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defaultThemeVersion="166925"/>
  <mc:AlternateContent xmlns:mc="http://schemas.openxmlformats.org/markup-compatibility/2006">
    <mc:Choice Requires="x15">
      <x15ac:absPath xmlns:x15ac="http://schemas.microsoft.com/office/spreadsheetml/2010/11/ac" url="P:\1 - ÁREA TÉCNICA\PROJETOS_2023\LIMPEZA URBANA\Limpeza Urbana\"/>
    </mc:Choice>
  </mc:AlternateContent>
  <xr:revisionPtr revIDLastSave="0" documentId="13_ncr:1_{924E7384-2888-4BE1-AD2D-ED68E63B7E34}" xr6:coauthVersionLast="47" xr6:coauthVersionMax="47" xr10:uidLastSave="{00000000-0000-0000-0000-000000000000}"/>
  <bookViews>
    <workbookView xWindow="-120" yWindow="-120" windowWidth="29040" windowHeight="15840" tabRatio="500" firstSheet="6" activeTab="6" xr2:uid="{00000000-000D-0000-FFFF-FFFF00000000}"/>
  </bookViews>
  <sheets>
    <sheet name="Capa-Cronog" sheetId="1" r:id="rId1"/>
    <sheet name="Cronograma" sheetId="2" r:id="rId2"/>
    <sheet name="Capa-Comp" sheetId="3" r:id="rId3"/>
    <sheet name="Mão de obra" sheetId="4" state="hidden" r:id="rId4"/>
    <sheet name="EMOP" sheetId="5" state="hidden" r:id="rId5"/>
    <sheet name="Premissas básicas" sheetId="6" r:id="rId6"/>
    <sheet name="Planilha" sheetId="7" r:id="rId7"/>
    <sheet name="BDI" sheetId="8" r:id="rId8"/>
    <sheet name="ajudante" sheetId="9" r:id="rId9"/>
    <sheet name="ajud.lavação" sheetId="75" r:id="rId10"/>
    <sheet name="ajud. retro" sheetId="10" r:id="rId11"/>
    <sheet name="ajud. roçad." sheetId="11" r:id="rId12"/>
    <sheet name="ajud. motos." sheetId="12" r:id="rId13"/>
    <sheet name="encarregado" sheetId="14" r:id="rId14"/>
    <sheet name="motorista" sheetId="15" r:id="rId15"/>
    <sheet name="motor. basc." sheetId="16" r:id="rId16"/>
    <sheet name="bombeiro" sheetId="17" r:id="rId17"/>
    <sheet name="oper. máq." sheetId="18" r:id="rId18"/>
    <sheet name="oper. trator" sheetId="19" r:id="rId19"/>
    <sheet name="oper. retro" sheetId="20" r:id="rId20"/>
    <sheet name="oper. roçad." sheetId="21" r:id="rId21"/>
    <sheet name="oper. motos." sheetId="22" r:id="rId22"/>
    <sheet name="pedreiro" sheetId="23" r:id="rId23"/>
    <sheet name="varredor" sheetId="24" r:id="rId24"/>
    <sheet name="jardineiro" sheetId="25" r:id="rId25"/>
    <sheet name="eng. coord." sheetId="26" r:id="rId26"/>
    <sheet name="eng. oper." sheetId="27" r:id="rId27"/>
    <sheet name="técn. traf." sheetId="28" r:id="rId28"/>
    <sheet name="técn. segur." sheetId="29" r:id="rId29"/>
    <sheet name="aux. técn." sheetId="30" r:id="rId30"/>
    <sheet name="enc. geral" sheetId="31" r:id="rId31"/>
    <sheet name="secretária" sheetId="32" r:id="rId32"/>
    <sheet name="aux. escrit." sheetId="33" r:id="rId33"/>
    <sheet name="almox." sheetId="34" r:id="rId34"/>
    <sheet name="vigia" sheetId="35" r:id="rId35"/>
    <sheet name="camioneta" sheetId="36" r:id="rId36"/>
    <sheet name="carroceria" sheetId="37" r:id="rId37"/>
    <sheet name="carroc. transp." sheetId="38" r:id="rId38"/>
    <sheet name="basculante" sheetId="39" r:id="rId39"/>
    <sheet name="pipa" sheetId="40" r:id="rId40"/>
    <sheet name="micro-ônibus" sheetId="42" r:id="rId41"/>
    <sheet name="motocana" sheetId="43" state="hidden" r:id="rId42"/>
    <sheet name="motosserra" sheetId="44" r:id="rId43"/>
    <sheet name="retro" sheetId="45" r:id="rId44"/>
    <sheet name="roçad. costal" sheetId="46" r:id="rId45"/>
    <sheet name="trator" sheetId="49" r:id="rId46"/>
    <sheet name="trator carreta" sheetId="50" r:id="rId47"/>
    <sheet name="hidrojato" sheetId="51" r:id="rId48"/>
    <sheet name="01.01.01" sheetId="62" r:id="rId49"/>
    <sheet name="02.02.01" sheetId="63" r:id="rId50"/>
    <sheet name="02.02.02" sheetId="64" r:id="rId51"/>
    <sheet name="02.02.03" sheetId="65" r:id="rId52"/>
    <sheet name="02.01.01" sheetId="66" r:id="rId53"/>
    <sheet name="03.01.01" sheetId="73" r:id="rId54"/>
    <sheet name="04.01.01" sheetId="68" r:id="rId55"/>
    <sheet name="04.01.02" sheetId="69" r:id="rId56"/>
    <sheet name="05.01.01" sheetId="74" r:id="rId57"/>
    <sheet name="NR 4" sheetId="71" r:id="rId58"/>
  </sheets>
  <externalReferences>
    <externalReference r:id="rId59"/>
    <externalReference r:id="rId60"/>
  </externalReferences>
  <definedNames>
    <definedName name="ajud.motos.">'ajud. motos.'!$F$41</definedName>
    <definedName name="ajud.retro">'ajud. retro'!$F$43</definedName>
    <definedName name="ajud.roçad.">'ajud. roçad.'!$F$42</definedName>
    <definedName name="ajudante">ajudante!$F$43</definedName>
    <definedName name="almox.">almox.!$F$24</definedName>
    <definedName name="_xlnm.Print_Area" localSheetId="48">'01.01.01'!$A$1:$F$34</definedName>
    <definedName name="_xlnm.Print_Area" localSheetId="52">'02.01.01'!$A$1:$F$37</definedName>
    <definedName name="_xlnm.Print_Area" localSheetId="49">'02.02.01'!$A$1:$F$35</definedName>
    <definedName name="_xlnm.Print_Area" localSheetId="50">'02.02.02'!$A$1:$F$36</definedName>
    <definedName name="_xlnm.Print_Area" localSheetId="51">'02.02.03'!$A$1:$F$38</definedName>
    <definedName name="_xlnm.Print_Area" localSheetId="53">'03.01.01'!$A$1:$F$40</definedName>
    <definedName name="_xlnm.Print_Area" localSheetId="54">'04.01.01'!$A$1:$F$37</definedName>
    <definedName name="_xlnm.Print_Area" localSheetId="55">'04.01.02'!$A$1:$F$34</definedName>
    <definedName name="_xlnm.Print_Area" localSheetId="12">'ajud. motos.'!$A$1:$F$44</definedName>
    <definedName name="_xlnm.Print_Area" localSheetId="10">'ajud. retro'!$A$1:$F$46</definedName>
    <definedName name="_xlnm.Print_Area" localSheetId="11">'ajud. roçad.'!$A$1:$F$45</definedName>
    <definedName name="_xlnm.Print_Area" localSheetId="8">ajudante!$A$1:$F$46</definedName>
    <definedName name="_xlnm.Print_Area" localSheetId="33">almox.!$A$1:$F$27</definedName>
    <definedName name="_xlnm.Print_Area" localSheetId="32">'aux. escrit.'!$A$1:$F$27</definedName>
    <definedName name="_xlnm.Print_Area" localSheetId="29">'aux. técn.'!$A$1:$F$27</definedName>
    <definedName name="_xlnm.Print_Area" localSheetId="38">basculante!$A$1:$F$26</definedName>
    <definedName name="_xlnm.Print_Area" localSheetId="7">BDI!$A$1:$F$31</definedName>
    <definedName name="_xlnm.Print_Area" localSheetId="16">bombeiro!$A$1:$F$34</definedName>
    <definedName name="_xlnm.Print_Area" localSheetId="35">camioneta!$A$1:$F$26</definedName>
    <definedName name="_xlnm.Print_Area" localSheetId="2">'Capa-Comp'!$A$1:$H$29</definedName>
    <definedName name="_xlnm.Print_Area" localSheetId="0">'Capa-Cronog'!$A$1:$H$29</definedName>
    <definedName name="_xlnm.Print_Area" localSheetId="37">'carroc. transp.'!$A$1:$F$27</definedName>
    <definedName name="_xlnm.Print_Area" localSheetId="36">carroceria!$A$1:$F$24</definedName>
    <definedName name="_xlnm.Print_Area" localSheetId="1">Cronograma!$A$1:$N$32</definedName>
    <definedName name="_xlnm.Print_Area" localSheetId="30">'enc. geral'!$A$1:$F$34</definedName>
    <definedName name="_xlnm.Print_Area" localSheetId="13">encarregado!$A$1:$F$33</definedName>
    <definedName name="_xlnm.Print_Area" localSheetId="25">'eng. coord.'!$A$1:$F$30</definedName>
    <definedName name="_xlnm.Print_Area" localSheetId="26">'eng. oper.'!$A$1:$F$30</definedName>
    <definedName name="_xlnm.Print_Area" localSheetId="47">hidrojato!$A$1:$F$29</definedName>
    <definedName name="_xlnm.Print_Area" localSheetId="24">jardineiro!$A$1:$F$38</definedName>
    <definedName name="_xlnm.Print_Area" localSheetId="3">'Mão de obra'!$A$1:$Z$32</definedName>
    <definedName name="_xlnm.Print_Area" localSheetId="40">'micro-ônibus'!$A$1:$F$25</definedName>
    <definedName name="_xlnm.Print_Area" localSheetId="41">motocana!$A$1:$F$25</definedName>
    <definedName name="_xlnm.Print_Area" localSheetId="15">'motor. basc.'!$A$1:$F$32</definedName>
    <definedName name="_xlnm.Print_Area" localSheetId="14">motorista!$A$1:$F$32</definedName>
    <definedName name="_xlnm.Print_Area" localSheetId="42">motosserra!$A$1:$F$21</definedName>
    <definedName name="_xlnm.Print_Area" localSheetId="57">'NR 4'!$A$1:$J$60</definedName>
    <definedName name="_xlnm.Print_Area" localSheetId="17">'oper. máq.'!$A$1:$F$31</definedName>
    <definedName name="_xlnm.Print_Area" localSheetId="21">'oper. motos.'!$A$1:$F$34</definedName>
    <definedName name="_xlnm.Print_Area" localSheetId="19">'oper. retro'!$A$1:$F$31</definedName>
    <definedName name="_xlnm.Print_Area" localSheetId="20">'oper. roçad.'!$A$1:$F$34</definedName>
    <definedName name="_xlnm.Print_Area" localSheetId="18">'oper. trator'!$A$1:$F$31</definedName>
    <definedName name="_xlnm.Print_Area" localSheetId="22">pedreiro!$A$1:$F$40</definedName>
    <definedName name="_xlnm.Print_Area" localSheetId="39">pipa!$A$1:$F$24</definedName>
    <definedName name="_xlnm.Print_Area" localSheetId="6">Planilha!$A$1:$H$38</definedName>
    <definedName name="_xlnm.Print_Area" localSheetId="5">'Premissas básicas'!$A$1:$F$140</definedName>
    <definedName name="_xlnm.Print_Area" localSheetId="43">retro!$A$1:$F$26</definedName>
    <definedName name="_xlnm.Print_Area" localSheetId="44">'roçad. costal'!$A$1:$F$21</definedName>
    <definedName name="_xlnm.Print_Area" localSheetId="31">secretária!$A$1:$F$27</definedName>
    <definedName name="_xlnm.Print_Area" localSheetId="28">'técn. segur.'!$A$1:$F$30</definedName>
    <definedName name="_xlnm.Print_Area" localSheetId="27">'técn. traf.'!$A$1:$F$27</definedName>
    <definedName name="_xlnm.Print_Area" localSheetId="45">trator!$A$1:$F$24</definedName>
    <definedName name="_xlnm.Print_Area" localSheetId="46">'trator carreta'!$A$1:$F$26</definedName>
    <definedName name="_xlnm.Print_Area" localSheetId="23">varredor!$A$1:$F$44</definedName>
    <definedName name="_xlnm.Print_Area" localSheetId="34">vigia!$A$1:$F$27</definedName>
    <definedName name="aux.escrit.">'aux. escrit.'!$F$24</definedName>
    <definedName name="aux.técn.">'aux. técn.'!$F$24</definedName>
    <definedName name="basculante">basculante!$F$23</definedName>
    <definedName name="BDI">BDI!$F$29</definedName>
    <definedName name="bombeiro">bombeiro!$F$31</definedName>
    <definedName name="camioneta">camioneta!$F$22</definedName>
    <definedName name="carroc.transp.">'carroc. transp.'!$F$23</definedName>
    <definedName name="carroceria">carroceria!$F$20</definedName>
    <definedName name="coletor">#REF!</definedName>
    <definedName name="compactador">#REF!</definedName>
    <definedName name="Container.transporte">'Premissas básicas'!#REF!</definedName>
    <definedName name="EMOP">EMOP!$A:$B</definedName>
    <definedName name="EMOP_TXT">EMOP!$D:$F</definedName>
    <definedName name="enc.geral">'enc. geral'!$F$31</definedName>
    <definedName name="encarregado">encarregado!$F$30</definedName>
    <definedName name="eng">'[2]eng. coord.'!$F$27</definedName>
    <definedName name="eng.coord.">'eng. coord.'!$F$27</definedName>
    <definedName name="eng.oper.">'eng. oper.'!$F$27</definedName>
    <definedName name="hidrojato">hidrojato!$F$26</definedName>
    <definedName name="Item.01.01.01">#REF!</definedName>
    <definedName name="Item.01.01.02">#REF!</definedName>
    <definedName name="Item.01.01.03">#REF!</definedName>
    <definedName name="Item.01.01.04">#REF!</definedName>
    <definedName name="Item.01.02.01">#REF!</definedName>
    <definedName name="Item.01.03.01">#REF!</definedName>
    <definedName name="Item.01.03.02">#REF!</definedName>
    <definedName name="Item.01.03.03">#REF!</definedName>
    <definedName name="Item.01.03.04">#REF!</definedName>
    <definedName name="Item.02.01.01">'01.01.01'!$F$26</definedName>
    <definedName name="Item.02.02.01">'02.02.01'!$F$27</definedName>
    <definedName name="Item.02.02.02">'02.02.02'!$F$24</definedName>
    <definedName name="Item.02.02.03">'02.02.03'!$F$27</definedName>
    <definedName name="Item.03.01.01">'02.01.01'!$F$31</definedName>
    <definedName name="Item.04.01.01">#REF!</definedName>
    <definedName name="Item.04.02.01">'04.01.01'!$F$26</definedName>
    <definedName name="Item.04.02.02">'04.01.02'!$F$19</definedName>
    <definedName name="Item.05.01.01">#REF!</definedName>
    <definedName name="jardineiro">jardineiro!$F$35</definedName>
    <definedName name="micro.ônibus">'micro-ônibus'!$F$21</definedName>
    <definedName name="motocana">motocana!$F$22</definedName>
    <definedName name="motor.bascul.">'motor. basc.'!$F$29</definedName>
    <definedName name="motorista">motorista!$F$29</definedName>
    <definedName name="motosserra">motosserra!$F$18</definedName>
    <definedName name="oper.máq.">'oper. máq.'!$F$28</definedName>
    <definedName name="oper.motos.">'oper. motos.'!$F$31</definedName>
    <definedName name="oper.retro">'oper. retro'!$F$28</definedName>
    <definedName name="oper.roçad.">'oper. roçad.'!$F$31</definedName>
    <definedName name="oper.trator.carreta">'oper. trator'!$F$28</definedName>
    <definedName name="pedreiro">pedreiro!$F$37</definedName>
    <definedName name="Peso_RCC_Basc">'Premissas básicas'!#REF!</definedName>
    <definedName name="Peso_RCC_Poli">#REF!</definedName>
    <definedName name="Peso_RSD">'Premissas básicas'!#REF!</definedName>
    <definedName name="Peso_RSS">'Premissas básicas'!#REF!</definedName>
    <definedName name="pipa">pipa!$F$21</definedName>
    <definedName name="retro">retro!$F$23</definedName>
    <definedName name="roçad.costal">'roçad. costal'!$F$18</definedName>
    <definedName name="roll.on.roll.off_RCC">#REF!</definedName>
    <definedName name="roll.on.roll.off_RSD">#REF!</definedName>
    <definedName name="secretária">secretária!$F$24</definedName>
    <definedName name="técn.segur.">'técn. segur.'!$F$27</definedName>
    <definedName name="técn.traf.">'técn. traf.'!$F$24</definedName>
    <definedName name="_xlnm.Print_Titles" localSheetId="2">'Capa-Comp'!$1:$19</definedName>
    <definedName name="_xlnm.Print_Titles" localSheetId="0">'Capa-Cronog'!$1:$19</definedName>
    <definedName name="_xlnm.Print_Titles" localSheetId="6">Planilha!$1:$8</definedName>
    <definedName name="_xlnm.Print_Titles" localSheetId="5">'Premissas básicas'!$1:$10</definedName>
    <definedName name="Transbordo.Área">'Premissas básicas'!#REF!</definedName>
    <definedName name="Transbordo.Locação">'Premissas básicas'!#REF!</definedName>
    <definedName name="trator">trator!$F$21</definedName>
    <definedName name="trator.carreta">'trator carreta'!$F$23</definedName>
    <definedName name="varredor">varredor!$F$41</definedName>
    <definedName name="veíc.hospit.coleta">#REF!</definedName>
    <definedName name="vigia">vigia!$F$24</definedName>
  </definedNames>
  <calcPr calcId="191029"/>
</workbook>
</file>

<file path=xl/calcChain.xml><?xml version="1.0" encoding="utf-8"?>
<calcChain xmlns="http://schemas.openxmlformats.org/spreadsheetml/2006/main">
  <c r="E14" i="74" l="1"/>
  <c r="F14" i="74" s="1"/>
  <c r="G11" i="7" l="1"/>
  <c r="G22" i="73"/>
  <c r="H23" i="73" s="1"/>
  <c r="D13" i="46" l="1"/>
  <c r="D15" i="46"/>
  <c r="F19" i="63" l="1"/>
  <c r="E19" i="63"/>
  <c r="F17" i="63"/>
  <c r="E17" i="63"/>
  <c r="E16" i="63"/>
  <c r="F16" i="63" s="1"/>
  <c r="E18" i="63"/>
  <c r="F18" i="63" s="1"/>
  <c r="E39" i="24"/>
  <c r="D39" i="24"/>
  <c r="E38" i="24"/>
  <c r="D38" i="24"/>
  <c r="E37" i="24"/>
  <c r="F37" i="24" s="1"/>
  <c r="D37" i="24"/>
  <c r="E36" i="24"/>
  <c r="D36" i="24"/>
  <c r="E35" i="24"/>
  <c r="D35" i="24"/>
  <c r="G40" i="75"/>
  <c r="G39" i="75"/>
  <c r="G35" i="75"/>
  <c r="E35" i="75"/>
  <c r="D35" i="75"/>
  <c r="G34" i="75"/>
  <c r="E34" i="75"/>
  <c r="D34" i="75"/>
  <c r="G33" i="75"/>
  <c r="E33" i="75"/>
  <c r="D33" i="75"/>
  <c r="G32" i="75"/>
  <c r="E32" i="75"/>
  <c r="D32" i="75"/>
  <c r="G31" i="75"/>
  <c r="E31" i="75"/>
  <c r="D31" i="75"/>
  <c r="G30" i="75"/>
  <c r="G29" i="75"/>
  <c r="E29" i="75"/>
  <c r="D29" i="75"/>
  <c r="G28" i="75"/>
  <c r="E28" i="75"/>
  <c r="D28" i="75"/>
  <c r="G27" i="75"/>
  <c r="E27" i="75"/>
  <c r="D27" i="75"/>
  <c r="G26" i="75"/>
  <c r="E26" i="75"/>
  <c r="D26" i="75"/>
  <c r="G25" i="75"/>
  <c r="E25" i="75"/>
  <c r="D25" i="75"/>
  <c r="G24" i="75"/>
  <c r="E24" i="75"/>
  <c r="D24" i="75"/>
  <c r="G23" i="75"/>
  <c r="E23" i="75"/>
  <c r="D23" i="75"/>
  <c r="G22" i="75"/>
  <c r="E22" i="75"/>
  <c r="D22" i="75"/>
  <c r="G21" i="75"/>
  <c r="G20" i="75"/>
  <c r="G19" i="75"/>
  <c r="E19" i="75"/>
  <c r="G18" i="75"/>
  <c r="E18" i="75"/>
  <c r="G17" i="75"/>
  <c r="G16" i="75"/>
  <c r="G15" i="75"/>
  <c r="E15" i="75"/>
  <c r="F15" i="75" s="1"/>
  <c r="G14" i="75"/>
  <c r="G13" i="75"/>
  <c r="C13" i="75"/>
  <c r="F7" i="75"/>
  <c r="F38" i="24" l="1"/>
  <c r="F31" i="75"/>
  <c r="F35" i="75"/>
  <c r="F35" i="24"/>
  <c r="F39" i="24"/>
  <c r="F36" i="24"/>
  <c r="F34" i="75"/>
  <c r="F33" i="75"/>
  <c r="F32" i="75"/>
  <c r="F22" i="75"/>
  <c r="F26" i="75"/>
  <c r="F23" i="75"/>
  <c r="F27" i="75"/>
  <c r="F25" i="75"/>
  <c r="F29" i="75"/>
  <c r="F24" i="75"/>
  <c r="F28" i="75"/>
  <c r="E31" i="24" l="1"/>
  <c r="F31" i="24" s="1"/>
  <c r="D40" i="11"/>
  <c r="E40" i="11"/>
  <c r="C13" i="22"/>
  <c r="F40" i="11" l="1"/>
  <c r="E31" i="6"/>
  <c r="E87" i="6" l="1"/>
  <c r="E86" i="6"/>
  <c r="E81" i="6"/>
  <c r="E82" i="6"/>
  <c r="E83" i="6"/>
  <c r="E80" i="6"/>
  <c r="E79" i="6"/>
  <c r="E76" i="6"/>
  <c r="E77" i="6"/>
  <c r="E75" i="6"/>
  <c r="E74" i="6"/>
  <c r="E66" i="6"/>
  <c r="E67" i="6"/>
  <c r="E68" i="6"/>
  <c r="E69" i="6"/>
  <c r="E70" i="6"/>
  <c r="E65" i="6"/>
  <c r="E63" i="6"/>
  <c r="E62" i="6"/>
  <c r="E60" i="6"/>
  <c r="E48" i="6"/>
  <c r="E49" i="6"/>
  <c r="E50" i="6"/>
  <c r="E51" i="6"/>
  <c r="E52" i="6"/>
  <c r="E53" i="6"/>
  <c r="E54" i="6"/>
  <c r="E55" i="6"/>
  <c r="E56" i="6"/>
  <c r="E57" i="6"/>
  <c r="E58" i="6"/>
  <c r="E59" i="6"/>
  <c r="E47" i="6"/>
  <c r="E28" i="6"/>
  <c r="E29" i="6"/>
  <c r="E30" i="6"/>
  <c r="E32" i="6"/>
  <c r="E33" i="6"/>
  <c r="E34" i="6"/>
  <c r="E35" i="6"/>
  <c r="E36" i="6"/>
  <c r="E37" i="6"/>
  <c r="E38" i="6"/>
  <c r="E39" i="6"/>
  <c r="E40" i="6"/>
  <c r="E41" i="6"/>
  <c r="E42" i="6"/>
  <c r="E43" i="6"/>
  <c r="E44" i="6"/>
  <c r="G77" i="6"/>
  <c r="G76" i="6"/>
  <c r="G68" i="6"/>
  <c r="G67" i="6"/>
  <c r="G66" i="6"/>
  <c r="G65" i="6"/>
  <c r="G63" i="6"/>
  <c r="G62" i="6"/>
  <c r="G60" i="6"/>
  <c r="G59" i="6"/>
  <c r="G27" i="6"/>
  <c r="E27" i="6"/>
  <c r="E13" i="75" s="1"/>
  <c r="N8" i="2" l="1"/>
  <c r="N15" i="2" l="1"/>
  <c r="N21" i="2" s="1"/>
  <c r="M15" i="2"/>
  <c r="M21" i="2" s="1"/>
  <c r="L15" i="2"/>
  <c r="L21" i="2" s="1"/>
  <c r="K15" i="2"/>
  <c r="K21" i="2" s="1"/>
  <c r="J15" i="2"/>
  <c r="I15" i="2"/>
  <c r="I17" i="2" s="1"/>
  <c r="H15" i="2"/>
  <c r="G15" i="2"/>
  <c r="F15" i="2"/>
  <c r="E15" i="2"/>
  <c r="D15" i="2"/>
  <c r="C15" i="2"/>
  <c r="J21" i="2"/>
  <c r="I23" i="2"/>
  <c r="B23" i="2"/>
  <c r="B21" i="2"/>
  <c r="B19" i="2"/>
  <c r="B17" i="2"/>
  <c r="B15" i="2"/>
  <c r="D32" i="7"/>
  <c r="F32" i="7"/>
  <c r="C32" i="7"/>
  <c r="E43" i="74"/>
  <c r="N19" i="2" l="1"/>
  <c r="N23" i="2"/>
  <c r="N29" i="2"/>
  <c r="N17" i="2"/>
  <c r="M19" i="2"/>
  <c r="M23" i="2"/>
  <c r="M29" i="2"/>
  <c r="M17" i="2"/>
  <c r="I21" i="2"/>
  <c r="L19" i="2"/>
  <c r="L23" i="2"/>
  <c r="L17" i="2"/>
  <c r="K19" i="2"/>
  <c r="K23" i="2"/>
  <c r="K17" i="2"/>
  <c r="J19" i="2"/>
  <c r="J23" i="2"/>
  <c r="J17" i="2"/>
  <c r="I19" i="2"/>
  <c r="F7" i="74" l="1"/>
  <c r="E63" i="74"/>
  <c r="G62" i="74"/>
  <c r="E62" i="74"/>
  <c r="G61" i="74"/>
  <c r="E61" i="74"/>
  <c r="A59" i="74"/>
  <c r="I43" i="74"/>
  <c r="G43" i="74"/>
  <c r="F43" i="74"/>
  <c r="F55" i="74" s="1"/>
  <c r="G40" i="74"/>
  <c r="F40" i="74"/>
  <c r="F54" i="74" s="1"/>
  <c r="G35" i="74"/>
  <c r="E35" i="74"/>
  <c r="D35" i="74"/>
  <c r="G32" i="74"/>
  <c r="E32" i="74"/>
  <c r="D32" i="74"/>
  <c r="G29" i="74"/>
  <c r="E29" i="74"/>
  <c r="D29" i="74"/>
  <c r="G26" i="74"/>
  <c r="E26" i="74"/>
  <c r="I23" i="74"/>
  <c r="I22" i="74"/>
  <c r="I21" i="74"/>
  <c r="I20" i="74"/>
  <c r="I19" i="74"/>
  <c r="I18" i="74"/>
  <c r="I17" i="74"/>
  <c r="I16" i="74"/>
  <c r="I15" i="74"/>
  <c r="H5" i="74"/>
  <c r="F35" i="74" l="1"/>
  <c r="F32" i="74"/>
  <c r="F29" i="74"/>
  <c r="I32" i="74"/>
  <c r="D26" i="74"/>
  <c r="F26" i="74" s="1"/>
  <c r="I26" i="74" l="1"/>
  <c r="I8" i="74" l="1"/>
  <c r="I7" i="74"/>
  <c r="I9" i="74" l="1"/>
  <c r="D23" i="7" l="1"/>
  <c r="D19" i="7"/>
  <c r="C19" i="7"/>
  <c r="C23" i="7"/>
  <c r="E29" i="69"/>
  <c r="E28" i="69"/>
  <c r="E28" i="7" s="1"/>
  <c r="F28" i="7" s="1"/>
  <c r="G27" i="69"/>
  <c r="A25" i="69"/>
  <c r="F7" i="69"/>
  <c r="I5" i="69"/>
  <c r="E29" i="68"/>
  <c r="E28" i="68"/>
  <c r="E27" i="7" s="1"/>
  <c r="F27" i="7" s="1"/>
  <c r="G27" i="68"/>
  <c r="A25" i="68"/>
  <c r="F7" i="68"/>
  <c r="I5" i="68"/>
  <c r="E30" i="66"/>
  <c r="E29" i="66"/>
  <c r="E19" i="7" s="1"/>
  <c r="A26" i="66"/>
  <c r="F7" i="66"/>
  <c r="E34" i="73" l="1"/>
  <c r="E23" i="7" s="1"/>
  <c r="F23" i="7" s="1"/>
  <c r="A28" i="73"/>
  <c r="F7" i="73"/>
  <c r="F19" i="7"/>
  <c r="E30" i="64"/>
  <c r="B51" i="4"/>
  <c r="G33" i="66"/>
  <c r="I27" i="66"/>
  <c r="I26" i="66"/>
  <c r="I25" i="66"/>
  <c r="I23" i="66"/>
  <c r="I20" i="66"/>
  <c r="I19" i="66"/>
  <c r="I18" i="66"/>
  <c r="I16" i="66"/>
  <c r="I14" i="66"/>
  <c r="G30" i="65"/>
  <c r="G29" i="65"/>
  <c r="A27" i="65"/>
  <c r="G21" i="65"/>
  <c r="G19" i="65"/>
  <c r="I18" i="65"/>
  <c r="I6" i="65" s="1"/>
  <c r="I15" i="65"/>
  <c r="I4" i="65" s="1"/>
  <c r="F8" i="65"/>
  <c r="G26" i="64"/>
  <c r="A24" i="64"/>
  <c r="I20" i="64"/>
  <c r="I19" i="64"/>
  <c r="I14" i="64"/>
  <c r="F7" i="64"/>
  <c r="E30" i="63"/>
  <c r="G29" i="63"/>
  <c r="A27" i="63"/>
  <c r="I14" i="63"/>
  <c r="F7" i="63"/>
  <c r="I5" i="63"/>
  <c r="E29" i="62"/>
  <c r="E11" i="7" s="1"/>
  <c r="F11" i="7" s="1"/>
  <c r="G28" i="62"/>
  <c r="A26" i="62"/>
  <c r="I17" i="62"/>
  <c r="I16" i="62"/>
  <c r="I14" i="62"/>
  <c r="F7" i="62"/>
  <c r="I5" i="62"/>
  <c r="G29" i="51"/>
  <c r="G28" i="51"/>
  <c r="G24" i="51"/>
  <c r="E24" i="51"/>
  <c r="F24" i="51" s="1"/>
  <c r="G23" i="51"/>
  <c r="G22" i="51"/>
  <c r="G21" i="51"/>
  <c r="G20" i="51"/>
  <c r="G19" i="51"/>
  <c r="G18" i="51"/>
  <c r="G16" i="51"/>
  <c r="G15" i="51"/>
  <c r="G14" i="51"/>
  <c r="G13" i="51"/>
  <c r="F7" i="51"/>
  <c r="G26" i="50"/>
  <c r="G25" i="50"/>
  <c r="G21" i="50"/>
  <c r="E21" i="50"/>
  <c r="F21" i="50" s="1"/>
  <c r="G20" i="50"/>
  <c r="G19" i="50"/>
  <c r="E17" i="50"/>
  <c r="F17" i="50" s="1"/>
  <c r="G16" i="50"/>
  <c r="G15" i="50"/>
  <c r="D15" i="50"/>
  <c r="G14" i="50"/>
  <c r="G13" i="50"/>
  <c r="D13" i="50"/>
  <c r="F7" i="50"/>
  <c r="G24" i="49"/>
  <c r="G23" i="49"/>
  <c r="G19" i="49"/>
  <c r="E19" i="49"/>
  <c r="F19" i="49" s="1"/>
  <c r="G18" i="49"/>
  <c r="G17" i="49"/>
  <c r="G16" i="49"/>
  <c r="G15" i="49"/>
  <c r="G14" i="49"/>
  <c r="G13" i="49"/>
  <c r="F7" i="49"/>
  <c r="G21" i="46"/>
  <c r="G20" i="46"/>
  <c r="G15" i="46"/>
  <c r="G13" i="46"/>
  <c r="F7" i="46"/>
  <c r="G26" i="45"/>
  <c r="G25" i="45"/>
  <c r="G21" i="45"/>
  <c r="E21" i="45"/>
  <c r="F21" i="45" s="1"/>
  <c r="G20" i="45"/>
  <c r="G19" i="45"/>
  <c r="G18" i="45"/>
  <c r="G17" i="45"/>
  <c r="G16" i="45"/>
  <c r="D16" i="45"/>
  <c r="G14" i="45"/>
  <c r="G13" i="45"/>
  <c r="D13" i="45"/>
  <c r="F7" i="45"/>
  <c r="G21" i="44"/>
  <c r="G20" i="44"/>
  <c r="G16" i="44"/>
  <c r="G15" i="44"/>
  <c r="G14" i="44"/>
  <c r="G13" i="44"/>
  <c r="F7" i="44"/>
  <c r="G25" i="43"/>
  <c r="G24" i="43"/>
  <c r="G20" i="43"/>
  <c r="E20" i="43"/>
  <c r="F20" i="43" s="1"/>
  <c r="G19" i="43"/>
  <c r="G18" i="43"/>
  <c r="G17" i="43"/>
  <c r="E17" i="43"/>
  <c r="G16" i="43"/>
  <c r="G15" i="43"/>
  <c r="G14" i="43"/>
  <c r="G13" i="43"/>
  <c r="F7" i="43"/>
  <c r="G24" i="42"/>
  <c r="E24" i="42"/>
  <c r="G23" i="42"/>
  <c r="G19" i="42"/>
  <c r="E19" i="42"/>
  <c r="F19" i="42" s="1"/>
  <c r="G18" i="42"/>
  <c r="G16" i="42"/>
  <c r="G15" i="42"/>
  <c r="G14" i="42"/>
  <c r="G13" i="42"/>
  <c r="F7" i="42"/>
  <c r="G24" i="40"/>
  <c r="G23" i="40"/>
  <c r="G19" i="40"/>
  <c r="E19" i="40"/>
  <c r="F19" i="40" s="1"/>
  <c r="G18" i="40"/>
  <c r="G17" i="40"/>
  <c r="G16" i="40"/>
  <c r="G15" i="40"/>
  <c r="G14" i="40"/>
  <c r="G13" i="40"/>
  <c r="F7" i="40"/>
  <c r="G26" i="39"/>
  <c r="G25" i="39"/>
  <c r="G21" i="39"/>
  <c r="E21" i="39"/>
  <c r="F21" i="39" s="1"/>
  <c r="G20" i="39"/>
  <c r="G19" i="39"/>
  <c r="G17" i="39"/>
  <c r="G16" i="39"/>
  <c r="D16" i="39"/>
  <c r="G14" i="39"/>
  <c r="G13" i="39"/>
  <c r="D13" i="39"/>
  <c r="F7" i="39"/>
  <c r="G26" i="38"/>
  <c r="E26" i="38"/>
  <c r="G25" i="38"/>
  <c r="G21" i="38"/>
  <c r="E21" i="38"/>
  <c r="F21" i="38" s="1"/>
  <c r="G20" i="38"/>
  <c r="G18" i="38"/>
  <c r="G17" i="38"/>
  <c r="F17" i="38"/>
  <c r="G16" i="38"/>
  <c r="G15" i="38"/>
  <c r="G14" i="38"/>
  <c r="G13" i="38"/>
  <c r="F7" i="38"/>
  <c r="G23" i="37"/>
  <c r="E23" i="37"/>
  <c r="G22" i="37"/>
  <c r="G19" i="37"/>
  <c r="G18" i="37"/>
  <c r="E18" i="37"/>
  <c r="F18" i="37" s="1"/>
  <c r="G17" i="37"/>
  <c r="G16" i="37"/>
  <c r="G15" i="37"/>
  <c r="G14" i="37"/>
  <c r="G13" i="37"/>
  <c r="G12" i="37"/>
  <c r="F7" i="37"/>
  <c r="G25" i="36"/>
  <c r="E25" i="36"/>
  <c r="G24" i="36"/>
  <c r="G21" i="36"/>
  <c r="G20" i="36"/>
  <c r="E20" i="36"/>
  <c r="F20" i="36" s="1"/>
  <c r="G19" i="36"/>
  <c r="G18" i="36"/>
  <c r="G17" i="36"/>
  <c r="G15" i="36"/>
  <c r="G14" i="36"/>
  <c r="G12" i="36"/>
  <c r="F7" i="36"/>
  <c r="G27" i="35"/>
  <c r="E27" i="35"/>
  <c r="G26" i="35"/>
  <c r="G22" i="35"/>
  <c r="E22" i="35"/>
  <c r="D22" i="35"/>
  <c r="G21" i="35"/>
  <c r="E21" i="35"/>
  <c r="D21" i="35"/>
  <c r="G20" i="35"/>
  <c r="G19" i="35"/>
  <c r="G18" i="35"/>
  <c r="E18" i="35"/>
  <c r="G17" i="35"/>
  <c r="E17" i="35"/>
  <c r="G16" i="35"/>
  <c r="G15" i="35"/>
  <c r="G14" i="35"/>
  <c r="G13" i="35"/>
  <c r="C13" i="35"/>
  <c r="F7" i="35"/>
  <c r="G27" i="34"/>
  <c r="E27" i="34"/>
  <c r="G26" i="34"/>
  <c r="G22" i="34"/>
  <c r="E22" i="34"/>
  <c r="D22" i="34"/>
  <c r="G21" i="34"/>
  <c r="E21" i="34"/>
  <c r="D21" i="34"/>
  <c r="G20" i="34"/>
  <c r="G19" i="34"/>
  <c r="G18" i="34"/>
  <c r="E18" i="34"/>
  <c r="G17" i="34"/>
  <c r="E17" i="34"/>
  <c r="G16" i="34"/>
  <c r="G15" i="34"/>
  <c r="G14" i="34"/>
  <c r="G13" i="34"/>
  <c r="C13" i="34"/>
  <c r="F7" i="34"/>
  <c r="G27" i="33"/>
  <c r="E27" i="33"/>
  <c r="G26" i="33"/>
  <c r="G22" i="33"/>
  <c r="E22" i="33"/>
  <c r="D22" i="33"/>
  <c r="G21" i="33"/>
  <c r="E21" i="33"/>
  <c r="D21" i="33"/>
  <c r="G20" i="33"/>
  <c r="G19" i="33"/>
  <c r="G18" i="33"/>
  <c r="E18" i="33"/>
  <c r="G17" i="33"/>
  <c r="E17" i="33"/>
  <c r="G16" i="33"/>
  <c r="G15" i="33"/>
  <c r="G14" i="33"/>
  <c r="G13" i="33"/>
  <c r="C13" i="33"/>
  <c r="F7" i="33"/>
  <c r="G27" i="32"/>
  <c r="E27" i="32"/>
  <c r="G26" i="32"/>
  <c r="G22" i="32"/>
  <c r="E22" i="32"/>
  <c r="D22" i="32"/>
  <c r="G21" i="32"/>
  <c r="E21" i="32"/>
  <c r="D21" i="32"/>
  <c r="G20" i="32"/>
  <c r="G19" i="32"/>
  <c r="G18" i="32"/>
  <c r="E18" i="32"/>
  <c r="G17" i="32"/>
  <c r="E17" i="32"/>
  <c r="G16" i="32"/>
  <c r="G15" i="32"/>
  <c r="G14" i="32"/>
  <c r="G13" i="32"/>
  <c r="C13" i="32"/>
  <c r="F7" i="32"/>
  <c r="G34" i="31"/>
  <c r="E34" i="31"/>
  <c r="G33" i="31"/>
  <c r="G29" i="31"/>
  <c r="E29" i="31"/>
  <c r="F29" i="31" s="1"/>
  <c r="G28" i="31"/>
  <c r="G27" i="31"/>
  <c r="G26" i="31"/>
  <c r="E26" i="31"/>
  <c r="D26" i="31"/>
  <c r="G25" i="31"/>
  <c r="E25" i="31"/>
  <c r="D25" i="31"/>
  <c r="G24" i="31"/>
  <c r="E24" i="31"/>
  <c r="D24" i="31"/>
  <c r="G23" i="31"/>
  <c r="E23" i="31"/>
  <c r="D23" i="31"/>
  <c r="G22" i="31"/>
  <c r="G21" i="31"/>
  <c r="G20" i="31"/>
  <c r="E20" i="31"/>
  <c r="G19" i="31"/>
  <c r="E19" i="31"/>
  <c r="G18" i="31"/>
  <c r="G17" i="31"/>
  <c r="G16" i="31"/>
  <c r="E16" i="31"/>
  <c r="F16" i="31" s="1"/>
  <c r="G15" i="31"/>
  <c r="E15" i="31"/>
  <c r="F15" i="31" s="1"/>
  <c r="G14" i="31"/>
  <c r="G13" i="31"/>
  <c r="C13" i="31"/>
  <c r="F7" i="31"/>
  <c r="G27" i="30"/>
  <c r="E27" i="30"/>
  <c r="G26" i="30"/>
  <c r="G22" i="30"/>
  <c r="E22" i="30"/>
  <c r="D22" i="30"/>
  <c r="G21" i="30"/>
  <c r="E21" i="30"/>
  <c r="D21" i="30"/>
  <c r="G20" i="30"/>
  <c r="G19" i="30"/>
  <c r="G18" i="30"/>
  <c r="E18" i="30"/>
  <c r="G17" i="30"/>
  <c r="E17" i="30"/>
  <c r="G16" i="30"/>
  <c r="G15" i="30"/>
  <c r="G14" i="30"/>
  <c r="G13" i="30"/>
  <c r="C13" i="30"/>
  <c r="F7" i="30"/>
  <c r="G30" i="29"/>
  <c r="E30" i="29"/>
  <c r="G29" i="29"/>
  <c r="G25" i="29"/>
  <c r="E25" i="29"/>
  <c r="D25" i="29"/>
  <c r="G24" i="29"/>
  <c r="E24" i="29"/>
  <c r="D24" i="29"/>
  <c r="G23" i="29"/>
  <c r="G22" i="29"/>
  <c r="G21" i="29"/>
  <c r="E21" i="29"/>
  <c r="F21" i="29" s="1"/>
  <c r="G20" i="29"/>
  <c r="G19" i="29"/>
  <c r="G18" i="29"/>
  <c r="E18" i="29"/>
  <c r="G17" i="29"/>
  <c r="E17" i="29"/>
  <c r="G16" i="29"/>
  <c r="G15" i="29"/>
  <c r="G14" i="29"/>
  <c r="G13" i="29"/>
  <c r="C13" i="29"/>
  <c r="F7" i="29"/>
  <c r="G27" i="28"/>
  <c r="E27" i="28"/>
  <c r="G26" i="28"/>
  <c r="G22" i="28"/>
  <c r="E22" i="28"/>
  <c r="D22" i="28"/>
  <c r="G21" i="28"/>
  <c r="E21" i="28"/>
  <c r="D21" i="28"/>
  <c r="G20" i="28"/>
  <c r="G19" i="28"/>
  <c r="G18" i="28"/>
  <c r="E18" i="28"/>
  <c r="G17" i="28"/>
  <c r="E17" i="28"/>
  <c r="G16" i="28"/>
  <c r="G15" i="28"/>
  <c r="G14" i="28"/>
  <c r="G13" i="28"/>
  <c r="C13" i="28"/>
  <c r="F7" i="28"/>
  <c r="G30" i="27"/>
  <c r="E30" i="27"/>
  <c r="G29" i="27"/>
  <c r="G25" i="27"/>
  <c r="E25" i="27"/>
  <c r="D25" i="27"/>
  <c r="G24" i="27"/>
  <c r="E24" i="27"/>
  <c r="D24" i="27"/>
  <c r="G23" i="27"/>
  <c r="G22" i="27"/>
  <c r="G21" i="27"/>
  <c r="E21" i="27"/>
  <c r="F21" i="27" s="1"/>
  <c r="G20" i="27"/>
  <c r="G19" i="27"/>
  <c r="G18" i="27"/>
  <c r="E18" i="27"/>
  <c r="G17" i="27"/>
  <c r="E17" i="27"/>
  <c r="G16" i="27"/>
  <c r="G15" i="27"/>
  <c r="G14" i="27"/>
  <c r="G13" i="27"/>
  <c r="C13" i="27"/>
  <c r="F7" i="27"/>
  <c r="G30" i="26"/>
  <c r="E30" i="26"/>
  <c r="G29" i="26"/>
  <c r="G25" i="26"/>
  <c r="E25" i="26"/>
  <c r="D25" i="26"/>
  <c r="G24" i="26"/>
  <c r="E24" i="26"/>
  <c r="D24" i="26"/>
  <c r="G23" i="26"/>
  <c r="G22" i="26"/>
  <c r="G21" i="26"/>
  <c r="E21" i="26"/>
  <c r="F21" i="26" s="1"/>
  <c r="G20" i="26"/>
  <c r="G19" i="26"/>
  <c r="G18" i="26"/>
  <c r="E18" i="26"/>
  <c r="G17" i="26"/>
  <c r="E17" i="26"/>
  <c r="G16" i="26"/>
  <c r="G15" i="26"/>
  <c r="G14" i="26"/>
  <c r="G13" i="26"/>
  <c r="C13" i="26"/>
  <c r="F7" i="26"/>
  <c r="G38" i="25"/>
  <c r="G37" i="25"/>
  <c r="G33" i="25"/>
  <c r="E33" i="25"/>
  <c r="D33" i="25"/>
  <c r="G32" i="25"/>
  <c r="E32" i="25"/>
  <c r="D32" i="25"/>
  <c r="G31" i="25"/>
  <c r="E31" i="25"/>
  <c r="D31" i="25"/>
  <c r="G30" i="25"/>
  <c r="E30" i="25"/>
  <c r="D30" i="25"/>
  <c r="G29" i="25"/>
  <c r="G28" i="25"/>
  <c r="E28" i="25"/>
  <c r="D28" i="25"/>
  <c r="G27" i="25"/>
  <c r="E27" i="25"/>
  <c r="D27" i="25"/>
  <c r="G26" i="25"/>
  <c r="E26" i="25"/>
  <c r="D26" i="25"/>
  <c r="G25" i="25"/>
  <c r="E25" i="25"/>
  <c r="D25" i="25"/>
  <c r="G24" i="25"/>
  <c r="E24" i="25"/>
  <c r="D24" i="25"/>
  <c r="G23" i="25"/>
  <c r="E23" i="25"/>
  <c r="D23" i="25"/>
  <c r="G22" i="25"/>
  <c r="E22" i="25"/>
  <c r="D22" i="25"/>
  <c r="G21" i="25"/>
  <c r="G20" i="25"/>
  <c r="G19" i="25"/>
  <c r="E19" i="25"/>
  <c r="G18" i="25"/>
  <c r="E18" i="25"/>
  <c r="G17" i="25"/>
  <c r="G16" i="25"/>
  <c r="G15" i="25"/>
  <c r="E15" i="25"/>
  <c r="F15" i="25" s="1"/>
  <c r="G14" i="25"/>
  <c r="G13" i="25"/>
  <c r="C13" i="25"/>
  <c r="F7" i="25"/>
  <c r="G44" i="24"/>
  <c r="G43" i="24"/>
  <c r="G33" i="24"/>
  <c r="E33" i="24"/>
  <c r="D33" i="24"/>
  <c r="G32" i="24"/>
  <c r="E32" i="24"/>
  <c r="D32" i="24"/>
  <c r="G31" i="24"/>
  <c r="G29" i="24"/>
  <c r="E29" i="24"/>
  <c r="D29" i="24"/>
  <c r="G28" i="24"/>
  <c r="E28" i="24"/>
  <c r="D28" i="24"/>
  <c r="G27" i="24"/>
  <c r="E27" i="24"/>
  <c r="D27" i="24"/>
  <c r="G26" i="24"/>
  <c r="E26" i="24"/>
  <c r="D26" i="24"/>
  <c r="G25" i="24"/>
  <c r="E25" i="24"/>
  <c r="D25" i="24"/>
  <c r="G24" i="24"/>
  <c r="E24" i="24"/>
  <c r="D24" i="24"/>
  <c r="G23" i="24"/>
  <c r="E23" i="24"/>
  <c r="D23" i="24"/>
  <c r="G22" i="24"/>
  <c r="E22" i="24"/>
  <c r="D22" i="24"/>
  <c r="G21" i="24"/>
  <c r="G20" i="24"/>
  <c r="G19" i="24"/>
  <c r="E19" i="24"/>
  <c r="G18" i="24"/>
  <c r="E18" i="24"/>
  <c r="G17" i="24"/>
  <c r="G16" i="24"/>
  <c r="G15" i="24"/>
  <c r="E15" i="24"/>
  <c r="F15" i="24" s="1"/>
  <c r="G14" i="24"/>
  <c r="G13" i="24"/>
  <c r="C13" i="24"/>
  <c r="F7" i="24"/>
  <c r="G40" i="23"/>
  <c r="G39" i="23"/>
  <c r="G35" i="23"/>
  <c r="E35" i="23"/>
  <c r="D35" i="23"/>
  <c r="G34" i="23"/>
  <c r="E34" i="23"/>
  <c r="D34" i="23"/>
  <c r="G33" i="23"/>
  <c r="E33" i="23"/>
  <c r="D33" i="23"/>
  <c r="G32" i="23"/>
  <c r="E32" i="23"/>
  <c r="D32" i="23"/>
  <c r="G31" i="23"/>
  <c r="E31" i="23"/>
  <c r="D31" i="23"/>
  <c r="G30" i="23"/>
  <c r="E30" i="23"/>
  <c r="D30" i="23"/>
  <c r="G29" i="23"/>
  <c r="G28" i="23"/>
  <c r="E28" i="23"/>
  <c r="D28" i="23"/>
  <c r="G27" i="23"/>
  <c r="E27" i="23"/>
  <c r="D27" i="23"/>
  <c r="G26" i="23"/>
  <c r="E26" i="23"/>
  <c r="D26" i="23"/>
  <c r="G25" i="23"/>
  <c r="E25" i="23"/>
  <c r="D25" i="23"/>
  <c r="G24" i="23"/>
  <c r="E24" i="23"/>
  <c r="D24" i="23"/>
  <c r="G23" i="23"/>
  <c r="E23" i="23"/>
  <c r="D23" i="23"/>
  <c r="G22" i="23"/>
  <c r="E22" i="23"/>
  <c r="D22" i="23"/>
  <c r="G21" i="23"/>
  <c r="E21" i="23"/>
  <c r="D21" i="23"/>
  <c r="G20" i="23"/>
  <c r="G19" i="23"/>
  <c r="G18" i="23"/>
  <c r="E18" i="23"/>
  <c r="G17" i="23"/>
  <c r="E17" i="23"/>
  <c r="G16" i="23"/>
  <c r="G15" i="23"/>
  <c r="G14" i="23"/>
  <c r="G13" i="23"/>
  <c r="C13" i="23"/>
  <c r="F7" i="23"/>
  <c r="G34" i="22"/>
  <c r="G33" i="22"/>
  <c r="G29" i="22"/>
  <c r="E29" i="22"/>
  <c r="D29" i="22"/>
  <c r="G28" i="22"/>
  <c r="E28" i="22"/>
  <c r="D28" i="22"/>
  <c r="G27" i="22"/>
  <c r="E27" i="22"/>
  <c r="D27" i="22"/>
  <c r="G26" i="22"/>
  <c r="E26" i="22"/>
  <c r="D26" i="22"/>
  <c r="G25" i="22"/>
  <c r="E25" i="22"/>
  <c r="D25" i="22"/>
  <c r="G24" i="22"/>
  <c r="E24" i="22"/>
  <c r="D24" i="22"/>
  <c r="G23" i="22"/>
  <c r="E23" i="22"/>
  <c r="D23" i="22"/>
  <c r="G22" i="22"/>
  <c r="E22" i="22"/>
  <c r="D22" i="22"/>
  <c r="G21" i="22"/>
  <c r="G20" i="22"/>
  <c r="G19" i="22"/>
  <c r="E19" i="22"/>
  <c r="G18" i="22"/>
  <c r="E18" i="22"/>
  <c r="G17" i="22"/>
  <c r="G16" i="22"/>
  <c r="G15" i="22"/>
  <c r="E15" i="22"/>
  <c r="F15" i="22" s="1"/>
  <c r="G14" i="22"/>
  <c r="G13" i="22"/>
  <c r="F7" i="22"/>
  <c r="G34" i="21"/>
  <c r="G33" i="21"/>
  <c r="G29" i="21"/>
  <c r="E29" i="21"/>
  <c r="D29" i="21"/>
  <c r="G28" i="21"/>
  <c r="E28" i="21"/>
  <c r="D28" i="21"/>
  <c r="G27" i="21"/>
  <c r="E27" i="21"/>
  <c r="D27" i="21"/>
  <c r="G26" i="21"/>
  <c r="E26" i="21"/>
  <c r="D26" i="21"/>
  <c r="G25" i="21"/>
  <c r="E25" i="21"/>
  <c r="D25" i="21"/>
  <c r="G24" i="21"/>
  <c r="E24" i="21"/>
  <c r="D24" i="21"/>
  <c r="G23" i="21"/>
  <c r="E23" i="21"/>
  <c r="D23" i="21"/>
  <c r="G22" i="21"/>
  <c r="E22" i="21"/>
  <c r="D22" i="21"/>
  <c r="G21" i="21"/>
  <c r="G20" i="21"/>
  <c r="G19" i="21"/>
  <c r="E19" i="21"/>
  <c r="G18" i="21"/>
  <c r="E18" i="21"/>
  <c r="G17" i="21"/>
  <c r="G16" i="21"/>
  <c r="G15" i="21"/>
  <c r="E15" i="21"/>
  <c r="F15" i="21" s="1"/>
  <c r="G14" i="21"/>
  <c r="G13" i="21"/>
  <c r="C13" i="21"/>
  <c r="F7" i="21"/>
  <c r="G31" i="20"/>
  <c r="G30" i="20"/>
  <c r="G26" i="20"/>
  <c r="E26" i="20"/>
  <c r="D26" i="20"/>
  <c r="G25" i="20"/>
  <c r="E25" i="20"/>
  <c r="D25" i="20"/>
  <c r="G24" i="20"/>
  <c r="E24" i="20"/>
  <c r="D24" i="20"/>
  <c r="G23" i="20"/>
  <c r="E23" i="20"/>
  <c r="D23" i="20"/>
  <c r="G22" i="20"/>
  <c r="E22" i="20"/>
  <c r="D22" i="20"/>
  <c r="G21" i="20"/>
  <c r="G20" i="20"/>
  <c r="G19" i="20"/>
  <c r="E19" i="20"/>
  <c r="G18" i="20"/>
  <c r="E18" i="20"/>
  <c r="G17" i="20"/>
  <c r="G16" i="20"/>
  <c r="G15" i="20"/>
  <c r="E15" i="20"/>
  <c r="F15" i="20" s="1"/>
  <c r="G14" i="20"/>
  <c r="G13" i="20"/>
  <c r="C13" i="20"/>
  <c r="F7" i="20"/>
  <c r="G31" i="19"/>
  <c r="G30" i="19"/>
  <c r="G26" i="19"/>
  <c r="E26" i="19"/>
  <c r="D26" i="19"/>
  <c r="G25" i="19"/>
  <c r="E25" i="19"/>
  <c r="D25" i="19"/>
  <c r="G24" i="19"/>
  <c r="E24" i="19"/>
  <c r="D24" i="19"/>
  <c r="G23" i="19"/>
  <c r="E23" i="19"/>
  <c r="D23" i="19"/>
  <c r="G22" i="19"/>
  <c r="E22" i="19"/>
  <c r="D22" i="19"/>
  <c r="G21" i="19"/>
  <c r="G20" i="19"/>
  <c r="G19" i="19"/>
  <c r="E19" i="19"/>
  <c r="G18" i="19"/>
  <c r="E18" i="19"/>
  <c r="G17" i="19"/>
  <c r="G16" i="19"/>
  <c r="G15" i="19"/>
  <c r="E15" i="19"/>
  <c r="F15" i="19" s="1"/>
  <c r="G14" i="19"/>
  <c r="G13" i="19"/>
  <c r="C13" i="19"/>
  <c r="F7" i="19"/>
  <c r="G31" i="18"/>
  <c r="G30" i="18"/>
  <c r="G26" i="18"/>
  <c r="E26" i="18"/>
  <c r="D26" i="18"/>
  <c r="G25" i="18"/>
  <c r="E25" i="18"/>
  <c r="D25" i="18"/>
  <c r="G24" i="18"/>
  <c r="E24" i="18"/>
  <c r="D24" i="18"/>
  <c r="G23" i="18"/>
  <c r="E23" i="18"/>
  <c r="D23" i="18"/>
  <c r="G22" i="18"/>
  <c r="E22" i="18"/>
  <c r="D22" i="18"/>
  <c r="G21" i="18"/>
  <c r="G20" i="18"/>
  <c r="G19" i="18"/>
  <c r="E19" i="18"/>
  <c r="G18" i="18"/>
  <c r="E18" i="18"/>
  <c r="G17" i="18"/>
  <c r="G16" i="18"/>
  <c r="G15" i="18"/>
  <c r="E15" i="18"/>
  <c r="F15" i="18" s="1"/>
  <c r="G14" i="18"/>
  <c r="G13" i="18"/>
  <c r="C13" i="18"/>
  <c r="F7" i="18"/>
  <c r="G34" i="17"/>
  <c r="G33" i="17"/>
  <c r="G29" i="17"/>
  <c r="E29" i="17"/>
  <c r="D29" i="17"/>
  <c r="G28" i="17"/>
  <c r="E28" i="17"/>
  <c r="D28" i="17"/>
  <c r="G27" i="17"/>
  <c r="E27" i="17"/>
  <c r="D27" i="17"/>
  <c r="G26" i="17"/>
  <c r="E26" i="17"/>
  <c r="D26" i="17"/>
  <c r="G25" i="17"/>
  <c r="E25" i="17"/>
  <c r="D25" i="17"/>
  <c r="G24" i="17"/>
  <c r="E24" i="17"/>
  <c r="D24" i="17"/>
  <c r="G23" i="17"/>
  <c r="E23" i="17"/>
  <c r="D23" i="17"/>
  <c r="G22" i="17"/>
  <c r="E22" i="17"/>
  <c r="D22" i="17"/>
  <c r="G21" i="17"/>
  <c r="G20" i="17"/>
  <c r="G19" i="17"/>
  <c r="E19" i="17"/>
  <c r="G18" i="17"/>
  <c r="E18" i="17"/>
  <c r="G17" i="17"/>
  <c r="G16" i="17"/>
  <c r="G15" i="17"/>
  <c r="E15" i="17"/>
  <c r="F15" i="17" s="1"/>
  <c r="G14" i="17"/>
  <c r="G13" i="17"/>
  <c r="C13" i="17"/>
  <c r="F7" i="17"/>
  <c r="G32" i="16"/>
  <c r="G31" i="16"/>
  <c r="G27" i="16"/>
  <c r="E27" i="16"/>
  <c r="D27" i="16"/>
  <c r="G26" i="16"/>
  <c r="E26" i="16"/>
  <c r="D26" i="16"/>
  <c r="G25" i="16"/>
  <c r="E25" i="16"/>
  <c r="D25" i="16"/>
  <c r="G24" i="16"/>
  <c r="E24" i="16"/>
  <c r="D24" i="16"/>
  <c r="G23" i="16"/>
  <c r="G22" i="16"/>
  <c r="G21" i="16"/>
  <c r="E21" i="16"/>
  <c r="G20" i="16"/>
  <c r="E20" i="16"/>
  <c r="G19" i="16"/>
  <c r="G18" i="16"/>
  <c r="G17" i="16"/>
  <c r="E17" i="16"/>
  <c r="F17" i="16" s="1"/>
  <c r="G14" i="16"/>
  <c r="G13" i="16"/>
  <c r="C13" i="16"/>
  <c r="F7" i="16"/>
  <c r="G32" i="15"/>
  <c r="G31" i="15"/>
  <c r="G27" i="15"/>
  <c r="E27" i="15"/>
  <c r="D27" i="15"/>
  <c r="G26" i="15"/>
  <c r="E26" i="15"/>
  <c r="D26" i="15"/>
  <c r="G25" i="15"/>
  <c r="E25" i="15"/>
  <c r="D25" i="15"/>
  <c r="G24" i="15"/>
  <c r="E24" i="15"/>
  <c r="D24" i="15"/>
  <c r="G23" i="15"/>
  <c r="G22" i="15"/>
  <c r="G21" i="15"/>
  <c r="E21" i="15"/>
  <c r="G20" i="15"/>
  <c r="E20" i="15"/>
  <c r="G19" i="15"/>
  <c r="G18" i="15"/>
  <c r="G17" i="15"/>
  <c r="E17" i="15"/>
  <c r="F17" i="15" s="1"/>
  <c r="G14" i="15"/>
  <c r="G13" i="15"/>
  <c r="C13" i="15"/>
  <c r="F7" i="15"/>
  <c r="G33" i="14"/>
  <c r="G32" i="14"/>
  <c r="G28" i="14"/>
  <c r="E28" i="14"/>
  <c r="F28" i="14" s="1"/>
  <c r="G27" i="14"/>
  <c r="G26" i="14"/>
  <c r="G25" i="14"/>
  <c r="E25" i="14"/>
  <c r="D25" i="14"/>
  <c r="G24" i="14"/>
  <c r="E24" i="14"/>
  <c r="D24" i="14"/>
  <c r="G23" i="14"/>
  <c r="E23" i="14"/>
  <c r="D23" i="14"/>
  <c r="G22" i="14"/>
  <c r="E22" i="14"/>
  <c r="D22" i="14"/>
  <c r="G21" i="14"/>
  <c r="G20" i="14"/>
  <c r="G19" i="14"/>
  <c r="E19" i="14"/>
  <c r="G18" i="14"/>
  <c r="E18" i="14"/>
  <c r="G17" i="14"/>
  <c r="G16" i="14"/>
  <c r="G15" i="14"/>
  <c r="E15" i="14"/>
  <c r="F15" i="14" s="1"/>
  <c r="G14" i="14"/>
  <c r="G13" i="14"/>
  <c r="C13" i="14"/>
  <c r="F7" i="14"/>
  <c r="G44" i="12"/>
  <c r="G43" i="12"/>
  <c r="G39" i="12"/>
  <c r="E39" i="12"/>
  <c r="D39" i="12"/>
  <c r="G38" i="12"/>
  <c r="E38" i="12"/>
  <c r="D38" i="12"/>
  <c r="G37" i="12"/>
  <c r="E37" i="12"/>
  <c r="D37" i="12"/>
  <c r="G36" i="12"/>
  <c r="E36" i="12"/>
  <c r="D36" i="12"/>
  <c r="G35" i="12"/>
  <c r="E35" i="12"/>
  <c r="D35" i="12"/>
  <c r="G34" i="12"/>
  <c r="E34" i="12"/>
  <c r="D34" i="12"/>
  <c r="G33" i="12"/>
  <c r="E33" i="12"/>
  <c r="D33" i="12"/>
  <c r="G32" i="12"/>
  <c r="E32" i="12"/>
  <c r="D32" i="12"/>
  <c r="G31" i="12"/>
  <c r="G30" i="12"/>
  <c r="E30" i="12"/>
  <c r="D30" i="12"/>
  <c r="G29" i="12"/>
  <c r="E29" i="12"/>
  <c r="D29" i="12"/>
  <c r="G28" i="12"/>
  <c r="E28" i="12"/>
  <c r="D28" i="12"/>
  <c r="G27" i="12"/>
  <c r="E27" i="12"/>
  <c r="D27" i="12"/>
  <c r="G26" i="12"/>
  <c r="E26" i="12"/>
  <c r="D26" i="12"/>
  <c r="G25" i="12"/>
  <c r="E25" i="12"/>
  <c r="D25" i="12"/>
  <c r="G24" i="12"/>
  <c r="E24" i="12"/>
  <c r="D24" i="12"/>
  <c r="G23" i="12"/>
  <c r="E23" i="12"/>
  <c r="D23" i="12"/>
  <c r="G22" i="12"/>
  <c r="E22" i="12"/>
  <c r="D22" i="12"/>
  <c r="G21" i="12"/>
  <c r="G20" i="12"/>
  <c r="G19" i="12"/>
  <c r="E19" i="12"/>
  <c r="G18" i="12"/>
  <c r="E18" i="12"/>
  <c r="G17" i="12"/>
  <c r="G16" i="12"/>
  <c r="G15" i="12"/>
  <c r="E15" i="12"/>
  <c r="F15" i="12" s="1"/>
  <c r="G14" i="12"/>
  <c r="G13" i="12"/>
  <c r="C13" i="12"/>
  <c r="F7" i="12"/>
  <c r="G45" i="11"/>
  <c r="G44" i="11"/>
  <c r="G39" i="11"/>
  <c r="E39" i="11"/>
  <c r="D39" i="11"/>
  <c r="G38" i="11"/>
  <c r="E38" i="11"/>
  <c r="D38" i="11"/>
  <c r="G37" i="11"/>
  <c r="E37" i="11"/>
  <c r="D37" i="11"/>
  <c r="G36" i="11"/>
  <c r="E36" i="11"/>
  <c r="D36" i="11"/>
  <c r="G35" i="11"/>
  <c r="E35" i="11"/>
  <c r="D35" i="11"/>
  <c r="G34" i="11"/>
  <c r="E34" i="11"/>
  <c r="D34" i="11"/>
  <c r="G33" i="11"/>
  <c r="E33" i="11"/>
  <c r="D33" i="11"/>
  <c r="G32" i="11"/>
  <c r="E32" i="11"/>
  <c r="D32" i="11"/>
  <c r="G31" i="11"/>
  <c r="G30" i="11"/>
  <c r="E30" i="11"/>
  <c r="D30" i="11"/>
  <c r="G29" i="11"/>
  <c r="E29" i="11"/>
  <c r="D29" i="11"/>
  <c r="G28" i="11"/>
  <c r="E28" i="11"/>
  <c r="D28" i="11"/>
  <c r="G27" i="11"/>
  <c r="E27" i="11"/>
  <c r="D27" i="11"/>
  <c r="G26" i="11"/>
  <c r="E26" i="11"/>
  <c r="D26" i="11"/>
  <c r="G25" i="11"/>
  <c r="E25" i="11"/>
  <c r="D25" i="11"/>
  <c r="G24" i="11"/>
  <c r="E24" i="11"/>
  <c r="D24" i="11"/>
  <c r="G23" i="11"/>
  <c r="E23" i="11"/>
  <c r="D23" i="11"/>
  <c r="G22" i="11"/>
  <c r="E22" i="11"/>
  <c r="D22" i="11"/>
  <c r="G21" i="11"/>
  <c r="G20" i="11"/>
  <c r="G19" i="11"/>
  <c r="E19" i="11"/>
  <c r="G18" i="11"/>
  <c r="E18" i="11"/>
  <c r="G17" i="11"/>
  <c r="G16" i="11"/>
  <c r="G15" i="11"/>
  <c r="E15" i="11"/>
  <c r="F15" i="11" s="1"/>
  <c r="G14" i="11"/>
  <c r="G13" i="11"/>
  <c r="C13" i="11"/>
  <c r="F7" i="11"/>
  <c r="G46" i="10"/>
  <c r="G45" i="10"/>
  <c r="G41" i="10"/>
  <c r="E41" i="10"/>
  <c r="D41" i="10"/>
  <c r="G40" i="10"/>
  <c r="E40" i="10"/>
  <c r="G39" i="10"/>
  <c r="E39" i="10"/>
  <c r="D39" i="10"/>
  <c r="G38" i="10"/>
  <c r="E38" i="10"/>
  <c r="D38" i="10"/>
  <c r="G37" i="10"/>
  <c r="E37" i="10"/>
  <c r="D37" i="10"/>
  <c r="G36" i="10"/>
  <c r="E36" i="10"/>
  <c r="D36" i="10"/>
  <c r="G35" i="10"/>
  <c r="E35" i="10"/>
  <c r="D35" i="10"/>
  <c r="G34" i="10"/>
  <c r="E34" i="10"/>
  <c r="D34" i="10"/>
  <c r="G33" i="10"/>
  <c r="E33" i="10"/>
  <c r="D33" i="10"/>
  <c r="G32" i="10"/>
  <c r="E32" i="10"/>
  <c r="D32" i="10"/>
  <c r="G31" i="10"/>
  <c r="E31" i="10"/>
  <c r="D31" i="10"/>
  <c r="G30" i="10"/>
  <c r="G29" i="10"/>
  <c r="E29" i="10"/>
  <c r="D29" i="10"/>
  <c r="G28" i="10"/>
  <c r="E28" i="10"/>
  <c r="D28" i="10"/>
  <c r="G27" i="10"/>
  <c r="E27" i="10"/>
  <c r="D27" i="10"/>
  <c r="G26" i="10"/>
  <c r="E26" i="10"/>
  <c r="D26" i="10"/>
  <c r="G25" i="10"/>
  <c r="E25" i="10"/>
  <c r="D25" i="10"/>
  <c r="G24" i="10"/>
  <c r="E24" i="10"/>
  <c r="D24" i="10"/>
  <c r="G23" i="10"/>
  <c r="E23" i="10"/>
  <c r="D23" i="10"/>
  <c r="G22" i="10"/>
  <c r="E22" i="10"/>
  <c r="D22" i="10"/>
  <c r="G21" i="10"/>
  <c r="G20" i="10"/>
  <c r="G19" i="10"/>
  <c r="E19" i="10"/>
  <c r="G18" i="10"/>
  <c r="E18" i="10"/>
  <c r="G17" i="10"/>
  <c r="G16" i="10"/>
  <c r="G15" i="10"/>
  <c r="E15" i="10"/>
  <c r="F15" i="10" s="1"/>
  <c r="G14" i="10"/>
  <c r="G13" i="10"/>
  <c r="C13" i="10"/>
  <c r="F7" i="10"/>
  <c r="G46" i="9"/>
  <c r="G45" i="9"/>
  <c r="G41" i="9"/>
  <c r="E41" i="9"/>
  <c r="D41" i="9"/>
  <c r="G40" i="9"/>
  <c r="E40" i="9"/>
  <c r="G39" i="9"/>
  <c r="E39" i="9"/>
  <c r="D39" i="9"/>
  <c r="G38" i="9"/>
  <c r="E38" i="9"/>
  <c r="D38" i="9"/>
  <c r="G37" i="9"/>
  <c r="E37" i="9"/>
  <c r="D37" i="9"/>
  <c r="G36" i="9"/>
  <c r="E36" i="9"/>
  <c r="D36" i="9"/>
  <c r="G35" i="9"/>
  <c r="E35" i="9"/>
  <c r="D35" i="9"/>
  <c r="G34" i="9"/>
  <c r="E34" i="9"/>
  <c r="D34" i="9"/>
  <c r="G33" i="9"/>
  <c r="E33" i="9"/>
  <c r="D33" i="9"/>
  <c r="G32" i="9"/>
  <c r="E32" i="9"/>
  <c r="D32" i="9"/>
  <c r="G31" i="9"/>
  <c r="E31" i="9"/>
  <c r="D31" i="9"/>
  <c r="G30" i="9"/>
  <c r="G29" i="9"/>
  <c r="E29" i="9"/>
  <c r="D29" i="9"/>
  <c r="G28" i="9"/>
  <c r="E28" i="9"/>
  <c r="D28" i="9"/>
  <c r="G27" i="9"/>
  <c r="E27" i="9"/>
  <c r="D27" i="9"/>
  <c r="G26" i="9"/>
  <c r="E26" i="9"/>
  <c r="D26" i="9"/>
  <c r="G25" i="9"/>
  <c r="E25" i="9"/>
  <c r="D25" i="9"/>
  <c r="G24" i="9"/>
  <c r="E24" i="9"/>
  <c r="D24" i="9"/>
  <c r="G23" i="9"/>
  <c r="E23" i="9"/>
  <c r="D23" i="9"/>
  <c r="G22" i="9"/>
  <c r="E22" i="9"/>
  <c r="D22" i="9"/>
  <c r="G21" i="9"/>
  <c r="G20" i="9"/>
  <c r="G19" i="9"/>
  <c r="E19" i="9"/>
  <c r="G18" i="9"/>
  <c r="E18" i="9"/>
  <c r="G17" i="9"/>
  <c r="G16" i="9"/>
  <c r="G15" i="9"/>
  <c r="E15" i="9"/>
  <c r="F15" i="9" s="1"/>
  <c r="G14" i="9"/>
  <c r="G13" i="9"/>
  <c r="C13" i="9"/>
  <c r="F7" i="9"/>
  <c r="F27" i="8"/>
  <c r="F22" i="8"/>
  <c r="F19" i="8"/>
  <c r="F16" i="8"/>
  <c r="D28" i="7"/>
  <c r="C28" i="7"/>
  <c r="D27" i="7"/>
  <c r="C27" i="7"/>
  <c r="D15" i="7"/>
  <c r="C15" i="7"/>
  <c r="E14" i="7"/>
  <c r="F14" i="7" s="1"/>
  <c r="D14" i="7"/>
  <c r="C14" i="7"/>
  <c r="D13" i="7"/>
  <c r="C13" i="7"/>
  <c r="D11" i="7"/>
  <c r="C11" i="7"/>
  <c r="H6" i="7"/>
  <c r="B136" i="6"/>
  <c r="E15" i="46"/>
  <c r="E13" i="46"/>
  <c r="E15" i="44"/>
  <c r="E13" i="44"/>
  <c r="E21" i="65"/>
  <c r="E19" i="65"/>
  <c r="E13" i="35"/>
  <c r="E13" i="34"/>
  <c r="E13" i="33"/>
  <c r="E13" i="32"/>
  <c r="E13" i="31"/>
  <c r="E13" i="30"/>
  <c r="E13" i="29"/>
  <c r="E13" i="28"/>
  <c r="E13" i="27"/>
  <c r="E13" i="26"/>
  <c r="E13" i="25"/>
  <c r="E13" i="17"/>
  <c r="E13" i="23"/>
  <c r="E13" i="14"/>
  <c r="E19" i="6"/>
  <c r="E12" i="6"/>
  <c r="C1" i="5"/>
  <c r="B42" i="4"/>
  <c r="B41" i="4"/>
  <c r="B40" i="4"/>
  <c r="B39" i="4"/>
  <c r="B37" i="4"/>
  <c r="B36" i="4"/>
  <c r="Z32" i="4"/>
  <c r="Y32" i="4"/>
  <c r="J30" i="4"/>
  <c r="J29" i="4"/>
  <c r="J28" i="4"/>
  <c r="J27" i="4"/>
  <c r="J26" i="4"/>
  <c r="J25" i="4"/>
  <c r="J24" i="4"/>
  <c r="J23" i="4"/>
  <c r="J22" i="4"/>
  <c r="J21" i="4"/>
  <c r="J20" i="4"/>
  <c r="J19" i="4"/>
  <c r="J18" i="4"/>
  <c r="J17" i="4"/>
  <c r="J16" i="4"/>
  <c r="J15" i="4"/>
  <c r="J14" i="4"/>
  <c r="J13" i="4"/>
  <c r="J12" i="4"/>
  <c r="J11" i="4"/>
  <c r="J10" i="4"/>
  <c r="J9" i="4"/>
  <c r="J8" i="4"/>
  <c r="J7" i="4"/>
  <c r="J6" i="4"/>
  <c r="J5" i="4"/>
  <c r="J4" i="4"/>
  <c r="H23" i="2"/>
  <c r="G23" i="2"/>
  <c r="F23" i="2"/>
  <c r="E21" i="2"/>
  <c r="D23" i="2"/>
  <c r="F24" i="25" l="1"/>
  <c r="F28" i="25"/>
  <c r="E26" i="64"/>
  <c r="E28" i="64" s="1"/>
  <c r="E31" i="64" s="1"/>
  <c r="D15" i="64" s="1"/>
  <c r="E40" i="75"/>
  <c r="F25" i="22"/>
  <c r="F29" i="22"/>
  <c r="F22" i="23"/>
  <c r="F26" i="23"/>
  <c r="F32" i="23"/>
  <c r="F22" i="24"/>
  <c r="F26" i="24"/>
  <c r="F34" i="11"/>
  <c r="F38" i="11"/>
  <c r="F25" i="21"/>
  <c r="F29" i="21"/>
  <c r="F24" i="18"/>
  <c r="F23" i="19"/>
  <c r="F22" i="20"/>
  <c r="F26" i="20"/>
  <c r="F30" i="25"/>
  <c r="F21" i="28"/>
  <c r="F25" i="29"/>
  <c r="F22" i="35"/>
  <c r="E13" i="7"/>
  <c r="F13" i="7" s="1"/>
  <c r="E31" i="63"/>
  <c r="F33" i="11"/>
  <c r="F37" i="11"/>
  <c r="F24" i="21"/>
  <c r="F28" i="21"/>
  <c r="F24" i="22"/>
  <c r="F28" i="22"/>
  <c r="F21" i="23"/>
  <c r="F25" i="23"/>
  <c r="F31" i="23"/>
  <c r="F35" i="23"/>
  <c r="F25" i="24"/>
  <c r="F29" i="24"/>
  <c r="F23" i="25"/>
  <c r="F27" i="25"/>
  <c r="I8" i="65"/>
  <c r="I9" i="65"/>
  <c r="B46" i="4"/>
  <c r="C29" i="2"/>
  <c r="L29" i="2"/>
  <c r="K29" i="2"/>
  <c r="I29" i="2"/>
  <c r="J29" i="2"/>
  <c r="E17" i="2"/>
  <c r="D19" i="2"/>
  <c r="E19" i="2"/>
  <c r="D17" i="2"/>
  <c r="D29" i="2"/>
  <c r="F23" i="18"/>
  <c r="F22" i="19"/>
  <c r="F26" i="19"/>
  <c r="F25" i="20"/>
  <c r="F33" i="25"/>
  <c r="F25" i="26"/>
  <c r="F24" i="29"/>
  <c r="F21" i="35"/>
  <c r="F41" i="9"/>
  <c r="F32" i="11"/>
  <c r="F36" i="11"/>
  <c r="F23" i="21"/>
  <c r="F27" i="21"/>
  <c r="F23" i="22"/>
  <c r="F27" i="22"/>
  <c r="F24" i="23"/>
  <c r="F28" i="23"/>
  <c r="F30" i="23"/>
  <c r="F34" i="23"/>
  <c r="F24" i="24"/>
  <c r="F28" i="24"/>
  <c r="F22" i="25"/>
  <c r="F26" i="25"/>
  <c r="H29" i="2"/>
  <c r="D21" i="2"/>
  <c r="E23" i="2"/>
  <c r="F35" i="11"/>
  <c r="F39" i="11"/>
  <c r="F25" i="18"/>
  <c r="F24" i="19"/>
  <c r="F23" i="20"/>
  <c r="F22" i="21"/>
  <c r="F26" i="21"/>
  <c r="F22" i="22"/>
  <c r="F26" i="22"/>
  <c r="F23" i="23"/>
  <c r="F27" i="23"/>
  <c r="F33" i="23"/>
  <c r="F23" i="24"/>
  <c r="F27" i="24"/>
  <c r="F25" i="25"/>
  <c r="F31" i="25"/>
  <c r="F24" i="27"/>
  <c r="F22" i="28"/>
  <c r="F21" i="33"/>
  <c r="E28" i="66"/>
  <c r="E20" i="66" s="1"/>
  <c r="E24" i="66" s="1"/>
  <c r="D15" i="66" s="1"/>
  <c r="I15" i="66" s="1"/>
  <c r="I8" i="66" s="1"/>
  <c r="E27" i="68"/>
  <c r="E21" i="68" s="1"/>
  <c r="E23" i="68" s="1"/>
  <c r="D14" i="68" s="1"/>
  <c r="I14" i="68" s="1"/>
  <c r="E27" i="69"/>
  <c r="E21" i="69" s="1"/>
  <c r="I5" i="66"/>
  <c r="E31" i="73"/>
  <c r="E32" i="73" s="1"/>
  <c r="F22" i="18"/>
  <c r="F26" i="18"/>
  <c r="F25" i="19"/>
  <c r="F24" i="20"/>
  <c r="F32" i="25"/>
  <c r="F24" i="26"/>
  <c r="F25" i="27"/>
  <c r="F22" i="33"/>
  <c r="J32" i="4"/>
  <c r="F22" i="34"/>
  <c r="F29" i="8"/>
  <c r="C36" i="7" s="1"/>
  <c r="F17" i="32"/>
  <c r="F18" i="32"/>
  <c r="F31" i="10"/>
  <c r="F35" i="10"/>
  <c r="F39" i="10"/>
  <c r="F22" i="11"/>
  <c r="F26" i="11"/>
  <c r="F30" i="11"/>
  <c r="F23" i="12"/>
  <c r="F27" i="12"/>
  <c r="F33" i="12"/>
  <c r="F37" i="12"/>
  <c r="F23" i="14"/>
  <c r="F25" i="15"/>
  <c r="F18" i="28"/>
  <c r="F18" i="29"/>
  <c r="F17" i="28"/>
  <c r="F18" i="30"/>
  <c r="F19" i="31"/>
  <c r="F23" i="11"/>
  <c r="F27" i="11"/>
  <c r="F24" i="12"/>
  <c r="F28" i="12"/>
  <c r="F34" i="12"/>
  <c r="F38" i="12"/>
  <c r="F24" i="14"/>
  <c r="F25" i="10"/>
  <c r="F29" i="10"/>
  <c r="F18" i="27"/>
  <c r="F18" i="34"/>
  <c r="F23" i="9"/>
  <c r="F27" i="9"/>
  <c r="F33" i="9"/>
  <c r="F37" i="9"/>
  <c r="F24" i="10"/>
  <c r="F28" i="10"/>
  <c r="F34" i="10"/>
  <c r="F38" i="10"/>
  <c r="F41" i="10"/>
  <c r="F32" i="12"/>
  <c r="F36" i="12"/>
  <c r="F24" i="16"/>
  <c r="F18" i="26"/>
  <c r="F17" i="30"/>
  <c r="F20" i="31"/>
  <c r="F18" i="35"/>
  <c r="F22" i="9"/>
  <c r="F26" i="9"/>
  <c r="F32" i="9"/>
  <c r="F36" i="9"/>
  <c r="F25" i="14"/>
  <c r="F27" i="15"/>
  <c r="F25" i="17"/>
  <c r="F29" i="17"/>
  <c r="F21" i="32"/>
  <c r="F18" i="33"/>
  <c r="F21" i="34"/>
  <c r="F17" i="34"/>
  <c r="F25" i="9"/>
  <c r="F29" i="9"/>
  <c r="F31" i="9"/>
  <c r="F35" i="9"/>
  <c r="F39" i="9"/>
  <c r="F23" i="10"/>
  <c r="F27" i="10"/>
  <c r="F33" i="10"/>
  <c r="F37" i="10"/>
  <c r="F25" i="11"/>
  <c r="F29" i="11"/>
  <c r="F22" i="12"/>
  <c r="F26" i="12"/>
  <c r="F30" i="12"/>
  <c r="F26" i="16"/>
  <c r="F33" i="24"/>
  <c r="F17" i="27"/>
  <c r="F22" i="30"/>
  <c r="F23" i="31"/>
  <c r="F22" i="32"/>
  <c r="F24" i="9"/>
  <c r="F28" i="9"/>
  <c r="F34" i="9"/>
  <c r="F38" i="9"/>
  <c r="F22" i="10"/>
  <c r="F26" i="10"/>
  <c r="F32" i="10"/>
  <c r="F36" i="10"/>
  <c r="F24" i="11"/>
  <c r="F28" i="11"/>
  <c r="F25" i="12"/>
  <c r="F29" i="12"/>
  <c r="F35" i="12"/>
  <c r="F39" i="12"/>
  <c r="F22" i="14"/>
  <c r="F23" i="17"/>
  <c r="F27" i="17"/>
  <c r="F32" i="24"/>
  <c r="F29" i="2"/>
  <c r="F17" i="2"/>
  <c r="F19" i="2"/>
  <c r="F21" i="2"/>
  <c r="E30" i="65"/>
  <c r="E29" i="51"/>
  <c r="E24" i="49"/>
  <c r="E25" i="43"/>
  <c r="E38" i="25"/>
  <c r="F18" i="25" s="1"/>
  <c r="E34" i="22"/>
  <c r="E32" i="16"/>
  <c r="F20" i="16" s="1"/>
  <c r="E29" i="63"/>
  <c r="E23" i="63" s="1"/>
  <c r="E25" i="63" s="1"/>
  <c r="E28" i="62"/>
  <c r="E23" i="62" s="1"/>
  <c r="E24" i="62" s="1"/>
  <c r="E24" i="40"/>
  <c r="E26" i="39"/>
  <c r="E40" i="23"/>
  <c r="F18" i="23" s="1"/>
  <c r="E34" i="21"/>
  <c r="F18" i="21" s="1"/>
  <c r="E26" i="50"/>
  <c r="E21" i="46"/>
  <c r="E21" i="44"/>
  <c r="E44" i="24"/>
  <c r="E31" i="19"/>
  <c r="F18" i="19" s="1"/>
  <c r="E32" i="15"/>
  <c r="F21" i="15" s="1"/>
  <c r="E44" i="12"/>
  <c r="F19" i="12" s="1"/>
  <c r="E46" i="10"/>
  <c r="F18" i="10" s="1"/>
  <c r="E31" i="20"/>
  <c r="F18" i="20" s="1"/>
  <c r="E34" i="17"/>
  <c r="F18" i="17" s="1"/>
  <c r="E45" i="11"/>
  <c r="F19" i="11" s="1"/>
  <c r="E46" i="9"/>
  <c r="F19" i="9" s="1"/>
  <c r="E31" i="18"/>
  <c r="F19" i="18" s="1"/>
  <c r="E33" i="14"/>
  <c r="F19" i="14" s="1"/>
  <c r="E14" i="6"/>
  <c r="E39" i="75" s="1"/>
  <c r="F13" i="75" s="1"/>
  <c r="H17" i="2"/>
  <c r="H19" i="2"/>
  <c r="H21" i="2"/>
  <c r="E12" i="36"/>
  <c r="E13" i="39"/>
  <c r="F13" i="39" s="1"/>
  <c r="E13" i="15"/>
  <c r="E13" i="16"/>
  <c r="E29" i="2"/>
  <c r="C17" i="2"/>
  <c r="G17" i="2"/>
  <c r="C19" i="2"/>
  <c r="G19" i="2"/>
  <c r="C21" i="2"/>
  <c r="G21" i="2"/>
  <c r="C23" i="2"/>
  <c r="G29" i="2"/>
  <c r="E26" i="35"/>
  <c r="F13" i="35" s="1"/>
  <c r="E26" i="33"/>
  <c r="F13" i="33" s="1"/>
  <c r="E33" i="31"/>
  <c r="F13" i="31" s="1"/>
  <c r="E29" i="27"/>
  <c r="F13" i="27" s="1"/>
  <c r="E24" i="36"/>
  <c r="E26" i="34"/>
  <c r="F13" i="34" s="1"/>
  <c r="E26" i="32"/>
  <c r="F13" i="32" s="1"/>
  <c r="E26" i="30"/>
  <c r="F13" i="30" s="1"/>
  <c r="E29" i="26"/>
  <c r="F13" i="26" s="1"/>
  <c r="E23" i="42"/>
  <c r="E22" i="37"/>
  <c r="E25" i="38"/>
  <c r="E29" i="29"/>
  <c r="F13" i="29" s="1"/>
  <c r="E26" i="28"/>
  <c r="F13" i="28" s="1"/>
  <c r="E13" i="22"/>
  <c r="E13" i="21"/>
  <c r="E13" i="20"/>
  <c r="F13" i="20" s="1"/>
  <c r="E13" i="18"/>
  <c r="E13" i="19"/>
  <c r="F13" i="19" s="1"/>
  <c r="E13" i="24"/>
  <c r="E13" i="9"/>
  <c r="E13" i="12"/>
  <c r="E13" i="10"/>
  <c r="F13" i="10" s="1"/>
  <c r="E13" i="11"/>
  <c r="E14" i="37"/>
  <c r="E15" i="38"/>
  <c r="E15" i="40"/>
  <c r="E13" i="50"/>
  <c r="F13" i="50" s="1"/>
  <c r="E13" i="43"/>
  <c r="E13" i="49"/>
  <c r="E13" i="42"/>
  <c r="E13" i="51"/>
  <c r="E15" i="36"/>
  <c r="E16" i="39"/>
  <c r="F16" i="39" s="1"/>
  <c r="E15" i="49"/>
  <c r="E15" i="43"/>
  <c r="E15" i="50"/>
  <c r="F15" i="50" s="1"/>
  <c r="E15" i="42"/>
  <c r="E13" i="38"/>
  <c r="E12" i="37"/>
  <c r="E13" i="40"/>
  <c r="E13" i="45"/>
  <c r="F13" i="45" s="1"/>
  <c r="F24" i="15"/>
  <c r="F27" i="16"/>
  <c r="F24" i="17"/>
  <c r="F28" i="17"/>
  <c r="E16" i="45"/>
  <c r="F16" i="45" s="1"/>
  <c r="F26" i="15"/>
  <c r="F25" i="16"/>
  <c r="F22" i="17"/>
  <c r="F26" i="17"/>
  <c r="F17" i="26"/>
  <c r="F21" i="30"/>
  <c r="F25" i="31"/>
  <c r="F17" i="33"/>
  <c r="F17" i="35"/>
  <c r="F17" i="29"/>
  <c r="F24" i="31"/>
  <c r="F26" i="31"/>
  <c r="I10" i="65"/>
  <c r="D15" i="62" l="1"/>
  <c r="I15" i="62" s="1"/>
  <c r="I2" i="62" s="1"/>
  <c r="B43" i="4" s="1"/>
  <c r="F18" i="75"/>
  <c r="F19" i="75"/>
  <c r="I17" i="64"/>
  <c r="D16" i="64"/>
  <c r="I16" i="64" s="1"/>
  <c r="I5" i="64" s="1"/>
  <c r="I15" i="64"/>
  <c r="I2" i="68"/>
  <c r="I7" i="68" s="1"/>
  <c r="I8" i="68"/>
  <c r="E23" i="69"/>
  <c r="I15" i="69" s="1"/>
  <c r="I2" i="66"/>
  <c r="I7" i="66" s="1"/>
  <c r="I9" i="66" s="1"/>
  <c r="F19" i="17"/>
  <c r="E30" i="73"/>
  <c r="D21" i="73" s="1"/>
  <c r="F19" i="19"/>
  <c r="F28" i="19" s="1"/>
  <c r="F17" i="23"/>
  <c r="F18" i="18"/>
  <c r="F19" i="20"/>
  <c r="F28" i="20" s="1"/>
  <c r="F19" i="21"/>
  <c r="F18" i="14"/>
  <c r="F24" i="34"/>
  <c r="E22" i="74" s="1"/>
  <c r="F24" i="28"/>
  <c r="E16" i="74" s="1"/>
  <c r="F23" i="45"/>
  <c r="H1" i="45" s="1"/>
  <c r="F27" i="27"/>
  <c r="E15" i="74" s="1"/>
  <c r="F18" i="12"/>
  <c r="F24" i="32"/>
  <c r="E20" i="74" s="1"/>
  <c r="F18" i="11"/>
  <c r="F24" i="33"/>
  <c r="E21" i="74" s="1"/>
  <c r="F19" i="25"/>
  <c r="F27" i="29"/>
  <c r="E17" i="74" s="1"/>
  <c r="B35" i="4"/>
  <c r="F31" i="31"/>
  <c r="E19" i="74" s="1"/>
  <c r="D14" i="37"/>
  <c r="F14" i="37" s="1"/>
  <c r="D12" i="37"/>
  <c r="F12" i="37" s="1"/>
  <c r="E15" i="16"/>
  <c r="F13" i="16"/>
  <c r="F20" i="15"/>
  <c r="D15" i="15"/>
  <c r="F23" i="50"/>
  <c r="D15" i="42"/>
  <c r="F15" i="42" s="1"/>
  <c r="D13" i="42"/>
  <c r="F13" i="42" s="1"/>
  <c r="E15" i="15"/>
  <c r="F21" i="16"/>
  <c r="D15" i="16"/>
  <c r="F24" i="30"/>
  <c r="E18" i="74" s="1"/>
  <c r="D15" i="36"/>
  <c r="F15" i="36" s="1"/>
  <c r="D12" i="36"/>
  <c r="F12" i="36" s="1"/>
  <c r="F23" i="39"/>
  <c r="E20" i="73" s="1"/>
  <c r="F20" i="73" s="1"/>
  <c r="E29" i="65"/>
  <c r="E43" i="24"/>
  <c r="F13" i="24" s="1"/>
  <c r="E30" i="18"/>
  <c r="F13" i="18" s="1"/>
  <c r="E28" i="51"/>
  <c r="F13" i="51" s="1"/>
  <c r="F26" i="51" s="1"/>
  <c r="E20" i="46"/>
  <c r="E20" i="44"/>
  <c r="E23" i="40"/>
  <c r="E23" i="49"/>
  <c r="E24" i="43"/>
  <c r="E37" i="25"/>
  <c r="F13" i="25" s="1"/>
  <c r="E33" i="17"/>
  <c r="F13" i="17" s="1"/>
  <c r="E44" i="11"/>
  <c r="F13" i="11" s="1"/>
  <c r="E45" i="9"/>
  <c r="F13" i="9" s="1"/>
  <c r="E33" i="22"/>
  <c r="F13" i="22" s="1"/>
  <c r="E33" i="21"/>
  <c r="F13" i="21" s="1"/>
  <c r="E32" i="14"/>
  <c r="F13" i="14" s="1"/>
  <c r="F30" i="14" s="1"/>
  <c r="E31" i="15"/>
  <c r="F13" i="15" s="1"/>
  <c r="E43" i="12"/>
  <c r="F13" i="12" s="1"/>
  <c r="E39" i="23"/>
  <c r="F13" i="23" s="1"/>
  <c r="B40" i="9"/>
  <c r="D40" i="9" s="1"/>
  <c r="F40" i="9" s="1"/>
  <c r="F18" i="9"/>
  <c r="F19" i="10"/>
  <c r="B40" i="10"/>
  <c r="D40" i="10" s="1"/>
  <c r="F40" i="10" s="1"/>
  <c r="F19" i="24"/>
  <c r="F18" i="24"/>
  <c r="F19" i="22"/>
  <c r="F18" i="22"/>
  <c r="B38" i="4"/>
  <c r="F24" i="35"/>
  <c r="E23" i="74" s="1"/>
  <c r="F27" i="26"/>
  <c r="D13" i="38"/>
  <c r="F13" i="38" s="1"/>
  <c r="D15" i="38"/>
  <c r="F15" i="38" s="1"/>
  <c r="I15" i="63"/>
  <c r="I7" i="62" l="1"/>
  <c r="I8" i="62"/>
  <c r="I2" i="64"/>
  <c r="I7" i="64" s="1"/>
  <c r="F37" i="75"/>
  <c r="H1" i="75" s="1"/>
  <c r="I8" i="64"/>
  <c r="I9" i="68"/>
  <c r="B49" i="4"/>
  <c r="F23" i="74"/>
  <c r="G23" i="74"/>
  <c r="F17" i="74"/>
  <c r="G17" i="74"/>
  <c r="F20" i="74"/>
  <c r="G20" i="74"/>
  <c r="F16" i="74"/>
  <c r="G16" i="74"/>
  <c r="F18" i="74"/>
  <c r="G18" i="74"/>
  <c r="F22" i="74"/>
  <c r="G22" i="74"/>
  <c r="E14" i="69"/>
  <c r="F14" i="69" s="1"/>
  <c r="E14" i="73"/>
  <c r="F14" i="73" s="1"/>
  <c r="F19" i="74"/>
  <c r="G19" i="74"/>
  <c r="F21" i="74"/>
  <c r="G21" i="74"/>
  <c r="F15" i="74"/>
  <c r="G15" i="74"/>
  <c r="F31" i="17"/>
  <c r="H1" i="17" s="1"/>
  <c r="F28" i="18"/>
  <c r="E17" i="73" s="1"/>
  <c r="F17" i="73" s="1"/>
  <c r="B47" i="4"/>
  <c r="F37" i="23"/>
  <c r="H1" i="23" s="1"/>
  <c r="E16" i="68"/>
  <c r="F16" i="68" s="1"/>
  <c r="E16" i="69"/>
  <c r="F16" i="69" s="1"/>
  <c r="I8" i="69"/>
  <c r="I2" i="69"/>
  <c r="D23" i="73"/>
  <c r="F23" i="73" s="1"/>
  <c r="E14" i="66"/>
  <c r="F14" i="66" s="1"/>
  <c r="F35" i="25"/>
  <c r="H1" i="25" s="1"/>
  <c r="F31" i="21"/>
  <c r="F41" i="12"/>
  <c r="H1" i="12" s="1"/>
  <c r="H1" i="34"/>
  <c r="F43" i="10"/>
  <c r="H1" i="10" s="1"/>
  <c r="H1" i="28"/>
  <c r="F15" i="16"/>
  <c r="F29" i="16" s="1"/>
  <c r="E18" i="73" s="1"/>
  <c r="F18" i="73" s="1"/>
  <c r="H1" i="27"/>
  <c r="F42" i="11"/>
  <c r="E17" i="64" s="1"/>
  <c r="H1" i="33"/>
  <c r="F20" i="37"/>
  <c r="E23" i="65" s="1"/>
  <c r="F23" i="65" s="1"/>
  <c r="H1" i="29"/>
  <c r="H1" i="32"/>
  <c r="F31" i="22"/>
  <c r="H1" i="22" s="1"/>
  <c r="F41" i="24"/>
  <c r="E15" i="62" s="1"/>
  <c r="F21" i="42"/>
  <c r="H1" i="42" s="1"/>
  <c r="F23" i="38"/>
  <c r="H1" i="38" s="1"/>
  <c r="H1" i="51"/>
  <c r="E14" i="62"/>
  <c r="E14" i="64"/>
  <c r="E14" i="63"/>
  <c r="H1" i="14"/>
  <c r="D21" i="65"/>
  <c r="F21" i="65" s="1"/>
  <c r="D19" i="65"/>
  <c r="F19" i="65" s="1"/>
  <c r="F22" i="36"/>
  <c r="H1" i="35"/>
  <c r="D15" i="49"/>
  <c r="F15" i="49" s="1"/>
  <c r="D13" i="49"/>
  <c r="F13" i="49" s="1"/>
  <c r="D13" i="44"/>
  <c r="F13" i="44" s="1"/>
  <c r="D15" i="44"/>
  <c r="F15" i="44" s="1"/>
  <c r="B34" i="4"/>
  <c r="D13" i="40"/>
  <c r="F13" i="40" s="1"/>
  <c r="D15" i="40"/>
  <c r="F15" i="40" s="1"/>
  <c r="F15" i="46"/>
  <c r="F13" i="46"/>
  <c r="H1" i="20"/>
  <c r="H1" i="50"/>
  <c r="H1" i="19"/>
  <c r="H1" i="31"/>
  <c r="H1" i="26"/>
  <c r="I2" i="63"/>
  <c r="I8" i="63"/>
  <c r="F43" i="9"/>
  <c r="D15" i="43"/>
  <c r="F15" i="43" s="1"/>
  <c r="D13" i="43"/>
  <c r="F13" i="43" s="1"/>
  <c r="F17" i="43"/>
  <c r="H1" i="39"/>
  <c r="H1" i="30"/>
  <c r="F15" i="15"/>
  <c r="F29" i="15" s="1"/>
  <c r="E16" i="65" s="1"/>
  <c r="F16" i="65" s="1"/>
  <c r="I9" i="62" l="1"/>
  <c r="B45" i="4"/>
  <c r="E15" i="73"/>
  <c r="F15" i="73" s="1"/>
  <c r="E17" i="65"/>
  <c r="F17" i="65" s="1"/>
  <c r="I9" i="64"/>
  <c r="E15" i="65"/>
  <c r="F15" i="65" s="1"/>
  <c r="F47" i="74"/>
  <c r="H1" i="18"/>
  <c r="H1" i="21"/>
  <c r="E16" i="73"/>
  <c r="F16" i="73" s="1"/>
  <c r="E14" i="68"/>
  <c r="G14" i="68" s="1"/>
  <c r="E15" i="69"/>
  <c r="E17" i="69"/>
  <c r="F17" i="69" s="1"/>
  <c r="E15" i="68"/>
  <c r="I7" i="69"/>
  <c r="I9" i="69" s="1"/>
  <c r="B50" i="4"/>
  <c r="G14" i="66"/>
  <c r="E15" i="64"/>
  <c r="F15" i="64" s="1"/>
  <c r="E15" i="66"/>
  <c r="F15" i="66" s="1"/>
  <c r="F17" i="66" s="1"/>
  <c r="F26" i="66" s="1"/>
  <c r="G19" i="7" s="1"/>
  <c r="H1" i="11"/>
  <c r="H1" i="37"/>
  <c r="E20" i="64"/>
  <c r="F20" i="64" s="1"/>
  <c r="E17" i="62"/>
  <c r="G17" i="62" s="1"/>
  <c r="F18" i="44"/>
  <c r="F22" i="43"/>
  <c r="H1" i="43" s="1"/>
  <c r="F21" i="49"/>
  <c r="H1" i="24"/>
  <c r="E16" i="62"/>
  <c r="E19" i="64"/>
  <c r="H1" i="15"/>
  <c r="I7" i="63"/>
  <c r="I9" i="63" s="1"/>
  <c r="B44" i="4"/>
  <c r="G19" i="66"/>
  <c r="G15" i="62"/>
  <c r="F15" i="62"/>
  <c r="E15" i="63"/>
  <c r="H1" i="9"/>
  <c r="F21" i="40"/>
  <c r="H1" i="16"/>
  <c r="G14" i="62"/>
  <c r="F14" i="62"/>
  <c r="F18" i="46"/>
  <c r="H1" i="36"/>
  <c r="F14" i="63"/>
  <c r="G14" i="63"/>
  <c r="F17" i="64"/>
  <c r="G17" i="64"/>
  <c r="G26" i="66"/>
  <c r="I29" i="4"/>
  <c r="I25" i="4"/>
  <c r="I21" i="4"/>
  <c r="I17" i="4"/>
  <c r="I13" i="4"/>
  <c r="I9" i="4"/>
  <c r="I5" i="4"/>
  <c r="I28" i="4"/>
  <c r="I24" i="4"/>
  <c r="I20" i="4"/>
  <c r="I30" i="4"/>
  <c r="I26" i="4"/>
  <c r="I22" i="4"/>
  <c r="I18" i="4"/>
  <c r="I16" i="4"/>
  <c r="I15" i="4"/>
  <c r="I14" i="4"/>
  <c r="I12" i="4"/>
  <c r="I11" i="4"/>
  <c r="I10" i="4"/>
  <c r="I8" i="4"/>
  <c r="I7" i="4"/>
  <c r="I6" i="4"/>
  <c r="I4" i="4"/>
  <c r="I27" i="4"/>
  <c r="I23" i="4"/>
  <c r="I19" i="4"/>
  <c r="G18" i="66"/>
  <c r="F14" i="64"/>
  <c r="G14" i="64"/>
  <c r="G25" i="66"/>
  <c r="G15" i="65" l="1"/>
  <c r="F52" i="74"/>
  <c r="F48" i="74"/>
  <c r="F50" i="74" s="1"/>
  <c r="F53" i="74" s="1"/>
  <c r="G15" i="64"/>
  <c r="F14" i="68"/>
  <c r="G15" i="69"/>
  <c r="F15" i="69"/>
  <c r="F15" i="68"/>
  <c r="G15" i="66"/>
  <c r="E18" i="65"/>
  <c r="F18" i="65" s="1"/>
  <c r="E19" i="73"/>
  <c r="F19" i="73" s="1"/>
  <c r="G20" i="64"/>
  <c r="F17" i="62"/>
  <c r="H1" i="44"/>
  <c r="H1" i="49"/>
  <c r="E16" i="64"/>
  <c r="H1" i="46"/>
  <c r="L30" i="4"/>
  <c r="L26" i="4"/>
  <c r="L22" i="4"/>
  <c r="L18" i="4"/>
  <c r="L14" i="4"/>
  <c r="L10" i="4"/>
  <c r="L6" i="4"/>
  <c r="L27" i="4"/>
  <c r="L23" i="4"/>
  <c r="L19" i="4"/>
  <c r="L15" i="4"/>
  <c r="L11" i="4"/>
  <c r="L7" i="4"/>
  <c r="L16" i="4"/>
  <c r="L13" i="4"/>
  <c r="L12" i="4"/>
  <c r="L9" i="4"/>
  <c r="L8" i="4"/>
  <c r="L5" i="4"/>
  <c r="L4" i="4"/>
  <c r="L28" i="4"/>
  <c r="L24" i="4"/>
  <c r="L20" i="4"/>
  <c r="L29" i="4"/>
  <c r="L25" i="4"/>
  <c r="L21" i="4"/>
  <c r="L17" i="4"/>
  <c r="G15" i="63"/>
  <c r="Q21" i="4" s="1"/>
  <c r="F15" i="63"/>
  <c r="F20" i="63" s="1"/>
  <c r="F27" i="63" s="1"/>
  <c r="G23" i="66"/>
  <c r="G16" i="62"/>
  <c r="D29" i="4" s="1"/>
  <c r="F16" i="62"/>
  <c r="I32" i="4"/>
  <c r="X30" i="4"/>
  <c r="X26" i="4"/>
  <c r="X22" i="4"/>
  <c r="X18" i="4"/>
  <c r="X14" i="4"/>
  <c r="D13" i="4"/>
  <c r="X10" i="4"/>
  <c r="D9" i="4"/>
  <c r="X6" i="4"/>
  <c r="D30" i="4"/>
  <c r="D28" i="4"/>
  <c r="D27" i="4"/>
  <c r="D26" i="4"/>
  <c r="X29" i="4"/>
  <c r="X25" i="4"/>
  <c r="X21" i="4"/>
  <c r="X17" i="4"/>
  <c r="D14" i="4"/>
  <c r="D8" i="4"/>
  <c r="D7" i="4"/>
  <c r="X15" i="4"/>
  <c r="X11" i="4"/>
  <c r="X28" i="4"/>
  <c r="X24" i="4"/>
  <c r="X20" i="4"/>
  <c r="X16" i="4"/>
  <c r="X13" i="4"/>
  <c r="X12" i="4"/>
  <c r="X9" i="4"/>
  <c r="X8" i="4"/>
  <c r="X5" i="4"/>
  <c r="X4" i="4"/>
  <c r="X27" i="4"/>
  <c r="X23" i="4"/>
  <c r="X19" i="4"/>
  <c r="X7" i="4"/>
  <c r="G20" i="66"/>
  <c r="G16" i="66"/>
  <c r="H1" i="40"/>
  <c r="G27" i="66"/>
  <c r="F19" i="64"/>
  <c r="G19" i="64"/>
  <c r="F57" i="74" l="1"/>
  <c r="F59" i="74" s="1"/>
  <c r="G32" i="7" s="1"/>
  <c r="H32" i="7" s="1"/>
  <c r="H31" i="7" s="1"/>
  <c r="H30" i="7" s="1"/>
  <c r="F18" i="68"/>
  <c r="F25" i="68" s="1"/>
  <c r="G27" i="7" s="1"/>
  <c r="G18" i="65"/>
  <c r="S6" i="4" s="1"/>
  <c r="F18" i="69"/>
  <c r="F25" i="69" s="1"/>
  <c r="B48" i="4"/>
  <c r="F19" i="62"/>
  <c r="F26" i="62" s="1"/>
  <c r="P8" i="4"/>
  <c r="F25" i="65"/>
  <c r="P17" i="4"/>
  <c r="P29" i="4"/>
  <c r="P27" i="4"/>
  <c r="P22" i="4"/>
  <c r="P7" i="4"/>
  <c r="P9" i="4"/>
  <c r="P6" i="4"/>
  <c r="P11" i="4"/>
  <c r="P23" i="4"/>
  <c r="P13" i="4"/>
  <c r="P24" i="4"/>
  <c r="P10" i="4"/>
  <c r="P30" i="4"/>
  <c r="P19" i="4"/>
  <c r="P21" i="4"/>
  <c r="P26" i="4"/>
  <c r="P15" i="4"/>
  <c r="P5" i="4"/>
  <c r="P16" i="4"/>
  <c r="P25" i="4"/>
  <c r="P18" i="4"/>
  <c r="D16" i="4"/>
  <c r="T15" i="4"/>
  <c r="D12" i="4"/>
  <c r="P4" i="4"/>
  <c r="P12" i="4"/>
  <c r="P20" i="4"/>
  <c r="P28" i="4"/>
  <c r="P14" i="4"/>
  <c r="T7" i="4"/>
  <c r="T25" i="4"/>
  <c r="T16" i="4"/>
  <c r="T17" i="4"/>
  <c r="T12" i="4"/>
  <c r="Q8" i="4"/>
  <c r="Q24" i="4"/>
  <c r="Q10" i="4"/>
  <c r="Q18" i="4"/>
  <c r="Q26" i="4"/>
  <c r="Q9" i="4"/>
  <c r="D25" i="4"/>
  <c r="T6" i="4"/>
  <c r="T29" i="4"/>
  <c r="T9" i="4"/>
  <c r="W27" i="4"/>
  <c r="G27" i="4"/>
  <c r="G23" i="4"/>
  <c r="G19" i="4"/>
  <c r="G15" i="4"/>
  <c r="G11" i="4"/>
  <c r="G7" i="4"/>
  <c r="G28" i="4"/>
  <c r="G24" i="4"/>
  <c r="G20" i="4"/>
  <c r="G16" i="4"/>
  <c r="G12" i="4"/>
  <c r="G8" i="4"/>
  <c r="G4" i="4"/>
  <c r="D20" i="4"/>
  <c r="D19" i="4"/>
  <c r="G29" i="4"/>
  <c r="G25" i="4"/>
  <c r="G21" i="4"/>
  <c r="G17" i="4"/>
  <c r="D11" i="4"/>
  <c r="G30" i="4"/>
  <c r="G26" i="4"/>
  <c r="G22" i="4"/>
  <c r="G18" i="4"/>
  <c r="G14" i="4"/>
  <c r="G13" i="4"/>
  <c r="G10" i="4"/>
  <c r="G9" i="4"/>
  <c r="G6" i="4"/>
  <c r="G5" i="4"/>
  <c r="T28" i="4"/>
  <c r="T8" i="4"/>
  <c r="M29" i="4"/>
  <c r="M25" i="4"/>
  <c r="M21" i="4"/>
  <c r="M17" i="4"/>
  <c r="M13" i="4"/>
  <c r="M9" i="4"/>
  <c r="M5" i="4"/>
  <c r="M30" i="4"/>
  <c r="M26" i="4"/>
  <c r="M22" i="4"/>
  <c r="M18" i="4"/>
  <c r="M15" i="4"/>
  <c r="M14" i="4"/>
  <c r="M11" i="4"/>
  <c r="M10" i="4"/>
  <c r="M7" i="4"/>
  <c r="M6" i="4"/>
  <c r="M28" i="4"/>
  <c r="M24" i="4"/>
  <c r="M20" i="4"/>
  <c r="M27" i="4"/>
  <c r="M23" i="4"/>
  <c r="M19" i="4"/>
  <c r="M16" i="4"/>
  <c r="M12" i="4"/>
  <c r="M8" i="4"/>
  <c r="M4" i="4"/>
  <c r="T21" i="4"/>
  <c r="T4" i="4"/>
  <c r="N28" i="4"/>
  <c r="N24" i="4"/>
  <c r="N20" i="4"/>
  <c r="N16" i="4"/>
  <c r="N12" i="4"/>
  <c r="N8" i="4"/>
  <c r="N4" i="4"/>
  <c r="N29" i="4"/>
  <c r="N25" i="4"/>
  <c r="N21" i="4"/>
  <c r="N17" i="4"/>
  <c r="N27" i="4"/>
  <c r="N23" i="4"/>
  <c r="N19" i="4"/>
  <c r="N30" i="4"/>
  <c r="N26" i="4"/>
  <c r="N22" i="4"/>
  <c r="N18" i="4"/>
  <c r="N15" i="4"/>
  <c r="N14" i="4"/>
  <c r="N13" i="4"/>
  <c r="N11" i="4"/>
  <c r="N10" i="4"/>
  <c r="N9" i="4"/>
  <c r="N7" i="4"/>
  <c r="N6" i="4"/>
  <c r="N5" i="4"/>
  <c r="L32" i="4"/>
  <c r="Q12" i="4"/>
  <c r="Q28" i="4"/>
  <c r="Q11" i="4"/>
  <c r="Q19" i="4"/>
  <c r="Q27" i="4"/>
  <c r="Q13" i="4"/>
  <c r="Q25" i="4"/>
  <c r="T27" i="4"/>
  <c r="T30" i="4"/>
  <c r="T23" i="4"/>
  <c r="T22" i="4"/>
  <c r="F16" i="64"/>
  <c r="F22" i="64" s="1"/>
  <c r="F24" i="64" s="1"/>
  <c r="G16" i="64"/>
  <c r="Q16" i="4"/>
  <c r="Q6" i="4"/>
  <c r="Q14" i="4"/>
  <c r="Q22" i="4"/>
  <c r="Q30" i="4"/>
  <c r="Q17" i="4"/>
  <c r="Q29" i="4"/>
  <c r="V28" i="4"/>
  <c r="V24" i="4"/>
  <c r="V20" i="4"/>
  <c r="V16" i="4"/>
  <c r="V12" i="4"/>
  <c r="V8" i="4"/>
  <c r="V4" i="4"/>
  <c r="V30" i="4"/>
  <c r="V29" i="4"/>
  <c r="V27" i="4"/>
  <c r="V26" i="4"/>
  <c r="V25" i="4"/>
  <c r="V23" i="4"/>
  <c r="V22" i="4"/>
  <c r="V21" i="4"/>
  <c r="V19" i="4"/>
  <c r="V18" i="4"/>
  <c r="V17" i="4"/>
  <c r="V15" i="4"/>
  <c r="V14" i="4"/>
  <c r="V13" i="4"/>
  <c r="V11" i="4"/>
  <c r="V10" i="4"/>
  <c r="V9" i="4"/>
  <c r="V7" i="4"/>
  <c r="V6" i="4"/>
  <c r="V5" i="4"/>
  <c r="K15" i="4"/>
  <c r="O27" i="4"/>
  <c r="O23" i="4"/>
  <c r="O19" i="4"/>
  <c r="O15" i="4"/>
  <c r="O11" i="4"/>
  <c r="O7" i="4"/>
  <c r="O29" i="4"/>
  <c r="O28" i="4"/>
  <c r="O24" i="4"/>
  <c r="O22" i="4"/>
  <c r="O21" i="4"/>
  <c r="O30" i="4"/>
  <c r="O26" i="4"/>
  <c r="O25" i="4"/>
  <c r="O20" i="4"/>
  <c r="O18" i="4"/>
  <c r="O17" i="4"/>
  <c r="O16" i="4"/>
  <c r="O14" i="4"/>
  <c r="O13" i="4"/>
  <c r="O12" i="4"/>
  <c r="O10" i="4"/>
  <c r="O9" i="4"/>
  <c r="O8" i="4"/>
  <c r="O6" i="4"/>
  <c r="O5" i="4"/>
  <c r="O4" i="4"/>
  <c r="T14" i="4"/>
  <c r="T24" i="4"/>
  <c r="T13" i="4"/>
  <c r="T26" i="4"/>
  <c r="T20" i="4"/>
  <c r="T19" i="4"/>
  <c r="T11" i="4"/>
  <c r="T5" i="4"/>
  <c r="D17" i="4"/>
  <c r="D15" i="4"/>
  <c r="H30" i="4"/>
  <c r="H26" i="4"/>
  <c r="H22" i="4"/>
  <c r="D21" i="4"/>
  <c r="H18" i="4"/>
  <c r="H14" i="4"/>
  <c r="H10" i="4"/>
  <c r="H6" i="4"/>
  <c r="D4" i="4"/>
  <c r="H27" i="4"/>
  <c r="H23" i="4"/>
  <c r="H19" i="4"/>
  <c r="H13" i="4"/>
  <c r="H9" i="4"/>
  <c r="H28" i="4"/>
  <c r="H24" i="4"/>
  <c r="H20" i="4"/>
  <c r="H29" i="4"/>
  <c r="H25" i="4"/>
  <c r="H21" i="4"/>
  <c r="H17" i="4"/>
  <c r="H16" i="4"/>
  <c r="H15" i="4"/>
  <c r="H12" i="4"/>
  <c r="H11" i="4"/>
  <c r="H8" i="4"/>
  <c r="H7" i="4"/>
  <c r="H4" i="4"/>
  <c r="H5" i="4"/>
  <c r="X32" i="4"/>
  <c r="T10" i="4"/>
  <c r="D10" i="4"/>
  <c r="Q4" i="4"/>
  <c r="Q20" i="4"/>
  <c r="Q7" i="4"/>
  <c r="Q15" i="4"/>
  <c r="Q23" i="4"/>
  <c r="Q5" i="4"/>
  <c r="T18" i="4"/>
  <c r="G28" i="7" l="1"/>
  <c r="H1" i="69"/>
  <c r="H1" i="63"/>
  <c r="G13" i="7"/>
  <c r="H13" i="7" s="1"/>
  <c r="H1" i="68"/>
  <c r="R24" i="2"/>
  <c r="S19" i="4"/>
  <c r="S28" i="4"/>
  <c r="S14" i="4"/>
  <c r="S8" i="4"/>
  <c r="S5" i="4"/>
  <c r="S18" i="4"/>
  <c r="S27" i="4"/>
  <c r="S21" i="4"/>
  <c r="S9" i="4"/>
  <c r="S30" i="4"/>
  <c r="S7" i="4"/>
  <c r="S13" i="4"/>
  <c r="S16" i="4"/>
  <c r="S22" i="4"/>
  <c r="S23" i="4"/>
  <c r="S4" i="4"/>
  <c r="S26" i="4"/>
  <c r="S15" i="4"/>
  <c r="S10" i="4"/>
  <c r="S20" i="4"/>
  <c r="S29" i="4"/>
  <c r="S17" i="4"/>
  <c r="S11" i="4"/>
  <c r="S12" i="4"/>
  <c r="S24" i="4"/>
  <c r="S25" i="4"/>
  <c r="H1" i="62"/>
  <c r="U11" i="4"/>
  <c r="U13" i="4"/>
  <c r="U22" i="4"/>
  <c r="U24" i="4"/>
  <c r="U28" i="4"/>
  <c r="U9" i="4"/>
  <c r="U17" i="4"/>
  <c r="U18" i="4"/>
  <c r="D5" i="4"/>
  <c r="U12" i="4"/>
  <c r="U27" i="4"/>
  <c r="U30" i="4"/>
  <c r="U29" i="4"/>
  <c r="U26" i="4"/>
  <c r="U23" i="4"/>
  <c r="D18" i="4"/>
  <c r="B52" i="4"/>
  <c r="G34" i="4" a="1"/>
  <c r="U14" i="4"/>
  <c r="U8" i="4"/>
  <c r="U5" i="4"/>
  <c r="U15" i="4"/>
  <c r="U10" i="4"/>
  <c r="U16" i="4"/>
  <c r="U6" i="4"/>
  <c r="D22" i="4"/>
  <c r="U19" i="4"/>
  <c r="U20" i="4"/>
  <c r="U4" i="4"/>
  <c r="U7" i="4"/>
  <c r="U21" i="4"/>
  <c r="J27" i="7"/>
  <c r="U25" i="4"/>
  <c r="W24" i="4"/>
  <c r="W25" i="4"/>
  <c r="W26" i="4"/>
  <c r="W15" i="4"/>
  <c r="W8" i="4"/>
  <c r="W13" i="4"/>
  <c r="W29" i="4"/>
  <c r="W14" i="4"/>
  <c r="W30" i="4"/>
  <c r="W17" i="4"/>
  <c r="W4" i="4"/>
  <c r="W10" i="4"/>
  <c r="W16" i="4"/>
  <c r="W18" i="4"/>
  <c r="W7" i="4"/>
  <c r="W23" i="4"/>
  <c r="W5" i="4"/>
  <c r="W9" i="4"/>
  <c r="W28" i="4"/>
  <c r="W19" i="4"/>
  <c r="W21" i="4"/>
  <c r="W6" i="4"/>
  <c r="W12" i="4"/>
  <c r="W20" i="4"/>
  <c r="W22" i="4"/>
  <c r="W11" i="4"/>
  <c r="P32" i="4"/>
  <c r="H32" i="4"/>
  <c r="V32" i="4"/>
  <c r="R16" i="4"/>
  <c r="D23" i="4"/>
  <c r="R26" i="4"/>
  <c r="R23" i="4"/>
  <c r="R13" i="4"/>
  <c r="R7" i="4"/>
  <c r="R25" i="4"/>
  <c r="R28" i="4"/>
  <c r="R12" i="4"/>
  <c r="D24" i="4"/>
  <c r="R22" i="4"/>
  <c r="R19" i="4"/>
  <c r="R11" i="4"/>
  <c r="R6" i="4"/>
  <c r="R21" i="4"/>
  <c r="R24" i="4"/>
  <c r="R8" i="4"/>
  <c r="D6" i="4"/>
  <c r="R18" i="4"/>
  <c r="R15" i="4"/>
  <c r="R10" i="4"/>
  <c r="R5" i="4"/>
  <c r="R17" i="4"/>
  <c r="R20" i="4"/>
  <c r="R4" i="4"/>
  <c r="R30" i="4"/>
  <c r="R27" i="4"/>
  <c r="R14" i="4"/>
  <c r="R9" i="4"/>
  <c r="R29" i="4"/>
  <c r="K4" i="4"/>
  <c r="K9" i="4"/>
  <c r="K14" i="4"/>
  <c r="K20" i="4"/>
  <c r="K25" i="4"/>
  <c r="K30" i="4"/>
  <c r="K19" i="4"/>
  <c r="H1" i="66"/>
  <c r="H1" i="64"/>
  <c r="G14" i="7"/>
  <c r="K5" i="4"/>
  <c r="K10" i="4"/>
  <c r="K16" i="4"/>
  <c r="K21" i="4"/>
  <c r="K26" i="4"/>
  <c r="K7" i="4"/>
  <c r="K23" i="4"/>
  <c r="M32" i="4"/>
  <c r="T32" i="4"/>
  <c r="K6" i="4"/>
  <c r="K12" i="4"/>
  <c r="K17" i="4"/>
  <c r="K22" i="4"/>
  <c r="K28" i="4"/>
  <c r="K11" i="4"/>
  <c r="K27" i="4"/>
  <c r="Q32" i="4"/>
  <c r="O32" i="4"/>
  <c r="J11" i="7"/>
  <c r="H11" i="7"/>
  <c r="H10" i="7" s="1"/>
  <c r="N32" i="4"/>
  <c r="K8" i="4"/>
  <c r="K13" i="4"/>
  <c r="K18" i="4"/>
  <c r="K24" i="4"/>
  <c r="K29" i="4"/>
  <c r="G32" i="4"/>
  <c r="J13" i="7" l="1"/>
  <c r="N24" i="2"/>
  <c r="M24" i="2"/>
  <c r="S32" i="4"/>
  <c r="M34" i="4"/>
  <c r="M35" i="4" s="1"/>
  <c r="R34" i="4"/>
  <c r="T34" i="4"/>
  <c r="T35" i="4" s="1"/>
  <c r="W34" i="4"/>
  <c r="S34" i="4"/>
  <c r="P34" i="4"/>
  <c r="P35" i="4" s="1"/>
  <c r="O34" i="4"/>
  <c r="O35" i="4" s="1"/>
  <c r="V34" i="4"/>
  <c r="V35" i="4" s="1"/>
  <c r="G34" i="4"/>
  <c r="J34" i="4"/>
  <c r="J35" i="4" s="1"/>
  <c r="N34" i="4"/>
  <c r="N35" i="4" s="1"/>
  <c r="X34" i="4"/>
  <c r="X35" i="4" s="1"/>
  <c r="U34" i="4"/>
  <c r="I34" i="4"/>
  <c r="I35" i="4" s="1"/>
  <c r="K34" i="4"/>
  <c r="Q34" i="4"/>
  <c r="Q35" i="4" s="1"/>
  <c r="L34" i="4"/>
  <c r="L35" i="4" s="1"/>
  <c r="H34" i="4"/>
  <c r="H35" i="4" s="1"/>
  <c r="U32" i="4"/>
  <c r="H27" i="7"/>
  <c r="C16" i="4"/>
  <c r="E16" i="4" s="1"/>
  <c r="C14" i="4"/>
  <c r="E14" i="4" s="1"/>
  <c r="C20" i="4"/>
  <c r="E20" i="4" s="1"/>
  <c r="C26" i="4"/>
  <c r="E26" i="4" s="1"/>
  <c r="C4" i="4"/>
  <c r="C15" i="4"/>
  <c r="E15" i="4" s="1"/>
  <c r="C19" i="4"/>
  <c r="E19" i="4" s="1"/>
  <c r="C27" i="4"/>
  <c r="E27" i="4" s="1"/>
  <c r="C13" i="4"/>
  <c r="E13" i="4" s="1"/>
  <c r="C10" i="4"/>
  <c r="E10" i="4" s="1"/>
  <c r="C8" i="4"/>
  <c r="E8" i="4" s="1"/>
  <c r="C30" i="4"/>
  <c r="E30" i="4" s="1"/>
  <c r="W32" i="4"/>
  <c r="C7" i="4"/>
  <c r="E7" i="4" s="1"/>
  <c r="C17" i="4"/>
  <c r="E17" i="4" s="1"/>
  <c r="C11" i="4"/>
  <c r="E11" i="4" s="1"/>
  <c r="C12" i="4"/>
  <c r="E12" i="4" s="1"/>
  <c r="C21" i="4"/>
  <c r="E21" i="4" s="1"/>
  <c r="C9" i="4"/>
  <c r="E9" i="4" s="1"/>
  <c r="C25" i="4"/>
  <c r="E25" i="4" s="1"/>
  <c r="C24" i="4"/>
  <c r="E24" i="4" s="1"/>
  <c r="C28" i="4"/>
  <c r="E28" i="4" s="1"/>
  <c r="C23" i="4"/>
  <c r="E23" i="4" s="1"/>
  <c r="C5" i="4"/>
  <c r="E5" i="4" s="1"/>
  <c r="C6" i="4"/>
  <c r="E6" i="4" s="1"/>
  <c r="C18" i="4"/>
  <c r="E18" i="4" s="1"/>
  <c r="C22" i="4"/>
  <c r="E22" i="4" s="1"/>
  <c r="C29" i="4"/>
  <c r="E29" i="4" s="1"/>
  <c r="J19" i="7"/>
  <c r="H19" i="7"/>
  <c r="H18" i="7" s="1"/>
  <c r="H17" i="7" s="1"/>
  <c r="R18" i="2" s="1"/>
  <c r="J14" i="7"/>
  <c r="H14" i="7"/>
  <c r="K32" i="4"/>
  <c r="R32" i="4"/>
  <c r="J28" i="7"/>
  <c r="H28" i="7"/>
  <c r="E4" i="4"/>
  <c r="N18" i="2" l="1"/>
  <c r="M18" i="2"/>
  <c r="I18" i="2"/>
  <c r="K18" i="2"/>
  <c r="L18" i="2"/>
  <c r="J18" i="2"/>
  <c r="S35" i="4"/>
  <c r="H26" i="7"/>
  <c r="H25" i="7" s="1"/>
  <c r="R22" i="2" s="1"/>
  <c r="R35" i="4"/>
  <c r="K35" i="4"/>
  <c r="W35" i="4"/>
  <c r="C34" i="4"/>
  <c r="U35" i="4"/>
  <c r="G35" i="4"/>
  <c r="C32" i="4"/>
  <c r="E32" i="4"/>
  <c r="E18" i="2"/>
  <c r="G18" i="2"/>
  <c r="D18" i="2"/>
  <c r="F18" i="2"/>
  <c r="H18" i="2"/>
  <c r="C18" i="2"/>
  <c r="N22" i="2" l="1"/>
  <c r="M22" i="2"/>
  <c r="E24" i="2"/>
  <c r="I24" i="2"/>
  <c r="L24" i="2"/>
  <c r="J24" i="2"/>
  <c r="K24" i="2"/>
  <c r="F22" i="2"/>
  <c r="I22" i="2"/>
  <c r="L22" i="2"/>
  <c r="J22" i="2"/>
  <c r="K22" i="2"/>
  <c r="G24" i="2"/>
  <c r="C24" i="2"/>
  <c r="D24" i="2"/>
  <c r="H24" i="2"/>
  <c r="F24" i="2"/>
  <c r="C22" i="2"/>
  <c r="G22" i="2"/>
  <c r="H22" i="2"/>
  <c r="E22" i="2"/>
  <c r="D22" i="2"/>
  <c r="Q18" i="2"/>
  <c r="S18" i="2" s="1"/>
  <c r="Q24" i="2" l="1"/>
  <c r="S24" i="2" s="1"/>
  <c r="Q22" i="2"/>
  <c r="S22" i="2" s="1"/>
  <c r="E33" i="65"/>
  <c r="F27" i="65" s="1"/>
  <c r="E31" i="65" l="1"/>
  <c r="H1" i="65"/>
  <c r="G15" i="7"/>
  <c r="J15" i="7" s="1"/>
  <c r="E15" i="7"/>
  <c r="F15" i="7" s="1"/>
  <c r="H15" i="7" l="1"/>
  <c r="H12" i="7" s="1"/>
  <c r="H9" i="7" s="1"/>
  <c r="R16" i="2" s="1"/>
  <c r="L16" i="2" l="1"/>
  <c r="M16" i="2"/>
  <c r="G16" i="2"/>
  <c r="F16" i="2"/>
  <c r="E16" i="2"/>
  <c r="D16" i="2"/>
  <c r="C16" i="2"/>
  <c r="J16" i="2"/>
  <c r="K16" i="2"/>
  <c r="I16" i="2"/>
  <c r="N16" i="2"/>
  <c r="H16" i="2"/>
  <c r="Q16" i="2" l="1"/>
  <c r="S16" i="2" s="1"/>
  <c r="F21" i="73"/>
  <c r="F26" i="73" s="1"/>
  <c r="F28" i="73" s="1"/>
  <c r="H22" i="73"/>
  <c r="H24" i="73"/>
  <c r="H28" i="73" l="1"/>
  <c r="G23" i="7"/>
  <c r="J23" i="7" l="1"/>
  <c r="H23" i="7"/>
  <c r="H22" i="7" s="1"/>
  <c r="H21" i="7" s="1"/>
  <c r="R20" i="2" l="1"/>
  <c r="H34" i="7"/>
  <c r="H36" i="7" l="1"/>
  <c r="R26" i="2" s="1"/>
  <c r="R25" i="2"/>
  <c r="E20" i="2"/>
  <c r="E25" i="2" s="1"/>
  <c r="I20" i="2"/>
  <c r="I25" i="2" s="1"/>
  <c r="K20" i="2"/>
  <c r="K25" i="2" s="1"/>
  <c r="J20" i="2"/>
  <c r="J25" i="2" s="1"/>
  <c r="F20" i="2"/>
  <c r="F25" i="2" s="1"/>
  <c r="L20" i="2"/>
  <c r="L25" i="2" s="1"/>
  <c r="M20" i="2"/>
  <c r="M25" i="2" s="1"/>
  <c r="H20" i="2"/>
  <c r="H25" i="2" s="1"/>
  <c r="N20" i="2"/>
  <c r="N25" i="2" s="1"/>
  <c r="C20" i="2"/>
  <c r="D20" i="2"/>
  <c r="D25" i="2" s="1"/>
  <c r="G20" i="2"/>
  <c r="G25" i="2" s="1"/>
  <c r="F26" i="2" l="1"/>
  <c r="F27" i="2" s="1"/>
  <c r="G26" i="2"/>
  <c r="G27" i="2" s="1"/>
  <c r="H26" i="2"/>
  <c r="H27" i="2" s="1"/>
  <c r="J26" i="2"/>
  <c r="J27" i="2" s="1"/>
  <c r="N26" i="2"/>
  <c r="N27" i="2" s="1"/>
  <c r="M26" i="2"/>
  <c r="M27" i="2" s="1"/>
  <c r="E26" i="2"/>
  <c r="E27" i="2" s="1"/>
  <c r="D26" i="2"/>
  <c r="D27" i="2" s="1"/>
  <c r="K26" i="2"/>
  <c r="K27" i="2" s="1"/>
  <c r="C25" i="2"/>
  <c r="Q20" i="2"/>
  <c r="S20" i="2" s="1"/>
  <c r="L26" i="2"/>
  <c r="L27" i="2" s="1"/>
  <c r="I26" i="2"/>
  <c r="I27" i="2" s="1"/>
  <c r="H38" i="7"/>
  <c r="R27" i="2" s="1"/>
  <c r="C26" i="2" l="1"/>
  <c r="Q26" i="2" s="1"/>
  <c r="S26" i="2" s="1"/>
  <c r="Q25" i="2"/>
  <c r="S25" i="2" s="1"/>
  <c r="C27" i="2" l="1"/>
  <c r="K30" i="2" l="1"/>
  <c r="H30" i="2"/>
  <c r="L30" i="2"/>
  <c r="Q27" i="2"/>
  <c r="S27" i="2" s="1"/>
  <c r="G30" i="2"/>
  <c r="E30" i="2"/>
  <c r="I30" i="2"/>
  <c r="J30" i="2"/>
  <c r="F30" i="2"/>
  <c r="M30" i="2"/>
  <c r="D30" i="2"/>
  <c r="C30" i="2"/>
  <c r="N30" i="2"/>
</calcChain>
</file>

<file path=xl/sharedStrings.xml><?xml version="1.0" encoding="utf-8"?>
<sst xmlns="http://schemas.openxmlformats.org/spreadsheetml/2006/main" count="102289" uniqueCount="43239">
  <si>
    <t>CRONOGRAMA FÍSICO-FINANCEIRO</t>
  </si>
  <si>
    <t>Mês 01</t>
  </si>
  <si>
    <t>Mês 02</t>
  </si>
  <si>
    <t>Mês 03</t>
  </si>
  <si>
    <t>Mês 04</t>
  </si>
  <si>
    <t>Mês 05</t>
  </si>
  <si>
    <t>Mês 06</t>
  </si>
  <si>
    <t>% Execução ETAPA</t>
  </si>
  <si>
    <t>R$ ETAPA</t>
  </si>
  <si>
    <t>01</t>
  </si>
  <si>
    <t>Somatório</t>
  </si>
  <si>
    <t>Planilha</t>
  </si>
  <si>
    <t>02</t>
  </si>
  <si>
    <t>03</t>
  </si>
  <si>
    <t>04</t>
  </si>
  <si>
    <t>05</t>
  </si>
  <si>
    <t>SUBTOTAL</t>
  </si>
  <si>
    <t>TOTAL ETAPA</t>
  </si>
  <si>
    <t>ACUMULADO</t>
  </si>
  <si>
    <t>% ACUM</t>
  </si>
  <si>
    <t>R$ Acumulado</t>
  </si>
  <si>
    <t>As parcelas de execução poderão variar de acordo com a época do ano e das intempéries</t>
  </si>
  <si>
    <t>COMPOSIÇÃO DE CUSTOS</t>
  </si>
  <si>
    <t>LEVANTAMENTO DE EFETIVO (MÃO DE OBRA)</t>
  </si>
  <si>
    <t>FUNÇÃO</t>
  </si>
  <si>
    <t>UNIDADE</t>
  </si>
  <si>
    <t>QUANT.</t>
  </si>
  <si>
    <t>01.01.01</t>
  </si>
  <si>
    <t>01.01.02</t>
  </si>
  <si>
    <t>01.01.03</t>
  </si>
  <si>
    <t>01.01.04</t>
  </si>
  <si>
    <t>01.02.01</t>
  </si>
  <si>
    <t>01.03.01</t>
  </si>
  <si>
    <t>01.03.02</t>
  </si>
  <si>
    <t>01.03.03</t>
  </si>
  <si>
    <t>01.03.04</t>
  </si>
  <si>
    <t>02.01.01</t>
  </si>
  <si>
    <t>02.02.01</t>
  </si>
  <si>
    <t>02.02.02</t>
  </si>
  <si>
    <t>02.02.03</t>
  </si>
  <si>
    <t>03.01.01</t>
  </si>
  <si>
    <t>04.01.01</t>
  </si>
  <si>
    <t>04.02.01</t>
  </si>
  <si>
    <t>04.02.02</t>
  </si>
  <si>
    <t>05.01.01</t>
  </si>
  <si>
    <t>05.02.01</t>
  </si>
  <si>
    <t>05.02.02</t>
  </si>
  <si>
    <t>PREÇO UNIT.</t>
  </si>
  <si>
    <t>VALOR</t>
  </si>
  <si>
    <t>Ajudante</t>
  </si>
  <si>
    <t>Un x Mês</t>
  </si>
  <si>
    <t>Ajudante de operador de motosserra</t>
  </si>
  <si>
    <t>Ajudante de operador de retroescavadeira</t>
  </si>
  <si>
    <t>Ajudante de roçador</t>
  </si>
  <si>
    <t>Almoxarife</t>
  </si>
  <si>
    <t>Auxiliar de escritório</t>
  </si>
  <si>
    <t>Auxiliar técnico</t>
  </si>
  <si>
    <t>Bombeiro hidráulico</t>
  </si>
  <si>
    <t>Coletor de lixo</t>
  </si>
  <si>
    <t>Encarregado</t>
  </si>
  <si>
    <t>Encarregado geral</t>
  </si>
  <si>
    <t>Engenheiro Coordenador</t>
  </si>
  <si>
    <t>Engenheiro de operação</t>
  </si>
  <si>
    <t>Jardineiro</t>
  </si>
  <si>
    <t>Motorista</t>
  </si>
  <si>
    <t>Motorista de caminhão basculante</t>
  </si>
  <si>
    <t>Operador</t>
  </si>
  <si>
    <t>Operador de motosserra</t>
  </si>
  <si>
    <t>Operador de retroescavadeira</t>
  </si>
  <si>
    <t>Operador de roçadeira</t>
  </si>
  <si>
    <t>Operador de trator de pneus com carreta acoplada</t>
  </si>
  <si>
    <t>Pedreiro</t>
  </si>
  <si>
    <t>Secretária</t>
  </si>
  <si>
    <t>Técnico de segurança do trabalho</t>
  </si>
  <si>
    <t>Técnico de tráfego</t>
  </si>
  <si>
    <t>Varredor</t>
  </si>
  <si>
    <t>Vigia</t>
  </si>
  <si>
    <t>TOTAL</t>
  </si>
  <si>
    <t>CÓDIGO</t>
  </si>
  <si>
    <t>DESCRIÇÃO</t>
  </si>
  <si>
    <t>UNID</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</si>
  <si>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</si>
  <si>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</si>
  <si>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</si>
  <si>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</si>
  <si>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</si>
  <si>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</si>
  <si>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</si>
  <si>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</si>
  <si>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</si>
  <si>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</si>
  <si>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</si>
  <si>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</si>
  <si>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</si>
  <si>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</si>
  <si>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</si>
  <si>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</si>
  <si>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</si>
  <si>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</si>
  <si>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</si>
  <si>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</si>
  <si>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</si>
  <si>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</si>
  <si>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</si>
  <si>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</si>
  <si>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</si>
  <si>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</si>
  <si>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</si>
  <si>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</si>
  <si>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</si>
  <si>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</si>
  <si>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</si>
  <si>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</si>
  <si>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</si>
  <si>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</si>
  <si>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</si>
  <si>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</si>
  <si>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</si>
  <si>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</si>
  <si>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</si>
  <si>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</si>
  <si>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</si>
  <si>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</si>
  <si>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</si>
  <si>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</si>
  <si>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</si>
  <si>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</si>
  <si>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</si>
  <si>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</si>
  <si>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</si>
  <si>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</si>
  <si>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</si>
  <si>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</si>
  <si>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</si>
  <si>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</si>
  <si>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</si>
  <si>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</si>
  <si>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</si>
  <si>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</si>
  <si>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</si>
  <si>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</si>
  <si>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</si>
  <si>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</si>
  <si>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</si>
  <si>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</si>
  <si>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</si>
  <si>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</si>
  <si>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</si>
  <si>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</si>
  <si>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</si>
  <si>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</si>
  <si>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</si>
  <si>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</si>
  <si>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</si>
  <si>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</si>
  <si>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</si>
  <si>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</si>
  <si>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</si>
  <si>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</si>
  <si>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</si>
  <si>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</si>
  <si>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</si>
  <si>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</si>
  <si>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</si>
  <si>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</si>
  <si>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</si>
  <si>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</si>
  <si>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</si>
  <si>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</si>
  <si>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</si>
  <si>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</si>
  <si>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</si>
  <si>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</si>
  <si>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</si>
  <si>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</si>
  <si>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</si>
  <si>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</si>
  <si>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</si>
  <si>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</si>
  <si>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</si>
  <si>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</si>
  <si>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</si>
  <si>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</si>
  <si>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</si>
  <si>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</si>
  <si>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</si>
  <si>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</si>
  <si>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</si>
  <si>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</si>
  <si>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</si>
  <si>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</si>
  <si>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</si>
  <si>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</si>
  <si>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</si>
  <si>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</si>
  <si>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</si>
  <si>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</si>
  <si>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</si>
  <si>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</si>
  <si>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</si>
  <si>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</si>
  <si>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M</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</si>
  <si>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</si>
  <si>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</si>
  <si>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</si>
  <si>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</si>
  <si>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</si>
  <si>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</si>
  <si>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</si>
  <si>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</si>
  <si>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</si>
  <si>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</si>
  <si>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</si>
  <si>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</si>
  <si>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</si>
  <si>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</si>
  <si>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</si>
  <si>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</si>
  <si>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</si>
  <si>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</si>
  <si>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</si>
  <si>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</si>
  <si>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</si>
  <si>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</si>
  <si>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</si>
  <si>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</si>
  <si>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</si>
  <si>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</si>
  <si>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</si>
  <si>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</si>
  <si>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</si>
  <si>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</si>
  <si>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</si>
  <si>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</si>
  <si>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</si>
  <si>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</si>
  <si>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</si>
  <si>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</si>
  <si>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</si>
  <si>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</si>
  <si>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</si>
  <si>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</si>
  <si>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</si>
  <si>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</si>
  <si>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</si>
  <si>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</si>
  <si>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</si>
  <si>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</si>
  <si>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</si>
  <si>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</si>
  <si>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</si>
  <si>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</si>
  <si>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</si>
  <si>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</si>
  <si>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</si>
  <si>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</si>
  <si>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</si>
  <si>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</si>
  <si>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</si>
  <si>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</si>
  <si>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</si>
  <si>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</si>
  <si>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</si>
  <si>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</si>
  <si>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</si>
  <si>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</si>
  <si>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</si>
  <si>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</si>
  <si>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</si>
  <si>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</si>
  <si>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</si>
  <si>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</si>
  <si>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</si>
  <si>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</si>
  <si>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</si>
  <si>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</si>
  <si>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</si>
  <si>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</si>
  <si>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</si>
  <si>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</si>
  <si>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</si>
  <si>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</si>
  <si>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</si>
  <si>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</si>
  <si>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</si>
  <si>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</si>
  <si>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</si>
  <si>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</si>
  <si>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</si>
  <si>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</si>
  <si>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</si>
  <si>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</si>
  <si>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</si>
  <si>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</si>
  <si>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</si>
  <si>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</si>
  <si>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</si>
  <si>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</si>
  <si>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</si>
  <si>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</si>
  <si>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</si>
  <si>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</si>
  <si>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</si>
  <si>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</si>
  <si>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</si>
  <si>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</si>
  <si>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</si>
  <si>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</si>
  <si>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</si>
  <si>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</si>
  <si>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</si>
  <si>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</si>
  <si>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</si>
  <si>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</si>
  <si>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</si>
  <si>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</si>
  <si>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</si>
  <si>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</si>
  <si>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</si>
  <si>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</si>
  <si>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</si>
  <si>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</si>
  <si>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</si>
  <si>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</si>
  <si>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</si>
  <si>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</si>
  <si>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</si>
  <si>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</si>
  <si>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</si>
  <si>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</si>
  <si>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</si>
  <si>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</si>
  <si>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</si>
  <si>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</si>
  <si>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</si>
  <si>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</si>
  <si>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</si>
  <si>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</si>
  <si>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</si>
  <si>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</si>
  <si>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</si>
  <si>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</si>
  <si>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</si>
  <si>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</si>
  <si>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</si>
  <si>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</si>
  <si>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</si>
  <si>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</si>
  <si>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</si>
  <si>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</si>
  <si>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</si>
  <si>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</si>
  <si>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</si>
  <si>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</si>
  <si>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</si>
  <si>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</si>
  <si>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</si>
  <si>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</si>
  <si>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</si>
  <si>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</si>
  <si>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</si>
  <si>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</si>
  <si>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</si>
  <si>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</si>
  <si>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</si>
  <si>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</si>
  <si>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</si>
  <si>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</si>
  <si>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</si>
  <si>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</si>
  <si>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</si>
  <si>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</si>
  <si>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</si>
  <si>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</si>
  <si>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</si>
  <si>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</si>
  <si>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</si>
  <si>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</si>
  <si>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</si>
  <si>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</si>
  <si>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</si>
  <si>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</si>
  <si>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</si>
  <si>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</si>
  <si>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</si>
  <si>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</si>
  <si>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</si>
  <si>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</si>
  <si>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</si>
  <si>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</si>
  <si>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</si>
  <si>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</si>
  <si>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</si>
  <si>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</si>
  <si>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</si>
  <si>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</si>
  <si>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</si>
  <si>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</si>
  <si>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</si>
  <si>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</si>
  <si>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</si>
  <si>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</si>
  <si>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</si>
  <si>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</si>
  <si>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</si>
  <si>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</si>
  <si>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</si>
  <si>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</si>
  <si>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</si>
  <si>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</si>
  <si>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</si>
  <si>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</si>
  <si>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</si>
  <si>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</si>
  <si>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</si>
  <si>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</si>
  <si>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</si>
  <si>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</si>
  <si>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</si>
  <si>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</si>
  <si>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</si>
  <si>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</si>
  <si>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</si>
  <si>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</si>
  <si>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</si>
  <si>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</si>
  <si>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</si>
  <si>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</si>
  <si>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</si>
  <si>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</si>
  <si>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M3</t>
  </si>
  <si>
    <t>01.001.0150-A</t>
  </si>
  <si>
    <t>01.001.0151-0</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</si>
  <si>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</si>
  <si>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</si>
  <si>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</si>
  <si>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</si>
  <si>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</si>
  <si>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</si>
  <si>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</si>
  <si>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</si>
  <si>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</si>
  <si>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</si>
  <si>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</si>
  <si>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</si>
  <si>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</si>
  <si>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</si>
  <si>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</si>
  <si>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</si>
  <si>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</si>
  <si>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</si>
  <si>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</si>
  <si>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</si>
  <si>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</si>
  <si>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</si>
  <si>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</si>
  <si>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</si>
  <si>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</si>
  <si>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</si>
  <si>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</si>
  <si>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</si>
  <si>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</si>
  <si>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</si>
  <si>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</si>
  <si>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</si>
  <si>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</si>
  <si>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</si>
  <si>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</si>
  <si>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</si>
  <si>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</si>
  <si>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</si>
  <si>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</si>
  <si>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</si>
  <si>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</si>
  <si>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</si>
  <si>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</si>
  <si>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</si>
  <si>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</si>
  <si>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</si>
  <si>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</si>
  <si>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</si>
  <si>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</si>
  <si>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</si>
  <si>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</si>
  <si>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</si>
  <si>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</si>
  <si>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</si>
  <si>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</si>
  <si>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</si>
  <si>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</si>
  <si>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</si>
  <si>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</si>
  <si>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</si>
  <si>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</si>
  <si>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</si>
  <si>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</si>
  <si>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</si>
  <si>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</si>
  <si>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</si>
  <si>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</si>
  <si>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</si>
  <si>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</si>
  <si>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</si>
  <si>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</si>
  <si>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</si>
  <si>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</si>
  <si>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</si>
  <si>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</si>
  <si>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</si>
  <si>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</si>
  <si>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</si>
  <si>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</si>
  <si>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</si>
  <si>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</si>
  <si>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</si>
  <si>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</si>
  <si>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</si>
  <si>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</si>
  <si>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</si>
  <si>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</si>
  <si>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</si>
  <si>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</si>
  <si>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</si>
  <si>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</si>
  <si>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</si>
  <si>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</si>
  <si>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</si>
  <si>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</si>
  <si>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</si>
  <si>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</si>
  <si>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</si>
  <si>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</si>
  <si>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</si>
  <si>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</si>
  <si>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</si>
  <si>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</si>
  <si>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</si>
  <si>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</si>
  <si>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</si>
  <si>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</si>
  <si>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</si>
  <si>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</si>
  <si>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</si>
  <si>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</si>
  <si>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</si>
  <si>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</si>
  <si>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</si>
  <si>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</si>
  <si>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</si>
  <si>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</si>
  <si>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</si>
  <si>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</si>
  <si>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</si>
  <si>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</si>
  <si>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</si>
  <si>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</si>
  <si>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</si>
  <si>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</si>
  <si>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</si>
  <si>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</si>
  <si>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</si>
  <si>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</si>
  <si>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</si>
  <si>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</si>
  <si>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</si>
  <si>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</si>
  <si>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</si>
  <si>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</si>
  <si>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</si>
  <si>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</si>
  <si>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</si>
  <si>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</si>
  <si>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</si>
  <si>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</si>
  <si>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</si>
  <si>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</si>
  <si>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</si>
  <si>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</si>
  <si>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</si>
  <si>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</si>
  <si>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</si>
  <si>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</si>
  <si>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</si>
  <si>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</si>
  <si>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</si>
  <si>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</si>
  <si>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</si>
  <si>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</si>
  <si>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</si>
  <si>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</si>
  <si>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</si>
  <si>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</si>
  <si>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</si>
  <si>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</si>
  <si>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</si>
  <si>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</si>
  <si>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</si>
  <si>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</si>
  <si>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</si>
  <si>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</si>
  <si>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</si>
  <si>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</si>
  <si>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</si>
  <si>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</si>
  <si>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</si>
  <si>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</si>
  <si>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</si>
  <si>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</si>
  <si>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</si>
  <si>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</si>
  <si>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</si>
  <si>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</si>
  <si>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</si>
  <si>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</si>
  <si>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</si>
  <si>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</si>
  <si>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</si>
  <si>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</si>
  <si>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</si>
  <si>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</si>
  <si>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</si>
  <si>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</si>
  <si>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</si>
  <si>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</si>
  <si>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</si>
  <si>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</si>
  <si>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</si>
  <si>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</si>
  <si>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</si>
  <si>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</si>
  <si>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</si>
  <si>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</si>
  <si>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</si>
  <si>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</si>
  <si>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</si>
  <si>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</si>
  <si>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</si>
  <si>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</si>
  <si>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</si>
  <si>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</si>
  <si>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</si>
  <si>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</si>
  <si>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</si>
  <si>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</si>
  <si>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</si>
  <si>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</si>
  <si>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</si>
  <si>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</si>
  <si>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</si>
  <si>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</si>
  <si>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</si>
  <si>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</si>
  <si>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</si>
  <si>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</si>
  <si>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</si>
  <si>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</si>
  <si>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</si>
  <si>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</si>
  <si>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</si>
  <si>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</si>
  <si>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</si>
  <si>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</si>
  <si>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</si>
  <si>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</si>
  <si>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</si>
  <si>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</si>
  <si>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</si>
  <si>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</si>
  <si>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</si>
  <si>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</si>
  <si>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</si>
  <si>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</si>
  <si>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</si>
  <si>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</si>
  <si>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</si>
  <si>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</si>
  <si>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</si>
  <si>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</si>
  <si>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</si>
  <si>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</si>
  <si>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</si>
  <si>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</si>
  <si>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</si>
  <si>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</si>
  <si>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</si>
  <si>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</si>
  <si>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</si>
  <si>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</si>
  <si>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</si>
  <si>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</si>
  <si>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</si>
  <si>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</si>
  <si>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</si>
  <si>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</si>
  <si>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</si>
  <si>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</si>
  <si>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</si>
  <si>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</si>
  <si>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</si>
  <si>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</si>
  <si>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</si>
  <si>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</si>
  <si>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</si>
  <si>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</si>
  <si>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</si>
  <si>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</si>
  <si>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</si>
  <si>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</si>
  <si>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</si>
  <si>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</si>
  <si>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</si>
  <si>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</si>
  <si>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</si>
  <si>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</si>
  <si>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</si>
  <si>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</si>
  <si>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</si>
  <si>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</si>
  <si>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</si>
  <si>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</si>
  <si>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</si>
  <si>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</si>
  <si>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</si>
  <si>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</si>
  <si>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</si>
  <si>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</si>
  <si>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</si>
  <si>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</si>
  <si>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</si>
  <si>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</si>
  <si>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</si>
  <si>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</si>
  <si>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</si>
  <si>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</si>
  <si>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</si>
  <si>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</si>
  <si>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</si>
  <si>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</si>
  <si>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</si>
  <si>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</si>
  <si>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</si>
  <si>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</si>
  <si>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</si>
  <si>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</si>
  <si>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</si>
  <si>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</si>
  <si>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</si>
  <si>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</si>
  <si>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</si>
  <si>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</si>
  <si>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</si>
  <si>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</si>
  <si>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</si>
  <si>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</si>
  <si>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</si>
  <si>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</si>
  <si>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</si>
  <si>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</si>
  <si>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</si>
  <si>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</si>
  <si>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</si>
  <si>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</si>
  <si>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</si>
  <si>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</si>
  <si>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</si>
  <si>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</si>
  <si>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</si>
  <si>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</si>
  <si>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</si>
  <si>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</si>
  <si>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</si>
  <si>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</si>
  <si>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</si>
  <si>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</si>
  <si>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</si>
  <si>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</si>
  <si>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</si>
  <si>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</si>
  <si>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</si>
  <si>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</si>
  <si>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</si>
  <si>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</si>
  <si>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</si>
  <si>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</si>
  <si>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</si>
  <si>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</si>
  <si>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</si>
  <si>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</si>
  <si>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</si>
  <si>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</si>
  <si>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</si>
  <si>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</si>
  <si>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</si>
  <si>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</si>
  <si>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</si>
  <si>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</si>
  <si>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</si>
  <si>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</si>
  <si>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</si>
  <si>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</si>
  <si>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</si>
  <si>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</si>
  <si>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</si>
  <si>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</si>
  <si>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</si>
  <si>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</si>
  <si>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</si>
  <si>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</si>
  <si>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</si>
  <si>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</si>
  <si>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</si>
  <si>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</si>
  <si>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</si>
  <si>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</si>
  <si>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</si>
  <si>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</si>
  <si>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</si>
  <si>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</si>
  <si>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</si>
  <si>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</si>
  <si>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</si>
  <si>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</si>
  <si>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</si>
  <si>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</si>
  <si>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</si>
  <si>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</si>
  <si>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</si>
  <si>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</si>
  <si>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</si>
  <si>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</si>
  <si>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</si>
  <si>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</si>
  <si>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</si>
  <si>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</si>
  <si>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</si>
  <si>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</si>
  <si>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</si>
  <si>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</si>
  <si>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</si>
  <si>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</si>
  <si>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</si>
  <si>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</si>
  <si>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</si>
  <si>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</si>
  <si>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</si>
  <si>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</si>
  <si>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</si>
  <si>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</si>
  <si>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</si>
  <si>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</si>
  <si>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</si>
  <si>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</si>
  <si>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</si>
  <si>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</si>
  <si>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</si>
  <si>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</si>
  <si>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</si>
  <si>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</si>
  <si>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</si>
  <si>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</si>
  <si>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</si>
  <si>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</si>
  <si>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</si>
  <si>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</si>
  <si>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</si>
  <si>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</si>
  <si>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</si>
  <si>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</si>
  <si>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</si>
  <si>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</si>
  <si>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</si>
  <si>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</si>
  <si>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</si>
  <si>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</si>
  <si>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</si>
  <si>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</si>
  <si>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</si>
  <si>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</si>
  <si>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</si>
  <si>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</si>
  <si>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</si>
  <si>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</si>
  <si>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</si>
  <si>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</si>
  <si>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</si>
  <si>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</si>
  <si>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</si>
  <si>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</si>
  <si>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</si>
  <si>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</si>
  <si>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</si>
  <si>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</si>
  <si>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</si>
  <si>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</si>
  <si>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</si>
  <si>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</si>
  <si>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</si>
  <si>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</si>
  <si>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</si>
  <si>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</si>
  <si>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</si>
  <si>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</si>
  <si>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</si>
  <si>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</si>
  <si>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</si>
  <si>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</si>
  <si>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</si>
  <si>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</si>
  <si>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</si>
  <si>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</si>
  <si>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</si>
  <si>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</si>
  <si>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</si>
  <si>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</si>
  <si>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</si>
  <si>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</si>
  <si>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</si>
  <si>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</si>
  <si>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</si>
  <si>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</si>
  <si>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</si>
  <si>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</si>
  <si>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</si>
  <si>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</si>
  <si>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</si>
  <si>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</si>
  <si>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</si>
  <si>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</si>
  <si>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</si>
  <si>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</si>
  <si>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</si>
  <si>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</si>
  <si>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</si>
  <si>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</si>
  <si>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</si>
  <si>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</si>
  <si>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</si>
  <si>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</si>
  <si>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</si>
  <si>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</si>
  <si>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</si>
  <si>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</si>
  <si>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</si>
  <si>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</si>
  <si>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</si>
  <si>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</si>
  <si>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</si>
  <si>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</si>
  <si>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</si>
  <si>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</si>
  <si>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</si>
  <si>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</si>
  <si>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</si>
  <si>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</si>
  <si>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</si>
  <si>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</si>
  <si>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</si>
  <si>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</si>
  <si>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</si>
  <si>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</si>
  <si>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</si>
  <si>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</si>
  <si>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</si>
  <si>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</si>
  <si>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</si>
  <si>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</si>
  <si>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</si>
  <si>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</si>
  <si>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</si>
  <si>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</si>
  <si>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</si>
  <si>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</si>
  <si>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</si>
  <si>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</si>
  <si>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</si>
  <si>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</si>
  <si>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</si>
  <si>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</si>
  <si>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</si>
  <si>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</si>
  <si>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</si>
  <si>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t>
  </si>
  <si>
    <t>01.003.0011-A</t>
  </si>
  <si>
    <t>01.003.0012-0</t>
  </si>
  <si>
    <t>SONDAGEM A PERCUSSAO,SOB LAMINA D'AGUA DE RIOS E LAGOAS,COMENSAIO DE PENETRACAO,DIAMETRO 4.1/2",INCLUSIVE DESLOCAMENTODENTRO DO CANTEIRO E INSTALACAO DA SONDA EM CADA FURO</t>
  </si>
  <si>
    <t>01.003.0012-A</t>
  </si>
  <si>
    <t>01.003.0013-0</t>
  </si>
  <si>
    <t>SONDAGEM A PERCUSSAO,SOB LAMINA D'AGUA DE RIOS E LAGOAS,COMENSAIO DE PENETRACAO,DIAMETRO 6",INCLUSIVE DESLOCAMENTO DENTRO DO CANTEIRO E INSTALACAO DA SONDA EM CADA FURO</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</si>
  <si>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</si>
  <si>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</si>
  <si>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</si>
  <si>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</si>
  <si>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</si>
  <si>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</si>
  <si>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</si>
  <si>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</si>
  <si>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</si>
  <si>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</si>
  <si>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</si>
  <si>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</si>
  <si>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</si>
  <si>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</si>
  <si>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</si>
  <si>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</si>
  <si>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</si>
  <si>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</si>
  <si>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</si>
  <si>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</si>
  <si>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</si>
  <si>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</si>
  <si>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</si>
  <si>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</si>
  <si>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</si>
  <si>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</si>
  <si>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</si>
  <si>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</si>
  <si>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</si>
  <si>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</si>
  <si>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</si>
  <si>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</si>
  <si>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</si>
  <si>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</si>
  <si>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</si>
  <si>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</si>
  <si>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</si>
  <si>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</si>
  <si>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</si>
  <si>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</si>
  <si>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</si>
  <si>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</si>
  <si>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</si>
  <si>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</si>
  <si>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</si>
  <si>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</si>
  <si>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</si>
  <si>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</si>
  <si>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</si>
  <si>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</si>
  <si>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</si>
  <si>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</si>
  <si>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</si>
  <si>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</si>
  <si>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</si>
  <si>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</si>
  <si>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</si>
  <si>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</si>
  <si>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</si>
  <si>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</si>
  <si>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</si>
  <si>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</si>
  <si>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</si>
  <si>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</si>
  <si>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</si>
  <si>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</si>
  <si>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</si>
  <si>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</si>
  <si>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</si>
  <si>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</si>
  <si>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</si>
  <si>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</si>
  <si>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</si>
  <si>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</si>
  <si>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</si>
  <si>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</si>
  <si>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</si>
  <si>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</si>
  <si>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</si>
  <si>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</si>
  <si>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</si>
  <si>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</si>
  <si>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</si>
  <si>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</si>
  <si>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</si>
  <si>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</si>
  <si>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</si>
  <si>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</si>
  <si>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</si>
  <si>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</si>
  <si>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</si>
  <si>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</si>
  <si>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</si>
  <si>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</si>
  <si>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</si>
  <si>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</si>
  <si>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</si>
  <si>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</si>
  <si>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</si>
  <si>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</si>
  <si>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</si>
  <si>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</si>
  <si>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</si>
  <si>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</si>
  <si>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</si>
  <si>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</si>
  <si>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</si>
  <si>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</si>
  <si>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</si>
  <si>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</si>
  <si>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</si>
  <si>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</si>
  <si>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</si>
  <si>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</si>
  <si>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</si>
  <si>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</si>
  <si>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</si>
  <si>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</si>
  <si>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</si>
  <si>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</si>
  <si>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</si>
  <si>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</si>
  <si>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</si>
  <si>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</si>
  <si>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</si>
  <si>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</si>
  <si>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</si>
  <si>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</si>
  <si>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</si>
  <si>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</si>
  <si>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</si>
  <si>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</si>
  <si>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</si>
  <si>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</si>
  <si>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</si>
  <si>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</si>
  <si>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</si>
  <si>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</si>
  <si>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</si>
  <si>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</si>
  <si>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</si>
  <si>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</si>
  <si>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</si>
  <si>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</si>
  <si>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</si>
  <si>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</si>
  <si>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</si>
  <si>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</si>
  <si>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</si>
  <si>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</si>
  <si>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</si>
  <si>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</si>
  <si>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</si>
  <si>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</si>
  <si>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</si>
  <si>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</si>
  <si>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</si>
  <si>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</si>
  <si>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</si>
  <si>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M2</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</si>
  <si>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</si>
  <si>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</si>
  <si>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</si>
  <si>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</si>
  <si>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</si>
  <si>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</si>
  <si>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</si>
  <si>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</si>
  <si>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</si>
  <si>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</si>
  <si>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</si>
  <si>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</si>
  <si>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</si>
  <si>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</si>
  <si>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</si>
  <si>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</si>
  <si>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</si>
  <si>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</si>
  <si>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</si>
  <si>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</si>
  <si>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</si>
  <si>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</si>
  <si>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</si>
  <si>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</si>
  <si>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</si>
  <si>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</si>
  <si>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</si>
  <si>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</si>
  <si>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</si>
  <si>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</si>
  <si>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</si>
  <si>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</si>
  <si>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</si>
  <si>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</si>
  <si>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</si>
  <si>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</si>
  <si>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</si>
  <si>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</si>
  <si>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</si>
  <si>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</si>
  <si>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</si>
  <si>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</si>
  <si>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</si>
  <si>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</si>
  <si>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</si>
  <si>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</si>
  <si>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</si>
  <si>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</si>
  <si>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</si>
  <si>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</si>
  <si>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</si>
  <si>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</si>
  <si>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</si>
  <si>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</si>
  <si>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</si>
  <si>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</si>
  <si>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</si>
  <si>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</si>
  <si>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</si>
  <si>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</si>
  <si>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</si>
  <si>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</si>
  <si>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</si>
  <si>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</si>
  <si>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</si>
  <si>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</si>
  <si>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</si>
  <si>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</si>
  <si>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</si>
  <si>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</si>
  <si>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</si>
  <si>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</si>
  <si>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</si>
  <si>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</si>
  <si>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</si>
  <si>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</si>
  <si>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</si>
  <si>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</si>
  <si>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</si>
  <si>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</si>
  <si>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</si>
  <si>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</si>
  <si>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</si>
  <si>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</si>
  <si>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</si>
  <si>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</si>
  <si>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</si>
  <si>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</si>
  <si>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</si>
  <si>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</si>
  <si>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</si>
  <si>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</si>
  <si>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</si>
  <si>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</si>
  <si>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</si>
  <si>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</si>
  <si>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</si>
  <si>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</si>
  <si>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</si>
  <si>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</si>
  <si>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</si>
  <si>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</si>
  <si>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</si>
  <si>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</si>
  <si>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</si>
  <si>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</si>
  <si>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</si>
  <si>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</si>
  <si>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</si>
  <si>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</si>
  <si>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</si>
  <si>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</si>
  <si>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</si>
  <si>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</si>
  <si>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</si>
  <si>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</si>
  <si>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</si>
  <si>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</si>
  <si>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</si>
  <si>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</si>
  <si>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</si>
  <si>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</si>
  <si>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</si>
  <si>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</si>
  <si>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</si>
  <si>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</si>
  <si>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</si>
  <si>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</si>
  <si>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</si>
  <si>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</si>
  <si>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</si>
  <si>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</si>
  <si>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</si>
  <si>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</si>
  <si>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</si>
  <si>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</si>
  <si>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</si>
  <si>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</si>
  <si>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</si>
  <si>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</si>
  <si>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</si>
  <si>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</si>
  <si>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</si>
  <si>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</si>
  <si>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</si>
  <si>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</si>
  <si>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</si>
  <si>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</si>
  <si>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</si>
  <si>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</si>
  <si>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</si>
  <si>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</si>
  <si>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</si>
  <si>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</si>
  <si>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</si>
  <si>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</si>
  <si>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</si>
  <si>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</si>
  <si>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</si>
  <si>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</si>
  <si>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</si>
  <si>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</si>
  <si>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</si>
  <si>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</si>
  <si>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</si>
  <si>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</si>
  <si>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</si>
  <si>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</si>
  <si>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</si>
  <si>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</si>
  <si>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</si>
  <si>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</si>
  <si>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</si>
  <si>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</si>
  <si>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</si>
  <si>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</si>
  <si>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</si>
  <si>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</si>
  <si>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</si>
  <si>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</si>
  <si>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</si>
  <si>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</si>
  <si>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</si>
  <si>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</si>
  <si>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</si>
  <si>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</si>
  <si>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</si>
  <si>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</si>
  <si>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</si>
  <si>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</si>
  <si>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</si>
  <si>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</si>
  <si>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</si>
  <si>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</si>
  <si>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</si>
  <si>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</si>
  <si>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</si>
  <si>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</si>
  <si>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</si>
  <si>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</si>
  <si>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</si>
  <si>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</si>
  <si>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</si>
  <si>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</si>
  <si>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</si>
  <si>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</si>
  <si>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</si>
  <si>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</si>
  <si>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</si>
  <si>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</si>
  <si>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</si>
  <si>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</si>
  <si>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</si>
  <si>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</si>
  <si>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</si>
  <si>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</si>
  <si>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</si>
  <si>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</si>
  <si>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</si>
  <si>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</si>
  <si>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</si>
  <si>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</si>
  <si>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</si>
  <si>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</si>
  <si>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</si>
  <si>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</si>
  <si>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</si>
  <si>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</si>
  <si>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</si>
  <si>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</si>
  <si>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</si>
  <si>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</si>
  <si>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</si>
  <si>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</si>
  <si>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</si>
  <si>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</si>
  <si>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</si>
  <si>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</si>
  <si>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</si>
  <si>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</si>
  <si>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 E VEGETACAO DENSA.CUSTO PARA AREA ATE 5000,00M2(ESCALA 1:250/500)</t>
  </si>
  <si>
    <t>01.016.0200-A</t>
  </si>
  <si>
    <t>01.016.0203-0</t>
  </si>
  <si>
    <t>LEVANTAMENTO TOPOGRAFICO PLANIALTIMETRICO E CADASTRAL,COM CURVAS DE NIVEL A CADA 1,00M,CONSIDERANDO TERRENO DE OROGRAFIAACIDENTADA E VEGETACAO RALA.CUSTO PARA AREA ATE 5000,00M2(ESCALA 1:250/500)</t>
  </si>
  <si>
    <t>01.016.0203-A</t>
  </si>
  <si>
    <t>01.016.0206-0</t>
  </si>
  <si>
    <t>LEVANTAMENTO TOPOGRAFICO PLANIALTIMETRICO E CADASTRAL,COM CURVAS DE NIVEL A CADA 1,00M,CONSIDERANDO TERRENO DE OROGRAFIANAO ACIDENTADA E VEGETACAO DENSA.CUSTO PARA AREA ATE 5000,00M2(ESCALA 1:250/500)</t>
  </si>
  <si>
    <t>01.016.0206-A</t>
  </si>
  <si>
    <t>01.016.0209-0</t>
  </si>
  <si>
    <t>LEVANTAMENTO TOPOGRAFICO PLANIALTIMETRICO E CADASTRAL,COM CURVAS DE NIVEL A CADA 1,00M,CONSIDERANDO TERRENO DE OROGRAFIANAO ACIDENTADA E VEGETACAO RALA.CUSTO PARA AREA ATE 5000,00M2(ESCALA 1:250/500)</t>
  </si>
  <si>
    <t>01.016.0209-A</t>
  </si>
  <si>
    <t>01.016.0220-0</t>
  </si>
  <si>
    <t>LEVANTAMENTO TOPOGRAFICO PLANIALTIMETRICO E CADASTRAL,COM CURVAS DE NIVEL A CADA 1,00M,CONSIDERANDO TERRENO DE OROGRAFIAACIDENTADA E VEGETACAO DENSA,CUSTO PARA AREA DE 5000,00 A 10000,00M2 (ESCALA 1:200/500)</t>
  </si>
  <si>
    <t>01.016.0220-A</t>
  </si>
  <si>
    <t>01.016.0223-0</t>
  </si>
  <si>
    <t>LEVANTAMENTO TOPOGRAFICO PLANIALTIMETRICO E CADASTRAL,COM CURVAS DE NIVEL A CADA 1,00M,CONSIDERANDO TERRENO DE OROGRAFIAACIDENTADA E VEGETACAO RALA.CUSTO PARA AREA DE 5000,00 A 10000,00M2 (ESCALA 1:250/500)</t>
  </si>
  <si>
    <t>01.016.0223-A</t>
  </si>
  <si>
    <t>01.016.0226-0</t>
  </si>
  <si>
    <t>LEVANTAMENTO TOPOGRAFICO PLANIALTIMETRICO E CADASTRAL,COM CURVAS DE NIVEL A CADA 1,00M,CONSIDERANDO TERRENO DE OROGRAFIANAO ACIDENTADA E VEGETACAO DENSA.CUSTO PARA AREA DE 5000,00A 10000,00M2 (ESCALA 1:250/500)</t>
  </si>
  <si>
    <t>01.016.0226-A</t>
  </si>
  <si>
    <t>01.016.0229-0</t>
  </si>
  <si>
    <t>LEVANTAMENTO TOPOGRAFICO PLANIALTIMETRICO E CADASTRAL,COM CURVAS DE NIVEL A CADA 1,00M,CONSIDERANDO TERRENO DE OROGRAFIANAO ACIDENTADA E VEGETACAO RALA.CUSTO PARA AREA DE 5000,00A 10000,00M2 (ESCALA 1:250/500)</t>
  </si>
  <si>
    <t>01.016.0229-A</t>
  </si>
  <si>
    <t>01.016.0240-0</t>
  </si>
  <si>
    <t>LEVANTAMENTO TOPOGRAFICO PLANIALTIMETRICO E CADASTRAL,COM CURVAS DE NIVEL A CADA 1,00M,CONSIDERANDO TERRENO DE OROGRAFIAACIDENTADA E VEGETACAO DENSA.CUSTO PARA AREA DE 10000,00 A20000,00M2 (ESCALA 1:250/500)</t>
  </si>
  <si>
    <t>01.016.0240-A</t>
  </si>
  <si>
    <t>01.016.0243-0</t>
  </si>
  <si>
    <t>LEVANTAMENTO TOPOGRAFICO PLANIALTIMETRICO E CADASTRAL,COM CUEVAS DE NIVEL A CADA 1,00M,CONSIDERANDO TERRENO DE OROGRAFIAACIDENTADA E VEGETACAO RALA.CUSTO PARA AREA DE 10000,00 A 20000,00M2 (ESCALA 1:250/500)</t>
  </si>
  <si>
    <t>01.016.0243-A</t>
  </si>
  <si>
    <t>01.016.0246-0</t>
  </si>
  <si>
    <t>LEVANTAMENTO TOPOGRAFICO PLANIALTIMETRICO E CADASTRAL,COM CURVAS DE NIVEL A CADA 1,00M,CONSIDERANDO TERRENO DE OROGRAFIANAO ACIDENTADA E VEGETACAO DENSA.CUSTO PARA AREA DE 10000,00 ATE 20000,00M2 (ESCALA 1:250/500)</t>
  </si>
  <si>
    <t>01.016.0246-A</t>
  </si>
  <si>
    <t>01.016.0249-0</t>
  </si>
  <si>
    <t>LEVANTAMENTO TOPOGRAFICO PLANIALTIMETRICO E CADASTRAL,COM CURVAS DE NIVEL A CADA 1,00M,CONSIDERANDO TERRENO DE OROGRAFIANAO ACIDENTADA E VEGETACAO RALA.CUSTO PARA AREA DE 10.000 A20.000M2 (ESCALA 1:250/500)</t>
  </si>
  <si>
    <t>01.016.0249-A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</si>
  <si>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</si>
  <si>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</si>
  <si>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</si>
  <si>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</si>
  <si>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</si>
  <si>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</si>
  <si>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</si>
  <si>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</si>
  <si>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</si>
  <si>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</si>
  <si>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</si>
  <si>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</si>
  <si>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</si>
  <si>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</si>
  <si>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</si>
  <si>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</si>
  <si>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</si>
  <si>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</si>
  <si>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</si>
  <si>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</si>
  <si>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</si>
  <si>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</si>
  <si>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</si>
  <si>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</si>
  <si>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</si>
  <si>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</si>
  <si>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</si>
  <si>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</si>
  <si>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</si>
  <si>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</si>
  <si>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</si>
  <si>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</si>
  <si>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</si>
  <si>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</si>
  <si>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</si>
  <si>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</si>
  <si>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</si>
  <si>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</si>
  <si>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</si>
  <si>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</si>
  <si>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</si>
  <si>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</si>
  <si>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</si>
  <si>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</si>
  <si>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</si>
  <si>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</si>
  <si>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</si>
  <si>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</si>
  <si>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</si>
  <si>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</si>
  <si>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</si>
  <si>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</si>
  <si>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</si>
  <si>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</si>
  <si>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</si>
  <si>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</si>
  <si>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</si>
  <si>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</si>
  <si>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</si>
  <si>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</si>
  <si>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</si>
  <si>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EM AUTOCAD NOS PADROES DA CONTRATANTE,INCLUSIVE AS LEGALIZACOES PERTINENTES,COORDENACAO E COMPATIBILIZACAO COM OS PROJETOS COMPLEMENTARES</t>
  </si>
  <si>
    <t>01.050.0010-A</t>
  </si>
  <si>
    <t>01.050.0011-0</t>
  </si>
  <si>
    <t>PROJETO BASICO DE ARQUITETURA PARA PREDIOS HOSPITALARES DE 1.001 ATE 4.000M2,APRESENTADO EM AUTOCAD NOS PADROES DA CONTRATANTE,INCLUSIVE AS LEGALIZACOES PERTINENTES,COORDENACAO E COMPATIBILIZACAO COM OS PROJETOS COMPLEMENTARES</t>
  </si>
  <si>
    <t>01.050.0011-A</t>
  </si>
  <si>
    <t>01.050.0012-0</t>
  </si>
  <si>
    <t>PROJETO BASICO DE ARQUITETURA PARA PREDIOS HOSPITALARES ACIMA DE 4.000M2,APRESENTADO EM AUTOCAD NOS PADROES DA CONTRATANTE,INCLUSIVE AS LEGALIZACOES PERTINENTES,COORDENACAO E COMPATIBILIZACAO COM OS PROJETOS COMPLEMENTARES</t>
  </si>
  <si>
    <t>01.050.0012-A</t>
  </si>
  <si>
    <t>01.050.0013-0</t>
  </si>
  <si>
    <t>PROJETO EXECUTIVO ESTRUTURAL PARA PREDIOS HOSPITALARES ATE 1000M2,INCLUSIVE PROJETO BASICO,APRESENTADO EM AUTOCAD NOS PADROES DA CONTRATANTE,CONSTANDO DE PLANTAS DE FORMA,ARMACAO EDETALHES,DE ACORDO COM A ABNT</t>
  </si>
  <si>
    <t>01.050.0013-A</t>
  </si>
  <si>
    <t>01.050.0014-0</t>
  </si>
  <si>
    <t>PROJETO EXECUTIVO ESTRUTURAL PARA PREDIOS HOSPITALARES DE 1001 ATE 4000M2,INCLUSIVE PROJETO BASICO,APRESENTADO EM AUTOCAD NOS PADROES DA CONTRATANTE,CONSTANDO DE PLANTAS DE FORMA,ARMACAO E DETALHES,DE ACORDO COM A ABNT</t>
  </si>
  <si>
    <t>01.050.0014-A</t>
  </si>
  <si>
    <t>01.050.0015-0</t>
  </si>
  <si>
    <t>PROJETO EXECUTIVO ESTRUTURAL PARA PREDIOS HOSPITALARES ACIMADE 4000M2,INCLUSIVE PROJETO BASICO,APRESENTADO EM AUTOCAD NOS PADROES DA CONTRATANTE,CONSTANDO DE PLANTAS DE FORMA,ARMACAO E DETALHES,DE ACORDO COM A ABNT</t>
  </si>
  <si>
    <t>01.050.0015-A</t>
  </si>
  <si>
    <t>01.050.0016-0</t>
  </si>
  <si>
    <t>PROJETO EXECUTIVO DE ARQUITETURA PARA PREDIOS HOSPITALARES ATE 1000M2,INCLUSIVE PROJETO BASICO,APRESENTADO EM AUTOCAD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</si>
  <si>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</si>
  <si>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</si>
  <si>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</si>
  <si>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</si>
  <si>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01.050.0018-0</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</si>
  <si>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</si>
  <si>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</si>
  <si>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01.050.0019-0</t>
  </si>
  <si>
    <t>PROJETO BASICO DE ARQUITETURA PARA PREDIOS CULTURAIS ATE 500M2,APRESENTADO EM AUTOCAD NOS PADROES DA CONTRATANTE,INCLUSIVE AS LEGALIZACOES PERTINENTES,COORDENACAO E COMPATIBILIZACAO COM OS PROJETOS COMPLEMENTARES</t>
  </si>
  <si>
    <t>01.050.0019-A</t>
  </si>
  <si>
    <t>01.050.0020-0</t>
  </si>
  <si>
    <t>PROJETO BASICO DE ARQUITETURA PARA PREDIOS CULTURAIS DE 501ATE 3.000M2,APRESENTADO EM AUTOCAD NOS PADROES DA CONTRATANTE,INCLUSIVE AS LEGALIZACOES PERTINENTES,COORDENACAO E COMPATIBILIZACAO COM OS PROJETOS COMPLEMENTARES</t>
  </si>
  <si>
    <t>01.050.0020-A</t>
  </si>
  <si>
    <t>01.050.0021-0</t>
  </si>
  <si>
    <t>PROJETO BASICO DE ARQUITETURA PARA PREDIOS CULTURAIS ACIMA DE 3.000M2,APRESENTADO EM AUTOCAD NOS PADROES DA CONTRATANTE,INCLUSIVE AS LEGALIZACOES PERTINENTES,COORDENACAO E COMPATIBILIZACAO COM OS PROJETOS COMPLEMENTARES</t>
  </si>
  <si>
    <t>01.050.0021-A</t>
  </si>
  <si>
    <t>01.050.0022-0</t>
  </si>
  <si>
    <t>PROJETO EXECUTIVO DE ARQUITETURA PARA PREDIOS CULTURAIS ATE500M2,INCLUSIVE PROJETO BASICO,APRESENTADO EM AUTOCAD NOS PADROES DA CONTRATANTE,INCLUSIVE AS LEGALIZACOES PERTINENTES,COORDENACAO E COMPATIBILIZACAO COM OS PROJETOS COMPLEMENTARES</t>
  </si>
  <si>
    <t>01.050.0022-A</t>
  </si>
  <si>
    <t>01.050.0023-0</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</si>
  <si>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</si>
  <si>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</si>
  <si>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01.050.0024-0</t>
  </si>
  <si>
    <t>PROJETO EXECUTIVO DE ARQUITETURA PARA PREDIOS CULTURAIS ACIMA DE 3.000M2,INCLUSIVE PROJETO BASICO,APRESENTADO EM AUTOCADNOS PADROES DA CONTRATANTE,INCLUSIVE AS LEGALIZACOES PERTINENTES,COORDENACAO E COMPATIBILIZACAO COM OS PROJETOS COMPLEMENTARES</t>
  </si>
  <si>
    <t>01.050.0024-A</t>
  </si>
  <si>
    <t>01.050.0025-0</t>
  </si>
  <si>
    <t>PROJETO EXECUTIVO ESTRUTURAL PARA PREDIOS CULTURAIS ATE 500M2,INCLUSIVE PROJETO BASICO,APRESENTADO EM AUTOCAD NOS PADROES DA CONTRATANTE,CONSTANDO DE PLANTAS DE FORMA,ARMACAO E DETALHES,DE ACORDO COM A ABNT</t>
  </si>
  <si>
    <t>01.050.0025-A</t>
  </si>
  <si>
    <t>01.050.0026-0</t>
  </si>
  <si>
    <t>PROJETO EXECUTIVO ESTRUTURAL PARA PREDIOS CULTURAIS DE 501 ATE 3000M2,INCLUSIVE PROJETO BASICO,APRESENTADO EM AUTOCAD NOS PADROES DA CONTRATANTE,CONSTANDO DE PLANTAS DE FORMA,ARMACAO E DETALHES,DE ACORDO COM A ABNT</t>
  </si>
  <si>
    <t>01.050.0026-A</t>
  </si>
  <si>
    <t>01.050.0027-0</t>
  </si>
  <si>
    <t>PROJETO EXECUTIVO ESTRUTURAL PARA PREDIOS CULTURAIS ACIMA DE3000M2,INCLUSIVE PROJETO BASICO,APRESENTADO EM AUTOCAD NOSPADROES DA CONTRATANTE,CONSTANDO DE PLANTAS DE FORMA,ARMACAOE DETALHES,DE ACORDO COM A ABNT</t>
  </si>
  <si>
    <t>01.050.0027-A</t>
  </si>
  <si>
    <t>01.050.0028-0</t>
  </si>
  <si>
    <t>PROJETO BASICO DE ARQUITETURA PARA PREDIOS ESCOLARES E/OU ADMINISTRATIVOS ATE 500M2,APRESENTADO EM AUTOCAD NOS PADROES DA CONTRATANTE,INCLUSIVE AS LEGALIZACOES PERTINENTES,COORDENACAO E COMPATIBILIZACAO COM OS PROJETOS COMPLEMENTARES</t>
  </si>
  <si>
    <t>01.050.0028-A</t>
  </si>
  <si>
    <t>01.050.0029-0</t>
  </si>
  <si>
    <t>PROJETO BASICO DE ARQUITETURA PARA PREDIOS ESCOLARES E/OU ADMINISTRATIVOS DE 501 ATE 3.000M2,APRESENTADO EM AUTOCAD NOSPADROES DA CONTRATANTE,INCLUSIVE AS LEGALIZACOES PERTINENTES,COORDENACAO E COMPATIBILIZACAO COM OS PROJETOS COMPLEMENTARES</t>
  </si>
  <si>
    <t>01.050.0029-A</t>
  </si>
  <si>
    <t>01.050.0030-0</t>
  </si>
  <si>
    <t>PROJETO BASICO DE ARQUITETURA PARA PREDIOS ESCOLARES E/OU ADMINISTRATIVOS ACIMA DE 3.000M2,APRESENTADO EM AUTOCAD NOS PADROES DA CONTRATANTE,INCLUSIVE AS LEGALIZACOES PERTINENTES,COORDENACAO E COMPATIBILIZACAO COM OS PROJETOS COMPLEMENTARES</t>
  </si>
  <si>
    <t>01.050.0030-A</t>
  </si>
  <si>
    <t>01.050.0031-0</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</si>
  <si>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</si>
  <si>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</si>
  <si>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</si>
  <si>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</si>
  <si>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</si>
  <si>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01.050.0033-0</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</si>
  <si>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</si>
  <si>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</si>
  <si>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</si>
  <si>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EMAUTOCAD NOS PADROES DA CONTRATANTE,CONSTANDO DE PLANTAS DE FORMA,ARMACAO E DETALHES, DE ACORDO COM A ABNT</t>
  </si>
  <si>
    <t>01.050.0034-A</t>
  </si>
  <si>
    <t>01.050.0035-0</t>
  </si>
  <si>
    <t>PROJETO EXECUTIVO ESTRUTURAL PARA PREDIOS ESCOLARES E ADMINISTRATIVOS DE 501 ATE 3.000M2,INCLUSIVE PROJETO BASICO,APRESENTADO EM AUTOCAD NOS PADROES DA CONTRATANTE,CONSTANDO DE PLANTAS DE FORMA,ARMACAO E DETALHES,DE ACORDO COM A ABNT</t>
  </si>
  <si>
    <t>01.050.0035-A</t>
  </si>
  <si>
    <t>01.050.0036-0</t>
  </si>
  <si>
    <t>PROJETO EXECUTIVO ESTRUTURAL PARA PREDIOS ESCOLARES E ADMINISTRATIVOS ACIMA DE 3.000M2,INCLUSIVE PROJETO BASICO,APRESENTADO EM AUTOCAD NOS PADROES DA CONTRATANTE,CONSTANDO DE PLANTAS DE FORMA,ARMACAO E DETALHES,DE ACORDO COM A ABNT</t>
  </si>
  <si>
    <t>01.050.0036-A</t>
  </si>
  <si>
    <t>01.050.0037-0</t>
  </si>
  <si>
    <t>PROJETO BASICO DE ARQUITETURA PARA LOTEAMENTOS COM 3 UNIDADES UNI OU BIFAMILIARES PARA AREAS ATE 12.000M2,APRESENTADO EMAUTOCAD NOS PADROES DA CONTRATANTE,INCLUSIVE AS LEGALIZACOES PERTINENTES,COORDENACAO E COMPATIBILIZACAO COM OS PROJETOSCOMPLEMENTARES</t>
  </si>
  <si>
    <t>01.050.0037-A</t>
  </si>
  <si>
    <t>01.050.0038-0</t>
  </si>
  <si>
    <t>PROJETO BASICO DE ARQUITETURA PARA LOTEAMENTOS COM 3 UNIDADES UNI OU BIFAMILIARES PARA AREAS DE 12.001 ATE 36.000M2,APRESENTADO EM AUTOCAD NOS PADROES DA CONTRATANTE,INCLUSIVE AS LEGALIZACOES PERTINENTES,COORDENACAO E COMPATIBILIZACAO COM OS PROJETOS COMPLEMENTARES</t>
  </si>
  <si>
    <t>01.050.0038-A</t>
  </si>
  <si>
    <t>01.050.0039-0</t>
  </si>
  <si>
    <t>PROJETO BASICO DE ARQUITETURA PARA LOTEAMENTOS COM 3 UNIDADES UNI OU BIFAMILIARES PARA AREAS ACIMA DE 36.000M2,APRESENTADO EM AUTOCAD NOS PADROES DA CONTRATANTE,INCLUSIVE AS LEGALIZACOES PERTINENTES,COORDENACAO E COMPATIBILIZACAO COM  OS PROJETOS COMPLEMENTARES</t>
  </si>
  <si>
    <t>01.050.0039-A</t>
  </si>
  <si>
    <t>01.050.0040-0</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</si>
  <si>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</si>
  <si>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01.050.0040-A</t>
  </si>
  <si>
    <t>01.050.0041-0</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</si>
  <si>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</si>
  <si>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01.050.0041-A</t>
  </si>
  <si>
    <t>01.050.0042-0</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</si>
  <si>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</si>
  <si>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01.050.0042-A</t>
  </si>
  <si>
    <t>01.050.0043-0</t>
  </si>
  <si>
    <t>PROJETO BASICO DE ARQUITETURA PARA HABITACAO/EDIFICIOS ATE 6.000M2,APRESENTADO EM AUTOCAD NOS PADROES DA CONTRATANTE,INCLUSIVE AS LEGALIZACOES PERTINENTES,COORDENACAO E COMPATIBILIZACAO COM OS PROJETOS COMPLEMENTARES</t>
  </si>
  <si>
    <t>01.050.0043-A</t>
  </si>
  <si>
    <t>01.050.0044-0</t>
  </si>
  <si>
    <t>PROJETO BASICO DE ARQUITETURA PARA HABITACAO/EDIFICIOS DE 6.001 ATE 12.000M2,APRESENTADO EM AUTOCAD NOS PADROES DA CONTRATANTE,INCLUSIVE AS LEGALIZACOES PERTINENTES,COORDENACAO E CCOMPATIBILIZACAO COM OS PROJETOS COMPLEMENTARES</t>
  </si>
  <si>
    <t>01.050.0044-A</t>
  </si>
  <si>
    <t>01.050.0045-0</t>
  </si>
  <si>
    <t>PROJETO BASICO DE ARQUITETURA PARA HABITACAO/EDIFICIOS ACIMADE 12.000M2,APRESENTADO EM AUTOCAD NOS PADROES DA CONTRATANTE,INCLUSIVE AS LEGALIZACOES PERTINENTES,COORDENACAO E COMPATIBILIZACAO COM OS PROJETOS COMPLEMENTARES</t>
  </si>
  <si>
    <t>01.050.0045-A</t>
  </si>
  <si>
    <t>01.050.0046-0</t>
  </si>
  <si>
    <t>PROJETO EXECUTIVO DE ARQUITETURA PARA HABITACAO/EDIFICIOS ATE 6.000M2,INCLUSIVE PROJETO BASICO,APRESENTADO EM AUTOCAD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</si>
  <si>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</si>
  <si>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</si>
  <si>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</si>
  <si>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</si>
  <si>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01.050.0048-0</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</si>
  <si>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</si>
  <si>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</si>
  <si>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</si>
  <si>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EM AUTOCAD,INCLUSIVE AS LEGALIZACOES PERTINENTES</t>
  </si>
  <si>
    <t>01.050.0049-A</t>
  </si>
  <si>
    <t>01.050.0050-0</t>
  </si>
  <si>
    <t>PROJETO EXECUTIVO DE INSTALACAO DE INCENDIO E SPDA PARA PREDIOS ESCOLARES E/OU ADMINISTRATIVOS DE 501 ATE 3.000M2,INCLUSIVE PROJETO BASICO,APRESENTADO EM AUTOCAD,INCLUSIVE AS LEGALIZACOES PERTINENTES</t>
  </si>
  <si>
    <t>01.050.0050-A</t>
  </si>
  <si>
    <t>01.050.0051-0</t>
  </si>
  <si>
    <t>PROJETO EXECUTIVO DE INSTALACAO DE INCENDIO E SPDA PARA PREDIOS ESCOLARES E/OU ADMINISTRATIVOS ACIMA DE 3.000M2,INCLUSIVE PROJETO BASICO,APRESENTADO EM AUTOCAD,INCLUSIVE AS LEGALILIZACOES PERTINENTES</t>
  </si>
  <si>
    <t>01.050.0051-A</t>
  </si>
  <si>
    <t>01.050.0052-0</t>
  </si>
  <si>
    <t>PROJETO EXECUTIVO DE INSTALACAO DE INCENDIO E SPDA PARA PREDIOS CULTURAIS ATE 500M2,INCLUSIVE PROJETO BASICO,APRESENTADOEM AUTOCAD,INCLUSIVE AS LEGALIZACOES PERTINENTES</t>
  </si>
  <si>
    <t>01.050.0052-A</t>
  </si>
  <si>
    <t>01.050.0053-0</t>
  </si>
  <si>
    <t>PROJETO EXECUTIVO DE INSTALACAO DE INCENDIO E SPDA PARA PREDIOS CULTURAIS ACIMA DE 500M2,INCLUSIVE PROJETO BASICO,APRESENTADO EM AUTOCAD,INCLUSIVE AS LEGALIZACOES PERTINENTES</t>
  </si>
  <si>
    <t>01.050.0053-A</t>
  </si>
  <si>
    <t>01.050.0054-0</t>
  </si>
  <si>
    <t>PROJETO EXECUTIVO DE INSTALACAO DE INCENDIO E SPDA PARA PREDIOS HOSPITALARES,INCLUSIVE PROJETO BASICO,APRESENTADO EM AUTOCAD,INCLUSIVE AS LEGALIZACOES ERTINENTES</t>
  </si>
  <si>
    <t>01.050.0054-A</t>
  </si>
  <si>
    <t>01.050.0055-0</t>
  </si>
  <si>
    <t>PROJETO EXECUTIVO DE INSTALACAO DE INCENDIO E SPDA PARA HABITACOES/EDIFICIOS ATE 500M2,INCLUSIVE PROJETO BASICO,APRESENTADO EM AUTOCAD,INCLUSIVE AS LEGALIZACOES PERTINENTES</t>
  </si>
  <si>
    <t>01.050.0055-A</t>
  </si>
  <si>
    <t>01.050.0056-0</t>
  </si>
  <si>
    <t>PROJETO EXECUTIVO DE INSTALACAO DE INCENDIO E SPDA PARA HABITACOES/EDIFICIOS DE 501 ATE 3.000M2,INCLUSIVE PROJETO BASICO,APRESENTADO EM AUTOCAD,INCLUSIVE AS LEGALIZACOES PERTINENTES</t>
  </si>
  <si>
    <t>01.050.0056-A</t>
  </si>
  <si>
    <t>01.050.0057-0</t>
  </si>
  <si>
    <t>PROJETO EXECUTIVO DE INSTALACAO DE INCENDIO E SPDA PARA HABITACOES/EDIFICIOS ACIMA DE 3000M2,INCLUSIVE PROJETO BASICO,APRESENTADO EM AUTOCAD,INCLUSIVE AS LEGALIZACOES PERTINENTES</t>
  </si>
  <si>
    <t>01.050.0057-A</t>
  </si>
  <si>
    <t>01.050.0058-0</t>
  </si>
  <si>
    <t>PROJETO EXECUTIVO DE INSTALACAO DE INCENDIO E SPDA PARA HABITACAO/LOTEAMENTO ATE 36.000M2,INCLUSIVE PROJETO BASICO,APRESENTADO EM AUTOCAD,INCLUSIVE AS LEGALIZACOES PERTINENTES</t>
  </si>
  <si>
    <t>01.050.0058-A</t>
  </si>
  <si>
    <t>01.050.0059-0</t>
  </si>
  <si>
    <t>PROJETO EXECUTIVO DE INSTALACAO DE INCENDIO E SPDA PARA HABITACAO/LOTEAMENTO ACIMA DE 36.000M2,INCLUSIVE PROJETO BASICO,APRESENTADO EM AUTOCAD,INCLUSIVE AS LEGALIZACOES PERTINENTES</t>
  </si>
  <si>
    <t>01.050.0059-A</t>
  </si>
  <si>
    <t>01.050.0060-0</t>
  </si>
  <si>
    <t>PROJETO EXECUTIVO DE INSTALACAO DE GAS PARA PREDIOS ESCOLARES E/OU ADMINISTRATIVOS ATE 500M2,INCLUSIVE PROJETO BASICO,APRESNTADO EM AUTOCAD,INCLUSIVE AS LEGALIZACOES PERTINENTES</t>
  </si>
  <si>
    <t>01.050.0060-A</t>
  </si>
  <si>
    <t>01.050.0061-0</t>
  </si>
  <si>
    <t>PROJETO EXECUTIVO DE INSTALACAO DE GAS PARA PREDIOS ESCOLARES E/OU ADMINISTRATIVOS ACIMA DE 500M2,INCLUSIVE PROJETO BASICO,APRESENTADO EM AUTOCAD,INCLUSIVE AS LEGALIZACOES PERTINENTES</t>
  </si>
  <si>
    <t>01.050.0061-A</t>
  </si>
  <si>
    <t>01.050.0062-0</t>
  </si>
  <si>
    <t>PROJETO EXECUTIVO DE INSTALACAO DE GAS PARA PREDIOS CULTURAIS,INCLUSIVE PROJETO BASICO,APRESENTADO EM AUTOCAD,INCLUSIVEAS LEGALIZACOES PERTINENTES</t>
  </si>
  <si>
    <t>01.050.0062-A</t>
  </si>
  <si>
    <t>01.050.0063-0</t>
  </si>
  <si>
    <t>PROJETO EXECUTIVO DE INSTALACAO DE GAS PARA PREDIOS HOSPITALARES ATE 4.000M2,INCLUSIVE PROJETO BASICO,APRESENTADO EM AUTOCAD,INCLUSIVE AS LEGALIZACOES PERTINENTES</t>
  </si>
  <si>
    <t>01.050.0063-A</t>
  </si>
  <si>
    <t>01.050.0064-0</t>
  </si>
  <si>
    <t>PROJETO EXECUTIVO DE INSTALACAO DE GAS PARA PREDIOS HOSPITALARES ACIMA DE 4.000M2,INCLUSIVE PROJETO BASICO,APRESENTADO EM AUTOCAD,INCLUSIVE AS LEGALIZACOES PERTINENTES</t>
  </si>
  <si>
    <t>01.050.0064-A</t>
  </si>
  <si>
    <t>01.050.0065-0</t>
  </si>
  <si>
    <t>PROJETO EXECUTIVO DE INSTALACAO DE GAS PARA HABITACOES/EDIFICIOS ATE 500M2,INCLUSIVE PROJETO BASICO,APRESENTADO EM AUTOCAD,INCLUSIVE AS LEGALIZACOES PERTINENTES</t>
  </si>
  <si>
    <t>01.050.0065-A</t>
  </si>
  <si>
    <t>01.050.0066-0</t>
  </si>
  <si>
    <t>PROJETO EXECUTIVO DE INSTALACAO DE GAS PARA HABITACOES/EDIFICIOS ACIMA DE 500M2,INCLUSIVE PROJETO BASICO,APRESENTADO EMAUTOCAD,INCLUSEVE AS LEGALIZACOES PERTINENTES</t>
  </si>
  <si>
    <t>01.050.0066-A</t>
  </si>
  <si>
    <t>01.050.0067-0</t>
  </si>
  <si>
    <t>PROJETO EXECUTIVO DE INSTALACAO DE GAS PARA HABITACAO/LOTEAMENTO ATE 12.000M2,INCLUSIVE PROJETO BASICO,APRESENTADO EM AUTOCAD,INCLUSIVE AS LEGALIZACOES PERTINENTES</t>
  </si>
  <si>
    <t>01.050.0067-A</t>
  </si>
  <si>
    <t>01.050.0068-0</t>
  </si>
  <si>
    <t>PROJETO EXECUTIVO DE INSTALACAO DE GAS PARA HABITACAO/LOTEAMENTO ACIMA DE 12.000M2,INCLUSIVE PROJETO BASICO,APRESENTADOEM AUTOCAD,INCLUSIVE AS LEGALIZACOES PERTINENTES</t>
  </si>
  <si>
    <t>01.050.0068-A</t>
  </si>
  <si>
    <t>01.050.0078-0</t>
  </si>
  <si>
    <t>PROJETO EXECUTIVO DE INSTALACAO DE TELEMATICA PARA PREDIOS ESCOLARES E/OU ADMINISTRATIVOS ATE 500M2,INCLUSIVE PROJETO BASICO,APRESENTADO EM AUTOCAD,INCLUSIVE AS LEGALIZACOES PERTINENTES</t>
  </si>
  <si>
    <t>01.050.0078-A</t>
  </si>
  <si>
    <t>01.050.0079-0</t>
  </si>
  <si>
    <t>PROJETO EXECUTIVO DE INSTALACAO DE TELEMATICA PARA PREDIOS ESCOLARES E/OU ADMINISTRATIVOS ACIMA DE 500M2,INCLUSIVE PROJETO BASICO,APRESENTADO EM AUTOCAD,INCLUSIVE AS LEGALIZACOES PERTINENTES</t>
  </si>
  <si>
    <t>01.050.0079-A</t>
  </si>
  <si>
    <t>01.050.0080-0</t>
  </si>
  <si>
    <t>PROJETO EXECUTIVO DE INSTALACAO DE TELEMATICA PARA PREDIOS CULTURAIS ATE 500M2,INCLUSIVE PROJETO BASICO,APRESENTADO EM AUTOCAD,INCLUSIVE AS LEGALIZACOES PERTINENTES</t>
  </si>
  <si>
    <t>01.050.0080-A</t>
  </si>
  <si>
    <t>01.050.0081-0</t>
  </si>
  <si>
    <t>PROJETO EXECUTIVO DE INSTALACAO DE TELEMATICA PARA PREDIOS CULTURAIS ACIMA DE 500M2,INCLUSIVE PROJETO BASICO,APRESENTADOEM AUTOCAD,INCLUSIVE AS LEGALIZACOES PERTINENTES</t>
  </si>
  <si>
    <t>01.050.0081-A</t>
  </si>
  <si>
    <t>01.050.0082-0</t>
  </si>
  <si>
    <t>PROJETO EXECUTIVO DE INSTALACAO DE TELEMATICA PARA PREDIOS HOSPITALARES,INCLUSIVE PROJETO BASICO,APRESENTADO EM AUTOCAD,INCLUSIVE AS LEGALIZACOES PERTINENTES</t>
  </si>
  <si>
    <t>01.050.0082-A</t>
  </si>
  <si>
    <t>01.050.0083-0</t>
  </si>
  <si>
    <t>PROJETO EXECUTIVO DE INSTALACAO DE TELEMATICA PARA HABITACOES/EDIFICIOS ATE 500M2,INCLUSIVE PROJETO BASICO,APRESENTADO EM AUTOCAD,INCLUSIVE AS LEGALIZACOES PERTINENTES</t>
  </si>
  <si>
    <t>01.050.0083-A</t>
  </si>
  <si>
    <t>01.050.0084-0</t>
  </si>
  <si>
    <t>PROJETO EXECUTIVO DE INSTALACAO DE TELEMATICA PARA HABITACOES/EDIFICIOS DE 501 ATE 3.000M2,INCLUSIVE PROJETO BASICO,APRESENTADO EM AUTOCAD,INCLUSIVE AS LEGALIZACOES PERTINENTES</t>
  </si>
  <si>
    <t>01.050.0084-A</t>
  </si>
  <si>
    <t>01.050.0085-0</t>
  </si>
  <si>
    <t>PROJETO EXECUTIVO DE INSTALACAO DE TELEMATICA PARA HABITACAO/LOTEAMENTO ATE 12.000M2,INCLUSIVE PROJETO BASICO,APRESENTADO EM AUTOCAD,INCLUSIVE AS LEGALIZACOES PERTINENTES</t>
  </si>
  <si>
    <t>01.050.0085-A</t>
  </si>
  <si>
    <t>01.050.0086-0</t>
  </si>
  <si>
    <t>PROJETO EXECUTIVO DE INSTALACAO DE TELEMATICA PARA HABITACAO/LOTEAMENTO ACIMA DE 12.000M2,INCLUSIVE PROJETO BASICO,APRESENTADO EM AUTOCAD,INCLUSIVE AS LEGALIZACOES PERTINENTES</t>
  </si>
  <si>
    <t>01.050.0086-A</t>
  </si>
  <si>
    <t>01.050.0087-0</t>
  </si>
  <si>
    <t>PROJETO EXECUTIVO DE INSTALACAO DE ESGOTO SANITARIO E AGUASPLUVIAIS PARA PREDIOS ESCOLARES E/OU ADMINISTRATIVOS ATE 500M2,INCLUSIVE PROJETO BASICO,APRESENTADO EM AUTOCAD,INCLUSIVEAS LEGALIZACOES PERTINENTES</t>
  </si>
  <si>
    <t>01.050.0087-A</t>
  </si>
  <si>
    <t>01.050.0088-0</t>
  </si>
  <si>
    <t>PROJETO EXECUTIVO DE INSTALACAO DE ESGOTO SANITARIO E AGUASPLUVIAIS PARA PREDIOS ESCOLARES E/OU ADMINISTRATIVOS DE 501ATE 3.000M2,INCLUSIVE PROJETO BASICO,APRESENTADO EM AUTOCAD,INCLUSIVE AS LEGALIZACOES PERTINENTES</t>
  </si>
  <si>
    <t>01.050.0088-A</t>
  </si>
  <si>
    <t>01.050.0089-0</t>
  </si>
  <si>
    <t>PROJETO EXECUTIVO DE INSTALACAO DE ESGOTO SANITARIO E AGUASPLUVIAIS PARA PREDIOS ESCOLARES E/OU ADMINISTRATIVOS ACIMA DE 3.000M2,INCLUSIVE PROJETO BASICO,APRESENTADO EM AUTOCAD,INCLUSIVE AS LEGALIZACOES PERTINENTES</t>
  </si>
  <si>
    <t>01.050.0089-A</t>
  </si>
  <si>
    <t>01.050.0090-0</t>
  </si>
  <si>
    <t>PROJETO EXECUTIVO DE INSTALACAO DE ESGOTO SANITARIO E AGUASPLUVIAIS PARA PREDIOS CULTURAIS,INCLUSIVE PROJETO BASICO,APRESENTADO EM AUTOCAD,INCLUSIVE AS LEGALIZACOES PERTINENTES</t>
  </si>
  <si>
    <t>01.050.0090-A</t>
  </si>
  <si>
    <t>01.050.0091-0</t>
  </si>
  <si>
    <t>PROJETO EXECUTIVO DE INSTALACAO DE ESGOTO SANITARIO E AGUASPLUVIAIS PARA PREDIOS HOSPITALARES ATE 4.000M2,INCLUSIVE PROJETO BASICO,APRESENTADO EM AUTOCAD,INCLUSIVE AS LEGALIZACOESPERTINENTES</t>
  </si>
  <si>
    <t>01.050.0091-A</t>
  </si>
  <si>
    <t>01.050.0092-0</t>
  </si>
  <si>
    <t>PROJETO EXECUTIVO DE INSTALACAO DE ESGOTO SANITARIO E AGUASPLUVIAIS PARA PREDIOS HOSPITALARES ACIMA DE 4.000M2,INCLUSIVE PROJETO BASICO,APRESENTADO EM AUTOCAD,INCLUSIVE AS LEGALIZACOES PERTINENTES</t>
  </si>
  <si>
    <t>01.050.0092-A</t>
  </si>
  <si>
    <t>01.050.0093-0</t>
  </si>
  <si>
    <t>PROJETO EXECUTIVO DE INSTALACAO DE ESGOTO SANITARIO E AGUASPLUVIAIS PARA URBANIZACAO ATE 15.000M2,INCLUSIVE PROJETO BASICO,APRESENTADO EM AUTOCAD,INCLUSIVE AS LEGALIZACOES PERTINENTES</t>
  </si>
  <si>
    <t>01.050.0093-A</t>
  </si>
  <si>
    <t>01.050.0094-0</t>
  </si>
  <si>
    <t>PROJETO EXECUTIVO DE INSTALACAO DE ESGOTO SANITARIO E AGUASPLUVIAIS PARA URBANIZACAO ACIMA DE 15.000M2,INCLUSIVE PROJETO BASICO,APRESENTADO EM AUTOCAD,INCLUSIVE AS LEGALIZACOES PERTINENTES</t>
  </si>
  <si>
    <t>01.050.0094-A</t>
  </si>
  <si>
    <t>01.050.0095-0</t>
  </si>
  <si>
    <t>PROJETO EXECUTIVO DE INSTALACAO DE ESGOTO SANITARIO E AGUASPLUVIAIS PARA HABITACAO/LOTEAMENTO ATE 12.000M2,INCLUSIVE PROJETO BASICO,APRESENTADO EM AUTOCAD,INCLUSIVE AS LEGALIZACOES PERTINENTES</t>
  </si>
  <si>
    <t>01.050.0095-A</t>
  </si>
  <si>
    <t>01.050.0096-0</t>
  </si>
  <si>
    <t>PROJETO EXECUTIVO DE INSTALACAO DE ESGOTO SANITARIO E AGUASPLUVIAIS PARA HABITACAO/LOTEAMENTO DE 12.001 ATE 36.000M2,INCLUSIVE PROJETO BASICO,APRESENTADO EM AUTOCAD,INCLUSIVE AS LEGALIZACOES PERTINENTES</t>
  </si>
  <si>
    <t>01.050.0096-A</t>
  </si>
  <si>
    <t>01.050.0097-0</t>
  </si>
  <si>
    <t>PROJETO EXECUTIVO DE INSTALACAO DE ESGOTO SANITARIO E AGUASPLUVIAIS PARA HABITACAO/LOTEAMENTO ACIMA DE 36.000M2,INCLUSIVE PROJETO BASICO,APRESENTADO EM AUTOCAD,INCLUSIVE AS LEGALIZACOES PERTINENTES</t>
  </si>
  <si>
    <t>01.050.0097-A</t>
  </si>
  <si>
    <t>01.050.0098-0</t>
  </si>
  <si>
    <t>PROJETO EXECUTIVO DE INSTALACAO HIDRAULICA PARA PREDIOS ESCOLARES E/OU ADMINISTRATIVOS ATE 500M2,INCLUSIVE PROJETO BASICO,APRESENTADO EM AUTOCAD,INCLUSIVE AS LEGALIZACOES PERTINENTES</t>
  </si>
  <si>
    <t>01.050.0098-A</t>
  </si>
  <si>
    <t>01.050.0099-0</t>
  </si>
  <si>
    <t>PROJETO EXECUTIVO DE INSTALACAO HIDRAULICA PARA PREDIOS ESCOLARES E/OU ADMINISTRATIVOS DE 501 A 3.000M2,INCLUSIVE PROJETO BASICO,APRESENTADO EM AUTOCAD,INCLUSIVE AS LEGALIZACOES PERTINENTES</t>
  </si>
  <si>
    <t>01.050.0099-A</t>
  </si>
  <si>
    <t>01.050.0100-0</t>
  </si>
  <si>
    <t>PROJETO EXECUTIVO DE INSTALACAO HIDRAULICA PARA PREDIOS ESCOLARES E/OU ADMINISTRATIVOS ACIMA DE 3.000M2,INCLUSIVE PROJETO BASICO,APRESENTADO EM AUTOCAD,INCLUSIVE AS LEGALIZACOES PERTINENTES</t>
  </si>
  <si>
    <t>01.050.0100-A</t>
  </si>
  <si>
    <t>01.050.0101-0</t>
  </si>
  <si>
    <t>PROJETO EXECUTIVO DE INSTALACAO HIDRAULICA PARA PREDIOS CULTURAIS,INCLUSIVE PROJETO BASICO,APRESENTADO EM AUTOCAD,INCLUSIVE AS LEGALIZACOES PERTINENTES</t>
  </si>
  <si>
    <t>01.050.0101-A</t>
  </si>
  <si>
    <t>01.050.0102-0</t>
  </si>
  <si>
    <t>PROJETO EXECUTIVO DE INSTALACAO HIDRAULICA PARA PREDIOS HOSPITALARES ATE 4.000M2,INCLUSIVE PROJETO BASICO,APRESENTADO EMAUTOCAD,INCLUSIVE AS LEGALIZACOES PERTINENTES</t>
  </si>
  <si>
    <t>01.050.0102-A</t>
  </si>
  <si>
    <t>01.050.0103-0</t>
  </si>
  <si>
    <t>PROJETO EXECUTIVO DE INSTALACAO HIDRAULICA PARA PREDIOS HOSPITALARES ACIMA DE 4.000M2,INCLUSIVE PROJETO BASICO,APRESENTADO EM AUTOCAD,INCLUSIVE AS LEGALIZACOES PERTINENTES</t>
  </si>
  <si>
    <t>01.050.0103-A</t>
  </si>
  <si>
    <t>01.050.0104-0</t>
  </si>
  <si>
    <t>PROJETO EXECUTIVO DE INSTALACAO HIDRAULICA PARA HABITACOES/EDIFICIOS ATE 500M2,INCLUSIVE PROJETO BASICO,APRESENTADO EM AUTOCAD,INCLUSIVE AS LEGALIZACOES PERTINENTES</t>
  </si>
  <si>
    <t>01.050.0104-A</t>
  </si>
  <si>
    <t>01.050.0105-0</t>
  </si>
  <si>
    <t>PROJETO EXECUTIVO DE INSTALACAO HIDRAULICA PARA HABITACOES/EDIFICIOS DE 501 ATE 3.000M2,INCLUSVE PROJETO BASICO,APRESENTADO EM AUTOCAD,INCLUSIVE AS LEGALIZACOES PERTINENTES</t>
  </si>
  <si>
    <t>01.050.0105-A</t>
  </si>
  <si>
    <t>01.050.0106-0</t>
  </si>
  <si>
    <t>PROJETO EXECUTIVO DE INSTALACAO HIDRAULICA PARA HABITACOES/EDIFICIOS ACIMA DE 3.000M2,INCLUSIVE PROJETO BASICO,APRESENTADO EM AUTOCAD,INCLUSIVE AS LEGALIZACOES PERTINENTES</t>
  </si>
  <si>
    <t>01.050.0106-A</t>
  </si>
  <si>
    <t>01.050.0107-0</t>
  </si>
  <si>
    <t>PROJETO EXECUTIVO DE INSTALACAO HIDRAULICA PARA URBANIZACAOATE 15.000M2,INCLUSIVE PROJETO BASICO,APRESENTADO EM AUTOCAD,INCLUSIVE AS LEGALIZACOES PERTINENTES</t>
  </si>
  <si>
    <t>01.050.0107-A</t>
  </si>
  <si>
    <t>01.050.0108-0</t>
  </si>
  <si>
    <t>PROJETO EXECUTIVO DE INSTALACAO HIDRAULICA PARA URBANIZACAOACIMA DE 15.000M2,INCLUSIVE PROJETO BASICO,APRESENTADO EM AUTOCAD,INCLUSIVE AS LEGALIZACOES PERTINENTES</t>
  </si>
  <si>
    <t>01.050.0108-A</t>
  </si>
  <si>
    <t>01.050.0109-0</t>
  </si>
  <si>
    <t>PROJETO EXECUTIVO DE INSTALACAO HIDRAULICA PARA HABITACAO/LOTEAMENTO ATE 12.000M2,INCLUSIVE PROJETO BASICO,APRESENTADO EM AUTOCAD,INCLUSIVE AS LEGALIZACOES PERTINENTES</t>
  </si>
  <si>
    <t>01.050.0109-A</t>
  </si>
  <si>
    <t>01.050.0110-0</t>
  </si>
  <si>
    <t>PROJETO EXECUTIVO DE INSTALACAO HIDRAULICA PARA HABITACAO/LOTEAMENTO DE 12.001 ATE 36.000M2,INCLUSIVE PROJETO BASICO,APRESENTADO EM AUTOCAD,INCLUSIVE AS LEGALIZACOES PERTINENTES</t>
  </si>
  <si>
    <t>01.050.0110-A</t>
  </si>
  <si>
    <t>01.050.0111-0</t>
  </si>
  <si>
    <t>PROJETO EXECUTIVO DE INSTALACAO HIDRAULICA PARA HABITACAO/LOTEAMENTO ACIMA DE 36.000M2,INCLUSIVE PROJETO BASICO,APRESENTADO EM AUTOCAD,INCLUSIVE 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</si>
  <si>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</si>
  <si>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</si>
  <si>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</si>
  <si>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</si>
  <si>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</si>
  <si>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500M2,INCLUSIVE PROJETO BASICO,APRESENTADO EM AUTOCAD,INCLUSIVE AS LEGALIZACOES PERTINENTES</t>
  </si>
  <si>
    <t>01.050.0113-A</t>
  </si>
  <si>
    <t>01.050.0114-0</t>
  </si>
  <si>
    <t>PROJETO EXECUTIVO DE INSTALACAO ELETRICA PARA PREDIOS ESCOLARES E/OU ADMINISTRATIVOS DE 501 ATE 3.000M2,INCLUSIVE PROJETO BASICO,APRESENTADO EM AUTOCAD,INCLUSIVE AS LEGALIZACOES PERTINENTES</t>
  </si>
  <si>
    <t>01.050.0114-A</t>
  </si>
  <si>
    <t>01.050.0115-0</t>
  </si>
  <si>
    <t>PROJETO EXECUTIVO DE INSTALACAO ELETRICA PARA PREDIOS ESCOLARES E/OU ADMINISTRATIVOS ACIMA DE 3.000M2,INCLUSIVE PROJETOBASICO,APRESENTADO EM AUTOCAD,INCLUSIVE AS LEGALIZACOES PERTINENTES</t>
  </si>
  <si>
    <t>01.050.0115-A</t>
  </si>
  <si>
    <t>01.050.0116-0</t>
  </si>
  <si>
    <t>PROJETO EXECUTIVO DE INSTALACAO ELETRICA PARA PREDIOS CULTURAIS ATE 3.000M2,INCLUSIVE PROJETO BASICO,APRESENTADO EM AUTOCAD,INCLUSIVE AS LEGALIZACOES PERTINENTES</t>
  </si>
  <si>
    <t>01.050.0116-A</t>
  </si>
  <si>
    <t>01.050.0117-0</t>
  </si>
  <si>
    <t>PROJETO EXECUTIVO DE INSTALACAO ELETRICA PARA PREDIOS CULTURAIS ACIMA DE 3.000M2,INCLUSIVE PROJETO BASICO,APRESENTADO EMAUTOCAD,INCLUSIVE AS LEGALIZACOES PERTINENTES</t>
  </si>
  <si>
    <t>01.050.0117-A</t>
  </si>
  <si>
    <t>01.050.0118-0</t>
  </si>
  <si>
    <t>PROJETO EXECUTIVO DE INSTALACAO ELETRICA PARA PREDIOS HOSPITALARES,INCLUSIVE PROJETO BASICO,APRESENTADO EM AUTOCAD,INCLUSIVE AS LEGALIZACOES PERTINENTES</t>
  </si>
  <si>
    <t>01.050.0118-A</t>
  </si>
  <si>
    <t>01.050.0119-0</t>
  </si>
  <si>
    <t>PROJETO EXECUTIVO DE INSTALACAO ELETRICA PARA HABITACOES/EDIFICIOS ATE 500M2,INCLUSIVE PROJETO BASICO,APRESENTADO EM AUTOCAD,INCLUSIVE AS LEGALIZACOES PERTINENTES</t>
  </si>
  <si>
    <t>01.050.0119-A</t>
  </si>
  <si>
    <t>01.050.0120-0</t>
  </si>
  <si>
    <t>PROJETO EXECUTIVO DE INSTALACAO ELETRICA PARA HABITACOES/EDIFICIOS DE 501 ATE 3.000M2,INCLUSIVE PROJETO BASICO,APRESENTADO EM AUTOCAD,INCLUSIVE AS LEGALIZACOES PERTINENTES</t>
  </si>
  <si>
    <t>01.050.0120-A</t>
  </si>
  <si>
    <t>01.050.0121-0</t>
  </si>
  <si>
    <t>PROJETO EXECUTIVO DE INSTALACAO ELETRICA PARA HABITACOES/EDIFICIOS ACIMA DE 3.000M2,INCLUSIVE PROJETO BASICO,APRESENTADOEM AUTOCAD,INCLUSIVE AS LEGALIZACOES PERTINENTES</t>
  </si>
  <si>
    <t>01.050.0121-A</t>
  </si>
  <si>
    <t>01.050.0122-0</t>
  </si>
  <si>
    <t>PROJETO EXECUTIVO DE INSTALACAO ELETRICA PARA URBANIZACAO ATE 15.000M2,INCLUSIVE PROJETO BASICO,APRESENTADO EM AUTOCAD,INCLUSIVE AS LEGALIZACOES PERTINENTES</t>
  </si>
  <si>
    <t>01.050.0122-A</t>
  </si>
  <si>
    <t>01.050.0123-0</t>
  </si>
  <si>
    <t>PROJETO EXECUTIVO DE INSTALACAO ELETRICA PARA URBANIZACAO ACIMA DE 15.000M2,INCLUSIVE PROJETO BASICO,APRESENTADO EM AUTOCAD,INCLUSIVE AS LEGALIZACOES PERTINENTES</t>
  </si>
  <si>
    <t>01.050.0123-A</t>
  </si>
  <si>
    <t>01.050.0124-0</t>
  </si>
  <si>
    <t>PROJETO EXECUTIVO DE INSTALACAO ELETRICA PARA HABITACAO/LOTEAMENTO ATE 12.000M2,INCLUSIVE PROJETO BASICO,APRESENTADO EMAUTOCAD,INCLUSIVE AS LEGALIZACOES PERTINENTES</t>
  </si>
  <si>
    <t>01.050.0124-A</t>
  </si>
  <si>
    <t>01.050.0125-0</t>
  </si>
  <si>
    <t>PROJETO EXECUTIVO DE INSTALACAO ELETRICA PARA HABITACAO/LOTEAMENTO DE 12.001 ATE 36.000M2,INCLUSIVE PROJETO BASICO,APRESENTADO EM AUTOCAD,INCLUSIVE AS LEGALIZACOES PERTINENTES</t>
  </si>
  <si>
    <t>01.050.0125-A</t>
  </si>
  <si>
    <t>01.050.0126-0</t>
  </si>
  <si>
    <t>PROJETO EXECUTIVO DE INSTALACAO ELETRICA PARA HABITACAO/LOTEAMENTO ACIMA DE 36.000M2,INCLUSIVE PROJETO BASICO,APRESENTADO EM AUTOCAD,INCLUSIVE AS 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</si>
  <si>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</si>
  <si>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</si>
  <si>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</si>
  <si>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</si>
  <si>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</si>
  <si>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 E EXAUSTAO MECANICA, INCLUSIVE PROJETO BASICO,EM AUTOCAD,EM PREDIOS COMAREA DE ATE 500M2</t>
  </si>
  <si>
    <t>01.050.0128-A</t>
  </si>
  <si>
    <t>01.050.0129-0</t>
  </si>
  <si>
    <t>PROJETO EXECUTIVO DE SISTEMA DE AR CONDICIONADO E EXAUSTAO MECANICA, INCLUSIVE PROJETO BASICO,EM AUTOCAD,EM PREDIOS COMAREA DE 501 ATE 3000M2</t>
  </si>
  <si>
    <t>01.050.0129-A</t>
  </si>
  <si>
    <t>01.050.0130-0</t>
  </si>
  <si>
    <t>PROJETO EXECUTIVO DE SISTEMA DE AR CONDICIONADO E EXAUSTAO MECANICA, INCLUSIVE PROJETO BASICO,EM AUTOCAD,EM PREDIOS COMAREA ACIMA DE 3000M2</t>
  </si>
  <si>
    <t>01.050.0130-A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</si>
  <si>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</si>
  <si>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</si>
  <si>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</si>
  <si>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</si>
  <si>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</si>
  <si>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</si>
  <si>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</si>
  <si>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</si>
  <si>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</si>
  <si>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</si>
  <si>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</si>
  <si>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</si>
  <si>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</si>
  <si>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</si>
  <si>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</si>
  <si>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</si>
  <si>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</si>
  <si>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</si>
  <si>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</si>
  <si>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</si>
  <si>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</si>
  <si>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</si>
  <si>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</si>
  <si>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</si>
  <si>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</si>
  <si>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</si>
  <si>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</si>
  <si>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</si>
  <si>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</si>
  <si>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</si>
  <si>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</si>
  <si>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</si>
  <si>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</si>
  <si>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</si>
  <si>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</si>
  <si>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</si>
  <si>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</si>
  <si>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</si>
  <si>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</si>
  <si>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</si>
  <si>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</si>
  <si>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</si>
  <si>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</si>
  <si>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</si>
  <si>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</si>
  <si>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</si>
  <si>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</si>
  <si>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</si>
  <si>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</si>
  <si>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</si>
  <si>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</si>
  <si>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</si>
  <si>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</si>
  <si>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</si>
  <si>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</si>
  <si>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</si>
  <si>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</si>
  <si>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</si>
  <si>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</si>
  <si>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</si>
  <si>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</si>
  <si>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</si>
  <si>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</si>
  <si>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</si>
  <si>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</si>
  <si>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</si>
  <si>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</si>
  <si>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</si>
  <si>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</si>
  <si>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</si>
  <si>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</si>
  <si>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</si>
  <si>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</si>
  <si>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</si>
  <si>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</si>
  <si>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</si>
  <si>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</si>
  <si>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</si>
  <si>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</si>
  <si>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</si>
  <si>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</si>
  <si>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</si>
  <si>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</si>
  <si>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</si>
  <si>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</si>
  <si>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</si>
  <si>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</si>
  <si>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</si>
  <si>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</si>
  <si>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</si>
  <si>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</si>
  <si>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</si>
  <si>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</si>
  <si>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</si>
  <si>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</si>
  <si>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</si>
  <si>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</si>
  <si>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</si>
  <si>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</si>
  <si>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</si>
  <si>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</si>
  <si>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</si>
  <si>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</si>
  <si>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</si>
  <si>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</si>
  <si>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</si>
  <si>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</si>
  <si>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</si>
  <si>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</si>
  <si>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</si>
  <si>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</si>
  <si>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</si>
  <si>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</si>
  <si>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</si>
  <si>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</si>
  <si>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</si>
  <si>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</si>
  <si>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</si>
  <si>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</si>
  <si>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</si>
  <si>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</si>
  <si>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</si>
  <si>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</si>
  <si>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</si>
  <si>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</si>
  <si>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</si>
  <si>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</si>
  <si>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</si>
  <si>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</si>
  <si>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</si>
  <si>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</si>
  <si>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</si>
  <si>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</si>
  <si>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</si>
  <si>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</si>
  <si>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</si>
  <si>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</si>
  <si>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</si>
  <si>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</si>
  <si>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</si>
  <si>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</si>
  <si>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</si>
  <si>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</si>
  <si>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</si>
  <si>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</si>
  <si>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</si>
  <si>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</si>
  <si>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</si>
  <si>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</si>
  <si>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</si>
  <si>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</si>
  <si>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</si>
  <si>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</si>
  <si>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</si>
  <si>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</si>
  <si>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</si>
  <si>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</si>
  <si>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</si>
  <si>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</si>
  <si>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</si>
  <si>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</si>
  <si>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</si>
  <si>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</si>
  <si>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</si>
  <si>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</si>
  <si>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</si>
  <si>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</si>
  <si>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01.050.0359-A</t>
  </si>
  <si>
    <t>01.050.0360-0</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</si>
  <si>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</si>
  <si>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01.050.0360-A</t>
  </si>
  <si>
    <t>01.050.0361-0</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</si>
  <si>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</si>
  <si>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</si>
  <si>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</si>
  <si>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</si>
  <si>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</si>
  <si>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</si>
  <si>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</si>
  <si>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</si>
  <si>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</si>
  <si>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</si>
  <si>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</si>
  <si>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</si>
  <si>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</si>
  <si>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</si>
  <si>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</si>
  <si>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</si>
  <si>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</si>
  <si>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</si>
  <si>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</si>
  <si>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</si>
  <si>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</si>
  <si>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</si>
  <si>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</si>
  <si>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</si>
  <si>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</si>
  <si>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</si>
  <si>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</si>
  <si>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</si>
  <si>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</si>
  <si>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</si>
  <si>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</si>
  <si>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</si>
  <si>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</si>
  <si>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</si>
  <si>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</si>
  <si>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</si>
  <si>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</si>
  <si>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</si>
  <si>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</si>
  <si>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</si>
  <si>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</si>
  <si>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</si>
  <si>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</si>
  <si>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</si>
  <si>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</si>
  <si>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</si>
  <si>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</si>
  <si>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</si>
  <si>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</si>
  <si>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</si>
  <si>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</si>
  <si>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</si>
  <si>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</si>
  <si>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</si>
  <si>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</si>
  <si>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</si>
  <si>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</si>
  <si>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</si>
  <si>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</si>
  <si>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</si>
  <si>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</si>
  <si>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</si>
  <si>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</si>
  <si>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</si>
  <si>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</si>
  <si>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</si>
  <si>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</si>
  <si>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</si>
  <si>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</si>
  <si>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</si>
  <si>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</si>
  <si>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</si>
  <si>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</si>
  <si>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</si>
  <si>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</si>
  <si>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</si>
  <si>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</si>
  <si>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</si>
  <si>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</si>
  <si>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</si>
  <si>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</si>
  <si>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</si>
  <si>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</si>
  <si>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</si>
  <si>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</si>
  <si>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</si>
  <si>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</si>
  <si>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</si>
  <si>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</si>
  <si>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</si>
  <si>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</si>
  <si>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</si>
  <si>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</si>
  <si>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</si>
  <si>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</si>
  <si>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</si>
  <si>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</si>
  <si>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</si>
  <si>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</si>
  <si>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</si>
  <si>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</si>
  <si>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</si>
  <si>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</si>
  <si>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</si>
  <si>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</si>
  <si>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</si>
  <si>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</si>
  <si>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</si>
  <si>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</si>
  <si>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</si>
  <si>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</si>
  <si>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</si>
  <si>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</si>
  <si>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</si>
  <si>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</si>
  <si>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</si>
  <si>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</si>
  <si>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</si>
  <si>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</si>
  <si>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</si>
  <si>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</si>
  <si>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</si>
  <si>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</si>
  <si>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</si>
  <si>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</si>
  <si>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</si>
  <si>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</si>
  <si>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</si>
  <si>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</si>
  <si>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</si>
  <si>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</si>
  <si>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</si>
  <si>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</si>
  <si>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</si>
  <si>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</si>
  <si>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</si>
  <si>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</si>
  <si>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</si>
  <si>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</si>
  <si>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</si>
  <si>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</si>
  <si>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</si>
  <si>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</si>
  <si>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</si>
  <si>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</si>
  <si>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</si>
  <si>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</si>
  <si>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</si>
  <si>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</si>
  <si>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</si>
  <si>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</si>
  <si>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</si>
  <si>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</si>
  <si>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</si>
  <si>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</si>
  <si>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</si>
  <si>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</si>
  <si>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</si>
  <si>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</si>
  <si>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</si>
  <si>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</si>
  <si>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</si>
  <si>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</si>
  <si>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</si>
  <si>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</si>
  <si>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</si>
  <si>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</si>
  <si>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</si>
  <si>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</si>
  <si>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</si>
  <si>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</si>
  <si>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</si>
  <si>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</si>
  <si>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</si>
  <si>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</si>
  <si>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</si>
  <si>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</si>
  <si>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</si>
  <si>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</si>
  <si>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</si>
  <si>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</si>
  <si>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</si>
  <si>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</si>
  <si>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</si>
  <si>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</si>
  <si>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</si>
  <si>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</si>
  <si>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</si>
  <si>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</si>
  <si>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</si>
  <si>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</si>
  <si>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</si>
  <si>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</si>
  <si>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</si>
  <si>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</si>
  <si>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</si>
  <si>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</si>
  <si>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</si>
  <si>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</si>
  <si>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</si>
  <si>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</si>
  <si>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</si>
  <si>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</si>
  <si>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</si>
  <si>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</si>
  <si>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</si>
  <si>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</si>
  <si>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</si>
  <si>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</si>
  <si>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</si>
  <si>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</si>
  <si>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</si>
  <si>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</si>
  <si>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</si>
  <si>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</si>
  <si>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</si>
  <si>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</si>
  <si>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</si>
  <si>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</si>
  <si>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</si>
  <si>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</si>
  <si>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</si>
  <si>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</si>
  <si>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</si>
  <si>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</si>
  <si>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</si>
  <si>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</si>
  <si>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</si>
  <si>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</si>
  <si>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</si>
  <si>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</si>
  <si>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</si>
  <si>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</si>
  <si>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</si>
  <si>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</si>
  <si>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</si>
  <si>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</si>
  <si>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</si>
  <si>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</si>
  <si>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</si>
  <si>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</si>
  <si>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</si>
  <si>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</si>
  <si>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</si>
  <si>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</si>
  <si>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</si>
  <si>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</si>
  <si>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</si>
  <si>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</si>
  <si>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</si>
  <si>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</si>
  <si>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</si>
  <si>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</si>
  <si>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</si>
  <si>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</si>
  <si>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</si>
  <si>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</si>
  <si>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</si>
  <si>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</si>
  <si>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</si>
  <si>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</si>
  <si>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</si>
  <si>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</si>
  <si>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</si>
  <si>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</si>
  <si>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</si>
  <si>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</si>
  <si>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</si>
  <si>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</si>
  <si>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</si>
  <si>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</si>
  <si>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</si>
  <si>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</si>
  <si>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</si>
  <si>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</si>
  <si>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</si>
  <si>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</si>
  <si>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</si>
  <si>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</si>
  <si>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</si>
  <si>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</si>
  <si>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</si>
  <si>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</si>
  <si>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</si>
  <si>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</si>
  <si>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</si>
  <si>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</si>
  <si>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</si>
  <si>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</si>
  <si>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</si>
  <si>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</si>
  <si>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</si>
  <si>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</si>
  <si>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</si>
  <si>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</si>
  <si>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</si>
  <si>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</si>
  <si>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</si>
  <si>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</si>
  <si>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</si>
  <si>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</si>
  <si>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</si>
  <si>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</si>
  <si>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</si>
  <si>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</si>
  <si>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</si>
  <si>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</si>
  <si>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</si>
  <si>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</si>
  <si>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</si>
  <si>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</si>
  <si>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</si>
  <si>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</si>
  <si>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</si>
  <si>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</si>
  <si>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</si>
  <si>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</si>
  <si>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</si>
  <si>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</si>
  <si>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</si>
  <si>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</si>
  <si>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</si>
  <si>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</si>
  <si>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</si>
  <si>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</si>
  <si>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</si>
  <si>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</si>
  <si>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</si>
  <si>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</si>
  <si>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</si>
  <si>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</si>
  <si>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</si>
  <si>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</si>
  <si>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</si>
  <si>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</si>
  <si>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</si>
  <si>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</si>
  <si>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</si>
  <si>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</si>
  <si>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</si>
  <si>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</si>
  <si>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</si>
  <si>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</si>
  <si>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</si>
  <si>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</si>
  <si>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</si>
  <si>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</si>
  <si>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</si>
  <si>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</si>
  <si>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</si>
  <si>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</si>
  <si>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</si>
  <si>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</si>
  <si>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</si>
  <si>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</si>
  <si>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</si>
  <si>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</si>
  <si>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</si>
  <si>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</si>
  <si>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</si>
  <si>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</si>
  <si>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</si>
  <si>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</si>
  <si>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</si>
  <si>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</si>
  <si>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</si>
  <si>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</si>
  <si>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</si>
  <si>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</si>
  <si>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</si>
  <si>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</si>
  <si>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</si>
  <si>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</si>
  <si>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</si>
  <si>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</si>
  <si>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</si>
  <si>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</si>
  <si>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 E EXAUSTAO MECANICA,EM AUTOCAD,PARA PREDIOS COM AREA ATE 500M2</t>
  </si>
  <si>
    <t>01.050.0508-A</t>
  </si>
  <si>
    <t>01.050.0509-0</t>
  </si>
  <si>
    <t>PROJETO BASICO DE SISTEMA DE AR CONDICIONADO E EXAUSTAO MECANICA,EM AUTOCAD,PARA PREDIOS COM AREA DE 501 ATE 3000M2</t>
  </si>
  <si>
    <t>01.050.0509-A</t>
  </si>
  <si>
    <t>01.050.0510-0</t>
  </si>
  <si>
    <t>PROJETO BASICO DE SISTEMA DE AR CONDICIONADO E EXAUSTAO MECANICA,PARA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</si>
  <si>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</si>
  <si>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</si>
  <si>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</si>
  <si>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</si>
  <si>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</si>
  <si>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</si>
  <si>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</si>
  <si>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</si>
  <si>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</si>
  <si>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</si>
  <si>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</si>
  <si>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</si>
  <si>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</si>
  <si>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</si>
  <si>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</si>
  <si>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</si>
  <si>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</si>
  <si>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</si>
  <si>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</si>
  <si>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</si>
  <si>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</si>
  <si>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</si>
  <si>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</si>
  <si>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</si>
  <si>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</si>
  <si>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</si>
  <si>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</si>
  <si>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</si>
  <si>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</si>
  <si>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</si>
  <si>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</si>
  <si>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</si>
  <si>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</si>
  <si>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</si>
  <si>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</si>
  <si>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</si>
  <si>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</si>
  <si>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</si>
  <si>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</si>
  <si>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</si>
  <si>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</si>
  <si>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</si>
  <si>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</si>
  <si>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</si>
  <si>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 E EXAUSTAO MECANICA,CONSIDERANDO O PROJETO BASICO EXISTENTE,EM AUTOCAD,PARA PREDIOS COM AREA ATE 500M2</t>
  </si>
  <si>
    <t>01.050.0530-A</t>
  </si>
  <si>
    <t>01.050.0531-0</t>
  </si>
  <si>
    <t>PROJETO EXECUTIVO DE SISTEMA DE AR CONDICIONADO E EXAUSTAO MECANICA,CONSIDERANDO O PROJETO BASICO EXISTENTE,EM AUTOCAD,PARA PREDIOS COM AREA DE 501 ATE 3000M2</t>
  </si>
  <si>
    <t>01.050.0531-A</t>
  </si>
  <si>
    <t>01.050.0532-0</t>
  </si>
  <si>
    <t>PROJETO EXECUTIVO DE SISTEMA DE AR CONDICIONADO E EXAUSTAO MECANICA,CONSIDERANDO O PROJETO BASICO EXISTENTE,EM AUTOCAD,PARA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</si>
  <si>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</si>
  <si>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</si>
  <si>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</si>
  <si>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</si>
  <si>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</si>
  <si>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</si>
  <si>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</si>
  <si>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</si>
  <si>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</si>
  <si>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</si>
  <si>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</si>
  <si>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</si>
  <si>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</si>
  <si>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</si>
  <si>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</si>
  <si>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</si>
  <si>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</si>
  <si>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</si>
  <si>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</si>
  <si>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</si>
  <si>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</si>
  <si>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</si>
  <si>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</si>
  <si>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</si>
  <si>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</si>
  <si>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</si>
  <si>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</si>
  <si>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</si>
  <si>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</si>
  <si>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</si>
  <si>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</si>
  <si>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</si>
  <si>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</si>
  <si>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</si>
  <si>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</si>
  <si>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</si>
  <si>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</si>
  <si>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</si>
  <si>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</si>
  <si>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</si>
  <si>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</si>
  <si>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</si>
  <si>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</si>
  <si>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</si>
  <si>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</si>
  <si>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</si>
  <si>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</si>
  <si>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</si>
  <si>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</si>
  <si>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</si>
  <si>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</si>
  <si>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</si>
  <si>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</si>
  <si>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</si>
  <si>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</si>
  <si>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</si>
  <si>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</si>
  <si>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</si>
  <si>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</si>
  <si>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</si>
  <si>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</si>
  <si>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</si>
  <si>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</si>
  <si>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</si>
  <si>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</si>
  <si>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</si>
  <si>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</si>
  <si>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</si>
  <si>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</si>
  <si>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</si>
  <si>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</si>
  <si>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</si>
  <si>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</si>
  <si>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01.050.0600-0</t>
  </si>
  <si>
    <t>MAO-DE-OBRA DE BIOLOGO JUNIOR,PARA SERVICOS DE CONSULTORIA DE ENGENHARIA E ARQUITETURA,INCLUSIVE ENCARGOS SOCIAIS</t>
  </si>
  <si>
    <t>H</t>
  </si>
  <si>
    <t>01.050.0600-A</t>
  </si>
  <si>
    <t>01.050.0601-0</t>
  </si>
  <si>
    <t>MAO-DE-OBRA DE BIOLOGO PLENO,PARA SERVICOS DE CONSULTORIA DEENGENHARIA E ARQUITETURA,INCLUSIVE ENCARGOS SOCIAIS</t>
  </si>
  <si>
    <t>01.050.0601-A</t>
  </si>
  <si>
    <t>01.050.0602-0</t>
  </si>
  <si>
    <t>MAO-DE-OBRA DE BIOLOGO SENIOR,PARA SERVICOS DE CONSULTORIA DE ENGENHARIA E ARQUITETURA,INCLUSIVE ENCARGOS SOCIAIS</t>
  </si>
  <si>
    <t>01.050.0602-A</t>
  </si>
  <si>
    <t>01.050.0603-0</t>
  </si>
  <si>
    <t>MAO-DE-OBRA DE AGRONOMO JUNIOR,PARA SERVICOS DE CONSULTORIADE ENGENHARIA E ARQUITETURA,INCLUSIVE ENCARGOS SOCIAIS</t>
  </si>
  <si>
    <t>01.050.0603-A</t>
  </si>
  <si>
    <t>01.050.0604-0</t>
  </si>
  <si>
    <t>MAO-DE-OBRA DE AGRONOMO PLENO,PARA SERVICOS DE CONSULTORIA DE ENGENHARIA E ARQUITETURA,INCLUSIVE ENCARGOS SOCIAIS</t>
  </si>
  <si>
    <t>01.050.0604-A</t>
  </si>
  <si>
    <t>01.050.0605-0</t>
  </si>
  <si>
    <t>MAO-DE-OBRA DE AGRONOMO SENIOR,PARA SERVICOS DE CONSULTORIADE ENGENHARIA E ARQUITETURA,INCLUSIVE ENCARGOS SOCIAIS</t>
  </si>
  <si>
    <t>01.050.0605-A</t>
  </si>
  <si>
    <t>01.050.0606-0</t>
  </si>
  <si>
    <t>MAO-DE-OBRA DE GEOLOGO JUNIOR,PARA SERVICOS DE CONSULTORIA DE ENGENHARIA E ARQUITETURA,INCLUSIVE ENCARGOS SOCIAIS</t>
  </si>
  <si>
    <t>01.050.0606-A</t>
  </si>
  <si>
    <t>01.050.0607-0</t>
  </si>
  <si>
    <t>MAO-DE-OBRA DE GEOLOGO PLENO,PARA SERVICOS DE CONSULTORIA DEENGENHARIA E ARQUITETURA,INCLUSIVE ENCARGOS SOCIAIS</t>
  </si>
  <si>
    <t>01.050.0607-A</t>
  </si>
  <si>
    <t>01.050.0608-0</t>
  </si>
  <si>
    <t>MAO-DE-OBRA DE GEOLOGO SENIOR,PARA SERVICOS DE CONSULTORIA DE ENGENHARIA E ARQUITETURA,INCLUSIVE ENCARGOS SOCIAIS</t>
  </si>
  <si>
    <t>01.050.0608-A</t>
  </si>
  <si>
    <t>01.050.0610-0</t>
  </si>
  <si>
    <t>MAO-DE-OBRA DE TECNICO ESPECIALIZADO,PARA SERVICOS DE CONSULTORIA DE ENGENHARIA E ARQUITETURA,INCLUSIVE ENCARGOS SOCIAIS</t>
  </si>
  <si>
    <t>01.050.0610-A</t>
  </si>
  <si>
    <t>01.050.0611-0</t>
  </si>
  <si>
    <t>MAO-DE-OBRA DE AUXILIAR TECNICO,PARA SERVICOS DE CONSULTORIADE ENGENHARIA E ARQUITETURA,INCLUSIVE ENCARGOS SOCIAIS</t>
  </si>
  <si>
    <t>01.050.0611-A</t>
  </si>
  <si>
    <t>01.050.0612-0</t>
  </si>
  <si>
    <t>MAO-DE-OBRA DE SECRETARIA,PARA SERVICOS DE CONSULTORIA DE ENGENHARIA E ARQUITETURA,INCLUSIVE ENCARGOS SOCIAIS</t>
  </si>
  <si>
    <t>01.050.0612-A</t>
  </si>
  <si>
    <t>01.050.0613-0</t>
  </si>
  <si>
    <t>MAO-DE-OBRA DE ARQUITETO OU ENGENHEIRO COORDENADOR,PARA SERVICOS DE CONSULTORIA DE ENGENHARIA E ARQUITETURA,INCLUSIVE ENCARGOS SOCIAIS</t>
  </si>
  <si>
    <t>01.050.0613-A</t>
  </si>
  <si>
    <t>01.050.0614-0</t>
  </si>
  <si>
    <t>MAO-DE-OBRA DE ARQUITETO OU ENGENHEIRO JUNIOR,PARA SERVICOSDE CONSULTORIA DE ENGENHARIA E ARQUITETURA,INCLUSIVE ENCARGOS SOCIAIS</t>
  </si>
  <si>
    <t>01.050.0614-A</t>
  </si>
  <si>
    <t>01.050.0615-0</t>
  </si>
  <si>
    <t>MAO-DE-OBRA DE ARQUITETO OU ENGENHEIRO PLENO,PARA SERVICOS DE CONSULTORIA DE ENGENHARIA E ARQUITETURA,INCLUSIVE ENCARGOSSOCIAIS</t>
  </si>
  <si>
    <t>01.050.0615-A</t>
  </si>
  <si>
    <t>01.050.0616-0</t>
  </si>
  <si>
    <t>MAO-DE-OBRA DE ARQUITETO OU ENGENHEIRO SENIOR,PARA SERVICOSDE CONSULTORIA DE ENGENHARIA E ARQUITETURA,INCLUSIVE ENCARGOS SOCIAIS</t>
  </si>
  <si>
    <t>01.050.0616-A</t>
  </si>
  <si>
    <t>01.050.0617-0</t>
  </si>
  <si>
    <t>MAO-DE-OBRA DE DESENHISTA CADISTA JUNIOR,PARA SERVICOS DE CONSULTORIA DE ENGENHARIA E ARQUITETURA,INCLUSIVE ENCARGOS SOCIAIS</t>
  </si>
  <si>
    <t>01.050.0617-A</t>
  </si>
  <si>
    <t>01.050.0618-0</t>
  </si>
  <si>
    <t>MAO-DE-OBRA DE DESENHISTA CADISTA PLENO,PARA SERVICOS DE CONSULTORIA DE ENGENHARIA E ARQUITETURA,INCLUSIVE ENCARGOS SOCIAIS</t>
  </si>
  <si>
    <t>01.050.0618-A</t>
  </si>
  <si>
    <t>01.050.0619-0</t>
  </si>
  <si>
    <t>MAO-DE-OBRA DE DESENHISTA CADISTA SENIOR,PARA SERVICOS DE CONSULTORIA DE ENGENHARIA E ARQUITETURA,INCLUSIVE ENCARGOS SOCIAIS</t>
  </si>
  <si>
    <t>01.050.0619-A</t>
  </si>
  <si>
    <t>01.050.0620-0</t>
  </si>
  <si>
    <t>MAO-DE-OBRA DE PROJETISTA CADISTA JUNIOR,PARA SERVICOS DE CONSULTORIA DE ENGENHARIA E ARQUITETURA,INCLUSIVE ENCARGOS SOCIAIS</t>
  </si>
  <si>
    <t>01.050.0620-A</t>
  </si>
  <si>
    <t>01.050.0621-0</t>
  </si>
  <si>
    <t>MAO-DE-OBRA DE PROJETISTA CADISTA PLENO,PARA SERVICOS DE CONSULTORIA DE ENGENHARIA E ARQUITETURA,INCLUSVE ENCARGOS SOCIAIS</t>
  </si>
  <si>
    <t>01.050.0621-A</t>
  </si>
  <si>
    <t>01.050.0622-0</t>
  </si>
  <si>
    <t>MAO-DE-OBRA DE PROJETISTA CADISTA SENIOR,PARA SERVICOS DE CONSULTORIA DE ENGENHARIA E ARQUITETURA,INCLUSIVE ENCARGOS SOCIAIS</t>
  </si>
  <si>
    <t>01.050.0622-A</t>
  </si>
  <si>
    <t>01.050.0623-0</t>
  </si>
  <si>
    <t>MAO-DE-OBRA DE CONSULTOR,PARA SERVICOS DE CONSULTORIA DE ENGENHARIA E ARQUITETURA,EXCLUSIVE ENCARGOS SOCIAIS</t>
  </si>
  <si>
    <t>01.050.0623-A</t>
  </si>
  <si>
    <t>01.050.0624-0</t>
  </si>
  <si>
    <t>MAO-DE-OBRA DE CONSULTOR,PARA SERVICOS DE CONSULTORIA DE ENGENHARIA E ARQUITETURA,INCLUSIVE ENCARGOS SOCIAIS</t>
  </si>
  <si>
    <t>01.050.0624-A</t>
  </si>
  <si>
    <t>01.050.0625-0</t>
  </si>
  <si>
    <t>MAO-DE-OBRA DE ADVOGADO,PARA SERVICOS DE CONSULTORIA DE ENGENHARIA E ARQUITETURA,EXCLUSIVE ENCARGOS SOCIAIS</t>
  </si>
  <si>
    <t>01.050.0625-A</t>
  </si>
  <si>
    <t>01.050.0626-0</t>
  </si>
  <si>
    <t>MAO-DE-OBRA DE ADVOGADO,PARA SERVICOS DE CONSULTORIA DE ENGENHARIA E ARQUITETURA,INCLUSIVE ENCARGOS SOCIAIS</t>
  </si>
  <si>
    <t>01.050.0626-A</t>
  </si>
  <si>
    <t>01.050.0627-0</t>
  </si>
  <si>
    <t>MAO-DE-OBRA DE PROGRAMADOR DE INFORMATICA JUNIOR,PARA SERVICOS DE CONSULTORIA DE ENGENHARIA E ARQUITETURA,INCLUSIVE ENCARGOS SOCIAIS</t>
  </si>
  <si>
    <t>01.050.0627-A</t>
  </si>
  <si>
    <t>01.050.0628-0</t>
  </si>
  <si>
    <t>MAO-DE-OBRA DE PROGRAMADOR DE INFORMATICA PLENO,PARA SERVICOS DE CONSULTORIA DE ENGENHARIA E ARQUITETURA,INCLUSIVE ENCARGOS SOCIAIS</t>
  </si>
  <si>
    <t>01.050.0628-A</t>
  </si>
  <si>
    <t>01.050.0629-0</t>
  </si>
  <si>
    <t>MAO-DE-OBRA DE PROGRAMADOR DE INFORMATICA SENIOR,PARA SERVICOS DE CONSULTORIA DE ENGENHARIA E ARQUITETURA,INCLUSIVE ENCARGOS SOCIAIS</t>
  </si>
  <si>
    <t>01.050.0629-A</t>
  </si>
  <si>
    <t>01.050.0630-0</t>
  </si>
  <si>
    <t>MAO-DE-OBRA DE ANALISTA DE SISTEMA JUNIOR,PARA SERVICOS DE CONSULTORIA DE ENGENHARIA E ARQUITETURA,INCLUSIVE ENCARGOS SOCIAIS</t>
  </si>
  <si>
    <t>01.050.0630-A</t>
  </si>
  <si>
    <t>01.050.0631-0</t>
  </si>
  <si>
    <t>MAO-DE-OBRA DE ANALISTA DE SISTEMA PLENO,PARA SERVICOS DE CONSULTORIA DE ENGENHARIA E ARQUITETURA,INCLUSIVE ENCARGOS SOCIAIS</t>
  </si>
  <si>
    <t>01.050.0631-A</t>
  </si>
  <si>
    <t>01.050.0632-0</t>
  </si>
  <si>
    <t>MAO-DE-OBRA DE ANALISTA DE SISTEMA SENIOR,PARA SERVICOS DE CONSULTORIA DE ENGENHARIA E ARQUITETURA,INCLUSIVE ENCARGOS SOCIAIS</t>
  </si>
  <si>
    <t>01.050.0632-A</t>
  </si>
  <si>
    <t>01.050.0633-0</t>
  </si>
  <si>
    <t>MAO-DE-OBRA DE DIGITADOR,PARA SERVICOS DE CONSULTORIA DE ENGENHARIA E ARQUITETURA,INCLUSIVE ENCARGOS SOCIAIS</t>
  </si>
  <si>
    <t>01.050.0633-A</t>
  </si>
  <si>
    <t>01.050.0650-0</t>
  </si>
  <si>
    <t>MAO-DE-OBRA DE ANALISTA AMBIENTAL,PARA SERVICOS DE CONSULTORIA DE ENGENHARIA E ARQUITETURA,EXCLUSIVE ENCARGOS SOCIAIS</t>
  </si>
  <si>
    <t>01.050.0650-A</t>
  </si>
  <si>
    <t>01.050.0651-0</t>
  </si>
  <si>
    <t>MAO-DE-OBRA DE ANALISTA AMBIENTAL,PARA SERVICOS DE CONSULTORIA DE ENGENHARIA E ARQUITETURA,INCLUSIVE ENCARGOS SOCIAIS</t>
  </si>
  <si>
    <t>01.050.0651-A</t>
  </si>
  <si>
    <t>01.050.0698-0</t>
  </si>
  <si>
    <t>MAO-DE-OBRA DE ENGENHEIRO SANITARISTA,PARA SERVICOS DE CONSULTORIA DE ENGENHARIA E ARQUITETURA,EXCLUSIVE ENCARGOS SOCIAIS</t>
  </si>
  <si>
    <t>01.050.0698-A</t>
  </si>
  <si>
    <t>01.050.0699-0</t>
  </si>
  <si>
    <t>MAO-DE-OBRA DE ENGENHEIRO SANITARISTA,PARA SERVICOS DE CONSULTORIA DE ENGENHARIA E ARQUITETURA,INCLUSIVE ENCARGOS SOCIAIS</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</si>
  <si>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</si>
  <si>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</si>
  <si>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</si>
  <si>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</si>
  <si>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</si>
  <si>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</si>
  <si>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</si>
  <si>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</si>
  <si>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</si>
  <si>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</si>
  <si>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</si>
  <si>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</si>
  <si>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</si>
  <si>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</si>
  <si>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</si>
  <si>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</si>
  <si>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</si>
  <si>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</si>
  <si>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</si>
  <si>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</si>
  <si>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</si>
  <si>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</si>
  <si>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</si>
  <si>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</si>
  <si>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</si>
  <si>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</si>
  <si>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</si>
  <si>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</si>
  <si>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</si>
  <si>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</si>
  <si>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</si>
  <si>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</si>
  <si>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</si>
  <si>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</si>
  <si>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</si>
  <si>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</si>
  <si>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</si>
  <si>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</si>
  <si>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</si>
  <si>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</si>
  <si>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</si>
  <si>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</si>
  <si>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</si>
  <si>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</si>
  <si>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</si>
  <si>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</si>
  <si>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</si>
  <si>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</si>
  <si>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</si>
  <si>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</si>
  <si>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</si>
  <si>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</si>
  <si>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</si>
  <si>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</si>
  <si>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</si>
  <si>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</si>
  <si>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</si>
  <si>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</si>
  <si>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</si>
  <si>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</si>
  <si>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</si>
  <si>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</si>
  <si>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</si>
  <si>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</si>
  <si>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</si>
  <si>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</si>
  <si>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</si>
  <si>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</si>
  <si>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</si>
  <si>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</si>
  <si>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</si>
  <si>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</si>
  <si>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</si>
  <si>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</si>
  <si>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</si>
  <si>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</si>
  <si>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</si>
  <si>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</si>
  <si>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</si>
  <si>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</si>
  <si>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</si>
  <si>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</si>
  <si>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</si>
  <si>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</si>
  <si>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</si>
  <si>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</si>
  <si>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</si>
  <si>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</si>
  <si>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</si>
  <si>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</si>
  <si>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</si>
  <si>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</si>
  <si>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</si>
  <si>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</si>
  <si>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</si>
  <si>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</si>
  <si>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</si>
  <si>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</si>
  <si>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</si>
  <si>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</si>
  <si>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</si>
  <si>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</si>
  <si>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</si>
  <si>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</si>
  <si>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</si>
  <si>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</si>
  <si>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</si>
  <si>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</si>
  <si>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</si>
  <si>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</si>
  <si>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</si>
  <si>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</si>
  <si>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</si>
  <si>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</si>
  <si>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</si>
  <si>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</si>
  <si>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</si>
  <si>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</si>
  <si>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</si>
  <si>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</si>
  <si>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</si>
  <si>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</si>
  <si>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</si>
  <si>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</si>
  <si>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</si>
  <si>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</si>
  <si>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</si>
  <si>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</si>
  <si>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</si>
  <si>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</si>
  <si>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</si>
  <si>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</si>
  <si>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</si>
  <si>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</si>
  <si>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</si>
  <si>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</si>
  <si>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</si>
  <si>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</si>
  <si>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</si>
  <si>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</si>
  <si>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</si>
  <si>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</si>
  <si>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</si>
  <si>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</si>
  <si>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</si>
  <si>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</si>
  <si>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</si>
  <si>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</si>
  <si>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</si>
  <si>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</si>
  <si>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</si>
  <si>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</si>
  <si>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</si>
  <si>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</si>
  <si>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</si>
  <si>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</si>
  <si>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</si>
  <si>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</si>
  <si>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</si>
  <si>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</si>
  <si>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</si>
  <si>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</si>
  <si>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</si>
  <si>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</si>
  <si>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</si>
  <si>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</si>
  <si>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</si>
  <si>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</si>
  <si>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</si>
  <si>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</si>
  <si>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</si>
  <si>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</si>
  <si>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</si>
  <si>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</si>
  <si>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</si>
  <si>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</si>
  <si>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</si>
  <si>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</si>
  <si>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</si>
  <si>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</si>
  <si>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</si>
  <si>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</si>
  <si>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</si>
  <si>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</si>
  <si>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</si>
  <si>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</si>
  <si>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</si>
  <si>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</si>
  <si>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</si>
  <si>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</si>
  <si>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</si>
  <si>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</si>
  <si>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</si>
  <si>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</si>
  <si>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</si>
  <si>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</si>
  <si>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</si>
  <si>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</si>
  <si>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</si>
  <si>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</si>
  <si>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</si>
  <si>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</si>
  <si>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</si>
  <si>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</si>
  <si>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</si>
  <si>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</si>
  <si>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</si>
  <si>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</si>
  <si>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</si>
  <si>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</si>
  <si>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</si>
  <si>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</si>
  <si>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</si>
  <si>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</si>
  <si>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</si>
  <si>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</si>
  <si>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</si>
  <si>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</si>
  <si>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</si>
  <si>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</si>
  <si>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</si>
  <si>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</si>
  <si>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</si>
  <si>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</si>
  <si>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</si>
  <si>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</si>
  <si>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</si>
  <si>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</si>
  <si>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</si>
  <si>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</si>
  <si>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</si>
  <si>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</si>
  <si>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</si>
  <si>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</si>
  <si>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</si>
  <si>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</si>
  <si>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</si>
  <si>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</si>
  <si>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</si>
  <si>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</si>
  <si>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</si>
  <si>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</si>
  <si>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</si>
  <si>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</si>
  <si>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</si>
  <si>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</si>
  <si>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</si>
  <si>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</si>
  <si>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</si>
  <si>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</si>
  <si>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</si>
  <si>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</si>
  <si>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</si>
  <si>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</si>
  <si>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</si>
  <si>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</si>
  <si>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</si>
  <si>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</si>
  <si>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</si>
  <si>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</si>
  <si>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</si>
  <si>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</si>
  <si>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</si>
  <si>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</si>
  <si>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</si>
  <si>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</si>
  <si>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</si>
  <si>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</si>
  <si>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</si>
  <si>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</si>
  <si>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</si>
  <si>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</si>
  <si>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</si>
  <si>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</si>
  <si>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</si>
  <si>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</si>
  <si>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</si>
  <si>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</si>
  <si>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</si>
  <si>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</si>
  <si>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</si>
  <si>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</si>
  <si>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</si>
  <si>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</si>
  <si>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</si>
  <si>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</si>
  <si>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</si>
  <si>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</si>
  <si>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</si>
  <si>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</si>
  <si>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</si>
  <si>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</si>
  <si>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</si>
  <si>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</si>
  <si>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</si>
  <si>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</si>
  <si>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</si>
  <si>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</si>
  <si>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</si>
  <si>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</si>
  <si>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</si>
  <si>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</si>
  <si>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</si>
  <si>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</si>
  <si>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</si>
  <si>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</si>
  <si>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</si>
  <si>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</si>
  <si>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</si>
  <si>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</si>
  <si>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</si>
  <si>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</si>
  <si>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</si>
  <si>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</si>
  <si>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</si>
  <si>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</si>
  <si>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</si>
  <si>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</si>
  <si>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</si>
  <si>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</si>
  <si>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</si>
  <si>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</si>
  <si>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</si>
  <si>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</si>
  <si>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</si>
  <si>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</si>
  <si>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</si>
  <si>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</si>
  <si>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</si>
  <si>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</si>
  <si>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</si>
  <si>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</si>
  <si>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</si>
  <si>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</si>
  <si>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</si>
  <si>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</si>
  <si>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</si>
  <si>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</si>
  <si>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</si>
  <si>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</si>
  <si>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</si>
  <si>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</si>
  <si>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</si>
  <si>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</si>
  <si>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</si>
  <si>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</si>
  <si>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</si>
  <si>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</si>
  <si>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</si>
  <si>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</si>
  <si>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</si>
  <si>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</si>
  <si>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</si>
  <si>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</si>
  <si>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</si>
  <si>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</si>
  <si>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</si>
  <si>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</si>
  <si>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</si>
  <si>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</si>
  <si>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</si>
  <si>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</si>
  <si>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</si>
  <si>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</si>
  <si>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</si>
  <si>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</si>
  <si>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</si>
  <si>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</si>
  <si>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</si>
  <si>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</si>
  <si>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</si>
  <si>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</si>
  <si>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</si>
  <si>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</si>
  <si>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</si>
  <si>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</si>
  <si>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</si>
  <si>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</si>
  <si>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</si>
  <si>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</si>
  <si>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</si>
  <si>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</si>
  <si>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</si>
  <si>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</si>
  <si>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</si>
  <si>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</si>
  <si>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</si>
  <si>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</si>
  <si>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</si>
  <si>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</si>
  <si>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</si>
  <si>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</si>
  <si>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</si>
  <si>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</si>
  <si>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</si>
  <si>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</si>
  <si>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</si>
  <si>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</si>
  <si>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</si>
  <si>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</si>
  <si>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</si>
  <si>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</si>
  <si>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</si>
  <si>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</si>
  <si>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</si>
  <si>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</si>
  <si>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</si>
  <si>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</si>
  <si>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</si>
  <si>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</si>
  <si>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</si>
  <si>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</si>
  <si>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</si>
  <si>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</si>
  <si>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</si>
  <si>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</si>
  <si>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</si>
  <si>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</si>
  <si>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</si>
  <si>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</si>
  <si>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</si>
  <si>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</si>
  <si>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</si>
  <si>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</si>
  <si>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</si>
  <si>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</si>
  <si>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</si>
  <si>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</si>
  <si>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</si>
  <si>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</si>
  <si>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</si>
  <si>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</si>
  <si>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</si>
  <si>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</si>
  <si>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</si>
  <si>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</si>
  <si>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</si>
  <si>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</si>
  <si>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</si>
  <si>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</si>
  <si>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</si>
  <si>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</si>
  <si>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</si>
  <si>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</si>
  <si>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</si>
  <si>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</si>
  <si>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</si>
  <si>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</si>
  <si>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</si>
  <si>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</si>
  <si>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</si>
  <si>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</si>
  <si>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</si>
  <si>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</si>
  <si>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</si>
  <si>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</si>
  <si>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</si>
  <si>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</si>
  <si>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</si>
  <si>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</si>
  <si>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</si>
  <si>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</si>
  <si>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</si>
  <si>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</si>
  <si>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</si>
  <si>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</si>
  <si>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</si>
  <si>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</si>
  <si>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</si>
  <si>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</si>
  <si>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</si>
  <si>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</si>
  <si>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03.007.0004-B</t>
  </si>
  <si>
    <t>ESCAVACAO A FOGO EM MATERIAL DE 3ªCATEGORIA(ROCHA VIVA),PARAABERTURA DE TUNEL DE CERCA DE 21,00M2 DE SECAO,COM RETIRADAMECANICA DO MATERIAL ESCAVADO ATE A BOCA DO TUNEL,EXCLUSIVEESCORAMENTO</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</si>
  <si>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</si>
  <si>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</si>
  <si>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</si>
  <si>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</si>
  <si>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</si>
  <si>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</si>
  <si>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</si>
  <si>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</si>
  <si>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</si>
  <si>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</si>
  <si>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</si>
  <si>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</si>
  <si>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</si>
  <si>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</si>
  <si>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</si>
  <si>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</si>
  <si>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</si>
  <si>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</si>
  <si>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</si>
  <si>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</si>
  <si>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</si>
  <si>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</si>
  <si>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</si>
  <si>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</si>
  <si>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</si>
  <si>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</si>
  <si>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</si>
  <si>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</si>
  <si>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</si>
  <si>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</si>
  <si>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</si>
  <si>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</si>
  <si>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</si>
  <si>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</si>
  <si>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</si>
  <si>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</si>
  <si>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</si>
  <si>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</si>
  <si>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</si>
  <si>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</si>
  <si>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</si>
  <si>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</si>
  <si>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</si>
  <si>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</si>
  <si>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</si>
  <si>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</si>
  <si>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</si>
  <si>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</si>
  <si>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</si>
  <si>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</si>
  <si>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</si>
  <si>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</si>
  <si>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</si>
  <si>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</si>
  <si>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</si>
  <si>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</si>
  <si>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</si>
  <si>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</si>
  <si>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</si>
  <si>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</si>
  <si>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</si>
  <si>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</si>
  <si>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</si>
  <si>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</si>
  <si>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</si>
  <si>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</si>
  <si>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</si>
  <si>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</si>
  <si>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</si>
  <si>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</si>
  <si>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</si>
  <si>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</si>
  <si>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</si>
  <si>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</si>
  <si>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</si>
  <si>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</si>
  <si>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</si>
  <si>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</si>
  <si>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</si>
  <si>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</si>
  <si>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</si>
  <si>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</si>
  <si>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</si>
  <si>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</si>
  <si>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</si>
  <si>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</si>
  <si>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</si>
  <si>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</si>
  <si>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</si>
  <si>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</si>
  <si>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</si>
  <si>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</si>
  <si>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</si>
  <si>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</si>
  <si>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</si>
  <si>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</si>
  <si>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</si>
  <si>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</si>
  <si>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</si>
  <si>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</si>
  <si>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</si>
  <si>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</si>
  <si>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</si>
  <si>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</si>
  <si>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</si>
  <si>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</si>
  <si>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</si>
  <si>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</si>
  <si>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</si>
  <si>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</si>
  <si>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</si>
  <si>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</si>
  <si>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</si>
  <si>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</si>
  <si>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</si>
  <si>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</si>
  <si>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</si>
  <si>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</si>
  <si>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</si>
  <si>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</si>
  <si>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</si>
  <si>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</si>
  <si>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</si>
  <si>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</si>
  <si>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</si>
  <si>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</si>
  <si>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</si>
  <si>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</si>
  <si>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</si>
  <si>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</si>
  <si>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</si>
  <si>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</si>
  <si>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</si>
  <si>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</si>
  <si>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</si>
  <si>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</si>
  <si>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</si>
  <si>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</si>
  <si>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</si>
  <si>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</si>
  <si>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</si>
  <si>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</si>
  <si>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</si>
  <si>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</si>
  <si>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</si>
  <si>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</si>
  <si>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</si>
  <si>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</si>
  <si>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</si>
  <si>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</si>
  <si>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</si>
  <si>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</si>
  <si>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</si>
  <si>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</si>
  <si>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</si>
  <si>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</si>
  <si>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</si>
  <si>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</si>
  <si>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</si>
  <si>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</si>
  <si>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</si>
  <si>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</si>
  <si>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</si>
  <si>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</si>
  <si>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</si>
  <si>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</si>
  <si>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</si>
  <si>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</si>
  <si>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</si>
  <si>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</si>
  <si>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</si>
  <si>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</si>
  <si>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</si>
  <si>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</si>
  <si>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</si>
  <si>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</si>
  <si>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</si>
  <si>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</si>
  <si>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</si>
  <si>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</si>
  <si>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</si>
  <si>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</si>
  <si>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</si>
  <si>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</si>
  <si>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</si>
  <si>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</si>
  <si>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</si>
  <si>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</si>
  <si>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</si>
  <si>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</si>
  <si>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</si>
  <si>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</si>
  <si>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</si>
  <si>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</si>
  <si>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</si>
  <si>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</si>
  <si>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</si>
  <si>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</si>
  <si>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</si>
  <si>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</si>
  <si>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</si>
  <si>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</si>
  <si>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</si>
  <si>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</si>
  <si>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</si>
  <si>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</si>
  <si>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</si>
  <si>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</si>
  <si>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</si>
  <si>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</si>
  <si>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</si>
  <si>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</si>
  <si>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</si>
  <si>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</si>
  <si>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</si>
  <si>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</si>
  <si>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</si>
  <si>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</si>
  <si>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</si>
  <si>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</si>
  <si>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</si>
  <si>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</si>
  <si>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</si>
  <si>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</si>
  <si>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</si>
  <si>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</si>
  <si>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</si>
  <si>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</si>
  <si>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</si>
  <si>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</si>
  <si>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</si>
  <si>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</si>
  <si>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</si>
  <si>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</si>
  <si>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</si>
  <si>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</si>
  <si>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</si>
  <si>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</si>
  <si>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</si>
  <si>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</si>
  <si>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</si>
  <si>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</si>
  <si>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</si>
  <si>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</si>
  <si>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</si>
  <si>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</si>
  <si>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</si>
  <si>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</si>
  <si>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</si>
  <si>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</si>
  <si>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</si>
  <si>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</si>
  <si>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</si>
  <si>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</si>
  <si>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</si>
  <si>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</si>
  <si>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</si>
  <si>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</si>
  <si>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</si>
  <si>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</si>
  <si>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</si>
  <si>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</si>
  <si>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</si>
  <si>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</si>
  <si>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</si>
  <si>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</si>
  <si>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</si>
  <si>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</si>
  <si>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</si>
  <si>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</si>
  <si>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</si>
  <si>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</si>
  <si>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</si>
  <si>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</si>
  <si>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</si>
  <si>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</si>
  <si>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</si>
  <si>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</si>
  <si>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</si>
  <si>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</si>
  <si>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</si>
  <si>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</si>
  <si>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</si>
  <si>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</si>
  <si>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</si>
  <si>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</si>
  <si>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</si>
  <si>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</si>
  <si>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</si>
  <si>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</si>
  <si>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</si>
  <si>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</si>
  <si>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</si>
  <si>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</si>
  <si>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</si>
  <si>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</si>
  <si>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</si>
  <si>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</si>
  <si>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</si>
  <si>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</si>
  <si>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</si>
  <si>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</si>
  <si>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</si>
  <si>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</si>
  <si>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</si>
  <si>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</si>
  <si>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</si>
  <si>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</si>
  <si>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</si>
  <si>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</si>
  <si>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</si>
  <si>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</si>
  <si>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</si>
  <si>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</si>
  <si>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</si>
  <si>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</si>
  <si>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</si>
  <si>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</si>
  <si>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</si>
  <si>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</si>
  <si>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</si>
  <si>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</si>
  <si>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</si>
  <si>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</si>
  <si>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</si>
  <si>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</si>
  <si>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</si>
  <si>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</si>
  <si>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</si>
  <si>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</si>
  <si>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</si>
  <si>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</si>
  <si>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</si>
  <si>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</si>
  <si>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</si>
  <si>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</si>
  <si>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</si>
  <si>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</si>
  <si>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</si>
  <si>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</si>
  <si>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</si>
  <si>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</si>
  <si>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</si>
  <si>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</si>
  <si>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</si>
  <si>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</si>
  <si>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</si>
  <si>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</si>
  <si>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</si>
  <si>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</si>
  <si>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</si>
  <si>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</si>
  <si>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</si>
  <si>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</si>
  <si>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</si>
  <si>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</si>
  <si>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</si>
  <si>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</si>
  <si>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</si>
  <si>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</si>
  <si>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</si>
  <si>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</si>
  <si>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</si>
  <si>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</si>
  <si>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</si>
  <si>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</si>
  <si>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</si>
  <si>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</si>
  <si>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</si>
  <si>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</si>
  <si>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</si>
  <si>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</si>
  <si>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</si>
  <si>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</si>
  <si>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</si>
  <si>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</si>
  <si>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</si>
  <si>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</si>
  <si>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</si>
  <si>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</si>
  <si>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</si>
  <si>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</si>
  <si>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</si>
  <si>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</si>
  <si>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</si>
  <si>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</si>
  <si>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</si>
  <si>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</si>
  <si>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</si>
  <si>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</si>
  <si>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</si>
  <si>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</si>
  <si>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</si>
  <si>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</si>
  <si>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</si>
  <si>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</si>
  <si>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</si>
  <si>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</si>
  <si>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</si>
  <si>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</si>
  <si>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</si>
  <si>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</si>
  <si>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</si>
  <si>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</si>
  <si>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</si>
  <si>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</si>
  <si>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</si>
  <si>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</si>
  <si>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</si>
  <si>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</si>
  <si>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</si>
  <si>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</si>
  <si>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</si>
  <si>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</si>
  <si>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</si>
  <si>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</si>
  <si>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</si>
  <si>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</si>
  <si>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</si>
  <si>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</si>
  <si>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</si>
  <si>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</si>
  <si>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</si>
  <si>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</si>
  <si>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</si>
  <si>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</si>
  <si>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</si>
  <si>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</si>
  <si>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</si>
  <si>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</si>
  <si>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</si>
  <si>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</si>
  <si>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</si>
  <si>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</si>
  <si>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</si>
  <si>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</si>
  <si>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</si>
  <si>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</si>
  <si>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</si>
  <si>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</si>
  <si>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</si>
  <si>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</si>
  <si>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</si>
  <si>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</si>
  <si>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</si>
  <si>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</si>
  <si>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</si>
  <si>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</si>
  <si>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</si>
  <si>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</si>
  <si>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</si>
  <si>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</si>
  <si>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</si>
  <si>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</si>
  <si>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</si>
  <si>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</si>
  <si>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</si>
  <si>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</si>
  <si>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</si>
  <si>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</si>
  <si>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</si>
  <si>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</si>
  <si>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</si>
  <si>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</si>
  <si>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</si>
  <si>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</si>
  <si>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</si>
  <si>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</si>
  <si>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</si>
  <si>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</si>
  <si>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</si>
  <si>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</si>
  <si>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</si>
  <si>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</si>
  <si>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</si>
  <si>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</si>
  <si>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</si>
  <si>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</si>
  <si>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</si>
  <si>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</si>
  <si>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</si>
  <si>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</si>
  <si>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</si>
  <si>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</si>
  <si>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</si>
  <si>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</si>
  <si>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</si>
  <si>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</si>
  <si>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</si>
  <si>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</si>
  <si>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</si>
  <si>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</si>
  <si>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</si>
  <si>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</si>
  <si>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</si>
  <si>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</si>
  <si>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</si>
  <si>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</si>
  <si>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</si>
  <si>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</si>
  <si>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</si>
  <si>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</si>
  <si>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</si>
  <si>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</si>
  <si>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</si>
  <si>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</si>
  <si>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</si>
  <si>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</si>
  <si>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</si>
  <si>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</si>
  <si>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</si>
  <si>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</si>
  <si>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</si>
  <si>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</si>
  <si>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</si>
  <si>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</si>
  <si>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</si>
  <si>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</si>
  <si>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</si>
  <si>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</si>
  <si>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</si>
  <si>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</si>
  <si>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</si>
  <si>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</si>
  <si>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</si>
  <si>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</si>
  <si>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</si>
  <si>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</si>
  <si>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</si>
  <si>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</si>
  <si>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</si>
  <si>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</si>
  <si>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</si>
  <si>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</si>
  <si>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</si>
  <si>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</si>
  <si>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</si>
  <si>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</si>
  <si>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</si>
  <si>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</si>
  <si>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</si>
  <si>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</si>
  <si>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</si>
  <si>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</si>
  <si>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</si>
  <si>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</si>
  <si>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</si>
  <si>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</si>
  <si>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</si>
  <si>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</si>
  <si>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</si>
  <si>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</si>
  <si>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</si>
  <si>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</si>
  <si>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</si>
  <si>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</si>
  <si>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</si>
  <si>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</si>
  <si>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</si>
  <si>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</si>
  <si>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</si>
  <si>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</si>
  <si>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</si>
  <si>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</si>
  <si>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</si>
  <si>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</si>
  <si>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</si>
  <si>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</si>
  <si>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</si>
  <si>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</si>
  <si>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</si>
  <si>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</si>
  <si>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</si>
  <si>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</si>
  <si>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</si>
  <si>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</si>
  <si>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</si>
  <si>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</si>
  <si>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</si>
  <si>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</si>
  <si>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</si>
  <si>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</si>
  <si>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</si>
  <si>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</si>
  <si>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</si>
  <si>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</si>
  <si>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</si>
  <si>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</si>
  <si>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</si>
  <si>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</si>
  <si>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</si>
  <si>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</si>
  <si>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</si>
  <si>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</si>
  <si>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</si>
  <si>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</si>
  <si>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</si>
  <si>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</si>
  <si>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</si>
  <si>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</si>
  <si>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</si>
  <si>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</si>
  <si>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</si>
  <si>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</si>
  <si>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</si>
  <si>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</si>
  <si>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</si>
  <si>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</si>
  <si>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</si>
  <si>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</si>
  <si>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</si>
  <si>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</si>
  <si>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</si>
  <si>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</si>
  <si>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</si>
  <si>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</si>
  <si>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</si>
  <si>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</si>
  <si>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</si>
  <si>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</si>
  <si>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</si>
  <si>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</si>
  <si>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</si>
  <si>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</si>
  <si>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</si>
  <si>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</si>
  <si>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</si>
  <si>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</si>
  <si>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</si>
  <si>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</si>
  <si>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</si>
  <si>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</si>
  <si>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</si>
  <si>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</si>
  <si>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</si>
  <si>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</si>
  <si>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</si>
  <si>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</si>
  <si>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</si>
  <si>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</si>
  <si>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</si>
  <si>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</si>
  <si>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</si>
  <si>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</si>
  <si>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</si>
  <si>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</si>
  <si>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</si>
  <si>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</si>
  <si>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</si>
  <si>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</si>
  <si>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</si>
  <si>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</si>
  <si>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</si>
  <si>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</si>
  <si>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</si>
  <si>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</si>
  <si>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</si>
  <si>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</si>
  <si>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</si>
  <si>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</si>
  <si>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</si>
  <si>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</si>
  <si>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</si>
  <si>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</si>
  <si>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</si>
  <si>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</si>
  <si>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</si>
  <si>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</si>
  <si>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</si>
  <si>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</si>
  <si>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</si>
  <si>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</si>
  <si>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</si>
  <si>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</si>
  <si>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</si>
  <si>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</si>
  <si>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</si>
  <si>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</si>
  <si>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</si>
  <si>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</si>
  <si>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</si>
  <si>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</si>
  <si>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</si>
  <si>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</si>
  <si>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</si>
  <si>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</si>
  <si>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</si>
  <si>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</si>
  <si>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</si>
  <si>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</si>
  <si>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</si>
  <si>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</si>
  <si>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</si>
  <si>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</si>
  <si>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</si>
  <si>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</si>
  <si>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</si>
  <si>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</si>
  <si>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</si>
  <si>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</si>
  <si>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</si>
  <si>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</si>
  <si>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</si>
  <si>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</si>
  <si>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</si>
  <si>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</si>
  <si>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</si>
  <si>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</si>
  <si>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</si>
  <si>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</si>
  <si>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</si>
  <si>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</si>
  <si>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</si>
  <si>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</si>
  <si>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</si>
  <si>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</si>
  <si>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</si>
  <si>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</si>
  <si>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</si>
  <si>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</si>
  <si>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</si>
  <si>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</si>
  <si>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</si>
  <si>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</si>
  <si>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</si>
  <si>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</si>
  <si>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</si>
  <si>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</si>
  <si>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</si>
  <si>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</si>
  <si>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</si>
  <si>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</si>
  <si>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</si>
  <si>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</si>
  <si>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</si>
  <si>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</si>
  <si>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</si>
  <si>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</si>
  <si>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</si>
  <si>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</si>
  <si>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</si>
  <si>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</si>
  <si>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</si>
  <si>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</si>
  <si>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</si>
  <si>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</si>
  <si>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</si>
  <si>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</si>
  <si>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</si>
  <si>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</si>
  <si>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</si>
  <si>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</si>
  <si>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</si>
  <si>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</si>
  <si>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</si>
  <si>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</si>
  <si>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</si>
  <si>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</si>
  <si>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</si>
  <si>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</si>
  <si>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</si>
  <si>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</si>
  <si>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</si>
  <si>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</si>
  <si>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</si>
  <si>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</si>
  <si>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</si>
  <si>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</si>
  <si>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</si>
  <si>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</si>
  <si>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</si>
  <si>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</si>
  <si>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</si>
  <si>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</si>
  <si>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</si>
  <si>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</si>
  <si>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</si>
  <si>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</si>
  <si>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</si>
  <si>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</si>
  <si>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</si>
  <si>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</si>
  <si>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</si>
  <si>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</si>
  <si>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</si>
  <si>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</si>
  <si>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</si>
  <si>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</si>
  <si>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</si>
  <si>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</si>
  <si>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</si>
  <si>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</si>
  <si>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</si>
  <si>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</si>
  <si>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</si>
  <si>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</si>
  <si>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</si>
  <si>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</si>
  <si>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</si>
  <si>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</si>
  <si>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</si>
  <si>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</si>
  <si>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</si>
  <si>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</si>
  <si>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</si>
  <si>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</si>
  <si>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</si>
  <si>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</si>
  <si>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</si>
  <si>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</si>
  <si>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</si>
  <si>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</si>
  <si>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</si>
  <si>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</si>
  <si>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</si>
  <si>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</si>
  <si>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</si>
  <si>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</si>
  <si>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</si>
  <si>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</si>
  <si>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</si>
  <si>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</si>
  <si>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</si>
  <si>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</si>
  <si>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</si>
  <si>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</si>
  <si>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</si>
  <si>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</si>
  <si>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</si>
  <si>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</si>
  <si>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</si>
  <si>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</si>
  <si>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</si>
  <si>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</si>
  <si>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</si>
  <si>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</si>
  <si>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</si>
  <si>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</si>
  <si>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</si>
  <si>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</si>
  <si>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</si>
  <si>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</si>
  <si>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</si>
  <si>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</si>
  <si>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</si>
  <si>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</si>
  <si>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</si>
  <si>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</si>
  <si>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</si>
  <si>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</si>
  <si>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</si>
  <si>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</si>
  <si>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</si>
  <si>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</si>
  <si>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</si>
  <si>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</si>
  <si>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</si>
  <si>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</si>
  <si>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</si>
  <si>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</si>
  <si>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</si>
  <si>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</si>
  <si>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</si>
  <si>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</si>
  <si>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</si>
  <si>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</si>
  <si>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</si>
  <si>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</si>
  <si>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</si>
  <si>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</si>
  <si>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</si>
  <si>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</si>
  <si>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</si>
  <si>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</si>
  <si>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</si>
  <si>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</si>
  <si>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</si>
  <si>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</si>
  <si>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</si>
  <si>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</si>
  <si>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</si>
  <si>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</si>
  <si>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</si>
  <si>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TRANSPORTE DE ANDAIME SUSPENSO,TIPO PESADO,PARA REVESTIMENTO,EXCLUSIVE CARGA,DESCARGA E TEMPO DE ESPERA DO CAMINHAO(VIDEITEM 04.021.0015)</t>
  </si>
  <si>
    <t>04.020.0126-A</t>
  </si>
  <si>
    <t>04.020.0131-0</t>
  </si>
  <si>
    <t>TRANSPORTE DE ANDAIME SUSPENSO,TIPO LEVE,PARA PINTURA,EXCLUSIVE CARGA,DESCARGA E TEMPO DE ESPERA DO CAMINHAO(VIDE ITEM 04.021.0020)</t>
  </si>
  <si>
    <t>04.020.0131-A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</si>
  <si>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</si>
  <si>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</si>
  <si>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</si>
  <si>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</si>
  <si>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</si>
  <si>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</si>
  <si>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</si>
  <si>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CARGA E DESCARGA MANUAL DE ANDAIME SUSPENSO,TIPO PESADO,PARAREVESTIMENTO,INCLUSIVE TEMPO DE ESPERA DO CAMINHAO</t>
  </si>
  <si>
    <t>04.021.0015-A</t>
  </si>
  <si>
    <t>04.021.0020-0</t>
  </si>
  <si>
    <t>CARGA E DESCARGA MANUAL DE ANDAIME SUSPENSO,TIPO LEVE,PARA PINTURA,INCLUSIVE TEMPO DE ESPERA DO CAMINHAO</t>
  </si>
  <si>
    <t>04.021.0020-A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</si>
  <si>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</si>
  <si>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</si>
  <si>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</si>
  <si>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</si>
  <si>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</si>
  <si>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</si>
  <si>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</si>
  <si>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</si>
  <si>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</si>
  <si>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</si>
  <si>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</si>
  <si>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</si>
  <si>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</si>
  <si>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</si>
  <si>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</si>
  <si>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</si>
  <si>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</si>
  <si>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</si>
  <si>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</si>
  <si>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</si>
  <si>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</si>
  <si>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</si>
  <si>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</si>
  <si>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</si>
  <si>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</si>
  <si>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</si>
  <si>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</si>
  <si>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</si>
  <si>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</si>
  <si>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</si>
  <si>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</si>
  <si>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</si>
  <si>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</si>
  <si>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</si>
  <si>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</si>
  <si>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</si>
  <si>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</si>
  <si>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</si>
  <si>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</si>
  <si>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</si>
  <si>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</si>
  <si>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</si>
  <si>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</si>
  <si>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</si>
  <si>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</si>
  <si>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</si>
  <si>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</si>
  <si>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</si>
  <si>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</si>
  <si>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</si>
  <si>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</si>
  <si>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</si>
  <si>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</si>
  <si>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</si>
  <si>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</si>
  <si>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</si>
  <si>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</si>
  <si>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</si>
  <si>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</si>
  <si>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</si>
  <si>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</si>
  <si>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</si>
  <si>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</si>
  <si>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</si>
  <si>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</si>
  <si>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</si>
  <si>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</si>
  <si>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</si>
  <si>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</si>
  <si>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</si>
  <si>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</si>
  <si>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</si>
  <si>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</si>
  <si>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</si>
  <si>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</si>
  <si>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</si>
  <si>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</si>
  <si>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</si>
  <si>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</si>
  <si>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</si>
  <si>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</si>
  <si>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</si>
  <si>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</si>
  <si>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</si>
  <si>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</si>
  <si>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</si>
  <si>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</si>
  <si>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</si>
  <si>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</si>
  <si>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</si>
  <si>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</si>
  <si>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</si>
  <si>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</si>
  <si>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</si>
  <si>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</si>
  <si>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</si>
  <si>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</si>
  <si>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</si>
  <si>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</si>
  <si>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</si>
  <si>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</si>
  <si>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</si>
  <si>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</si>
  <si>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</si>
  <si>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</si>
  <si>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</si>
  <si>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</si>
  <si>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</si>
  <si>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</si>
  <si>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</si>
  <si>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</si>
  <si>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</si>
  <si>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</si>
  <si>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</si>
  <si>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</si>
  <si>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</si>
  <si>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</si>
  <si>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</si>
  <si>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</si>
  <si>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</si>
  <si>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</si>
  <si>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</si>
  <si>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</si>
  <si>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</si>
  <si>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</si>
  <si>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</si>
  <si>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</si>
  <si>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</si>
  <si>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</si>
  <si>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</si>
  <si>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</si>
  <si>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</si>
  <si>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</si>
  <si>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</si>
  <si>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</si>
  <si>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</si>
  <si>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</si>
  <si>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</si>
  <si>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</si>
  <si>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</si>
  <si>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</si>
  <si>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</si>
  <si>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</si>
  <si>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</si>
  <si>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</si>
  <si>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</si>
  <si>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</si>
  <si>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</si>
  <si>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</si>
  <si>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</si>
  <si>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</si>
  <si>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</si>
  <si>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</si>
  <si>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</si>
  <si>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</si>
  <si>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</si>
  <si>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</si>
  <si>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</si>
  <si>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</si>
  <si>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</si>
  <si>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</si>
  <si>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</si>
  <si>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</si>
  <si>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</si>
  <si>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</si>
  <si>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</si>
  <si>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</si>
  <si>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</si>
  <si>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</si>
  <si>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</si>
  <si>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</si>
  <si>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</si>
  <si>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</si>
  <si>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</si>
  <si>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</si>
  <si>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</si>
  <si>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</si>
  <si>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</si>
  <si>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</si>
  <si>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</si>
  <si>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</si>
  <si>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</si>
  <si>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</si>
  <si>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</si>
  <si>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</si>
  <si>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</si>
  <si>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</si>
  <si>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</si>
  <si>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</si>
  <si>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</si>
  <si>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</si>
  <si>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</si>
  <si>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</si>
  <si>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</si>
  <si>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</si>
  <si>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</si>
  <si>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</si>
  <si>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</si>
  <si>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</si>
  <si>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</si>
  <si>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</si>
  <si>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</si>
  <si>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</si>
  <si>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</si>
  <si>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</si>
  <si>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</si>
  <si>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</si>
  <si>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</si>
  <si>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</si>
  <si>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</si>
  <si>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</si>
  <si>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</si>
  <si>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</si>
  <si>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</si>
  <si>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</si>
  <si>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</si>
  <si>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</si>
  <si>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</si>
  <si>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</si>
  <si>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</si>
  <si>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</si>
  <si>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</si>
  <si>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</si>
  <si>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</si>
  <si>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</si>
  <si>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</si>
  <si>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</si>
  <si>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</si>
  <si>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</si>
  <si>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</si>
  <si>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</si>
  <si>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</si>
  <si>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</si>
  <si>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</si>
  <si>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</si>
  <si>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</si>
  <si>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</si>
  <si>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</si>
  <si>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</si>
  <si>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</si>
  <si>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</si>
  <si>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</si>
  <si>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</si>
  <si>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</si>
  <si>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</si>
  <si>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</si>
  <si>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</si>
  <si>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</si>
  <si>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</si>
  <si>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</si>
  <si>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</si>
  <si>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</si>
  <si>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</si>
  <si>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</si>
  <si>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</si>
  <si>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</si>
  <si>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</si>
  <si>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</si>
  <si>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</si>
  <si>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</si>
  <si>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</si>
  <si>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</si>
  <si>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</si>
  <si>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</si>
  <si>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</si>
  <si>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</si>
  <si>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</si>
  <si>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</si>
  <si>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</si>
  <si>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</si>
  <si>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</si>
  <si>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</si>
  <si>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</si>
  <si>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</si>
  <si>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</si>
  <si>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</si>
  <si>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</si>
  <si>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</si>
  <si>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</si>
  <si>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</si>
  <si>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</si>
  <si>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</si>
  <si>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</si>
  <si>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</si>
  <si>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</si>
  <si>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</si>
  <si>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</si>
  <si>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</si>
  <si>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</si>
  <si>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</si>
  <si>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</si>
  <si>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</si>
  <si>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</si>
  <si>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</si>
  <si>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</si>
  <si>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</si>
  <si>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</si>
  <si>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</si>
  <si>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</si>
  <si>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</si>
  <si>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</si>
  <si>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</si>
  <si>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</si>
  <si>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</si>
  <si>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</si>
  <si>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</si>
  <si>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</si>
  <si>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</si>
  <si>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</si>
  <si>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</si>
  <si>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</si>
  <si>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</si>
  <si>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</si>
  <si>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</si>
  <si>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</si>
  <si>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</si>
  <si>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</si>
  <si>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</si>
  <si>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</si>
  <si>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</si>
  <si>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</si>
  <si>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</si>
  <si>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</si>
  <si>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</si>
  <si>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</si>
  <si>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</si>
  <si>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</si>
  <si>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</si>
  <si>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</si>
  <si>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</si>
  <si>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</si>
  <si>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</si>
  <si>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</si>
  <si>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</si>
  <si>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</si>
  <si>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</si>
  <si>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</si>
  <si>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</si>
  <si>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</si>
  <si>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</si>
  <si>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</si>
  <si>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FLEXIVEL(ASFALTO,ETC),INCLUSIVE EMPILHAMENTO LATERAL,DENTRO DO CANTEIRO DE SERVICO,EXCLUSIVE CAMADA DE 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</si>
  <si>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</si>
  <si>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</si>
  <si>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</si>
  <si>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</si>
  <si>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</si>
  <si>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</si>
  <si>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</si>
  <si>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</si>
  <si>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</si>
  <si>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</si>
  <si>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</si>
  <si>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</si>
  <si>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</si>
  <si>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</si>
  <si>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</si>
  <si>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</si>
  <si>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</si>
  <si>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</si>
  <si>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</si>
  <si>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</si>
  <si>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</si>
  <si>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</si>
  <si>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</si>
  <si>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</si>
  <si>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</si>
  <si>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</si>
  <si>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</si>
  <si>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</si>
  <si>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</si>
  <si>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</si>
  <si>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</si>
  <si>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</si>
  <si>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</si>
  <si>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</si>
  <si>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</si>
  <si>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</si>
  <si>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</si>
  <si>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</si>
  <si>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</si>
  <si>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</si>
  <si>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</si>
  <si>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</si>
  <si>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</si>
  <si>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</si>
  <si>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</si>
  <si>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</si>
  <si>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</si>
  <si>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</si>
  <si>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</si>
  <si>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</si>
  <si>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</si>
  <si>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</si>
  <si>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</si>
  <si>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</si>
  <si>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</si>
  <si>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</si>
  <si>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</si>
  <si>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</si>
  <si>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</si>
  <si>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</si>
  <si>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</si>
  <si>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</si>
  <si>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</si>
  <si>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</si>
  <si>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</si>
  <si>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</si>
  <si>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</si>
  <si>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</si>
  <si>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</si>
  <si>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</si>
  <si>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</si>
  <si>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</si>
  <si>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</si>
  <si>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</si>
  <si>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</si>
  <si>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</si>
  <si>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</si>
  <si>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</si>
  <si>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</si>
  <si>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</si>
  <si>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</si>
  <si>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</si>
  <si>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</si>
  <si>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</si>
  <si>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</si>
  <si>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</si>
  <si>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</si>
  <si>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</si>
  <si>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</si>
  <si>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</si>
  <si>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</si>
  <si>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</si>
  <si>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</si>
  <si>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</si>
  <si>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</si>
  <si>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</si>
  <si>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</si>
  <si>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</si>
  <si>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</si>
  <si>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</si>
  <si>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</si>
  <si>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</si>
  <si>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</si>
  <si>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</si>
  <si>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</si>
  <si>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</si>
  <si>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</si>
  <si>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</si>
  <si>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</si>
  <si>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</si>
  <si>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</si>
  <si>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</si>
  <si>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</si>
  <si>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</si>
  <si>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</si>
  <si>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</si>
  <si>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</si>
  <si>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</si>
  <si>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</si>
  <si>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</si>
  <si>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</si>
  <si>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</si>
  <si>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</si>
  <si>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</si>
  <si>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</si>
  <si>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</si>
  <si>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</si>
  <si>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</si>
  <si>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</si>
  <si>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</si>
  <si>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</si>
  <si>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</si>
  <si>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</si>
  <si>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</si>
  <si>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</si>
  <si>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</si>
  <si>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</si>
  <si>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</si>
  <si>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</si>
  <si>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</si>
  <si>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</si>
  <si>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</si>
  <si>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</si>
  <si>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</si>
  <si>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</si>
  <si>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</si>
  <si>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</si>
  <si>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</si>
  <si>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</si>
  <si>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</si>
  <si>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</si>
  <si>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</si>
  <si>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</si>
  <si>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</si>
  <si>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</si>
  <si>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</si>
  <si>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</si>
  <si>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</si>
  <si>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</si>
  <si>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</si>
  <si>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</si>
  <si>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</si>
  <si>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</si>
  <si>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</si>
  <si>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</si>
  <si>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</si>
  <si>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</si>
  <si>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</si>
  <si>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</si>
  <si>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</si>
  <si>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</si>
  <si>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</si>
  <si>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</si>
  <si>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</si>
  <si>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</si>
  <si>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</si>
  <si>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</si>
  <si>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</si>
  <si>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</si>
  <si>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</si>
  <si>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</si>
  <si>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</si>
  <si>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</si>
  <si>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</si>
  <si>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</si>
  <si>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</si>
  <si>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</si>
  <si>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</si>
  <si>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</si>
  <si>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</si>
  <si>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</si>
  <si>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</si>
  <si>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</si>
  <si>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</si>
  <si>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</si>
  <si>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</si>
  <si>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</si>
  <si>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</si>
  <si>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</si>
  <si>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</si>
  <si>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</si>
  <si>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</si>
  <si>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</si>
  <si>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</si>
  <si>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</si>
  <si>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</si>
  <si>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</si>
  <si>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</si>
  <si>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</si>
  <si>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</si>
  <si>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</si>
  <si>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</si>
  <si>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</si>
  <si>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</si>
  <si>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</si>
  <si>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</si>
  <si>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</si>
  <si>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</si>
  <si>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</si>
  <si>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</si>
  <si>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</si>
  <si>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</si>
  <si>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</si>
  <si>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</si>
  <si>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</si>
  <si>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</si>
  <si>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</si>
  <si>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</si>
  <si>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</si>
  <si>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</si>
  <si>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</si>
  <si>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</si>
  <si>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</si>
  <si>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</si>
  <si>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</si>
  <si>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</si>
  <si>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</si>
  <si>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</si>
  <si>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</si>
  <si>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</si>
  <si>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</si>
  <si>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</si>
  <si>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</si>
  <si>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</si>
  <si>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</si>
  <si>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</si>
  <si>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</si>
  <si>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</si>
  <si>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</si>
  <si>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</si>
  <si>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</si>
  <si>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</si>
  <si>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</si>
  <si>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</si>
  <si>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</si>
  <si>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</si>
  <si>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</si>
  <si>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</si>
  <si>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</si>
  <si>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</si>
  <si>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</si>
  <si>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</si>
  <si>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</si>
  <si>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</si>
  <si>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</si>
  <si>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</si>
  <si>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</si>
  <si>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</si>
  <si>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</si>
  <si>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</si>
  <si>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</si>
  <si>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</si>
  <si>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</si>
  <si>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</si>
  <si>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</si>
  <si>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</si>
  <si>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</si>
  <si>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</si>
  <si>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</si>
  <si>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</si>
  <si>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</si>
  <si>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</si>
  <si>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</si>
  <si>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</si>
  <si>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</si>
  <si>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</si>
  <si>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</si>
  <si>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</si>
  <si>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</si>
  <si>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</si>
  <si>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</si>
  <si>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</si>
  <si>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</si>
  <si>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</si>
  <si>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</si>
  <si>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</si>
  <si>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</si>
  <si>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</si>
  <si>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</si>
  <si>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</si>
  <si>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</si>
  <si>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</si>
  <si>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</si>
  <si>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</si>
  <si>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</si>
  <si>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</si>
  <si>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</si>
  <si>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</si>
  <si>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</si>
  <si>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</si>
  <si>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</si>
  <si>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</si>
  <si>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</si>
  <si>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</si>
  <si>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</si>
  <si>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</si>
  <si>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</si>
  <si>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</si>
  <si>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</si>
  <si>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</si>
  <si>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</si>
  <si>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</si>
  <si>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</si>
  <si>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</si>
  <si>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</si>
  <si>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</si>
  <si>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</si>
  <si>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</si>
  <si>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</si>
  <si>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</si>
  <si>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</si>
  <si>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</si>
  <si>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</si>
  <si>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</si>
  <si>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</si>
  <si>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</si>
  <si>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</si>
  <si>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</si>
  <si>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</si>
  <si>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</si>
  <si>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</si>
  <si>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</si>
  <si>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</si>
  <si>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</si>
  <si>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</si>
  <si>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</si>
  <si>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</si>
  <si>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</si>
  <si>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</si>
  <si>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</si>
  <si>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</si>
  <si>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</si>
  <si>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</si>
  <si>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</si>
  <si>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</si>
  <si>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</si>
  <si>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</si>
  <si>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</si>
  <si>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</si>
  <si>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</si>
  <si>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</si>
  <si>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</si>
  <si>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</si>
  <si>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</si>
  <si>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</si>
  <si>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</si>
  <si>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</si>
  <si>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</si>
  <si>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</si>
  <si>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</si>
  <si>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</si>
  <si>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</si>
  <si>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</si>
  <si>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</si>
  <si>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</si>
  <si>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</si>
  <si>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</si>
  <si>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</si>
  <si>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</si>
  <si>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</si>
  <si>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</si>
  <si>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</si>
  <si>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</si>
  <si>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</si>
  <si>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</si>
  <si>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</si>
  <si>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</si>
  <si>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</si>
  <si>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</si>
  <si>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</si>
  <si>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</si>
  <si>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</si>
  <si>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</si>
  <si>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</si>
  <si>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</si>
  <si>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</si>
  <si>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</si>
  <si>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</si>
  <si>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</si>
  <si>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</si>
  <si>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</si>
  <si>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</si>
  <si>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</si>
  <si>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</si>
  <si>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</si>
  <si>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</si>
  <si>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</si>
  <si>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</si>
  <si>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</si>
  <si>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</si>
  <si>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</si>
  <si>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</si>
  <si>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</si>
  <si>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</si>
  <si>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</si>
  <si>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</si>
  <si>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</si>
  <si>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</si>
  <si>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</si>
  <si>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</si>
  <si>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</si>
  <si>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</si>
  <si>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</si>
  <si>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</si>
  <si>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</si>
  <si>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</si>
  <si>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</si>
  <si>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</si>
  <si>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</si>
  <si>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</si>
  <si>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</si>
  <si>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</si>
  <si>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</si>
  <si>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</si>
  <si>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</si>
  <si>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</si>
  <si>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</si>
  <si>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</si>
  <si>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</si>
  <si>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</si>
  <si>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</si>
  <si>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</si>
  <si>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</si>
  <si>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</si>
  <si>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</si>
  <si>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</si>
  <si>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</si>
  <si>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</si>
  <si>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</si>
  <si>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</si>
  <si>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</si>
  <si>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</si>
  <si>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</si>
  <si>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</si>
  <si>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</si>
  <si>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</si>
  <si>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</si>
  <si>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</si>
  <si>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</si>
  <si>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</si>
  <si>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</si>
  <si>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</si>
  <si>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</si>
  <si>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</si>
  <si>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</si>
  <si>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</si>
  <si>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</si>
  <si>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</si>
  <si>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</si>
  <si>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</si>
  <si>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</si>
  <si>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</si>
  <si>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</si>
  <si>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</si>
  <si>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</si>
  <si>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</si>
  <si>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</si>
  <si>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</si>
  <si>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</si>
  <si>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</si>
  <si>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</si>
  <si>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</si>
  <si>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</si>
  <si>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</si>
  <si>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</si>
  <si>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</si>
  <si>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</si>
  <si>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</si>
  <si>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</si>
  <si>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</si>
  <si>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</si>
  <si>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</si>
  <si>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</si>
  <si>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</si>
  <si>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</si>
  <si>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</si>
  <si>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</si>
  <si>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</si>
  <si>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</si>
  <si>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</si>
  <si>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</si>
  <si>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</si>
  <si>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</si>
  <si>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</si>
  <si>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</si>
  <si>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</si>
  <si>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</si>
  <si>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</si>
  <si>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</si>
  <si>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</si>
  <si>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</si>
  <si>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</si>
  <si>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</si>
  <si>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</si>
  <si>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</si>
  <si>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</si>
  <si>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</si>
  <si>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</si>
  <si>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</si>
  <si>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</si>
  <si>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</si>
  <si>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</si>
  <si>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</si>
  <si>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</si>
  <si>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</si>
  <si>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</si>
  <si>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</si>
  <si>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</si>
  <si>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</si>
  <si>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</si>
  <si>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</si>
  <si>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</si>
  <si>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</si>
  <si>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</si>
  <si>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</si>
  <si>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</si>
  <si>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</si>
  <si>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</si>
  <si>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</si>
  <si>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</si>
  <si>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</si>
  <si>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</si>
  <si>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</si>
  <si>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</si>
  <si>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</si>
  <si>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</si>
  <si>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</si>
  <si>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</si>
  <si>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</si>
  <si>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</si>
  <si>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</si>
  <si>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</si>
  <si>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</si>
  <si>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</si>
  <si>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</si>
  <si>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19.004.0061)</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</si>
  <si>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</si>
  <si>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</si>
  <si>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</si>
  <si>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</si>
  <si>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</si>
  <si>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</si>
  <si>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</si>
  <si>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</si>
  <si>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</si>
  <si>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</si>
  <si>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</si>
  <si>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</si>
  <si>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</si>
  <si>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</si>
  <si>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</si>
  <si>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</si>
  <si>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</si>
  <si>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</si>
  <si>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</si>
  <si>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</si>
  <si>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</si>
  <si>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</si>
  <si>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05.005.0054-0</t>
  </si>
  <si>
    <t>TELA EM POLIETILENO DE ALTA DENSIDADE,100% VIRGEM,COM MALHADE (5X5)CM,COM RESISTENCIA A TRACAO DE 250KGF.FORNECIMENTO ECOLOCACAO</t>
  </si>
  <si>
    <t>05.005.0054-A</t>
  </si>
  <si>
    <t>05.005.0055-0</t>
  </si>
  <si>
    <t>PLATAFORMA DE PROTECAO A TRANSEUNTES(PARA-LIXO),EM MADEIRA DE 1ª,EM PECAS DE 3"X6" E 1"X12",COM 2,00M DE LARGURA,COM APROVEITAMENTO DA MADEIRA 2 VEZES,INCLUSIVE A DESMONTAGEM E RETIRADA DA MADEIRA</t>
  </si>
  <si>
    <t>05.005.0055-A</t>
  </si>
  <si>
    <t>05.006.0001-1</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</si>
  <si>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</si>
  <si>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05.006.0001-B</t>
  </si>
  <si>
    <t>05.006.0002-1</t>
  </si>
  <si>
    <t>ALUGUEL DE TORRE-ANDAIME TUBULAR SOBRE RODIZIOS,EXCLUSIVE ALUGUEL DOS RODIZIOS,TRANSPORTE DOS ELEMENTOS DA TORRE,PLATAFORMA OU PASSARELA DE PINHO,MONTAGEM E DESMONTAGEM</t>
  </si>
  <si>
    <t>MXMES</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</si>
  <si>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</si>
  <si>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</si>
  <si>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</si>
  <si>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</si>
  <si>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</si>
  <si>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ALUGUEL DE RODIZIOS DE FERRO,PARA TORRE TUBULAR.CUSTO PARA 4RODIZIOS</t>
  </si>
  <si>
    <t>05.006.0010-A</t>
  </si>
  <si>
    <t>05.006.0015-0</t>
  </si>
  <si>
    <t>ALUGUEL DE RODIZIOS DE BORRACHA,PARA TORRE TUBULAR.CUSTO PARA 4 RODIZIOS</t>
  </si>
  <si>
    <t>05.006.0015-A</t>
  </si>
  <si>
    <t>05.007.0001-1</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</si>
  <si>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</si>
  <si>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05.007.0001-B</t>
  </si>
  <si>
    <t>05.007.0002-1</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</si>
  <si>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</si>
  <si>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05.007.0002-B</t>
  </si>
  <si>
    <t>05.007.0007-0</t>
  </si>
  <si>
    <t>ALUGUEL DE PASSARELA METALICA,PERFURADA,PARA ANDAIME METALICO TUBULAR,INCLUSIVE TRANSPORTE,CARGA E DESCARGA,EXCLUSIVE ANDAIME TUBULAR E MOVIMENTACAO (VIDE ITEM 05.008.0008)</t>
  </si>
  <si>
    <t>05.007.0007-A</t>
  </si>
  <si>
    <t>05.007.0015-0</t>
  </si>
  <si>
    <t>ALUGUEL DE BALANCIN INDIVIDUAL(CADEIRINHA),INCLUSIVE KIT DESEGURANCA COMPLETO,EXCLUSIVE MONTAGEM E DESMONTAGEM</t>
  </si>
  <si>
    <t>05.007.0015-A</t>
  </si>
  <si>
    <t>05.008.0001-0</t>
  </si>
  <si>
    <t>MONTAGEM E DESMONTAGEM DE ANDAIME COM ELEMENTOS TUBULARES,CONSIDERANDO-SE A AREA VERTICAL RECOBERTA</t>
  </si>
  <si>
    <t>05.008.0001-A</t>
  </si>
  <si>
    <t>05.008.0002-0</t>
  </si>
  <si>
    <t>MONTAGEM E DESMONTAGEM DE ANDAIME SUSPENSO,CONSIDERANDO-SE AEXTENSAO HORIZONTAL DAS FACHADAS E/OU EMPENAS</t>
  </si>
  <si>
    <t>05.008.0002-A</t>
  </si>
  <si>
    <t>05.008.0003-0</t>
  </si>
  <si>
    <t>MONTAGEM E DESMONTAGEM DE ELEVADOR DE OBRA REFERIDO NOS ITENS 05.006.0003 E 05.006.0004</t>
  </si>
  <si>
    <t>05.008.0003-A</t>
  </si>
  <si>
    <t>05.008.0004-0</t>
  </si>
  <si>
    <t>MONTAGEM E DESMONTAGEM DE BALANCIM(CADEIRINHA).CUSTO POR BALANCIM</t>
  </si>
  <si>
    <t>05.008.0004-A</t>
  </si>
  <si>
    <t>05.008.0005-0</t>
  </si>
  <si>
    <t>DESMONTAGEM E REMONTAGEM DE ANDAIMES SUSPENSOS PENDENTES DAESTRUTURA</t>
  </si>
  <si>
    <t>05.008.0005-A</t>
  </si>
  <si>
    <t>05.008.0006-0</t>
  </si>
  <si>
    <t>MOVIMENTACAO VERTICAL DE ANDAIME SUSPENSO,CONSIDERANDO-SE UMA VEZ A AREA TRABALHADA,EM PROJECAO VERTICAL</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</si>
  <si>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</si>
  <si>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</si>
  <si>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</si>
  <si>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</si>
  <si>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</si>
  <si>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</si>
  <si>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</si>
  <si>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</si>
  <si>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</si>
  <si>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</si>
  <si>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</si>
  <si>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</si>
  <si>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</si>
  <si>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</si>
  <si>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</si>
  <si>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</si>
  <si>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</si>
  <si>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</si>
  <si>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</si>
  <si>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</si>
  <si>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</si>
  <si>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</si>
  <si>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</si>
  <si>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</si>
  <si>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</si>
  <si>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</si>
  <si>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</si>
  <si>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</si>
  <si>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</si>
  <si>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</si>
  <si>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</si>
  <si>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</si>
  <si>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 DE 12,5CV,DIAMETRO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</si>
  <si>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</si>
  <si>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</si>
  <si>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</si>
  <si>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</si>
  <si>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</si>
  <si>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</si>
  <si>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</si>
  <si>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</si>
  <si>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</si>
  <si>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</si>
  <si>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</si>
  <si>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</si>
  <si>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</si>
  <si>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</si>
  <si>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</si>
  <si>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</si>
  <si>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</si>
  <si>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</si>
  <si>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</si>
  <si>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</si>
  <si>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</si>
  <si>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</si>
  <si>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</si>
  <si>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</si>
  <si>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</si>
  <si>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SAE 1006/10-LF PERFURADA,FUROS REDONDOS DE 1,80MM,LONGITUDINALMENTE,DISTANCIA ENTRE FUROS DE 2,55MM(DE CENTRO),NAS DIMENSOES DE(2000X1000X1,00)MM.FORNECIMENTO</t>
  </si>
  <si>
    <t>05.012.0001-A</t>
  </si>
  <si>
    <t>05.012.0005-0</t>
  </si>
  <si>
    <t>CHAPA DE ACO SAE 1006/10-LF PERFURADA,FUROS REDONDOS DE 6,35MM,DISTANCIA ENTRE FUROS DE 9,00MM(DE CENTRO),NAS DIMENSOESDE(2000X1000X1,50)MM</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</si>
  <si>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</si>
  <si>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</si>
  <si>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</si>
  <si>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</si>
  <si>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</si>
  <si>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</si>
  <si>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</si>
  <si>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</si>
  <si>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</si>
  <si>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</si>
  <si>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</si>
  <si>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</si>
  <si>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</si>
  <si>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</si>
  <si>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</si>
  <si>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</si>
  <si>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</si>
  <si>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</si>
  <si>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</si>
  <si>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</si>
  <si>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</si>
  <si>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</si>
  <si>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</si>
  <si>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</si>
  <si>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</si>
  <si>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</si>
  <si>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</si>
  <si>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</si>
  <si>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</si>
  <si>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</si>
  <si>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</si>
  <si>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</si>
  <si>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</si>
  <si>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</si>
  <si>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</si>
  <si>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</si>
  <si>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</si>
  <si>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</si>
  <si>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</si>
  <si>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</si>
  <si>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</si>
  <si>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</si>
  <si>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</si>
  <si>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</si>
  <si>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</si>
  <si>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</si>
  <si>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</si>
  <si>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</si>
  <si>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</si>
  <si>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</si>
  <si>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</si>
  <si>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</si>
  <si>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</si>
  <si>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</si>
  <si>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</si>
  <si>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</si>
  <si>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</si>
  <si>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</si>
  <si>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</si>
  <si>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</si>
  <si>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</si>
  <si>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</si>
  <si>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</si>
  <si>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</si>
  <si>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</si>
  <si>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</si>
  <si>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</si>
  <si>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</si>
  <si>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</si>
  <si>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</si>
  <si>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</si>
  <si>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</si>
  <si>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</si>
  <si>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</si>
  <si>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</si>
  <si>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</si>
  <si>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05.016.0005-0</t>
  </si>
  <si>
    <t>BALIZADOR DE EMBUTIR EM ALUMINIO PINTADO,PARA UMA LAMPADA LED DE 4,5W,INCLUSIVE ESTA.FORNECIMENTO E COLOCACAO</t>
  </si>
  <si>
    <t>05.016.0005-A</t>
  </si>
  <si>
    <t>05.016.0006-0</t>
  </si>
  <si>
    <t>BALIZADOR TIPO POSTE EM ALUMINIO PINTADO,PARA UMA LAMPADA LED DE 9W,INCLUSIVE ESTA.FORNECIMENTO E COLOCACAO</t>
  </si>
  <si>
    <t>05.016.0006-A</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</si>
  <si>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</si>
  <si>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</si>
  <si>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</si>
  <si>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</si>
  <si>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</si>
  <si>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</si>
  <si>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</si>
  <si>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</si>
  <si>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</si>
  <si>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</si>
  <si>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</si>
  <si>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</si>
  <si>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</si>
  <si>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</si>
  <si>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</si>
  <si>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</si>
  <si>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</si>
  <si>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</si>
  <si>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</si>
  <si>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</si>
  <si>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</si>
  <si>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</si>
  <si>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</si>
  <si>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</si>
  <si>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</si>
  <si>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</si>
  <si>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</si>
  <si>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</si>
  <si>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</si>
  <si>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</si>
  <si>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</si>
  <si>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</si>
  <si>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</si>
  <si>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</si>
  <si>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</si>
  <si>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</si>
  <si>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</si>
  <si>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</si>
  <si>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</si>
  <si>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</si>
  <si>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</si>
  <si>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</si>
  <si>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</si>
  <si>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</si>
  <si>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</si>
  <si>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</si>
  <si>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</si>
  <si>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</si>
  <si>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</si>
  <si>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</si>
  <si>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</si>
  <si>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</si>
  <si>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</si>
  <si>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</si>
  <si>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</si>
  <si>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</si>
  <si>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</si>
  <si>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</si>
  <si>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</si>
  <si>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</si>
  <si>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</si>
  <si>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</si>
  <si>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</si>
  <si>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</si>
  <si>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</si>
  <si>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</si>
  <si>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</si>
  <si>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</si>
  <si>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</si>
  <si>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</si>
  <si>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</si>
  <si>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</si>
  <si>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</si>
  <si>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</si>
  <si>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</si>
  <si>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</si>
  <si>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</si>
  <si>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</si>
  <si>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</si>
  <si>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</si>
  <si>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</si>
  <si>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</si>
  <si>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</si>
  <si>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</si>
  <si>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</si>
  <si>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</si>
  <si>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</si>
  <si>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</si>
  <si>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</si>
  <si>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</si>
  <si>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</si>
  <si>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</si>
  <si>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</si>
  <si>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</si>
  <si>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</si>
  <si>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</si>
  <si>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</si>
  <si>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</si>
  <si>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</si>
  <si>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</si>
  <si>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</si>
  <si>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</si>
  <si>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</si>
  <si>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</si>
  <si>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</si>
  <si>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</si>
  <si>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</si>
  <si>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</si>
  <si>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</si>
  <si>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</si>
  <si>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</si>
  <si>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</si>
  <si>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</si>
  <si>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</si>
  <si>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</si>
  <si>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</si>
  <si>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</si>
  <si>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</si>
  <si>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</si>
  <si>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</si>
  <si>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</si>
  <si>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</si>
  <si>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</si>
  <si>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</si>
  <si>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</si>
  <si>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</si>
  <si>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</si>
  <si>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</si>
  <si>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</si>
  <si>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</si>
  <si>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</si>
  <si>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</si>
  <si>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</si>
  <si>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</si>
  <si>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</si>
  <si>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</si>
  <si>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</si>
  <si>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</si>
  <si>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</si>
  <si>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</si>
  <si>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</si>
  <si>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</si>
  <si>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</si>
  <si>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</si>
  <si>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</si>
  <si>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</si>
  <si>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</si>
  <si>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</si>
  <si>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</si>
  <si>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</si>
  <si>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</si>
  <si>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</si>
  <si>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</si>
  <si>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</si>
  <si>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</si>
  <si>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</si>
  <si>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</si>
  <si>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</si>
  <si>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</si>
  <si>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</si>
  <si>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</si>
  <si>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</si>
  <si>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</si>
  <si>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</si>
  <si>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</si>
  <si>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</si>
  <si>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</si>
  <si>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</si>
  <si>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</si>
  <si>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</si>
  <si>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</si>
  <si>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</si>
  <si>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</si>
  <si>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</si>
  <si>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</si>
  <si>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</si>
  <si>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</si>
  <si>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</si>
  <si>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</si>
  <si>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</si>
  <si>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</si>
  <si>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</si>
  <si>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</si>
  <si>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</si>
  <si>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</si>
  <si>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</si>
  <si>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</si>
  <si>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</si>
  <si>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</si>
  <si>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</si>
  <si>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</si>
  <si>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</si>
  <si>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</si>
  <si>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</si>
  <si>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</si>
  <si>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</si>
  <si>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</si>
  <si>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</si>
  <si>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</si>
  <si>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</si>
  <si>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</si>
  <si>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</si>
  <si>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</si>
  <si>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</si>
  <si>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</si>
  <si>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</si>
  <si>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</si>
  <si>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</si>
  <si>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</si>
  <si>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</si>
  <si>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</si>
  <si>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</si>
  <si>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</si>
  <si>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05.030.0001-0</t>
  </si>
  <si>
    <t>ALUGUEL,POR HORA E POR DAM,DE MANGUEIRA PARA AR COMPRIMIDO,2LONAS,DIAMETRO DE 3/4"</t>
  </si>
  <si>
    <t>HXDAM</t>
  </si>
  <si>
    <t>05.030.0001-A</t>
  </si>
  <si>
    <t>05.030.0005-0</t>
  </si>
  <si>
    <t>ALUGUEL,POR HORA E POR DAM,SENDO MANGUEIRA DE PVC FLEXIVEL,SUCCAO GRAFITE(SUPERPESADA),COM DIAMETRO DE 4",PARA BOMBA CENTRIFUGA</t>
  </si>
  <si>
    <t>05.030.0005-A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</si>
  <si>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</si>
  <si>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</si>
  <si>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</si>
  <si>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</si>
  <si>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</si>
  <si>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</si>
  <si>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</si>
  <si>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</si>
  <si>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</si>
  <si>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</si>
  <si>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</si>
  <si>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</si>
  <si>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</si>
  <si>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</si>
  <si>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</si>
  <si>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</si>
  <si>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</si>
  <si>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</si>
  <si>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</si>
  <si>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</si>
  <si>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</si>
  <si>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</si>
  <si>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</si>
  <si>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</si>
  <si>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</si>
  <si>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</si>
  <si>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</si>
  <si>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</si>
  <si>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</si>
  <si>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</si>
  <si>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</si>
  <si>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</si>
  <si>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</si>
  <si>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</si>
  <si>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</si>
  <si>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</si>
  <si>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</si>
  <si>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</si>
  <si>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</si>
  <si>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</si>
  <si>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</si>
  <si>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</si>
  <si>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</si>
  <si>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</si>
  <si>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</si>
  <si>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</si>
  <si>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</si>
  <si>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</si>
  <si>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</si>
  <si>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</si>
  <si>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</si>
  <si>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</si>
  <si>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</si>
  <si>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</si>
  <si>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</si>
  <si>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</si>
  <si>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</si>
  <si>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</si>
  <si>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</si>
  <si>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</si>
  <si>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</si>
  <si>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</si>
  <si>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</si>
  <si>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</si>
  <si>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</si>
  <si>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</si>
  <si>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</si>
  <si>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</si>
  <si>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</si>
  <si>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</si>
  <si>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ALTURA,COM MONTANTES ESPACADOS DE 2,00M,COM ACABAMENTO NA PARTE SUPERIOR,INCLUSIVE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</si>
  <si>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</si>
  <si>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</si>
  <si>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</si>
  <si>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</si>
  <si>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</si>
  <si>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</si>
  <si>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</si>
  <si>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</si>
  <si>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</si>
  <si>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</si>
  <si>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</si>
  <si>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</si>
  <si>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</si>
  <si>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</si>
  <si>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</si>
  <si>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</si>
  <si>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</si>
  <si>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</si>
  <si>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</si>
  <si>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</si>
  <si>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</si>
  <si>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</si>
  <si>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</si>
  <si>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</si>
  <si>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</si>
  <si>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</si>
  <si>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1MMDE ESPESSURA,COM INSCRICAO EM PLOTTER.FORNECIMENTO E COLOCACAO</t>
  </si>
  <si>
    <t>05.050.0001-A</t>
  </si>
  <si>
    <t>05.050.0003-0</t>
  </si>
  <si>
    <t>PLACA DE INAUGURACAO EM ALUMINIO FUNDIDO(DURALUMINIO),MEDINDO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</si>
  <si>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</si>
  <si>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</si>
  <si>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</si>
  <si>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</si>
  <si>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</si>
  <si>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</si>
  <si>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</si>
  <si>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</si>
  <si>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</si>
  <si>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PLACA DE ACRILICO PARA IDENTIFICACAO DE SALAS,MEDINDO 8X25CM,CONFORME DETALHE Nº6033/EMOP,POLIDA NAS BORDAS.FORNECIMENTOE COLOCACAO</t>
  </si>
  <si>
    <t>05.054.0001-A</t>
  </si>
  <si>
    <t>05.054.0003-0</t>
  </si>
  <si>
    <t>PLACA DE ACRILICO PARA INDICACAO DE SAIDA,MEDINDO 8X25CM,CONFORME DETALHE Nº 6033/EMOP,POLIDA NAS BORDAS.FORNECIMENTO ECOLOCACAO</t>
  </si>
  <si>
    <t>05.054.0003-A</t>
  </si>
  <si>
    <t>05.054.0015-0</t>
  </si>
  <si>
    <t>PLACA DE ACRILICO,DESENHADA,INDICANDO SANITARIO MASCULINO OUFEMININO,DE 39X19CM,CONFORME DETALHE Nº6035/EMOP.FORNECIMENTO E COLOCACAO</t>
  </si>
  <si>
    <t>05.054.0015-A</t>
  </si>
  <si>
    <t>05.054.0025-0</t>
  </si>
  <si>
    <t>PLACA DE SINALIZACAO,CONFECCIONADA EM CHAPA DE PET 2,4MM,COMFUNDO,TEXTOS E SIMBOLOS EM VINIL AUTOADESIVO,COM AREA ATE0,75M2.FORNECIMENTO</t>
  </si>
  <si>
    <t>05.054.0025-A</t>
  </si>
  <si>
    <t>05.054.0030-0</t>
  </si>
  <si>
    <t>PLACA DE SINALIZACAO ESCOLAR,EM PS(POLIESTIRENO)COM 1MM DE ESPESSURA,COR CINZA CLARO,TEXTOS IMPRESSOS POSITIVOS E NEGATIVOS EM SILK-SCREEN NA COR LARANJA,NAS DIMENSOES DE (25X25)CM.FORNECIMENTO E COLOCACAO</t>
  </si>
  <si>
    <t>05.054.0030-A</t>
  </si>
  <si>
    <t>05.054.0035-0</t>
  </si>
  <si>
    <t>PLACA DE SINALIZACAO ESCOLAR,EM PS(POLIESTIRENO)COM 1MM DE ESPESSURA,COR CINZA CLARO,TEXTO IMPRESSOS POSITIVOS E NEGATIVOS EM SILK-SCREEN NA COR LARANJA,NAS DIMENSOES DE (100X30)CM.FORNECIMENTO E COLOCACAO</t>
  </si>
  <si>
    <t>05.054.0035-A</t>
  </si>
  <si>
    <t>05.054.0040-0</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</si>
  <si>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</si>
  <si>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05.054.0040-A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</si>
  <si>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</si>
  <si>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</si>
  <si>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</si>
  <si>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</si>
  <si>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</si>
  <si>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</si>
  <si>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</si>
  <si>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</si>
  <si>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</si>
  <si>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</si>
  <si>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(10X20)CM,DE ACORDO COM A NORMA NBR 13434-2.FORNECIMENTO E COLOCACAO</t>
  </si>
  <si>
    <t>05.054.0100-A</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</si>
  <si>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</si>
  <si>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</si>
  <si>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</si>
  <si>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</si>
  <si>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</si>
  <si>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</si>
  <si>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</si>
  <si>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</si>
  <si>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</si>
  <si>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05.054.0105-0</t>
  </si>
  <si>
    <t>PLACA FOTOLUMINESCENTE DE SINALIZACAO DE SEGURANCA CONTRA INCENDIO,PARA EQUIPAMENTOS DE COMBATE A INCENDIO E ALARME,EM PVC ANTICHAMA,DIMENSOES APROXIMADAS DE (15X15)CM,DE ACORDO COM A NORMA NBR 13434-2.FORNECIMENTO E COLOCACAO</t>
  </si>
  <si>
    <t>05.054.0105-A</t>
  </si>
  <si>
    <t>05.054.0110-0</t>
  </si>
  <si>
    <t>PLACA FOTOLUMINESCENTE DE SINALIZACAO DE SEGURANCA CONTRA INCENDIO,PARA EQUIPAMENTOS DE COMBATE A INCENDIO E ALARME,EM PVC ANTICHAMA,DIMENSOES APROXIMADAS DE (30X30)CM,DE ACORDO COM A NORMA NBR 13434-2.FORNECIMENTO E COLOCACAO</t>
  </si>
  <si>
    <t>05.054.0110-A</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</si>
  <si>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</si>
  <si>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</si>
  <si>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</si>
  <si>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</si>
  <si>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</si>
  <si>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</si>
  <si>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</si>
  <si>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</si>
  <si>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</si>
  <si>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</si>
  <si>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</si>
  <si>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</si>
  <si>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</si>
  <si>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</si>
  <si>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</si>
  <si>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</si>
  <si>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</si>
  <si>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</si>
  <si>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</si>
  <si>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</si>
  <si>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</si>
  <si>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</si>
  <si>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</si>
  <si>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</si>
  <si>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</si>
  <si>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</si>
  <si>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</si>
  <si>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</si>
  <si>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</si>
  <si>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</si>
  <si>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</si>
  <si>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</si>
  <si>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</si>
  <si>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</si>
  <si>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</si>
  <si>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</si>
  <si>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</si>
  <si>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</si>
  <si>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</si>
  <si>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</si>
  <si>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</si>
  <si>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</si>
  <si>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</si>
  <si>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</si>
  <si>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</si>
  <si>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</si>
  <si>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</si>
  <si>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</si>
  <si>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</si>
  <si>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</si>
  <si>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</si>
  <si>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</si>
  <si>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</si>
  <si>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</si>
  <si>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</si>
  <si>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</si>
  <si>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</si>
  <si>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</si>
  <si>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</si>
  <si>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</si>
  <si>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</si>
  <si>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</si>
  <si>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</si>
  <si>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</si>
  <si>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</si>
  <si>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</si>
  <si>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</si>
  <si>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</si>
  <si>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</si>
  <si>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</si>
  <si>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</si>
  <si>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</si>
  <si>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</si>
  <si>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</si>
  <si>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</si>
  <si>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</si>
  <si>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</si>
  <si>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</si>
  <si>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</si>
  <si>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</si>
  <si>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</si>
  <si>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</si>
  <si>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</si>
  <si>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</si>
  <si>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</si>
  <si>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</si>
  <si>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</si>
  <si>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</si>
  <si>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</si>
  <si>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</si>
  <si>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</si>
  <si>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</si>
  <si>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</si>
  <si>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</si>
  <si>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</si>
  <si>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</si>
  <si>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</si>
  <si>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</si>
  <si>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</si>
  <si>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</si>
  <si>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</si>
  <si>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</si>
  <si>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</si>
  <si>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</si>
  <si>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</si>
  <si>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</si>
  <si>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</si>
  <si>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</si>
  <si>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</si>
  <si>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</si>
  <si>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</si>
  <si>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</si>
  <si>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</si>
  <si>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</si>
  <si>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</si>
  <si>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</si>
  <si>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</si>
  <si>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</si>
  <si>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</si>
  <si>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</si>
  <si>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</si>
  <si>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</si>
  <si>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</si>
  <si>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</si>
  <si>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</si>
  <si>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</si>
  <si>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</si>
  <si>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</si>
  <si>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</si>
  <si>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</si>
  <si>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</si>
  <si>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</si>
  <si>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</si>
  <si>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</si>
  <si>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</si>
  <si>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</si>
  <si>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</si>
  <si>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</si>
  <si>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</si>
  <si>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</si>
  <si>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</si>
  <si>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</si>
  <si>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</si>
  <si>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</si>
  <si>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</si>
  <si>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</si>
  <si>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</si>
  <si>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</si>
  <si>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</si>
  <si>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</si>
  <si>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</si>
  <si>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</si>
  <si>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</si>
  <si>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</si>
  <si>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</si>
  <si>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</si>
  <si>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</si>
  <si>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</si>
  <si>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</si>
  <si>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</si>
  <si>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</si>
  <si>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</si>
  <si>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</si>
  <si>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</si>
  <si>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</si>
  <si>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</si>
  <si>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</si>
  <si>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</si>
  <si>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</si>
  <si>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</si>
  <si>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</si>
  <si>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</si>
  <si>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</si>
  <si>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</si>
  <si>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</si>
  <si>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</si>
  <si>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</si>
  <si>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</si>
  <si>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</si>
  <si>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</si>
  <si>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</si>
  <si>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</si>
  <si>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</si>
  <si>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</si>
  <si>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</si>
  <si>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</si>
  <si>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</si>
  <si>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</si>
  <si>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</si>
  <si>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</si>
  <si>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</si>
  <si>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</si>
  <si>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</si>
  <si>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</si>
  <si>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</si>
  <si>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</si>
  <si>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</si>
  <si>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</si>
  <si>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</si>
  <si>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</si>
  <si>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</si>
  <si>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</si>
  <si>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</si>
  <si>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</si>
  <si>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</si>
  <si>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</si>
  <si>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</si>
  <si>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</si>
  <si>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</si>
  <si>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</si>
  <si>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</si>
  <si>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</si>
  <si>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</si>
  <si>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</si>
  <si>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</si>
  <si>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</si>
  <si>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</si>
  <si>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</si>
  <si>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</si>
  <si>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</si>
  <si>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</si>
  <si>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</si>
  <si>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</si>
  <si>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</si>
  <si>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</si>
  <si>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05.100.0900-0</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</si>
  <si>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</si>
  <si>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</si>
  <si>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</si>
  <si>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</si>
  <si>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</si>
  <si>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</si>
  <si>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</si>
  <si>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</si>
  <si>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</si>
  <si>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</si>
  <si>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</si>
  <si>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</si>
  <si>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</si>
  <si>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</si>
  <si>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</si>
  <si>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</si>
  <si>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</si>
  <si>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</si>
  <si>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</si>
  <si>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</si>
  <si>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</si>
  <si>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</si>
  <si>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</si>
  <si>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</si>
  <si>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</si>
  <si>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</si>
  <si>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</si>
  <si>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</si>
  <si>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</si>
  <si>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</si>
  <si>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</si>
  <si>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</si>
  <si>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</si>
  <si>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</si>
  <si>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SOCIAIS</t>
  </si>
  <si>
    <t>05.105.0010-A</t>
  </si>
  <si>
    <t>05.105.0011-0</t>
  </si>
  <si>
    <t>MAO-DE-OBRA DE BOMBEIRO HIDRAULICO,INCLUSIVE ENCARGOS SOCIAIS</t>
  </si>
  <si>
    <t>05.105.0011-A</t>
  </si>
  <si>
    <t>05.105.0012-0</t>
  </si>
  <si>
    <t>MAO-DE-OBRA DE CARPINTEIRO DE ESQUADRIAS,INCLUSIVE ENCARGOSSOCIAIS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</si>
  <si>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</si>
  <si>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</si>
  <si>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</si>
  <si>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</si>
  <si>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</si>
  <si>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</si>
  <si>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</si>
  <si>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</si>
  <si>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</si>
  <si>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</si>
  <si>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</si>
  <si>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</si>
  <si>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</si>
  <si>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</si>
  <si>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</si>
  <si>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</si>
  <si>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</si>
  <si>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</si>
  <si>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</si>
  <si>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</si>
  <si>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</si>
  <si>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</si>
  <si>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</si>
  <si>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</si>
  <si>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</si>
  <si>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</si>
  <si>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SOCIAIS</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</si>
  <si>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</si>
  <si>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</si>
  <si>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</si>
  <si>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</si>
  <si>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</si>
  <si>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</si>
  <si>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</si>
  <si>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</si>
  <si>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</si>
  <si>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</si>
  <si>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</si>
  <si>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</si>
  <si>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</si>
  <si>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</si>
  <si>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</si>
  <si>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</si>
  <si>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</si>
  <si>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ENCARGOS SOCIAIS</t>
  </si>
  <si>
    <t>05.105.0027-A</t>
  </si>
  <si>
    <t>05.105.0028-0</t>
  </si>
  <si>
    <t>MAO-DE-OBRA DE ENCARREGADO PARA SERVICOS DE ILUMINACAO PUBLICA,INCLUSIVE ENCARGOS SOCIAIS</t>
  </si>
  <si>
    <t>05.105.0028-A</t>
  </si>
  <si>
    <t>05.105.0029-0</t>
  </si>
  <si>
    <t>MAO-DE-OBRA DE MESTRE DE OBRA "A",INCLUSIVE ENCARGOS SOCIAIS</t>
  </si>
  <si>
    <t>05.105.0029-A</t>
  </si>
  <si>
    <t>05.105.0030-0</t>
  </si>
  <si>
    <t>MAO-DE-OBRA DE MESTRE DE OBRA "B",INCLUSIVE ENCARGOS SOCIAIS</t>
  </si>
  <si>
    <t>05.105.0030-A</t>
  </si>
  <si>
    <t>05.105.0031-0</t>
  </si>
  <si>
    <t>MAO-DE-OBRA DE ENGENHEIRO DE SEGURANCA DO TRABALHO,INCLUSIVEENCARGOS SOCIAIS</t>
  </si>
  <si>
    <t>05.105.0031-A</t>
  </si>
  <si>
    <t>05.105.0032-0</t>
  </si>
  <si>
    <t>MAO-DE-OBRA DE ENGENHEIRO OU ARQUITETO JR.,INCLUSIVE ENCARGOS SOCIAIS</t>
  </si>
  <si>
    <t>05.105.0032-A</t>
  </si>
  <si>
    <t>05.105.0033-0</t>
  </si>
  <si>
    <t>MAO-DE-OBRA DE ENGENHEIRO OU ARQUITETO SENIOR,INCLUSIVE ENCARGOS SOCIAIS</t>
  </si>
  <si>
    <t>05.105.0033-A</t>
  </si>
  <si>
    <t>05.105.0034-0</t>
  </si>
  <si>
    <t>MAO-DE-OBRA DE ENGENHEIRO OU ARQUITETO COORDENADOR GERAL DEPROJETOS OU SUPERVISOR DE OBRAS,INCLUSIVE ENCARGOS SOCIAIS</t>
  </si>
  <si>
    <t>05.105.0034-A</t>
  </si>
  <si>
    <t>05.105.0035-0</t>
  </si>
  <si>
    <t>MAO-DE-OBRA DE DESENHISTA "A",INCLUSIVE ENCARGOS SOCIAIS</t>
  </si>
  <si>
    <t>05.105.0035-A</t>
  </si>
  <si>
    <t>05.105.0036-0</t>
  </si>
  <si>
    <t>MAO-DE-OBRA DE AUXILIAR DE DESENHISTA,INCLUSIVE ENCARGOS SOCIAIS</t>
  </si>
  <si>
    <t>05.105.0036-A</t>
  </si>
  <si>
    <t>05.105.0037-0</t>
  </si>
  <si>
    <t>MAO-DE-OBRA DE CHEFE DE ESCRITORIO,INCLUSIVE ENCARGOS SOCIAIS</t>
  </si>
  <si>
    <t>05.105.0037-A</t>
  </si>
  <si>
    <t>05.105.0038-0</t>
  </si>
  <si>
    <t>MAO-DE-OBRA DE SECRETARIA,INCLUSIVE ENCARGOS SOCIAIS</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</si>
  <si>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</si>
  <si>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</si>
  <si>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</si>
  <si>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</si>
  <si>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</si>
  <si>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</si>
  <si>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</si>
  <si>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</si>
  <si>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SOCIAIS</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</si>
  <si>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</si>
  <si>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</si>
  <si>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</si>
  <si>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</si>
  <si>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</si>
  <si>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</si>
  <si>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</si>
  <si>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</si>
  <si>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SOCIAIS</t>
  </si>
  <si>
    <t>05.105.0044-A</t>
  </si>
  <si>
    <t>05.105.0045-0</t>
  </si>
  <si>
    <t>MAO-DE-OBRA DE ENGENHEIRO OU ARQUITETO PLENO,INCLUSIVE ENCARGOS SOCIAIS</t>
  </si>
  <si>
    <t>05.105.0045-A</t>
  </si>
  <si>
    <t>05.105.0046-0</t>
  </si>
  <si>
    <t>MAO-DE-OBRA DE IMPERMEABILIZADOR,INCLUSIVE ENCARGOS SOCIAIS</t>
  </si>
  <si>
    <t>05.105.0046-A</t>
  </si>
  <si>
    <t>05.105.0047-0</t>
  </si>
  <si>
    <t>MAO-DE-OBRA DE TECNICO DE SEGURANCA DO TRABALHO,INCLUSIVE ENCARGOS SOCIAIS</t>
  </si>
  <si>
    <t>05.105.0047-A</t>
  </si>
  <si>
    <t>05.105.0048-0</t>
  </si>
  <si>
    <t>MAO-DE-OBRA DE AUXILIAR DE ENFERMAGEM,INCLUSIVE ENCARGOS SOCIAIS</t>
  </si>
  <si>
    <t>05.105.0048-A</t>
  </si>
  <si>
    <t>05.105.0049-0</t>
  </si>
  <si>
    <t>MAO-DE-OBRA DE ENFERMEIRO,INCLUSIVE ENCARGOS SOCIAIS</t>
  </si>
  <si>
    <t>05.105.0049-A</t>
  </si>
  <si>
    <t>05.105.0050-0</t>
  </si>
  <si>
    <t>MAO-DE-OBRA DE TECNICO DE EDIFICACOES,INCLUSIVE ENCARGOS SOCIAIS</t>
  </si>
  <si>
    <t>05.105.0050-A</t>
  </si>
  <si>
    <t>05.105.0051-0</t>
  </si>
  <si>
    <t>MAO-DE-OBRA DE TOPOGRAFO "A",INCLUSIVE ENCARGOS SOCIAIS</t>
  </si>
  <si>
    <t>05.105.0051-A</t>
  </si>
  <si>
    <t>05.105.0052-0</t>
  </si>
  <si>
    <t>MAO-DE-OBRA DE AUXILIAR DE TOPOGRAFIA,INCLUSIVE ENCARGOS SOCIAIS</t>
  </si>
  <si>
    <t>05.105.0052-A</t>
  </si>
  <si>
    <t>05.105.0053-0</t>
  </si>
  <si>
    <t>MAO-DE-OBRA DE LABORATORISTA "A",INCLUSIVE ENCARGOS SOCIAIS</t>
  </si>
  <si>
    <t>05.105.0053-A</t>
  </si>
  <si>
    <t>05.105.0054-0</t>
  </si>
  <si>
    <t>MAO-DE-OBRA DE MOTORISTA,INCLUSIVE ENCARGOS SOCIAIS</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</si>
  <si>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</si>
  <si>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</si>
  <si>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</si>
  <si>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</si>
  <si>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</si>
  <si>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</si>
  <si>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</si>
  <si>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</si>
  <si>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SOCIAIS</t>
  </si>
  <si>
    <t>05.105.0058-A</t>
  </si>
  <si>
    <t>05.105.0059-0</t>
  </si>
  <si>
    <t>MAO-DE-OBRA DE TORNEIRO MECANICO,INCLUSIVE ENCARGOS SOCIAIS</t>
  </si>
  <si>
    <t>05.105.0059-A</t>
  </si>
  <si>
    <t>05.105.0060-0</t>
  </si>
  <si>
    <t>MAO-DE-OBRA DE MONTADOR ELETROMECANICO,INCLUSIVE ENCARGOS SOCIAIS</t>
  </si>
  <si>
    <t>05.105.0060-A</t>
  </si>
  <si>
    <t>05.105.0061-0</t>
  </si>
  <si>
    <t>MAO-DE-OBRA DE AJUDANTE DE MONTADOR ELETROMECANICO,INCLUSIVEENCARGOS SOCIAIS</t>
  </si>
  <si>
    <t>05.105.0061-A</t>
  </si>
  <si>
    <t>05.105.0062-0</t>
  </si>
  <si>
    <t>MAO-DE-OBRA DE ELETROTECNICO,INCLUSIVE ENCARGOS SOCIAIS</t>
  </si>
  <si>
    <t>05.105.0062-A</t>
  </si>
  <si>
    <t>05.105.0063-0</t>
  </si>
  <si>
    <t>MAO DE OBRA DE ENCARREGADO DE OBRA,INCLUSIVE ENCARGOS SOCIAIS</t>
  </si>
  <si>
    <t>05.105.0063-A</t>
  </si>
  <si>
    <t>05.105.0066-0</t>
  </si>
  <si>
    <t>MAO-DE-OBRA DE RASTILHEIRO,INCLUSIVE ENCARGOS SOCIAIS</t>
  </si>
  <si>
    <t>05.105.0066-A</t>
  </si>
  <si>
    <t>05.105.0069-0</t>
  </si>
  <si>
    <t>MAO-DE-OBRA DE TECNICO A,PARA OBRAS RODOVIARIAS,INCLUSIVE ENCARGOS SOCIAIS</t>
  </si>
  <si>
    <t>05.105.0069-A</t>
  </si>
  <si>
    <t>05.105.0070-0</t>
  </si>
  <si>
    <t>MAO-DE-OBRA DE MEDICO DO TRABALHO,INCLUSIVE ENCARGOS SOCIAIS</t>
  </si>
  <si>
    <t>05.105.0070-A</t>
  </si>
  <si>
    <t>05.105.0071-0</t>
  </si>
  <si>
    <t>MAO-DE-OBRA DE TECNICO DE QUALIDADE,INCLUSIVE ENCARGOS SOCIAIS</t>
  </si>
  <si>
    <t>05.105.0071-A</t>
  </si>
  <si>
    <t>05.105.0072-0</t>
  </si>
  <si>
    <t>MAO-DE-OBRA DE TECNICO DE MEDICAO DE OBRAS,INCLUSIVE ENCARGOS SOCIAIS</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</si>
  <si>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</si>
  <si>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</si>
  <si>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</si>
  <si>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</si>
  <si>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</si>
  <si>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</si>
  <si>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</si>
  <si>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</si>
  <si>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</si>
  <si>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</si>
  <si>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</si>
  <si>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</si>
  <si>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</si>
  <si>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</si>
  <si>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</si>
  <si>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</si>
  <si>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</si>
  <si>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</si>
  <si>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</si>
  <si>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</si>
  <si>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SOCIAIS</t>
  </si>
  <si>
    <t>05.105.0096-A</t>
  </si>
  <si>
    <t>05.105.0097-0</t>
  </si>
  <si>
    <t>MAO-DE-OBRA DE VIGIA,INCLUSIVE ENCARGOS SOCIAIS</t>
  </si>
  <si>
    <t>05.105.0097-A</t>
  </si>
  <si>
    <t>05.105.0098-0</t>
  </si>
  <si>
    <t>MAO-DE-OBRA DE VIGIA,INCLUSIVE ENCARGOS SOCIAIS COM ADICIONAL NOTURNO</t>
  </si>
  <si>
    <t>05.105.0098-A</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</si>
  <si>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</si>
  <si>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</si>
  <si>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</si>
  <si>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</si>
  <si>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</si>
  <si>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</si>
  <si>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</si>
  <si>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</si>
  <si>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</si>
  <si>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</si>
  <si>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</si>
  <si>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</si>
  <si>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</si>
  <si>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</si>
  <si>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</si>
  <si>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</si>
  <si>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</si>
  <si>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</si>
  <si>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</si>
  <si>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</si>
  <si>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</si>
  <si>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</si>
  <si>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</si>
  <si>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</si>
  <si>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</si>
  <si>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</si>
  <si>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</si>
  <si>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</si>
  <si>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</si>
  <si>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</si>
  <si>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</si>
  <si>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</si>
  <si>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</si>
  <si>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</si>
  <si>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</si>
  <si>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</si>
  <si>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</si>
  <si>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</si>
  <si>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</si>
  <si>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</si>
  <si>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</si>
  <si>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</si>
  <si>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</si>
  <si>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</si>
  <si>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</si>
  <si>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</si>
  <si>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</si>
  <si>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</si>
  <si>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</si>
  <si>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</si>
  <si>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</si>
  <si>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</si>
  <si>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</si>
  <si>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</si>
  <si>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</si>
  <si>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</si>
  <si>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</si>
  <si>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</si>
  <si>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</si>
  <si>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</si>
  <si>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</si>
  <si>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</si>
  <si>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</si>
  <si>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</si>
  <si>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</si>
  <si>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</si>
  <si>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</si>
  <si>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</si>
  <si>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</si>
  <si>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</si>
  <si>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</si>
  <si>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</si>
  <si>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</si>
  <si>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</si>
  <si>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</si>
  <si>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</si>
  <si>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</si>
  <si>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</si>
  <si>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</si>
  <si>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</si>
  <si>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</si>
  <si>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</si>
  <si>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MAO DE OBRA DE ENGENHEIRO OU ARQUITETO PLENO,INCLUSIVE ENCARGOS SOCIAIS</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</si>
  <si>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</si>
  <si>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</si>
  <si>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</si>
  <si>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</si>
  <si>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</si>
  <si>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</si>
  <si>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</si>
  <si>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</si>
  <si>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</si>
  <si>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</si>
  <si>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</si>
  <si>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</si>
  <si>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</si>
  <si>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</si>
  <si>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</si>
  <si>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</si>
  <si>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</si>
  <si>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</si>
  <si>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</si>
  <si>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</si>
  <si>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</si>
  <si>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</si>
  <si>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</si>
  <si>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</si>
  <si>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</si>
  <si>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</si>
  <si>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</si>
  <si>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</si>
  <si>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</si>
  <si>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</si>
  <si>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</si>
  <si>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</si>
  <si>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</si>
  <si>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</si>
  <si>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</si>
  <si>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</si>
  <si>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</si>
  <si>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</si>
  <si>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</si>
  <si>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</si>
  <si>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</si>
  <si>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</si>
  <si>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</si>
  <si>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</si>
  <si>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</si>
  <si>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</si>
  <si>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</si>
  <si>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</si>
  <si>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</si>
  <si>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</si>
  <si>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</si>
  <si>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</si>
  <si>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</si>
  <si>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</si>
  <si>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</si>
  <si>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</si>
  <si>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</si>
  <si>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</si>
  <si>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</si>
  <si>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</si>
  <si>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</si>
  <si>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</si>
  <si>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</si>
  <si>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</si>
  <si>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</si>
  <si>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</si>
  <si>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</si>
  <si>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</si>
  <si>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</si>
  <si>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</si>
  <si>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</si>
  <si>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</si>
  <si>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</si>
  <si>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</si>
  <si>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</si>
  <si>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</si>
  <si>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</si>
  <si>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</si>
  <si>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</si>
  <si>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</si>
  <si>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</si>
  <si>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</si>
  <si>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</si>
  <si>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</si>
  <si>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</si>
  <si>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</si>
  <si>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</si>
  <si>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</si>
  <si>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</si>
  <si>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</si>
  <si>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</si>
  <si>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</si>
  <si>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</si>
  <si>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</si>
  <si>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</si>
  <si>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</si>
  <si>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</si>
  <si>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</si>
  <si>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</si>
  <si>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</si>
  <si>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</si>
  <si>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</si>
  <si>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</si>
  <si>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</si>
  <si>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</si>
  <si>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</si>
  <si>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</si>
  <si>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</si>
  <si>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</si>
  <si>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</si>
  <si>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</si>
  <si>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</si>
  <si>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</si>
  <si>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</si>
  <si>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</si>
  <si>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</si>
  <si>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</si>
  <si>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</si>
  <si>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</si>
  <si>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</si>
  <si>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</si>
  <si>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</si>
  <si>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</si>
  <si>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</si>
  <si>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</si>
  <si>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</si>
  <si>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</si>
  <si>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</si>
  <si>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</si>
  <si>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</si>
  <si>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</si>
  <si>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</si>
  <si>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</si>
  <si>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</si>
  <si>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</si>
  <si>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</si>
  <si>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</si>
  <si>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</si>
  <si>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</si>
  <si>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</si>
  <si>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</si>
  <si>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</si>
  <si>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</si>
  <si>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</si>
  <si>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</si>
  <si>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</si>
  <si>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</si>
  <si>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</si>
  <si>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</si>
  <si>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</si>
  <si>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</si>
  <si>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</si>
  <si>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</si>
  <si>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</si>
  <si>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</si>
  <si>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</si>
  <si>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</si>
  <si>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</si>
  <si>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</si>
  <si>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</si>
  <si>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</si>
  <si>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</si>
  <si>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</si>
  <si>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</si>
  <si>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</si>
  <si>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</si>
  <si>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</si>
  <si>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</si>
  <si>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</si>
  <si>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</si>
  <si>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</si>
  <si>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</si>
  <si>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</si>
  <si>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</si>
  <si>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</si>
  <si>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</si>
  <si>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</si>
  <si>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</si>
  <si>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</si>
  <si>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</si>
  <si>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</si>
  <si>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</si>
  <si>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</si>
  <si>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</si>
  <si>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</si>
  <si>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</si>
  <si>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</si>
  <si>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</si>
  <si>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</si>
  <si>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</si>
  <si>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</si>
  <si>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</si>
  <si>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</si>
  <si>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</si>
  <si>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</si>
  <si>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</si>
  <si>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</si>
  <si>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</si>
  <si>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</si>
  <si>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</si>
  <si>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</si>
  <si>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</si>
  <si>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</si>
  <si>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</si>
  <si>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</si>
  <si>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</si>
  <si>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</si>
  <si>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</si>
  <si>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</si>
  <si>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</si>
  <si>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</si>
  <si>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</si>
  <si>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</si>
  <si>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</si>
  <si>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</si>
  <si>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</si>
  <si>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</si>
  <si>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</si>
  <si>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</si>
  <si>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</si>
  <si>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</si>
  <si>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</si>
  <si>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</si>
  <si>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</si>
  <si>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</si>
  <si>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</si>
  <si>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</si>
  <si>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</si>
  <si>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</si>
  <si>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</si>
  <si>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</si>
  <si>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</si>
  <si>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</si>
  <si>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</si>
  <si>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</si>
  <si>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</si>
  <si>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</si>
  <si>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</si>
  <si>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</si>
  <si>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</si>
  <si>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</si>
  <si>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</si>
  <si>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</si>
  <si>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</si>
  <si>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</si>
  <si>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</si>
  <si>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</si>
  <si>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</si>
  <si>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</si>
  <si>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</si>
  <si>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</si>
  <si>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</si>
  <si>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</si>
  <si>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</si>
  <si>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</si>
  <si>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</si>
  <si>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</si>
  <si>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</si>
  <si>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</si>
  <si>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</si>
  <si>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</si>
  <si>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</si>
  <si>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</si>
  <si>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</si>
  <si>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</si>
  <si>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</si>
  <si>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</si>
  <si>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</si>
  <si>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</si>
  <si>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</si>
  <si>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</si>
  <si>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</si>
  <si>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</si>
  <si>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</si>
  <si>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</si>
  <si>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</si>
  <si>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</si>
  <si>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</si>
  <si>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</si>
  <si>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</si>
  <si>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</si>
  <si>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</si>
  <si>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</si>
  <si>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</si>
  <si>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</si>
  <si>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</si>
  <si>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</si>
  <si>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</si>
  <si>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</si>
  <si>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</si>
  <si>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</si>
  <si>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</si>
  <si>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</si>
  <si>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</si>
  <si>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</si>
  <si>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</si>
  <si>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</si>
  <si>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</si>
  <si>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</si>
  <si>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</si>
  <si>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</si>
  <si>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</si>
  <si>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</si>
  <si>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</si>
  <si>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</si>
  <si>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</si>
  <si>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</si>
  <si>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</si>
  <si>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</si>
  <si>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</si>
  <si>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</si>
  <si>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</si>
  <si>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</si>
  <si>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</si>
  <si>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</si>
  <si>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</si>
  <si>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</si>
  <si>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</si>
  <si>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</si>
  <si>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</si>
  <si>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</si>
  <si>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</si>
  <si>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</si>
  <si>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</si>
  <si>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</si>
  <si>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</si>
  <si>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</si>
  <si>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</si>
  <si>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</si>
  <si>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</si>
  <si>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</si>
  <si>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</si>
  <si>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</si>
  <si>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</si>
  <si>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</si>
  <si>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</si>
  <si>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</si>
  <si>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</si>
  <si>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</si>
  <si>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</si>
  <si>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</si>
  <si>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</si>
  <si>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</si>
  <si>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</si>
  <si>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</si>
  <si>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</si>
  <si>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</si>
  <si>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</si>
  <si>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</si>
  <si>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</si>
  <si>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</si>
  <si>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</si>
  <si>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</si>
  <si>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</si>
  <si>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</si>
  <si>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</si>
  <si>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</si>
  <si>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</si>
  <si>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</si>
  <si>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</si>
  <si>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</si>
  <si>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</si>
  <si>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</si>
  <si>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</si>
  <si>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</si>
  <si>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</si>
  <si>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</si>
  <si>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</si>
  <si>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</si>
  <si>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</si>
  <si>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</si>
  <si>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</si>
  <si>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</si>
  <si>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</si>
  <si>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</si>
  <si>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</si>
  <si>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</si>
  <si>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</si>
  <si>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</si>
  <si>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</si>
  <si>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</si>
  <si>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</si>
  <si>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</si>
  <si>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</si>
  <si>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</si>
  <si>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</si>
  <si>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</si>
  <si>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</si>
  <si>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</si>
  <si>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</si>
  <si>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</si>
  <si>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</si>
  <si>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</si>
  <si>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</si>
  <si>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</si>
  <si>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</si>
  <si>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</si>
  <si>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</si>
  <si>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</si>
  <si>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</si>
  <si>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</si>
  <si>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</si>
  <si>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</si>
  <si>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</si>
  <si>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</si>
  <si>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</si>
  <si>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</si>
  <si>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</si>
  <si>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</si>
  <si>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</si>
  <si>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</si>
  <si>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</si>
  <si>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</si>
  <si>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</si>
  <si>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</si>
  <si>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</si>
  <si>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</si>
  <si>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</si>
  <si>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</si>
  <si>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</si>
  <si>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</si>
  <si>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</si>
  <si>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</si>
  <si>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</si>
  <si>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</si>
  <si>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</si>
  <si>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</si>
  <si>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</si>
  <si>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</si>
  <si>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</si>
  <si>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</si>
  <si>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</si>
  <si>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</si>
  <si>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</si>
  <si>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</si>
  <si>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</si>
  <si>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</si>
  <si>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</si>
  <si>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</si>
  <si>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</si>
  <si>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</si>
  <si>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</si>
  <si>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</si>
  <si>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</si>
  <si>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</si>
  <si>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</si>
  <si>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</si>
  <si>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</si>
  <si>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</si>
  <si>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</si>
  <si>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</si>
  <si>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</si>
  <si>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</si>
  <si>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</si>
  <si>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</si>
  <si>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</si>
  <si>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</si>
  <si>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</si>
  <si>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</si>
  <si>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</si>
  <si>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</si>
  <si>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</si>
  <si>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</si>
  <si>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</si>
  <si>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</si>
  <si>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</si>
  <si>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</si>
  <si>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</si>
  <si>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</si>
  <si>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</si>
  <si>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</si>
  <si>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</si>
  <si>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</si>
  <si>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</si>
  <si>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</si>
  <si>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</si>
  <si>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</si>
  <si>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</si>
  <si>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</si>
  <si>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</si>
  <si>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</si>
  <si>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</si>
  <si>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</si>
  <si>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</si>
  <si>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</si>
  <si>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</si>
  <si>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</si>
  <si>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</si>
  <si>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</si>
  <si>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</si>
  <si>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</si>
  <si>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</si>
  <si>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</si>
  <si>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</si>
  <si>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</si>
  <si>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</si>
  <si>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</si>
  <si>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</si>
  <si>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</si>
  <si>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</si>
  <si>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</si>
  <si>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</si>
  <si>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</si>
  <si>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</si>
  <si>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</si>
  <si>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</si>
  <si>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</si>
  <si>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</si>
  <si>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</si>
  <si>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</si>
  <si>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</si>
  <si>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</si>
  <si>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</si>
  <si>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</si>
  <si>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</si>
  <si>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</si>
  <si>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</si>
  <si>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</si>
  <si>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</si>
  <si>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</si>
  <si>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</si>
  <si>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</si>
  <si>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</si>
  <si>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</si>
  <si>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</si>
  <si>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</si>
  <si>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</si>
  <si>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</si>
  <si>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</si>
  <si>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</si>
  <si>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</si>
  <si>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</si>
  <si>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</si>
  <si>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</si>
  <si>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</si>
  <si>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</si>
  <si>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</si>
  <si>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</si>
  <si>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</si>
  <si>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</si>
  <si>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</si>
  <si>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</si>
  <si>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</si>
  <si>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</si>
  <si>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</si>
  <si>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</si>
  <si>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</si>
  <si>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</si>
  <si>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</si>
  <si>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</si>
  <si>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</si>
  <si>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</si>
  <si>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</si>
  <si>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</si>
  <si>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</si>
  <si>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</si>
  <si>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</si>
  <si>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</si>
  <si>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</si>
  <si>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</si>
  <si>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</si>
  <si>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</si>
  <si>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</si>
  <si>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</si>
  <si>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</si>
  <si>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</si>
  <si>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</si>
  <si>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</si>
  <si>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</si>
  <si>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</si>
  <si>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</si>
  <si>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</si>
  <si>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</si>
  <si>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</si>
  <si>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</si>
  <si>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</si>
  <si>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</si>
  <si>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</si>
  <si>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</si>
  <si>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</si>
  <si>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</si>
  <si>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</si>
  <si>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</si>
  <si>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</si>
  <si>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</si>
  <si>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</si>
  <si>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</si>
  <si>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</si>
  <si>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</si>
  <si>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</si>
  <si>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</si>
  <si>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</si>
  <si>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</si>
  <si>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</si>
  <si>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</si>
  <si>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</si>
  <si>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</si>
  <si>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</si>
  <si>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</si>
  <si>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</si>
  <si>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</si>
  <si>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</si>
  <si>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</si>
  <si>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</si>
  <si>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</si>
  <si>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</si>
  <si>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</si>
  <si>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</si>
  <si>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</si>
  <si>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</si>
  <si>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</si>
  <si>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</si>
  <si>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</si>
  <si>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</si>
  <si>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</si>
  <si>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</si>
  <si>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</si>
  <si>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</si>
  <si>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</si>
  <si>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</si>
  <si>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</si>
  <si>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</si>
  <si>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</si>
  <si>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</si>
  <si>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</si>
  <si>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</si>
  <si>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</si>
  <si>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</si>
  <si>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</si>
  <si>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</si>
  <si>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</si>
  <si>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</si>
  <si>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</si>
  <si>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</si>
  <si>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</si>
  <si>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</si>
  <si>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</si>
  <si>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</si>
  <si>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</si>
  <si>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</si>
  <si>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</si>
  <si>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</si>
  <si>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</si>
  <si>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</si>
  <si>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</si>
  <si>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</si>
  <si>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</si>
  <si>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</si>
  <si>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</si>
  <si>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</si>
  <si>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</si>
  <si>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</si>
  <si>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</si>
  <si>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</si>
  <si>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</si>
  <si>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</si>
  <si>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</si>
  <si>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</si>
  <si>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</si>
  <si>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</si>
  <si>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</si>
  <si>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</si>
  <si>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</si>
  <si>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</si>
  <si>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</si>
  <si>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</si>
  <si>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</si>
  <si>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</si>
  <si>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</si>
  <si>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</si>
  <si>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</si>
  <si>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</si>
  <si>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</si>
  <si>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</si>
  <si>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</si>
  <si>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</si>
  <si>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</si>
  <si>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</si>
  <si>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</si>
  <si>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</si>
  <si>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</si>
  <si>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</si>
  <si>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</si>
  <si>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</si>
  <si>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</si>
  <si>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</si>
  <si>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</si>
  <si>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</si>
  <si>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</si>
  <si>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</si>
  <si>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</si>
  <si>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</si>
  <si>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</si>
  <si>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</si>
  <si>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</si>
  <si>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</si>
  <si>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</si>
  <si>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</si>
  <si>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</si>
  <si>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</si>
  <si>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</si>
  <si>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</si>
  <si>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</si>
  <si>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</si>
  <si>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</si>
  <si>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</si>
  <si>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</si>
  <si>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</si>
  <si>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</si>
  <si>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</si>
  <si>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</si>
  <si>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</si>
  <si>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</si>
  <si>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</si>
  <si>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</si>
  <si>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</si>
  <si>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</si>
  <si>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</si>
  <si>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</si>
  <si>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</si>
  <si>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</si>
  <si>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</si>
  <si>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</si>
  <si>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</si>
  <si>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</si>
  <si>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</si>
  <si>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</si>
  <si>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</si>
  <si>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</si>
  <si>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</si>
  <si>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</si>
  <si>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</si>
  <si>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</si>
  <si>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</si>
  <si>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</si>
  <si>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</si>
  <si>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</si>
  <si>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</si>
  <si>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</si>
  <si>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</si>
  <si>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</si>
  <si>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</si>
  <si>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</si>
  <si>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</si>
  <si>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</si>
  <si>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</si>
  <si>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</si>
  <si>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</si>
  <si>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</si>
  <si>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</si>
  <si>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</si>
  <si>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</si>
  <si>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</si>
  <si>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</si>
  <si>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</si>
  <si>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</si>
  <si>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</si>
  <si>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</si>
  <si>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</si>
  <si>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</si>
  <si>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</si>
  <si>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</si>
  <si>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</si>
  <si>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</si>
  <si>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</si>
  <si>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</si>
  <si>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</si>
  <si>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</si>
  <si>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</si>
  <si>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</si>
  <si>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</si>
  <si>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</si>
  <si>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</si>
  <si>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</si>
  <si>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</si>
  <si>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</si>
  <si>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</si>
  <si>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</si>
  <si>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</si>
  <si>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</si>
  <si>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</si>
  <si>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</si>
  <si>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</si>
  <si>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</si>
  <si>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</si>
  <si>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</si>
  <si>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</si>
  <si>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</si>
  <si>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</si>
  <si>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</si>
  <si>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</si>
  <si>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</si>
  <si>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</si>
  <si>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</si>
  <si>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</si>
  <si>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</si>
  <si>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</si>
  <si>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</si>
  <si>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</si>
  <si>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</si>
  <si>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</si>
  <si>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</si>
  <si>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</si>
  <si>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</si>
  <si>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</si>
  <si>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</si>
  <si>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</si>
  <si>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</si>
  <si>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</si>
  <si>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</si>
  <si>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</si>
  <si>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</si>
  <si>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</si>
  <si>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</si>
  <si>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</si>
  <si>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</si>
  <si>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</si>
  <si>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</si>
  <si>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</si>
  <si>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</si>
  <si>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</si>
  <si>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</si>
  <si>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</si>
  <si>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</si>
  <si>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</si>
  <si>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</si>
  <si>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</si>
  <si>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</si>
  <si>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</si>
  <si>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</si>
  <si>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</si>
  <si>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</si>
  <si>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</si>
  <si>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</si>
  <si>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</si>
  <si>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</si>
  <si>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</si>
  <si>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</si>
  <si>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</si>
  <si>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</si>
  <si>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</si>
  <si>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</si>
  <si>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</si>
  <si>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</si>
  <si>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</si>
  <si>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</si>
  <si>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</si>
  <si>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</si>
  <si>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</si>
  <si>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</si>
  <si>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</si>
  <si>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</si>
  <si>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</si>
  <si>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</si>
  <si>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</si>
  <si>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</si>
  <si>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</si>
  <si>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</si>
  <si>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</si>
  <si>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</si>
  <si>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</si>
  <si>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</si>
  <si>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</si>
  <si>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</si>
  <si>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</si>
  <si>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</si>
  <si>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</si>
  <si>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</si>
  <si>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</si>
  <si>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</si>
  <si>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</si>
  <si>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</si>
  <si>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</si>
  <si>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</si>
  <si>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</si>
  <si>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</si>
  <si>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</si>
  <si>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</si>
  <si>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</si>
  <si>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</si>
  <si>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</si>
  <si>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</si>
  <si>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</si>
  <si>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</si>
  <si>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</si>
  <si>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</si>
  <si>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</si>
  <si>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</si>
  <si>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</si>
  <si>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</si>
  <si>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</si>
  <si>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</si>
  <si>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</si>
  <si>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</si>
  <si>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</si>
  <si>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</si>
  <si>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</si>
  <si>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</si>
  <si>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</si>
  <si>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</si>
  <si>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</si>
  <si>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</si>
  <si>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</si>
  <si>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</si>
  <si>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</si>
  <si>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</si>
  <si>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</si>
  <si>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</si>
  <si>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</si>
  <si>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</si>
  <si>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</si>
  <si>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</si>
  <si>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</si>
  <si>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</si>
  <si>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</si>
  <si>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</si>
  <si>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</si>
  <si>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</si>
  <si>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</si>
  <si>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</si>
  <si>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</si>
  <si>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</si>
  <si>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</si>
  <si>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</si>
  <si>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</si>
  <si>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</si>
  <si>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</si>
  <si>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</si>
  <si>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</si>
  <si>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</si>
  <si>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</si>
  <si>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</si>
  <si>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</si>
  <si>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</si>
  <si>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</si>
  <si>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</si>
  <si>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</si>
  <si>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</si>
  <si>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</si>
  <si>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</si>
  <si>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</si>
  <si>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</si>
  <si>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</si>
  <si>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</si>
  <si>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</si>
  <si>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</si>
  <si>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</si>
  <si>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</si>
  <si>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</si>
  <si>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</si>
  <si>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</si>
  <si>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</si>
  <si>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</si>
  <si>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</si>
  <si>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</si>
  <si>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</si>
  <si>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</si>
  <si>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</si>
  <si>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</si>
  <si>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</si>
  <si>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</si>
  <si>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</si>
  <si>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</si>
  <si>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</si>
  <si>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</si>
  <si>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</si>
  <si>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</si>
  <si>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</si>
  <si>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</si>
  <si>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</si>
  <si>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</si>
  <si>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</si>
  <si>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</si>
  <si>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</si>
  <si>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</si>
  <si>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</si>
  <si>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</si>
  <si>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</si>
  <si>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</si>
  <si>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</si>
  <si>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</si>
  <si>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</si>
  <si>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</si>
  <si>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</si>
  <si>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</si>
  <si>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</si>
  <si>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</si>
  <si>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</si>
  <si>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</si>
  <si>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</si>
  <si>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</si>
  <si>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</si>
  <si>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</si>
  <si>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</si>
  <si>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</si>
  <si>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</si>
  <si>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</si>
  <si>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</si>
  <si>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</si>
  <si>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</si>
  <si>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</si>
  <si>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</si>
  <si>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</si>
  <si>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</si>
  <si>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</si>
  <si>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</si>
  <si>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</si>
  <si>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</si>
  <si>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</si>
  <si>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</si>
  <si>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</si>
  <si>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</si>
  <si>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</si>
  <si>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</si>
  <si>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</si>
  <si>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</si>
  <si>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</si>
  <si>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</si>
  <si>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</si>
  <si>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</si>
  <si>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</si>
  <si>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</si>
  <si>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</si>
  <si>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</si>
  <si>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</si>
  <si>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</si>
  <si>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</si>
  <si>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</si>
  <si>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</si>
  <si>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</si>
  <si>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</si>
  <si>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</si>
  <si>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</si>
  <si>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</si>
  <si>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</si>
  <si>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</si>
  <si>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</si>
  <si>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</si>
  <si>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</si>
  <si>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</si>
  <si>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</si>
  <si>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</si>
  <si>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</si>
  <si>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</si>
  <si>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</si>
  <si>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</si>
  <si>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</si>
  <si>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</si>
  <si>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</si>
  <si>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</si>
  <si>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</si>
  <si>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</si>
  <si>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</si>
  <si>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</si>
  <si>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</si>
  <si>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</si>
  <si>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</si>
  <si>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</si>
  <si>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</si>
  <si>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</si>
  <si>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</si>
  <si>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</si>
  <si>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</si>
  <si>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</si>
  <si>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</si>
  <si>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</si>
  <si>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</si>
  <si>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</si>
  <si>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</si>
  <si>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</si>
  <si>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</si>
  <si>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</si>
  <si>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</si>
  <si>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</si>
  <si>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</si>
  <si>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</si>
  <si>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</si>
  <si>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</si>
  <si>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</si>
  <si>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</si>
  <si>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</si>
  <si>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</si>
  <si>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</si>
  <si>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</si>
  <si>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</si>
  <si>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</si>
  <si>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</si>
  <si>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</si>
  <si>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</si>
  <si>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</si>
  <si>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</si>
  <si>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</si>
  <si>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</si>
  <si>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</si>
  <si>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</si>
  <si>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</si>
  <si>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</si>
  <si>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</si>
  <si>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</si>
  <si>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</si>
  <si>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</si>
  <si>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</si>
  <si>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</si>
  <si>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</si>
  <si>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</si>
  <si>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</si>
  <si>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</si>
  <si>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</si>
  <si>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</si>
  <si>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</si>
  <si>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</si>
  <si>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</si>
  <si>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</si>
  <si>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</si>
  <si>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</si>
  <si>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</si>
  <si>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</si>
  <si>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</si>
  <si>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</si>
  <si>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</si>
  <si>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</si>
  <si>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</si>
  <si>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</si>
  <si>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</si>
  <si>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</si>
  <si>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</si>
  <si>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</si>
  <si>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</si>
  <si>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</si>
  <si>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</si>
  <si>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</si>
  <si>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</si>
  <si>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</si>
  <si>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</si>
  <si>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</si>
  <si>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</si>
  <si>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</si>
  <si>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</si>
  <si>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</si>
  <si>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</si>
  <si>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</si>
  <si>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</si>
  <si>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</si>
  <si>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</si>
  <si>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</si>
  <si>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</si>
  <si>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</si>
  <si>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</si>
  <si>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</si>
  <si>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</si>
  <si>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</si>
  <si>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</si>
  <si>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</si>
  <si>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</si>
  <si>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</si>
  <si>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</si>
  <si>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</si>
  <si>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</si>
  <si>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</si>
  <si>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</si>
  <si>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</si>
  <si>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</si>
  <si>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</si>
  <si>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</si>
  <si>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</si>
  <si>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</si>
  <si>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</si>
  <si>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</si>
  <si>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</si>
  <si>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</si>
  <si>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</si>
  <si>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</si>
  <si>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</si>
  <si>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</si>
  <si>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</si>
  <si>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</si>
  <si>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</si>
  <si>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</si>
  <si>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</si>
  <si>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</si>
  <si>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</si>
  <si>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</si>
  <si>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</si>
  <si>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</si>
  <si>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</si>
  <si>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</si>
  <si>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</si>
  <si>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</si>
  <si>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</si>
  <si>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</si>
  <si>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</si>
  <si>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</si>
  <si>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</si>
  <si>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</si>
  <si>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</si>
  <si>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</si>
  <si>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</si>
  <si>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</si>
  <si>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</si>
  <si>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</si>
  <si>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</si>
  <si>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</si>
  <si>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</si>
  <si>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</si>
  <si>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</si>
  <si>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</si>
  <si>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</si>
  <si>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</si>
  <si>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</si>
  <si>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</si>
  <si>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</si>
  <si>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</si>
  <si>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</si>
  <si>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</si>
  <si>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</si>
  <si>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</si>
  <si>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</si>
  <si>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</si>
  <si>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</si>
  <si>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</si>
  <si>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</si>
  <si>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</si>
  <si>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</si>
  <si>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</si>
  <si>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</si>
  <si>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</si>
  <si>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</si>
  <si>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</si>
  <si>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</si>
  <si>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</si>
  <si>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</si>
  <si>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</si>
  <si>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</si>
  <si>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</si>
  <si>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</si>
  <si>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</si>
  <si>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</si>
  <si>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</si>
  <si>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</si>
  <si>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</si>
  <si>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</si>
  <si>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</si>
  <si>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</si>
  <si>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</si>
  <si>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</si>
  <si>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</si>
  <si>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</si>
  <si>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</si>
  <si>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</si>
  <si>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</si>
  <si>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</si>
  <si>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</si>
  <si>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</si>
  <si>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</si>
  <si>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</si>
  <si>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</si>
  <si>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</si>
  <si>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</si>
  <si>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</si>
  <si>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</si>
  <si>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</si>
  <si>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</si>
  <si>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</si>
  <si>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</si>
  <si>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</si>
  <si>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</si>
  <si>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</si>
  <si>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</si>
  <si>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</si>
  <si>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</si>
  <si>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</si>
  <si>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</si>
  <si>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</si>
  <si>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</si>
  <si>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</si>
  <si>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</si>
  <si>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</si>
  <si>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</si>
  <si>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</si>
  <si>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</si>
  <si>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</si>
  <si>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</si>
  <si>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</si>
  <si>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</si>
  <si>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</si>
  <si>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</si>
  <si>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</si>
  <si>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</si>
  <si>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</si>
  <si>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</si>
  <si>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</si>
  <si>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</si>
  <si>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</si>
  <si>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</si>
  <si>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</si>
  <si>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</si>
  <si>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</si>
  <si>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</si>
  <si>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</si>
  <si>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</si>
  <si>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</si>
  <si>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</si>
  <si>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</si>
  <si>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</si>
  <si>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</si>
  <si>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</si>
  <si>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</si>
  <si>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</si>
  <si>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</si>
  <si>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</si>
  <si>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</si>
  <si>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</si>
  <si>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</si>
  <si>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</si>
  <si>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</si>
  <si>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</si>
  <si>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</si>
  <si>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</si>
  <si>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</si>
  <si>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</si>
  <si>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</si>
  <si>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</si>
  <si>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</si>
  <si>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</si>
  <si>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</si>
  <si>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</si>
  <si>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</si>
  <si>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</si>
  <si>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</si>
  <si>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</si>
  <si>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</si>
  <si>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</si>
  <si>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</si>
  <si>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</si>
  <si>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</si>
  <si>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</si>
  <si>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</si>
  <si>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</si>
  <si>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</si>
  <si>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</si>
  <si>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</si>
  <si>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</si>
  <si>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</si>
  <si>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</si>
  <si>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</si>
  <si>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</si>
  <si>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</si>
  <si>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</si>
  <si>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</si>
  <si>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</si>
  <si>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</si>
  <si>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</si>
  <si>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</si>
  <si>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</si>
  <si>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</si>
  <si>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</si>
  <si>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</si>
  <si>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</si>
  <si>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</si>
  <si>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</si>
  <si>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</si>
  <si>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</si>
  <si>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</si>
  <si>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</si>
  <si>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</si>
  <si>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</si>
  <si>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</si>
  <si>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</si>
  <si>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</si>
  <si>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</si>
  <si>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</si>
  <si>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</si>
  <si>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</si>
  <si>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</si>
  <si>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</si>
  <si>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</si>
  <si>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</si>
  <si>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</si>
  <si>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</si>
  <si>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</si>
  <si>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</si>
  <si>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</si>
  <si>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</si>
  <si>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</si>
  <si>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</si>
  <si>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</si>
  <si>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</si>
  <si>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</si>
  <si>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</si>
  <si>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</si>
  <si>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</si>
  <si>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</si>
  <si>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</si>
  <si>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</si>
  <si>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</si>
  <si>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</si>
  <si>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</si>
  <si>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</si>
  <si>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</si>
  <si>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</si>
  <si>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</si>
  <si>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</si>
  <si>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</si>
  <si>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</si>
  <si>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</si>
  <si>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</si>
  <si>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</si>
  <si>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</si>
  <si>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</si>
  <si>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</si>
  <si>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</si>
  <si>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</si>
  <si>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</si>
  <si>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</si>
  <si>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</si>
  <si>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</si>
  <si>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</si>
  <si>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</si>
  <si>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</si>
  <si>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</si>
  <si>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</si>
  <si>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</si>
  <si>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</si>
  <si>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</si>
  <si>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</si>
  <si>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</si>
  <si>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</si>
  <si>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</si>
  <si>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</si>
  <si>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</si>
  <si>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</si>
  <si>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</si>
  <si>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</si>
  <si>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</si>
  <si>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</si>
  <si>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</si>
  <si>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</si>
  <si>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</si>
  <si>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</si>
  <si>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</si>
  <si>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</si>
  <si>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</si>
  <si>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</si>
  <si>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</si>
  <si>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</si>
  <si>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</si>
  <si>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</si>
  <si>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</si>
  <si>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</si>
  <si>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</si>
  <si>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</si>
  <si>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</si>
  <si>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</si>
  <si>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</si>
  <si>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</si>
  <si>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</si>
  <si>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</si>
  <si>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</si>
  <si>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</si>
  <si>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</si>
  <si>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</si>
  <si>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</si>
  <si>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</si>
  <si>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</si>
  <si>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</si>
  <si>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</si>
  <si>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</si>
  <si>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</si>
  <si>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</si>
  <si>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</si>
  <si>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</si>
  <si>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</si>
  <si>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</si>
  <si>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</si>
  <si>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</si>
  <si>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</si>
  <si>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</si>
  <si>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</si>
  <si>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</si>
  <si>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</si>
  <si>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</si>
  <si>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</si>
  <si>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</si>
  <si>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</si>
  <si>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</si>
  <si>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</si>
  <si>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</si>
  <si>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</si>
  <si>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</si>
  <si>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</si>
  <si>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</si>
  <si>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</si>
  <si>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</si>
  <si>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</si>
  <si>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</si>
  <si>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</si>
  <si>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</si>
  <si>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</si>
  <si>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</si>
  <si>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</si>
  <si>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</si>
  <si>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</si>
  <si>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</si>
  <si>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</si>
  <si>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</si>
  <si>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</si>
  <si>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</si>
  <si>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</si>
  <si>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</si>
  <si>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</si>
  <si>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</si>
  <si>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</si>
  <si>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</si>
  <si>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</si>
  <si>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</si>
  <si>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</si>
  <si>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</si>
  <si>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</si>
  <si>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</si>
  <si>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</si>
  <si>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</si>
  <si>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</si>
  <si>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</si>
  <si>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</si>
  <si>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</si>
  <si>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</si>
  <si>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</si>
  <si>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</si>
  <si>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</si>
  <si>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</si>
  <si>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</si>
  <si>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</si>
  <si>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</si>
  <si>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</si>
  <si>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</si>
  <si>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</si>
  <si>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</si>
  <si>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</si>
  <si>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</si>
  <si>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</si>
  <si>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</si>
  <si>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</si>
  <si>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</si>
  <si>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</si>
  <si>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</si>
  <si>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</si>
  <si>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</si>
  <si>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</si>
  <si>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</si>
  <si>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</si>
  <si>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</si>
  <si>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</si>
  <si>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</si>
  <si>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</si>
  <si>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</si>
  <si>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</si>
  <si>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</si>
  <si>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</si>
  <si>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</si>
  <si>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</si>
  <si>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</si>
  <si>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</si>
  <si>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</si>
  <si>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</si>
  <si>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</si>
  <si>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</si>
  <si>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</si>
  <si>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</si>
  <si>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</si>
  <si>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</si>
  <si>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</si>
  <si>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</si>
  <si>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</si>
  <si>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</si>
  <si>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</si>
  <si>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</si>
  <si>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</si>
  <si>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</si>
  <si>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</si>
  <si>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</si>
  <si>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</si>
  <si>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</si>
  <si>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</si>
  <si>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</si>
  <si>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</si>
  <si>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</si>
  <si>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</si>
  <si>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</si>
  <si>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</si>
  <si>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</si>
  <si>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</si>
  <si>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</si>
  <si>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</si>
  <si>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</si>
  <si>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</si>
  <si>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</si>
  <si>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</si>
  <si>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</si>
  <si>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</si>
  <si>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</si>
  <si>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</si>
  <si>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</si>
  <si>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</si>
  <si>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</si>
  <si>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</si>
  <si>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</si>
  <si>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</si>
  <si>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</si>
  <si>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</si>
  <si>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</si>
  <si>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</si>
  <si>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</si>
  <si>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</si>
  <si>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</si>
  <si>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</si>
  <si>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</si>
  <si>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</si>
  <si>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</si>
  <si>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</si>
  <si>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</si>
  <si>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</si>
  <si>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</si>
  <si>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</si>
  <si>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</si>
  <si>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</si>
  <si>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</si>
  <si>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</si>
  <si>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</si>
  <si>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</si>
  <si>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</si>
  <si>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</si>
  <si>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</si>
  <si>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</si>
  <si>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</si>
  <si>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</si>
  <si>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</si>
  <si>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</si>
  <si>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</si>
  <si>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</si>
  <si>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</si>
  <si>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</si>
  <si>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</si>
  <si>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</si>
  <si>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</si>
  <si>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</si>
  <si>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</si>
  <si>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</si>
  <si>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</si>
  <si>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</si>
  <si>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</si>
  <si>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</si>
  <si>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</si>
  <si>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</si>
  <si>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</si>
  <si>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</si>
  <si>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</si>
  <si>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</si>
  <si>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</si>
  <si>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</si>
  <si>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</si>
  <si>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</si>
  <si>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</si>
  <si>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</si>
  <si>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</si>
  <si>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</si>
  <si>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</si>
  <si>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</si>
  <si>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</si>
  <si>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</si>
  <si>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</si>
  <si>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</si>
  <si>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</si>
  <si>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</si>
  <si>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</si>
  <si>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</si>
  <si>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</si>
  <si>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</si>
  <si>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</si>
  <si>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</si>
  <si>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</si>
  <si>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</si>
  <si>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</si>
  <si>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</si>
  <si>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</si>
  <si>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</si>
  <si>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</si>
  <si>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</si>
  <si>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</si>
  <si>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</si>
  <si>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</si>
  <si>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</si>
  <si>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</si>
  <si>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</si>
  <si>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</si>
  <si>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</si>
  <si>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</si>
  <si>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</si>
  <si>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</si>
  <si>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</si>
  <si>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</si>
  <si>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</si>
  <si>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</si>
  <si>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</si>
  <si>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</si>
  <si>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</si>
  <si>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</si>
  <si>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</si>
  <si>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</si>
  <si>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</si>
  <si>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</si>
  <si>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</si>
  <si>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</si>
  <si>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</si>
  <si>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</si>
  <si>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</si>
  <si>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</si>
  <si>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</si>
  <si>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</si>
  <si>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</si>
  <si>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</si>
  <si>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</si>
  <si>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</si>
  <si>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</si>
  <si>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</si>
  <si>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</si>
  <si>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</si>
  <si>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</si>
  <si>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</si>
  <si>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</si>
  <si>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</si>
  <si>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</si>
  <si>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</si>
  <si>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</si>
  <si>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</si>
  <si>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</si>
  <si>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</si>
  <si>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</si>
  <si>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</si>
  <si>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</si>
  <si>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</si>
  <si>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</si>
  <si>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</si>
  <si>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</si>
  <si>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</si>
  <si>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</si>
  <si>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</si>
  <si>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</si>
  <si>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</si>
  <si>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</si>
  <si>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</si>
  <si>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</si>
  <si>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</si>
  <si>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</si>
  <si>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</si>
  <si>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</si>
  <si>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</si>
  <si>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</si>
  <si>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</si>
  <si>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</si>
  <si>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</si>
  <si>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</si>
  <si>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</si>
  <si>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</si>
  <si>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</si>
  <si>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</si>
  <si>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</si>
  <si>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</si>
  <si>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</si>
  <si>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</si>
  <si>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</si>
  <si>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</si>
  <si>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</si>
  <si>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</si>
  <si>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</si>
  <si>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</si>
  <si>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</si>
  <si>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</si>
  <si>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</si>
  <si>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</si>
  <si>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</si>
  <si>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</si>
  <si>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</si>
  <si>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</si>
  <si>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</si>
  <si>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</si>
  <si>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</si>
  <si>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</si>
  <si>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</si>
  <si>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</si>
  <si>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</si>
  <si>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</si>
  <si>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</si>
  <si>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</si>
  <si>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</si>
  <si>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</si>
  <si>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</si>
  <si>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</si>
  <si>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</si>
  <si>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</si>
  <si>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</si>
  <si>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</si>
  <si>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</si>
  <si>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</si>
  <si>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</si>
  <si>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</si>
  <si>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</si>
  <si>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</si>
  <si>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</si>
  <si>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</si>
  <si>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</si>
  <si>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</si>
  <si>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</si>
  <si>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</si>
  <si>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</si>
  <si>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</si>
  <si>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</si>
  <si>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</si>
  <si>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</si>
  <si>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</si>
  <si>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</si>
  <si>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</si>
  <si>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</si>
  <si>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</si>
  <si>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</si>
  <si>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</si>
  <si>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</si>
  <si>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</si>
  <si>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</si>
  <si>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</si>
  <si>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</si>
  <si>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</si>
  <si>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</si>
  <si>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</si>
  <si>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</si>
  <si>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</si>
  <si>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</si>
  <si>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</si>
  <si>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</si>
  <si>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</si>
  <si>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</si>
  <si>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</si>
  <si>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</si>
  <si>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</si>
  <si>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</si>
  <si>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</si>
  <si>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</si>
  <si>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</si>
  <si>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</si>
  <si>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</si>
  <si>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</si>
  <si>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</si>
  <si>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</si>
  <si>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</si>
  <si>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</si>
  <si>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</si>
  <si>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</si>
  <si>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</si>
  <si>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</si>
  <si>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</si>
  <si>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</si>
  <si>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</si>
  <si>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</si>
  <si>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</si>
  <si>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</si>
  <si>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</si>
  <si>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</si>
  <si>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</si>
  <si>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</si>
  <si>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</si>
  <si>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</si>
  <si>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</si>
  <si>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</si>
  <si>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</si>
  <si>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</si>
  <si>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</si>
  <si>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</si>
  <si>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</si>
  <si>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</si>
  <si>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</si>
  <si>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</si>
  <si>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</si>
  <si>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</si>
  <si>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</si>
  <si>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</si>
  <si>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</si>
  <si>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</si>
  <si>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</si>
  <si>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</si>
  <si>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</si>
  <si>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</si>
  <si>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</si>
  <si>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</si>
  <si>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</si>
  <si>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</si>
  <si>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</si>
  <si>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</si>
  <si>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</si>
  <si>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</si>
  <si>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</si>
  <si>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</si>
  <si>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</si>
  <si>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</si>
  <si>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</si>
  <si>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</si>
  <si>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</si>
  <si>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</si>
  <si>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</si>
  <si>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</si>
  <si>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</si>
  <si>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</si>
  <si>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</si>
  <si>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</si>
  <si>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</si>
  <si>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</si>
  <si>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</si>
  <si>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</si>
  <si>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</si>
  <si>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</si>
  <si>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</si>
  <si>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</si>
  <si>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</si>
  <si>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</si>
  <si>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</si>
  <si>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</si>
  <si>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</si>
  <si>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</si>
  <si>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</si>
  <si>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</si>
  <si>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</si>
  <si>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</si>
  <si>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</si>
  <si>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</si>
  <si>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</si>
  <si>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</si>
  <si>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</si>
  <si>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</si>
  <si>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</si>
  <si>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</si>
  <si>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</si>
  <si>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</si>
  <si>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</si>
  <si>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</si>
  <si>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</si>
  <si>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</si>
  <si>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</si>
  <si>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</si>
  <si>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</si>
  <si>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</si>
  <si>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</si>
  <si>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</si>
  <si>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</si>
  <si>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</si>
  <si>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</si>
  <si>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</si>
  <si>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</si>
  <si>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</si>
  <si>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</si>
  <si>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</si>
  <si>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</si>
  <si>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</si>
  <si>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</si>
  <si>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</si>
  <si>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</si>
  <si>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</si>
  <si>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</si>
  <si>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</si>
  <si>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</si>
  <si>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</si>
  <si>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</si>
  <si>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</si>
  <si>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</si>
  <si>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</si>
  <si>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</si>
  <si>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</si>
  <si>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</si>
  <si>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</si>
  <si>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</si>
  <si>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</si>
  <si>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</si>
  <si>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</si>
  <si>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</si>
  <si>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</si>
  <si>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</si>
  <si>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</si>
  <si>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</si>
  <si>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</si>
  <si>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</si>
  <si>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</si>
  <si>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</si>
  <si>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</si>
  <si>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</si>
  <si>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</si>
  <si>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</si>
  <si>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</si>
  <si>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</si>
  <si>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</si>
  <si>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</si>
  <si>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</si>
  <si>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</si>
  <si>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</si>
  <si>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</si>
  <si>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</si>
  <si>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</si>
  <si>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</si>
  <si>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</si>
  <si>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</si>
  <si>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</si>
  <si>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</si>
  <si>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</si>
  <si>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</si>
  <si>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</si>
  <si>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</si>
  <si>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</si>
  <si>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</si>
  <si>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</si>
  <si>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</si>
  <si>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</si>
  <si>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</si>
  <si>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</si>
  <si>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</si>
  <si>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</si>
  <si>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</si>
  <si>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</si>
  <si>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</si>
  <si>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</si>
  <si>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</si>
  <si>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</si>
  <si>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</si>
  <si>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</si>
  <si>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</si>
  <si>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</si>
  <si>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</si>
  <si>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</si>
  <si>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</si>
  <si>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</si>
  <si>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</si>
  <si>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</si>
  <si>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</si>
  <si>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</si>
  <si>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</si>
  <si>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</si>
  <si>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</si>
  <si>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</si>
  <si>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</si>
  <si>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</si>
  <si>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</si>
  <si>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</si>
  <si>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</si>
  <si>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</si>
  <si>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</si>
  <si>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</si>
  <si>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</si>
  <si>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</si>
  <si>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</si>
  <si>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</si>
  <si>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</si>
  <si>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</si>
  <si>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</si>
  <si>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</si>
  <si>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</si>
  <si>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</si>
  <si>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</si>
  <si>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</si>
  <si>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</si>
  <si>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</si>
  <si>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</si>
  <si>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</si>
  <si>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</si>
  <si>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</si>
  <si>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</si>
  <si>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</si>
  <si>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</si>
  <si>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</si>
  <si>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</si>
  <si>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</si>
  <si>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</si>
  <si>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</si>
  <si>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</si>
  <si>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</si>
  <si>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</si>
  <si>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</si>
  <si>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</si>
  <si>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</si>
  <si>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</si>
  <si>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</si>
  <si>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</si>
  <si>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</si>
  <si>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</si>
  <si>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</si>
  <si>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</si>
  <si>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</si>
  <si>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</si>
  <si>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</si>
  <si>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</si>
  <si>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</si>
  <si>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</si>
  <si>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</si>
  <si>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</si>
  <si>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</si>
  <si>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</si>
  <si>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</si>
  <si>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</si>
  <si>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</si>
  <si>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</si>
  <si>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</si>
  <si>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</si>
  <si>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</si>
  <si>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</si>
  <si>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</si>
  <si>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</si>
  <si>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</si>
  <si>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</si>
  <si>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</si>
  <si>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</si>
  <si>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</si>
  <si>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</si>
  <si>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</si>
  <si>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</si>
  <si>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</si>
  <si>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</si>
  <si>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</si>
  <si>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</si>
  <si>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</si>
  <si>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</si>
  <si>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</si>
  <si>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</si>
  <si>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</si>
  <si>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</si>
  <si>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</si>
  <si>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</si>
  <si>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</si>
  <si>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</si>
  <si>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</si>
  <si>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</si>
  <si>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</si>
  <si>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</si>
  <si>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</si>
  <si>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</si>
  <si>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</si>
  <si>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</si>
  <si>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</si>
  <si>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</si>
  <si>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</si>
  <si>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</si>
  <si>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</si>
  <si>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</si>
  <si>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</si>
  <si>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</si>
  <si>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</si>
  <si>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</si>
  <si>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</si>
  <si>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</si>
  <si>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</si>
  <si>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</si>
  <si>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</si>
  <si>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</si>
  <si>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</si>
  <si>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</si>
  <si>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</si>
  <si>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</si>
  <si>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</si>
  <si>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</si>
  <si>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</si>
  <si>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</si>
  <si>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</si>
  <si>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</si>
  <si>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</si>
  <si>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</si>
  <si>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</si>
  <si>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</si>
  <si>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</si>
  <si>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</si>
  <si>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</si>
  <si>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</si>
  <si>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</si>
  <si>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</si>
  <si>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</si>
  <si>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</si>
  <si>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</si>
  <si>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</si>
  <si>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</si>
  <si>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</si>
  <si>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</si>
  <si>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</si>
  <si>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</si>
  <si>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</si>
  <si>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</si>
  <si>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</si>
  <si>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</si>
  <si>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</si>
  <si>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</si>
  <si>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</si>
  <si>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</si>
  <si>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</si>
  <si>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</si>
  <si>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</si>
  <si>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</si>
  <si>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</si>
  <si>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</si>
  <si>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</si>
  <si>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</si>
  <si>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</si>
  <si>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</si>
  <si>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</si>
  <si>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</si>
  <si>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</si>
  <si>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</si>
  <si>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</si>
  <si>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</si>
  <si>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</si>
  <si>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</si>
  <si>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</si>
  <si>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</si>
  <si>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</si>
  <si>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</si>
  <si>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</si>
  <si>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</si>
  <si>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</si>
  <si>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</si>
  <si>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</si>
  <si>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</si>
  <si>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</si>
  <si>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</si>
  <si>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</si>
  <si>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</si>
  <si>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</si>
  <si>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</si>
  <si>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</si>
  <si>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</si>
  <si>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</si>
  <si>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</si>
  <si>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</si>
  <si>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</si>
  <si>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</si>
  <si>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</si>
  <si>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</si>
  <si>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</si>
  <si>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</si>
  <si>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</si>
  <si>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</si>
  <si>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</si>
  <si>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</si>
  <si>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</si>
  <si>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</si>
  <si>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</si>
  <si>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</si>
  <si>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</si>
  <si>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</si>
  <si>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</si>
  <si>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</si>
  <si>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</si>
  <si>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</si>
  <si>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</si>
  <si>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</si>
  <si>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</si>
  <si>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</si>
  <si>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</si>
  <si>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</si>
  <si>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</si>
  <si>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</si>
  <si>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</si>
  <si>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</si>
  <si>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</si>
  <si>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</si>
  <si>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</si>
  <si>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</si>
  <si>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</si>
  <si>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</si>
  <si>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</si>
  <si>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</si>
  <si>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</si>
  <si>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</si>
  <si>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</si>
  <si>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</si>
  <si>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</si>
  <si>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</si>
  <si>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</si>
  <si>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</si>
  <si>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</si>
  <si>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</si>
  <si>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</si>
  <si>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</si>
  <si>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</si>
  <si>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</si>
  <si>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</si>
  <si>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</si>
  <si>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</si>
  <si>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</si>
  <si>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</si>
  <si>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</si>
  <si>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</si>
  <si>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</si>
  <si>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</si>
  <si>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</si>
  <si>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</si>
  <si>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</si>
  <si>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</si>
  <si>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</si>
  <si>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</si>
  <si>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</si>
  <si>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</si>
  <si>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</si>
  <si>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</si>
  <si>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</si>
  <si>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</si>
  <si>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</si>
  <si>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</si>
  <si>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</si>
  <si>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</si>
  <si>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</si>
  <si>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</si>
  <si>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</si>
  <si>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</si>
  <si>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</si>
  <si>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</si>
  <si>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</si>
  <si>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</si>
  <si>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</si>
  <si>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</si>
  <si>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</si>
  <si>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</si>
  <si>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</si>
  <si>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</si>
  <si>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</si>
  <si>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</si>
  <si>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</si>
  <si>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</si>
  <si>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</si>
  <si>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</si>
  <si>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</si>
  <si>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</si>
  <si>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</si>
  <si>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</si>
  <si>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</si>
  <si>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</si>
  <si>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</si>
  <si>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</si>
  <si>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</si>
  <si>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</si>
  <si>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</si>
  <si>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</si>
  <si>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</si>
  <si>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</si>
  <si>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</si>
  <si>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</si>
  <si>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</si>
  <si>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</si>
  <si>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</si>
  <si>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</si>
  <si>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</si>
  <si>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</si>
  <si>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</si>
  <si>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</si>
  <si>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</si>
  <si>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</si>
  <si>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</si>
  <si>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</si>
  <si>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</si>
  <si>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</si>
  <si>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</si>
  <si>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</si>
  <si>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</si>
  <si>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</si>
  <si>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</si>
  <si>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</si>
  <si>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</si>
  <si>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</si>
  <si>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</si>
  <si>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</si>
  <si>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</si>
  <si>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</si>
  <si>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</si>
  <si>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</si>
  <si>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</si>
  <si>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</si>
  <si>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</si>
  <si>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</si>
  <si>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</si>
  <si>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</si>
  <si>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</si>
  <si>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</si>
  <si>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</si>
  <si>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</si>
  <si>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</si>
  <si>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</si>
  <si>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</si>
  <si>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</si>
  <si>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</si>
  <si>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</si>
  <si>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</si>
  <si>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</si>
  <si>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</si>
  <si>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</si>
  <si>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</si>
  <si>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</si>
  <si>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</si>
  <si>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</si>
  <si>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</si>
  <si>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</si>
  <si>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</si>
  <si>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</si>
  <si>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</si>
  <si>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</si>
  <si>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</si>
  <si>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</si>
  <si>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</si>
  <si>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</si>
  <si>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</si>
  <si>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</si>
  <si>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</si>
  <si>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</si>
  <si>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</si>
  <si>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</si>
  <si>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</si>
  <si>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</si>
  <si>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</si>
  <si>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</si>
  <si>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</si>
  <si>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</si>
  <si>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</si>
  <si>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</si>
  <si>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</si>
  <si>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</si>
  <si>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</si>
  <si>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</si>
  <si>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</si>
  <si>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</si>
  <si>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</si>
  <si>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</si>
  <si>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</si>
  <si>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</si>
  <si>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</si>
  <si>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</si>
  <si>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</si>
  <si>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</si>
  <si>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</si>
  <si>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</si>
  <si>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</si>
  <si>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</si>
  <si>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</si>
  <si>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</si>
  <si>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</si>
  <si>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</si>
  <si>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</si>
  <si>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</si>
  <si>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</si>
  <si>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</si>
  <si>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</si>
  <si>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</si>
  <si>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</si>
  <si>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</si>
  <si>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</si>
  <si>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</si>
  <si>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</si>
  <si>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</si>
  <si>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</si>
  <si>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</si>
  <si>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</si>
  <si>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</si>
  <si>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</si>
  <si>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</si>
  <si>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</si>
  <si>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</si>
  <si>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</si>
  <si>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</si>
  <si>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</si>
  <si>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</si>
  <si>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</si>
  <si>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</si>
  <si>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</si>
  <si>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</si>
  <si>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</si>
  <si>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</si>
  <si>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</si>
  <si>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</si>
  <si>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</si>
  <si>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</si>
  <si>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</si>
  <si>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</si>
  <si>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</si>
  <si>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</si>
  <si>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</si>
  <si>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</si>
  <si>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</si>
  <si>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</si>
  <si>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</si>
  <si>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</si>
  <si>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</si>
  <si>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</si>
  <si>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</si>
  <si>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</si>
  <si>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</si>
  <si>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</si>
  <si>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</si>
  <si>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</si>
  <si>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</si>
  <si>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</si>
  <si>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</si>
  <si>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</si>
  <si>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</si>
  <si>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</si>
  <si>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</si>
  <si>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</si>
  <si>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</si>
  <si>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</si>
  <si>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</si>
  <si>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</si>
  <si>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</si>
  <si>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</si>
  <si>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</si>
  <si>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</si>
  <si>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</si>
  <si>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</si>
  <si>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</si>
  <si>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</si>
  <si>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</si>
  <si>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</si>
  <si>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</si>
  <si>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</si>
  <si>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</si>
  <si>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</si>
  <si>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</si>
  <si>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</si>
  <si>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</si>
  <si>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</si>
  <si>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</si>
  <si>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</si>
  <si>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</si>
  <si>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</si>
  <si>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</si>
  <si>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</si>
  <si>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</si>
  <si>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</si>
  <si>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</si>
  <si>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</si>
  <si>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</si>
  <si>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</si>
  <si>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</si>
  <si>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</si>
  <si>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</si>
  <si>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</si>
  <si>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</si>
  <si>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</si>
  <si>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</si>
  <si>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</si>
  <si>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</si>
  <si>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</si>
  <si>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</si>
  <si>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</si>
  <si>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</si>
  <si>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</si>
  <si>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</si>
  <si>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</si>
  <si>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</si>
  <si>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</si>
  <si>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</si>
  <si>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</si>
  <si>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</si>
  <si>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</si>
  <si>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</si>
  <si>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</si>
  <si>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</si>
  <si>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</si>
  <si>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</si>
  <si>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</si>
  <si>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</si>
  <si>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</si>
  <si>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</si>
  <si>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</si>
  <si>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</si>
  <si>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</si>
  <si>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</si>
  <si>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</si>
  <si>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</si>
  <si>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</si>
  <si>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</si>
  <si>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</si>
  <si>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</si>
  <si>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</si>
  <si>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</si>
  <si>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</si>
  <si>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</si>
  <si>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</si>
  <si>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</si>
  <si>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</si>
  <si>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</si>
  <si>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</si>
  <si>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</si>
  <si>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</si>
  <si>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</si>
  <si>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</si>
  <si>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</si>
  <si>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</si>
  <si>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</si>
  <si>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</si>
  <si>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</si>
  <si>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</si>
  <si>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</si>
  <si>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</si>
  <si>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</si>
  <si>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</si>
  <si>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</si>
  <si>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</si>
  <si>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</si>
  <si>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</si>
  <si>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</si>
  <si>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</si>
  <si>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</si>
  <si>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</si>
  <si>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</si>
  <si>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</si>
  <si>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</si>
  <si>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</si>
  <si>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</si>
  <si>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</si>
  <si>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</si>
  <si>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</si>
  <si>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</si>
  <si>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</si>
  <si>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</si>
  <si>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</si>
  <si>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</si>
  <si>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</si>
  <si>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</si>
  <si>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</si>
  <si>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</si>
  <si>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</si>
  <si>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</si>
  <si>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</si>
  <si>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</si>
  <si>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</si>
  <si>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</si>
  <si>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</si>
  <si>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</si>
  <si>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</si>
  <si>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</si>
  <si>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</si>
  <si>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</si>
  <si>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</si>
  <si>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</si>
  <si>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</si>
  <si>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</si>
  <si>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</si>
  <si>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</si>
  <si>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</si>
  <si>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</si>
  <si>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</si>
  <si>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</si>
  <si>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</si>
  <si>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</si>
  <si>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</si>
  <si>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</si>
  <si>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</si>
  <si>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</si>
  <si>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</si>
  <si>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</si>
  <si>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</si>
  <si>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</si>
  <si>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</si>
  <si>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</si>
  <si>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</si>
  <si>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</si>
  <si>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</si>
  <si>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</si>
  <si>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</si>
  <si>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</si>
  <si>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</si>
  <si>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</si>
  <si>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</si>
  <si>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</si>
  <si>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</si>
  <si>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</si>
  <si>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</si>
  <si>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</si>
  <si>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</si>
  <si>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</si>
  <si>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</si>
  <si>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</si>
  <si>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</si>
  <si>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</si>
  <si>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</si>
  <si>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</si>
  <si>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</si>
  <si>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</si>
  <si>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</si>
  <si>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</si>
  <si>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</si>
  <si>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</si>
  <si>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</si>
  <si>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</si>
  <si>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</si>
  <si>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</si>
  <si>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</si>
  <si>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</si>
  <si>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</si>
  <si>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</si>
  <si>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</si>
  <si>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</si>
  <si>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</si>
  <si>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</si>
  <si>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</si>
  <si>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</si>
  <si>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</si>
  <si>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</si>
  <si>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</si>
  <si>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</si>
  <si>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</si>
  <si>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</si>
  <si>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</si>
  <si>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</si>
  <si>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</si>
  <si>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</si>
  <si>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</si>
  <si>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</si>
  <si>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</si>
  <si>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</si>
  <si>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</si>
  <si>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</si>
  <si>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</si>
  <si>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</si>
  <si>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</si>
  <si>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</si>
  <si>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</si>
  <si>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</si>
  <si>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FºFº,COM 250KG,PARA POCO DE VISITA OU CAIXA DE AREIA,PADRAO CEDAE TIPO K-240,CLASSE 300,ASSENTADO COMARGAMASSA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</si>
  <si>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</si>
  <si>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</si>
  <si>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</si>
  <si>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</si>
  <si>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</si>
  <si>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</si>
  <si>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</si>
  <si>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</si>
  <si>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</si>
  <si>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</si>
  <si>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</si>
  <si>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</si>
  <si>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</si>
  <si>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</si>
  <si>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</si>
  <si>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06.016.0009-A</t>
  </si>
  <si>
    <t>06.016.0010-0</t>
  </si>
  <si>
    <t>GRELHA(RALO PARA SARJETA) COMPLETA DE FºFº,DE 30X90CM,GR-95,CARGA MINIMA PARA TESTE 25T,RESISTENCIA MAXIMA DE ROMPIMENTO27,5T E FLECHA RESIDUAL MAXIMA 17MM,ASSENTADA COM ARGAMASSADE CIMENTO E AREIA,NO TRACO 1:4 EM VOLUME.FORNECIMENTO E ASSENTAMENTO</t>
  </si>
  <si>
    <t>06.016.0010-A</t>
  </si>
  <si>
    <t>06.016.0011-0</t>
  </si>
  <si>
    <t>GRELHA(RALO PARA SARJETA) COMPLETA DE FºFº,DE 30X90CM,COM PESO TOTAL DE 74KG(T-95),CARGA MINIMA PARA TESTE 26T,RESISTENCIA MAXIMA DE ROMPIMENTO 32,5T E FLECHA RESIDUAL MAXIMA 17MM,ASSENTADA COM ARGAMASSA DE CIMENTO E AREIA,NO TRACO 1:4 EM VOLUME.FORNECIMENTO E ASSENTAMENTO</t>
  </si>
  <si>
    <t>06.016.0011-A</t>
  </si>
  <si>
    <t>06.016.0012-0</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</si>
  <si>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</si>
  <si>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</si>
  <si>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</si>
  <si>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</si>
  <si>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</si>
  <si>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</si>
  <si>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</si>
  <si>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</si>
  <si>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</si>
  <si>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</si>
  <si>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</si>
  <si>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</si>
  <si>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</si>
  <si>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</si>
  <si>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</si>
  <si>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</si>
  <si>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</si>
  <si>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</si>
  <si>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</si>
  <si>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06.016.0040-A</t>
  </si>
  <si>
    <t>06.016.0041-0</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</si>
  <si>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</si>
  <si>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</si>
  <si>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</si>
  <si>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</si>
  <si>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</si>
  <si>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</si>
  <si>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</si>
  <si>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</si>
  <si>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</si>
  <si>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</si>
  <si>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</si>
  <si>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</si>
  <si>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</si>
  <si>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</si>
  <si>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</si>
  <si>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</si>
  <si>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</si>
  <si>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</si>
  <si>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 COM CAPACIDADE DE CARGA DE 15,0T,PARA REGISTRO PADRAO CEDAE,ASSENTADA COM ARGAMASSA DE CIMENTO E AREIA NO TRACO 1:4 EM VOLUME.FORNECIMENTO EASSENTAMENTO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</si>
  <si>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</si>
  <si>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</si>
  <si>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</si>
  <si>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</si>
  <si>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</si>
  <si>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</si>
  <si>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</si>
  <si>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</si>
  <si>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(FºFº E CONCRETO,EXCLUSIVE ESTE),TIPO PESADO,DE0,60M DE DIAMETRO,PESO SEM CONCRETO 70KG E TOTAL DE 106KG,CONFORME PROJETO CEDAE,ASSENTADO COM ARGAMASSA DE CIMENTO E AREIA,NO TRACO 1:4 EM VOLUME.FORNECIMENTO E ASSENTAMENTO</t>
  </si>
  <si>
    <t>06.016.0100-A</t>
  </si>
  <si>
    <t>06.016.0105-0</t>
  </si>
  <si>
    <t>TAMPAO MISTO (FºFº E CONCRETO,EXCLUSIVE ESTE),TIPO LEVE,DE 0,60M DE DIAMETRO,PESO SEM CONCRETO 36KG E TOTAL DE 76KG,CONFORME PROJETO CEDAE,ASSENTADO COM ARGAMASSA DE CIMENTO E AREIA,NO TRACO 1:4 EM 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</si>
  <si>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</si>
  <si>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</si>
  <si>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</si>
  <si>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</si>
  <si>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</si>
  <si>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</si>
  <si>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</si>
  <si>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</si>
  <si>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</si>
  <si>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</si>
  <si>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</si>
  <si>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</si>
  <si>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</si>
  <si>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</si>
  <si>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</si>
  <si>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</si>
  <si>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</si>
  <si>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</si>
  <si>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</si>
  <si>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</si>
  <si>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</si>
  <si>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</si>
  <si>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</si>
  <si>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</si>
  <si>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</si>
  <si>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</si>
  <si>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</si>
  <si>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</si>
  <si>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</si>
  <si>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</si>
  <si>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</si>
  <si>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</si>
  <si>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</si>
  <si>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</si>
  <si>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</si>
  <si>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</si>
  <si>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</si>
  <si>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</si>
  <si>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</si>
  <si>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</si>
  <si>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</si>
  <si>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</si>
  <si>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</si>
  <si>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</si>
  <si>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</si>
  <si>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</si>
  <si>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</si>
  <si>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</si>
  <si>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</si>
  <si>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</si>
  <si>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</si>
  <si>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</si>
  <si>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</si>
  <si>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</si>
  <si>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</si>
  <si>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</si>
  <si>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</si>
  <si>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</si>
  <si>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</si>
  <si>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</si>
  <si>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</si>
  <si>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</si>
  <si>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</si>
  <si>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</si>
  <si>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</si>
  <si>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</si>
  <si>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</si>
  <si>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</si>
  <si>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</si>
  <si>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</si>
  <si>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</si>
  <si>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</si>
  <si>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</si>
  <si>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</si>
  <si>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</si>
  <si>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</si>
  <si>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</si>
  <si>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</si>
  <si>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</si>
  <si>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</si>
  <si>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</si>
  <si>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</si>
  <si>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</si>
  <si>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</si>
  <si>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</si>
  <si>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</si>
  <si>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</si>
  <si>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</si>
  <si>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</si>
  <si>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</si>
  <si>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</si>
  <si>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</si>
  <si>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</si>
  <si>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</si>
  <si>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</si>
  <si>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</si>
  <si>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</si>
  <si>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</si>
  <si>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</si>
  <si>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</si>
  <si>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</si>
  <si>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</si>
  <si>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</si>
  <si>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</si>
  <si>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</si>
  <si>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</si>
  <si>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</si>
  <si>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</si>
  <si>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</si>
  <si>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</si>
  <si>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</si>
  <si>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</si>
  <si>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</si>
  <si>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</si>
  <si>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</si>
  <si>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</si>
  <si>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</si>
  <si>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</si>
  <si>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</si>
  <si>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</si>
  <si>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</si>
  <si>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</si>
  <si>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</si>
  <si>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</si>
  <si>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</si>
  <si>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</si>
  <si>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</si>
  <si>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</si>
  <si>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</si>
  <si>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</si>
  <si>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</si>
  <si>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</si>
  <si>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</si>
  <si>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</si>
  <si>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</si>
  <si>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</si>
  <si>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</si>
  <si>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</si>
  <si>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</si>
  <si>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</si>
  <si>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</si>
  <si>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</si>
  <si>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</si>
  <si>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</si>
  <si>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</si>
  <si>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</si>
  <si>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</si>
  <si>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</si>
  <si>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</si>
  <si>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</si>
  <si>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</si>
  <si>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</si>
  <si>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</si>
  <si>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</si>
  <si>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</si>
  <si>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</si>
  <si>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</si>
  <si>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</si>
  <si>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</si>
  <si>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</si>
  <si>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</si>
  <si>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</si>
  <si>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</si>
  <si>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</si>
  <si>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</si>
  <si>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</si>
  <si>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</si>
  <si>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</si>
  <si>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</si>
  <si>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</si>
  <si>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</si>
  <si>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</si>
  <si>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</si>
  <si>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</si>
  <si>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</si>
  <si>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</si>
  <si>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</si>
  <si>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</si>
  <si>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</si>
  <si>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</si>
  <si>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</si>
  <si>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</si>
  <si>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</si>
  <si>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</si>
  <si>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</si>
  <si>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</si>
  <si>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</si>
  <si>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</si>
  <si>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</si>
  <si>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</si>
  <si>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</si>
  <si>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</si>
  <si>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</si>
  <si>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</si>
  <si>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</si>
  <si>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</si>
  <si>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</si>
  <si>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</si>
  <si>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</si>
  <si>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</si>
  <si>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</si>
  <si>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</si>
  <si>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</si>
  <si>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</si>
  <si>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</si>
  <si>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</si>
  <si>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</si>
  <si>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</si>
  <si>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</si>
  <si>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</si>
  <si>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</si>
  <si>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</si>
  <si>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</si>
  <si>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</si>
  <si>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</si>
  <si>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</si>
  <si>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</si>
  <si>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</si>
  <si>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</si>
  <si>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</si>
  <si>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</si>
  <si>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</si>
  <si>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</si>
  <si>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</si>
  <si>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</si>
  <si>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</si>
  <si>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</si>
  <si>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</si>
  <si>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</si>
  <si>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</si>
  <si>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</si>
  <si>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</si>
  <si>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</si>
  <si>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</si>
  <si>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</si>
  <si>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</si>
  <si>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</si>
  <si>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</si>
  <si>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</si>
  <si>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</si>
  <si>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</si>
  <si>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</si>
  <si>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</si>
  <si>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</si>
  <si>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</si>
  <si>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</si>
  <si>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</si>
  <si>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</si>
  <si>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</si>
  <si>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</si>
  <si>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</si>
  <si>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</si>
  <si>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</si>
  <si>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</si>
  <si>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</si>
  <si>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</si>
  <si>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</si>
  <si>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</si>
  <si>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</si>
  <si>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</si>
  <si>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</si>
  <si>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</si>
  <si>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</si>
  <si>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</si>
  <si>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</si>
  <si>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</si>
  <si>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</si>
  <si>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</si>
  <si>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</si>
  <si>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</si>
  <si>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</si>
  <si>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</si>
  <si>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</si>
  <si>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</si>
  <si>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</si>
  <si>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</si>
  <si>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</si>
  <si>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</si>
  <si>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</si>
  <si>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</si>
  <si>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</si>
  <si>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</si>
  <si>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</si>
  <si>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</si>
  <si>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</si>
  <si>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</si>
  <si>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</si>
  <si>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</si>
  <si>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</si>
  <si>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</si>
  <si>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</si>
  <si>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</si>
  <si>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</si>
  <si>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</si>
  <si>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</si>
  <si>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</si>
  <si>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</si>
  <si>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</si>
  <si>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</si>
  <si>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</si>
  <si>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</si>
  <si>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</si>
  <si>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</si>
  <si>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</si>
  <si>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</si>
  <si>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</si>
  <si>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</si>
  <si>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</si>
  <si>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</si>
  <si>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</si>
  <si>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</si>
  <si>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</si>
  <si>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</si>
  <si>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</si>
  <si>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</si>
  <si>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</si>
  <si>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</si>
  <si>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</si>
  <si>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</si>
  <si>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</si>
  <si>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</si>
  <si>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</si>
  <si>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</si>
  <si>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</si>
  <si>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</si>
  <si>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</si>
  <si>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</si>
  <si>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</si>
  <si>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</si>
  <si>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</si>
  <si>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</si>
  <si>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</si>
  <si>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</si>
  <si>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</si>
  <si>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</si>
  <si>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</si>
  <si>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</si>
  <si>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</si>
  <si>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</si>
  <si>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</si>
  <si>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</si>
  <si>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</si>
  <si>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</si>
  <si>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</si>
  <si>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</si>
  <si>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</si>
  <si>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</si>
  <si>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</si>
  <si>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</si>
  <si>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</si>
  <si>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</si>
  <si>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</si>
  <si>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</si>
  <si>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</si>
  <si>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</si>
  <si>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</si>
  <si>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</si>
  <si>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</si>
  <si>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</si>
  <si>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</si>
  <si>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</si>
  <si>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</si>
  <si>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</si>
  <si>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</si>
  <si>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</si>
  <si>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</si>
  <si>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</si>
  <si>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</si>
  <si>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</si>
  <si>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</si>
  <si>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</si>
  <si>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</si>
  <si>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</si>
  <si>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</si>
  <si>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</si>
  <si>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</si>
  <si>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</si>
  <si>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</si>
  <si>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</si>
  <si>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</si>
  <si>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</si>
  <si>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</si>
  <si>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</si>
  <si>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</si>
  <si>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</si>
  <si>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</si>
  <si>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</si>
  <si>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</si>
  <si>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</si>
  <si>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</si>
  <si>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</si>
  <si>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</si>
  <si>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</si>
  <si>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</si>
  <si>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</si>
  <si>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</si>
  <si>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</si>
  <si>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</si>
  <si>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</si>
  <si>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</si>
  <si>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</si>
  <si>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</si>
  <si>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</si>
  <si>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</si>
  <si>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</si>
  <si>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</si>
  <si>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</si>
  <si>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</si>
  <si>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</si>
  <si>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</si>
  <si>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</si>
  <si>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</si>
  <si>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</si>
  <si>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</si>
  <si>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</si>
  <si>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</si>
  <si>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</si>
  <si>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</si>
  <si>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</si>
  <si>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</si>
  <si>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</si>
  <si>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</si>
  <si>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</si>
  <si>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</si>
  <si>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</si>
  <si>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</si>
  <si>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</si>
  <si>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</si>
  <si>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</si>
  <si>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</si>
  <si>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</si>
  <si>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</si>
  <si>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</si>
  <si>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</si>
  <si>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</si>
  <si>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</si>
  <si>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</si>
  <si>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</si>
  <si>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</si>
  <si>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</si>
  <si>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</si>
  <si>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</si>
  <si>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</si>
  <si>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</si>
  <si>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</si>
  <si>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</si>
  <si>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</si>
  <si>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</si>
  <si>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</si>
  <si>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</si>
  <si>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</si>
  <si>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</si>
  <si>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</si>
  <si>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</si>
  <si>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</si>
  <si>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</si>
  <si>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</si>
  <si>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</si>
  <si>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</si>
  <si>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</si>
  <si>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</si>
  <si>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</si>
  <si>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</si>
  <si>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</si>
  <si>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</si>
  <si>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</si>
  <si>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</si>
  <si>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</si>
  <si>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</si>
  <si>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</si>
  <si>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</si>
  <si>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</si>
  <si>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</si>
  <si>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</si>
  <si>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</si>
  <si>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</si>
  <si>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</si>
  <si>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</si>
  <si>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</si>
  <si>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</si>
  <si>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</si>
  <si>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</si>
  <si>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</si>
  <si>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</si>
  <si>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</si>
  <si>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</si>
  <si>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</si>
  <si>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</si>
  <si>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</si>
  <si>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</si>
  <si>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</si>
  <si>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</si>
  <si>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</si>
  <si>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</si>
  <si>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</si>
  <si>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</si>
  <si>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</si>
  <si>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</si>
  <si>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</si>
  <si>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</si>
  <si>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</si>
  <si>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</si>
  <si>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</si>
  <si>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</si>
  <si>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</si>
  <si>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</si>
  <si>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</si>
  <si>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</si>
  <si>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</si>
  <si>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</si>
  <si>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</si>
  <si>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</si>
  <si>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</si>
  <si>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</si>
  <si>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</si>
  <si>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</si>
  <si>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</si>
  <si>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</si>
  <si>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</si>
  <si>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</si>
  <si>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</si>
  <si>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</si>
  <si>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</si>
  <si>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</si>
  <si>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</si>
  <si>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</si>
  <si>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</si>
  <si>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</si>
  <si>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</si>
  <si>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</si>
  <si>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</si>
  <si>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</si>
  <si>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</si>
  <si>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</si>
  <si>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</si>
  <si>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</si>
  <si>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</si>
  <si>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</si>
  <si>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</si>
  <si>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</si>
  <si>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</si>
  <si>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</si>
  <si>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</si>
  <si>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</si>
  <si>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</si>
  <si>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</si>
  <si>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</si>
  <si>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</si>
  <si>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</si>
  <si>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</si>
  <si>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</si>
  <si>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</si>
  <si>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</si>
  <si>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</si>
  <si>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</si>
  <si>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</si>
  <si>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</si>
  <si>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</si>
  <si>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</si>
  <si>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</si>
  <si>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</si>
  <si>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</si>
  <si>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</si>
  <si>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</si>
  <si>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</si>
  <si>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</si>
  <si>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</si>
  <si>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</si>
  <si>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</si>
  <si>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</si>
  <si>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</si>
  <si>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</si>
  <si>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</si>
  <si>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</si>
  <si>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</si>
  <si>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</si>
  <si>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</si>
  <si>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</si>
  <si>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</si>
  <si>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</si>
  <si>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</si>
  <si>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</si>
  <si>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</si>
  <si>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</si>
  <si>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</si>
  <si>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</si>
  <si>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</si>
  <si>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</si>
  <si>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</si>
  <si>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</si>
  <si>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</si>
  <si>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</si>
  <si>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</si>
  <si>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</si>
  <si>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</si>
  <si>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</si>
  <si>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</si>
  <si>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</si>
  <si>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</si>
  <si>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</si>
  <si>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</si>
  <si>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</si>
  <si>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</si>
  <si>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</si>
  <si>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</si>
  <si>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</si>
  <si>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</si>
  <si>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</si>
  <si>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</si>
  <si>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</si>
  <si>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</si>
  <si>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</si>
  <si>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</si>
  <si>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</si>
  <si>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</si>
  <si>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</si>
  <si>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</si>
  <si>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</si>
  <si>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</si>
  <si>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</si>
  <si>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</si>
  <si>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</si>
  <si>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</si>
  <si>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</si>
  <si>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</si>
  <si>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</si>
  <si>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</si>
  <si>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</si>
  <si>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</si>
  <si>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</si>
  <si>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</si>
  <si>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</si>
  <si>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</si>
  <si>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</si>
  <si>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</si>
  <si>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</si>
  <si>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</si>
  <si>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</si>
  <si>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</si>
  <si>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</si>
  <si>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</si>
  <si>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</si>
  <si>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</si>
  <si>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</si>
  <si>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</si>
  <si>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</si>
  <si>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</si>
  <si>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</si>
  <si>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</si>
  <si>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</si>
  <si>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</si>
  <si>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</si>
  <si>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</si>
  <si>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</si>
  <si>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</si>
  <si>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</si>
  <si>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</si>
  <si>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</si>
  <si>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</si>
  <si>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</si>
  <si>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</si>
  <si>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</si>
  <si>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</si>
  <si>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</si>
  <si>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</si>
  <si>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</si>
  <si>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</si>
  <si>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</si>
  <si>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</si>
  <si>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</si>
  <si>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</si>
  <si>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</si>
  <si>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</si>
  <si>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</si>
  <si>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</si>
  <si>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</si>
  <si>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</si>
  <si>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</si>
  <si>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</si>
  <si>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</si>
  <si>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</si>
  <si>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</si>
  <si>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</si>
  <si>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</si>
  <si>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</si>
  <si>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</si>
  <si>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</si>
  <si>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</si>
  <si>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</si>
  <si>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</si>
  <si>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</si>
  <si>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</si>
  <si>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</si>
  <si>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</si>
  <si>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</si>
  <si>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</si>
  <si>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</si>
  <si>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</si>
  <si>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</si>
  <si>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</si>
  <si>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</si>
  <si>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</si>
  <si>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</si>
  <si>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</si>
  <si>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</si>
  <si>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</si>
  <si>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</si>
  <si>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</si>
  <si>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</si>
  <si>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</si>
  <si>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</si>
  <si>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</si>
  <si>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</si>
  <si>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</si>
  <si>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</si>
  <si>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</si>
  <si>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</si>
  <si>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</si>
  <si>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</si>
  <si>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</si>
  <si>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</si>
  <si>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</si>
  <si>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</si>
  <si>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</si>
  <si>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</si>
  <si>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</si>
  <si>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</si>
  <si>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</si>
  <si>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</si>
  <si>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</si>
  <si>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</si>
  <si>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</si>
  <si>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</si>
  <si>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</si>
  <si>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</si>
  <si>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</si>
  <si>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</si>
  <si>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</si>
  <si>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</si>
  <si>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</si>
  <si>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</si>
  <si>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</si>
  <si>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</si>
  <si>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</si>
  <si>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</si>
  <si>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</si>
  <si>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</si>
  <si>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</si>
  <si>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</si>
  <si>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</si>
  <si>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</si>
  <si>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</si>
  <si>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</si>
  <si>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</si>
  <si>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</si>
  <si>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</si>
  <si>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</si>
  <si>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</si>
  <si>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</si>
  <si>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</si>
  <si>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</si>
  <si>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</si>
  <si>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</si>
  <si>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</si>
  <si>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</si>
  <si>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</si>
  <si>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</si>
  <si>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</si>
  <si>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</si>
  <si>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</si>
  <si>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</si>
  <si>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</si>
  <si>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</si>
  <si>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</si>
  <si>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</si>
  <si>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</si>
  <si>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</si>
  <si>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</si>
  <si>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</si>
  <si>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</si>
  <si>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</si>
  <si>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</si>
  <si>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</si>
  <si>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</si>
  <si>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</si>
  <si>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</si>
  <si>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</si>
  <si>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</si>
  <si>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</si>
  <si>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</si>
  <si>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</si>
  <si>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</si>
  <si>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</si>
  <si>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</si>
  <si>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</si>
  <si>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</si>
  <si>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</si>
  <si>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</si>
  <si>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</si>
  <si>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</si>
  <si>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</si>
  <si>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</si>
  <si>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</si>
  <si>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</si>
  <si>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</si>
  <si>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</si>
  <si>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</si>
  <si>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</si>
  <si>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</si>
  <si>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</si>
  <si>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</si>
  <si>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</si>
  <si>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</si>
  <si>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</si>
  <si>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</si>
  <si>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</si>
  <si>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</si>
  <si>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</si>
  <si>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</si>
  <si>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</si>
  <si>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</si>
  <si>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</si>
  <si>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</si>
  <si>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</si>
  <si>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</si>
  <si>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</si>
  <si>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</si>
  <si>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</si>
  <si>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</si>
  <si>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</si>
  <si>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</si>
  <si>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</si>
  <si>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</si>
  <si>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</si>
  <si>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</si>
  <si>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</si>
  <si>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</si>
  <si>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</si>
  <si>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</si>
  <si>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</si>
  <si>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</si>
  <si>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</si>
  <si>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</si>
  <si>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</si>
  <si>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</si>
  <si>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</si>
  <si>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</si>
  <si>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</si>
  <si>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</si>
  <si>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</si>
  <si>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</si>
  <si>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</si>
  <si>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</si>
  <si>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</si>
  <si>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</si>
  <si>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</si>
  <si>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</si>
  <si>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</si>
  <si>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</si>
  <si>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</si>
  <si>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</si>
  <si>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</si>
  <si>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</si>
  <si>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</si>
  <si>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</si>
  <si>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</si>
  <si>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</si>
  <si>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</si>
  <si>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</si>
  <si>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</si>
  <si>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</si>
  <si>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</si>
  <si>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</si>
  <si>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</si>
  <si>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</si>
  <si>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</si>
  <si>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</si>
  <si>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</si>
  <si>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</si>
  <si>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</si>
  <si>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</si>
  <si>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</si>
  <si>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</si>
  <si>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</si>
  <si>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</si>
  <si>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</si>
  <si>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</si>
  <si>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</si>
  <si>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</si>
  <si>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</si>
  <si>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</si>
  <si>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</si>
  <si>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</si>
  <si>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</si>
  <si>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</si>
  <si>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</si>
  <si>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</si>
  <si>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</si>
  <si>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</si>
  <si>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</si>
  <si>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</si>
  <si>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</si>
  <si>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</si>
  <si>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</si>
  <si>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</si>
  <si>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</si>
  <si>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</si>
  <si>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</si>
  <si>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</si>
  <si>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</si>
  <si>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</si>
  <si>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</si>
  <si>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</si>
  <si>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</si>
  <si>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</si>
  <si>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</si>
  <si>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</si>
  <si>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</si>
  <si>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</si>
  <si>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</si>
  <si>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</si>
  <si>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</si>
  <si>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</si>
  <si>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</si>
  <si>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</si>
  <si>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</si>
  <si>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</si>
  <si>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</si>
  <si>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</si>
  <si>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</si>
  <si>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</si>
  <si>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</si>
  <si>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</si>
  <si>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</si>
  <si>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</si>
  <si>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</si>
  <si>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</si>
  <si>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</si>
  <si>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</si>
  <si>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</si>
  <si>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</si>
  <si>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</si>
  <si>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</si>
  <si>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</si>
  <si>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</si>
  <si>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</si>
  <si>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</si>
  <si>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</si>
  <si>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</si>
  <si>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</si>
  <si>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</si>
  <si>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</si>
  <si>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</si>
  <si>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</si>
  <si>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</si>
  <si>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</si>
  <si>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</si>
  <si>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</si>
  <si>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</si>
  <si>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</si>
  <si>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</si>
  <si>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</si>
  <si>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</si>
  <si>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</si>
  <si>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</si>
  <si>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</si>
  <si>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</si>
  <si>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</si>
  <si>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</si>
  <si>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</si>
  <si>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</si>
  <si>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</si>
  <si>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</si>
  <si>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</si>
  <si>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</si>
  <si>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</si>
  <si>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</si>
  <si>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</si>
  <si>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</si>
  <si>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</si>
  <si>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</si>
  <si>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</si>
  <si>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</si>
  <si>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</si>
  <si>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</si>
  <si>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</si>
  <si>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</si>
  <si>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</si>
  <si>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</si>
  <si>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</si>
  <si>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</si>
  <si>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</si>
  <si>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</si>
  <si>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</si>
  <si>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</si>
  <si>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</si>
  <si>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</si>
  <si>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</si>
  <si>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</si>
  <si>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</si>
  <si>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</si>
  <si>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</si>
  <si>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</si>
  <si>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</si>
  <si>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</si>
  <si>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</si>
  <si>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</si>
  <si>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</si>
  <si>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</si>
  <si>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</si>
  <si>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</si>
  <si>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</si>
  <si>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</si>
  <si>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</si>
  <si>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</si>
  <si>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</si>
  <si>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</si>
  <si>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</si>
  <si>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</si>
  <si>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</si>
  <si>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</si>
  <si>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</si>
  <si>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</si>
  <si>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</si>
  <si>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</si>
  <si>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</si>
  <si>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</si>
  <si>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</si>
  <si>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</si>
  <si>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</si>
  <si>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</si>
  <si>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</si>
  <si>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</si>
  <si>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</si>
  <si>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</si>
  <si>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</si>
  <si>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</si>
  <si>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</si>
  <si>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</si>
  <si>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</si>
  <si>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</si>
  <si>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</si>
  <si>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</si>
  <si>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</si>
  <si>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</si>
  <si>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</si>
  <si>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</si>
  <si>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</si>
  <si>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</si>
  <si>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</si>
  <si>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</si>
  <si>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</si>
  <si>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</si>
  <si>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</si>
  <si>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</si>
  <si>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</si>
  <si>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</si>
  <si>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</si>
  <si>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</si>
  <si>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</si>
  <si>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</si>
  <si>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</si>
  <si>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</si>
  <si>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</si>
  <si>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</si>
  <si>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</si>
  <si>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</si>
  <si>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</si>
  <si>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</si>
  <si>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</si>
  <si>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</si>
  <si>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</si>
  <si>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</si>
  <si>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</si>
  <si>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</si>
  <si>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</si>
  <si>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</si>
  <si>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</si>
  <si>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</si>
  <si>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</si>
  <si>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</si>
  <si>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</si>
  <si>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</si>
  <si>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</si>
  <si>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</si>
  <si>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</si>
  <si>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</si>
  <si>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</si>
  <si>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</si>
  <si>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</si>
  <si>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</si>
  <si>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</si>
  <si>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</si>
  <si>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</si>
  <si>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</si>
  <si>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</si>
  <si>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</si>
  <si>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</si>
  <si>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</si>
  <si>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</si>
  <si>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</si>
  <si>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</si>
  <si>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</si>
  <si>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</si>
  <si>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</si>
  <si>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</si>
  <si>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</si>
  <si>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</si>
  <si>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</si>
  <si>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</si>
  <si>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</si>
  <si>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</si>
  <si>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</si>
  <si>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</si>
  <si>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</si>
  <si>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</si>
  <si>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</si>
  <si>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</si>
  <si>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</si>
  <si>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</si>
  <si>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</si>
  <si>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</si>
  <si>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</si>
  <si>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</si>
  <si>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</si>
  <si>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</si>
  <si>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</si>
  <si>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</si>
  <si>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</si>
  <si>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</si>
  <si>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</si>
  <si>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</si>
  <si>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</si>
  <si>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</si>
  <si>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</si>
  <si>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</si>
  <si>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</si>
  <si>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</si>
  <si>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</si>
  <si>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</si>
  <si>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</si>
  <si>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</si>
  <si>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</si>
  <si>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</si>
  <si>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</si>
  <si>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</si>
  <si>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</si>
  <si>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</si>
  <si>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</si>
  <si>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</si>
  <si>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</si>
  <si>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</si>
  <si>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</si>
  <si>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</si>
  <si>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</si>
  <si>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</si>
  <si>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</si>
  <si>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</si>
  <si>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</si>
  <si>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</si>
  <si>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</si>
  <si>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</si>
  <si>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</si>
  <si>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</si>
  <si>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</si>
  <si>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</si>
  <si>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</si>
  <si>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</si>
  <si>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</si>
  <si>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</si>
  <si>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</si>
  <si>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</si>
  <si>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</si>
  <si>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</si>
  <si>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</si>
  <si>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</si>
  <si>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</si>
  <si>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</si>
  <si>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</si>
  <si>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</si>
  <si>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</si>
  <si>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</si>
  <si>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</si>
  <si>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</si>
  <si>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</si>
  <si>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</si>
  <si>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</si>
  <si>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</si>
  <si>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</si>
  <si>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</si>
  <si>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</si>
  <si>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</si>
  <si>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</si>
  <si>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</si>
  <si>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</si>
  <si>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</si>
  <si>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</si>
  <si>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</si>
  <si>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</si>
  <si>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</si>
  <si>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</si>
  <si>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06.072.0001-0</t>
  </si>
  <si>
    <t>GABIAO CAIXA DE 1,00M DE ALTURA,MALHA DE ACO HEXAGONAL (8X10)CM,FIO COM DIAMETRO NOMINAL DO ARAME DE 2,7MM,GALVANIZADO EM LIGA ZN/AL TIPO 1 OU 2 (NBR 8964, NBR 10514, EN 10223-3),INCLUSIVE MANTA GEOTEXTIL E EQUIPAMENTO,EXCLUSIVE PEDRAS.FORNECIMENTO E COLOCACAO</t>
  </si>
  <si>
    <t>06.072.0001-A</t>
  </si>
  <si>
    <t>06.072.0003-0</t>
  </si>
  <si>
    <t>GABIAO CAIXA DE 0,50M DE ALTURA,MALHA DE ACO HEXAGONAL (8X10)CM,FIO COM DIAMETRO NOMINAL DO ARAME DE 2,7MM,GALVANIZADO EM LIGA ZN/AL TIPO 1 OU 2 (NBR 8964,NBR 10514,EN 10223-3),INCLUSIVE MANTA GEOTEXTIL E EQUIPAMENTO,EXCLUSIVE PEDRAS.FORNECIMENTO E COLOCACAO</t>
  </si>
  <si>
    <t>06.072.0003-A</t>
  </si>
  <si>
    <t>06.075.0010-0</t>
  </si>
  <si>
    <t>GABIAO CAIXA DE 1,00M DE ALTURA,MALHA DE ACO HEXAGONAL (8X10)CM,FIO COM DIAMETRO NOMINAL DO ARAME DE 2,7MM,GALVANIZADO EM LIGA ZN/AL TIPO 1 OU 2 (NBR 8964,NBR 10514,EN 10223-3),INCLUSIVE MANTA GEOTEXTIL, EQUIPAMENTO E PEDRAS.FORNECIMENTO ECOLOCACAO</t>
  </si>
  <si>
    <t>06.075.0010-A</t>
  </si>
  <si>
    <t>06.075.0012-0</t>
  </si>
  <si>
    <t>GABIAO CAIXA DE 0,50M DE ALTURA,MALHA DE ACO HEXAGONAL (8X10)CM,FIO COM DIAMETRO NOMINAL DO ARAME DE 2,7MM,GALVANIZADO EM LIGA ZN/AL TIPO 1 OU 2 (NBR 8964,NBR 10514,EN 10223-3),INCLUSIVE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</si>
  <si>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</si>
  <si>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</si>
  <si>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</si>
  <si>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</si>
  <si>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</si>
  <si>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</si>
  <si>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</si>
  <si>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</si>
  <si>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</si>
  <si>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</si>
  <si>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</si>
  <si>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</si>
  <si>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</si>
  <si>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</si>
  <si>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</si>
  <si>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</si>
  <si>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</si>
  <si>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</si>
  <si>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</si>
  <si>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</si>
  <si>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</si>
  <si>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</si>
  <si>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</si>
  <si>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</si>
  <si>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06.077.0015-A</t>
  </si>
  <si>
    <t>06.077.0020-0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</si>
  <si>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</si>
  <si>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</si>
  <si>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</si>
  <si>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</si>
  <si>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</si>
  <si>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</si>
  <si>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</si>
  <si>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</si>
  <si>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</si>
  <si>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</si>
  <si>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</si>
  <si>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</si>
  <si>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</si>
  <si>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</si>
  <si>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</si>
  <si>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</si>
  <si>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</si>
  <si>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</si>
  <si>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</si>
  <si>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</si>
  <si>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</si>
  <si>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</si>
  <si>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</si>
  <si>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</si>
  <si>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</si>
  <si>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</si>
  <si>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</si>
  <si>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</si>
  <si>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</si>
  <si>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</si>
  <si>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</si>
  <si>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</si>
  <si>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</si>
  <si>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</si>
  <si>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</si>
  <si>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</si>
  <si>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</si>
  <si>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</si>
  <si>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</si>
  <si>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</si>
  <si>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</si>
  <si>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</si>
  <si>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</si>
  <si>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</si>
  <si>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</si>
  <si>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</si>
  <si>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</si>
  <si>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</si>
  <si>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</si>
  <si>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</si>
  <si>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</si>
  <si>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</si>
  <si>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</si>
  <si>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</si>
  <si>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</si>
  <si>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</si>
  <si>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</si>
  <si>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</si>
  <si>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</si>
  <si>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</si>
  <si>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</si>
  <si>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</si>
  <si>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</si>
  <si>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</si>
  <si>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</si>
  <si>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</si>
  <si>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</si>
  <si>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</si>
  <si>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</si>
  <si>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</si>
  <si>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</si>
  <si>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</si>
  <si>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</si>
  <si>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</si>
  <si>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</si>
  <si>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</si>
  <si>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</si>
  <si>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</si>
  <si>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</si>
  <si>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</si>
  <si>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</si>
  <si>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</si>
  <si>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</si>
  <si>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</si>
  <si>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</si>
  <si>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</si>
  <si>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</si>
  <si>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</si>
  <si>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</si>
  <si>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</si>
  <si>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</si>
  <si>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</si>
  <si>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</si>
  <si>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</si>
  <si>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</si>
  <si>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</si>
  <si>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</si>
  <si>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</si>
  <si>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</si>
  <si>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</si>
  <si>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</si>
  <si>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</si>
  <si>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</si>
  <si>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</si>
  <si>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</si>
  <si>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</si>
  <si>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</si>
  <si>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</si>
  <si>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</si>
  <si>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</si>
  <si>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</si>
  <si>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</si>
  <si>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</si>
  <si>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</si>
  <si>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</si>
  <si>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</si>
  <si>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</si>
  <si>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</si>
  <si>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</si>
  <si>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</si>
  <si>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</si>
  <si>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</si>
  <si>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</si>
  <si>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</si>
  <si>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</si>
  <si>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</si>
  <si>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</si>
  <si>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</si>
  <si>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</si>
  <si>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</si>
  <si>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</si>
  <si>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</si>
  <si>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</si>
  <si>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</si>
  <si>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</si>
  <si>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</si>
  <si>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</si>
  <si>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</si>
  <si>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</si>
  <si>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</si>
  <si>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</si>
  <si>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</si>
  <si>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</si>
  <si>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</si>
  <si>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</si>
  <si>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</si>
  <si>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</si>
  <si>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</si>
  <si>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</si>
  <si>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</si>
  <si>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</si>
  <si>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</si>
  <si>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</si>
  <si>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</si>
  <si>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</si>
  <si>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</si>
  <si>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</si>
  <si>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</si>
  <si>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</si>
  <si>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</si>
  <si>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</si>
  <si>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</si>
  <si>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</si>
  <si>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</si>
  <si>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</si>
  <si>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</si>
  <si>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</si>
  <si>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</si>
  <si>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</si>
  <si>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</si>
  <si>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</si>
  <si>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</si>
  <si>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</si>
  <si>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</si>
  <si>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</si>
  <si>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</si>
  <si>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</si>
  <si>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</si>
  <si>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</si>
  <si>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</si>
  <si>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</si>
  <si>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</si>
  <si>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</si>
  <si>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</si>
  <si>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</si>
  <si>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</si>
  <si>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</si>
  <si>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</si>
  <si>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</si>
  <si>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</si>
  <si>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</si>
  <si>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</si>
  <si>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</si>
  <si>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</si>
  <si>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</si>
  <si>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</si>
  <si>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</si>
  <si>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</si>
  <si>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</si>
  <si>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</si>
  <si>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</si>
  <si>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</si>
  <si>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</si>
  <si>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</si>
  <si>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</si>
  <si>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</si>
  <si>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</si>
  <si>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</si>
  <si>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</si>
  <si>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</si>
  <si>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</si>
  <si>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</si>
  <si>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</si>
  <si>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</si>
  <si>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</si>
  <si>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</si>
  <si>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</si>
  <si>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</si>
  <si>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</si>
  <si>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</si>
  <si>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</si>
  <si>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</si>
  <si>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</si>
  <si>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</si>
  <si>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</si>
  <si>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</si>
  <si>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</si>
  <si>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</si>
  <si>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</si>
  <si>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</si>
  <si>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</si>
  <si>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</si>
  <si>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</si>
  <si>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</si>
  <si>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</si>
  <si>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</si>
  <si>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</si>
  <si>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</si>
  <si>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</si>
  <si>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</si>
  <si>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</si>
  <si>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</si>
  <si>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</si>
  <si>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</si>
  <si>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</si>
  <si>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</si>
  <si>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</si>
  <si>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</si>
  <si>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</si>
  <si>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</si>
  <si>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</si>
  <si>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</si>
  <si>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</si>
  <si>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</si>
  <si>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</si>
  <si>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</si>
  <si>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</si>
  <si>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</si>
  <si>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</si>
  <si>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</si>
  <si>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</si>
  <si>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</si>
  <si>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</si>
  <si>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</si>
  <si>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</si>
  <si>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</si>
  <si>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</si>
  <si>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</si>
  <si>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</si>
  <si>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</si>
  <si>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</si>
  <si>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</si>
  <si>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</si>
  <si>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</si>
  <si>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</si>
  <si>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</si>
  <si>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</si>
  <si>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</si>
  <si>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</si>
  <si>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</si>
  <si>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</si>
  <si>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</si>
  <si>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</si>
  <si>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</si>
  <si>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</si>
  <si>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</si>
  <si>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</si>
  <si>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</si>
  <si>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</si>
  <si>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</si>
  <si>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</si>
  <si>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</si>
  <si>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</si>
  <si>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</si>
  <si>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</si>
  <si>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</si>
  <si>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</si>
  <si>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</si>
  <si>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</si>
  <si>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</si>
  <si>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</si>
  <si>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</si>
  <si>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</si>
  <si>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</si>
  <si>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</si>
  <si>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</si>
  <si>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</si>
  <si>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</si>
  <si>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</si>
  <si>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</si>
  <si>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</si>
  <si>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</si>
  <si>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</si>
  <si>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</si>
  <si>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</si>
  <si>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</si>
  <si>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</si>
  <si>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</si>
  <si>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</si>
  <si>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</si>
  <si>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</si>
  <si>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</si>
  <si>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</si>
  <si>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</si>
  <si>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</si>
  <si>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</si>
  <si>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</si>
  <si>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</si>
  <si>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</si>
  <si>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</si>
  <si>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</si>
  <si>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</si>
  <si>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</si>
  <si>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</si>
  <si>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</si>
  <si>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</si>
  <si>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</si>
  <si>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</si>
  <si>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</si>
  <si>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</si>
  <si>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</si>
  <si>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</si>
  <si>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</si>
  <si>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</si>
  <si>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</si>
  <si>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</si>
  <si>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</si>
  <si>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</si>
  <si>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</si>
  <si>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</si>
  <si>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</si>
  <si>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</si>
  <si>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</si>
  <si>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</si>
  <si>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</si>
  <si>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06.200.0030-A</t>
  </si>
  <si>
    <t>06.200.0033-0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</si>
  <si>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</si>
  <si>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06.200.0033-A</t>
  </si>
  <si>
    <t>06.200.0035-0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</si>
  <si>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</si>
  <si>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06.200.0035-A</t>
  </si>
  <si>
    <t>06.200.0051-0</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</si>
  <si>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</si>
  <si>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</si>
  <si>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</si>
  <si>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</si>
  <si>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</si>
  <si>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</si>
  <si>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</si>
  <si>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</si>
  <si>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</si>
  <si>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</si>
  <si>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</si>
  <si>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</si>
  <si>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</si>
  <si>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</si>
  <si>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</si>
  <si>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</si>
  <si>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</si>
  <si>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</si>
  <si>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</si>
  <si>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</si>
  <si>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</si>
  <si>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</si>
  <si>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</si>
  <si>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</si>
  <si>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</si>
  <si>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</si>
  <si>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</si>
  <si>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</si>
  <si>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</si>
  <si>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</si>
  <si>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</si>
  <si>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</si>
  <si>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</si>
  <si>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</si>
  <si>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</si>
  <si>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</si>
  <si>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</si>
  <si>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</si>
  <si>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</si>
  <si>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</si>
  <si>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</si>
  <si>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</si>
  <si>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</si>
  <si>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</si>
  <si>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</si>
  <si>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</si>
  <si>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</si>
  <si>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</si>
  <si>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</si>
  <si>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06.200.0071-A</t>
  </si>
  <si>
    <t>06.200.0072-0</t>
  </si>
  <si>
    <t>TUBO DE FºFº,CENTRIFUGADO,DUCTIL,P/CANALIZACOES SOB PRESSAO,CLASSE K-7,NORMA NBR 7675,PONTA/BOLSA,REVESTIDO EXTERNAMENTECOM ZINCO METALICO E PINTURA BETUMINOSA E INTERNAMENTE COMARGAMASSA DE CIMENTO, COM JUNTA ELASTICA,DIAMETRO DE 200MM.FORNECIMENTO.</t>
  </si>
  <si>
    <t>06.200.0072-A</t>
  </si>
  <si>
    <t>06.200.0073-0</t>
  </si>
  <si>
    <t>TUBO DE FºFº,CENTRIFUGADO,DUCTIL,P/CANALIZACOES SOB PRESSAO,CLASSE K-7,NORMA NBR 7675,PONTA/BOLSA,REVESTIDO EXTERNAMENTECOM ZINCO METALICO E PINTURA BETUMINOSA E INTERNAMENTE COMARGAMASSA DE CIMENTO, COM JUNTA ELASTICA,DIAMETRO DE 250MM.FORNECIMENTO.</t>
  </si>
  <si>
    <t>06.200.0073-A</t>
  </si>
  <si>
    <t>06.200.0074-0</t>
  </si>
  <si>
    <t>TUBO DE FºFº,CENTRIFUGADO,DUCTIL,P/CANALIZACOES SOB PRESSAO,CLASSE K-7,NORMA NBR 7675,PONTA/BOLSA,REVESTIDO EXTERNAMENTECOM ZINCO METALICO E PINTURA BETUMINOSA E INTERNAMENTE COMARGAMASSA DE CIMENTO, COM JUNTA ELASTICA,DIAMETRO DE 300MM.FORNECIMENTO.</t>
  </si>
  <si>
    <t>06.200.0074-A</t>
  </si>
  <si>
    <t>06.200.0075-0</t>
  </si>
  <si>
    <t>TUBO DE FºFº,CENTRIFUGADO,DUCTIL,P/CANALIZACOES SOB PRESSAO,CLASSE K-7,NORMA NBR 7675,PONTA/BOLSA,REVESTIDO EXTERNAMENTECOM ZINCO METALICO E PINTURA BETUMINOSA E INTERNAMENTE COMARGAMASSA DE CIMENTO, COM JUNTA ELASTICA,DIAMETRO DE 350MM.FORNECIMENTO.</t>
  </si>
  <si>
    <t>06.200.0075-A</t>
  </si>
  <si>
    <t>06.200.0076-0</t>
  </si>
  <si>
    <t>TUBO DE FºFº,CENTRIFUGADO,DUCTIL,P/CANALIZACOES SOB PRESSAO,CLASSE K-7,NORMA NBR 7675,PONTA/BOLSA,REVESTIDO EXTERNAMENTECOM ZINCO METALICO E PINTURA BETUMINOSA E INTERNAMENTE COMARGAMASSA DE CIMENTO, COM JUNTA ELASTICA,DIAMETRO DE 400MM.FORNECIMENTO.</t>
  </si>
  <si>
    <t>06.200.0076-A</t>
  </si>
  <si>
    <t>06.200.0077-0</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</si>
  <si>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</si>
  <si>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</si>
  <si>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06.200.0078-0</t>
  </si>
  <si>
    <t>TUBO DE FºFº,CENTRIFUGADO,DUCTIL,P/CANALIZACOES SOB PRESSAO,CLASSE K-7,NORMA NBR 7675,PONTA/BOLSA,REVESTIDO EXTERNAMENTECOM ZINCO METALICO E PINTURA BETUMINOSA E INTERNAMENTE COMARGAMASSA DE CIMENTO, COM JUNTA ELASTICA,DIAMETRO DE 500MM.FORNECIMENTO.</t>
  </si>
  <si>
    <t>06.200.0078-A</t>
  </si>
  <si>
    <t>06.200.0080-0</t>
  </si>
  <si>
    <t>TUBO DE FºFº,CENTRIFUGADO,DUCTIL,P/CANALIZACOES SOB PRESSAO,CLASSE K-7,NORMA NBR 7675,PONTA/BOLSA,REVESTIDO EXTERNAMENTECOM ZINCO METALICO E PINTURA BETUMINOSA E INTERNAMENTE COMARGAMASSA DE CIMENTO, COM JUNTA ELASTICA,DIAMETRO DE 600MM.FORNECIMENTO.</t>
  </si>
  <si>
    <t>06.200.0080-A</t>
  </si>
  <si>
    <t>06.200.0081-0</t>
  </si>
  <si>
    <t>TUBO DE FºFº,CENTRIFUGADO,DUCTIL,P/CANALIZACOES SOB PRESSAO.CLASSE K-7,NORMA NBR 7675,PONTA/BOLSA,REVESTIDO EXTERNAMENTECOM ZINCO METALICO E PINTURA BETUMINOSA E INTERNAMENTE COMARGAMASSA DE CIMENTO, COM JUNTA ELASTICA,DIAMETRO DE 700MM.FORNECIMENTO.</t>
  </si>
  <si>
    <t>06.200.0081-A</t>
  </si>
  <si>
    <t>06.200.0083-0</t>
  </si>
  <si>
    <t>TUBO DE FºFº,CENTRIFUGADO,DUCTIL,P/CANALIZACOES SOB PRESSAO,CLASSE K-7,NORMA NBR 7675,PONTA/BOLSA,REVESTIDO EXTERNAMENTECOM ZINCO METALICO E PINTURA BETUMINOSA E INTERNAMENTE COMARGAMASSA DE CIMENTO, COM JUNTA ELASTICA,DIAMETRO DE 800MM.FORNECIMENTO.</t>
  </si>
  <si>
    <t>06.200.0083-A</t>
  </si>
  <si>
    <t>06.200.0084-0</t>
  </si>
  <si>
    <t>TUBO DE FºFº,CENTRIFUGADO,DUCTIL,P/CANALIZACOES SOB PRESSAO,CLASSE K-7,NORMA NBR 7675,PONTA/BOLSA,REVESTIDO EXTERNAMENTECOM ZINCO METALICO E PINTURA BETUMINOSA E INTERNAMENTE COMARGAMASSA DE CIMENTO, COM JUNTA ELASTICA,DIAMETRO DE 900MM.FORNECIMENTO.</t>
  </si>
  <si>
    <t>06.200.0084-A</t>
  </si>
  <si>
    <t>06.200.0085-0</t>
  </si>
  <si>
    <t>TUBO DE FºFº,CENTRIFUGADO,DUCTIL,P/CANALIZACOES SOB PRESSAO,CLASSE K-7,NORMA NBR 7675,PONTA/BOLSA,REVESTIDO EXTERNAMENTECOM ZINCO METALICO E PINTURA BETUMINOSA E INTERNAMENTE COMARGAMASSA DE CIMENTO, COM JUNTA ELASTICA,DIAMETRO DE 1000MM.FORNECIMENTO.</t>
  </si>
  <si>
    <t>06.200.0085-A</t>
  </si>
  <si>
    <t>06.200.0086-0</t>
  </si>
  <si>
    <t>TUBO DE FºFº,CENTRIFUGADO,DUCTIL,P/CANALIZACOES SOB PRESSAO,CLASSE K-7,NORMA NBR 7675,PONTA/BOLSA,REVESTIDO EXTERNAMENTECOM ZINCO METALICO E PINTURA BETUMINOSA E INTERNAMENTE COMARGAMASSA DE CIMENTO, COM JUNTA ELASTICA,DIAMETRO DE 1200MM.FORNECIMENTO.</t>
  </si>
  <si>
    <t>06.200.0086-A</t>
  </si>
  <si>
    <t>06.200.0090-0</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</si>
  <si>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</si>
  <si>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06.200.0090-A</t>
  </si>
  <si>
    <t>06.200.0092-0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</si>
  <si>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</si>
  <si>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</si>
  <si>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06.200.0093-0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</si>
  <si>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</si>
  <si>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</si>
  <si>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06.200.0094-0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</si>
  <si>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</si>
  <si>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</si>
  <si>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06.200.0095-0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</si>
  <si>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</si>
  <si>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</si>
  <si>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06.200.0096-0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</si>
  <si>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</si>
  <si>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</si>
  <si>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06.200.0097-0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</si>
  <si>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</si>
  <si>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</si>
  <si>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06.200.0098-0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</si>
  <si>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</si>
  <si>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</si>
  <si>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06.200.0099-0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</si>
  <si>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</si>
  <si>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</si>
  <si>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06.200.0100-0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</si>
  <si>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</si>
  <si>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</si>
  <si>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06.200.0102-0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</si>
  <si>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</si>
  <si>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</si>
  <si>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06.200.0104-0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</si>
  <si>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</si>
  <si>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</si>
  <si>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06.200.0105-0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</si>
  <si>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</si>
  <si>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</si>
  <si>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06.200.0106-0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</si>
  <si>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</si>
  <si>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</si>
  <si>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06.200.0107-0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</si>
  <si>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</si>
  <si>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</si>
  <si>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06.200.0108-0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</si>
  <si>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</si>
  <si>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</si>
  <si>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06.201.0051-0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</si>
  <si>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</si>
  <si>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</si>
  <si>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06.201.0052-0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</si>
  <si>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</si>
  <si>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</si>
  <si>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06.201.0053-0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</si>
  <si>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</si>
  <si>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</si>
  <si>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06.201.0054-0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</si>
  <si>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</si>
  <si>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</si>
  <si>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06.201.0055-0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</si>
  <si>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</si>
  <si>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</si>
  <si>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06.201.0056-0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</si>
  <si>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</si>
  <si>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</si>
  <si>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06.201.0057-0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</si>
  <si>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</si>
  <si>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</si>
  <si>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06.201.0058-0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</si>
  <si>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</si>
  <si>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</si>
  <si>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06.201.0059-0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</si>
  <si>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</si>
  <si>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</si>
  <si>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06.201.0060-0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</si>
  <si>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</si>
  <si>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</si>
  <si>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06.201.0061-0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</si>
  <si>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</si>
  <si>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</si>
  <si>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06.201.0062-0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</si>
  <si>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</si>
  <si>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</si>
  <si>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06.201.0063-0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</si>
  <si>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</si>
  <si>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</si>
  <si>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06.201.0064-0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</si>
  <si>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</si>
  <si>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</si>
  <si>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06.201.0065-0</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</si>
  <si>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</si>
  <si>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</si>
  <si>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06.201.0066-0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</si>
  <si>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</si>
  <si>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</si>
  <si>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06.201.0071-0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</si>
  <si>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</si>
  <si>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</si>
  <si>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06.201.0072-0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</si>
  <si>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</si>
  <si>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</si>
  <si>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06.201.0073-0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</si>
  <si>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</si>
  <si>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</si>
  <si>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06.201.0074-0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</si>
  <si>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</si>
  <si>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</si>
  <si>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06.201.0075-0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</si>
  <si>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</si>
  <si>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</si>
  <si>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06.201.0076-0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</si>
  <si>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</si>
  <si>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</si>
  <si>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06.201.0077-0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</si>
  <si>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</si>
  <si>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</si>
  <si>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06.201.0078-0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</si>
  <si>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</si>
  <si>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</si>
  <si>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06.201.0079-0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</si>
  <si>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</si>
  <si>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</si>
  <si>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06.201.0080-0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</si>
  <si>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</si>
  <si>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</si>
  <si>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06.201.0081-0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</si>
  <si>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</si>
  <si>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</si>
  <si>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06.201.0082-0</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</si>
  <si>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</si>
  <si>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</si>
  <si>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06.201.0091-0</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</si>
  <si>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</si>
  <si>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</si>
  <si>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06.201.0092-0</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</si>
  <si>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</si>
  <si>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</si>
  <si>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06.201.0093-0</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</si>
  <si>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</si>
  <si>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</si>
  <si>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06.201.0094-0</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</si>
  <si>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</si>
  <si>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</si>
  <si>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06.201.0095-0</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</si>
  <si>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</si>
  <si>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</si>
  <si>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06.201.0096-0</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</si>
  <si>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</si>
  <si>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</si>
  <si>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06.201.0097-0</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</si>
  <si>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</si>
  <si>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</si>
  <si>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06.201.0098-0</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</si>
  <si>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</si>
  <si>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</si>
  <si>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06.201.0099-0</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</si>
  <si>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</si>
  <si>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</si>
  <si>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</si>
  <si>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</si>
  <si>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</si>
  <si>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06.201.0101-0</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</si>
  <si>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</si>
  <si>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</si>
  <si>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06.201.0102-0</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</si>
  <si>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</si>
  <si>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</si>
  <si>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06.201.0111-0</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</si>
  <si>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</si>
  <si>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</si>
  <si>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06.201.0112-0</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</si>
  <si>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</si>
  <si>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</si>
  <si>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06.201.0113-0</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</si>
  <si>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</si>
  <si>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</si>
  <si>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06.201.0114-0</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</si>
  <si>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</si>
  <si>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</si>
  <si>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06.201.0115-0</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</si>
  <si>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</si>
  <si>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</si>
  <si>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06.201.0116-0</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</si>
  <si>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</si>
  <si>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</si>
  <si>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06.201.0117-0</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</si>
  <si>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</si>
  <si>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</si>
  <si>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06.201.0118-0</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</si>
  <si>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</si>
  <si>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</si>
  <si>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06.201.0119-0</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</si>
  <si>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</si>
  <si>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</si>
  <si>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06.201.0120-0</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</si>
  <si>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</si>
  <si>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</si>
  <si>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06.201.0121-0</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</si>
  <si>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</si>
  <si>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</si>
  <si>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06.201.0122-0</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</si>
  <si>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</si>
  <si>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</si>
  <si>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06.201.0123-0</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</si>
  <si>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</si>
  <si>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</si>
  <si>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06.201.0124-0</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</si>
  <si>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</si>
  <si>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</si>
  <si>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06.201.0125-0</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</si>
  <si>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</si>
  <si>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</si>
  <si>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06.201.0126-0</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</si>
  <si>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</si>
  <si>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</si>
  <si>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06.201.0131-0</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</si>
  <si>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</si>
  <si>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</si>
  <si>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06.201.0132-0</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</si>
  <si>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</si>
  <si>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</si>
  <si>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06.201.0133-0</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</si>
  <si>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</si>
  <si>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</si>
  <si>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06.201.0134-0</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</si>
  <si>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</si>
  <si>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</si>
  <si>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06.201.0135-0</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</si>
  <si>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</si>
  <si>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</si>
  <si>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06.201.0136-0</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</si>
  <si>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</si>
  <si>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</si>
  <si>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06.201.0137-0</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</si>
  <si>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</si>
  <si>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</si>
  <si>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06.201.0138-0</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</si>
  <si>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</si>
  <si>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</si>
  <si>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06.201.0139-0</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</si>
  <si>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</si>
  <si>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</si>
  <si>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06.201.0140-0</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</si>
  <si>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</si>
  <si>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</si>
  <si>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06.201.0141-0</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</si>
  <si>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</si>
  <si>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</si>
  <si>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06.201.0142-0</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</si>
  <si>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</si>
  <si>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</si>
  <si>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06.201.0161-0</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</si>
  <si>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</si>
  <si>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</si>
  <si>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</si>
  <si>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</si>
  <si>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</si>
  <si>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06.201.0163-0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</si>
  <si>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</si>
  <si>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</si>
  <si>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06.201.0164-0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</si>
  <si>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</si>
  <si>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</si>
  <si>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06.201.0165-0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</si>
  <si>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</si>
  <si>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</si>
  <si>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06.201.0166-0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</si>
  <si>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</si>
  <si>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</si>
  <si>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06.201.0167-0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</si>
  <si>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</si>
  <si>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</si>
  <si>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06.201.0168-0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</si>
  <si>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</si>
  <si>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</si>
  <si>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06.201.0169-0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</si>
  <si>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</si>
  <si>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</si>
  <si>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06.201.0170-0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</si>
  <si>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</si>
  <si>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</si>
  <si>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06.201.0171-0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</si>
  <si>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</si>
  <si>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</si>
  <si>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06.201.0172-0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</si>
  <si>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</si>
  <si>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</si>
  <si>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06.201.0173-0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</si>
  <si>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</si>
  <si>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</si>
  <si>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06.201.0174-0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</si>
  <si>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</si>
  <si>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</si>
  <si>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06.201.0175-0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</si>
  <si>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</si>
  <si>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</si>
  <si>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06.201.0176-0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</si>
  <si>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</si>
  <si>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</si>
  <si>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06.201.0181-0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</si>
  <si>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</si>
  <si>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</si>
  <si>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06.201.0182-0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</si>
  <si>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</si>
  <si>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</si>
  <si>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06.201.0183-0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</si>
  <si>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</si>
  <si>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</si>
  <si>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06.201.0184-0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</si>
  <si>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</si>
  <si>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</si>
  <si>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06.201.0185-0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</si>
  <si>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</si>
  <si>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</si>
  <si>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06.201.0186-0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</si>
  <si>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</si>
  <si>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</si>
  <si>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06.201.0187-0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</si>
  <si>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</si>
  <si>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</si>
  <si>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06.201.0188-0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</si>
  <si>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</si>
  <si>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</si>
  <si>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06.201.0189-0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</si>
  <si>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</si>
  <si>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</si>
  <si>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06.201.0190-0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</si>
  <si>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</si>
  <si>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</si>
  <si>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06.201.0191-0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</si>
  <si>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</si>
  <si>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</si>
  <si>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</si>
  <si>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</si>
  <si>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</si>
  <si>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</si>
  <si>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</si>
  <si>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</si>
  <si>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</si>
  <si>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</si>
  <si>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</si>
  <si>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</si>
  <si>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</si>
  <si>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</si>
  <si>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</si>
  <si>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</si>
  <si>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</si>
  <si>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</si>
  <si>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</si>
  <si>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</si>
  <si>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</si>
  <si>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</si>
  <si>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</si>
  <si>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</si>
  <si>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</si>
  <si>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</si>
  <si>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</si>
  <si>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</si>
  <si>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</si>
  <si>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</si>
  <si>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</si>
  <si>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</si>
  <si>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</si>
  <si>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</si>
  <si>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</si>
  <si>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</si>
  <si>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</si>
  <si>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</si>
  <si>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</si>
  <si>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</si>
  <si>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</si>
  <si>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</si>
  <si>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</si>
  <si>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</si>
  <si>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</si>
  <si>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</si>
  <si>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</si>
  <si>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</si>
  <si>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</si>
  <si>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</si>
  <si>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</si>
  <si>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</si>
  <si>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</si>
  <si>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</si>
  <si>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</si>
  <si>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</si>
  <si>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</si>
  <si>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</si>
  <si>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</si>
  <si>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</si>
  <si>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</si>
  <si>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</si>
  <si>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</si>
  <si>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</si>
  <si>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</si>
  <si>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</si>
  <si>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</si>
  <si>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</si>
  <si>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</si>
  <si>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</si>
  <si>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</si>
  <si>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</si>
  <si>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</si>
  <si>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</si>
  <si>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</si>
  <si>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</si>
  <si>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</si>
  <si>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</si>
  <si>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</si>
  <si>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</si>
  <si>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</si>
  <si>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</si>
  <si>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</si>
  <si>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</si>
  <si>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</si>
  <si>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</si>
  <si>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</si>
  <si>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</si>
  <si>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</si>
  <si>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</si>
  <si>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</si>
  <si>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</si>
  <si>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</si>
  <si>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</si>
  <si>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</si>
  <si>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</si>
  <si>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</si>
  <si>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</si>
  <si>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</si>
  <si>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</si>
  <si>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</si>
  <si>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</si>
  <si>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</si>
  <si>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</si>
  <si>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</si>
  <si>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</si>
  <si>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</si>
  <si>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</si>
  <si>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</si>
  <si>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</si>
  <si>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</si>
  <si>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</si>
  <si>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</si>
  <si>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</si>
  <si>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</si>
  <si>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</si>
  <si>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</si>
  <si>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</si>
  <si>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</si>
  <si>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</si>
  <si>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</si>
  <si>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</si>
  <si>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</si>
  <si>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</si>
  <si>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</si>
  <si>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</si>
  <si>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</si>
  <si>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</si>
  <si>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</si>
  <si>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</si>
  <si>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</si>
  <si>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</si>
  <si>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</si>
  <si>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</si>
  <si>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06.201.0262-0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</si>
  <si>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</si>
  <si>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</si>
  <si>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06.201.0263-0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</si>
  <si>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</si>
  <si>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</si>
  <si>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06.201.0264-0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</si>
  <si>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</si>
  <si>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</si>
  <si>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06.201.0265-0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</si>
  <si>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</si>
  <si>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</si>
  <si>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06.201.0266-0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</si>
  <si>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</si>
  <si>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</si>
  <si>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06.201.0271-0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</si>
  <si>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</si>
  <si>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</si>
  <si>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06.201.0272-0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</si>
  <si>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</si>
  <si>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</si>
  <si>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06.201.0273-0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</si>
  <si>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</si>
  <si>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</si>
  <si>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06.201.0274-0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</si>
  <si>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</si>
  <si>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</si>
  <si>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06.201.0275-0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</si>
  <si>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</si>
  <si>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</si>
  <si>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06.201.0276-0</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</si>
  <si>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</si>
  <si>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</si>
  <si>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06.201.0277-0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</si>
  <si>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</si>
  <si>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</si>
  <si>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06.201.0278-0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</si>
  <si>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</si>
  <si>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</si>
  <si>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06.201.0279-0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</si>
  <si>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</si>
  <si>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</si>
  <si>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06.201.0280-0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</si>
  <si>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</si>
  <si>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</si>
  <si>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06.201.0281-0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</si>
  <si>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</si>
  <si>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</si>
  <si>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06.201.0282-0</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</si>
  <si>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</si>
  <si>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</si>
  <si>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06.201.0291-0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</si>
  <si>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</si>
  <si>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</si>
  <si>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06.201.0292-0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</si>
  <si>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</si>
  <si>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</si>
  <si>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06.201.0293-0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</si>
  <si>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</si>
  <si>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</si>
  <si>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06.201.0294-0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</si>
  <si>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</si>
  <si>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</si>
  <si>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06.201.0295-0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</si>
  <si>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</si>
  <si>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</si>
  <si>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06.201.0296-0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</si>
  <si>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</si>
  <si>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</si>
  <si>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06.201.0297-0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</si>
  <si>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</si>
  <si>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</si>
  <si>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06.201.0298-0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</si>
  <si>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</si>
  <si>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</si>
  <si>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06.201.0299-0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</si>
  <si>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</si>
  <si>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</si>
  <si>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06.201.0300-0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</si>
  <si>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</si>
  <si>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</si>
  <si>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06.201.0301-0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</si>
  <si>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</si>
  <si>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</si>
  <si>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06.201.0302-0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</si>
  <si>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</si>
  <si>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</si>
  <si>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06.201.0311-0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</si>
  <si>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</si>
  <si>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</si>
  <si>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06.201.0312-0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</si>
  <si>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</si>
  <si>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</si>
  <si>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06.201.0313-0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</si>
  <si>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</si>
  <si>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</si>
  <si>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06.201.0314-0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</si>
  <si>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</si>
  <si>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</si>
  <si>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06.201.0315-0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</si>
  <si>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</si>
  <si>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</si>
  <si>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06.201.0316-0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</si>
  <si>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</si>
  <si>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</si>
  <si>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06.201.0317-0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</si>
  <si>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</si>
  <si>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</si>
  <si>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06.201.0318-0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</si>
  <si>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</si>
  <si>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</si>
  <si>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06.201.0319-0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</si>
  <si>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</si>
  <si>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</si>
  <si>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06.201.0320-0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</si>
  <si>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</si>
  <si>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</si>
  <si>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06.201.0321-0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</si>
  <si>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</si>
  <si>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</si>
  <si>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06.201.0322-0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</si>
  <si>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</si>
  <si>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</si>
  <si>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06.201.0323-0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</si>
  <si>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</si>
  <si>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</si>
  <si>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06.201.0324-0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</si>
  <si>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</si>
  <si>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</si>
  <si>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06.201.0325-0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</si>
  <si>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</si>
  <si>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</si>
  <si>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06.201.0326-0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</si>
  <si>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</si>
  <si>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</si>
  <si>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06.201.0331-0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</si>
  <si>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</si>
  <si>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</si>
  <si>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06.201.0332-0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</si>
  <si>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</si>
  <si>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</si>
  <si>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06.201.0333-0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</si>
  <si>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</si>
  <si>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</si>
  <si>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06.201.0334-0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</si>
  <si>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</si>
  <si>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</si>
  <si>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06.201.0335-0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</si>
  <si>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</si>
  <si>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</si>
  <si>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06.201.0336-0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</si>
  <si>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</si>
  <si>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</si>
  <si>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06.201.0337-0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</si>
  <si>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</si>
  <si>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</si>
  <si>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06.201.0338-0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</si>
  <si>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</si>
  <si>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</si>
  <si>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06.201.0339-0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</si>
  <si>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</si>
  <si>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</si>
  <si>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06.201.0340-0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</si>
  <si>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</si>
  <si>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</si>
  <si>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06.201.0341-0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</si>
  <si>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</si>
  <si>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</si>
  <si>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06.201.0342-0</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</si>
  <si>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</si>
  <si>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</si>
  <si>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</si>
  <si>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</si>
  <si>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</si>
  <si>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</si>
  <si>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</si>
  <si>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</si>
  <si>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</si>
  <si>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</si>
  <si>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</si>
  <si>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</si>
  <si>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</si>
  <si>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</si>
  <si>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06.201.0365-0</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</si>
  <si>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</si>
  <si>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</si>
  <si>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</si>
  <si>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</si>
  <si>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</si>
  <si>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</si>
  <si>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</si>
  <si>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</si>
  <si>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</si>
  <si>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</si>
  <si>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</si>
  <si>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</si>
  <si>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</si>
  <si>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</si>
  <si>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</si>
  <si>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</si>
  <si>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</si>
  <si>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</si>
  <si>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</si>
  <si>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</si>
  <si>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</si>
  <si>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</si>
  <si>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</si>
  <si>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</si>
  <si>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</si>
  <si>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</si>
  <si>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</si>
  <si>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</si>
  <si>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</si>
  <si>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</si>
  <si>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</si>
  <si>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</si>
  <si>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</si>
  <si>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</si>
  <si>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</si>
  <si>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</si>
  <si>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</si>
  <si>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</si>
  <si>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</si>
  <si>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</si>
  <si>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</si>
  <si>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</si>
  <si>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</si>
  <si>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</si>
  <si>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</si>
  <si>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</si>
  <si>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</si>
  <si>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</si>
  <si>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</si>
  <si>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</si>
  <si>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</si>
  <si>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</si>
  <si>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</si>
  <si>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</si>
  <si>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</si>
  <si>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</si>
  <si>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</si>
  <si>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</si>
  <si>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</si>
  <si>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</si>
  <si>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</si>
  <si>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</si>
  <si>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</si>
  <si>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</si>
  <si>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</si>
  <si>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</si>
  <si>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</si>
  <si>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</si>
  <si>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</si>
  <si>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</si>
  <si>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</si>
  <si>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</si>
  <si>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</si>
  <si>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</si>
  <si>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</si>
  <si>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</si>
  <si>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</si>
  <si>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</si>
  <si>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</si>
  <si>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</si>
  <si>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</si>
  <si>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</si>
  <si>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</si>
  <si>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</si>
  <si>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</si>
  <si>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</si>
  <si>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</si>
  <si>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</si>
  <si>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</si>
  <si>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</si>
  <si>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</si>
  <si>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</si>
  <si>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</si>
  <si>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</si>
  <si>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</si>
  <si>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</si>
  <si>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</si>
  <si>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</si>
  <si>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</si>
  <si>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</si>
  <si>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</si>
  <si>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</si>
  <si>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</si>
  <si>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</si>
  <si>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</si>
  <si>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</si>
  <si>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</si>
  <si>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</si>
  <si>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</si>
  <si>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</si>
  <si>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</si>
  <si>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</si>
  <si>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</si>
  <si>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</si>
  <si>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</si>
  <si>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</si>
  <si>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</si>
  <si>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</si>
  <si>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</si>
  <si>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</si>
  <si>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</si>
  <si>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</si>
  <si>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</si>
  <si>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</si>
  <si>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</si>
  <si>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</si>
  <si>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</si>
  <si>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</si>
  <si>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</si>
  <si>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</si>
  <si>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</si>
  <si>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</si>
  <si>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</si>
  <si>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</si>
  <si>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</si>
  <si>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</si>
  <si>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</si>
  <si>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</si>
  <si>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</si>
  <si>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</si>
  <si>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</si>
  <si>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</si>
  <si>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</si>
  <si>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</si>
  <si>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</si>
  <si>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</si>
  <si>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</si>
  <si>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</si>
  <si>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</si>
  <si>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</si>
  <si>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</si>
  <si>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</si>
  <si>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</si>
  <si>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</si>
  <si>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</si>
  <si>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</si>
  <si>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</si>
  <si>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</si>
  <si>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</si>
  <si>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</si>
  <si>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</si>
  <si>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</si>
  <si>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</si>
  <si>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</si>
  <si>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</si>
  <si>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</si>
  <si>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</si>
  <si>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</si>
  <si>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</si>
  <si>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</si>
  <si>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</si>
  <si>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</si>
  <si>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</si>
  <si>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</si>
  <si>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</si>
  <si>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</si>
  <si>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</si>
  <si>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</si>
  <si>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</si>
  <si>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</si>
  <si>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</si>
  <si>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</si>
  <si>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</si>
  <si>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</si>
  <si>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</si>
  <si>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</si>
  <si>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</si>
  <si>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</si>
  <si>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</si>
  <si>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</si>
  <si>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</si>
  <si>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</si>
  <si>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</si>
  <si>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</si>
  <si>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</si>
  <si>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</si>
  <si>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</si>
  <si>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</si>
  <si>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</si>
  <si>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</si>
  <si>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</si>
  <si>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</si>
  <si>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</si>
  <si>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</si>
  <si>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</si>
  <si>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</si>
  <si>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</si>
  <si>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</si>
  <si>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</si>
  <si>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</si>
  <si>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</si>
  <si>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</si>
  <si>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</si>
  <si>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</si>
  <si>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</si>
  <si>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</si>
  <si>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</si>
  <si>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</si>
  <si>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</si>
  <si>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</si>
  <si>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</si>
  <si>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</si>
  <si>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</si>
  <si>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</si>
  <si>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</si>
  <si>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</si>
  <si>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</si>
  <si>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</si>
  <si>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</si>
  <si>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</si>
  <si>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</si>
  <si>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</si>
  <si>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</si>
  <si>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</si>
  <si>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</si>
  <si>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</si>
  <si>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</si>
  <si>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</si>
  <si>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</si>
  <si>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</si>
  <si>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</si>
  <si>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</si>
  <si>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</si>
  <si>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</si>
  <si>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</si>
  <si>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</si>
  <si>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</si>
  <si>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</si>
  <si>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</si>
  <si>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</si>
  <si>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</si>
  <si>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</si>
  <si>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</si>
  <si>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</si>
  <si>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</si>
  <si>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</si>
  <si>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</si>
  <si>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</si>
  <si>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</si>
  <si>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</si>
  <si>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</si>
  <si>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</si>
  <si>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</si>
  <si>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</si>
  <si>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</si>
  <si>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</si>
  <si>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</si>
  <si>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</si>
  <si>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</si>
  <si>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</si>
  <si>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</si>
  <si>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</si>
  <si>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</si>
  <si>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</si>
  <si>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</si>
  <si>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</si>
  <si>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</si>
  <si>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</si>
  <si>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</si>
  <si>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</si>
  <si>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</si>
  <si>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</si>
  <si>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</si>
  <si>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</si>
  <si>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</si>
  <si>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</si>
  <si>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</si>
  <si>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</si>
  <si>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</si>
  <si>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</si>
  <si>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</si>
  <si>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</si>
  <si>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</si>
  <si>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</si>
  <si>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</si>
  <si>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</si>
  <si>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</si>
  <si>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</si>
  <si>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</si>
  <si>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</si>
  <si>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</si>
  <si>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</si>
  <si>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</si>
  <si>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</si>
  <si>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</si>
  <si>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</si>
  <si>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</si>
  <si>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</si>
  <si>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</si>
  <si>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</si>
  <si>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</si>
  <si>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</si>
  <si>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</si>
  <si>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</si>
  <si>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</si>
  <si>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</si>
  <si>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</si>
  <si>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</si>
  <si>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</si>
  <si>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</si>
  <si>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</si>
  <si>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</si>
  <si>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</si>
  <si>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</si>
  <si>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</si>
  <si>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</si>
  <si>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</si>
  <si>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</si>
  <si>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</si>
  <si>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</si>
  <si>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</si>
  <si>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</si>
  <si>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</si>
  <si>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</si>
  <si>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</si>
  <si>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</si>
  <si>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</si>
  <si>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</si>
  <si>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</si>
  <si>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</si>
  <si>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</si>
  <si>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</si>
  <si>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</si>
  <si>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</si>
  <si>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</si>
  <si>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</si>
  <si>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</si>
  <si>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</si>
  <si>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</si>
  <si>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</si>
  <si>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</si>
  <si>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</si>
  <si>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</si>
  <si>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</si>
  <si>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</si>
  <si>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</si>
  <si>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</si>
  <si>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</si>
  <si>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</si>
  <si>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</si>
  <si>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</si>
  <si>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</si>
  <si>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</si>
  <si>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</si>
  <si>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</si>
  <si>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</si>
  <si>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</si>
  <si>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</si>
  <si>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</si>
  <si>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</si>
  <si>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</si>
  <si>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</si>
  <si>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</si>
  <si>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</si>
  <si>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</si>
  <si>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</si>
  <si>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</si>
  <si>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</si>
  <si>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</si>
  <si>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</si>
  <si>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</si>
  <si>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</si>
  <si>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</si>
  <si>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</si>
  <si>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</si>
  <si>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</si>
  <si>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</si>
  <si>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</si>
  <si>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</si>
  <si>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</si>
  <si>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</si>
  <si>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</si>
  <si>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</si>
  <si>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</si>
  <si>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</si>
  <si>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</si>
  <si>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</si>
  <si>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</si>
  <si>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</si>
  <si>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</si>
  <si>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</si>
  <si>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</si>
  <si>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</si>
  <si>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</si>
  <si>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</si>
  <si>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</si>
  <si>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</si>
  <si>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</si>
  <si>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</si>
  <si>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</si>
  <si>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</si>
  <si>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</si>
  <si>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</si>
  <si>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</si>
  <si>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</si>
  <si>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</si>
  <si>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</si>
  <si>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</si>
  <si>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</si>
  <si>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</si>
  <si>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</si>
  <si>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</si>
  <si>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</si>
  <si>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</si>
  <si>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</si>
  <si>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</si>
  <si>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</si>
  <si>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</si>
  <si>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</si>
  <si>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</si>
  <si>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</si>
  <si>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</si>
  <si>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</si>
  <si>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</si>
  <si>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</si>
  <si>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</si>
  <si>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</si>
  <si>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</si>
  <si>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</si>
  <si>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</si>
  <si>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</si>
  <si>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</si>
  <si>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</si>
  <si>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</si>
  <si>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</si>
  <si>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</si>
  <si>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</si>
  <si>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</si>
  <si>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</si>
  <si>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</si>
  <si>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</si>
  <si>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</si>
  <si>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</si>
  <si>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</si>
  <si>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</si>
  <si>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</si>
  <si>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</si>
  <si>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</si>
  <si>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</si>
  <si>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</si>
  <si>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</si>
  <si>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</si>
  <si>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</si>
  <si>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</si>
  <si>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</si>
  <si>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</si>
  <si>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</si>
  <si>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</si>
  <si>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</si>
  <si>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</si>
  <si>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</si>
  <si>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</si>
  <si>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</si>
  <si>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</si>
  <si>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</si>
  <si>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</si>
  <si>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</si>
  <si>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</si>
  <si>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</si>
  <si>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</si>
  <si>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</si>
  <si>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</si>
  <si>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</si>
  <si>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</si>
  <si>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</si>
  <si>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</si>
  <si>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</si>
  <si>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</si>
  <si>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</si>
  <si>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</si>
  <si>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</si>
  <si>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</si>
  <si>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</si>
  <si>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</si>
  <si>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</si>
  <si>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</si>
  <si>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</si>
  <si>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</si>
  <si>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</si>
  <si>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</si>
  <si>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</si>
  <si>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</si>
  <si>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</si>
  <si>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</si>
  <si>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</si>
  <si>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</si>
  <si>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</si>
  <si>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</si>
  <si>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</si>
  <si>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</si>
  <si>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</si>
  <si>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</si>
  <si>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</si>
  <si>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</si>
  <si>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</si>
  <si>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</si>
  <si>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</si>
  <si>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</si>
  <si>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</si>
  <si>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</si>
  <si>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</si>
  <si>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</si>
  <si>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</si>
  <si>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</si>
  <si>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</si>
  <si>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</si>
  <si>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</si>
  <si>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</si>
  <si>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</si>
  <si>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</si>
  <si>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</si>
  <si>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</si>
  <si>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</si>
  <si>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</si>
  <si>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</si>
  <si>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</si>
  <si>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</si>
  <si>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</si>
  <si>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</si>
  <si>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</si>
  <si>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</si>
  <si>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</si>
  <si>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</si>
  <si>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</si>
  <si>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</si>
  <si>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</si>
  <si>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</si>
  <si>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</si>
  <si>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</si>
  <si>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</si>
  <si>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</si>
  <si>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</si>
  <si>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</si>
  <si>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</si>
  <si>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</si>
  <si>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</si>
  <si>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</si>
  <si>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</si>
  <si>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</si>
  <si>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</si>
  <si>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</si>
  <si>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</si>
  <si>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</si>
  <si>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</si>
  <si>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</si>
  <si>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</si>
  <si>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</si>
  <si>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</si>
  <si>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</si>
  <si>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</si>
  <si>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</si>
  <si>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</si>
  <si>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</si>
  <si>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</si>
  <si>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</si>
  <si>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</si>
  <si>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</si>
  <si>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</si>
  <si>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</si>
  <si>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</si>
  <si>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</si>
  <si>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</si>
  <si>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</si>
  <si>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</si>
  <si>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</si>
  <si>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</si>
  <si>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</si>
  <si>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</si>
  <si>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</si>
  <si>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</si>
  <si>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</si>
  <si>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</si>
  <si>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</si>
  <si>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</si>
  <si>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</si>
  <si>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</si>
  <si>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</si>
  <si>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</si>
  <si>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</si>
  <si>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</si>
  <si>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</si>
  <si>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</si>
  <si>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</si>
  <si>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</si>
  <si>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</si>
  <si>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</si>
  <si>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</si>
  <si>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</si>
  <si>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</si>
  <si>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</si>
  <si>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</si>
  <si>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</si>
  <si>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</si>
  <si>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</si>
  <si>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</si>
  <si>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</si>
  <si>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</si>
  <si>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</si>
  <si>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</si>
  <si>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</si>
  <si>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</si>
  <si>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</si>
  <si>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</si>
  <si>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</si>
  <si>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</si>
  <si>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</si>
  <si>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</si>
  <si>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</si>
  <si>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</si>
  <si>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</si>
  <si>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</si>
  <si>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</si>
  <si>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</si>
  <si>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</si>
  <si>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</si>
  <si>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</si>
  <si>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</si>
  <si>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</si>
  <si>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</si>
  <si>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</si>
  <si>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</si>
  <si>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</si>
  <si>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</si>
  <si>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</si>
  <si>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</si>
  <si>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</si>
  <si>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</si>
  <si>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</si>
  <si>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</si>
  <si>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</si>
  <si>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</si>
  <si>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</si>
  <si>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</si>
  <si>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</si>
  <si>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</si>
  <si>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</si>
  <si>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</si>
  <si>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</si>
  <si>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</si>
  <si>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</si>
  <si>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</si>
  <si>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</si>
  <si>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</si>
  <si>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</si>
  <si>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</si>
  <si>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</si>
  <si>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</si>
  <si>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</si>
  <si>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</si>
  <si>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</si>
  <si>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</si>
  <si>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</si>
  <si>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</si>
  <si>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</si>
  <si>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</si>
  <si>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</si>
  <si>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</si>
  <si>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</si>
  <si>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</si>
  <si>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</si>
  <si>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</si>
  <si>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</si>
  <si>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</si>
  <si>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</si>
  <si>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</si>
  <si>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</si>
  <si>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</si>
  <si>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</si>
  <si>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</si>
  <si>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</si>
  <si>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</si>
  <si>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</si>
  <si>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</si>
  <si>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</si>
  <si>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</si>
  <si>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</si>
  <si>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</si>
  <si>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</si>
  <si>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</si>
  <si>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</si>
  <si>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</si>
  <si>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</si>
  <si>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</si>
  <si>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</si>
  <si>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</si>
  <si>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</si>
  <si>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</si>
  <si>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</si>
  <si>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</si>
  <si>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</si>
  <si>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</si>
  <si>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</si>
  <si>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</si>
  <si>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</si>
  <si>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</si>
  <si>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</si>
  <si>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</si>
  <si>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</si>
  <si>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</si>
  <si>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</si>
  <si>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</si>
  <si>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</si>
  <si>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</si>
  <si>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</si>
  <si>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</si>
  <si>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</si>
  <si>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</si>
  <si>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</si>
  <si>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</si>
  <si>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</si>
  <si>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</si>
  <si>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</si>
  <si>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</si>
  <si>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</si>
  <si>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</si>
  <si>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</si>
  <si>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</si>
  <si>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</si>
  <si>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</si>
  <si>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</si>
  <si>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</si>
  <si>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</si>
  <si>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</si>
  <si>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</si>
  <si>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</si>
  <si>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</si>
  <si>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</si>
  <si>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</si>
  <si>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</si>
  <si>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</si>
  <si>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</si>
  <si>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</si>
  <si>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</si>
  <si>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</si>
  <si>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</si>
  <si>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</si>
  <si>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</si>
  <si>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</si>
  <si>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</si>
  <si>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</si>
  <si>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</si>
  <si>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</si>
  <si>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</si>
  <si>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</si>
  <si>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</si>
  <si>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</si>
  <si>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</si>
  <si>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</si>
  <si>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</si>
  <si>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</si>
  <si>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</si>
  <si>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</si>
  <si>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</si>
  <si>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</si>
  <si>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</si>
  <si>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</si>
  <si>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</si>
  <si>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</si>
  <si>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</si>
  <si>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</si>
  <si>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</si>
  <si>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</si>
  <si>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</si>
  <si>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</si>
  <si>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</si>
  <si>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</si>
  <si>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</si>
  <si>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</si>
  <si>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</si>
  <si>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</si>
  <si>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</si>
  <si>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</si>
  <si>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</si>
  <si>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</si>
  <si>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</si>
  <si>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</si>
  <si>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</si>
  <si>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</si>
  <si>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</si>
  <si>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</si>
  <si>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</si>
  <si>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</si>
  <si>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</si>
  <si>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</si>
  <si>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</si>
  <si>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</si>
  <si>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</si>
  <si>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</si>
  <si>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</si>
  <si>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</si>
  <si>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</si>
  <si>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</si>
  <si>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</si>
  <si>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</si>
  <si>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</si>
  <si>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</si>
  <si>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</si>
  <si>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</si>
  <si>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</si>
  <si>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</si>
  <si>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</si>
  <si>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</si>
  <si>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</si>
  <si>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</si>
  <si>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</si>
  <si>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</si>
  <si>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</si>
  <si>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</si>
  <si>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</si>
  <si>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</si>
  <si>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</si>
  <si>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</si>
  <si>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</si>
  <si>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</si>
  <si>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</si>
  <si>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</si>
  <si>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</si>
  <si>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</si>
  <si>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</si>
  <si>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</si>
  <si>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</si>
  <si>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</si>
  <si>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</si>
  <si>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</si>
  <si>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</si>
  <si>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</si>
  <si>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</si>
  <si>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</si>
  <si>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</si>
  <si>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</si>
  <si>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</si>
  <si>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</si>
  <si>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</si>
  <si>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</si>
  <si>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</si>
  <si>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</si>
  <si>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</si>
  <si>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</si>
  <si>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</si>
  <si>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</si>
  <si>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</si>
  <si>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</si>
  <si>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</si>
  <si>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</si>
  <si>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</si>
  <si>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</si>
  <si>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</si>
  <si>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</si>
  <si>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</si>
  <si>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</si>
  <si>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</si>
  <si>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</si>
  <si>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</si>
  <si>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</si>
  <si>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</si>
  <si>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</si>
  <si>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</si>
  <si>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</si>
  <si>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</si>
  <si>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</si>
  <si>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</si>
  <si>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</si>
  <si>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</si>
  <si>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</si>
  <si>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</si>
  <si>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</si>
  <si>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</si>
  <si>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</si>
  <si>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</si>
  <si>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</si>
  <si>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</si>
  <si>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</si>
  <si>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</si>
  <si>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</si>
  <si>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</si>
  <si>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</si>
  <si>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</si>
  <si>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</si>
  <si>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</si>
  <si>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</si>
  <si>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</si>
  <si>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</si>
  <si>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</si>
  <si>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</si>
  <si>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</si>
  <si>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</si>
  <si>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</si>
  <si>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</si>
  <si>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</si>
  <si>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</si>
  <si>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</si>
  <si>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</si>
  <si>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</si>
  <si>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</si>
  <si>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</si>
  <si>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</si>
  <si>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</si>
  <si>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</si>
  <si>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</si>
  <si>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</si>
  <si>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</si>
  <si>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</si>
  <si>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</si>
  <si>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</si>
  <si>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</si>
  <si>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</si>
  <si>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</si>
  <si>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</si>
  <si>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</si>
  <si>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</si>
  <si>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</si>
  <si>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</si>
  <si>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06.250.0012-0</t>
  </si>
  <si>
    <t>TUBO DE CONCRETO ARMADO, CLASSE EA-2(NBR-8890/03),JUNTA ELASTICA,PARA ESGOTO SANITARIO,COM DIAMETRO DE  400MM,INCLUSIVEANEL DE BORRACHA. FORNECIMENTO</t>
  </si>
  <si>
    <t>06.250.0012-A</t>
  </si>
  <si>
    <t>06.250.0013-0</t>
  </si>
  <si>
    <t>TUBO DE CONCRETO ARMADO, CLASSE EA-2(NBR-8890/03),JUNTA ELASTICA,PARA ESGOTO SANITARIO,COM DIAMETRO DE  500MM,INCLUSIVEANEL DE BORRACHA. FORNECIMENTO</t>
  </si>
  <si>
    <t>06.250.0013-A</t>
  </si>
  <si>
    <t>06.250.0014-0</t>
  </si>
  <si>
    <t>TUBO DE CONCRETO ARMADO, CLASSE EA-2(NBR-8890/03),JUNTA ELASTICA,PARA ESGOTO SANITARIO,COM DIAMETRO DE  600MM,INCLUSIVEANEL DE BORRACHA. FORNECIMENTO</t>
  </si>
  <si>
    <t>06.250.0014-A</t>
  </si>
  <si>
    <t>06.250.0015-0</t>
  </si>
  <si>
    <t>TUBO DE CONCRETO ARMADO, CLASSE EA-2(NBR-8890/03),JUNTA ELASTICA,PARA ESGOTO SANITARIO,COM DIAMETRO DE  700MM,INCLUSIVEANEL DE BORRACHA. FORNECIMENTO</t>
  </si>
  <si>
    <t>06.250.0015-A</t>
  </si>
  <si>
    <t>06.250.0016-0</t>
  </si>
  <si>
    <t>TUBO DE CONCRETO ARMADO, CLASSE EA-2(NBR-8890/03),JUNTA ELASTICA,PARA ESGOTO SANITARIO,COM DIAMETRO DE  800MM,INCLUSIVEANEL DE BORRACHA. FORNECIMENTO</t>
  </si>
  <si>
    <t>06.250.0016-A</t>
  </si>
  <si>
    <t>06.250.0017-0</t>
  </si>
  <si>
    <t>TUBO DE CONCRETO ARMADO, CLASSE EA-2(NBR-8890/03),JUNTA ELASTICA,PARA ESGOTO SANITARIO,COM DIAMETRO DE  900MM,INCLUSIVEANEL DE BORRACHA. FORNECIMENTO</t>
  </si>
  <si>
    <t>06.250.0017-A</t>
  </si>
  <si>
    <t>06.250.0018-0</t>
  </si>
  <si>
    <t>TUBO DE CONCRETO ARMADO, CLASSE EA-2(NBR-8890/03),JUNTA ELASTICA,PARA ESGOTO SANITARIO,COM DIAMETRO DE 1000MM,INCLUSIVEANEL DE BORRACHA. FORNECIMENTO</t>
  </si>
  <si>
    <t>06.250.0018-A</t>
  </si>
  <si>
    <t>06.250.0020-0</t>
  </si>
  <si>
    <t>TUBO DE CONCRETO ARMADO, CLASSE EA-2(NBR-8890/03),JUNTA ELASTICA,PARA ESGOTO SANITARIO,COM DIAMETRO DE 1200MM,INCLUSIVEANEL DE BORRACHA. FORNECIMENTO</t>
  </si>
  <si>
    <t>06.250.0020-A</t>
  </si>
  <si>
    <t>06.250.0021-0</t>
  </si>
  <si>
    <t>TUBO DE CONCRETO ARMADO, CLASSE EA-2(NBR-8890/03),JUNTA ELASTICA,PARA ESGOTO SANITARIO,COM DIAMETRO DE 1500MM,INCLUSIVEANEL DE BORRACHA. FORNECIMENTO</t>
  </si>
  <si>
    <t>06.250.0021-A</t>
  </si>
  <si>
    <t>06.250.0022-0</t>
  </si>
  <si>
    <t>TUBO DE CONCRETO ARMADO, CLASSE EA-2(NBR 8890/03),JUNTA ELASTICA,PARA ESGOTO SANITARIO,COM DIAMETRO DE 1750MM,INCLUSIVEANEL DE BORRACHA. FORNECIMENTO</t>
  </si>
  <si>
    <t>06.250.0022-A</t>
  </si>
  <si>
    <t>06.250.0023-0</t>
  </si>
  <si>
    <t>TUBO DE CONCRETO ARMADO, CLASSE EA-2(NBR 8890/03),JUNTA ELASTICA,PARA ESGOTO SANITARIO,COM DIAMETRO DE 2000MM,INCLUSIVEANEL DE BORRACHA. FORNECIMENTO</t>
  </si>
  <si>
    <t>06.250.0023-A</t>
  </si>
  <si>
    <t>06.250.0031-0</t>
  </si>
  <si>
    <t>TUBO DE CONCRETO ARMADO, CLASSE EA-3(NBR 8890/03),JUNTA ELASTICA,PARA ESGOTO SANITARIO,COM DIAMETRO DE  400MM,INCLUSIVEANEL DE BORRACHA. FORNECIMENTO</t>
  </si>
  <si>
    <t>06.250.0031-A</t>
  </si>
  <si>
    <t>06.250.0032-0</t>
  </si>
  <si>
    <t>TUBO DE CONCRETO ARMADO, CLASSE EA-3(NBR 8890/03),JUNTA ELASTICA,PARA ESGOTO SANITARIO,COM DIAMETRO DE  500MM,INCLUSIVEANEL DE BORRACHA. FORNECIMENTO</t>
  </si>
  <si>
    <t>06.250.0032-A</t>
  </si>
  <si>
    <t>06.250.0033-0</t>
  </si>
  <si>
    <t>TUBO DE CONCRETO ARMADO, CLASSE EA-3(NBR 8890/03),JUNTA ELASTICA,PARA ESGOTO SANITARIO,COM DIAMETRO DE  600MM,INCLUSIVEANEL DE BORRACHA. FORNECIMENTO</t>
  </si>
  <si>
    <t>06.250.0033-A</t>
  </si>
  <si>
    <t>06.250.0034-0</t>
  </si>
  <si>
    <t>TUBO DE CONCRETO ARMADO, CLASSE EA-3(NBR 8890/03),JUNTA ELASTICA,PARA ESGOTO SANITARIO,COM DIAMETRO DE  700MM,INCLUSIVEANEL DE BORRACHA. FORNECIMENTO</t>
  </si>
  <si>
    <t>06.250.0034-A</t>
  </si>
  <si>
    <t>06.250.0035-0</t>
  </si>
  <si>
    <t>TUBO DE CONCRETO ARMADO, CLASSE EA-3(NBR 8890/03),JUNTA ELASTICA,PARA ESGOTO SANITARIO,COM DIAMETRO DE  800MM,INCLUSIVEANEL DE BORRACHA. FORNECIMENTO</t>
  </si>
  <si>
    <t>06.250.0035-A</t>
  </si>
  <si>
    <t>06.250.0036-0</t>
  </si>
  <si>
    <t>TUBO DE CONCRETO ARMADO, CLASSE EA-3(NBR 8890/03),JUNTA ELASTICA,PARA ESGOTO SANITARIO,COM DIAMETRO DE  900MM,INCLUSIVEANEL DE BORRACHA. FORNECIMENTO</t>
  </si>
  <si>
    <t>06.250.0036-A</t>
  </si>
  <si>
    <t>06.250.0037-0</t>
  </si>
  <si>
    <t>TUBO DE CONCRETO ARMADO, CLASSE EA-3(NBR 8890/03),JUNTA ELASTICA,PARA ESGOTO SANITARIO,COM DIAMETRO DE 1000MM,INCLUSIVEANEL DE BORRACHA. FORNECIMENTO</t>
  </si>
  <si>
    <t>06.250.0037-A</t>
  </si>
  <si>
    <t>06.250.0039-0</t>
  </si>
  <si>
    <t>TUBO DE CONCRETO ARMADO, CLASSE EA-3(NBR 8890/03),JUNTA ELASTICA,PARA ESGOTO SANITARIO,COM DIAMETRO DE 1200MM,INCLUSIVEANEL DE BORRACHA. FORNECIMENTO</t>
  </si>
  <si>
    <t>06.250.0039-A</t>
  </si>
  <si>
    <t>06.250.0040-0</t>
  </si>
  <si>
    <t>TUBO DE CONCRETO ARMADO, CLASSE EA-3(NBR 8890/03),JUNTA ELASTICA,PARA ESGOTO SANITARIO,COM DIAMETRO DE 1500MM,INCLUSIVEANEL DE BORRACHA. FORNECIMENTO</t>
  </si>
  <si>
    <t>06.250.0040-A</t>
  </si>
  <si>
    <t>06.250.0051-0</t>
  </si>
  <si>
    <t>TUBO DE CONCRETO ARMADO, CLASSE EA-4(NBR 8890/03),JUNTA ELASTICA,PARA ESGOTO SANITARIO,COM DIAMETRO DE  400MM,INCLUSIVEANEL DE BORRACHA. FORNECIMENTO</t>
  </si>
  <si>
    <t>06.250.0051-A</t>
  </si>
  <si>
    <t>06.250.0052-0</t>
  </si>
  <si>
    <t>TUBO DE CONCRETO ARMADO, CLASSE EA-4(NBR 8890/03),JUNTA ELASTICA,PARA ESGOTO SANITARIO,COM DIAMETRO DE  500MM,INCLUSIVEANEL DE BORRACHA. FORNECIMENTO</t>
  </si>
  <si>
    <t>06.250.0052-A</t>
  </si>
  <si>
    <t>06.250.0053-0</t>
  </si>
  <si>
    <t>TUBO DE CONCRETO ARMADO, CLASSE EA-4(NBR 8890/03),JUNTA ELASTICA,PARA ESGOTO SANITARIO,COM DIAMETRO DE  600MM,INCLUSIVEANEL DE BORRACHA. FORNECIMENTO</t>
  </si>
  <si>
    <t>06.250.0053-A</t>
  </si>
  <si>
    <t>06.250.0054-0</t>
  </si>
  <si>
    <t>TUBO DE CONCRETO ARMADO, CLASSE EA-4(NBR 8890/03),JUNTA ELASTICA,PARA ESGOTO SANITARIO,COM DIAMETRO DE  700MM,INCLUSIVEANEL DE BORRACHA. FORNECIMENTO</t>
  </si>
  <si>
    <t>06.250.0054-A</t>
  </si>
  <si>
    <t>06.250.0055-0</t>
  </si>
  <si>
    <t>TUBO DE CONCRETO ARMADO, CLASSE EA-4(NBR 8890/03),JUNTA ELASTICA,PARA ESGOTO SANITARIO,COM DIAMETRO DE  800MM,INCLUSIVEANEL DE BORRACHA. FORNECIMENTO</t>
  </si>
  <si>
    <t>06.250.0055-A</t>
  </si>
  <si>
    <t>06.250.0056-0</t>
  </si>
  <si>
    <t>TUBO DE CONCRETO ARMADO, CLASSE EA-4(NBR 8890/03),JUNTA ELASTICA,PARA ESGOTO SANITARIO,COM DIAMETRO DE  900MM,INCLUSIVEANEL DE BORRACHA. FORNECIMENTO</t>
  </si>
  <si>
    <t>06.250.0056-A</t>
  </si>
  <si>
    <t>06.250.0057-0</t>
  </si>
  <si>
    <t>TUBO DE CONCRETO ARMADO, CLASSE EA-4(NBR 8890/03),JUNTA ELASTICA,PARA ESGOTO SANITARIO,COM DIAMETRO DE 1000MM,INCLUSIVEANEL DE BORRACHA. FORNECIMENTO</t>
  </si>
  <si>
    <t>06.250.0057-A</t>
  </si>
  <si>
    <t>06.250.0059-0</t>
  </si>
  <si>
    <t>TUBO DE CONCRETO ARMADO, CLASSE EA-4(NBR 8890/03),JUNTA ELASTICA,PARA ESGOTO SANITARIO,COM DIAMETRO DE 1200MM,INCLUSIVEANEL DE BORRACHA. FORNECIMENTO</t>
  </si>
  <si>
    <t>06.250.0059-A</t>
  </si>
  <si>
    <t>06.250.0060-0</t>
  </si>
  <si>
    <t>TUBO DE CONCRETO ARMADO, CLASSE EA-4(NBR 8890/03),JUNTA ELASTICA,PARA ESGOTO SANITARIO,COM DIAMETRO DE 1500MM,INCLUSIVEANEL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</si>
  <si>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</si>
  <si>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</si>
  <si>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</si>
  <si>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</si>
  <si>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</si>
  <si>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</si>
  <si>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</si>
  <si>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</si>
  <si>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</si>
  <si>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</si>
  <si>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</si>
  <si>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</si>
  <si>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</si>
  <si>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</si>
  <si>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</si>
  <si>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</si>
  <si>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</si>
  <si>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</si>
  <si>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</si>
  <si>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</si>
  <si>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</si>
  <si>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</si>
  <si>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</si>
  <si>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</si>
  <si>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</si>
  <si>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</si>
  <si>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</si>
  <si>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</si>
  <si>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</si>
  <si>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</si>
  <si>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</si>
  <si>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</si>
  <si>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</si>
  <si>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</si>
  <si>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</si>
  <si>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</si>
  <si>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</si>
  <si>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</si>
  <si>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</si>
  <si>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</si>
  <si>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</si>
  <si>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</si>
  <si>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</si>
  <si>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</si>
  <si>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</si>
  <si>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</si>
  <si>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</si>
  <si>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</si>
  <si>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</si>
  <si>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</si>
  <si>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</si>
  <si>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</si>
  <si>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</si>
  <si>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</si>
  <si>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</si>
  <si>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</si>
  <si>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</si>
  <si>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</si>
  <si>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</si>
  <si>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</si>
  <si>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</si>
  <si>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</si>
  <si>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</si>
  <si>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</si>
  <si>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</si>
  <si>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</si>
  <si>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</si>
  <si>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</si>
  <si>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</si>
  <si>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</si>
  <si>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</si>
  <si>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</si>
  <si>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</si>
  <si>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</si>
  <si>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</si>
  <si>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</si>
  <si>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</si>
  <si>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</si>
  <si>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</si>
  <si>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</si>
  <si>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</si>
  <si>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</si>
  <si>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</si>
  <si>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</si>
  <si>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</si>
  <si>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</si>
  <si>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</si>
  <si>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</si>
  <si>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</si>
  <si>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</si>
  <si>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</si>
  <si>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</si>
  <si>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</si>
  <si>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</si>
  <si>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</si>
  <si>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</si>
  <si>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</si>
  <si>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</si>
  <si>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</si>
  <si>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</si>
  <si>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</si>
  <si>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</si>
  <si>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</si>
  <si>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</si>
  <si>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</si>
  <si>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</si>
  <si>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</si>
  <si>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</si>
  <si>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</si>
  <si>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</si>
  <si>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</si>
  <si>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</si>
  <si>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</si>
  <si>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</si>
  <si>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</si>
  <si>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</si>
  <si>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</si>
  <si>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</si>
  <si>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</si>
  <si>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</si>
  <si>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</si>
  <si>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</si>
  <si>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</si>
  <si>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</si>
  <si>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</si>
  <si>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</si>
  <si>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</si>
  <si>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</si>
  <si>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</si>
  <si>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</si>
  <si>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</si>
  <si>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</si>
  <si>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</si>
  <si>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</si>
  <si>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</si>
  <si>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</si>
  <si>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</si>
  <si>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</si>
  <si>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</si>
  <si>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</si>
  <si>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 (NBR 10351), PB, RQ X PBA COM DIAMETRONOMINAL DE 50MM, INCLUSIVE ANEL DE BORRACHA. FORNECIMENTO</t>
  </si>
  <si>
    <t>06.270.0036-A</t>
  </si>
  <si>
    <t>06.270.0037-0</t>
  </si>
  <si>
    <t>ADAPTADOR PVC-PBA (NBR 10351),PB,RQ X PBA COM DIAMETRO NOMINAL DE 75MM,INCLUSIVE ANEL DE BORRACHA.FORNECIMENTO</t>
  </si>
  <si>
    <t>06.270.0037-A</t>
  </si>
  <si>
    <t>06.270.0038-0</t>
  </si>
  <si>
    <t>ADAPTADOR PVC-PBA (NBR 10351),PB,RQ X PBA COM DIAMETRO NOMINAL DE 100MM,INCLUSIVE ANEL DE BORRACHA.FORNECIMENTO</t>
  </si>
  <si>
    <t>06.270.0038-A</t>
  </si>
  <si>
    <t>06.270.0041-0</t>
  </si>
  <si>
    <t>ADAPTADOR PVC-PBA (NBR 10351),PP,RQ X PBA COM DIAMETRO NOMINAL DE 50MM. FORNECIMENTO</t>
  </si>
  <si>
    <t>06.270.0041-A</t>
  </si>
  <si>
    <t>06.270.0042-0</t>
  </si>
  <si>
    <t>ADAPTADOR PVC-PBA (NBR 10351),PP,RQ X PBA COM DIAMETRO NOMINAL DE 75MM. FORNECIMENTO</t>
  </si>
  <si>
    <t>06.270.0042-A</t>
  </si>
  <si>
    <t>06.270.0046-0</t>
  </si>
  <si>
    <t>CAP PVC-PBA (NBR 10351),COM DIAMETRO NOMINAL DE 50MM,INCLUSIVE ANEL DE BORRACHA. FORNECIMENTO</t>
  </si>
  <si>
    <t>06.270.0046-A</t>
  </si>
  <si>
    <t>06.270.0047-0</t>
  </si>
  <si>
    <t>CAP PVC-PBA (NBR 10351),COM DIAMETRO NOMINAL DE 75MM,INCLUSIVE ANEL DE BORRACHA.FORNECIMENTO</t>
  </si>
  <si>
    <t>06.270.0047-A</t>
  </si>
  <si>
    <t>06.270.0048-0</t>
  </si>
  <si>
    <t>CAP PVC-PBA (NBR 10351),COM DIAMETRO NOMINAL DE 100MM,INCLUSIVE ANEL DE BORRACHA.FORNECIMENTO</t>
  </si>
  <si>
    <t>06.270.0048-A</t>
  </si>
  <si>
    <t>06.270.0051-0</t>
  </si>
  <si>
    <t>CRUZETA PVC-PBA (NBR 10351),BBBB COM DIAMETROS NOMINAIS DE50MMX50MM,INCLUSIVE ANEIS DE BORRACHA.FORNECIMENTO</t>
  </si>
  <si>
    <t>06.270.0051-A</t>
  </si>
  <si>
    <t>06.270.0052-0</t>
  </si>
  <si>
    <t>CRUZETA PVC-PBA (NBR 10351),BBBB COM DIAMETROS NOMINAIS DE75MMX50MM,INCLUSIVE ANEIS DE BORRACHA. FORNECIMENTO</t>
  </si>
  <si>
    <t>06.270.0052-A</t>
  </si>
  <si>
    <t>06.270.0053-0</t>
  </si>
  <si>
    <t>CRUZETA PVC-PBA (NBR 10351),BBBB COM DIAMETROS NOMINAIS DE75MMX75MM,INCLUSIVE ANEIS DE BORRACHA.FORNECIMENTO</t>
  </si>
  <si>
    <t>06.270.0053-A</t>
  </si>
  <si>
    <t>06.270.0054-0</t>
  </si>
  <si>
    <t>CRUZETA PVC-PBA (NBR 10351),BBBB COM DIAMETROS NOMINAIS DE100MMX100MM, INCLUSIVE ANEIS DE BORRACHA. FORNECIMENTO</t>
  </si>
  <si>
    <t>06.270.0054-A</t>
  </si>
  <si>
    <t>06.270.0061-0</t>
  </si>
  <si>
    <t>CURVA PVC-PBA (NBR 10351),DE 22°30`,PB,C/DIAMETRO NOMINAL DE50MM,INCLUSIVE ANEL DE BORRACHA.FORNECIMENTO</t>
  </si>
  <si>
    <t>06.270.0061-A</t>
  </si>
  <si>
    <t>06.270.0062-0</t>
  </si>
  <si>
    <t>CURVA PVC-PBA (NBR 10351),DE 22°30`,PB,C/DIAMETRO NOMINAL DE75MM,INCLUSIVE ANEL DE BORRACHA.FORNECIMENTO</t>
  </si>
  <si>
    <t>06.270.0062-A</t>
  </si>
  <si>
    <t>06.270.0063-0</t>
  </si>
  <si>
    <t>CURVA PVC-PBA (NBR 10351),DE 22°30`,PB,C/DIAMETRO NOMINAL DE100MM,INCLUSIVE ANEL DE BORRACHA.FORNECIMENTO</t>
  </si>
  <si>
    <t>06.270.0063-A</t>
  </si>
  <si>
    <t>06.270.0064-0</t>
  </si>
  <si>
    <t>CURVA PVC-PBA (NBR 10351), DE 45°, PB, COM DIAMETRO NOMINALDE 50MM,INCLUSIVE ANEL DE BORRACHA.FORNECIMENTO</t>
  </si>
  <si>
    <t>06.270.0064-A</t>
  </si>
  <si>
    <t>06.270.0065-0</t>
  </si>
  <si>
    <t>CURVA PVC-PBA (NBR 10351), DE 45°, PB, COM DIAMETRO NOMINALDE 75MM, INCLUSIVE ANEL DE BORRACHA. FORNECIMENTO</t>
  </si>
  <si>
    <t>06.270.0065-A</t>
  </si>
  <si>
    <t>06.270.0066-0</t>
  </si>
  <si>
    <t>CURVA PVC-PBA (NBR 10351), DE 45°, PB, COM DIAMETRO NOMINALDE 100MM, INCLUSIVE ANEL DE BORRACHA. FORNECIMENTO</t>
  </si>
  <si>
    <t>06.270.0066-A</t>
  </si>
  <si>
    <t>06.270.0067-0</t>
  </si>
  <si>
    <t>CURVA PVC-PBA (NBR 10351), DE 90°, PB, COM DIAMETRO NOMINALDE 50MM, INCLUSIVE ANEL DE BORRACHA. FORNECIMENTO</t>
  </si>
  <si>
    <t>06.270.0067-A</t>
  </si>
  <si>
    <t>06.270.0068-0</t>
  </si>
  <si>
    <t>CURVA PVC-PBA (NBR 10351), DE 90°, PB, COM DIAMETRO NOMINALDE 75MM, INCLUSIVE ANEL DE BORRACHA. FORNECIMENTO</t>
  </si>
  <si>
    <t>06.270.0068-A</t>
  </si>
  <si>
    <t>06.270.0069-0</t>
  </si>
  <si>
    <t>CURVA PVC-PBA (NBR 10351), DE 90°, PB, COM DIAMETRO NOMINALDE 100MM, INCLUSIVE ANEL DE BORRACHA. FORNECIMENTO</t>
  </si>
  <si>
    <t>06.270.0069-A</t>
  </si>
  <si>
    <t>06.270.0071-0</t>
  </si>
  <si>
    <t>EXTREMIDADE PVC-PBA (NBR 10351), BF, COM DIAMETRO NOMINAL DE50MM, INCLUSIVE ANEL DE BORRACHA. FORNECIMENTO</t>
  </si>
  <si>
    <t>06.270.0071-A</t>
  </si>
  <si>
    <t>06.270.0072-0</t>
  </si>
  <si>
    <t>EXTREMIDADE PVC-PBA (NBR 10351), BF, COM DIAMETRO NOMINAL DE75MM, INCLUSIVE ANEL DE BORRACHA. FORNECIMENTO</t>
  </si>
  <si>
    <t>06.270.0072-A</t>
  </si>
  <si>
    <t>06.270.0073-0</t>
  </si>
  <si>
    <t>EXTREMIDADE PVC-PBA (NBR 10351), BF, COM DIAMETRO NOMINAL DE100MM, INCLUSIVE ANEL DE BORRACHA. FORNECIMENTO</t>
  </si>
  <si>
    <t>06.270.0073-A</t>
  </si>
  <si>
    <t>06.270.0076-0</t>
  </si>
  <si>
    <t>EXTREMIDADE PVC-PBA (NBR 10351), PF, COM DIAMETRO NOMINAL DE50MM. FORNECIMENTO</t>
  </si>
  <si>
    <t>06.270.0076-A</t>
  </si>
  <si>
    <t>06.270.0077-0</t>
  </si>
  <si>
    <t>EXTREMIDADE PVC-PBA (NBR 10351), PF, COM DIAMETRO NOMINAL DE75MM. FORNECIMENTO</t>
  </si>
  <si>
    <t>06.270.0077-A</t>
  </si>
  <si>
    <t>06.270.0078-0</t>
  </si>
  <si>
    <t>EXTREMIDADE PVC-PBA (NBR 10351), PF, COM DIAMETRO NOMINAL DE100MM. FORNECIMENTO</t>
  </si>
  <si>
    <t>06.270.0078-A</t>
  </si>
  <si>
    <t>06.270.0081-0</t>
  </si>
  <si>
    <t>LUVA DE CORRER PVC-PBA (NBR 10351), COM DIAMETRO NOMINAL DE50MM, INCLUSIVE ANEIS DE BORRACHA. FORNECIMENTO</t>
  </si>
  <si>
    <t>06.270.0081-A</t>
  </si>
  <si>
    <t>06.270.0082-0</t>
  </si>
  <si>
    <t>LUVA DE CORRER PVC-PBA (NBR 10351), COM DIAMETRO NOMINAL DE75MM, INCLUSIVE ANEIS DE BORRACHA. FORNECIMENTO</t>
  </si>
  <si>
    <t>06.270.0082-A</t>
  </si>
  <si>
    <t>06.270.0083-0</t>
  </si>
  <si>
    <t>LUVA DE CORRER PVC-PBA (NBR 10351), COM DIAMETRO NOMINAL DE100MM, INCLUSIVE ANEIS DE BORRACHA. FORNECIMENTO</t>
  </si>
  <si>
    <t>06.270.0083-A</t>
  </si>
  <si>
    <t>06.270.0086-0</t>
  </si>
  <si>
    <t>LUVA SIMPLES PVC-PBA (NBR 10351), COM DIAMETRO NOMINAL DE50MM, INCLUSIVE ANEIS DE BORRACHA. FORNECIMENTO</t>
  </si>
  <si>
    <t>06.270.0086-A</t>
  </si>
  <si>
    <t>06.270.0087-0</t>
  </si>
  <si>
    <t>LUVA SIMPLES PVC-PBA (NBR 10351), COM DIAMETRO NOMINAL DE75MM, INCLUSIVE ANEIS DE BORRACHA. FORNECIMENTO</t>
  </si>
  <si>
    <t>06.270.0087-A</t>
  </si>
  <si>
    <t>06.270.0088-0</t>
  </si>
  <si>
    <t>LUVA SIMPLES PVC-PBA (NBR 10351), COM DIAMETRO NOMINAL DE100MM, INCLUSIVE ANEIS DE BORRACHA. FORNECIMENTO</t>
  </si>
  <si>
    <t>06.270.0088-A</t>
  </si>
  <si>
    <t>06.270.0091-0</t>
  </si>
  <si>
    <t>REDUCAO PVC-PBA (NBR 10351),PB,COM DIAMETROS NOMINAIS DE75MMX50MM,INCLUSIVE ANEL DE BORRACHA.FORNECIMENTO</t>
  </si>
  <si>
    <t>06.270.0091-A</t>
  </si>
  <si>
    <t>06.270.0092-0</t>
  </si>
  <si>
    <t>REDUCAO PVC-PBA (NBR 10351),PB,COM DIAMETROS NOMINAIS DE100MMX50MM,INCLUSIVE ANEL DE BORRACHA. FORNECIMENTO</t>
  </si>
  <si>
    <t>06.270.0092-A</t>
  </si>
  <si>
    <t>06.270.0093-0</t>
  </si>
  <si>
    <t>REDUCAO DE PVC-PBA (NBR 10351),PB,COM DIAMETROS NOMINAIS DE100MMX75MM,INCLUSIVE ANEL DE BORRACHA.FORNECIMENTO</t>
  </si>
  <si>
    <t>06.270.0093-A</t>
  </si>
  <si>
    <t>06.270.0101-0</t>
  </si>
  <si>
    <t>TE PVC-PBA (NBR 10351),BBB,COM DIAMETROS NOMINAIS DE 50MMX50MM,INCLUSIVE ANEIS DE BORRACHA.FORNECIMENTO</t>
  </si>
  <si>
    <t>06.270.0101-A</t>
  </si>
  <si>
    <t>06.270.0102-0</t>
  </si>
  <si>
    <t>TE PVC-PBA (NBR 10351), BBB, COM DIAMETROS NOMINAIS DE 75MMX50MM, INCLUSIVE ANEIS DE BORRACHA. FORNECIMENTO</t>
  </si>
  <si>
    <t>06.270.0102-A</t>
  </si>
  <si>
    <t>06.270.0103-0</t>
  </si>
  <si>
    <t>TE PVC-PBA (NBR 10351), BBB, COM DIAMETROS NOMINAIS DE 75MMX75MM, INCLUSIVE ANEIS DE BORRACHA. FORNECIMENTO</t>
  </si>
  <si>
    <t>06.270.0103-A</t>
  </si>
  <si>
    <t>06.270.0104-0</t>
  </si>
  <si>
    <t>TE PVC-PBA (NBR 10351), BBB, COM DIAMETROS NOMINAIS DE 100MMX50MM, INCLUSIVE ANEIS DE BORRACHA. FORNECIMENTO</t>
  </si>
  <si>
    <t>06.270.0104-A</t>
  </si>
  <si>
    <t>06.270.0105-0</t>
  </si>
  <si>
    <t>TE PVC-PBA (NBR 10351), BBB, COM DIAMETROS NOMINAIS DE 100MMX75MM, INCLUSIVE ANEIS DE BORRACHA. FORNECIMENTO</t>
  </si>
  <si>
    <t>06.270.0105-A</t>
  </si>
  <si>
    <t>06.270.0106-0</t>
  </si>
  <si>
    <t>TE PVC-PBA (NBR 10351), BBB, 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</si>
  <si>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</si>
  <si>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</si>
  <si>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</si>
  <si>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</si>
  <si>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</si>
  <si>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</si>
  <si>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</si>
  <si>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</si>
  <si>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</si>
  <si>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</si>
  <si>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</si>
  <si>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</si>
  <si>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</si>
  <si>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</si>
  <si>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</si>
  <si>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</si>
  <si>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</si>
  <si>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</si>
  <si>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</si>
  <si>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</si>
  <si>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</si>
  <si>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</si>
  <si>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</si>
  <si>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</si>
  <si>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</si>
  <si>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</si>
  <si>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</si>
  <si>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</si>
  <si>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</si>
  <si>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 (NBR 10569), COM DIAMETRO NOMINALDE 100MM, INCLUSIVE ANEIS DE BORRACHA. FORNECIMENTO</t>
  </si>
  <si>
    <t>06.271.0021-A</t>
  </si>
  <si>
    <t>06.271.0022-0</t>
  </si>
  <si>
    <t>LUVA DE CORRER PVC-DEFOFO (NBR 10569), COM DIAMETRO NOMINALDE 150MM, INCLUSIVE ANEIS DE BORRACHA. FORNECIMENTO</t>
  </si>
  <si>
    <t>06.271.0022-A</t>
  </si>
  <si>
    <t>06.271.0023-0</t>
  </si>
  <si>
    <t>LUVA DE CORRER PVC-DEFOFO (NBR 10569), COM DIAMETRO NOMINALDE 200MM, INCLUSIVE ANEIS DE BORRACHA. FORNECIMENTO</t>
  </si>
  <si>
    <t>06.271.0023-A</t>
  </si>
  <si>
    <t>06.271.0024-0</t>
  </si>
  <si>
    <t>LUVA DE CORRER PVC-DEFOFO (NBR 10569), COM DIAMETRO NOMINALDE 250MM, INCLUSIVE ANEIS DE BORRACHA. FORNECIMENTO</t>
  </si>
  <si>
    <t>06.271.0024-A</t>
  </si>
  <si>
    <t>06.271.0025-0</t>
  </si>
  <si>
    <t>LUVA DE CORRER PVC-DEFOFO (NBR 10569), COM DIAMETRO NOMINALDE 300MM, INCLUSIVE ANEIS DE BORRACHA. FORNECIMENTO</t>
  </si>
  <si>
    <t>06.271.0025-A</t>
  </si>
  <si>
    <t>06.271.0026-0</t>
  </si>
  <si>
    <t>LUVA DE CORRER PVC-DEFOFO (NBR 10569), COM DIAMETRO NOMINALDE 400MM, INCLUSIVE ANEIS DE BORRACHA. FORNECIMENTO</t>
  </si>
  <si>
    <t>06.271.0026-A</t>
  </si>
  <si>
    <t>06.271.0027-0</t>
  </si>
  <si>
    <t>LUVA DE CORRER PVC-DEFOFO (NBR 10569), COM DIAMETRO NOMINALDE 500MM, INCLUSIVE ANEIS DE BORRACHA. FORNECIMENTO</t>
  </si>
  <si>
    <t>06.271.0027-A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</si>
  <si>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</si>
  <si>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</si>
  <si>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</si>
  <si>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</si>
  <si>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</si>
  <si>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</si>
  <si>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</si>
  <si>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</si>
  <si>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</si>
  <si>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</si>
  <si>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</si>
  <si>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</si>
  <si>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</si>
  <si>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</si>
  <si>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</si>
  <si>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</si>
  <si>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</si>
  <si>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</si>
  <si>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</si>
  <si>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</si>
  <si>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</si>
  <si>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</si>
  <si>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</si>
  <si>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</si>
  <si>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</si>
  <si>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</si>
  <si>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</si>
  <si>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</si>
  <si>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</si>
  <si>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</si>
  <si>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</si>
  <si>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</si>
  <si>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</si>
  <si>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</si>
  <si>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</si>
  <si>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</si>
  <si>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</si>
  <si>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</si>
  <si>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</si>
  <si>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</si>
  <si>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</si>
  <si>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</si>
  <si>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</si>
  <si>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</si>
  <si>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</si>
  <si>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</si>
  <si>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</si>
  <si>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</si>
  <si>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</si>
  <si>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 (NBR-7362), PARA ESGOTO SANITARIO, COM DIAMETRO NOMINAL DE 100MM, INCLUSIVE ANEL DE BORRACHA. FORNECIMENTO</t>
  </si>
  <si>
    <t>06.272.0002-A</t>
  </si>
  <si>
    <t>06.272.0003-0</t>
  </si>
  <si>
    <t>TUBO PVC (NBR-7362), PARA ESGOTO SANITARIO, COM DIAMETRO NOMINAL DE 150MM, INCLUSIVE ANEL DE BORRACHA. FORNECIMENTO</t>
  </si>
  <si>
    <t>06.272.0003-A</t>
  </si>
  <si>
    <t>06.272.0004-0</t>
  </si>
  <si>
    <t>TUBO PVC (NBR-7362), PARA ESGOTO SANITARIO, COM DIAMETRO NOMINAL DE 200MM, INCLUSIVE ANEL DE BORRACHA. FORNECIMENTO</t>
  </si>
  <si>
    <t>06.272.0004-A</t>
  </si>
  <si>
    <t>06.272.0005-0</t>
  </si>
  <si>
    <t>TUBO PVC (NBR-7362), PARA ESGOTO SANITARIO, COM DIAMETRO NOMINAL DE 250MM, INCLUSIVE ANEL DE BORRACHA. FORNECIMENTO</t>
  </si>
  <si>
    <t>06.272.0005-A</t>
  </si>
  <si>
    <t>06.272.0006-0</t>
  </si>
  <si>
    <t>TUBO PVC (NBR-7362), PARA ESGOTO SANITARIO, COM DIAMETRO NOMINAL DE 300MM, INCLUSIVE ANEL DE BORRACHA. FORNECIMENTO</t>
  </si>
  <si>
    <t>06.272.0006-A</t>
  </si>
  <si>
    <t>06.272.0007-0</t>
  </si>
  <si>
    <t>TUBO PVC (NBR 7362), PARA ESGOTO SANITARIO, COM DIAMETRO NOMINAL DE 350MM, INCLUSIVE ANEL DE BORRACHA. FORNECIMENTO.</t>
  </si>
  <si>
    <t>06.272.0007-A</t>
  </si>
  <si>
    <t>06.272.0008-0</t>
  </si>
  <si>
    <t>TUBO PVC (NBR 7362), PARA ESGOTO SANITARIO, COM DIAMETRO NOMINAL DE 400MM, INCLUSIVE ANEL DE BORRACHA. FORNECIMENTO</t>
  </si>
  <si>
    <t>06.272.0008-A</t>
  </si>
  <si>
    <t>06.272.0021-0</t>
  </si>
  <si>
    <t>CURVA DE PVC PARA REDE DE ESGOTO (NBR 10569), DE 45°,PB,COMDIAMETRO NOMINAL DE 100MM,INCLUSIVE ANEL DE BORRACHA.FORNECIMENTO</t>
  </si>
  <si>
    <t>06.272.0021-A</t>
  </si>
  <si>
    <t>06.272.0022-0</t>
  </si>
  <si>
    <t>CURVA DE PVC PARA REDE DE ESGOTO (NBR 10569), DE 45°,PB,COMDIAMETRO NOMINAL DE 150MM,INCLUSIVE ANEL DE BORRACHA.FORNECIMENTO</t>
  </si>
  <si>
    <t>06.272.0022-A</t>
  </si>
  <si>
    <t>06.272.0026-0</t>
  </si>
  <si>
    <t>CURVA DE PVC PARA REDE DE ESGOTO (NBR 10569), DE 90°,PB,COMDIAMETRO NOMINAL DE 100MM,INCLUSIVE ANEL DE BORRACHA.FORNECIMENTO</t>
  </si>
  <si>
    <t>06.272.0026-A</t>
  </si>
  <si>
    <t>06.272.0027-0</t>
  </si>
  <si>
    <t>CURVA DE PVC PARA REDE DE ESGOTO (NBR 10569), DE 90°,PB,COMDIAMETRO NOMINAL DE 150MM,INCLUSIVE ANEL DE BORRACHA.FORNECIMENTO</t>
  </si>
  <si>
    <t>06.272.0027-A</t>
  </si>
  <si>
    <t>06.272.0029-0</t>
  </si>
  <si>
    <t>JUNCAO DE PVC PARA REDE DE ESGOTO (NBR 10569), DE 45°, BBB,COM DIAMETRO NOMINAL DE 100MM, INCLUSIVE ANEIS DE BORRACHA.FORNECIMENTO</t>
  </si>
  <si>
    <t>06.272.0029-A</t>
  </si>
  <si>
    <t>06.272.0030-0</t>
  </si>
  <si>
    <t>JUNCAO DE PVC PARA REDE DE ESGOTO (NBR 10569), DE 45°, BBB,COM DIAMETRO NOMINAL DE 150MM, INCLUSIVE ANEIS DE BORRACHA.FORNECIMENTO</t>
  </si>
  <si>
    <t>06.272.0030-A</t>
  </si>
  <si>
    <t>06.272.0032-0</t>
  </si>
  <si>
    <t>PLUG DE PVC PARA REDE DE ESGOTO (NBR 10569), COM DIAMETRONOMINAL DE 100MM. FORNECIMENTO</t>
  </si>
  <si>
    <t>06.272.0032-A</t>
  </si>
  <si>
    <t>06.272.0033-0</t>
  </si>
  <si>
    <t>PLUG DE PVC PARA REDE DE ESGOTO (NBR 10569), COM DIAMETRONOMINAL DE 150MM. FORNECIMENTO</t>
  </si>
  <si>
    <t>06.272.0033-A</t>
  </si>
  <si>
    <t>06.272.0035-0</t>
  </si>
  <si>
    <t>SELIM ELASTICO DE PVC PARA LIGACAO PREDIAL DE REDE DE ESGOTO(NBR 10569), DE 150MMX100MM, INCLUSIVE ANEL DE BORRACHA.FORNECIMENTO</t>
  </si>
  <si>
    <t>06.272.0035-A</t>
  </si>
  <si>
    <t>06.272.0036-0</t>
  </si>
  <si>
    <t>TIL LIGACAO PREDIAL DE PVC PARA REDE DE ESGOTO (NBR 10569),BBB, COM DIAMETRO NOMINAL DE 100MM, INCLUSIVE ANEIS DE BORRACHA. FORNECIMENTO</t>
  </si>
  <si>
    <t>06.272.0036-A</t>
  </si>
  <si>
    <t>06.272.0037-0</t>
  </si>
  <si>
    <t>TIL TUBO DE QUEDA DE PVC PARA REDE DE ESGOTO(NBR 10569),BBB,COM DIAMETRO NOMINAL DE 150MM,INCLUSIVE ANEIS DE BORRACHA.FORNECIMENTO</t>
  </si>
  <si>
    <t>06.272.0037-A</t>
  </si>
  <si>
    <t>06.272.0038-0</t>
  </si>
  <si>
    <t>TAMPAO COMPLETO PARA TIL DE PVC PARA REDE DE ESGOTO(NBR 10569), COM DIAMETRO NOMINAL DE 100MM. FORNECIMENTO</t>
  </si>
  <si>
    <t>06.272.0038-A</t>
  </si>
  <si>
    <t>06.272.0039-0</t>
  </si>
  <si>
    <t>TAMPAO COMPLETO PARA TIL DE PVC PARA REDE DE ESGOTO(NBR 10569), COM DIAMETRO NOMINAL DE 150MM. 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</si>
  <si>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</si>
  <si>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</si>
  <si>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</si>
  <si>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</si>
  <si>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</si>
  <si>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</si>
  <si>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</si>
  <si>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</si>
  <si>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</si>
  <si>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</si>
  <si>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</si>
  <si>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</si>
  <si>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</si>
  <si>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</si>
  <si>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</si>
  <si>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</si>
  <si>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</si>
  <si>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</si>
  <si>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</si>
  <si>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</si>
  <si>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</si>
  <si>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</si>
  <si>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</si>
  <si>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</si>
  <si>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</si>
  <si>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</si>
  <si>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</si>
  <si>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</si>
  <si>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</si>
  <si>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</si>
  <si>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</si>
  <si>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</si>
  <si>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</si>
  <si>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</si>
  <si>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</si>
  <si>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</si>
  <si>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</si>
  <si>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</si>
  <si>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</si>
  <si>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</si>
  <si>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</si>
  <si>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</si>
  <si>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</si>
  <si>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</si>
  <si>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</si>
  <si>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</si>
  <si>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</si>
  <si>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</si>
  <si>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</si>
  <si>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</si>
  <si>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</si>
  <si>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</si>
  <si>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</si>
  <si>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</si>
  <si>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</si>
  <si>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</si>
  <si>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</si>
  <si>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</si>
  <si>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</si>
  <si>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</si>
  <si>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</si>
  <si>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</si>
  <si>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</si>
  <si>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</si>
  <si>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</si>
  <si>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</si>
  <si>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</si>
  <si>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</si>
  <si>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</si>
  <si>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</si>
  <si>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</si>
  <si>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</si>
  <si>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</si>
  <si>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</si>
  <si>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</si>
  <si>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</si>
  <si>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</si>
  <si>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</si>
  <si>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</si>
  <si>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</si>
  <si>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</si>
  <si>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</si>
  <si>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</si>
  <si>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</si>
  <si>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</si>
  <si>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</si>
  <si>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</si>
  <si>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</si>
  <si>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</si>
  <si>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</si>
  <si>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</si>
  <si>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</si>
  <si>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</si>
  <si>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</si>
  <si>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</si>
  <si>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</si>
  <si>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</si>
  <si>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</si>
  <si>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</si>
  <si>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</si>
  <si>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</si>
  <si>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</si>
  <si>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</si>
  <si>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</si>
  <si>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</si>
  <si>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</si>
  <si>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</si>
  <si>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</si>
  <si>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</si>
  <si>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</si>
  <si>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</si>
  <si>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</si>
  <si>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</si>
  <si>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</si>
  <si>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</si>
  <si>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</si>
  <si>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</si>
  <si>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</si>
  <si>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</si>
  <si>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</si>
  <si>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</si>
  <si>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</si>
  <si>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</si>
  <si>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</si>
  <si>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</si>
  <si>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</si>
  <si>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</si>
  <si>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</si>
  <si>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</si>
  <si>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</si>
  <si>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</si>
  <si>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</si>
  <si>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</si>
  <si>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</si>
  <si>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</si>
  <si>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</si>
  <si>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</si>
  <si>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</si>
  <si>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</si>
  <si>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</si>
  <si>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</si>
  <si>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</si>
  <si>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</si>
  <si>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</si>
  <si>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</si>
  <si>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</si>
  <si>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</si>
  <si>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</si>
  <si>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</si>
  <si>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</si>
  <si>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</si>
  <si>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</si>
  <si>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</si>
  <si>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</si>
  <si>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</si>
  <si>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</si>
  <si>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</si>
  <si>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</si>
  <si>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</si>
  <si>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</si>
  <si>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</si>
  <si>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</si>
  <si>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</si>
  <si>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</si>
  <si>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</si>
  <si>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</si>
  <si>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</si>
  <si>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</si>
  <si>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</si>
  <si>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</si>
  <si>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</si>
  <si>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</si>
  <si>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</si>
  <si>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</si>
  <si>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</si>
  <si>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</si>
  <si>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</si>
  <si>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</si>
  <si>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</si>
  <si>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</si>
  <si>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</si>
  <si>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</si>
  <si>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</si>
  <si>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</si>
  <si>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</si>
  <si>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</si>
  <si>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</si>
  <si>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</si>
  <si>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</si>
  <si>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</si>
  <si>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</si>
  <si>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</si>
  <si>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</si>
  <si>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</si>
  <si>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</si>
  <si>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</si>
  <si>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</si>
  <si>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</si>
  <si>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</si>
  <si>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</si>
  <si>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</si>
  <si>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</si>
  <si>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</si>
  <si>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</si>
  <si>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</si>
  <si>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</si>
  <si>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</si>
  <si>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</si>
  <si>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</si>
  <si>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</si>
  <si>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</si>
  <si>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</si>
  <si>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</si>
  <si>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</si>
  <si>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</si>
  <si>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</si>
  <si>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</si>
  <si>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</si>
  <si>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</si>
  <si>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</si>
  <si>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</si>
  <si>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</si>
  <si>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</si>
  <si>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</si>
  <si>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</si>
  <si>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</si>
  <si>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</si>
  <si>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</si>
  <si>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</si>
  <si>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</si>
  <si>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</si>
  <si>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</si>
  <si>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</si>
  <si>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</si>
  <si>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</si>
  <si>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</si>
  <si>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</si>
  <si>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</si>
  <si>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</si>
  <si>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</si>
  <si>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</si>
  <si>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</si>
  <si>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</si>
  <si>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</si>
  <si>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</si>
  <si>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</si>
  <si>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</si>
  <si>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</si>
  <si>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</si>
  <si>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</si>
  <si>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</si>
  <si>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</si>
  <si>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</si>
  <si>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</si>
  <si>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</si>
  <si>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</si>
  <si>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</si>
  <si>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</si>
  <si>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</si>
  <si>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</si>
  <si>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</si>
  <si>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</si>
  <si>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</si>
  <si>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</si>
  <si>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</si>
  <si>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</si>
  <si>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</si>
  <si>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</si>
  <si>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</si>
  <si>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</si>
  <si>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</si>
  <si>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</si>
  <si>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</si>
  <si>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</si>
  <si>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</si>
  <si>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</si>
  <si>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</si>
  <si>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</si>
  <si>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</si>
  <si>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</si>
  <si>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</si>
  <si>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</si>
  <si>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</si>
  <si>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</si>
  <si>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</si>
  <si>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</si>
  <si>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</si>
  <si>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</si>
  <si>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</si>
  <si>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</si>
  <si>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</si>
  <si>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</si>
  <si>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</si>
  <si>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</si>
  <si>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</si>
  <si>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</si>
  <si>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</si>
  <si>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</si>
  <si>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</si>
  <si>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</si>
  <si>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</si>
  <si>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</si>
  <si>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</si>
  <si>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</si>
  <si>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</si>
  <si>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</si>
  <si>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</si>
  <si>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</si>
  <si>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</si>
  <si>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</si>
  <si>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</si>
  <si>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</si>
  <si>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</si>
  <si>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</si>
  <si>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</si>
  <si>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</si>
  <si>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07.050.0025-1</t>
  </si>
  <si>
    <t>INJECAO DE CALDA DE CIMENTO,ADMITINDO UMA PRODUCAO MEDIA BRUTA DE 2 SACOS/H,INCLUSIVE FORNECIMENTO DOS MATERIAIS,MEDIDOPOR SACO DE 50KG</t>
  </si>
  <si>
    <t>SACO</t>
  </si>
  <si>
    <t>07.050.0025-B</t>
  </si>
  <si>
    <t>07.050.0030-1</t>
  </si>
  <si>
    <t>INJECAO DE CALDA DE CIMENTO,ADMITINDO UMA PRODUCAO MEDIA BRUTA DE 1 SACO/H,INCLUSIVE FORNECIMENTO DOS MATERIAIS,MEDIDO POR SACO DE 50KG</t>
  </si>
  <si>
    <t>07.050.0030-B</t>
  </si>
  <si>
    <t>07.050.0035-1</t>
  </si>
  <si>
    <t>INJECAO DE CALDA DE CIMENTO,ADMITINDO UMA PRODUCAO MEDIA BRUTA DE 0,5 SACO/H,INCLUSIVE FORNECIMENTO DOS MATERIAIS,MEDIDOPOR SACO DE 50KG</t>
  </si>
  <si>
    <t>07.050.0035-B</t>
  </si>
  <si>
    <t>07.100.0010-1</t>
  </si>
  <si>
    <t>INJECAO DE ARGAMASSA DE CIMENTO E AREIA,NO TRACO 1:6,EM VOLUME,UTILIZANDO EQUIPAMENTO DE AR COMPRIMIDO,ADMITINDO UMA PRODUCAO MEDIA BRUTA DE 1,00M3/H,INCLUSIVE FORNECIMENTO DOS MATERIAIS</t>
  </si>
  <si>
    <t>07.100.0010-B</t>
  </si>
  <si>
    <t>07.100.0015-1</t>
  </si>
  <si>
    <t>INJECAO DE ARGAMASSA DE CIMENTO E AREIA,NO TRACO 1:6,EM VOLUME,UTILIZANDO EQUIPAMENTO DE AR COMPRIMIDO,ADMITINDO UMA PRODUCAO MEDIA BRUTA DE 0,75M3/H,INCLUSIVE FORNECIMENTO DOS MATERIAIS</t>
  </si>
  <si>
    <t>07.100.0015-B</t>
  </si>
  <si>
    <t>07.100.0020-1</t>
  </si>
  <si>
    <t>INJECAO DE ARGAMASSA DE CIMENTO E AREIA,NO TRACO 1:6,EM VOLUME,UTILIZANDO EQUIPAMENTO DE AR COMPRIMIDO,ADMITINDO UMA PRODUCAO MEDIA BRUTA DE 0,50M3/H,INCLUSIVE FORNECIMENTO DOS MATERIAIS</t>
  </si>
  <si>
    <t>07.100.0020-B</t>
  </si>
  <si>
    <t>07.100.0025-1</t>
  </si>
  <si>
    <t>INJECAO DE ARGAMASSA DE CIMENTO E AREIA,NO TRACO 1:6,EM VOLUME,UTILIZANDO EQUIPAMENTO DE AR COMPRIMIDO,ADMITINDO UMA PRODUCAO MEDIA BRUTA DE 0,25M3/H,INCLUSIVE FORNECIMENTO DOS MATERIAIS</t>
  </si>
  <si>
    <t>07.100.0025-B</t>
  </si>
  <si>
    <t>07.100.0040-1</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</si>
  <si>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</si>
  <si>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</si>
  <si>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</si>
  <si>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</si>
  <si>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</si>
  <si>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</si>
  <si>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</si>
  <si>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</si>
  <si>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</si>
  <si>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</si>
  <si>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</si>
  <si>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</si>
  <si>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</si>
  <si>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</si>
  <si>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</si>
  <si>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</si>
  <si>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</si>
  <si>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</si>
  <si>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</si>
  <si>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</si>
  <si>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</si>
  <si>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</si>
  <si>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</si>
  <si>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</si>
  <si>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</si>
  <si>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</si>
  <si>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</si>
  <si>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</si>
  <si>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</si>
  <si>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</si>
  <si>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</si>
  <si>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</si>
  <si>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</si>
  <si>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</si>
  <si>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</si>
  <si>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</si>
  <si>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</si>
  <si>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</si>
  <si>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</si>
  <si>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</si>
  <si>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</si>
  <si>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</si>
  <si>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</si>
  <si>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</si>
  <si>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</si>
  <si>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</si>
  <si>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</si>
  <si>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</si>
  <si>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</si>
  <si>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</si>
  <si>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</si>
  <si>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</si>
  <si>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</si>
  <si>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</si>
  <si>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</si>
  <si>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</si>
  <si>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</si>
  <si>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</si>
  <si>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</si>
  <si>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</si>
  <si>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</si>
  <si>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</si>
  <si>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</si>
  <si>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</si>
  <si>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</si>
  <si>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</si>
  <si>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</si>
  <si>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</si>
  <si>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</si>
  <si>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</si>
  <si>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</si>
  <si>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</si>
  <si>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</si>
  <si>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</si>
  <si>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</si>
  <si>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</si>
  <si>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</si>
  <si>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</si>
  <si>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</si>
  <si>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</si>
  <si>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</si>
  <si>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</si>
  <si>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</si>
  <si>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</si>
  <si>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</si>
  <si>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</si>
  <si>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</si>
  <si>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</si>
  <si>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</si>
  <si>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</si>
  <si>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</si>
  <si>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</si>
  <si>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</si>
  <si>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</si>
  <si>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</si>
  <si>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</si>
  <si>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</si>
  <si>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</si>
  <si>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</si>
  <si>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</si>
  <si>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</si>
  <si>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</si>
  <si>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</si>
  <si>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</si>
  <si>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</si>
  <si>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</si>
  <si>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</si>
  <si>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</si>
  <si>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</si>
  <si>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</si>
  <si>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</si>
  <si>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</si>
  <si>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</si>
  <si>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</si>
  <si>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</si>
  <si>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</si>
  <si>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</si>
  <si>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</si>
  <si>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</si>
  <si>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</si>
  <si>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</si>
  <si>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</si>
  <si>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</si>
  <si>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</si>
  <si>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</si>
  <si>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</si>
  <si>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</si>
  <si>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</si>
  <si>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</si>
  <si>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</si>
  <si>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</si>
  <si>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</si>
  <si>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</si>
  <si>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</si>
  <si>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</si>
  <si>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</si>
  <si>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</si>
  <si>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</si>
  <si>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</si>
  <si>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</si>
  <si>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</si>
  <si>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</si>
  <si>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</si>
  <si>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</si>
  <si>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</si>
  <si>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</si>
  <si>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</si>
  <si>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</si>
  <si>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</si>
  <si>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</si>
  <si>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</si>
  <si>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</si>
  <si>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</si>
  <si>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</si>
  <si>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</si>
  <si>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</si>
  <si>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</si>
  <si>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</si>
  <si>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</si>
  <si>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</si>
  <si>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</si>
  <si>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</si>
  <si>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</si>
  <si>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</si>
  <si>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</si>
  <si>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</si>
  <si>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</si>
  <si>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</si>
  <si>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</si>
  <si>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</si>
  <si>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</si>
  <si>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</si>
  <si>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</si>
  <si>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</si>
  <si>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</si>
  <si>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</si>
  <si>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</si>
  <si>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</si>
  <si>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</si>
  <si>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</si>
  <si>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</si>
  <si>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</si>
  <si>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</si>
  <si>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</si>
  <si>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</si>
  <si>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</si>
  <si>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</si>
  <si>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</si>
  <si>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</si>
  <si>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</si>
  <si>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</si>
  <si>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</si>
  <si>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</si>
  <si>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</si>
  <si>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</si>
  <si>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</si>
  <si>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</si>
  <si>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08.015.0050-0</t>
  </si>
  <si>
    <t>REVESTIMENTO DE CONCRETO ASFALTICO BETUMINOSO USINADO A QUENTE,COM 5CM DE ESPESSURA,EXECUTADO EM UMA CAMADA,DE ACORDO COM AS "INSTRUCOES PARA EXECUCAO",DO DER-RJ,EXCLUSIVE O TRANSPORTE DA USINA PARA PISTA,E CONSIDERANDO UMA PRODUCAO DE USINA DE 2.000T/MES</t>
  </si>
  <si>
    <t>08.015.0050-A</t>
  </si>
  <si>
    <t>08.015.0051-0</t>
  </si>
  <si>
    <t>REVESTIMENTO DE CONCRETO ASFALTICO BETUMINOSO USINADO A QUENTE,COM 5CM DE ESPESSURA,EXECUTADO EM UMA CAMADA,DE ACORDO COM AS "INSTRUCOES PARA EXECUCAO",DO DER-RJ,EXCLUSIVE O TRANSPORTE DA USINA PARA PISTA,E CONSIDERANDO UMA PRODUCAO DE USINA DE 3.000T/MES</t>
  </si>
  <si>
    <t>08.015.0051-A</t>
  </si>
  <si>
    <t>08.015.0052-0</t>
  </si>
  <si>
    <t>REVESTIMENTO DE CONCRETO ASFALTICO BETUMINOSO USINADO A QUENTE,COM 5CM DE ESPESSURA,EXECUTADO EM UMA CAMADA,DE ACORDO COM AS "INSTRUCOES PARA EXECUCAO",DO DER-RJ,EXCLUSIVE O TRANSPORTE DA USINA PARA PISTA,E CONSIDERANDO UMA PRODUCAO DE USINA DE 4.000T/MES</t>
  </si>
  <si>
    <t>08.015.0052-A</t>
  </si>
  <si>
    <t>08.015.0053-0</t>
  </si>
  <si>
    <t>REVESTIMENTO DE CONCRETO ASFALTICO BETUMINOSO USINADO A QUENTE,COM 5CM DE ESPESSURA,EXECUTADO EM UMA CAMADA,DE ACORDO COM AS "INSTRUCOES PARA EXECUCAO",DO DER-RJ,EXCLUSIVE O TRANSPORTE DA USINA PARA PISTA,E CONSIDERANDO UMA PRODUCAO DE USINA DE 6.000T/MES</t>
  </si>
  <si>
    <t>08.015.0053-A</t>
  </si>
  <si>
    <t>08.015.0054-0</t>
  </si>
  <si>
    <t>REVESTIMENTO DE CONCRETO ASFALTICO BETUMINOSO USINADO A QUENTE,COM 5CM DE ESPESSURA,EXECUTADO EM UMA CAMADA,DE ACORDO COM AS "INSTRUCOES PARA EXECUCAO",DO DER-RJ,EXCLUSIVE O TRANSPORTE DA USINA PARA PISTA,E CONSIDERANDO UMA PRODUCAO DE USINA DE 8.000T/MES</t>
  </si>
  <si>
    <t>08.015.0054-A</t>
  </si>
  <si>
    <t>08.015.0055-0</t>
  </si>
  <si>
    <t>REVESTIMENTO DE CONCRETO ASFALTICO BETUMINOSO USINADO A QUENTE,COM 5CM DE ESPESSURA,EXECUTADO EM UMA CAMADA,DE ACORDO COM AS "INSTRUCOES PARA EXECUCAO",DO DER-RJ,EXCLUSIVE O TRANSPORTE DA USINA PARA PISTA,E CONSIDERANDO UMA PRODUCAO DE USINA DE 10.000T/MES</t>
  </si>
  <si>
    <t>08.015.0055-A</t>
  </si>
  <si>
    <t>08.015.0070-0</t>
  </si>
  <si>
    <t>REVESTIMENTO DE CONCRETO BETUMINOSO USINADO A QUENTE,PARA CAMADA DE ROLAMENTO,COM 4CM DE ESPESSURA,EXCLUSIVE TRANSPORTEDA USINA PARA A PISTA,E CONSIDERANDO UMA PRODUCAO DE USINA DE 2.000T/MES</t>
  </si>
  <si>
    <t>08.015.0070-A</t>
  </si>
  <si>
    <t>08.015.0071-0</t>
  </si>
  <si>
    <t>REVESTIMENTO DE CONCRETO BETUMINOSO USINADO A QUENTE,PARA CAMADA DE ROLAMENTO,COM 4CM DE ESPESSURA,EXCLUSIVE TRANSPORTEDA USINA PARA A PISTA,E CONSIDERANDO UMA PRODUCAO DE USINA DE 3.000T/MES</t>
  </si>
  <si>
    <t>08.015.0071-A</t>
  </si>
  <si>
    <t>08.015.0072-0</t>
  </si>
  <si>
    <t>REVESTIMENTO DE CONCRETO BETUMINOSO USINADO A QUENTE,PARA CAMADA DE ROLAMENTO,COM 4CM DE ESPESSURA,EXCLUSIVE TRANSPORTEDA USINA PARA A PISTA,E CONSIDERANDO UMA PRODUCAO DE USINA DE 4.000T/MES</t>
  </si>
  <si>
    <t>08.015.0072-A</t>
  </si>
  <si>
    <t>08.015.0073-0</t>
  </si>
  <si>
    <t>REVESTIMENTO DE CONCRETO BETUMINOSO USINADO A QUENTE,PARA CAMADA DE ROLAMENTO,COM 4CM DE ESPESSURA,EXCLUSIVE TRANSPORTEDA USINA PARA A PISTA,E CONSIDERANDO UMA PRODUCAO DE USINA DE 6.000T/MES</t>
  </si>
  <si>
    <t>08.015.0073-A</t>
  </si>
  <si>
    <t>08.015.0074-0</t>
  </si>
  <si>
    <t>REVESTIMENTO DE CONCRETO BETUMINOSO USINADO A QUENTE,PARA CAMADA DE ROLAMENTO,COM 4CM DE ESPESSURA,EXCLUSIVE TRANSPORTEDA USINA PARA A PISTA,E CONSIDERANDO UMA PRODUCAO DE USINA DE 8.000T/MES</t>
  </si>
  <si>
    <t>08.015.0074-A</t>
  </si>
  <si>
    <t>08.015.0075-0</t>
  </si>
  <si>
    <t>REVESTIMENTO DE CONCRETO BETUMINOSO USINADO A QUENTE,PARA CAMADA DE ROLAMENTO,COM 4CM DE ESPESSURA,EXCLUSIVE TRANSPORTEDA USINA PARA A PISTA,E CONSIDERANDO UMA PRODUCAO DE USINA DE 10.000T/MES</t>
  </si>
  <si>
    <t>08.015.0075-A</t>
  </si>
  <si>
    <t>08.015.0077-0</t>
  </si>
  <si>
    <t>REVESTIMENTO DE CONCRETO BETUMINOSO USINADO A QUENTE,PARA CAMADA DE ROLAMENTO,COM 3CM DE ESPESSURA,EXCLUSIVE TRANSPORTEDA USINA PARA A PISTA,E CONSIDERANDO UMA PRODUCAO DE USINA DE 2.000T/MES</t>
  </si>
  <si>
    <t>08.015.0077-A</t>
  </si>
  <si>
    <t>08.015.0078-0</t>
  </si>
  <si>
    <t>REVESTIMENTO DE CONCRETO BETUMINOSO USINADO A QUENTE,PARA CAMADA DE ROLAMENTO,COM 3CM DE ESPESSURA,EXCLUSIVE TRANSPORTEDA USINA PARA A PISTA,E CONSIDERANDO UMA PRODUCAO DE USINA DE 3.000T/MES</t>
  </si>
  <si>
    <t>08.015.0078-A</t>
  </si>
  <si>
    <t>08.015.0079-0</t>
  </si>
  <si>
    <t>REVESTIMENTO DE CONCRETO BETUMINOSO USINADO A QUENTE,PARA CAMADA DE ROLAMENTO,COM 3CM DE ESPESSURA,EXCLUSIVE TRANSPORTEDA USINA PARA A PISTA,E CONSIDERANDO UMA PRODUCAO DE USINA DE 4.000T/MES</t>
  </si>
  <si>
    <t>08.015.0079-A</t>
  </si>
  <si>
    <t>08.015.0080-0</t>
  </si>
  <si>
    <t>REVESTIMENTO DE CONCRETO BETUMINOSO USINADO A QUENTE,PARA CAMADA DE ROLAMENTO,COM 3CM DE ESPESSURA,EXCLUSIVE TRANSPORTEDA USINA PARA A PISTA,E CONSIDERANDO UMA PRODUCAO DE USINA DE 6.000T/MES</t>
  </si>
  <si>
    <t>08.015.0080-A</t>
  </si>
  <si>
    <t>08.015.0081-0</t>
  </si>
  <si>
    <t>REVESTIMENTO DE CONCRETO BETUMINOSO USINADO A QUENTE,PARA CAMADA DE ROLAMENTO,COM 3CM DE ESPESSURA,EXCLUSIVE TRANSPORTEDA USINA PARA A PISTA,E CONSIDERANDO UMA PRODUCAO DE USINA DE 8.000T/MES</t>
  </si>
  <si>
    <t>08.015.0081-A</t>
  </si>
  <si>
    <t>08.015.0082-0</t>
  </si>
  <si>
    <t>REVESTIMENTO DE CONCRETO BETUMINOSO USINADO A QUENTE,PARA CAMADA DE ROLAMENTO,COM 3CM DE ESPESSURA,EXCLUSIVE TRANSPORTEDA USINA PARA A PISTA,E CONSIDERANDO UMA PRODUCAO DE USINA DE 10.000T/MES</t>
  </si>
  <si>
    <t>08.015.0082-A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</si>
  <si>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</si>
  <si>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</si>
  <si>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</si>
  <si>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</si>
  <si>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</si>
  <si>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</si>
  <si>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</si>
  <si>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</si>
  <si>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</si>
  <si>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</si>
  <si>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</si>
  <si>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</si>
  <si>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</si>
  <si>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</si>
  <si>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</si>
  <si>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</si>
  <si>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</si>
  <si>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</si>
  <si>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</si>
  <si>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</si>
  <si>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</si>
  <si>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</si>
  <si>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</si>
  <si>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</si>
  <si>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</si>
  <si>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</si>
  <si>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</si>
  <si>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</si>
  <si>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</si>
  <si>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</si>
  <si>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</si>
  <si>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</si>
  <si>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</si>
  <si>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08.015.0100-0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</si>
  <si>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</si>
  <si>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08.015.0100-A</t>
  </si>
  <si>
    <t>08.015.0101-0</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</si>
  <si>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</si>
  <si>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08.015.0101-A</t>
  </si>
  <si>
    <t>08.015.0102-0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</si>
  <si>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</si>
  <si>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08.015.0102-A</t>
  </si>
  <si>
    <t>08.015.0103-0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</si>
  <si>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</si>
  <si>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08.015.0103-A</t>
  </si>
  <si>
    <t>08.015.0104-0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</si>
  <si>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</si>
  <si>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08.015.0104-A</t>
  </si>
  <si>
    <t>08.015.0105-0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</si>
  <si>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</si>
  <si>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08.015.0105-A</t>
  </si>
  <si>
    <t>08.015.0120-0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</si>
  <si>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</si>
  <si>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08.015.0120-A</t>
  </si>
  <si>
    <t>08.015.0121-0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</si>
  <si>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</si>
  <si>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08.015.0121-A</t>
  </si>
  <si>
    <t>08.015.0122-0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</si>
  <si>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</si>
  <si>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08.015.0122-A</t>
  </si>
  <si>
    <t>08.015.0123-0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</si>
  <si>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</si>
  <si>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08.015.0123-A</t>
  </si>
  <si>
    <t>08.015.0124-0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</si>
  <si>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</si>
  <si>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08.015.0124-A</t>
  </si>
  <si>
    <t>08.015.0125-0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</si>
  <si>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</si>
  <si>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08.015.0125-A</t>
  </si>
  <si>
    <t>08.015.0150-0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</si>
  <si>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</si>
  <si>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08.015.0150-A</t>
  </si>
  <si>
    <t>08.015.0151-0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</si>
  <si>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</si>
  <si>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08.015.0151-A</t>
  </si>
  <si>
    <t>08.015.0152-0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</si>
  <si>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</si>
  <si>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08.015.0152-A</t>
  </si>
  <si>
    <t>08.015.0153-0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</si>
  <si>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</si>
  <si>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08.015.0153-A</t>
  </si>
  <si>
    <t>08.015.0154-0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</si>
  <si>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</si>
  <si>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08.015.0154-A</t>
  </si>
  <si>
    <t>08.015.0155-0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</si>
  <si>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</si>
  <si>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08.015.0155-A</t>
  </si>
  <si>
    <t>08.015.0200-0</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</si>
  <si>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</si>
  <si>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08.015.0200-A</t>
  </si>
  <si>
    <t>08.015.0201-0</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</si>
  <si>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</si>
  <si>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08.015.0201-A</t>
  </si>
  <si>
    <t>08.015.0202-0</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</si>
  <si>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</si>
  <si>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08.015.0202-A</t>
  </si>
  <si>
    <t>08.015.0203-0</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</si>
  <si>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</si>
  <si>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08.015.0203-A</t>
  </si>
  <si>
    <t>08.015.0204-0</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</si>
  <si>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</si>
  <si>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08.015.0204-A</t>
  </si>
  <si>
    <t>08.015.0205-0</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</si>
  <si>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</si>
  <si>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08.015.0205-A</t>
  </si>
  <si>
    <t>08.015.0220-0</t>
  </si>
  <si>
    <t>REVESTIMENTO DE CONCRETO BETUMINOSO USINADO A QUENTE,IMPORTADO DE USINA,PARA CAMADA DE ROLAMENTO,COM 4CM DE ESPESSURA,EXCLUSIVE TRANSPORTE DA USINA PARA A PISTA,E CONSIDERANDO UMAPRODUCAO DE USINA DE 2.000T/MES</t>
  </si>
  <si>
    <t>08.015.0220-A</t>
  </si>
  <si>
    <t>08.015.0221-0</t>
  </si>
  <si>
    <t>REVESTIMENTO DE CONCRETO BETUMINOSO USINADO A QUENTE,IMPORTADO DA USINA,PARA CAMADA DE ROLAMENTO,COM 4CM DE ESPESSURA,EXCLUSIVE TRANSPORTE DA USINA PARA A PISTA,E CONSIDERANDO UMAPRODUCAO DE USINA DE 3.000T/MES</t>
  </si>
  <si>
    <t>08.015.0221-A</t>
  </si>
  <si>
    <t>08.015.0222-0</t>
  </si>
  <si>
    <t>REVESTIMENTO DE CONCRETO BETUMINOSO USINADO A QUENTE,IMPORTADO DE USINA,PARA CAMADA DE ROLAMENTO,COM 4CM DE ESPESSURA,EXCLUSIVE TRANSPORTE DA USINA PARA A PISTA,E CONSIDERANDO UMAPRODUCAO DE USINA DE 4.000T/MES</t>
  </si>
  <si>
    <t>08.015.0222-A</t>
  </si>
  <si>
    <t>08.015.0223-0</t>
  </si>
  <si>
    <t>REVESTIMENTO DE CONCRETO BETUMINOSO USINADO A QUENTE,IMPORTADO DE USINA,PARA CAMADA DE ROLAMENTO,COM 4CM DE ESPESSURA,EXCLUSIVE TRANSPORTE DA USINA PARA A PISTA,E CONSIDERANDO UMAPRODUCAO DE USINA DE 6.000T/MES</t>
  </si>
  <si>
    <t>08.015.0223-A</t>
  </si>
  <si>
    <t>08.015.0224-0</t>
  </si>
  <si>
    <t>REVESTIMENTO DE CONCRETO BETUMINOSO USINADO A QUENTE,IMPORTADO DE USINA,PARA CAMADA DE ROLAMENTO,COM 4CM DE ESPESSURA,EXCLUSIVE TRANSPORTE DA USINA PARA A PISTA,E CONSIDERANDO UMAPRODUCAO DE USINA DE 8.000T/MES</t>
  </si>
  <si>
    <t>08.015.0224-A</t>
  </si>
  <si>
    <t>08.015.0225-0</t>
  </si>
  <si>
    <t>REVESTIMENTO DE CONCRETO BETUMINOSO USINADO A QUENTE,IMPORTADO DE USINA,PARA CAMADA DE ROLAMENTO,COM 4CM DE ESPESSURA,EXCLUSIVE TRANSPORTE DA USINA PARA A PISTA,E CONSIDERANDO UMAPRODUCAO DE USINA DE 10.000T/MES</t>
  </si>
  <si>
    <t>08.015.0225-A</t>
  </si>
  <si>
    <t>08.015.0250-0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</si>
  <si>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</si>
  <si>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08.015.0250-A</t>
  </si>
  <si>
    <t>08.015.0251-0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</si>
  <si>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</si>
  <si>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08.015.0251-A</t>
  </si>
  <si>
    <t>08.015.0252-0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</si>
  <si>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</si>
  <si>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08.015.0252-A</t>
  </si>
  <si>
    <t>08.015.0253-0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</si>
  <si>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</si>
  <si>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08.015.0253-A</t>
  </si>
  <si>
    <t>08.015.0254-0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</si>
  <si>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</si>
  <si>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08.015.0254-A</t>
  </si>
  <si>
    <t>08.015.0255-0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</si>
  <si>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</si>
  <si>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08.015.0255-A</t>
  </si>
  <si>
    <t>08.015.0270-0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</si>
  <si>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</si>
  <si>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08.015.0270-A</t>
  </si>
  <si>
    <t>08.015.0271-0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</si>
  <si>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</si>
  <si>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08.015.0271-A</t>
  </si>
  <si>
    <t>08.015.0272-0</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</si>
  <si>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</si>
  <si>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08.015.0272-A</t>
  </si>
  <si>
    <t>08.015.0273-0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</si>
  <si>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</si>
  <si>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08.015.0273-A</t>
  </si>
  <si>
    <t>08.015.0274-0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</si>
  <si>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</si>
  <si>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08.015.0274-A</t>
  </si>
  <si>
    <t>08.015.0275-0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</si>
  <si>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</si>
  <si>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08.015.0275-A</t>
  </si>
  <si>
    <t>08.015.0300-0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</si>
  <si>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</si>
  <si>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08.015.0300-A</t>
  </si>
  <si>
    <t>08.015.0301-0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</si>
  <si>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</si>
  <si>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08.015.0301-A</t>
  </si>
  <si>
    <t>08.015.0302-0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</si>
  <si>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</si>
  <si>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08.015.0302-A</t>
  </si>
  <si>
    <t>08.015.0303-0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</si>
  <si>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</si>
  <si>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08.015.0303-A</t>
  </si>
  <si>
    <t>08.015.0304-0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</si>
  <si>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</si>
  <si>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08.015.0304-A</t>
  </si>
  <si>
    <t>08.015.0305-0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</si>
  <si>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</si>
  <si>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08.015.0305-A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</si>
  <si>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</si>
  <si>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</si>
  <si>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</si>
  <si>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</si>
  <si>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</si>
  <si>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</si>
  <si>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</si>
  <si>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</si>
  <si>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</si>
  <si>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</si>
  <si>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</si>
  <si>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</si>
  <si>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</si>
  <si>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</si>
  <si>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</si>
  <si>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</si>
  <si>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</si>
  <si>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</si>
  <si>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</si>
  <si>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</si>
  <si>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</si>
  <si>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</si>
  <si>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</si>
  <si>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</si>
  <si>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</si>
  <si>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</si>
  <si>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</si>
  <si>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</si>
  <si>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</si>
  <si>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</si>
  <si>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</si>
  <si>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</si>
  <si>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</si>
  <si>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</si>
  <si>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</si>
  <si>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</si>
  <si>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</si>
  <si>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</si>
  <si>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</si>
  <si>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</si>
  <si>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</si>
  <si>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</si>
  <si>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</si>
  <si>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</si>
  <si>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</si>
  <si>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</si>
  <si>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</si>
  <si>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</si>
  <si>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</si>
  <si>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</si>
  <si>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</si>
  <si>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</si>
  <si>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</si>
  <si>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</si>
  <si>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</si>
  <si>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</si>
  <si>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</si>
  <si>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</si>
  <si>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</si>
  <si>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</si>
  <si>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</si>
  <si>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</si>
  <si>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</si>
  <si>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</si>
  <si>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</si>
  <si>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</si>
  <si>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</si>
  <si>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</si>
  <si>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</si>
  <si>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</si>
  <si>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</si>
  <si>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</si>
  <si>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</si>
  <si>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</si>
  <si>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</si>
  <si>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</si>
  <si>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</si>
  <si>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</si>
  <si>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</si>
  <si>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</si>
  <si>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</si>
  <si>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</si>
  <si>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</si>
  <si>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</si>
  <si>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</si>
  <si>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</si>
  <si>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</si>
  <si>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08.020.0012-0</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</si>
  <si>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</si>
  <si>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</si>
  <si>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</si>
  <si>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</si>
  <si>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</si>
  <si>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</si>
  <si>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</si>
  <si>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</si>
  <si>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</si>
  <si>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</si>
  <si>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</si>
  <si>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</si>
  <si>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</si>
  <si>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</si>
  <si>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</si>
  <si>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</si>
  <si>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</si>
  <si>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</si>
  <si>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</si>
  <si>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</si>
  <si>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</si>
  <si>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</si>
  <si>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</si>
  <si>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</si>
  <si>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</si>
  <si>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</si>
  <si>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</si>
  <si>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</si>
  <si>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</si>
  <si>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</si>
  <si>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</si>
  <si>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</si>
  <si>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</si>
  <si>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</si>
  <si>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</si>
  <si>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</si>
  <si>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</si>
  <si>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</si>
  <si>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</si>
  <si>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</si>
  <si>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</si>
  <si>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</si>
  <si>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</si>
  <si>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</si>
  <si>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</si>
  <si>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</si>
  <si>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</si>
  <si>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</si>
  <si>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</si>
  <si>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</si>
  <si>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</si>
  <si>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</si>
  <si>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</si>
  <si>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</si>
  <si>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</si>
  <si>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</si>
  <si>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</si>
  <si>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</si>
  <si>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</si>
  <si>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</si>
  <si>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</si>
  <si>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</si>
  <si>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</si>
  <si>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</si>
  <si>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</si>
  <si>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</si>
  <si>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</si>
  <si>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</si>
  <si>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</si>
  <si>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</si>
  <si>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</si>
  <si>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</si>
  <si>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</si>
  <si>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</si>
  <si>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</si>
  <si>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</si>
  <si>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</si>
  <si>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</si>
  <si>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</si>
  <si>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</si>
  <si>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</si>
  <si>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</si>
  <si>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</si>
  <si>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</si>
  <si>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</si>
  <si>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</si>
  <si>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</si>
  <si>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</si>
  <si>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</si>
  <si>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</si>
  <si>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</si>
  <si>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</si>
  <si>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</si>
  <si>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</si>
  <si>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</si>
  <si>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</si>
  <si>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</si>
  <si>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</si>
  <si>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</si>
  <si>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</si>
  <si>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</si>
  <si>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</si>
  <si>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</si>
  <si>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</si>
  <si>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</si>
  <si>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</si>
  <si>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</si>
  <si>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</si>
  <si>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</si>
  <si>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</si>
  <si>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</si>
  <si>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</si>
  <si>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</si>
  <si>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</si>
  <si>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</si>
  <si>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</si>
  <si>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</si>
  <si>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</si>
  <si>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</si>
  <si>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</si>
  <si>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</si>
  <si>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</si>
  <si>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</si>
  <si>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</si>
  <si>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</si>
  <si>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</si>
  <si>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</si>
  <si>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</si>
  <si>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</si>
  <si>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</si>
  <si>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</si>
  <si>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</si>
  <si>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</si>
  <si>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</si>
  <si>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</si>
  <si>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</si>
  <si>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</si>
  <si>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</si>
  <si>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</si>
  <si>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</si>
  <si>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</si>
  <si>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</si>
  <si>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</si>
  <si>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</si>
  <si>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</si>
  <si>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</si>
  <si>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</si>
  <si>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</si>
  <si>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</si>
  <si>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</si>
  <si>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</si>
  <si>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</si>
  <si>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</si>
  <si>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</si>
  <si>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</si>
  <si>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</si>
  <si>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</si>
  <si>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</si>
  <si>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</si>
  <si>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</si>
  <si>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</si>
  <si>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</si>
  <si>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</si>
  <si>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</si>
  <si>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</si>
  <si>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</si>
  <si>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</si>
  <si>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</si>
  <si>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</si>
  <si>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</si>
  <si>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</si>
  <si>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</si>
  <si>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</si>
  <si>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</si>
  <si>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</si>
  <si>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</si>
  <si>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</si>
  <si>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</si>
  <si>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</si>
  <si>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</si>
  <si>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</si>
  <si>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</si>
  <si>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</si>
  <si>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</si>
  <si>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</si>
  <si>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</si>
  <si>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</si>
  <si>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</si>
  <si>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08.037.0010-0</t>
  </si>
  <si>
    <t>CONCRETO ASFALTICO,USINADO A QUENTE,CONSIDERANDO APENAS O ESPALHAMENTO COM VIBROACABADORA CONVENCIONAL E COMPACTACAO MECANICA,PARA UMA PRODUCAO DE USINA DE 2000T/MES</t>
  </si>
  <si>
    <t>08.037.0010-A</t>
  </si>
  <si>
    <t>08.037.0011-0</t>
  </si>
  <si>
    <t>CONCRETO ASFALTICO,USINADO A QUENTE,CONSIDERANDO APENAS O ESPALHAMENTO COM VIBROACABADORA CONVENCIONAL E COMPACTACAO MECANICA,PARA UMA PRODUCAO DE USINA DE 3.000T/MES</t>
  </si>
  <si>
    <t>08.037.0011-A</t>
  </si>
  <si>
    <t>08.037.0012-0</t>
  </si>
  <si>
    <t>CONCRETO ASFALTICO,USINADO A QUENTE,CONSIDERANDO APENAS O ESPALHAMENTO COM VIBROACABADORA CONVENCIONAL E COMPACTACAO MECANICA,PARA UMA PRODUCAO DE USINA DE 4.000T/MES</t>
  </si>
  <si>
    <t>08.037.0012-A</t>
  </si>
  <si>
    <t>08.037.0013-0</t>
  </si>
  <si>
    <t>CONCRETO ASFALTICO,USINADO A QUENTE,CONSIDERANDO APENAS O ESPALHAMENTO COM VIBROACABADORA CONVENCIONAL E COMPACTACAO MECANICA,PARA UMA PRODUCAO DE USINA DE 6.000T/MES</t>
  </si>
  <si>
    <t>08.037.0013-A</t>
  </si>
  <si>
    <t>08.037.0014-0</t>
  </si>
  <si>
    <t>CONCRETO ASFALTICO,USINADO A QUENTE,CONSIDERANDO APENAS O ESPALHAMENTO COM VIBROACABADORA CONVENCIONAL E COMPACTACAO MECANICA,PARA UMA PRODUCAO DE USINA DE 8.000T/MES</t>
  </si>
  <si>
    <t>08.037.0014-A</t>
  </si>
  <si>
    <t>08.037.0015-0</t>
  </si>
  <si>
    <t>CONCRETO ASFALTICO,USINADO A QUENTE,CONSIDERANDO APENAS O ESPALHAMENTO COM VIBROACABADORA CONVENCIONAL E COMPACTACAO MECANICA,PARA UMA PRODUCAO DE USINA DE 10.000T/MES</t>
  </si>
  <si>
    <t>08.037.0015-A</t>
  </si>
  <si>
    <t>08.037.0040-0</t>
  </si>
  <si>
    <t>CONCRETO ASFALTICO,USINADO A QUENTE,CONSIDERANDO APENAS O ESPALHAMENTO COM MOTONIVELADORA E COMPACTACAO MECANICA,PARA UMA PRODUCAO DE USINA DE 2000T/MES</t>
  </si>
  <si>
    <t>08.037.0040-A</t>
  </si>
  <si>
    <t>08.037.0041-0</t>
  </si>
  <si>
    <t>CONCRETO ASFALTICO,USINADO A QUENTE,CONSIDERANDO APENAS O ESPALHAMENTO COM MOTONIVELADORA E COMPACTACAO MECANICA,PARA UMA PRODUCAO DE USINA DE 3000T/MES</t>
  </si>
  <si>
    <t>08.037.0041-A</t>
  </si>
  <si>
    <t>08.037.0042-0</t>
  </si>
  <si>
    <t>CONCRETO ASFALTICO,USINADO A QUENTE,CONSIDERANDO APENAS O ESPALHAMENTO COM MOTONIVELADORA E COMPACTACAO MECANICA,PARA UMA PRODUCAO DE USINA DE 4000T/MES</t>
  </si>
  <si>
    <t>08.037.0042-A</t>
  </si>
  <si>
    <t>08.037.0043-0</t>
  </si>
  <si>
    <t>CONCRETO ASFALTICO,USINADO A QUENTE,CONSIDERANDO APENAS O ESPALHAMENTO COM MOTONIVELADORA E COMPACTACAO MECANICA,PARA UMA PRODUCAO DE USINA DE 6000T/MES</t>
  </si>
  <si>
    <t>08.037.0043-A</t>
  </si>
  <si>
    <t>08.037.0044-0</t>
  </si>
  <si>
    <t>CONCRETO ASFALTICO,USINADO A QUENTE,CONSIDERANDO APENAS O ESPALHAMENTO COM MOTONIVELADORA E COMPACTACAO MECANICA,PARA UMA PRODUCAO DE USINA DE 8000T/MES</t>
  </si>
  <si>
    <t>08.037.0044-A</t>
  </si>
  <si>
    <t>08.037.0045-0</t>
  </si>
  <si>
    <t>CONCRETO ASFALTICO,USINADO A QUENTE,CONSIDERANDO APENAS O ESPALHAMENTO COM MOTONIVELADORA E COMPACTACAO MECANICA,PARA UMA PRODUCAO DE USINA DE 10000T/MES</t>
  </si>
  <si>
    <t>08.037.0045-A</t>
  </si>
  <si>
    <t>08.037.0047-0</t>
  </si>
  <si>
    <t>CONCRETO ASFALTICO,USINADO A QUENTE,CONSIDERANDO APENAS O ESPALHAMENTO COM VIBROACABADORA ELETRONICA E COMPACTACAO MECANICA,PARA UMA PRODUCAO DE USINA DE 2000T/MES</t>
  </si>
  <si>
    <t>08.037.0047-A</t>
  </si>
  <si>
    <t>08.037.0048-0</t>
  </si>
  <si>
    <t>CONCRETO ASFALTICO,USINADO A QUENTE,CONSIDERANDO APENAS O ESPALHAMENTO COM VIBROACABADORA ELETRONICA E COMPACTACAO MECANICA,PARA UMA PRODUCAO DE USINA DE 3000T/MES</t>
  </si>
  <si>
    <t>08.037.0048-A</t>
  </si>
  <si>
    <t>08.037.0049-0</t>
  </si>
  <si>
    <t>CONCRETO ASFALTICO,USINADO A QUENTE,CONSIDERANDO APENAS O ESPALHAMENTO COM VIBROACABADORA ELETRONICA E COMPACTACAO MECANICA,PARA UMA PRODUCAO DE USINA DE 4000T/MES</t>
  </si>
  <si>
    <t>08.037.0049-A</t>
  </si>
  <si>
    <t>08.037.0050-0</t>
  </si>
  <si>
    <t>CONCRETO ASFALTICO,USINADO A QUENTE,CONSIDERANDO APENAS O ESPALHAMENTO COM VIBROACABADORA ELETRONICA E COMPACTACAO MECANICA,PARA UMA PRODUCAO DE USINA DE 6000T/MES</t>
  </si>
  <si>
    <t>08.037.0050-A</t>
  </si>
  <si>
    <t>08.037.0051-0</t>
  </si>
  <si>
    <t>CONCRETO ASFALTICO,USINADO A QUENTE,CONSIDERANDO APENAS O ESPALHAMENTO COM VIBROACABADORA ELETRONICA E COMPACTACAO MECANICA,PARA UMA PRODUCAO DE USINA DE 8000T/MES</t>
  </si>
  <si>
    <t>08.037.0051-A</t>
  </si>
  <si>
    <t>08.037.0052-0</t>
  </si>
  <si>
    <t>CONCRETO ASFALTICO,USINADO A QUENTE,CONSIDERANDO APENAS O ESPALHAMENTO COM VIBROACABADORA ELETRONICA E COMPACTACAO MECANICA, PARA UMA PRODUCAO DE USINA DE 10.000T/MES</t>
  </si>
  <si>
    <t>08.037.0052-A</t>
  </si>
  <si>
    <t>08.037.0054-0</t>
  </si>
  <si>
    <t>CONCRETO ASFALTICO,USINADO A QUENTE,CONSIDERANDO APENAS O ESPALHAMENTO MANUAL E COMPACTACAO MECANICA,PARA UMA PRODUCAO DE USINA DE 2000T/MES</t>
  </si>
  <si>
    <t>08.037.0054-A</t>
  </si>
  <si>
    <t>08.037.0055-0</t>
  </si>
  <si>
    <t>CONCRETO ASFALTICO,USINADO A QUENTE,CONSIDERANDO APENAS O ESPALHAMENTO MANUAL E COMPACTACAO MECANICA,PARA UMA PRODUCAO DE USINA DE 3000T/MES</t>
  </si>
  <si>
    <t>08.037.0055-A</t>
  </si>
  <si>
    <t>08.037.0056-0</t>
  </si>
  <si>
    <t>CONCRETO ASFALTICO,USINADO A QUENTE,CONSIDERANDO APENAS O ESPALHAMENTO MANUAL E COMPACTACAO MECANICA,PARA UMA PRODUCAO DE USINA DE 4000T/MES</t>
  </si>
  <si>
    <t>08.037.0056-A</t>
  </si>
  <si>
    <t>08.037.0057-0</t>
  </si>
  <si>
    <t>CONCRETO ASFALTICO,USINADO A QUENTE,CONSIDERANDO APENAS O ESPALHAMENTO MANUAL E COMPACTACAO MECANICA,PARA UMA PRODUCAO DE USINA DE 6000T/MES</t>
  </si>
  <si>
    <t>08.037.0057-A</t>
  </si>
  <si>
    <t>08.037.0058-0</t>
  </si>
  <si>
    <t>CONCRETO ASFALTICO,USINADO A QUENTE,CONSIDERANDO APENAS O ESPALHAMENTO MANUAL E COMPACTACAO MECANICA,PARA UMA PRODUCAO DE USINA DE 8000T/MES</t>
  </si>
  <si>
    <t>08.037.0058-A</t>
  </si>
  <si>
    <t>08.037.0059-0</t>
  </si>
  <si>
    <t>CONCRETO ASFALTICO,USINADO A QUENTE,CONSIDERANDO APENAS O ESPALHAMENTO MANUAL E COMPACTACAO MECANICA,PARA UMA PRODUCAO DE USINA DE 10000T/MES</t>
  </si>
  <si>
    <t>08.037.0059-A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</si>
  <si>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</si>
  <si>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</si>
  <si>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</si>
  <si>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</si>
  <si>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</si>
  <si>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</si>
  <si>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</si>
  <si>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</si>
  <si>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</si>
  <si>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</si>
  <si>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</si>
  <si>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</si>
  <si>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</si>
  <si>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</si>
  <si>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</si>
  <si>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</si>
  <si>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</si>
  <si>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</si>
  <si>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</si>
  <si>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</si>
  <si>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</si>
  <si>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</si>
  <si>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</si>
  <si>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</si>
  <si>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</si>
  <si>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</si>
  <si>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</si>
  <si>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</si>
  <si>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</si>
  <si>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</si>
  <si>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</si>
  <si>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</si>
  <si>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</si>
  <si>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</si>
  <si>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</si>
  <si>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</si>
  <si>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</si>
  <si>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</si>
  <si>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</si>
  <si>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</si>
  <si>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</si>
  <si>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</si>
  <si>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</si>
  <si>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</si>
  <si>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</si>
  <si>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</si>
  <si>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</si>
  <si>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</si>
  <si>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</si>
  <si>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</si>
  <si>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</si>
  <si>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</si>
  <si>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</si>
  <si>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</si>
  <si>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</si>
  <si>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</si>
  <si>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</si>
  <si>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</si>
  <si>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</si>
  <si>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</si>
  <si>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</si>
  <si>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</si>
  <si>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</si>
  <si>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</si>
  <si>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</si>
  <si>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</si>
  <si>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</si>
  <si>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</si>
  <si>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</si>
  <si>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</si>
  <si>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</si>
  <si>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</si>
  <si>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</si>
  <si>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</si>
  <si>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</si>
  <si>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</si>
  <si>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</si>
  <si>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</si>
  <si>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</si>
  <si>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</si>
  <si>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</si>
  <si>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</si>
  <si>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</si>
  <si>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</si>
  <si>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</si>
  <si>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</si>
  <si>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</si>
  <si>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</si>
  <si>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</si>
  <si>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</si>
  <si>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</si>
  <si>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</si>
  <si>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</si>
  <si>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</si>
  <si>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</si>
  <si>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</si>
  <si>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</si>
  <si>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</si>
  <si>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</si>
  <si>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</si>
  <si>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</si>
  <si>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</si>
  <si>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</si>
  <si>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</si>
  <si>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</si>
  <si>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</si>
  <si>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</si>
  <si>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</si>
  <si>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</si>
  <si>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</si>
  <si>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</si>
  <si>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</si>
  <si>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</si>
  <si>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</si>
  <si>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</si>
  <si>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</si>
  <si>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</si>
  <si>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</si>
  <si>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</si>
  <si>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</si>
  <si>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</si>
  <si>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</si>
  <si>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</si>
  <si>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</si>
  <si>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</si>
  <si>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</si>
  <si>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</si>
  <si>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</si>
  <si>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</si>
  <si>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</si>
  <si>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</si>
  <si>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</si>
  <si>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</si>
  <si>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</si>
  <si>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</si>
  <si>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</si>
  <si>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</si>
  <si>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</si>
  <si>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</si>
  <si>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</si>
  <si>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</si>
  <si>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</si>
  <si>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</si>
  <si>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</si>
  <si>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</si>
  <si>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</si>
  <si>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</si>
  <si>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</si>
  <si>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</si>
  <si>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</si>
  <si>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</si>
  <si>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</si>
  <si>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</si>
  <si>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</si>
  <si>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</si>
  <si>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</si>
  <si>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</si>
  <si>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</si>
  <si>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</si>
  <si>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</si>
  <si>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</si>
  <si>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</si>
  <si>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</si>
  <si>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</si>
  <si>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</si>
  <si>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</si>
  <si>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</si>
  <si>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</si>
  <si>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</si>
  <si>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</si>
  <si>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</si>
  <si>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</si>
  <si>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</si>
  <si>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</si>
  <si>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</si>
  <si>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</si>
  <si>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</si>
  <si>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</si>
  <si>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</si>
  <si>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</si>
  <si>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</si>
  <si>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HEMEROCALIS,LIRIO,AZEDINHA DO BREJO,CAMOMILA,VIOLETA VERMELHA,PLANTA MOSAICO,MARIA-SEM-VERGONHA,BARRIGA DE SAPO,PETUNIA,CRAVO-FRANCES,VERBENA/CAMARADINHA OU SIMILAR E CONSIDERANDO 25 MUDAS POR M2.FORNECIMENTO</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</si>
  <si>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</si>
  <si>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</si>
  <si>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</si>
  <si>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</si>
  <si>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</si>
  <si>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</si>
  <si>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</si>
  <si>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</si>
  <si>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</si>
  <si>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</si>
  <si>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</si>
  <si>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</si>
  <si>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</si>
  <si>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</si>
  <si>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</si>
  <si>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</si>
  <si>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</si>
  <si>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</si>
  <si>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</si>
  <si>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</si>
  <si>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</si>
  <si>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</si>
  <si>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</si>
  <si>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</si>
  <si>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</si>
  <si>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</si>
  <si>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</si>
  <si>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</si>
  <si>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</si>
  <si>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</si>
  <si>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</si>
  <si>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</si>
  <si>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</si>
  <si>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</si>
  <si>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</si>
  <si>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</si>
  <si>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</si>
  <si>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</si>
  <si>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</si>
  <si>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</si>
  <si>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</si>
  <si>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</si>
  <si>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</si>
  <si>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</si>
  <si>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</si>
  <si>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</si>
  <si>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</si>
  <si>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</si>
  <si>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</si>
  <si>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</si>
  <si>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</si>
  <si>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</si>
  <si>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</si>
  <si>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</si>
  <si>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</si>
  <si>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</si>
  <si>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</si>
  <si>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</si>
  <si>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</si>
  <si>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</si>
  <si>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</si>
  <si>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</si>
  <si>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</si>
  <si>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</si>
  <si>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</si>
  <si>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</si>
  <si>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</si>
  <si>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</si>
  <si>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</si>
  <si>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</si>
  <si>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</si>
  <si>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</si>
  <si>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</si>
  <si>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</si>
  <si>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</si>
  <si>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</si>
  <si>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</si>
  <si>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</si>
  <si>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</si>
  <si>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</si>
  <si>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</si>
  <si>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</si>
  <si>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</si>
  <si>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</si>
  <si>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</si>
  <si>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</si>
  <si>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</si>
  <si>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</si>
  <si>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</si>
  <si>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</si>
  <si>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</si>
  <si>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</si>
  <si>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</si>
  <si>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</si>
  <si>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</si>
  <si>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</si>
  <si>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</si>
  <si>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</si>
  <si>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</si>
  <si>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</si>
  <si>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</si>
  <si>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</si>
  <si>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</si>
  <si>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</si>
  <si>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</si>
  <si>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</si>
  <si>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</si>
  <si>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</si>
  <si>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</si>
  <si>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</si>
  <si>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</si>
  <si>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</si>
  <si>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</si>
  <si>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</si>
  <si>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</si>
  <si>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</si>
  <si>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</si>
  <si>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</si>
  <si>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</si>
  <si>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</si>
  <si>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</si>
  <si>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</si>
  <si>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</si>
  <si>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</si>
  <si>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</si>
  <si>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</si>
  <si>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</si>
  <si>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</si>
  <si>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</si>
  <si>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</si>
  <si>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</si>
  <si>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</si>
  <si>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</si>
  <si>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</si>
  <si>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</si>
  <si>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</si>
  <si>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</si>
  <si>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</si>
  <si>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</si>
  <si>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</si>
  <si>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</si>
  <si>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</si>
  <si>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</si>
  <si>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</si>
  <si>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</si>
  <si>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</si>
  <si>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</si>
  <si>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</si>
  <si>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</si>
  <si>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</si>
  <si>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</si>
  <si>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</si>
  <si>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</si>
  <si>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</si>
  <si>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</si>
  <si>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</si>
  <si>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</si>
  <si>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</si>
  <si>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</si>
  <si>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</si>
  <si>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</si>
  <si>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</si>
  <si>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</si>
  <si>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</si>
  <si>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</si>
  <si>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</si>
  <si>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</si>
  <si>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</si>
  <si>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</si>
  <si>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</si>
  <si>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</si>
  <si>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</si>
  <si>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</si>
  <si>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</si>
  <si>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</si>
  <si>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</si>
  <si>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</si>
  <si>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</si>
  <si>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</si>
  <si>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</si>
  <si>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</si>
  <si>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</si>
  <si>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</si>
  <si>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</si>
  <si>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</si>
  <si>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</si>
  <si>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</si>
  <si>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</si>
  <si>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</si>
  <si>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</si>
  <si>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</si>
  <si>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</si>
  <si>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</si>
  <si>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</si>
  <si>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</si>
  <si>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</si>
  <si>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</si>
  <si>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</si>
  <si>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</si>
  <si>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</si>
  <si>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</si>
  <si>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</si>
  <si>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</si>
  <si>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</si>
  <si>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</si>
  <si>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</si>
  <si>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</si>
  <si>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</si>
  <si>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</si>
  <si>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</si>
  <si>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</si>
  <si>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</si>
  <si>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</si>
  <si>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</si>
  <si>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</si>
  <si>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</si>
  <si>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</si>
  <si>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</si>
  <si>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</si>
  <si>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</si>
  <si>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</si>
  <si>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</si>
  <si>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</si>
  <si>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</si>
  <si>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</si>
  <si>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</si>
  <si>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</si>
  <si>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</si>
  <si>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</si>
  <si>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</si>
  <si>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</si>
  <si>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</si>
  <si>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</si>
  <si>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</si>
  <si>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</si>
  <si>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</si>
  <si>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</si>
  <si>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</si>
  <si>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</si>
  <si>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</si>
  <si>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</si>
  <si>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</si>
  <si>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</si>
  <si>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</si>
  <si>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</si>
  <si>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</si>
  <si>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</si>
  <si>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</si>
  <si>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</si>
  <si>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</si>
  <si>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</si>
  <si>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</si>
  <si>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</si>
  <si>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</si>
  <si>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</si>
  <si>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</si>
  <si>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</si>
  <si>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</si>
  <si>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</si>
  <si>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</si>
  <si>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</si>
  <si>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</si>
  <si>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</si>
  <si>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</si>
  <si>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</si>
  <si>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</si>
  <si>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</si>
  <si>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</si>
  <si>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</si>
  <si>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</si>
  <si>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</si>
  <si>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</si>
  <si>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</si>
  <si>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</si>
  <si>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</si>
  <si>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</si>
  <si>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</si>
  <si>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</si>
  <si>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</si>
  <si>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</si>
  <si>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</si>
  <si>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</si>
  <si>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</si>
  <si>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</si>
  <si>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</si>
  <si>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</si>
  <si>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</si>
  <si>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</si>
  <si>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</si>
  <si>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</si>
  <si>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</si>
  <si>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</si>
  <si>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</si>
  <si>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</si>
  <si>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</si>
  <si>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</si>
  <si>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</si>
  <si>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</si>
  <si>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</si>
  <si>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</si>
  <si>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</si>
  <si>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</si>
  <si>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ENCOSTO,MEDINDO(225X50X50)CM.FORNECIMENTO</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</si>
  <si>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</si>
  <si>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</si>
  <si>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</si>
  <si>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</si>
  <si>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</si>
  <si>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</si>
  <si>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</si>
  <si>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</si>
  <si>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</si>
  <si>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</si>
  <si>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</si>
  <si>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</si>
  <si>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</si>
  <si>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</si>
  <si>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</si>
  <si>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</si>
  <si>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</si>
  <si>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</si>
  <si>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</si>
  <si>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</si>
  <si>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</si>
  <si>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</si>
  <si>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</si>
  <si>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</si>
  <si>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</si>
  <si>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</si>
  <si>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</si>
  <si>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</si>
  <si>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</si>
  <si>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</si>
  <si>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</si>
  <si>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</si>
  <si>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</si>
  <si>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</si>
  <si>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</si>
  <si>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</si>
  <si>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</si>
  <si>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</si>
  <si>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</si>
  <si>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</si>
  <si>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</si>
  <si>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</si>
  <si>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</si>
  <si>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</si>
  <si>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</si>
  <si>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</si>
  <si>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</si>
  <si>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</si>
  <si>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</si>
  <si>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</si>
  <si>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</si>
  <si>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</si>
  <si>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</si>
  <si>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</si>
  <si>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</si>
  <si>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</si>
  <si>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</si>
  <si>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</si>
  <si>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</si>
  <si>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</si>
  <si>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</si>
  <si>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</si>
  <si>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</si>
  <si>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</si>
  <si>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</si>
  <si>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</si>
  <si>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</si>
  <si>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</si>
  <si>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</si>
  <si>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</si>
  <si>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</si>
  <si>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</si>
  <si>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</si>
  <si>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</si>
  <si>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</si>
  <si>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</si>
  <si>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</si>
  <si>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</si>
  <si>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</si>
  <si>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</si>
  <si>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</si>
  <si>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</si>
  <si>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</si>
  <si>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</si>
  <si>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</si>
  <si>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</si>
  <si>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</si>
  <si>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</si>
  <si>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</si>
  <si>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</si>
  <si>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</si>
  <si>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</si>
  <si>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</si>
  <si>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</si>
  <si>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</si>
  <si>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</si>
  <si>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</si>
  <si>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</si>
  <si>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</si>
  <si>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</si>
  <si>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</si>
  <si>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</si>
  <si>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</si>
  <si>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</si>
  <si>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</si>
  <si>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</si>
  <si>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</si>
  <si>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</si>
  <si>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</si>
  <si>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</si>
  <si>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</si>
  <si>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</si>
  <si>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</si>
  <si>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</si>
  <si>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</si>
  <si>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</si>
  <si>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</si>
  <si>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</si>
  <si>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</si>
  <si>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</si>
  <si>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</si>
  <si>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</si>
  <si>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</si>
  <si>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</si>
  <si>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</si>
  <si>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</si>
  <si>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</si>
  <si>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</si>
  <si>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</si>
  <si>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</si>
  <si>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</si>
  <si>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</si>
  <si>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</si>
  <si>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</si>
  <si>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</si>
  <si>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</si>
  <si>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</si>
  <si>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</si>
  <si>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</si>
  <si>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</si>
  <si>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</si>
  <si>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</si>
  <si>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</si>
  <si>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</si>
  <si>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</si>
  <si>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</si>
  <si>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</si>
  <si>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</si>
  <si>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</si>
  <si>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</si>
  <si>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</si>
  <si>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</si>
  <si>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</si>
  <si>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</si>
  <si>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</si>
  <si>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</si>
  <si>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</si>
  <si>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</si>
  <si>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</si>
  <si>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</si>
  <si>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</si>
  <si>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</si>
  <si>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</si>
  <si>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</si>
  <si>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</si>
  <si>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</si>
  <si>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</si>
  <si>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</si>
  <si>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</si>
  <si>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</si>
  <si>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</si>
  <si>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</si>
  <si>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</si>
  <si>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</si>
  <si>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</si>
  <si>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</si>
  <si>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</si>
  <si>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</si>
  <si>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</si>
  <si>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</si>
  <si>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</si>
  <si>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</si>
  <si>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</si>
  <si>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</si>
  <si>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</si>
  <si>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</si>
  <si>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</si>
  <si>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</si>
  <si>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</si>
  <si>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</si>
  <si>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</si>
  <si>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</si>
  <si>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</si>
  <si>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</si>
  <si>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</si>
  <si>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</si>
  <si>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</si>
  <si>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PLASTICO PARA COLETA DE LIXO DOMICILIAR EM POLIETILENO(DIN) DE 500L.FORNECIMENTO</t>
  </si>
  <si>
    <t>09.026.0010-A</t>
  </si>
  <si>
    <t>09.026.0015-0</t>
  </si>
  <si>
    <t>CONTENTOR PLASTICO EM POLIETILENO,COM DUAS RODAS MACICAS DEBORRACHA,CAPACIDADE PARA 240 LITROS.FORNECIMENTO</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</si>
  <si>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</si>
  <si>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</si>
  <si>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</si>
  <si>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</si>
  <si>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</si>
  <si>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</si>
  <si>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</si>
  <si>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</si>
  <si>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</si>
  <si>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</si>
  <si>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</si>
  <si>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</si>
  <si>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</si>
  <si>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</si>
  <si>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</si>
  <si>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</si>
  <si>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</si>
  <si>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</si>
  <si>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</si>
  <si>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</si>
  <si>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</si>
  <si>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</si>
  <si>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</si>
  <si>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</si>
  <si>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</si>
  <si>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</si>
  <si>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</si>
  <si>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</si>
  <si>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</si>
  <si>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</si>
  <si>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</si>
  <si>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</si>
  <si>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</si>
  <si>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</si>
  <si>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</si>
  <si>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</si>
  <si>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</si>
  <si>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</si>
  <si>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</si>
  <si>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</si>
  <si>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</si>
  <si>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</si>
  <si>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</si>
  <si>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</si>
  <si>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</si>
  <si>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</si>
  <si>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</si>
  <si>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</si>
  <si>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</si>
  <si>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</si>
  <si>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</si>
  <si>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</si>
  <si>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</si>
  <si>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</si>
  <si>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</si>
  <si>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</si>
  <si>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</si>
  <si>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</si>
  <si>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</si>
  <si>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</si>
  <si>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</si>
  <si>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</si>
  <si>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</si>
  <si>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</si>
  <si>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</si>
  <si>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</si>
  <si>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</si>
  <si>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</si>
  <si>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</si>
  <si>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</si>
  <si>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</si>
  <si>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</si>
  <si>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</si>
  <si>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</si>
  <si>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</si>
  <si>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</si>
  <si>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</si>
  <si>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</si>
  <si>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</si>
  <si>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</si>
  <si>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</si>
  <si>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</si>
  <si>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</si>
  <si>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</si>
  <si>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</si>
  <si>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</si>
  <si>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 INJECAO DEARGAMASSA DE CIMENTO E AREIA,COM 450 A 500KG DE CIMENTO PORM3,INCLUSIVE O FORNECIMENTO DOS MATERIAIS (CIMENTO, AREIA EACO),EXCLUSIVE PERFURACAO</t>
  </si>
  <si>
    <t>10.003.0005-B</t>
  </si>
  <si>
    <t>10.003.0006-0</t>
  </si>
  <si>
    <t>ESTACA RAIZ COM DIAMETRO DE 4" PARA CARGA DE 10T,INJECAO DEARGAMASSA  DE CIMENTO E AREIA,COM 450 A 500KG DE CIMENTO PORM3,EXCLUSIVE O FORNECIMENTO DOS MATERIAIS(CIMENTO,AREIA E ACO)E PERFURACAO</t>
  </si>
  <si>
    <t>10.003.0006-A</t>
  </si>
  <si>
    <t>10.003.0010-0</t>
  </si>
  <si>
    <t>ESTACA RAIZ COM DIAMETRO DE 4" PARA CARGA DE 15T,INJECAO DEARGAMASSA DE CIMENTO E AREIA,COM 450 A 500KG DE CIMENTO PORM3,INCLUSIVE O FORNECIMENTO DOS MATERIAIS(CIMENTO,AREIA E ACO),EXCLUSIVE PERFURACAO</t>
  </si>
  <si>
    <t>10.003.0010-A</t>
  </si>
  <si>
    <t>10.003.0011-0</t>
  </si>
  <si>
    <t>ESTACA RAIZ COM DIAMETRO DE 4" PARA CARGA DE 15T,INJECAO DEARGAMASSA DE CIMENTO E AREIA,COM 450 A 500KG DE CIMENTO PORM3,EXCLUSIVE FORNECIMENTO DOS MATERIAIS(CIMENTO,AREIA E ACO)E PERFURACAO</t>
  </si>
  <si>
    <t>10.003.0011-A</t>
  </si>
  <si>
    <t>10.003.0015-0</t>
  </si>
  <si>
    <t>ESTACA RAIZ COM DIAMETRO DE 4" PARA CARGA DE 20T,INJECAO DEARGAMASSA DE CIMENTO E AREIA,COM 450 A 500KG DE CIMENTO PORM3,INCLUSIVE O FORNECIMENTO DOS MATERIAIS(CIMENTO,AREIA E ACO),EXCLUSIVE PERFURACAO</t>
  </si>
  <si>
    <t>10.003.0015-A</t>
  </si>
  <si>
    <t>10.003.0016-0</t>
  </si>
  <si>
    <t>ESTACA RAIZ COM DIAMETRO DE 4" PARA CARGA DE 20T,INJECAO DEARGAMASSA DE CIMENTO E AREIA,COM 450 A 500KG DE CIMENTO PORM3,EXCLUSIVE FORNECIMENTO DOS MATERIAIS(CIMENTO,AREIA E ACO)E PERFURACAO</t>
  </si>
  <si>
    <t>10.003.0016-A</t>
  </si>
  <si>
    <t>10.003.0020-0</t>
  </si>
  <si>
    <t>ESTACA RAIZ COM DIAMETRO DE 5" PARA CARGA DE 25T,INJECAO DEARGAMASSA DE CIMENTO E AREIA,COM 450 A 500KG DE CIMENTO PORM3,INCLUSIVE O FORNECIMENTO DOS MATERIAIS(CIMENTO,AREIA E ACO),EXCLUSIVE PERFURACAO</t>
  </si>
  <si>
    <t>10.003.0020-A</t>
  </si>
  <si>
    <t>10.003.0021-0</t>
  </si>
  <si>
    <t>ESTACA RAIZ COM DIAMETRO DE 5" PARA CARGA DE 25T,INJECAO DEARGAMASSA DE CIMENTO E AREIA,COM 450 A 500KG DE CIMENTO PORM3,EXCLUSIVE FORNECIMENTO DOS MATERIAIS(CIMENTO,AREIA E ACO)E PERFURACAO</t>
  </si>
  <si>
    <t>10.003.0021-A</t>
  </si>
  <si>
    <t>10.003.0025-0</t>
  </si>
  <si>
    <t>ESTACA RAIZ COM DIAMETRO DE 6" PARA CARGA DE 35T,INJECAO DEARGAMASSA DE CIMENTO E AREIA,COM 450 A 500KG DE CIMENTO PORM3,INCLUSIVE FORNECIMENTO DOS MATERIAIS(CIMENTO,AREIA E ACO),EXCLUSIVE PERFURACAO</t>
  </si>
  <si>
    <t>10.003.0025-A</t>
  </si>
  <si>
    <t>10.003.0026-0</t>
  </si>
  <si>
    <t>ESTACA RAIZ COM DIAMETRO DE 6" PARA CARGA DE 35T,INJECAO DEARGAMASSA DE CIMENTO E AREIA,COM 450 A 500KG DE CIMENTO PORM3,EXCLUSIVE FORNECIMENTO DOS MATERIAIS(CIMENTO,AREIA E ACO)E PERFURACAO</t>
  </si>
  <si>
    <t>10.003.0026-A</t>
  </si>
  <si>
    <t>10.003.0030-0</t>
  </si>
  <si>
    <t>ESTACA RAIZ COM DIAMETRO DE 8" PARA CARGA DE 50T,INJECAO DEARGAMASSA DE CIMENTO E AREIA,COM 450 A 500KG DE CIMENTO PORM3,INCLUSIVE FORNECIMENTO DOS MATERIAIS(CIMENTO,AREIA E ACO),EXCLUSIVE PERFURACAO</t>
  </si>
  <si>
    <t>10.003.0030-A</t>
  </si>
  <si>
    <t>10.003.0031-0</t>
  </si>
  <si>
    <t>ESTACA RAIZ COM DIAMETRO DE 8" PARA CARGA DE 50T,INJECAO DEARGAMASSA DE CIMENTO E AREIA,COM 450 A 500KG DE CIMENTO PORM3,EXCLUSIVE FORNECIMENTO DOS MATERIAIS(CIMENTO,AREIA E ACO)E PERFURACAO</t>
  </si>
  <si>
    <t>10.003.0031-A</t>
  </si>
  <si>
    <t>10.003.0035-0</t>
  </si>
  <si>
    <t>ESTACA RAIZ COM DIAMETRO DE 8" PARA CARGA DE 65T,INJECAO DEARGAMASSA DE CIMENTO E AREIA,COM 450 A 500KG DE CIMENTO PORM3,INCLUSIVE FORNECIMENTO DOS MATERIAIS(CIMENTO,AREIA E ACO),EXCLUSIVE PERFURACAO</t>
  </si>
  <si>
    <t>10.003.0035-A</t>
  </si>
  <si>
    <t>10.003.0036-0</t>
  </si>
  <si>
    <t>ESTACA RAIZ COM DIAMETRO DE 8" PARA CARGA DE 65T,INJECAO DEARGAMASSA DE CIMENTO E AREIA,COM 450 A 500KG DE CIMENTO PORM3,EXCLUSIVE FORNECIMENTO DOS MATERIAIS(CIMENTO,AREIA E ACO)E PERFURACAO</t>
  </si>
  <si>
    <t>10.003.0036-A</t>
  </si>
  <si>
    <t>10.003.0040-0</t>
  </si>
  <si>
    <t>ESTACA RAIZ COM DIAMETRO DE 8" PARA CARGA DE 80T,INJECAO DEARGAMASSA DE CIMENTO E AREIA,COM 450 A 500KG DE CIMENTO PORM3,INCLUSIVE FORNECIMENTO DOS MATERIAIS(CIMENTO,AREIA E ACO),EXCLUSIVE PERFURACAO</t>
  </si>
  <si>
    <t>10.003.0040-A</t>
  </si>
  <si>
    <t>10.003.0041-0</t>
  </si>
  <si>
    <t>ESTACA RAIZ COM DIAMETRO DE 8" PARA CARGA DE 80T,INJECAO DEARGAMASSA DE CIMENTO E AREIA,COM 450 A 500KG DE CIMENTO PORM3,EXCLUSIVE FORNECIMENTO DOS MATERIAIS(CIMENTO,AREIA E ACO)E PERFURACAO</t>
  </si>
  <si>
    <t>10.003.0041-A</t>
  </si>
  <si>
    <t>10.003.0045-0</t>
  </si>
  <si>
    <t>ESTACA RAIZ COM DIAMETRO DE 10" PARA CARGA DE 90T,INJECAO DEARGAMASSA DE CIMENTO E AREIA,COM 450 A 500KG DE CIMENTO PORM3,INCLUSIVE O FORNECIMENTO DOS MATERIAIS(CIMENTO,AREIA E ACO),EXCLUSIVE PERFURACAO</t>
  </si>
  <si>
    <t>10.003.0045-A</t>
  </si>
  <si>
    <t>10.003.0046-0</t>
  </si>
  <si>
    <t>ESTACA RAIZ COM DIAMETRO DE 10" PARA CARGA DE 90T,INJECAO DEARGAMASSA DE CIMENTO E AREIA,COM 450 A 500KG DE CIMENTO PORM3,EXCLUSIVE FORNECIMENTO DOS MATERIAIS(CIMENTO,AREIA E ACO)E PERFURACAO</t>
  </si>
  <si>
    <t>10.003.0046-A</t>
  </si>
  <si>
    <t>10.003.0050-0</t>
  </si>
  <si>
    <t>ESTACA RAIZ COM DIAMETRO DE 12" PARA CARGA DE 110T,INJECAO DE ARGAMASSA DE CIMENTO E AREIA,COM 450 A 500KG DE CIMENTO POR M3,INCLUSIVE FORNECIMENTO DOS MATERIAIS(CIMENTO,AREIA E ACO),EXCLUSIVE PERFURACAO</t>
  </si>
  <si>
    <t>10.003.0050-A</t>
  </si>
  <si>
    <t>10.003.0051-0</t>
  </si>
  <si>
    <t>ESTACA RAIZ COM DIAMETRO DE 12" PARA CARGA DE 110T,INJECAO DE ARGAMASSA DE CIMENTO E AREIA,COM 450 A 500KG DE CIMENTO POR M3,EXCLUSIVE FORNECIMENTO DOS MATERIAIS(CIMENTO,AREIA E ACO)E PERFURACAO</t>
  </si>
  <si>
    <t>10.003.0051-A</t>
  </si>
  <si>
    <t>10.003.0055-0</t>
  </si>
  <si>
    <t>ESTACA RAIZ COM DIAMETRO DE 16" PARA CARGA DE 120T,INJECAO DE ARGAMASSA DE CIMENTO E AREIA,COM 450 A 500KG DE CIMENTO POR M3,INCLUSIVE FORNECIMENTO DOS MATERIAIS(CIMENTO,AREIA E ACO),EXCLUSIVE PERFURACAO</t>
  </si>
  <si>
    <t>10.003.0055-A</t>
  </si>
  <si>
    <t>10.003.0056-0</t>
  </si>
  <si>
    <t>ESTACA RAIZ COM DIAMETRO DE 16" PARA CARGA DE 120T,INJECAO DE ARGAMASSA DE CIMENTO E AREIA,COM 450 A 500KG DE CIMENTO POR M3,EXCLUSIVE FORNECIMENTO DOS MATERIAIS (CIMENTO,AREIA EACO)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</si>
  <si>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</si>
  <si>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</si>
  <si>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</si>
  <si>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</si>
  <si>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</si>
  <si>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</si>
  <si>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</si>
  <si>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</si>
  <si>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</si>
  <si>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</si>
  <si>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</si>
  <si>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(25TF).FORNECIMENTO</t>
  </si>
  <si>
    <t>10.004.0130-A</t>
  </si>
  <si>
    <t>10.004.0135-0</t>
  </si>
  <si>
    <t>ESTACA PRE-FABRICADA DE CONCRETO,MEDIDA A PARTIR DA COTA DEARRASAMENTO,EXCLUSIVE EMENDAS,CRAVACAO E TRANSPORTE DE BATE-ESTACAS,PARA CARGA DE TRABALHO DE COMPRESSAO AXIAL DE ATE 350KN (35TF).FORNECIMENTO</t>
  </si>
  <si>
    <t>10.004.0135-A</t>
  </si>
  <si>
    <t>10.004.0140-0</t>
  </si>
  <si>
    <t>ESTACA PRE-FABRICADA DE CONCRETO,MEDIDA A PARTIR DA COTA DEARRASAMENTO,EXCLUSIVE EMENDAS,CRAVACAO E TRANSPORTE DE BATE-ESTACAS,PARA CARGA DE TRABALHO DE COMPRESSAO AXIAL DE ATE 450KN (45TF).FORNECIMENTO</t>
  </si>
  <si>
    <t>10.004.0140-A</t>
  </si>
  <si>
    <t>10.004.0145-0</t>
  </si>
  <si>
    <t>ESTACA PRE-FABRICADA DE CONCRETO,MEDIDA A PARTIR DA COTA DEARRASAMENTO,EXCLUSIVE EMENDAS,CRAVACAO E TRANSPORTE DE BATE-ESTACAS,PARA CARGA DE TRABALHO DE COMPRESSAO AXIAL DE ATE 600KN (60TF).FORNECIMENTO</t>
  </si>
  <si>
    <t>10.004.0145-A</t>
  </si>
  <si>
    <t>10.004.0149-0</t>
  </si>
  <si>
    <t>ESTACA PRE-FABRICADA DE CONCRETO,MEDIDA A PARTIR DA COTA DEARRASAMENTO,EXCLUSIVE EMENDAS,CRAVACAO E TRANSPORTE DE BATE-ESTACAS,PARA CARGA DE TRABALHO DE COMPRESSAO AXIAL DE ATE 750KN (75TF).FORNECIMENTO</t>
  </si>
  <si>
    <t>10.004.0149-A</t>
  </si>
  <si>
    <t>10.004.0165-0</t>
  </si>
  <si>
    <t>ESTACA PRE-FABRICADA DE CONCRETO,MEDIDA A PARTIR DA COTA DEARRASAMENTO,EXCLUSIVE EMENDAS,CRAVACAO E TRANSPORTE DE BATE-ESTACAS,PARA CARGA DE TRABALHO DE COMPRESSAO AXIAL DE ATE 950KN (95TF).FORNECIMENTO</t>
  </si>
  <si>
    <t>10.004.0165-A</t>
  </si>
  <si>
    <t>10.004.0170-0</t>
  </si>
  <si>
    <t>ESTACA PRE-FABRICADA DE CONCRETO,MEDIDA A PARTIR DA COTA DEARRASAMENTO,EXCLUSIVE EMENDAS,CRAVACAO E TRANSPORTE DE BATE-ESTACAS,PARA CARGA DE TRABALHO DE COMPRESSAO AXIAL DE ATE 1300KN (130TF).FORNECIMENTO</t>
  </si>
  <si>
    <t>10.004.0170-A</t>
  </si>
  <si>
    <t>10.004.0175-0</t>
  </si>
  <si>
    <t>ESTACA PRE-FABRICADA DE CONCRETO,MEDIDA A PARTIR DA COTA DEARRASAMENTO,EXCLUSIVE EMENDAS,CRAVACAO E TRANSPORTE DE BATE-ESTACAS,PARA CARGA DE TRABALHO DE COMPRESSAO AXIAL DE ATE 1700KN (170TF).FORNECIMENTO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</si>
  <si>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</si>
  <si>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</si>
  <si>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</si>
  <si>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</si>
  <si>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</si>
  <si>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</si>
  <si>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</si>
  <si>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</si>
  <si>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</si>
  <si>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</si>
  <si>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</si>
  <si>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</si>
  <si>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</si>
  <si>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</si>
  <si>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</si>
  <si>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</si>
  <si>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</si>
  <si>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</si>
  <si>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</si>
  <si>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</si>
  <si>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</si>
  <si>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</si>
  <si>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10.004.0187-0</t>
  </si>
  <si>
    <t>ESTACA PRE-MOLDADA DE CONCRETO ARMADO,CENTRIFUGADA,MEDIDA APARTIR DA COTA DE ARRASAMENTO,EXCLUSIVE EMENDAS,CRAVACAO E TRANSPORTE DO BATE-ESTACAS,D=80CM,PARA CARGA DE TRABALHO DE COMPRESSAO AXIAL DE ATE 4000KN(400TF).FORNECIMENTO</t>
  </si>
  <si>
    <t>10.004.0187-A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</si>
  <si>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</si>
  <si>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</si>
  <si>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</si>
  <si>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</si>
  <si>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</si>
  <si>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</si>
  <si>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</si>
  <si>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</si>
  <si>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</si>
  <si>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</si>
  <si>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</si>
  <si>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</si>
  <si>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</si>
  <si>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</si>
  <si>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</si>
  <si>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</si>
  <si>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</si>
  <si>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</si>
  <si>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</si>
  <si>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</si>
  <si>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</si>
  <si>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</si>
  <si>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</si>
  <si>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</si>
  <si>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</si>
  <si>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</si>
  <si>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</si>
  <si>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</si>
  <si>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</si>
  <si>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</si>
  <si>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</si>
  <si>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</si>
  <si>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</si>
  <si>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</si>
  <si>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</si>
  <si>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</si>
  <si>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</si>
  <si>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</si>
  <si>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</si>
  <si>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</si>
  <si>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</si>
  <si>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</si>
  <si>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</si>
  <si>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</si>
  <si>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</si>
  <si>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</si>
  <si>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</si>
  <si>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</si>
  <si>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</si>
  <si>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</si>
  <si>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</si>
  <si>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</si>
  <si>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</si>
  <si>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</si>
  <si>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</si>
  <si>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</si>
  <si>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</si>
  <si>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</si>
  <si>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</si>
  <si>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</si>
  <si>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</si>
  <si>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</si>
  <si>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</si>
  <si>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</si>
  <si>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</si>
  <si>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</si>
  <si>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</si>
  <si>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</si>
  <si>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</si>
  <si>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</si>
  <si>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</si>
  <si>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</si>
  <si>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</si>
  <si>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</si>
  <si>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</si>
  <si>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</si>
  <si>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</si>
  <si>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</si>
  <si>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</si>
  <si>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</si>
  <si>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</si>
  <si>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</si>
  <si>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</si>
  <si>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</si>
  <si>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</si>
  <si>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</si>
  <si>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</si>
  <si>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</si>
  <si>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</si>
  <si>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</si>
  <si>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</si>
  <si>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</si>
  <si>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</si>
  <si>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</si>
  <si>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</si>
  <si>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</si>
  <si>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</si>
  <si>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</si>
  <si>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</si>
  <si>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</si>
  <si>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</si>
  <si>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</si>
  <si>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</si>
  <si>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</si>
  <si>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</si>
  <si>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</si>
  <si>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</si>
  <si>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</si>
  <si>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10.006.0020-1</t>
  </si>
  <si>
    <t>ESCAVACAO DE FUSTE DE TUBULAO DE CONCRETO COM CAMISA DE ACOINCORPORADA,DIAMETRO DE 0,80M E O PLANO INFERIOR DA BASE ATE10,00M DA COTA DE ARRASAMENTO,A CEU ABERTO EM MATERIAL DE 1ªCATEGORIA,EXCLUSIVE CARGA,TRANSPORTE E DESCARGA DO MATERIALESCAVADO</t>
  </si>
  <si>
    <t>10.006.0020-B</t>
  </si>
  <si>
    <t>10.006.0021-0</t>
  </si>
  <si>
    <t>ESCAVACAO DE FUSTE DE TUBULAO DE CONCRETO COM CAMISA DE ACOINCORPORADA,DIAMETRO DE 0,80M E O PLANO INFERIOR DA BASE ATE10,00M DA COTA DE ARRASAMENTO,A CEU ABERTO EM MATERIAL DE 2ªCATEGORIA,EXCLUSIVE CARGA,TRANSPORTE E DESCARGA DO MATERIALESCAVADO</t>
  </si>
  <si>
    <t>10.006.0021-A</t>
  </si>
  <si>
    <t>10.006.0022-0</t>
  </si>
  <si>
    <t>ESCAVACAO DE FUSTE DE TUBULAO DE CONCRETO COM CAMISA DE ACOINCORPORADA,DIAMETRO DE 0,80M E O PLANO INFERIOR DA BASE ATE10,00M DA COTA DE ARRASAMENTO,A CEU ABERTO EM MATERIAL DE 3ªCATEGORIA,EXCLUSIVE CARGA,TRANSPORTE E DESCARGA DO MATERIALESCAVADO</t>
  </si>
  <si>
    <t>10.006.0022-A</t>
  </si>
  <si>
    <t>10.006.0023-0</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</si>
  <si>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</si>
  <si>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</si>
  <si>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10.006.0024-0</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</si>
  <si>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</si>
  <si>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</si>
  <si>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10.006.0025-0</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</si>
  <si>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</si>
  <si>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</si>
  <si>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10.006.0030-1</t>
  </si>
  <si>
    <t>ESCAVACAO DE FUSTE DE TUBULAO DE CONCRETO COM CAMISA DE ACOINCORPORADA,DIAMETRO DE 1,00M E O PLANO INFERIOR DA BASE ATE10,00M DA COTA DE ARRASAMENTO,A CEU ABERTO EM MATERIAL DE 1ªCATEGORIA,EXCLUSIVE CARGA,TRANSPORTE E DESCARGA DO MATERIALESCAVADO</t>
  </si>
  <si>
    <t>10.006.0030-B</t>
  </si>
  <si>
    <t>10.006.0031-0</t>
  </si>
  <si>
    <t>ESCAVACAO DE FUSTE DE TUBULAO DE CONCRETO COM CAMISA DE ACOINCORPORADA,DIAMETRO DE 1,00M E O PLANO INFERIOR DA BASE ATE10,00M DA COTA DE ARRASAMENTO,A CEU ABERTO EM MATERIAL DE 2ªCATEGORIA,EXCLUSIVE CARGA,TRANSPORTE E DESCARGA DO MATERIALESCAVADO</t>
  </si>
  <si>
    <t>10.006.0031-A</t>
  </si>
  <si>
    <t>10.006.0032-0</t>
  </si>
  <si>
    <t>ESCAVACAO DE FUSTE DE TUBULAO DE CONCRETO COM CAMISA DE ACOINCORPORADA,DIAMETRO DE 1,00M E O PLANO INFERIOR DA BASE ATE10,00M DA COTA DE ARRASAMENTO,A CEU ABERTO EM MATERIAL DE 3ªCATEGORIA,EXCLUSIVE CARGA,TRANSPORTE E DESCARGA DO MATERIALESCAVADO</t>
  </si>
  <si>
    <t>10.006.0032-A</t>
  </si>
  <si>
    <t>10.006.0033-0</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</si>
  <si>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</si>
  <si>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</si>
  <si>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10.006.0034-0</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</si>
  <si>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</si>
  <si>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</si>
  <si>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10.006.0035-0</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</si>
  <si>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</si>
  <si>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</si>
  <si>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10.006.0040-1</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</si>
  <si>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</si>
  <si>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</si>
  <si>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10.006.0041-0</t>
  </si>
  <si>
    <t>ESCAVACAO DE FUSTE DE TUBULAO DE CONCRETO COM CAMISA DE ACOINCORPORADA,DIAMETRO DE 1,25M E O PLANO INFERIOR DA BASE ATE10,00M DA COTA DE ARRASAMENTO,A CEU ABERTO EM MATERIAL DE 2ªCATEGORIA,EXCLUSIVE CARGA,TRANSPORTE E DESCARGA DO MATERIALESCAVADO</t>
  </si>
  <si>
    <t>10.006.0041-A</t>
  </si>
  <si>
    <t>10.006.0042-0</t>
  </si>
  <si>
    <t>ESCAVACAO DE FUSTE DE TUBULAO DE CONCRETO COM CAMISA DE ACOINCORPORADA,DIAMETRO DE 1,25M E O PLANO INFERIOR DA BASE ATE10,00M DA COTA DE ARRASAMENTO,A CEU ABERTO EM MATERIAL DE 3ªCATEGORIA,EXCLUSIVE CARGA,TRANSPORTE E DESCARGA DO MATERIALESCAVADO</t>
  </si>
  <si>
    <t>10.006.0042-A</t>
  </si>
  <si>
    <t>10.006.0043-0</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</si>
  <si>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</si>
  <si>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</si>
  <si>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10.006.0044-0</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</si>
  <si>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</si>
  <si>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</si>
  <si>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10.006.0045-0</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</si>
  <si>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</si>
  <si>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</si>
  <si>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10.006.0050-1</t>
  </si>
  <si>
    <t>ESCAVACAO DE FUSTE DE TUBULAO DE CONCRETO COM CAMISA DE ACOINCORPORADA,DIAMETRO DE 1,50M E O PLANO INFERIOR DA BASE ATE10,00M DA COTA DE ARRASAMENTO,A CEU ABERTO EM MATERIAL DE 1ªCATEGORIA,EXCLUSIVE CARGA,TRANSPORTE E DESCARGA DO MATERIALESCAVADO</t>
  </si>
  <si>
    <t>10.006.0050-B</t>
  </si>
  <si>
    <t>10.006.0051-0</t>
  </si>
  <si>
    <t>ESCAVACAO DE FUSTE DE TUBULAO DE CONCRETO COM CAMISA DE ACOINCORPORADA,DIAMETRO DE 1,50M E O PLANO INFERIOR DA BASE ATE10,00M DA COTA DE ARRASAMENTO,A CEU ABERTO EM MATERIAL DE 2ªCATEGORIA,EXCLUSIVE CARGA,TRANSPORTE E DESCARGA DO MATERIALESCAVADO</t>
  </si>
  <si>
    <t>10.006.0051-A</t>
  </si>
  <si>
    <t>10.006.0052-0</t>
  </si>
  <si>
    <t>ESCAVACAO DE FUSTE DE TUBULAO DE CONCRETO COM CAMISA DE ACOINCORPORADA,DIAMETRO DE 1,50M E O PLANO INFERIOR DA BASE ATE10,00M DA COTA DE ARRASAMENTO,A CEU ABERTO EM MATERIAL DE 3ªCATEGORIA,EXCLUSIVE CARGA,TRANSPORTE E DESCARGA DO MATERIALESCAVADO</t>
  </si>
  <si>
    <t>10.006.0052-A</t>
  </si>
  <si>
    <t>10.006.0053-0</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</si>
  <si>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</si>
  <si>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</si>
  <si>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10.006.0054-0</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</si>
  <si>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</si>
  <si>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</si>
  <si>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10.006.0055-0</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</si>
  <si>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</si>
  <si>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</si>
  <si>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10.007.0030-1</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</si>
  <si>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</si>
  <si>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</si>
  <si>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10.007.0031-0</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</si>
  <si>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</si>
  <si>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</si>
  <si>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10.007.0032-0</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</si>
  <si>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</si>
  <si>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</si>
  <si>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10.007.0033-0</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</si>
  <si>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</si>
  <si>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</si>
  <si>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10.007.0034-0</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</si>
  <si>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</si>
  <si>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</si>
  <si>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10.007.0035-0</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</si>
  <si>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</si>
  <si>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</si>
  <si>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10.007.0040-1</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</si>
  <si>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</si>
  <si>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</si>
  <si>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10.007.0041-0</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</si>
  <si>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</si>
  <si>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</si>
  <si>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10.007.0042-0</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</si>
  <si>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</si>
  <si>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</si>
  <si>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10.007.0043-0</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</si>
  <si>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</si>
  <si>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</si>
  <si>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10.007.0044-0</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</si>
  <si>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</si>
  <si>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</si>
  <si>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10.007.0045-0</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</si>
  <si>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</si>
  <si>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</si>
  <si>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10.007.0060-1</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</si>
  <si>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</si>
  <si>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</si>
  <si>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10.007.0061-0</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</si>
  <si>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</si>
  <si>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</si>
  <si>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10.007.0062-0</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</si>
  <si>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</si>
  <si>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</si>
  <si>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10.007.0063-0</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</si>
  <si>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</si>
  <si>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</si>
  <si>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10.007.0064-0</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</si>
  <si>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</si>
  <si>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</si>
  <si>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10.007.0065-0</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</si>
  <si>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</si>
  <si>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</si>
  <si>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10.007.0070-1</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</si>
  <si>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</si>
  <si>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</si>
  <si>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10.007.0070-B</t>
  </si>
  <si>
    <t>10.007.0071-0</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</si>
  <si>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</si>
  <si>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</si>
  <si>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10.007.0072-0</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</si>
  <si>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</si>
  <si>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</si>
  <si>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10.007.0073-0</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</si>
  <si>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</si>
  <si>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</si>
  <si>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10.007.0074-0</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</si>
  <si>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</si>
  <si>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</si>
  <si>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10.007.0075-0</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</si>
  <si>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</si>
  <si>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</si>
  <si>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10.007.0080-1</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</si>
  <si>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</si>
  <si>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</si>
  <si>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10.007.0081-0</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</si>
  <si>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</si>
  <si>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</si>
  <si>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10.007.0082-0</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</si>
  <si>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</si>
  <si>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</si>
  <si>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10.007.0083-0</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</si>
  <si>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</si>
  <si>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</si>
  <si>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10.007.0084-0</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</si>
  <si>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</si>
  <si>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</si>
  <si>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10.007.0085-0</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</si>
  <si>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</si>
  <si>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</si>
  <si>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10.007.0090-1</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</si>
  <si>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</si>
  <si>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</si>
  <si>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10.007.0091-0</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</si>
  <si>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</si>
  <si>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</si>
  <si>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10.007.0092-0</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</si>
  <si>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</si>
  <si>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</si>
  <si>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10.007.0093-0</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</si>
  <si>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</si>
  <si>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</si>
  <si>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10.007.0094-0</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</si>
  <si>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</si>
  <si>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</si>
  <si>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10.007.0095-0</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</si>
  <si>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</si>
  <si>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</si>
  <si>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10.007.0100-1</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</si>
  <si>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</si>
  <si>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</si>
  <si>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10.007.0101-0</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</si>
  <si>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</si>
  <si>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</si>
  <si>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10.007.0102-0</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</si>
  <si>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</si>
  <si>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</si>
  <si>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10.007.0103-0</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</si>
  <si>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</si>
  <si>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</si>
  <si>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10.007.0104-0</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</si>
  <si>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</si>
  <si>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</si>
  <si>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10.007.0105-0</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</si>
  <si>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</si>
  <si>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</si>
  <si>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10.007.0110-1</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</si>
  <si>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</si>
  <si>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</si>
  <si>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10.007.0111-0</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</si>
  <si>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</si>
  <si>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</si>
  <si>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10.007.0112-0</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</si>
  <si>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</si>
  <si>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</si>
  <si>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10.007.0113-0</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</si>
  <si>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</si>
  <si>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</si>
  <si>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10.007.0114-0</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</si>
  <si>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</si>
  <si>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</si>
  <si>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10.007.0115-0</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</si>
  <si>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</si>
  <si>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</si>
  <si>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10.007.0200-1</t>
  </si>
  <si>
    <t>ESCAVACAO DE BASE ALARGADA DE TUBULOES,ESTANDO O PLANO INFERIOR DA MESMA ATE 10,00M DA COTA DE ARRASAMENTO,CONSIDERANDO-SE EM MATERIAL DE 1ª CATEGORIA,EXCLUSIVE CARGA,TRANSPORTE EDESCARGA DO MATERIAL ESCAVADO</t>
  </si>
  <si>
    <t>10.007.0200-B</t>
  </si>
  <si>
    <t>10.007.0201-0</t>
  </si>
  <si>
    <t>ESCAVACAO DE BASE ALARGADA DE TUBULOES,ESTANDO O PLANO INFERIOR DA MESMA ATE 10,00M DA COTA DE ARRASAMENTO,CONSIDERANDO-SE EM MATERIAL DE 2ª CATEGORIA,EXCLUSIVE CARGA,TRANSPORTE EDESCARGA DO MATERIAL ESCAVADO</t>
  </si>
  <si>
    <t>10.007.0201-A</t>
  </si>
  <si>
    <t>10.007.0202-0</t>
  </si>
  <si>
    <t>ESCAVACAO DE BASE ALARGADA DE TUBULOES,ESTANDO O PLANO INFERIOR DA MESMA ATE 10,00M DA COTA DE ARRASAMENTO,CONSIDERANDO-SE EM MATERIAL DE 3ª CATEGORIA,EXCLUSIVE CARGA,TRANSPORTE EDESCARGA DO MATERIAL ESCAVADO</t>
  </si>
  <si>
    <t>10.007.0202-A</t>
  </si>
  <si>
    <t>10.007.0203-0</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</si>
  <si>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</si>
  <si>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</si>
  <si>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10.007.0204-0</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</si>
  <si>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</si>
  <si>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</si>
  <si>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10.007.0205-0</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</si>
  <si>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</si>
  <si>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</si>
  <si>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</si>
  <si>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</si>
  <si>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</si>
  <si>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</si>
  <si>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</si>
  <si>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</si>
  <si>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</si>
  <si>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</si>
  <si>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</si>
  <si>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</si>
  <si>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</si>
  <si>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</si>
  <si>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</si>
  <si>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</si>
  <si>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</si>
  <si>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</si>
  <si>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</si>
  <si>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</si>
  <si>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</si>
  <si>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</si>
  <si>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</si>
  <si>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</si>
  <si>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</si>
  <si>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</si>
  <si>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</si>
  <si>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</si>
  <si>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</si>
  <si>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</si>
  <si>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</si>
  <si>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</si>
  <si>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</si>
  <si>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</si>
  <si>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</si>
  <si>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</si>
  <si>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</si>
  <si>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</si>
  <si>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</si>
  <si>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</si>
  <si>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</si>
  <si>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</si>
  <si>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</si>
  <si>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</si>
  <si>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</si>
  <si>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</si>
  <si>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</si>
  <si>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</si>
  <si>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</si>
  <si>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</si>
  <si>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</si>
  <si>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</si>
  <si>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</si>
  <si>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</si>
  <si>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</si>
  <si>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</si>
  <si>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</si>
  <si>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</si>
  <si>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</si>
  <si>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</si>
  <si>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</si>
  <si>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</si>
  <si>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</si>
  <si>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</si>
  <si>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</si>
  <si>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</si>
  <si>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</si>
  <si>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</si>
  <si>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</si>
  <si>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</si>
  <si>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</si>
  <si>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</si>
  <si>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</si>
  <si>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</si>
  <si>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</si>
  <si>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</si>
  <si>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</si>
  <si>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</si>
  <si>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</si>
  <si>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</si>
  <si>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</si>
  <si>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</si>
  <si>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</si>
  <si>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</si>
  <si>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</si>
  <si>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</si>
  <si>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</si>
  <si>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</si>
  <si>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</si>
  <si>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</si>
  <si>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</si>
  <si>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</si>
  <si>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</si>
  <si>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</si>
  <si>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</si>
  <si>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</si>
  <si>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</si>
  <si>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</si>
  <si>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</si>
  <si>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</si>
  <si>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</si>
  <si>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</si>
  <si>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</si>
  <si>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</si>
  <si>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</si>
  <si>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</si>
  <si>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</si>
  <si>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</si>
  <si>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</si>
  <si>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</si>
  <si>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10.009.0015-1</t>
  </si>
  <si>
    <t>MATERIAIS PARA FUSTE DE TUBULAO COM CAMISA DE CONCRETO ARMADO COM DIAMETRO DE 1,00M.FORNECIMENTO,PREPARO E COLOCACAO DOSMATERIAIS PARA EXECUCAO(CONCRETO FCK=20MPA PARA CAMISA E FCK=15MPA PARA ENCHIMENTO,FORMA CURVA,ACO CA-50B)</t>
  </si>
  <si>
    <t>10.009.0015-B</t>
  </si>
  <si>
    <t>10.009.0016-0</t>
  </si>
  <si>
    <t>MATERIAIS PARA FUSTE DE TUBULAO COM CAMISA DE CONCRETO ARMADO COM DIAMETRO DE 1,20M.FORNECIMENTO,PREPARO E COLOCACAO DOSMATERIAIS PARA EXECUCAO(CONCRETO FCK=20MPA PARA CAMISA E FCK=15MPA PARA ENCHIMENTO,FORMA CURVA,ACO CA-50B)</t>
  </si>
  <si>
    <t>10.009.0016-A</t>
  </si>
  <si>
    <t>10.009.0017-0</t>
  </si>
  <si>
    <t>MATERIAIS PARA FUSTE DE TUBULAO COM CAMISA DE CONCRETO ARMADO COM DIAMETRO DE 1,40M.FORNECIMENTO,PREPARO E COLOCACAO DOSMATERIAIS PARA EXECUCAO(CONCRETO FCK=20MPA PARA CAMISA E FCK=15MPA PARA ENCHIMENTO,FORMA CURVA,ACO CA-50B)</t>
  </si>
  <si>
    <t>10.009.0017-A</t>
  </si>
  <si>
    <t>10.009.0018-0</t>
  </si>
  <si>
    <t>MATERIAIS PARA FUSTE DE TUBULAO COM CAMISA DE CONCRETO ARMADO COM DIAMETRO DE 1,50M.FORNECIMENTO,PREPARO E COLOCACAO DOSMATERIAIS PARA EXECUCAO(CONCRETO FCK=20MPA PARA CAMISA E FCK=15MPA PARA ENCHIMENTO,FORMA CURVA,ACO CA-50B)</t>
  </si>
  <si>
    <t>10.009.0018-A</t>
  </si>
  <si>
    <t>10.009.0019-0</t>
  </si>
  <si>
    <t>MATERIAIS PARA FUSTE DE TUBULAO COM CAMISA DE CONCRETO ARMADO COM DIAMETRO DE 1,60M.FORNECIMENTO,PREPARO E COLOCACAO DOSMATERIAIS PARA EXECUCAO(CONCRETO FCK=20MPA PARA CAMISA E FCK=15MPA PARA ENCHIMENTO,FORMA CURVA,ACO CA-50B)</t>
  </si>
  <si>
    <t>10.009.0019-A</t>
  </si>
  <si>
    <t>10.009.0020-0</t>
  </si>
  <si>
    <t>MATERIAIS PARA FUSTE DE TUBULAO COM CAMISA DE CONCRETO ARMADO COM DIAMETRO DE 1,80M.FORNECIMENTO,PREPARO E COLOCACAO DOSMATERIAIS PARA EXECUCAO(CONCRETO FCK=20MPA PARA CAMISA E FCK=15MPA PARA ENCHIMENTO,FORMA CURVA,ACO CA-50B)</t>
  </si>
  <si>
    <t>10.009.0020-A</t>
  </si>
  <si>
    <t>10.009.0021-0</t>
  </si>
  <si>
    <t>MATERIAIS PARA FUSTE DE TUBULAO COM CAMISA DE CONCRETO ARMADO COM DIAMETRO DE 2,00M.FORNECIMENTO,PREPARO E COLOCACAO DOSMATERIAIS PARA EXECUCAO(CONCRETO FCK=20MPA PARA CAMISA E FCK=15MPA PARA ENCHIMENTO,FORMA CURVA,ACO CA-50B)</t>
  </si>
  <si>
    <t>10.009.0021-A</t>
  </si>
  <si>
    <t>10.009.0022-0</t>
  </si>
  <si>
    <t>MATERIAIS PARA FUSTE DE TUBULAO COM CAMISA DE CONCRETO ARMADO COM DIAMETRO DE 2,20M.FORNECIMENTO,PREPARO E COLOCACAO DOSMATERIAIS PARA EXECUCAO(CONCRETO FCK=20MPA PARA CAMISA E FCK=15MPA PARA ENCHIMENTO,FORMA CURVA,ACO CA-50B)</t>
  </si>
  <si>
    <t>10.009.0022-A</t>
  </si>
  <si>
    <t>10.009.0023-0</t>
  </si>
  <si>
    <t>MATERIAIS PARA BASE ALARGADA DE TUBULAO COM CAMISA DE CONCRETO ARMADO.FORNECIMENTO,PREPARO E COLOCACAO DOS MATERIAIS(CONCRETO FCK=15MPA)PARA EXECUCAO DE BASE ALARGADA</t>
  </si>
  <si>
    <t>10.009.0023-A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</si>
  <si>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</si>
  <si>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</si>
  <si>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</si>
  <si>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</si>
  <si>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</si>
  <si>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</si>
  <si>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</si>
  <si>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</si>
  <si>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</si>
  <si>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</si>
  <si>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</si>
  <si>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</si>
  <si>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</si>
  <si>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</si>
  <si>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</si>
  <si>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</si>
  <si>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</si>
  <si>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</si>
  <si>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</si>
  <si>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</si>
  <si>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</si>
  <si>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</si>
  <si>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</si>
  <si>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</si>
  <si>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</si>
  <si>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</si>
  <si>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</si>
  <si>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</si>
  <si>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</si>
  <si>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</si>
  <si>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</si>
  <si>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</si>
  <si>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</si>
  <si>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</si>
  <si>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</si>
  <si>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</si>
  <si>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</si>
  <si>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</si>
  <si>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</si>
  <si>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</si>
  <si>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</si>
  <si>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</si>
  <si>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</si>
  <si>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</si>
  <si>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</si>
  <si>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</si>
  <si>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</si>
  <si>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</si>
  <si>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</si>
  <si>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</si>
  <si>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</si>
  <si>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</si>
  <si>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</si>
  <si>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</si>
  <si>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</si>
  <si>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</si>
  <si>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</si>
  <si>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</si>
  <si>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</si>
  <si>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</si>
  <si>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</si>
  <si>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</si>
  <si>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</si>
  <si>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</si>
  <si>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</si>
  <si>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</si>
  <si>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</si>
  <si>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</si>
  <si>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</si>
  <si>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</si>
  <si>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</si>
  <si>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</si>
  <si>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</si>
  <si>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</si>
  <si>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</si>
  <si>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</si>
  <si>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</si>
  <si>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</si>
  <si>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</si>
  <si>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</si>
  <si>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</si>
  <si>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</si>
  <si>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</si>
  <si>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</si>
  <si>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</si>
  <si>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</si>
  <si>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</si>
  <si>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</si>
  <si>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</si>
  <si>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</si>
  <si>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</si>
  <si>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</si>
  <si>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</si>
  <si>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</si>
  <si>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</si>
  <si>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</si>
  <si>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</si>
  <si>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</si>
  <si>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</si>
  <si>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</si>
  <si>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</si>
  <si>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</si>
  <si>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</si>
  <si>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</si>
  <si>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</si>
  <si>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</si>
  <si>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</si>
  <si>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</si>
  <si>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</si>
  <si>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</si>
  <si>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</si>
  <si>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</si>
  <si>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</si>
  <si>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</si>
  <si>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</si>
  <si>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</si>
  <si>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</si>
  <si>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</si>
  <si>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</si>
  <si>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</si>
  <si>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</si>
  <si>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</si>
  <si>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</si>
  <si>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</si>
  <si>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</si>
  <si>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</si>
  <si>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</si>
  <si>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</si>
  <si>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</si>
  <si>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</si>
  <si>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</si>
  <si>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</si>
  <si>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</si>
  <si>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</si>
  <si>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</si>
  <si>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</si>
  <si>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</si>
  <si>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</si>
  <si>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</si>
  <si>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</si>
  <si>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</si>
  <si>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</si>
  <si>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</si>
  <si>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</si>
  <si>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</si>
  <si>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</si>
  <si>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</si>
  <si>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</si>
  <si>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</si>
  <si>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</si>
  <si>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</si>
  <si>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</si>
  <si>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</si>
  <si>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</si>
  <si>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</si>
  <si>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</si>
  <si>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</si>
  <si>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</si>
  <si>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</si>
  <si>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</si>
  <si>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</si>
  <si>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</si>
  <si>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</si>
  <si>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</si>
  <si>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</si>
  <si>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</si>
  <si>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</si>
  <si>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</si>
  <si>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</si>
  <si>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</si>
  <si>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</si>
  <si>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</si>
  <si>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</si>
  <si>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</si>
  <si>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</si>
  <si>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</si>
  <si>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</si>
  <si>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</si>
  <si>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</si>
  <si>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</si>
  <si>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</si>
  <si>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</si>
  <si>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</si>
  <si>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</si>
  <si>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</si>
  <si>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</si>
  <si>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</si>
  <si>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</si>
  <si>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</si>
  <si>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</si>
  <si>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</si>
  <si>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</si>
  <si>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</si>
  <si>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</si>
  <si>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</si>
  <si>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</si>
  <si>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</si>
  <si>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</si>
  <si>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</si>
  <si>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</si>
  <si>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</si>
  <si>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</si>
  <si>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</si>
  <si>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</si>
  <si>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</si>
  <si>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</si>
  <si>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</si>
  <si>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</si>
  <si>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</si>
  <si>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</si>
  <si>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</si>
  <si>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</si>
  <si>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</si>
  <si>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</si>
  <si>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</si>
  <si>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</si>
  <si>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</si>
  <si>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</si>
  <si>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</si>
  <si>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</si>
  <si>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</si>
  <si>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</si>
  <si>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</si>
  <si>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</si>
  <si>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</si>
  <si>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</si>
  <si>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</si>
  <si>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</si>
  <si>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</si>
  <si>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</si>
  <si>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</si>
  <si>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</si>
  <si>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</si>
  <si>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</si>
  <si>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</si>
  <si>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</si>
  <si>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</si>
  <si>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</si>
  <si>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</si>
  <si>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</si>
  <si>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</si>
  <si>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</si>
  <si>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</si>
  <si>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</si>
  <si>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</si>
  <si>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</si>
  <si>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</si>
  <si>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</si>
  <si>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</si>
  <si>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</si>
  <si>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</si>
  <si>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</si>
  <si>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</si>
  <si>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</si>
  <si>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</si>
  <si>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</si>
  <si>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</si>
  <si>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</si>
  <si>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</si>
  <si>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</si>
  <si>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</si>
  <si>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</si>
  <si>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</si>
  <si>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</si>
  <si>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</si>
  <si>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</si>
  <si>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</si>
  <si>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</si>
  <si>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</si>
  <si>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</si>
  <si>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</si>
  <si>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</si>
  <si>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</si>
  <si>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</si>
  <si>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</si>
  <si>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</si>
  <si>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</si>
  <si>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</si>
  <si>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</si>
  <si>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</si>
  <si>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</si>
  <si>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</si>
  <si>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</si>
  <si>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</si>
  <si>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</si>
  <si>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</si>
  <si>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</si>
  <si>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</si>
  <si>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</si>
  <si>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</si>
  <si>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</si>
  <si>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</si>
  <si>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</si>
  <si>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</si>
  <si>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</si>
  <si>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</si>
  <si>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</si>
  <si>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</si>
  <si>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</si>
  <si>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</si>
  <si>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</si>
  <si>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</si>
  <si>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</si>
  <si>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</si>
  <si>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</si>
  <si>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</si>
  <si>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</si>
  <si>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</si>
  <si>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</si>
  <si>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</si>
  <si>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</si>
  <si>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</si>
  <si>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</si>
  <si>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</si>
  <si>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</si>
  <si>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</si>
  <si>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</si>
  <si>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</si>
  <si>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</si>
  <si>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</si>
  <si>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</si>
  <si>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</si>
  <si>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</si>
  <si>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</si>
  <si>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</si>
  <si>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</si>
  <si>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</si>
  <si>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</si>
  <si>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</si>
  <si>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</si>
  <si>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</si>
  <si>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</si>
  <si>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</si>
  <si>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</si>
  <si>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</si>
  <si>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</si>
  <si>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</si>
  <si>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</si>
  <si>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</si>
  <si>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</si>
  <si>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</si>
  <si>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</si>
  <si>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</si>
  <si>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</si>
  <si>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</si>
  <si>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</si>
  <si>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</si>
  <si>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</si>
  <si>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</si>
  <si>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</si>
  <si>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</si>
  <si>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</si>
  <si>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</si>
  <si>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</si>
  <si>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</si>
  <si>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</si>
  <si>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</si>
  <si>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</si>
  <si>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</si>
  <si>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</si>
  <si>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</si>
  <si>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</si>
  <si>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</si>
  <si>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</si>
  <si>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</si>
  <si>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</si>
  <si>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</si>
  <si>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</si>
  <si>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</si>
  <si>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</si>
  <si>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</si>
  <si>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</si>
  <si>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</si>
  <si>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</si>
  <si>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</si>
  <si>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</si>
  <si>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</si>
  <si>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</si>
  <si>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</si>
  <si>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</si>
  <si>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</si>
  <si>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</si>
  <si>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</si>
  <si>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</si>
  <si>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</si>
  <si>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</si>
  <si>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</si>
  <si>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</si>
  <si>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</si>
  <si>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</si>
  <si>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</si>
  <si>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</si>
  <si>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</si>
  <si>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</si>
  <si>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</si>
  <si>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</si>
  <si>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</si>
  <si>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</si>
  <si>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</si>
  <si>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</si>
  <si>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</si>
  <si>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</si>
  <si>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</si>
  <si>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</si>
  <si>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</si>
  <si>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</si>
  <si>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</si>
  <si>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</si>
  <si>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</si>
  <si>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</si>
  <si>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</si>
  <si>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</si>
  <si>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</si>
  <si>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</si>
  <si>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</si>
  <si>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</si>
  <si>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</si>
  <si>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</si>
  <si>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</si>
  <si>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</si>
  <si>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</si>
  <si>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</si>
  <si>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</si>
  <si>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</si>
  <si>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</si>
  <si>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</si>
  <si>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</si>
  <si>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</si>
  <si>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</si>
  <si>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</si>
  <si>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</si>
  <si>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</si>
  <si>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</si>
  <si>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</si>
  <si>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</si>
  <si>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</si>
  <si>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</si>
  <si>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</si>
  <si>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</si>
  <si>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</si>
  <si>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</si>
  <si>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</si>
  <si>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</si>
  <si>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</si>
  <si>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</si>
  <si>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</si>
  <si>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</si>
  <si>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</si>
  <si>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</si>
  <si>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</si>
  <si>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</si>
  <si>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</si>
  <si>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</si>
  <si>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</si>
  <si>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</si>
  <si>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</si>
  <si>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</si>
  <si>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</si>
  <si>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</si>
  <si>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</si>
  <si>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</si>
  <si>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</si>
  <si>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</si>
  <si>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</si>
  <si>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</si>
  <si>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</si>
  <si>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</si>
  <si>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</si>
  <si>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</si>
  <si>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</si>
  <si>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</si>
  <si>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</si>
  <si>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</si>
  <si>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</si>
  <si>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</si>
  <si>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</si>
  <si>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</si>
  <si>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</si>
  <si>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</si>
  <si>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</si>
  <si>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</si>
  <si>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</si>
  <si>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</si>
  <si>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</si>
  <si>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</si>
  <si>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</si>
  <si>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</si>
  <si>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</si>
  <si>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</si>
  <si>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</si>
  <si>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</si>
  <si>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</si>
  <si>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</si>
  <si>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</si>
  <si>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</si>
  <si>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</si>
  <si>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</si>
  <si>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</si>
  <si>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</si>
  <si>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</si>
  <si>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</si>
  <si>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</si>
  <si>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</si>
  <si>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</si>
  <si>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</si>
  <si>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</si>
  <si>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</si>
  <si>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</si>
  <si>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</si>
  <si>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</si>
  <si>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</si>
  <si>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</si>
  <si>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</si>
  <si>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</si>
  <si>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</si>
  <si>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</si>
  <si>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</si>
  <si>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</si>
  <si>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</si>
  <si>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</si>
  <si>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</si>
  <si>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</si>
  <si>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</si>
  <si>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</si>
  <si>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</si>
  <si>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</si>
  <si>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</si>
  <si>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</si>
  <si>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</si>
  <si>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</si>
  <si>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</si>
  <si>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</si>
  <si>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</si>
  <si>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</si>
  <si>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</si>
  <si>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</si>
  <si>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</si>
  <si>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</si>
  <si>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</si>
  <si>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</si>
  <si>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</si>
  <si>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</si>
  <si>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</si>
  <si>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</si>
  <si>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</si>
  <si>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</si>
  <si>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</si>
  <si>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</si>
  <si>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</si>
  <si>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</si>
  <si>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</si>
  <si>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</si>
  <si>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</si>
  <si>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</si>
  <si>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</si>
  <si>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</si>
  <si>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</si>
  <si>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</si>
  <si>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</si>
  <si>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</si>
  <si>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</si>
  <si>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</si>
  <si>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</si>
  <si>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</si>
  <si>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</si>
  <si>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</si>
  <si>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</si>
  <si>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</si>
  <si>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</si>
  <si>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</si>
  <si>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</si>
  <si>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</si>
  <si>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</si>
  <si>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</si>
  <si>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</si>
  <si>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</si>
  <si>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</si>
  <si>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</si>
  <si>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</si>
  <si>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</si>
  <si>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</si>
  <si>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25CM DE DIAMETRO,TRATADO COM PINTURA IMUNIZANTE,EXCLUSIVE ESCAVACAO,FUNDACAO 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</si>
  <si>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</si>
  <si>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</si>
  <si>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</si>
  <si>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</si>
  <si>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</si>
  <si>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</si>
  <si>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</si>
  <si>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</si>
  <si>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</si>
  <si>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</si>
  <si>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</si>
  <si>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</si>
  <si>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</si>
  <si>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</si>
  <si>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</si>
  <si>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</si>
  <si>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</si>
  <si>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</si>
  <si>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</si>
  <si>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</si>
  <si>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</si>
  <si>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</si>
  <si>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</si>
  <si>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</si>
  <si>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</si>
  <si>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</si>
  <si>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</si>
  <si>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</si>
  <si>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</si>
  <si>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</si>
  <si>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</si>
  <si>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</si>
  <si>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</si>
  <si>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</si>
  <si>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</si>
  <si>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</si>
  <si>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</si>
  <si>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</si>
  <si>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</si>
  <si>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</si>
  <si>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</si>
  <si>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</si>
  <si>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</si>
  <si>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</si>
  <si>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</si>
  <si>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</si>
  <si>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</si>
  <si>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</si>
  <si>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</si>
  <si>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</si>
  <si>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</si>
  <si>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</si>
  <si>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</si>
  <si>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</si>
  <si>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</si>
  <si>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</si>
  <si>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</si>
  <si>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</si>
  <si>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</si>
  <si>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</si>
  <si>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</si>
  <si>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</si>
  <si>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</si>
  <si>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</si>
  <si>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</si>
  <si>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</si>
  <si>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</si>
  <si>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</si>
  <si>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</si>
  <si>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</si>
  <si>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</si>
  <si>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</si>
  <si>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</si>
  <si>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</si>
  <si>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</si>
  <si>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</si>
  <si>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</si>
  <si>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</si>
  <si>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</si>
  <si>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</si>
  <si>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</si>
  <si>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</si>
  <si>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</si>
  <si>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</si>
  <si>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</si>
  <si>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</si>
  <si>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</si>
  <si>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</si>
  <si>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</si>
  <si>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</si>
  <si>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</si>
  <si>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</si>
  <si>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</si>
  <si>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</si>
  <si>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</si>
  <si>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</si>
  <si>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</si>
  <si>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</si>
  <si>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</si>
  <si>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</si>
  <si>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</si>
  <si>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</si>
  <si>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</si>
  <si>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</si>
  <si>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</si>
  <si>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</si>
  <si>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</si>
  <si>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</si>
  <si>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</si>
  <si>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</si>
  <si>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</si>
  <si>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</si>
  <si>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</si>
  <si>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</si>
  <si>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</si>
  <si>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</si>
  <si>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</si>
  <si>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</si>
  <si>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</si>
  <si>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</si>
  <si>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</si>
  <si>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</si>
  <si>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</si>
  <si>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</si>
  <si>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</si>
  <si>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</si>
  <si>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</si>
  <si>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</si>
  <si>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</si>
  <si>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</si>
  <si>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</si>
  <si>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</si>
  <si>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</si>
  <si>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</si>
  <si>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</si>
  <si>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</si>
  <si>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</si>
  <si>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</si>
  <si>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</si>
  <si>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</si>
  <si>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</si>
  <si>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</si>
  <si>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</si>
  <si>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</si>
  <si>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</si>
  <si>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</si>
  <si>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</si>
  <si>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</si>
  <si>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</si>
  <si>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</si>
  <si>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</si>
  <si>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</si>
  <si>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</si>
  <si>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</si>
  <si>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</si>
  <si>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</si>
  <si>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</si>
  <si>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</si>
  <si>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</si>
  <si>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</si>
  <si>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</si>
  <si>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</si>
  <si>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</si>
  <si>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</si>
  <si>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</si>
  <si>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</si>
  <si>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</si>
  <si>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</si>
  <si>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</si>
  <si>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</si>
  <si>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</si>
  <si>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</si>
  <si>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</si>
  <si>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</si>
  <si>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</si>
  <si>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</si>
  <si>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</si>
  <si>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</si>
  <si>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</si>
  <si>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</si>
  <si>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</si>
  <si>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</si>
  <si>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</si>
  <si>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</si>
  <si>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</si>
  <si>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</si>
  <si>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</si>
  <si>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</si>
  <si>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</si>
  <si>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</si>
  <si>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</si>
  <si>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</si>
  <si>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</si>
  <si>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</si>
  <si>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</si>
  <si>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</si>
  <si>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</si>
  <si>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</si>
  <si>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</si>
  <si>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</si>
  <si>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</si>
  <si>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</si>
  <si>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</si>
  <si>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</si>
  <si>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</si>
  <si>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</si>
  <si>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</si>
  <si>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</si>
  <si>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</si>
  <si>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</si>
  <si>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</si>
  <si>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</si>
  <si>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</si>
  <si>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</si>
  <si>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</si>
  <si>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</si>
  <si>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</si>
  <si>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</si>
  <si>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</si>
  <si>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</si>
  <si>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</si>
  <si>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</si>
  <si>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</si>
  <si>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</si>
  <si>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</si>
  <si>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</si>
  <si>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</si>
  <si>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</si>
  <si>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</si>
  <si>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</si>
  <si>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</si>
  <si>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</si>
  <si>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</si>
  <si>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</si>
  <si>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</si>
  <si>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</si>
  <si>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</si>
  <si>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</si>
  <si>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</si>
  <si>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</si>
  <si>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</si>
  <si>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</si>
  <si>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</si>
  <si>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</si>
  <si>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</si>
  <si>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</si>
  <si>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</si>
  <si>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</si>
  <si>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</si>
  <si>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</si>
  <si>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</si>
  <si>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</si>
  <si>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</si>
  <si>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</si>
  <si>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</si>
  <si>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</si>
  <si>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</si>
  <si>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</si>
  <si>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</si>
  <si>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</si>
  <si>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</si>
  <si>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</si>
  <si>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</si>
  <si>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</si>
  <si>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</si>
  <si>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</si>
  <si>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</si>
  <si>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</si>
  <si>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</si>
  <si>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</si>
  <si>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</si>
  <si>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</si>
  <si>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</si>
  <si>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</si>
  <si>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</si>
  <si>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</si>
  <si>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</si>
  <si>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</si>
  <si>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</si>
  <si>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</si>
  <si>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</si>
  <si>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</si>
  <si>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</si>
  <si>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</si>
  <si>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</si>
  <si>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</si>
  <si>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</si>
  <si>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</si>
  <si>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</si>
  <si>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</si>
  <si>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</si>
  <si>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</si>
  <si>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</si>
  <si>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</si>
  <si>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</si>
  <si>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</si>
  <si>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</si>
  <si>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</si>
  <si>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</si>
  <si>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</si>
  <si>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</si>
  <si>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</si>
  <si>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</si>
  <si>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</si>
  <si>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</si>
  <si>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</si>
  <si>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</si>
  <si>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</si>
  <si>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</si>
  <si>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</si>
  <si>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</si>
  <si>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</si>
  <si>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</si>
  <si>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</si>
  <si>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</si>
  <si>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</si>
  <si>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</si>
  <si>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</si>
  <si>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</si>
  <si>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</si>
  <si>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</si>
  <si>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</si>
  <si>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</si>
  <si>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</si>
  <si>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</si>
  <si>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</si>
  <si>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</si>
  <si>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</si>
  <si>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</si>
  <si>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</si>
  <si>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</si>
  <si>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</si>
  <si>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</si>
  <si>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</si>
  <si>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</si>
  <si>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</si>
  <si>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</si>
  <si>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</si>
  <si>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</si>
  <si>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</si>
  <si>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</si>
  <si>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</si>
  <si>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</si>
  <si>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</si>
  <si>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</si>
  <si>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</si>
  <si>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</si>
  <si>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</si>
  <si>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</si>
  <si>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</si>
  <si>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</si>
  <si>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</si>
  <si>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</si>
  <si>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</si>
  <si>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</si>
  <si>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</si>
  <si>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</si>
  <si>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</si>
  <si>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</si>
  <si>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</si>
  <si>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</si>
  <si>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</si>
  <si>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</si>
  <si>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</si>
  <si>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</si>
  <si>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</si>
  <si>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</si>
  <si>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</si>
  <si>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</si>
  <si>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</si>
  <si>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</si>
  <si>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</si>
  <si>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</si>
  <si>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</si>
  <si>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</si>
  <si>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</si>
  <si>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</si>
  <si>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</si>
  <si>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</si>
  <si>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</si>
  <si>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</si>
  <si>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</si>
  <si>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</si>
  <si>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</si>
  <si>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</si>
  <si>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</si>
  <si>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</si>
  <si>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</si>
  <si>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</si>
  <si>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</si>
  <si>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</si>
  <si>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</si>
  <si>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</si>
  <si>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</si>
  <si>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</si>
  <si>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</si>
  <si>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</si>
  <si>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</si>
  <si>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</si>
  <si>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</si>
  <si>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</si>
  <si>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</si>
  <si>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</si>
  <si>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</si>
  <si>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</si>
  <si>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</si>
  <si>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</si>
  <si>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</si>
  <si>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</si>
  <si>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</si>
  <si>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</si>
  <si>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</si>
  <si>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</si>
  <si>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</si>
  <si>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</si>
  <si>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</si>
  <si>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</si>
  <si>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</si>
  <si>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</si>
  <si>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</si>
  <si>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</si>
  <si>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</si>
  <si>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</si>
  <si>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</si>
  <si>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</si>
  <si>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</si>
  <si>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</si>
  <si>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</si>
  <si>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</si>
  <si>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</si>
  <si>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</si>
  <si>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</si>
  <si>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</si>
  <si>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</si>
  <si>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</si>
  <si>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</si>
  <si>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</si>
  <si>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</si>
  <si>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</si>
  <si>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</si>
  <si>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</si>
  <si>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</si>
  <si>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</si>
  <si>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</si>
  <si>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</si>
  <si>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</si>
  <si>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</si>
  <si>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</si>
  <si>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</si>
  <si>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</si>
  <si>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</si>
  <si>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</si>
  <si>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</si>
  <si>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</si>
  <si>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</si>
  <si>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</si>
  <si>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</si>
  <si>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</si>
  <si>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</si>
  <si>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</si>
  <si>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</si>
  <si>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</si>
  <si>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</si>
  <si>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</si>
  <si>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</si>
  <si>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</si>
  <si>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</si>
  <si>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</si>
  <si>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</si>
  <si>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</si>
  <si>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</si>
  <si>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</si>
  <si>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</si>
  <si>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</si>
  <si>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</si>
  <si>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</si>
  <si>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</si>
  <si>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</si>
  <si>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</si>
  <si>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</si>
  <si>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</si>
  <si>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</si>
  <si>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</si>
  <si>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</si>
  <si>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</si>
  <si>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</si>
  <si>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</si>
  <si>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</si>
  <si>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</si>
  <si>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</si>
  <si>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</si>
  <si>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</si>
  <si>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</si>
  <si>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</si>
  <si>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</si>
  <si>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</si>
  <si>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</si>
  <si>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</si>
  <si>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</si>
  <si>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</si>
  <si>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</si>
  <si>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</si>
  <si>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</si>
  <si>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</si>
  <si>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</si>
  <si>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</si>
  <si>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</si>
  <si>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</si>
  <si>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</si>
  <si>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</si>
  <si>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</si>
  <si>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</si>
  <si>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</si>
  <si>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</si>
  <si>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</si>
  <si>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</si>
  <si>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</si>
  <si>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</si>
  <si>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</si>
  <si>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</si>
  <si>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</si>
  <si>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</si>
  <si>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</si>
  <si>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</si>
  <si>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</si>
  <si>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</si>
  <si>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</si>
  <si>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</si>
  <si>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</si>
  <si>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</si>
  <si>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</si>
  <si>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</si>
  <si>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</si>
  <si>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</si>
  <si>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</si>
  <si>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</si>
  <si>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</si>
  <si>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1CM,FIXADA COM COLA.FORNECIMENTO E COLOCACAO</t>
  </si>
  <si>
    <t>11.018.0075-A</t>
  </si>
  <si>
    <t>11.018.0080-0</t>
  </si>
  <si>
    <t>JUNTA DE DILATACAO E VEDACAO DE ISOPOR,NA ESPESSURA DE 2CM,FIXADA COM COLA.FORNECIMENTO E COLOCACAO</t>
  </si>
  <si>
    <t>11.018.0080-A</t>
  </si>
  <si>
    <t>11.018.0085-0</t>
  </si>
  <si>
    <t>JUNTA DE DILATACAO E VEDACAO DE ISOPOR,NA ESPESSURA DE 3CM,FIXADA COM COLA.FORNECIMENTO E COLOCACAO</t>
  </si>
  <si>
    <t>11.018.0085-A</t>
  </si>
  <si>
    <t>11.018.0090-0</t>
  </si>
  <si>
    <t>JUNTA DE DILATACAO E VEDACAO DE ISOPOR,NA ESPESSURA DE 5CM,FIXADA COM COLA.FORNECIMENTO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</si>
  <si>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</si>
  <si>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</si>
  <si>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</si>
  <si>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</si>
  <si>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</si>
  <si>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</si>
  <si>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</si>
  <si>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</si>
  <si>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</si>
  <si>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</si>
  <si>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</si>
  <si>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</si>
  <si>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</si>
  <si>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</si>
  <si>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</si>
  <si>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</si>
  <si>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</si>
  <si>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</si>
  <si>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</si>
  <si>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</si>
  <si>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</si>
  <si>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</si>
  <si>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</si>
  <si>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</si>
  <si>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</si>
  <si>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</si>
  <si>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</si>
  <si>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</si>
  <si>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</si>
  <si>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</si>
  <si>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</si>
  <si>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</si>
  <si>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</si>
  <si>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</si>
  <si>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</si>
  <si>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</si>
  <si>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</si>
  <si>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</si>
  <si>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</si>
  <si>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</si>
  <si>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</si>
  <si>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</si>
  <si>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</si>
  <si>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</si>
  <si>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</si>
  <si>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</si>
  <si>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</si>
  <si>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</si>
  <si>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</si>
  <si>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</si>
  <si>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</si>
  <si>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</si>
  <si>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11.023.0005-0</t>
  </si>
  <si>
    <t>TELA PARA ESTRUTURA DE CONCRETO ARMADO,FORMADA POR FIOS DEACO CA-60,CRUZADAS E SOLDADAS ENTRE SI,FORMANDO MALHAS QUADRADAS DE FIOS COM DIAMETRO DE 4,2MM E ESPACAMENTO ENTRE ELESDE 10X10CM.FORNECIMENTO</t>
  </si>
  <si>
    <t>11.023.0005-A</t>
  </si>
  <si>
    <t>11.023.0006-0</t>
  </si>
  <si>
    <t>TELA DE ARAME GALVANIZADO,BWG,FIO 14,MALHA 80MM,SEM REVESTIMENTO DE PVC.FORNECIMENTO</t>
  </si>
  <si>
    <t>11.023.0006-A</t>
  </si>
  <si>
    <t>11.023.0007-0</t>
  </si>
  <si>
    <t>TELA DE ARAME GALVANIZADO,BWG,FIO 14,MALHA 60MM,SEM REVESTIMENTO DE PVC.FORNECIMENTO</t>
  </si>
  <si>
    <t>11.023.0007-A</t>
  </si>
  <si>
    <t>11.023.0008-0</t>
  </si>
  <si>
    <t>TELA DE ARAME GALVANIZADO,BWG,FIO 14,MALHA 40MM,SEM REVESTIMENTO DE PVC.FORNECIMENTO</t>
  </si>
  <si>
    <t>11.023.0008-A</t>
  </si>
  <si>
    <t>11.023.0009-0</t>
  </si>
  <si>
    <t>TELA DE ARAME GALVANIZADO,BWG,FIO 12,MALHA 50MM,SEM REVESTIMENTO DE PVC.FORNECIMENTO</t>
  </si>
  <si>
    <t>11.023.0009-A</t>
  </si>
  <si>
    <t>11.023.0010-0</t>
  </si>
  <si>
    <t>TELA DE ARAME GALVANIZADO,BWG,FIO 12,MALHA 40MM,SEM REVESTIMENTO DE PVC.FORNECIMENTO</t>
  </si>
  <si>
    <t>11.023.0010-A</t>
  </si>
  <si>
    <t>11.023.0011-0</t>
  </si>
  <si>
    <t>TELA DE ARAME GALVANIZADO,BWG,FIO 10,MALHA 60MM,SEM REVESTIMENTO DE PVC.FORNECIMENTO</t>
  </si>
  <si>
    <t>11.023.0011-A</t>
  </si>
  <si>
    <t>11.023.0012-0</t>
  </si>
  <si>
    <t>TELA DE ARAME GALVANIZADO Nº12 PLASTIFICADA,MALHA QUADRADA DE 7,5X7,5CM.FORNECIMENTO</t>
  </si>
  <si>
    <t>11.023.0012-A</t>
  </si>
  <si>
    <t>11.023.0013-0</t>
  </si>
  <si>
    <t>TELA GALVANIZADA PARA GABIAO,DE 2,00X1,00X1,00M,DE FIO 2,7MM,MALHA 8X10CM.FORNECIMENTO</t>
  </si>
  <si>
    <t>11.023.0013-A</t>
  </si>
  <si>
    <t>11.023.0014-0</t>
  </si>
  <si>
    <t>TELA DE ARAME GALVANIZADO Nº12,MALHA QUADRADA DE 2,5X2,5CM.FORNECIMENTO</t>
  </si>
  <si>
    <t>11.023.0014-A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</si>
  <si>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</si>
  <si>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</si>
  <si>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</si>
  <si>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</si>
  <si>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</si>
  <si>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</si>
  <si>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</si>
  <si>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</si>
  <si>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</si>
  <si>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</si>
  <si>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</si>
  <si>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</si>
  <si>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</si>
  <si>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</si>
  <si>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</si>
  <si>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</si>
  <si>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</si>
  <si>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</si>
  <si>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</si>
  <si>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</si>
  <si>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</si>
  <si>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</si>
  <si>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</si>
  <si>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</si>
  <si>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</si>
  <si>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</si>
  <si>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</si>
  <si>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</si>
  <si>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</si>
  <si>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</si>
  <si>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</si>
  <si>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</si>
  <si>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</si>
  <si>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</si>
  <si>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</si>
  <si>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</si>
  <si>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</si>
  <si>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</si>
  <si>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</si>
  <si>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</si>
  <si>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</si>
  <si>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</si>
  <si>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</si>
  <si>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</si>
  <si>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</si>
  <si>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</si>
  <si>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</si>
  <si>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</si>
  <si>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</si>
  <si>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</si>
  <si>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</si>
  <si>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</si>
  <si>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</si>
  <si>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</si>
  <si>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</si>
  <si>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</si>
  <si>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</si>
  <si>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</si>
  <si>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</si>
  <si>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</si>
  <si>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</si>
  <si>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</si>
  <si>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</si>
  <si>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</si>
  <si>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</si>
  <si>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</si>
  <si>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</si>
  <si>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</si>
  <si>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</si>
  <si>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11.026.0040-0</t>
  </si>
  <si>
    <t>REVESTIMENTO DE CANAL,UTILIZANDO O COLCHAO EM CONCRETO VSL,COM ESPESSURA DE 0,15M,INCLUINDO FORNECIMENTO DOS MATERIAIS EEXECUCAO</t>
  </si>
  <si>
    <t>11.026.0040-A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</si>
  <si>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</si>
  <si>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</si>
  <si>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</si>
  <si>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</si>
  <si>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</si>
  <si>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</si>
  <si>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</si>
  <si>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</si>
  <si>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</si>
  <si>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</si>
  <si>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</si>
  <si>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</si>
  <si>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</si>
  <si>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</si>
  <si>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</si>
  <si>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</si>
  <si>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</si>
  <si>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</si>
  <si>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</si>
  <si>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</si>
  <si>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</si>
  <si>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</si>
  <si>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</si>
  <si>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</si>
  <si>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</si>
  <si>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</si>
  <si>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</si>
  <si>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</si>
  <si>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</si>
  <si>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</si>
  <si>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</si>
  <si>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</si>
  <si>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11.030.0115-A</t>
  </si>
  <si>
    <t>11.030.0120-0</t>
  </si>
  <si>
    <t>LAJE PRE-MOLDADA BETA 20,PARA SOBRECARGA DE 3,5KN/M2 E VAO DE 6,20M,CONSIDERANDO VIGOTAS,TIJOLOS E ARMADURA NEGATIVA,INCLUSIVE CAPEAMENTO DE 4CM DE ESPESSURA,COM CONCRETO FCK=30MPAE ESCORAMENTO.FORNECIMENTO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</si>
  <si>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</si>
  <si>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</si>
  <si>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</si>
  <si>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</si>
  <si>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</si>
  <si>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</si>
  <si>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</si>
  <si>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</si>
  <si>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</si>
  <si>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</si>
  <si>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</si>
  <si>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</si>
  <si>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</si>
  <si>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</si>
  <si>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</si>
  <si>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</si>
  <si>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</si>
  <si>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</si>
  <si>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</si>
  <si>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</si>
  <si>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</si>
  <si>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</si>
  <si>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</si>
  <si>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</si>
  <si>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</si>
  <si>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</si>
  <si>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</si>
  <si>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</si>
  <si>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</si>
  <si>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</si>
  <si>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</si>
  <si>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</si>
  <si>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</si>
  <si>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</si>
  <si>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</si>
  <si>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</si>
  <si>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</si>
  <si>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</si>
  <si>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</si>
  <si>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</si>
  <si>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</si>
  <si>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</si>
  <si>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</si>
  <si>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</si>
  <si>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</si>
  <si>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</si>
  <si>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</si>
  <si>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</si>
  <si>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</si>
  <si>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</si>
  <si>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</si>
  <si>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</si>
  <si>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</si>
  <si>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</si>
  <si>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</si>
  <si>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</si>
  <si>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TUNEIS:DESLOCAMENTOS,POSICIONAMENTO,FIXACAO E RETIRADA DE CONJUNTO DE FORMAS DE 7,00M DE EXTENSAO ERESPECTIVOS TRILHOS,EM TUNEL DE 70,00M2 DE SECAO</t>
  </si>
  <si>
    <t>11.038.0001-A</t>
  </si>
  <si>
    <t>11.039.0001-0</t>
  </si>
  <si>
    <t>FORMA METALICA PARA TUNEIS:FORNECIMENTO DE FORMAS DESLIZANTES SOBRE TRILHOS DE 7,00M DE EXTENSAO,EM TUNEL DE 70,00M2 DESECAO,FORMAS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</si>
  <si>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</si>
  <si>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</si>
  <si>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</si>
  <si>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</si>
  <si>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</si>
  <si>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</si>
  <si>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</si>
  <si>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</si>
  <si>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</si>
  <si>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</si>
  <si>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</si>
  <si>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</si>
  <si>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</si>
  <si>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</si>
  <si>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</si>
  <si>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</si>
  <si>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</si>
  <si>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</si>
  <si>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</si>
  <si>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</si>
  <si>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</si>
  <si>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</si>
  <si>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</si>
  <si>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</si>
  <si>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</si>
  <si>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</si>
  <si>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</si>
  <si>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</si>
  <si>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</si>
  <si>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</si>
  <si>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</si>
  <si>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</si>
  <si>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</si>
  <si>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</si>
  <si>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</si>
  <si>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</si>
  <si>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</si>
  <si>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</si>
  <si>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</si>
  <si>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</si>
  <si>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</si>
  <si>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</si>
  <si>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</si>
  <si>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</si>
  <si>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</si>
  <si>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</si>
  <si>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</si>
  <si>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</si>
  <si>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</si>
  <si>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</si>
  <si>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</si>
  <si>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</si>
  <si>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</si>
  <si>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</si>
  <si>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</si>
  <si>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</si>
  <si>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</si>
  <si>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</si>
  <si>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</si>
  <si>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</si>
  <si>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</si>
  <si>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</si>
  <si>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</si>
  <si>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</si>
  <si>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</si>
  <si>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</si>
  <si>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</si>
  <si>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</si>
  <si>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</si>
  <si>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</si>
  <si>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</si>
  <si>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</si>
  <si>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</si>
  <si>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</si>
  <si>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</si>
  <si>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</si>
  <si>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</si>
  <si>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</si>
  <si>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</si>
  <si>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</si>
  <si>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</si>
  <si>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</si>
  <si>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</si>
  <si>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</si>
  <si>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</si>
  <si>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</si>
  <si>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</si>
  <si>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</si>
  <si>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</si>
  <si>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</si>
  <si>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</si>
  <si>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</si>
  <si>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</si>
  <si>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</si>
  <si>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</si>
  <si>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</si>
  <si>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</si>
  <si>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</si>
  <si>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</si>
  <si>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</si>
  <si>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</si>
  <si>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</si>
  <si>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</si>
  <si>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</si>
  <si>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</si>
  <si>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</si>
  <si>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</si>
  <si>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</si>
  <si>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</si>
  <si>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</si>
  <si>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</si>
  <si>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</si>
  <si>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</si>
  <si>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</si>
  <si>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</si>
  <si>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</si>
  <si>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</si>
  <si>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</si>
  <si>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</si>
  <si>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</si>
  <si>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</si>
  <si>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</si>
  <si>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</si>
  <si>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</si>
  <si>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</si>
  <si>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</si>
  <si>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</si>
  <si>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</si>
  <si>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</si>
  <si>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</si>
  <si>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</si>
  <si>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</si>
  <si>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</si>
  <si>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</si>
  <si>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</si>
  <si>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</si>
  <si>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</si>
  <si>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</si>
  <si>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</si>
  <si>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</si>
  <si>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</si>
  <si>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</si>
  <si>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</si>
  <si>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</si>
  <si>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</si>
  <si>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</si>
  <si>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</si>
  <si>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</si>
  <si>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</si>
  <si>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</si>
  <si>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</si>
  <si>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</si>
  <si>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</si>
  <si>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</si>
  <si>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</si>
  <si>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</si>
  <si>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</si>
  <si>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</si>
  <si>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</si>
  <si>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</si>
  <si>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</si>
  <si>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</si>
  <si>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</si>
  <si>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</si>
  <si>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</si>
  <si>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</si>
  <si>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</si>
  <si>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</si>
  <si>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</si>
  <si>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</si>
  <si>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</si>
  <si>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</si>
  <si>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</si>
  <si>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</si>
  <si>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</si>
  <si>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</si>
  <si>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</si>
  <si>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</si>
  <si>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</si>
  <si>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</si>
  <si>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</si>
  <si>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</si>
  <si>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</si>
  <si>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</si>
  <si>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</si>
  <si>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</si>
  <si>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</si>
  <si>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</si>
  <si>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</si>
  <si>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</si>
  <si>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</si>
  <si>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</si>
  <si>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</si>
  <si>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</si>
  <si>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</si>
  <si>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</si>
  <si>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</si>
  <si>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</si>
  <si>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</si>
  <si>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</si>
  <si>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</si>
  <si>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</si>
  <si>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</si>
  <si>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</si>
  <si>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</si>
  <si>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</si>
  <si>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</si>
  <si>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</si>
  <si>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</si>
  <si>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</si>
  <si>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</si>
  <si>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</si>
  <si>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</si>
  <si>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</si>
  <si>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</si>
  <si>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</si>
  <si>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</si>
  <si>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</si>
  <si>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</si>
  <si>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</si>
  <si>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</si>
  <si>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</si>
  <si>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</si>
  <si>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</si>
  <si>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</si>
  <si>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</si>
  <si>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</si>
  <si>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</si>
  <si>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</si>
  <si>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</si>
  <si>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</si>
  <si>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</si>
  <si>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</si>
  <si>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</si>
  <si>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METALICO(ALUGUEL),COM ESCORAS TELESCOPAVEIS OU TORRES DE CARGA,INCLUSIVE VIGAMENTO PRINCIPAL E SECUNDARIO,PARA ESTRUTURA CONVENCIONAL DE CONCRETO ARMADO,EXCLUSIVE CIMBRAMENTO.MEDICAO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</si>
  <si>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</si>
  <si>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</si>
  <si>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</si>
  <si>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</si>
  <si>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</si>
  <si>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</si>
  <si>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</si>
  <si>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</si>
  <si>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</si>
  <si>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</si>
  <si>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11.056.0010-0</t>
  </si>
  <si>
    <t>ESCORAS METALICAS(ALUGUEL)PARA CIMBRAMENTO METALICO(EXCLUSIVE ESTE)DE LAJES PLANAS(COGUMELO)COM ALTURA ATE 3,50M,CONSIDERANDO 0,8UN/M2</t>
  </si>
  <si>
    <t>11.056.0010-A</t>
  </si>
  <si>
    <t>11.056.0030-0</t>
  </si>
  <si>
    <t>CIMBRAMENTO METALICO(ALUGUEL)PARA EDIFICACOES COM LAJES PLANAS(COGUMELO),DISPENSANDO REESCORAMENTO,EXCLUSIVE ESCORAS METALICAS.O CUSTO INCLUI LONGARINAS PRINCIPAIS,SECUNDARIAS E PECAS DE LIGACAO</t>
  </si>
  <si>
    <t>11.056.0030-A</t>
  </si>
  <si>
    <t>11.057.0010-0</t>
  </si>
  <si>
    <t>MONTAGEM E DESMONTAGEM DE CIMBRAMENTO METALICO PARA EDIFICACOES,PRESERVANDO REESCORAMENTO,COMPREENDENDO ESCORAS,LONGARINAS PRINCIPAIS,SECUNDARIAS E PECAS DE LIGACAO</t>
  </si>
  <si>
    <t>11.057.0010-A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</si>
  <si>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</si>
  <si>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</si>
  <si>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</si>
  <si>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</si>
  <si>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</si>
  <si>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</si>
  <si>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</si>
  <si>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</si>
  <si>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</si>
  <si>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</si>
  <si>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</si>
  <si>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</si>
  <si>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</si>
  <si>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</si>
  <si>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</si>
  <si>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</si>
  <si>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</si>
  <si>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</si>
  <si>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</si>
  <si>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</si>
  <si>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</si>
  <si>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</si>
  <si>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</si>
  <si>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</si>
  <si>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</si>
  <si>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</si>
  <si>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</si>
  <si>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</si>
  <si>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</si>
  <si>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</si>
  <si>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</si>
  <si>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</si>
  <si>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</si>
  <si>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</si>
  <si>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</si>
  <si>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</si>
  <si>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</si>
  <si>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</si>
  <si>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</si>
  <si>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</si>
  <si>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</si>
  <si>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</si>
  <si>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</si>
  <si>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</si>
  <si>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</si>
  <si>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</si>
  <si>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</si>
  <si>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</si>
  <si>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</si>
  <si>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</si>
  <si>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</si>
  <si>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</si>
  <si>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</si>
  <si>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</si>
  <si>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</si>
  <si>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</si>
  <si>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</si>
  <si>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</si>
  <si>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</si>
  <si>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</si>
  <si>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</si>
  <si>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</si>
  <si>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</si>
  <si>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</si>
  <si>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</si>
  <si>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</si>
  <si>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</si>
  <si>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</si>
  <si>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</si>
  <si>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</si>
  <si>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</si>
  <si>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</si>
  <si>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</si>
  <si>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</si>
  <si>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</si>
  <si>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</si>
  <si>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</si>
  <si>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</si>
  <si>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</si>
  <si>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</si>
  <si>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</si>
  <si>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</si>
  <si>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</si>
  <si>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</si>
  <si>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</si>
  <si>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</si>
  <si>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</si>
  <si>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</si>
  <si>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</si>
  <si>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</si>
  <si>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</si>
  <si>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</si>
  <si>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</si>
  <si>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</si>
  <si>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</si>
  <si>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</si>
  <si>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</si>
  <si>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</si>
  <si>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</si>
  <si>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</si>
  <si>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</si>
  <si>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</si>
  <si>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</si>
  <si>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</si>
  <si>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</si>
  <si>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</si>
  <si>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</si>
  <si>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</si>
  <si>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</si>
  <si>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</si>
  <si>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</si>
  <si>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</si>
  <si>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</si>
  <si>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</si>
  <si>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</si>
  <si>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</si>
  <si>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</si>
  <si>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</si>
  <si>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</si>
  <si>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</si>
  <si>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</si>
  <si>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</si>
  <si>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</si>
  <si>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</si>
  <si>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</si>
  <si>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</si>
  <si>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</si>
  <si>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</si>
  <si>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</si>
  <si>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</si>
  <si>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</si>
  <si>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</si>
  <si>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</si>
  <si>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</si>
  <si>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</si>
  <si>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</si>
  <si>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</si>
  <si>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</si>
  <si>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</si>
  <si>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</si>
  <si>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</si>
  <si>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</si>
  <si>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</si>
  <si>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</si>
  <si>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</si>
  <si>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</si>
  <si>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</si>
  <si>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</si>
  <si>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</si>
  <si>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</si>
  <si>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</si>
  <si>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</si>
  <si>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</si>
  <si>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</si>
  <si>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</si>
  <si>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</si>
  <si>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</si>
  <si>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</si>
  <si>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</si>
  <si>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</si>
  <si>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</si>
  <si>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</si>
  <si>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</si>
  <si>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</si>
  <si>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</si>
  <si>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</si>
  <si>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</si>
  <si>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</si>
  <si>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</si>
  <si>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</si>
  <si>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</si>
  <si>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</si>
  <si>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</si>
  <si>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</si>
  <si>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</si>
  <si>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</si>
  <si>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</si>
  <si>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</si>
  <si>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</si>
  <si>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</si>
  <si>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</si>
  <si>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</si>
  <si>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</si>
  <si>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</si>
  <si>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</si>
  <si>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</si>
  <si>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</si>
  <si>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</si>
  <si>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</si>
  <si>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</si>
  <si>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</si>
  <si>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</si>
  <si>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</si>
  <si>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</si>
  <si>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</si>
  <si>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</si>
  <si>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</si>
  <si>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</si>
  <si>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</si>
  <si>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</si>
  <si>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</si>
  <si>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</si>
  <si>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</si>
  <si>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</si>
  <si>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</si>
  <si>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</si>
  <si>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</si>
  <si>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</si>
  <si>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</si>
  <si>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</si>
  <si>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</si>
  <si>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</si>
  <si>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</si>
  <si>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</si>
  <si>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</si>
  <si>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</si>
  <si>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</si>
  <si>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</si>
  <si>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</si>
  <si>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</si>
  <si>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</si>
  <si>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</si>
  <si>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</si>
  <si>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</si>
  <si>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</si>
  <si>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</si>
  <si>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</si>
  <si>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</si>
  <si>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</si>
  <si>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</si>
  <si>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</si>
  <si>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</si>
  <si>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</si>
  <si>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</si>
  <si>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</si>
  <si>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</si>
  <si>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</si>
  <si>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</si>
  <si>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</si>
  <si>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</si>
  <si>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</si>
  <si>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</si>
  <si>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</si>
  <si>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</si>
  <si>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</si>
  <si>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</si>
  <si>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</si>
  <si>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</si>
  <si>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</si>
  <si>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</si>
  <si>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</si>
  <si>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</si>
  <si>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</si>
  <si>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</si>
  <si>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</si>
  <si>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</si>
  <si>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</si>
  <si>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</si>
  <si>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</si>
  <si>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</si>
  <si>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</si>
  <si>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</si>
  <si>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</si>
  <si>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</si>
  <si>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</si>
  <si>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</si>
  <si>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</si>
  <si>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</si>
  <si>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</si>
  <si>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</si>
  <si>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</si>
  <si>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</si>
  <si>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</si>
  <si>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</si>
  <si>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</si>
  <si>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</si>
  <si>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</si>
  <si>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</si>
  <si>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</si>
  <si>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</si>
  <si>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</si>
  <si>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</si>
  <si>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</si>
  <si>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</si>
  <si>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</si>
  <si>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</si>
  <si>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</si>
  <si>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</si>
  <si>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</si>
  <si>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</si>
  <si>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</si>
  <si>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</si>
  <si>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</si>
  <si>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</si>
  <si>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</si>
  <si>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</si>
  <si>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</si>
  <si>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</si>
  <si>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</si>
  <si>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</si>
  <si>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</si>
  <si>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</si>
  <si>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 7X10X20CM,ASSENTES COM ARGAMASSA DE CIMENTO E SAIBRO,NOTRACO 1:6,EM PAREDES COM VAOS OU ARESTAS E MEDIDA PELA AREAREAL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</si>
  <si>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</si>
  <si>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</si>
  <si>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</si>
  <si>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</si>
  <si>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</si>
  <si>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</si>
  <si>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</si>
  <si>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</si>
  <si>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</si>
  <si>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</si>
  <si>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</si>
  <si>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</si>
  <si>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</si>
  <si>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</si>
  <si>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</si>
  <si>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</si>
  <si>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</si>
  <si>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</si>
  <si>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</si>
  <si>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</si>
  <si>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</si>
  <si>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</si>
  <si>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</si>
  <si>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</si>
  <si>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</si>
  <si>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</si>
  <si>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</si>
  <si>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</si>
  <si>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</si>
  <si>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</si>
  <si>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</si>
  <si>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</si>
  <si>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</si>
  <si>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</si>
  <si>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</si>
  <si>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</si>
  <si>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</si>
  <si>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</si>
  <si>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</si>
  <si>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</si>
  <si>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</si>
  <si>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</si>
  <si>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</si>
  <si>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</si>
  <si>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</si>
  <si>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</si>
  <si>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</si>
  <si>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</si>
  <si>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</si>
  <si>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</si>
  <si>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</si>
  <si>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</si>
  <si>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</si>
  <si>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</si>
  <si>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</si>
  <si>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</si>
  <si>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</si>
  <si>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</si>
  <si>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</si>
  <si>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</si>
  <si>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</si>
  <si>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</si>
  <si>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</si>
  <si>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</si>
  <si>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</si>
  <si>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</si>
  <si>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</si>
  <si>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</si>
  <si>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</si>
  <si>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</si>
  <si>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</si>
  <si>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</si>
  <si>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</si>
  <si>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</si>
  <si>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</si>
  <si>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</si>
  <si>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</si>
  <si>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</si>
  <si>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</si>
  <si>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</si>
  <si>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</si>
  <si>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</si>
  <si>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</si>
  <si>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</si>
  <si>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</si>
  <si>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</si>
  <si>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</si>
  <si>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</si>
  <si>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</si>
  <si>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</si>
  <si>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</si>
  <si>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</si>
  <si>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</si>
  <si>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</si>
  <si>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</si>
  <si>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</si>
  <si>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</si>
  <si>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</si>
  <si>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</si>
  <si>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</si>
  <si>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</si>
  <si>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</si>
  <si>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</si>
  <si>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</si>
  <si>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</si>
  <si>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</si>
  <si>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</si>
  <si>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</si>
  <si>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</si>
  <si>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</si>
  <si>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</si>
  <si>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</si>
  <si>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</si>
  <si>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</si>
  <si>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</si>
  <si>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</si>
  <si>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</si>
  <si>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</si>
  <si>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</si>
  <si>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</si>
  <si>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</si>
  <si>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</si>
  <si>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</si>
  <si>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</si>
  <si>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</si>
  <si>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</si>
  <si>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</si>
  <si>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</si>
  <si>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</si>
  <si>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</si>
  <si>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</si>
  <si>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</si>
  <si>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</si>
  <si>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</si>
  <si>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</si>
  <si>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</si>
  <si>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</si>
  <si>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</si>
  <si>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</si>
  <si>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</si>
  <si>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</si>
  <si>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</si>
  <si>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</si>
  <si>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</si>
  <si>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</si>
  <si>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</si>
  <si>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</si>
  <si>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</si>
  <si>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</si>
  <si>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</si>
  <si>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</si>
  <si>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</si>
  <si>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</si>
  <si>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</si>
  <si>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</si>
  <si>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</si>
  <si>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</si>
  <si>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</si>
  <si>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</si>
  <si>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</si>
  <si>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</si>
  <si>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</si>
  <si>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</si>
  <si>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</si>
  <si>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</si>
  <si>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</si>
  <si>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</si>
  <si>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</si>
  <si>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</si>
  <si>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</si>
  <si>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</si>
  <si>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</si>
  <si>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</si>
  <si>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</si>
  <si>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</si>
  <si>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</si>
  <si>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</si>
  <si>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</si>
  <si>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</si>
  <si>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</si>
  <si>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</si>
  <si>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</si>
  <si>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</si>
  <si>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</si>
  <si>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</si>
  <si>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</si>
  <si>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</si>
  <si>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</si>
  <si>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</si>
  <si>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</si>
  <si>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</si>
  <si>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</si>
  <si>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</si>
  <si>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</si>
  <si>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</si>
  <si>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</si>
  <si>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</si>
  <si>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</si>
  <si>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</si>
  <si>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</si>
  <si>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</si>
  <si>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</si>
  <si>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</si>
  <si>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</si>
  <si>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</si>
  <si>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</si>
  <si>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</si>
  <si>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</si>
  <si>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</si>
  <si>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</si>
  <si>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</si>
  <si>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</si>
  <si>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</si>
  <si>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</si>
  <si>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</si>
  <si>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</si>
  <si>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</si>
  <si>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</si>
  <si>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</si>
  <si>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</si>
  <si>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</si>
  <si>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</si>
  <si>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</si>
  <si>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</si>
  <si>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</si>
  <si>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</si>
  <si>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</si>
  <si>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</si>
  <si>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</si>
  <si>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</si>
  <si>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</si>
  <si>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</si>
  <si>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</si>
  <si>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</si>
  <si>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</si>
  <si>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</si>
  <si>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</si>
  <si>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</si>
  <si>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</si>
  <si>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</si>
  <si>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</si>
  <si>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</si>
  <si>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</si>
  <si>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</si>
  <si>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</si>
  <si>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</si>
  <si>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</si>
  <si>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</si>
  <si>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</si>
  <si>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</si>
  <si>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</si>
  <si>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</si>
  <si>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</si>
  <si>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</si>
  <si>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</si>
  <si>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</si>
  <si>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</si>
  <si>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</si>
  <si>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</si>
  <si>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</si>
  <si>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</si>
  <si>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</si>
  <si>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</si>
  <si>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</si>
  <si>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</si>
  <si>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</si>
  <si>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</si>
  <si>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</si>
  <si>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</si>
  <si>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</si>
  <si>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</si>
  <si>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</si>
  <si>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</si>
  <si>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</si>
  <si>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</si>
  <si>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</si>
  <si>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</si>
  <si>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</si>
  <si>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</si>
  <si>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</si>
  <si>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</si>
  <si>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</si>
  <si>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</si>
  <si>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</si>
  <si>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</si>
  <si>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</si>
  <si>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</si>
  <si>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</si>
  <si>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</si>
  <si>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</si>
  <si>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</si>
  <si>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</si>
  <si>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12.025.0001-0</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</si>
  <si>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</si>
  <si>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</si>
  <si>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</si>
  <si>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</si>
  <si>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</si>
  <si>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</si>
  <si>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CARIJO,COM3CM DE ESPESSURA,POLIDA NAS DUAS FACES,FIXACAO PISO OU PAREDE,EXCLUSIVE FERRAGENS PARA FIXACAO.FORNECIMENTO E COLOCACAO</t>
  </si>
  <si>
    <t>12.035.0001-A</t>
  </si>
  <si>
    <t>12.035.0002-0</t>
  </si>
  <si>
    <t>PAREDE DIVISORIA PARA SANITARIO EM GRANITO AMARELO ICARAI,COM 3CM DE ESPESSURA,POLIDA NAS DUAS FACES, FIXACAO PISO OU PAREDE,EXCLUSIVE FERRAGENS PARA FIXACAO.FORNECIMENTO E COLOCACAO</t>
  </si>
  <si>
    <t>12.035.0002-A</t>
  </si>
  <si>
    <t>12.035.0005-0</t>
  </si>
  <si>
    <t>PAREDE DIVISORIA PARA SANITARIO EM GRANITO CINZA CORUMBA,COM3CM DE ESPESSURA,POLIDA NAS DUAS FACES,FIXACAO PISO OU PAREDE,EXCLUSIVE FERRAGENS PARA FIXACAO.FORNECIMENTO E COLOCACAO</t>
  </si>
  <si>
    <t>12.035.0005-A</t>
  </si>
  <si>
    <t>12.035.0010-0</t>
  </si>
  <si>
    <t>PAREDE DIVISORIA PARA SANITARIO EM GRANITO AMARELO ARABESCO,COM 3CM DE ESPESSURA,POLIDA NAS DUAS FACES,FIXACAO PISO OU PAREDE,EXCLUSIVE FERRAGENS PARA FIXACAO.FORNECIMENTO E COLOCACAO</t>
  </si>
  <si>
    <t>12.035.0010-A</t>
  </si>
  <si>
    <t>12.035.0015-0</t>
  </si>
  <si>
    <t>PAREDE DIVISORIA PARA SANITARIO EM PLACA DE ARDOSIA CINZA,COM 3CM DE ESPESSURA,POLIDA NAS DUAS FACES, FIXACAO PISO OU PAREDE,EXCLUSIVE FERRAGENS PARA FIXACAO.FORNECIMENTO E COLOCACAO</t>
  </si>
  <si>
    <t>12.035.0015-A</t>
  </si>
  <si>
    <t>12.035.0020-0</t>
  </si>
  <si>
    <t>PAREDE DIVISORIA PARA SANITARIO EM GRANITO BRANCO ITAUNAS,COM 3CM DE ESPESSURA,POLIDA NAS DUAS FACES, FIXACAO PISO OU PAREDE,EXCLUSIVE FERRAGENS PARA FIXACAO.FORNECIMENTO E COLOCACAO</t>
  </si>
  <si>
    <t>12.035.0020-A</t>
  </si>
  <si>
    <t>12.042.0001-0</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</si>
  <si>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</si>
  <si>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</si>
  <si>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</si>
  <si>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</si>
  <si>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</si>
  <si>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</si>
  <si>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</si>
  <si>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</si>
  <si>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</si>
  <si>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</si>
  <si>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</si>
  <si>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</si>
  <si>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</si>
  <si>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</si>
  <si>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</si>
  <si>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</si>
  <si>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</si>
  <si>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</si>
  <si>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</si>
  <si>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</si>
  <si>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</si>
  <si>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</si>
  <si>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</si>
  <si>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</si>
  <si>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t>
  </si>
  <si>
    <t>13.001.0010-B</t>
  </si>
  <si>
    <t>13.001.0011-0</t>
  </si>
  <si>
    <t>CHAPISCO EM SUPERFICIE DE CONCRETO OU ALVENARIA,COM ARGAMASSA DE CIMENTO E AREIA,NO TRACO 1:3,COM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</si>
  <si>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</si>
  <si>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</si>
  <si>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</si>
  <si>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</si>
  <si>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</si>
  <si>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</si>
  <si>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</si>
  <si>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</si>
  <si>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</si>
  <si>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</si>
  <si>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</si>
  <si>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</si>
  <si>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</si>
  <si>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</si>
  <si>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</si>
  <si>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</si>
  <si>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</si>
  <si>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</si>
  <si>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</si>
  <si>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</si>
  <si>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</si>
  <si>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</si>
  <si>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</si>
  <si>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</si>
  <si>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</si>
  <si>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</si>
  <si>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</si>
  <si>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</si>
  <si>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</si>
  <si>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</si>
  <si>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</si>
  <si>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</si>
  <si>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</si>
  <si>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</si>
  <si>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</si>
  <si>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</si>
  <si>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</si>
  <si>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</si>
  <si>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</si>
  <si>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</si>
  <si>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</si>
  <si>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</si>
  <si>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</si>
  <si>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</si>
  <si>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</si>
  <si>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</si>
  <si>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</si>
  <si>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</si>
  <si>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</si>
  <si>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</si>
  <si>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</si>
  <si>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</si>
  <si>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</si>
  <si>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</si>
  <si>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</si>
  <si>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</si>
  <si>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</si>
  <si>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</si>
  <si>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</si>
  <si>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</si>
  <si>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</si>
  <si>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</si>
  <si>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</si>
  <si>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</si>
  <si>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</si>
  <si>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</si>
  <si>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</si>
  <si>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</si>
  <si>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</si>
  <si>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</si>
  <si>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</si>
  <si>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</si>
  <si>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</si>
  <si>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</si>
  <si>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</si>
  <si>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</si>
  <si>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</si>
  <si>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</si>
  <si>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</si>
  <si>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</si>
  <si>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</si>
  <si>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</si>
  <si>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</si>
  <si>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</si>
  <si>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</si>
  <si>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</si>
  <si>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</si>
  <si>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</si>
  <si>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</si>
  <si>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</si>
  <si>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</si>
  <si>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</si>
  <si>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</si>
  <si>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</si>
  <si>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</si>
  <si>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</si>
  <si>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</si>
  <si>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</si>
  <si>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</si>
  <si>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</si>
  <si>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</si>
  <si>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</si>
  <si>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</si>
  <si>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</si>
  <si>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</si>
  <si>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</si>
  <si>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</si>
  <si>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</si>
  <si>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</si>
  <si>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</si>
  <si>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</si>
  <si>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</si>
  <si>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</si>
  <si>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</si>
  <si>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</si>
  <si>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</si>
  <si>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</si>
  <si>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</si>
  <si>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</si>
  <si>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</si>
  <si>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</si>
  <si>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</si>
  <si>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</si>
  <si>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</si>
  <si>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</si>
  <si>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MASSA FINA INTERNA DE CAL E AGREGADOS NA COR BRANCO-AREIA,COM ESPESSURA DE 5MM,APLICADO SOBRE A SUPERFICIE</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</si>
  <si>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</si>
  <si>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</si>
  <si>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</si>
  <si>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</si>
  <si>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</si>
  <si>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</si>
  <si>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</si>
  <si>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</si>
  <si>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</si>
  <si>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</si>
  <si>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</si>
  <si>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</si>
  <si>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</si>
  <si>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</si>
  <si>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</si>
  <si>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</si>
  <si>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</si>
  <si>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</si>
  <si>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</si>
  <si>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</si>
  <si>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</si>
  <si>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</si>
  <si>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</si>
  <si>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</si>
  <si>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</si>
  <si>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</si>
  <si>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</si>
  <si>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</si>
  <si>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</si>
  <si>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</si>
  <si>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</si>
  <si>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13.022.0010-0</t>
  </si>
  <si>
    <t>REVESTIMENTO COM PASTILHAS CERAMICAS FOSCAS,2X2CM,DE COR CINZA,INCLUSIVE CHAPISCO DE CIMENTO E AREIA,NO TRACO 1:3 E EMBOCO COM ARGAMASSA DE CIMENTO,SAIBRO E AREIA,NO TRACO 1:3:3,ASSENTES E REJUNTADAS COM PASTA DE CIMENTO BRANCO</t>
  </si>
  <si>
    <t>13.022.0010-A</t>
  </si>
  <si>
    <t>13.022.0015-0</t>
  </si>
  <si>
    <t>REVESTIMENTO COM PASTILHAS CERAMICAS FOSCAS,2X2CM,DE COR BEGE OU HAVANA,INCLUSIVE CHAPISCO DE CIMENTO E AREIA,NO TRACO 1:3 E EMBOCO COM ARGAMASSA DE CIMENTO,SAIBRO E AREIA,NO TRACO1:3:3,ASSENTES E REJUNTADAS COM PASTA DE CIMENTO BRANCO</t>
  </si>
  <si>
    <t>13.022.0015-A</t>
  </si>
  <si>
    <t>13.022.0020-0</t>
  </si>
  <si>
    <t>REVESTIMENTO COM PASTILHAS CERAMICAS FOSCAS,2,5X2,5CM,DE CORHAVANA OU BEGE,INCLUSIVE CHAPISCO DE CIMENTO E AREIA,NO TRACO 1:3 E EMBOCO COM ARGAMASSA DE CIMENTO,SAIBRO E AREIA,NO TRACO 1:3:3,ASSENTES E REJUNTADAS COM PASTA DE CIMENTO BRANCO</t>
  </si>
  <si>
    <t>13.022.0020-A</t>
  </si>
  <si>
    <t>13.022.0025-0</t>
  </si>
  <si>
    <t>REVESTIMENTO COM PASTILHAS CERAMICAS ESMALTADAS,2,5X2,5CM,DECOR HAVANA OU BEGE,INCLUSIVE CHAPISCO DE CIMENTO E AREIA,NOTRACO 1:3 E EMBOCO COM ARGAMASSA DE CIMENTO,SAIBRO E AREIA,NO TRACO 1:3:3,ASSENTES E REJUNTADAS COM PASTA DE CIMENTO BRANCO</t>
  </si>
  <si>
    <t>13.022.0025-A</t>
  </si>
  <si>
    <t>13.022.0027-0</t>
  </si>
  <si>
    <t>REVESTIMENTO COM PASTILHA DE PORCELANA DE 4X4CM,INCLUSIVE CHAPISCO DE CIMENTO E AREIA NO TRACO 1:3 E EMBOCO COM ARGAMASSA DE CIMENTO,AREIA E SAIBRO NO TRACO 1:2:2,ASSENTES E REJUNTADAS COM NATA DE CIMENTO BRANCO</t>
  </si>
  <si>
    <t>13.022.0027-A</t>
  </si>
  <si>
    <t>13.022.0029-0</t>
  </si>
  <si>
    <t>REVESTIMENTO COM PASTILHA CERAMICA,5X5CM,NAS CORES BRANCO NEVADA,VERDE SAMAMBAIA,VERDE XAPURI,INCLUSIVE CHAPISCO DE CIMENTO E AREIA NO TRACO 1:3 E EMBOCO COM ARGAMASSA DE CIMENTO,AREIA E SAIBRO,NO TRACO 1:2:2,ASSENTES E REJUNTADAS COM NATADE CIMENTO BRANCO</t>
  </si>
  <si>
    <t>13.022.0029-A</t>
  </si>
  <si>
    <t>13.022.0035-0</t>
  </si>
  <si>
    <t>REVESTIMENTO COM PASTILHA DE PORCELANA TELADA 5X5CM,NA COR VERMELHA,ASSENTES COM ARGAMASSA COLANTE,REJUNTAMENTO COM ARGAMASSA INDUSTRIALIZADA,INCLUSIVE CHAPISCO E EMBOCO NO TRACO 1:6</t>
  </si>
  <si>
    <t>13.022.0035-A</t>
  </si>
  <si>
    <t>13.022.0040-0</t>
  </si>
  <si>
    <t>REVESTIMENTO COM PASTILHA DE PORCELANA TELADA 5X10CM,NA CORCINZA CLARO,ASSENTES COM ARGAMASSA COLANTE,REJUNTAMENTO COMARGAMASSA INDUSTRIALIZADA,INCLUSIVE CHAPISCO E EMBOCO NO TRACO 1:6</t>
  </si>
  <si>
    <t>13.022.0040-A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</si>
  <si>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</si>
  <si>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</si>
  <si>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</si>
  <si>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</si>
  <si>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</si>
  <si>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</si>
  <si>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</si>
  <si>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</si>
  <si>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</si>
  <si>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</si>
  <si>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</si>
  <si>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</si>
  <si>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</si>
  <si>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</si>
  <si>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</si>
  <si>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</si>
  <si>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</si>
  <si>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</si>
  <si>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</si>
  <si>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</si>
  <si>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</si>
  <si>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</si>
  <si>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</si>
  <si>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</si>
  <si>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</si>
  <si>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</si>
  <si>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</si>
  <si>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</si>
  <si>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</si>
  <si>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</si>
  <si>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</si>
  <si>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</si>
  <si>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</si>
  <si>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</si>
  <si>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</si>
  <si>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</si>
  <si>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</si>
  <si>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</si>
  <si>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</si>
  <si>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</si>
  <si>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</si>
  <si>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</si>
  <si>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</si>
  <si>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</si>
  <si>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</si>
  <si>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</si>
  <si>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</si>
  <si>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</si>
  <si>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</si>
  <si>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</si>
  <si>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</si>
  <si>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</si>
  <si>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</si>
  <si>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</si>
  <si>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</si>
  <si>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</si>
  <si>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</si>
  <si>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</si>
  <si>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</si>
  <si>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</si>
  <si>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</si>
  <si>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</si>
  <si>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</si>
  <si>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</si>
  <si>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</si>
  <si>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</si>
  <si>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</si>
  <si>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</si>
  <si>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</si>
  <si>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</si>
  <si>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</si>
  <si>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13.030.0210-A</t>
  </si>
  <si>
    <t>13.030.0250-0</t>
  </si>
  <si>
    <t>REVESTIMENTO DE PAREDES COM LADRILHOS  CERAMICOS ESMALTADOS,COM MEDIDAS EM TORNO DE 20X20CM,ASSENTE CONFORME ITEM 13.025.0016</t>
  </si>
  <si>
    <t>13.030.0250-A</t>
  </si>
  <si>
    <t>13.030.0251-0</t>
  </si>
  <si>
    <t>REVESTIMENTO DE PAREDES COM LADRILHOS CERAMICOS  ESMALTADOS,COM MEDIDAS EM TORNO DE 20X20CM,ASSENTE CONFORME ITEM 13.025.0058</t>
  </si>
  <si>
    <t>13.030.0251-A</t>
  </si>
  <si>
    <t>13.030.0252-0</t>
  </si>
  <si>
    <t>REVESTIMENTO DE PAREDES COM LADRILHOS CERAMICOS ESMALTADOS,COM MEDIDAS EM TORNO DE 20X20CM,ASSENTE COM ARGAMASSA COLANTE,REJUNTAMENTO COM ARGAMASSA INDUSTRIALIZADA,EXCLUSIVE CHAPISCO E EMBOCO</t>
  </si>
  <si>
    <t>13.030.0252-A</t>
  </si>
  <si>
    <t>13.030.0255-0</t>
  </si>
  <si>
    <t>REVESTIMENTO DE PAREDES COM CERAMICA BRANCA,CINZA OU BEGE,COM MEDIDAS EM TORNO DE 10X10CM,TELADA,PLACA 30X30CM,ASSENTE COM ARGAMASSA COLANTE,REJUNTAMENTO COM ARGAMASSA INDUSTRIALIZADA,EXCLUSIVE CHAPISCO E EMBOCO</t>
  </si>
  <si>
    <t>13.030.0255-A</t>
  </si>
  <si>
    <t>13.030.0256-0</t>
  </si>
  <si>
    <t>REVESTIMENTO DE PAREDES COM CERAMICA AZUL,VERDE,OU PRETO,COMMEDIDAS EM TORNO DE 10X10CM,TELADA,PLACA 30X30CM,ASSENTE COM ARGAMASSA COLANTE,REJUNTAMENTO COM ARGAMASSA INDUSTRIALIZADA,EXCLUSIVE CHAPISCO E EMBOCO</t>
  </si>
  <si>
    <t>13.030.0256-A</t>
  </si>
  <si>
    <t>13.030.0257-0</t>
  </si>
  <si>
    <t>REVESTIMENTO DE PAREDES COM CERAMICA BRANCA,CINZA OU BEGE,COM MEDIDAS EM TORNO DE 10X10CM,TELADA,PLACA 30X30CM,ASSENTE CONFORME ITEM 13.025.0058</t>
  </si>
  <si>
    <t>13.030.0257-A</t>
  </si>
  <si>
    <t>13.030.0258-0</t>
  </si>
  <si>
    <t>REVESTIMENTO DE PAREDES COM CERAMICA AZUL,VERDE OU PRETO,COMMEDIDAS EM TORNO DE 10X10CM,TELADA,PLACA 30X30CM,ASSENTE CONFORME ITEM 13.025.0058</t>
  </si>
  <si>
    <t>13.030.0258-A</t>
  </si>
  <si>
    <t>13.030.0259-0</t>
  </si>
  <si>
    <t>REVESTIMENTO DE PAREDES COM CERAMICA BRANCA,CINZA OU BEGE,COM ACABAMENTO ESMALTADO,COM MEDIDAS EM TORNO DE 10X10CM,TELADA,PLACA 30X30CM,ASSENTE COM ARGAMASSA COLANTE,REJUNTAMENTO COM ARGAMASSA INDUSTRIALIZADA,EXCLUSIVE CHAPISCO E EMBOCO</t>
  </si>
  <si>
    <t>13.030.0259-A</t>
  </si>
  <si>
    <t>13.030.0260-0</t>
  </si>
  <si>
    <t>REVESTIMENTO DE PAREDES COM CERAMICA BRANCA,CINZA OU BEGE,COM ACABAMENTO ESMALTADO,COM MEDIDAS EM TORNO DE 10X10CM,TELADA,PLACA 30X30CM,ASSENTE CONFORME ITEM 13.025.0058</t>
  </si>
  <si>
    <t>13.030.0260-A</t>
  </si>
  <si>
    <t>13.030.0262-0</t>
  </si>
  <si>
    <t>REVESTIMENTO DE PAREDES COM LADRILHO CERAMICO,MEDINDO EM TORNO DE 11,60X11,60X0,09CM,ASSENTES COM ARGAMASSA DE CIMENTO,CAL E AREIA,NO TRACO 1:3:5,JUNTAS REENTRANTES DE 1CM DE LARGURA</t>
  </si>
  <si>
    <t>13.030.0262-A</t>
  </si>
  <si>
    <t>13.030.0263-0</t>
  </si>
  <si>
    <t>REVESTIMENTO DE PAREDES COM LADRILHO CERAMICO,MEDINDO EM TORNO DE 11,60X11,60X0,09CM,EXCLUSIVE ARGAMASSA DE ASSENTAMENTO,JUNTAS REETRANTES DE 1CM DE LARGURA</t>
  </si>
  <si>
    <t>13.030.0263-A</t>
  </si>
  <si>
    <t>13.030.0264-0</t>
  </si>
  <si>
    <t>REVESTIMENTO DE PAREDES COM LADRILHO CERAMICO,MEDINDO EM TORNO DE 24X11,60X0,09CM,ASSENTES COM ARGAMASSA DE CIMENTO,CALE AREIA NO TRACO 1:3:5,JUNTAS REENTRANTES DE 1CM DE LARGURA</t>
  </si>
  <si>
    <t>13.030.0264-A</t>
  </si>
  <si>
    <t>13.030.0265-0</t>
  </si>
  <si>
    <t>REVESTIMENTO DE PAREDES COM LADRILHO CERAMICO,MEDINDO EM TORNO DE 24X11,60X09CM,EXCLUSIVE ARGAMASSA DE ASSENTAMENTO,JUNTAS REENTRANTES DE 1CM DE LARGURA</t>
  </si>
  <si>
    <t>13.030.0265-A</t>
  </si>
  <si>
    <t>13.030.0267-0</t>
  </si>
  <si>
    <t>REVESTIMENTO DE PAREDES COM LADRILHO CERAMICO,MEDINDO EM TORNO DE 24X11,60X09CM,TIPO INDUSTRIAL,ASSENTES COM ARGAMASSA DE CIMENTO,CAL E AREIA,NO TRACO 1:3:5,JUNTAS REENTRANTES DE 1CM DE LARGURA</t>
  </si>
  <si>
    <t>13.030.0267-A</t>
  </si>
  <si>
    <t>13.030.0268-0</t>
  </si>
  <si>
    <t>REVESTIMENTO DE PAREDES COM LADRILHO CERAMICO,MEDINDO EM TORNO DE 24X11,60X09CM,TIPO INDUSTRIAL,EXCLUSIVE ARGAMASSA DE ASSENTAMENTO,JUNTAS REETRANTES DE 1CM DE LARGURA</t>
  </si>
  <si>
    <t>13.030.0268-A</t>
  </si>
  <si>
    <t>13.030.0270-0</t>
  </si>
  <si>
    <t>REVESTIMENTO DE PAREDES COM PASTILHA CERAMICA,MEDINDO EM TORNO DE 7,5X7,5CM,ASSENTE CONFORME ITEM 13.025.0016</t>
  </si>
  <si>
    <t>13.030.0270-A</t>
  </si>
  <si>
    <t>13.030.0271-0</t>
  </si>
  <si>
    <t>REVESTIMENTO DE PAREDES COM PASTILHA CERAMICA,MEDINDO EM TORNO DE 7,5X7,5CM,ASSENTE CONFORME ITEM 13.025.0058</t>
  </si>
  <si>
    <t>13.030.0271-A</t>
  </si>
  <si>
    <t>13.030.0272-0</t>
  </si>
  <si>
    <t>REVESTIMENTO DE PAREDES COM PASTILHA CERAMICA,MEDINDO EM TORNO DE 7,5X7,5CM,EXCLUSIVE CHAPISCO,EMBOCO,NATA DE CIMENTO OUARGAMASSA COLANTE E REJUNTAMENTO</t>
  </si>
  <si>
    <t>13.030.0272-A</t>
  </si>
  <si>
    <t>13.030.0290-0</t>
  </si>
  <si>
    <t>REVESTIMENTO DE PAREDES COM CERAMICA,MEDINDO EM TORNO DE 32X57CM,ASSENTE CONFORME ITEM 13.025.0016</t>
  </si>
  <si>
    <t>13.030.0290-A</t>
  </si>
  <si>
    <t>13.030.0291-0</t>
  </si>
  <si>
    <t>REVESTIMENTO DE PAREDES COM CERAMICA,MEDINDO EM TORNO DE 32X57CM,ASSENTE CONFORME ITEM 13.025.0058</t>
  </si>
  <si>
    <t>13.030.0291-A</t>
  </si>
  <si>
    <t>13.030.0292-0</t>
  </si>
  <si>
    <t>REVESTIMENTO DE PAREDES COM CERAMICA,MEDINDO EM TORNO DE 32X57CM,EXCLUSIVE CHAPISCO,EMBOCO,NATA DE CIMENTO OU ARGAMASSACOLANTE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</si>
  <si>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</si>
  <si>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</si>
  <si>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</si>
  <si>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</si>
  <si>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</si>
  <si>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</si>
  <si>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</si>
  <si>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</si>
  <si>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</si>
  <si>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</si>
  <si>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</si>
  <si>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</si>
  <si>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</si>
  <si>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</si>
  <si>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</si>
  <si>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</si>
  <si>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</si>
  <si>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</si>
  <si>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</si>
  <si>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</si>
  <si>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</si>
  <si>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</si>
  <si>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</si>
  <si>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</si>
  <si>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</si>
  <si>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</si>
  <si>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</si>
  <si>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</si>
  <si>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</si>
  <si>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</si>
  <si>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</si>
  <si>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</si>
  <si>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</si>
  <si>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</si>
  <si>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</si>
  <si>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</si>
  <si>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</si>
  <si>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</si>
  <si>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CLASSICO,DE 2X18CM,COM 2 POLIMENTOS,ASSENTE COM ARGAMASSA DE CIMENTO,SAIBRO E AREIA,NO TRACO1:3:3 E NATA DE CIMENTO COMUM,REJUNTADO COM CIMENTO BRANCO</t>
  </si>
  <si>
    <t>13.045.0040-A</t>
  </si>
  <si>
    <t>13.045.0045-0</t>
  </si>
  <si>
    <t>PEITORIL DE MARMORE BRANCO CLASSICO,COM ESPESSURA DE 2CM,COM2 POLIMENTOS,EM 2 TIRAS,NA LARGURA,SOMADA DE 20CM, SENDO APARTE INFERIOR EM SUPERPOSICAO,ASSENTE COMO EM 13.045.0040</t>
  </si>
  <si>
    <t>13.045.0045-A</t>
  </si>
  <si>
    <t>13.045.0050-0</t>
  </si>
  <si>
    <t>PEITORIL DE MARMORE BRANCO CLASSICO,DE 2X28CM,COM 2 POLIMENTOS,ASSENTE COMO EM 13.045.0040</t>
  </si>
  <si>
    <t>13.045.0050-A</t>
  </si>
  <si>
    <t>13.045.0051-0</t>
  </si>
  <si>
    <t>PEITORIL DE MARMORE BRANCO CLASSICO,DE 2X7CM,COM 2 POLIMENTOS,ASSENTE COMO EM 13.045.0040</t>
  </si>
  <si>
    <t>13.045.0051-A</t>
  </si>
  <si>
    <t>13.045.0052-0</t>
  </si>
  <si>
    <t>PEITORIL DE MARMORE BRANCO CLASSICO,DE 2X16CM,COM 2 POLIMENTOS,ASSENTE COMO EM 13.045.0040</t>
  </si>
  <si>
    <t>13.045.0052-A</t>
  </si>
  <si>
    <t>13.045.0054-0</t>
  </si>
  <si>
    <t>PEDRA PARA BOX DE BANHEIRO,EM MARMORE BRANCO CLASSICO,COM ALTURA EM TORNO DE 10CM E 4CM DE ESPESSURA,ASSENTE COMO EM13.045.0040</t>
  </si>
  <si>
    <t>13.045.0054-A</t>
  </si>
  <si>
    <t>13.045.0065-0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</si>
  <si>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</si>
  <si>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</si>
  <si>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</si>
  <si>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CLASSICO,EM PLACAS POLIDAS,MEDIDAS IGUAIS OU MAIORES QUE 60X40CM,COM ESPESSURA DE 2CM,COM 2 POLIMENTOS,ASSENTES COM 2 GRAMPOS DE LATAO DE1/8" POR PLACA,EXCLUSIVE ARGAMASSA,NATA DE CIMENTO E REJUNTAMENTO</t>
  </si>
  <si>
    <t>13.045.0066-A</t>
  </si>
  <si>
    <t>13.045.0070-0</t>
  </si>
  <si>
    <t>REVESTIMENTO DE COLUNAS COM MARMORE BRANCO CLASSICO,EM PLACAS DE 2CM DE ESPESSURA,COM 2 POLIMENTOS,ASSENTES COMO EM 13.045.0065</t>
  </si>
  <si>
    <t>13.045.0070-A</t>
  </si>
  <si>
    <t>13.045.0071-0</t>
  </si>
  <si>
    <t>REVESTIMENTO DE COLUNAS COM MARMORE BRANCO CLASSICO,EM PLACAS DE 2CM DE ESPESSURA, COM 2 POLIMENTOS, ASSENTES  COMO  EM13.45.0065, EXCLUSIVE ARGAMASSA,NATA DE CIMENTO E REJUNTAMENTO</t>
  </si>
  <si>
    <t>13.045.0071-A</t>
  </si>
  <si>
    <t>13.045.0075-0</t>
  </si>
  <si>
    <t>REVESTIMENTO VERTICAL EM DIVISORIAS OU BANCADAS(ILHARGA)EM MARMORE BRANCO CLASSICO, 2CM DE ESPESSURA, COM 2 POLIMENTOS,ASSENTES COMO EM 13.045.0065</t>
  </si>
  <si>
    <t>13.045.0075-A</t>
  </si>
  <si>
    <t>13.045.0076-0</t>
  </si>
  <si>
    <t>REVESTIMENTO VERTICAL EM DIVISORIAS OU BANCADAS(ILHARGA)EM MARMORE BRANCO CLASSICO, 2CM DE ESPESSURA, COM 2 POLIMENTOS,ASSENTES COMO EM 13.045.0065,EXCLUSIVE ARGAMASSA, NATA DE CIMENTO E REJUNTAMENTO</t>
  </si>
  <si>
    <t>13.045.0076-A</t>
  </si>
  <si>
    <t>13.045.0080-0</t>
  </si>
  <si>
    <t>MOLDURA EXTERNA EXECUTADA NO PERIMETRO DAS ESQUADRIAS COM MARMORE  BRANCO CLASSICO, 2CM DE ESPESSURA, COM 2 POLIMENTOS,ASSENTES COMO EM 13.045.0065</t>
  </si>
  <si>
    <t>13.045.0080-A</t>
  </si>
  <si>
    <t>13.045.0081-0</t>
  </si>
  <si>
    <t>MOLDURA EXTERNA EXECUTADA NO PERIMETRO DAS ESQUADRIAS COM MARMORE  BRANCO CLASSICO, 2CM DE ESPESSURA, COM 2 POLIMENTOS,ASSENTES COMO EM 13.045.0065,EXCLUSIVE ARGAMASSA, NATA DE CIMENTO E REJUNTAMENTO</t>
  </si>
  <si>
    <t>13.045.0081-A</t>
  </si>
  <si>
    <t>13.050.0055-0</t>
  </si>
  <si>
    <t>CHAPIM OU ESPELHO DE MARMORE BRANCO CLASSICO,COM 2X17CM,COM1 POLIMENTO,ASSENTE COMO EM 13.045.0040</t>
  </si>
  <si>
    <t>13.050.0055-A</t>
  </si>
  <si>
    <t>13.050.0065-0</t>
  </si>
  <si>
    <t>REVESTIMENTO DE PAREDES COM MARMORE BRANCO CLASSICO, EM  PLACAS DE 2CM DE ESPESSURA, COM 2 POLIMENTOS, ASSENTE  COMO EM13.045.0065</t>
  </si>
  <si>
    <t>13.050.0065-A</t>
  </si>
  <si>
    <t>13.050.0070-0</t>
  </si>
  <si>
    <t>REVESTIMENTO DE COLUNAS COM MARMORE BRANCO CLASSICO, EM  PLACAS DE 2CM DE ESPESSURA, COM 2 POLIMENTOS, ASSENTES COMO EM13.045.0065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</si>
  <si>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</si>
  <si>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</si>
  <si>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</si>
  <si>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</si>
  <si>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</si>
  <si>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</si>
  <si>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</si>
  <si>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</si>
  <si>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</si>
  <si>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</si>
  <si>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</si>
  <si>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</si>
  <si>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</si>
  <si>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</si>
  <si>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</si>
  <si>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</si>
  <si>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</si>
  <si>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</si>
  <si>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13.080.0020-A</t>
  </si>
  <si>
    <t>13.157.0010-0</t>
  </si>
  <si>
    <t>REVESTIMENTO DE PAREDES OU TETOS COM TECIDO ISOLANTE ACUSTICO TIPO FELTRO OU CARPETE</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</si>
  <si>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</si>
  <si>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</si>
  <si>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</si>
  <si>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</si>
  <si>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</si>
  <si>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</si>
  <si>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</si>
  <si>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</si>
  <si>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</si>
  <si>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</si>
  <si>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13.168.0015-0</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</si>
  <si>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</si>
  <si>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13.168.0015-A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</si>
  <si>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</si>
  <si>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</si>
  <si>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</si>
  <si>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</si>
  <si>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 DE LEI,FEITO COM REGUAS DE 10CM DE LARGURA,EXCLUSIVE ENTARUGAMENTO.FORNECIMENTO E COLOCACAO</t>
  </si>
  <si>
    <t>13.170.0011-A</t>
  </si>
  <si>
    <t>13.170.0016-0</t>
  </si>
  <si>
    <t>REVESTIMENTO DE TETOS COMO FORRO OU REBAIXO, COM LAMBRI DEMADEIRA DE LEI,FEITO COM REGUAS DE 10CM DE LARGURA,EXCLUSIVEENTARUGAMENTO.FORNECIMENTO E COLOCACAO</t>
  </si>
  <si>
    <t>13.170.0016-A</t>
  </si>
  <si>
    <t>13.170.0018-0</t>
  </si>
  <si>
    <t>REVESTIMENTO DE PAREDE OU TETO COM PLACAS DE CORTICA,DE 0,60X0,90M,COM 3MM DE ESPESSURA</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</si>
  <si>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</si>
  <si>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</si>
  <si>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</si>
  <si>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</si>
  <si>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</si>
  <si>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</si>
  <si>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</si>
  <si>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</si>
  <si>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</si>
  <si>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</si>
  <si>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13.175.0012-0</t>
  </si>
  <si>
    <t>FORRO DE PVC EM REGUAS DE 100MM DE LARGURA, ESPESSURA IGUALOU SUPERIOR A 8MM, ENCAIXADOS ENTRE SI, INCLUSIVE RODAFORRODE PVC PARA ACABAMENTO, ESTRUTURA DE METALON (20X20)MM E PARAFUSOS DE FIXACAO. FORNECIMENTO E COLOCACAO</t>
  </si>
  <si>
    <t>13.175.0012-A</t>
  </si>
  <si>
    <t>13.175.0015-0</t>
  </si>
  <si>
    <t>FORRO DE PVC,TIPO COLMEIA,62X62CM,MALHA 4,15X4,15CM,INCLUSIVE PENDURAL,PERFIL "T" E CANTONEIRA DA MESMA COR DA PLACA.FORNECIMENTO E COLOCACAO</t>
  </si>
  <si>
    <t>13.175.0015-A</t>
  </si>
  <si>
    <t>13.175.0016-0</t>
  </si>
  <si>
    <t>FORRO DE PVC, TIPO COLMEIA,62X62CM, MALHA 2X2CM, INCLUSIVE PENDURAL, PERFIL "T" E CANTONEIRA DE MESMA COR DA PLACA.FORNECIMENTO E COLOCACAO</t>
  </si>
  <si>
    <t>13.175.0016-A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</si>
  <si>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</si>
  <si>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</si>
  <si>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</si>
  <si>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</si>
  <si>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</si>
  <si>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</si>
  <si>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</si>
  <si>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PLACA CIMENTICIA,COM MADEIRA MINERALIZADA,COM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</si>
  <si>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</si>
  <si>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</si>
  <si>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</si>
  <si>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</si>
  <si>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</si>
  <si>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ALUMINIO TIPO COLMEIA,COM PINTURA ELETROSTATICA BRANCA,MODULACAO(62X62)CM,MALHA 5X5CM,FIXADO COM PERFIL "T" APARENTE.FORNECIMENTO E COLOCACAO.</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</si>
  <si>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</si>
  <si>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</si>
  <si>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</si>
  <si>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</si>
  <si>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</si>
  <si>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</si>
  <si>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</si>
  <si>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</si>
  <si>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</si>
  <si>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</si>
  <si>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</si>
  <si>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</si>
  <si>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</si>
  <si>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</si>
  <si>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</si>
  <si>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</si>
  <si>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</si>
  <si>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</si>
  <si>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</si>
  <si>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</si>
  <si>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</si>
  <si>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</si>
  <si>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</si>
  <si>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</si>
  <si>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</si>
  <si>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</si>
  <si>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</si>
  <si>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</si>
  <si>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</si>
  <si>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</si>
  <si>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</si>
  <si>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</si>
  <si>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</si>
  <si>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</si>
  <si>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</si>
  <si>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</si>
  <si>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</si>
  <si>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</si>
  <si>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</si>
  <si>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</si>
  <si>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</si>
  <si>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</si>
  <si>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</si>
  <si>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</si>
  <si>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</si>
  <si>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</si>
  <si>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</si>
  <si>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</si>
  <si>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</si>
  <si>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</si>
  <si>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</si>
  <si>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</si>
  <si>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</si>
  <si>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</si>
  <si>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13.196.0101-A</t>
  </si>
  <si>
    <t>13.196.0102-0</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</si>
  <si>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</si>
  <si>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13.196.0102-A</t>
  </si>
  <si>
    <t>13.196.0103-0</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</si>
  <si>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</si>
  <si>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13.196.0103-A</t>
  </si>
  <si>
    <t>13.196.0104-0</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</si>
  <si>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</si>
  <si>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13.196.0104-A</t>
  </si>
  <si>
    <t>13.196.0105-0</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</si>
  <si>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</si>
  <si>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13.196.0105-A</t>
  </si>
  <si>
    <t>13.196.0106-0</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</si>
  <si>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</si>
  <si>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13.196.0106-A</t>
  </si>
  <si>
    <t>13.196.0107-0</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</si>
  <si>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</si>
  <si>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13.196.0107-A</t>
  </si>
  <si>
    <t>13.196.0108-0</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</si>
  <si>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</si>
  <si>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13.196.0108-A</t>
  </si>
  <si>
    <t>13.196.0109-0</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</si>
  <si>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</si>
  <si>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13.196.0109-A</t>
  </si>
  <si>
    <t>13.196.0110-0</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</si>
  <si>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</si>
  <si>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13.196.0110-A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</si>
  <si>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</si>
  <si>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</si>
  <si>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</si>
  <si>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</si>
  <si>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</si>
  <si>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</si>
  <si>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</si>
  <si>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</si>
  <si>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</si>
  <si>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</si>
  <si>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</si>
  <si>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</si>
  <si>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</si>
  <si>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</si>
  <si>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</si>
  <si>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</si>
  <si>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</si>
  <si>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</si>
  <si>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</si>
  <si>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</si>
  <si>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</si>
  <si>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</si>
  <si>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</si>
  <si>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</si>
  <si>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</si>
  <si>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</si>
  <si>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</si>
  <si>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</si>
  <si>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</si>
  <si>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</si>
  <si>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</si>
  <si>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</si>
  <si>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</si>
  <si>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</si>
  <si>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</si>
  <si>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</si>
  <si>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</si>
  <si>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</si>
  <si>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</si>
  <si>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</si>
  <si>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</si>
  <si>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</si>
  <si>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</si>
  <si>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</si>
  <si>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</si>
  <si>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</si>
  <si>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</si>
  <si>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</si>
  <si>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</si>
  <si>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</si>
  <si>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</si>
  <si>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</si>
  <si>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</si>
  <si>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</si>
  <si>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</si>
  <si>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</si>
  <si>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</si>
  <si>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</si>
  <si>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</si>
  <si>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</si>
  <si>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</si>
  <si>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</si>
  <si>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</si>
  <si>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</si>
  <si>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</si>
  <si>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</si>
  <si>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</si>
  <si>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</si>
  <si>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</si>
  <si>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</si>
  <si>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</si>
  <si>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</si>
  <si>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</si>
  <si>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</si>
  <si>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</si>
  <si>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</si>
  <si>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</si>
  <si>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</si>
  <si>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</si>
  <si>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</si>
  <si>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</si>
  <si>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</si>
  <si>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</si>
  <si>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</si>
  <si>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</si>
  <si>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</si>
  <si>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</si>
  <si>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</si>
  <si>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</si>
  <si>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</si>
  <si>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</si>
  <si>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</si>
  <si>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</si>
  <si>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</si>
  <si>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</si>
  <si>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</si>
  <si>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</si>
  <si>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</si>
  <si>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</si>
  <si>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</si>
  <si>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</si>
  <si>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</si>
  <si>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</si>
  <si>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</si>
  <si>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</si>
  <si>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</si>
  <si>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</si>
  <si>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</si>
  <si>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</si>
  <si>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</si>
  <si>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</si>
  <si>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</si>
  <si>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</si>
  <si>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</si>
  <si>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</si>
  <si>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</si>
  <si>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</si>
  <si>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</si>
  <si>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</si>
  <si>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</si>
  <si>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</si>
  <si>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</si>
  <si>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</si>
  <si>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</si>
  <si>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</si>
  <si>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</si>
  <si>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</si>
  <si>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</si>
  <si>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</si>
  <si>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</si>
  <si>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</si>
  <si>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</si>
  <si>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</si>
  <si>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</si>
  <si>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</si>
  <si>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</si>
  <si>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</si>
  <si>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</si>
  <si>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</si>
  <si>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</si>
  <si>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</si>
  <si>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</si>
  <si>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</si>
  <si>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</si>
  <si>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</si>
  <si>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</si>
  <si>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</si>
  <si>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</si>
  <si>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</si>
  <si>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</si>
  <si>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</si>
  <si>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</si>
  <si>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</si>
  <si>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</si>
  <si>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</si>
  <si>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</si>
  <si>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</si>
  <si>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</si>
  <si>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</si>
  <si>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</si>
  <si>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</si>
  <si>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</si>
  <si>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</si>
  <si>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</si>
  <si>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</si>
  <si>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</si>
  <si>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</si>
  <si>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</si>
  <si>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</si>
  <si>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</si>
  <si>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</si>
  <si>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</si>
  <si>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</si>
  <si>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</si>
  <si>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</si>
  <si>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</si>
  <si>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</si>
  <si>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</si>
  <si>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</si>
  <si>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</si>
  <si>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</si>
  <si>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</si>
  <si>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</si>
  <si>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</si>
  <si>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</si>
  <si>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</si>
  <si>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</si>
  <si>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</si>
  <si>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</si>
  <si>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</si>
  <si>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</si>
  <si>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</si>
  <si>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</si>
  <si>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VERTICAL(BRISE SOLEIL)DE CHAPA DE FIBROCIMENTO,SEMAMIANTO,DE 12MM DE ESPESSURA,COM 400MM DE LARGURA,FIXADO EMCANTONEIRAS DE ACO APARAFUSADAS E 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</si>
  <si>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</si>
  <si>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</si>
  <si>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</si>
  <si>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</si>
  <si>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</si>
  <si>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</si>
  <si>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</si>
  <si>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</si>
  <si>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</si>
  <si>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</si>
  <si>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</si>
  <si>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</si>
  <si>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</si>
  <si>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</si>
  <si>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</si>
  <si>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</si>
  <si>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13.200.0030-0</t>
  </si>
  <si>
    <t>REVESTIMENTO EM PAINEIS MELAMINICOS AUPOPORTANTES,PARA USOSOBRE LAMINAS DE CHUMBO,EM SALAS RADIOLOGICAS COM SISTEMA DEESTANQUEIDADE DOS RAIOS-X E GAMA</t>
  </si>
  <si>
    <t>13.200.0030-A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</si>
  <si>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</si>
  <si>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</si>
  <si>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</si>
  <si>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</si>
  <si>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</si>
  <si>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</si>
  <si>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</si>
  <si>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</si>
  <si>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</si>
  <si>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</si>
  <si>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</si>
  <si>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</si>
  <si>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</si>
  <si>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</si>
  <si>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</si>
  <si>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</si>
  <si>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</si>
  <si>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</si>
  <si>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</si>
  <si>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</si>
  <si>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</si>
  <si>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</si>
  <si>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</si>
  <si>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</si>
  <si>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</si>
  <si>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</si>
  <si>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</si>
  <si>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</si>
  <si>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</si>
  <si>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</si>
  <si>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</si>
  <si>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</si>
  <si>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</si>
  <si>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</si>
  <si>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</si>
  <si>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</si>
  <si>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</si>
  <si>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</si>
  <si>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</si>
  <si>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</si>
  <si>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</si>
  <si>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</si>
  <si>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</si>
  <si>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</si>
  <si>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</si>
  <si>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</si>
  <si>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</si>
  <si>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</si>
  <si>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</si>
  <si>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</si>
  <si>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</si>
  <si>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</si>
  <si>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</si>
  <si>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</si>
  <si>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</si>
  <si>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</si>
  <si>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</si>
  <si>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</si>
  <si>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</si>
  <si>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</si>
  <si>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</si>
  <si>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</si>
  <si>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</si>
  <si>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</si>
  <si>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</si>
  <si>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</si>
  <si>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</si>
  <si>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</si>
  <si>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</si>
  <si>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</si>
  <si>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</si>
  <si>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</si>
  <si>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</si>
  <si>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</si>
  <si>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</si>
  <si>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</si>
  <si>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</si>
  <si>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</si>
  <si>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</si>
  <si>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</si>
  <si>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</si>
  <si>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</si>
  <si>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</si>
  <si>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</si>
  <si>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</si>
  <si>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</si>
  <si>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</si>
  <si>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</si>
  <si>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</si>
  <si>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</si>
  <si>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</si>
  <si>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</si>
  <si>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</si>
  <si>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</si>
  <si>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</si>
  <si>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</si>
  <si>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</si>
  <si>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</si>
  <si>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</si>
  <si>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</si>
  <si>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</si>
  <si>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</si>
  <si>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</si>
  <si>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</si>
  <si>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</si>
  <si>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</si>
  <si>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</si>
  <si>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</si>
  <si>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</si>
  <si>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</si>
  <si>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</si>
  <si>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</si>
  <si>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</si>
  <si>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</si>
  <si>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</si>
  <si>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</si>
  <si>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</si>
  <si>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</si>
  <si>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</si>
  <si>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</si>
  <si>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</si>
  <si>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</si>
  <si>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</si>
  <si>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</si>
  <si>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</si>
  <si>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</si>
  <si>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</si>
  <si>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</si>
  <si>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</si>
  <si>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</si>
  <si>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</si>
  <si>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</si>
  <si>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</si>
  <si>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</si>
  <si>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</si>
  <si>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</si>
  <si>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</si>
  <si>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</si>
  <si>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</si>
  <si>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</si>
  <si>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</si>
  <si>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</si>
  <si>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</si>
  <si>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</si>
  <si>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</si>
  <si>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</si>
  <si>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</si>
  <si>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</si>
  <si>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</si>
  <si>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</si>
  <si>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</si>
  <si>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</si>
  <si>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</si>
  <si>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</si>
  <si>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</si>
  <si>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</si>
  <si>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</si>
  <si>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</si>
  <si>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</si>
  <si>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</si>
  <si>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</si>
  <si>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</si>
  <si>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</si>
  <si>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</si>
  <si>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</si>
  <si>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</si>
  <si>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</si>
  <si>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</si>
  <si>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</si>
  <si>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</si>
  <si>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13.330.0075-A</t>
  </si>
  <si>
    <t>13.330.0076-0</t>
  </si>
  <si>
    <t>REVESTIMENTO DE PISO COM LADRILHO CERAMICO,ANTIDERRAPANTE,MEDIDAS EM TORNO DE 45X45CM,SUJEITO A TRAFEGO INTENSO,RESISTENCIA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</si>
  <si>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</si>
  <si>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</si>
  <si>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</si>
  <si>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</si>
  <si>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</si>
  <si>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</si>
  <si>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</si>
  <si>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</si>
  <si>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</si>
  <si>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</si>
  <si>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</si>
  <si>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</si>
  <si>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</si>
  <si>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</si>
  <si>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</si>
  <si>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</si>
  <si>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</si>
  <si>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</si>
  <si>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</si>
  <si>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</si>
  <si>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</si>
  <si>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</si>
  <si>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</si>
  <si>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</si>
  <si>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</si>
  <si>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13.331.0016-0</t>
  </si>
  <si>
    <t>REVESTIMENTO DE PISO CERAMICO,EM PORCELANATO TECNICO NATURAL,ACABAMENTO DA BORDA RETIFICADO,PARA USO EM AREAS COMERCIAISCOM ACESSO PARA RUA,NO FORMATO (60X60)CM,ASSENTES CONFORMEITEM 13.330.0010</t>
  </si>
  <si>
    <t>13.331.0016-A</t>
  </si>
  <si>
    <t>13.331.0017-0</t>
  </si>
  <si>
    <t>REVESTIMENTO DE PISO CERAMICO EM PORCELANATO TECNICO NATURAL,ACABAMENTO DA BORDA RETIFICADO,PARA USO EM AREAS COMERCIAISCOM ACESSO PARA RUA,NO FORMATO (60X60)CM,ASSENTES EM SUPERFICIE EM OSSO,EXCLUSIVE ARGAMASSA E REJUNTAMENTO</t>
  </si>
  <si>
    <t>13.331.0017-A</t>
  </si>
  <si>
    <t>13.331.0050-0</t>
  </si>
  <si>
    <t>RODAPE COM CERAMICA EM PORCELANATO TECNICO NATURAL,COM 7,5 A10CM DE ALTURA,ASSENTES CONFORME ITEM 13.025.0016</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</si>
  <si>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</si>
  <si>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</si>
  <si>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</si>
  <si>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</si>
  <si>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</si>
  <si>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</si>
  <si>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</si>
  <si>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</si>
  <si>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</si>
  <si>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</si>
  <si>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</si>
  <si>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</si>
  <si>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</si>
  <si>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</si>
  <si>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DIRECIONAL,(LADRILHOHIDRAULICO),PARA PESSOAS COM NECESSIDADES ESPECIFICAS,ASSENTES SOBRE SUPERFICIE EM OSSO,CONFORME ITEM 13.330.0010</t>
  </si>
  <si>
    <t>13.333.0010-A</t>
  </si>
  <si>
    <t>13.333.0011-0</t>
  </si>
  <si>
    <t>REVESTIMENTO DE PISO COM CERAMICA TATIL DIRECIONAL,(LADRILHOHIDRAULICO),PARA PESSOAS C/NECESSIDADES ESPECIFICAS,ASSENTES SOBRE SUPERFICIE EM OSSO,EXCLUSIVE NATA DE CIMENTO,ARGAMASSA E REJUNTAMENTO</t>
  </si>
  <si>
    <t>13.333.0011-A</t>
  </si>
  <si>
    <t>13.333.0015-0</t>
  </si>
  <si>
    <t>REVESTIMENTO DE PISO COM CERAMICA TATIL ALERTA,(LADRILHO HIDRAULICO) PARA PESSOAS COM NECESSIDADES  ESPECIFICAS,ASSENTESSOBRE SUPERFICIE EM OSSO,CONFORME ITEM 13.330.0010</t>
  </si>
  <si>
    <t>13.333.0015-A</t>
  </si>
  <si>
    <t>13.333.0016-0</t>
  </si>
  <si>
    <t>REVESTIMENTO DE PISO COM CERAMICA TATIL ALERTA,(LADRILHO HIDRAULICO) PARA PESSOAS COM NECESSIDADES ESPECIFICAS,ASSENTESSOBRE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</si>
  <si>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</si>
  <si>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</si>
  <si>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</si>
  <si>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</si>
  <si>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</si>
  <si>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CLASSICO,EM PLACAS,2CM DE ESPESSURA,COM 2 POLIMENTOS,ASSENTE EM SUPERFICIE EM OSSO,COM NATA DE CIMENTO SOBRE ARGAMASSA DE CIMENTO,AREIA E SAIBRO,NO TRACO 1:2:2 E REJUNTAMENTO EM CIMENTO BRANCO</t>
  </si>
  <si>
    <t>13.345.0015-A</t>
  </si>
  <si>
    <t>13.345.0016-0</t>
  </si>
  <si>
    <t>REVESTIMENTO DE PISOS EM MARMORE BRANCO CLASSICO,EM PLACAS,3CM DE ESPESSURA,COM 2 POLIMENTOS,ASSENTE EM SUPERFICIE EM OSSO,COM NATA DE CIMENTO SOBRE ARGAMASSA DE CIMENTO,AREIA E SAIBRO,NO TRACO 1:2:2 E REJUNTAMENTO EM CIMENTO BRANCO</t>
  </si>
  <si>
    <t>13.345.0016-A</t>
  </si>
  <si>
    <t>13.345.0017-0</t>
  </si>
  <si>
    <t>REVESTIMENTO DE PISOS EM MARMORE BRANCO CLASSICO,EM PLACAS,2CM DE ESPESSURA,COM 2 POLIMENTOS,ASSENTE EM SUPERFICIE EM OSSO,EXCLUSIVE NATA DE CIMENTO,ARGAMASSA E REJUNTAMENTO</t>
  </si>
  <si>
    <t>13.345.0017-A</t>
  </si>
  <si>
    <t>13.345.0018-0</t>
  </si>
  <si>
    <t>REVESTIMENTO DE PISOS EM MARMORE BRANCO CLASSICO,EM PLACAS,3CM DE ESPESSURA,COM 2 POLIMENTOS,ASSENTE EM SUPERFICIE EM OSSO,EXCLUSIVE NATA DE CIMENTO,ARGAMASSA E REJUNTAMENTO</t>
  </si>
  <si>
    <t>13.345.0018-A</t>
  </si>
  <si>
    <t>13.345.0020-0</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</si>
  <si>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</si>
  <si>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</si>
  <si>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13.345.0021-0</t>
  </si>
  <si>
    <t>RODAPE DE MARMORE BRANCO CLASSICO COM 10CM DE ALTURA E 2CM DE ESPESSURA,COM 2 POLIMENTOS,ASSENTE EM PAREDE EM OSSO,EXCLUSIVE NATA DE CIMENTO,ARGAMASSA,CHAPISCO E REJUNTAMENTO</t>
  </si>
  <si>
    <t>13.345.0021-A</t>
  </si>
  <si>
    <t>13.345.0025-0</t>
  </si>
  <si>
    <t>SOLEIRA DE MARMORE BRANCO CLASSICO,DE 3X13CM,COM 2 POLIMENTOS,ASSENTE COMO EM 13.345.0015</t>
  </si>
  <si>
    <t>13.345.0025-A</t>
  </si>
  <si>
    <t>13.345.0026-0</t>
  </si>
  <si>
    <t>SOLEIRA DE MARMORE BRANCO CLASSICO,DE 3X13CM,COM 2 POLIMENTOS,EXCLUSIVE NATA DE CIMENTO,ARGAMASSA E REJUNTAMENTO</t>
  </si>
  <si>
    <t>13.345.0026-A</t>
  </si>
  <si>
    <t>13.345.0030-0</t>
  </si>
  <si>
    <t>SOLEIRA DE MARMORE BRANCO CLASSICO,DE 3X15CM,COM 2 POLIMENTOS,ASSENTE COMO EM 13.345.0015</t>
  </si>
  <si>
    <t>13.345.0030-A</t>
  </si>
  <si>
    <t>13.345.0031-0</t>
  </si>
  <si>
    <t>SOLEIRA DE MARMORE BRANCO CLASSICO,DE 3X15CM,COM 2 POLIMENTOS,EXCLUSIVE NATA DE CIMENTO,ARGAMASSA E REJUNTAMENTO</t>
  </si>
  <si>
    <t>13.345.0031-A</t>
  </si>
  <si>
    <t>13.345.0035-0</t>
  </si>
  <si>
    <t>SOLEIRA DE MARMORE BRANCO CLASSICO,DE 3X25CM,COM 2 POLIMENTOS,ASSENTE COMO EM 13.345.0015</t>
  </si>
  <si>
    <t>13.345.0035-A</t>
  </si>
  <si>
    <t>13.345.0036-0</t>
  </si>
  <si>
    <t>SOLEIRA DE MARMORE BRANCO CLASSICO,DE 3X25CM,COM 2 POLIMENTOS,EXCLUSIVE NATA DE CIMENTO,ARGAMASSA E REJUNTAMENTO</t>
  </si>
  <si>
    <t>13.345.0036-A</t>
  </si>
  <si>
    <t>13.345.0040-0</t>
  </si>
  <si>
    <t>SOLEIRA DE MARMORE BRANCO CLASSICO,DE 3X45CM,SEM DESNIVEL,PARA PORTAS DE 2 FOLHAS,ASSENTE COMO EM 13.345.0015</t>
  </si>
  <si>
    <t>13.345.0040-A</t>
  </si>
  <si>
    <t>13.345.0041-0</t>
  </si>
  <si>
    <t>SOLEIRA DE MARMORE BRANCO CLASSICO,DE 3X45CM,SEM DESNIVEL,PARA PORTAS DE 2 FOLHAS,EXCLUSIVE NATA DE CIMENTO,ARGAMASSA EREJUNTAMENTO</t>
  </si>
  <si>
    <t>13.345.0041-A</t>
  </si>
  <si>
    <t>13.345.0055-0</t>
  </si>
  <si>
    <t>CHAPIM OU ESPELHO DE MARMORE BRANCO CLASSICO,COM 2X17CM COM1 POLIMENTO,ASSENTE COMO EM 13.345.0020</t>
  </si>
  <si>
    <t>13.345.0055-A</t>
  </si>
  <si>
    <t>13.345.0056-0</t>
  </si>
  <si>
    <t>CHAPIM OU ESPELHO DE MARMORE BRANCO CLASSICO,COM 2X17CM COM1 POLIMENTO, EXCLUSIVE NATA DE CIMENTO,ARGAMASSA,CHAPISCO EREJUNTAMENTO</t>
  </si>
  <si>
    <t>13.345.0056-A</t>
  </si>
  <si>
    <t>13.345.0060-0</t>
  </si>
  <si>
    <t>CAPA DE DEGRAU,DE MARMORE BRANCO CLASSICO,COM 3X28CM,COM 1 POLIMENTO,ASSENTE COMO EM 13.345.0015</t>
  </si>
  <si>
    <t>13.345.0060-A</t>
  </si>
  <si>
    <t>13.345.0061-0</t>
  </si>
  <si>
    <t>CAPA DE DEGRAU,DE MARMORE BRANCO CLASSICO, COM 3X28CM,COM 1POLIMENTO,EXCLUSIVE NATA DE CIMENTO,ARGAMASSA E REJUNTAMENTO</t>
  </si>
  <si>
    <t>13.345.0061-A</t>
  </si>
  <si>
    <t>13.345.0065-0</t>
  </si>
  <si>
    <t>CAPA DE DEGRAU,DE MARMORE BRANCO CLASSICO,COM 3X30CM,COM 1 POLIMENTO,ASSENTE COMO EM 13.345.0015</t>
  </si>
  <si>
    <t>13.345.0065-A</t>
  </si>
  <si>
    <t>13.345.0066-0</t>
  </si>
  <si>
    <t>CAPA DE DEGRAU,DE MARMORE BRANCO CLASSICO,COM 3X30CM, COM 1POLIMENTO,EXCLUSIVE NATA DE CIMENTO,ARGAMASSA E REJUNTAMENTO</t>
  </si>
  <si>
    <t>13.345.0066-A</t>
  </si>
  <si>
    <t>13.348.0010-0</t>
  </si>
  <si>
    <t>REVESTIMENTO DE PISOS COM GRANITO CINZA ANDORINHA,EM PLACAS,COM ESPESSURA DE 2CM,SEM ACABAMENTO,ASSENTE EM SUPERFICIE EMOSSO,COM NATA DE CIMENTO SOBRE ARGAMASSA DE CIMENTO,AREIA ESAIBRO,NO TRACO 1:2:2 E REJUNTAMENTO PRONTO</t>
  </si>
  <si>
    <t>13.348.0010-A</t>
  </si>
  <si>
    <t>13.348.0011-0</t>
  </si>
  <si>
    <t>REVESTIMENTO DE PISOS COM GRANITO CINZA ANDORINHA,EM PLACAS,COM ESPESSURA DE 2CM,SEM ACABAMENTO,ASSENTE EM SUPERFICIE EMOSSO,EXCLUSIVE NATA DE CIMENTO,ARGAMASSA E REJUNTAMENTO</t>
  </si>
  <si>
    <t>13.348.0011-A</t>
  </si>
  <si>
    <t>13.348.0012-0</t>
  </si>
  <si>
    <t>REVESTIMENTO DE PISOS COM GRANITO CINZA ANDORINHA APICOADO,EM PLACAS,COM ESPESSURA DE 3CM,ASSENTADO SOBRE TERRENO NIVELADO,COM NATA DE CIMENTO SOBRE ARGAMASSA DE CIMENTO E AREIA,NO TRACO 1:3</t>
  </si>
  <si>
    <t>13.348.0012-A</t>
  </si>
  <si>
    <t>13.348.0030-0</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</si>
  <si>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</si>
  <si>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</si>
  <si>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13.348.0031-0</t>
  </si>
  <si>
    <t>RODAPE DE GRANITO CINZA ANDORINHA,COM ACABAMENTO SERRADO,COM7CM DE ALTURA E 2CM DE ESPESSURA,ASSENTE EM PAREDE EM OSSOEXCLUSIVE NATA DE CIMENTO,ARGAMASSA,CHAPISCO E REJUNTAMENTO</t>
  </si>
  <si>
    <t>13.348.0031-A</t>
  </si>
  <si>
    <t>13.348.0040-0</t>
  </si>
  <si>
    <t>CAPA DE DEGRAU EM GRANITO CINZA ANDORINHA,30X3CM,SEM ACABAMENTO,ASSENTE COMO EM 13.348.0010</t>
  </si>
  <si>
    <t>13.348.0040-A</t>
  </si>
  <si>
    <t>13.348.0041-0</t>
  </si>
  <si>
    <t>CAPA DE DEGRAU EM GRANITO CINZA ANDORINHA,30X3CM,SEM ACABAMENTO,EXCLUSIVE NATA DE CIMENTO,ARGAMASSA E REJUNTAMENTO</t>
  </si>
  <si>
    <t>13.348.0041-A</t>
  </si>
  <si>
    <t>13.348.0045-0</t>
  </si>
  <si>
    <t>ESPELHO OU CHAPIM EM GRANITO CINZA ANDORINHA,20X3CM,SEM ACABAMENTO,ASSENTADO COMO NO ITEM 13.348.0030</t>
  </si>
  <si>
    <t>13.348.0045-A</t>
  </si>
  <si>
    <t>13.348.0046-0</t>
  </si>
  <si>
    <t>ESPELHO OU CHAPIM EM GRANITO CINZA ANDORINHA,20X3CM,SEM ACABAMENTO,EXCLUSIVE NATA DE CIMENTO,ARGAMASSA,CHAPISCO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</si>
  <si>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</si>
  <si>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</si>
  <si>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</si>
  <si>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</si>
  <si>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</si>
  <si>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</si>
  <si>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</si>
  <si>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</si>
  <si>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</si>
  <si>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</si>
  <si>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</si>
  <si>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</si>
  <si>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</si>
  <si>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</si>
  <si>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3CM,COM 2 POLIMENTOS,LARGURA DE 13CM,ASSENTADO COM ARGAMASSA DE CIMENTO,SAIBRO E AREIA, NO TRACO 1:2:2, E REJUNTAMENTO COM CIMENTOBRANCO E CORANTE</t>
  </si>
  <si>
    <t>13.348.0070-A</t>
  </si>
  <si>
    <t>13.348.0071-0</t>
  </si>
  <si>
    <t>SOLEIRA EM GRANITO CINZA ANDORINHA,ESPESSURA DE 3CM COM 2 POLIMENTOS,LARGURA DE 13CM,EXCLUSIVE ARGAMASSA E REJUNTAMENTO</t>
  </si>
  <si>
    <t>13.348.0071-A</t>
  </si>
  <si>
    <t>13.348.0075-0</t>
  </si>
  <si>
    <t>SOLEIRA EM GRANITO CINZA ANDORINHA,ESPESSURA DE 3CM,COM 2 PLIMENTOS,LARGURA DE 15CM,ASSENTADO COM ARGAMASSA DE CIMENTO,SAIBRO E AREIA, NO TRACO 1:2:2, E REJUNTAMENTO COM CIMENTOBRANCO E CORANTE</t>
  </si>
  <si>
    <t>13.348.0075-A</t>
  </si>
  <si>
    <t>13.348.0076-0</t>
  </si>
  <si>
    <t>SOLEIRA EM GRANITO CINZA ANDORINHA,ESPESSURA DE 3CM,COM 2 POLIMENTOS,LARGURA DE 15CM,EXCLUSIVE ARGAMASSA E REJUNTAMENTO</t>
  </si>
  <si>
    <t>13.348.0076-A</t>
  </si>
  <si>
    <t>13.348.0080-0</t>
  </si>
  <si>
    <t>SOLEIRA EM GRANITO CINZA ANDORINHA,ESPESSURA DE 3CM,COM 2 POLIMENTOS,LARGURA DE 25CM,ASSENTADO COM ARGAMASSA DE CIMENTO,SAIBRO E AREIA, NO TRACO 1:2:2, E REJUNTAMENTO COM CIMENTOBRANCO E CORANTE</t>
  </si>
  <si>
    <t>13.348.0080-A</t>
  </si>
  <si>
    <t>13.348.0081-0</t>
  </si>
  <si>
    <t>SOLEIRA EM GRANITO CINZA ANDORINHA,ESPESSURA DE 3CM,COM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</si>
  <si>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</si>
  <si>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</si>
  <si>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</si>
  <si>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</si>
  <si>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</si>
  <si>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</si>
  <si>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</si>
  <si>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</si>
  <si>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</si>
  <si>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</si>
  <si>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</si>
  <si>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3CM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</si>
  <si>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</si>
  <si>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</si>
  <si>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</si>
  <si>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</si>
  <si>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</si>
  <si>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</si>
  <si>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</si>
  <si>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</si>
  <si>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3X13CM COM 2 POLIMENTOS,ASSENTECOMO EM 13.365.0010</t>
  </si>
  <si>
    <t>13.365.0025-A</t>
  </si>
  <si>
    <t>13.365.0026-0</t>
  </si>
  <si>
    <t>SOLEIRA DE GRANITO PRETO DE 3X13CM COM 2 POLIMENTOS, EXCLUSIVE NATA DE CIMENTO,ARGAMASSA E REJUNTAMENTO</t>
  </si>
  <si>
    <t>13.365.0026-A</t>
  </si>
  <si>
    <t>13.365.0030-0</t>
  </si>
  <si>
    <t>SOLEIRA DE GRANITO PRETO DE 3X15CM COM 2 POLIMENTOS,ASSENTECOMO EM 13.365.0010</t>
  </si>
  <si>
    <t>13.365.0030-A</t>
  </si>
  <si>
    <t>13.365.0031-0</t>
  </si>
  <si>
    <t>SOLEIRA DE GRANITO PRETO DE 3X15CM COM 2 POLIMENTOS, EXCLUSIVE NATA DE CIMENTO,ARGAMASSA E REJUNTAMENTO</t>
  </si>
  <si>
    <t>13.365.0031-A</t>
  </si>
  <si>
    <t>13.365.0035-0</t>
  </si>
  <si>
    <t>SOLEIRA DE GRANITO PRETO DE 3X25CM COM 2 POLIMENTOS,ASSENTECOMO EM 13.365.0010</t>
  </si>
  <si>
    <t>13.365.0035-A</t>
  </si>
  <si>
    <t>13.365.0036-0</t>
  </si>
  <si>
    <t>SOLEIRA DE GRANITO PRETO DE 3X25CM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</si>
  <si>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</si>
  <si>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</si>
  <si>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</si>
  <si>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</si>
  <si>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</si>
  <si>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</si>
  <si>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</si>
  <si>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</si>
  <si>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3X28CM,COM 1 POLIMENTO,ASSENTE COMO EM 13.365.0010</t>
  </si>
  <si>
    <t>13.365.0060-A</t>
  </si>
  <si>
    <t>13.365.0061-0</t>
  </si>
  <si>
    <t>CAPA DE DEGRAU DE GRANITO PRETO,COM 3X28CM,COM 1 POLIMENTO,EXCLUSIVE NATA DE CIMENTO,ARGAMASSA E REJUNTAMENTO</t>
  </si>
  <si>
    <t>13.365.0061-A</t>
  </si>
  <si>
    <t>13.365.0065-0</t>
  </si>
  <si>
    <t>CAPA DE DEGRAU DE GRANITO PRETO,COM 3X30CM,COM 1 POLIMENTO,ASSENTE COMO EM 13.365.0010</t>
  </si>
  <si>
    <t>13.365.0065-A</t>
  </si>
  <si>
    <t>13.365.0066-0</t>
  </si>
  <si>
    <t>CAPA DE DEGRAU DE GRANITO PRETO,COM 3X30CM,COM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</si>
  <si>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</si>
  <si>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</si>
  <si>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</si>
  <si>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</si>
  <si>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</si>
  <si>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</si>
  <si>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</si>
  <si>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13.365.0078-0</t>
  </si>
  <si>
    <t>REVESTIMENTO DE PISO COM GRANITO CINZA CORUMBA,EM PLACAS,ESPESSURA DE 2CM, SEM POLIMENTO, ASSENTE COM ARGAMASSA COLANTE,JUNTAS DE 2MM DE ESPESSURA E REJUNTAMENTO PRONTO</t>
  </si>
  <si>
    <t>13.365.0078-A</t>
  </si>
  <si>
    <t>13.365.0079-0</t>
  </si>
  <si>
    <t>REVESTIMENTO DE PISO COM GRANITO CINZA CORUMBA,EM PLACAS,ESPESSURA DE 2CM, SEM POLIMENTO, EXCLUSIVE ARGAMASSA COLANTE EREJUNTAMENTO</t>
  </si>
  <si>
    <t>13.365.0079-A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</si>
  <si>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</si>
  <si>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</si>
  <si>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</si>
  <si>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</si>
  <si>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</si>
  <si>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</si>
  <si>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</si>
  <si>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3CM,COM POLIMENTO ASSENTE EM SUPERFICIE EM OSSO,COM NATA DE CIMENTO,SOBRE ARGAMASSA DE CIMENTO,AREIA E SAIBRO NO TRACO 1:2:2 E REJUNTAMENTO PRONTO</t>
  </si>
  <si>
    <t>13.365.0085-A</t>
  </si>
  <si>
    <t>13.365.0086-0</t>
  </si>
  <si>
    <t>CAPA DE DEGRAU EM GRANITO CINZA CORUMBA,ESPESSURA DE 3CM,LARGURA DE 30CM, COM POLIMENTO, ASSENTE EM SUPERFICIE EM OSSO,EXCLUSIVE NATA DE CIMENTO,ARGAMASSA E REJUNTAMENTO</t>
  </si>
  <si>
    <t>13.365.0086-A</t>
  </si>
  <si>
    <t>13.365.0087-0</t>
  </si>
  <si>
    <t>ESPELHO OU CHAPIM EM GRANITO CINZA CORUMBA,ESPESSURA DE 3CM,LARGURA DE 20CM,POLIDO E ASSENTE COMO EM 13.365.0083</t>
  </si>
  <si>
    <t>13.365.0087-A</t>
  </si>
  <si>
    <t>13.365.0088-0</t>
  </si>
  <si>
    <t>ESPELHO OU CHAPIM DE GRANITO CINZA CORUMBA,ESPESSURA DE 3CM,LARGURA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</si>
  <si>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</si>
  <si>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</si>
  <si>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</si>
  <si>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</si>
  <si>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</si>
  <si>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</si>
  <si>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</si>
  <si>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</si>
  <si>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</si>
  <si>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</si>
  <si>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</si>
  <si>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</si>
  <si>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</si>
  <si>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</si>
  <si>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</si>
  <si>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</si>
  <si>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</si>
  <si>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</si>
  <si>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</si>
  <si>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</si>
  <si>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</si>
  <si>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</si>
  <si>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</si>
  <si>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</si>
  <si>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</si>
  <si>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</si>
  <si>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</si>
  <si>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</si>
  <si>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</si>
  <si>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</si>
  <si>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</si>
  <si>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</si>
  <si>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CORUMBA,3CM DE ESPESSURA,COM 2 POLIMENTOS,LARGURA DE 25CM, ASSENTE EM SUPERFICIE EM OSSO,COM NATA DE CIMENTO SOBRE ARGAMASSA DE CIMENTO,SAIBRO E AREIA,NO TRACO 1:2:2 E REJUNTAMENTO COM CIMENTO BRANCO E CORANTE</t>
  </si>
  <si>
    <t>13.365.0180-A</t>
  </si>
  <si>
    <t>13.365.0181-0</t>
  </si>
  <si>
    <t>SOLEIRA EM GRANITO CINZA CORUMBA,3CM DE ESPESSURA,COM 2 POLIMENTOS,LARGURA DE 25CM,ASSENTE EM SUPERFICIE EM OSSO,EXCLUSIVE NATA DE CIMENTO,ARGAMASSA E REJUNTAMENTO</t>
  </si>
  <si>
    <t>13.365.0181-A</t>
  </si>
  <si>
    <t>13.366.0010-0</t>
  </si>
  <si>
    <t>REVESTIMENTO DE PISO COM GRANITO RUSTICO EM PLACAS,ESPESSURADE 3 A 4CM, COM CORTE MANUAL, ASSENTE EM SUPERFICIE EM OSSO,COM NATA DE CIMENTO SOBRE ARGAMASSA DE CIMENTO,AREIA E SAIBRO,NO TRACO 1:2:2 E REJUNTAMENTO PRONTO</t>
  </si>
  <si>
    <t>13.366.0010-A</t>
  </si>
  <si>
    <t>13.366.0011-0</t>
  </si>
  <si>
    <t>REVESTIMENTO DE PISO COM GRANITO RUSTICO EM PLACAS,ESPESSURADE 3 A 4CM,COM CORTE MANUAL,ASSENTE EM SUPERFICIE EM OSSO,EXCLUSIVE NATA DE CIMENTO,ARGAMASSA E REJUNTAMENTO</t>
  </si>
  <si>
    <t>13.366.0011-A</t>
  </si>
  <si>
    <t>13.368.0010-0</t>
  </si>
  <si>
    <t>REVESTIMENTO DE PISO COM GRANITO CAPAO BONITO, EM PLACA DE 2CM DE ESPESSURA, ACABAMENTO POLIDO, ASSENTADO SOBRE TERRENONIVELADO, COM NATA DE CIMENTO SOBRE  ARGAMASSA DE CIMENTO EAREIA,NO TRACO 1:3</t>
  </si>
  <si>
    <t>13.368.0010-A</t>
  </si>
  <si>
    <t>13.368.0011-0</t>
  </si>
  <si>
    <t>REVESTIMENTO DE PISO COM GRANITO CAPAO BONITO, EM PLACA DE 2CM DE ESPESSURA,ACABAMENTO POLIDO,ASSENTADO SOBRE TERRENO NIVELADO,EXCLUSIVE NATA DE CIMENTO E ARGAMASSA</t>
  </si>
  <si>
    <t>13.368.0011-A</t>
  </si>
  <si>
    <t>13.368.0012-0</t>
  </si>
  <si>
    <t>REVESTIMENTO DE BANCADAS OU ILHARGAS, COM GRANITO CAPAO BONITO, EM PLACA DE 2CM DE ESPESSURA, ACABAMENTO POLIDO, ASSENTECOM NATA DE CIMENTO SOBRE ARGAMASSA DE CIMENTO E AREIA, NOTRACO 1:3</t>
  </si>
  <si>
    <t>13.368.0012-A</t>
  </si>
  <si>
    <t>13.368.0013-0</t>
  </si>
  <si>
    <t>REVESTIMENTO DE BANCADAS OU ILHARGAS, COM GRANITO CAPAO BONITO,EM PLACA DE 2CM DE ESPESSURA,ACABAMENTO POLIDO,EXCLUSIVENATA DE CIMENTO E ARGAMASSA</t>
  </si>
  <si>
    <t>13.368.0013-A</t>
  </si>
  <si>
    <t>13.368.0015-0</t>
  </si>
  <si>
    <t>REVESTIMENTO DE PISO COM GRANITO CAPAO BONITO,EM PLACA DE 2CM DE ESPESSURA, ACABAMENTO APICOADO, ASSENTADO SOBRE TERRENONIVELADO, COM NATA DE CIMENTO SOBRE ARGAMASSA DE CIMENTO EAREIA,NO TRACO 1:3</t>
  </si>
  <si>
    <t>13.368.0015-A</t>
  </si>
  <si>
    <t>13.368.0016-0</t>
  </si>
  <si>
    <t>REVESTIMENTO DE PISO COM GRANITO CAPAO BONITO, EM PLACA DE 2CM DE ESPESSURA,ACABAMENTO APICOADO,ASSENTADO SOBRE TERRENONIVELADO,EXCLUSIVE NATA DE CIMENTO E ARGAMASSA</t>
  </si>
  <si>
    <t>13.368.0016-A</t>
  </si>
  <si>
    <t>13.369.0010-0</t>
  </si>
  <si>
    <t>REVESTIMENTO DE PISO COM GRANITO CINZA MIRACEMA LEVIGADO,EMPLACAS, COM 3CM DE ESPESSURA, ASSENTADO SOBRE SUPERFICIE EMOSSO,COM NATA DE CIMENTO SOBRE ARGAMASSA DE CIMENTO E AREIA,NO TRACO DE 1:3</t>
  </si>
  <si>
    <t>13.369.0010-A</t>
  </si>
  <si>
    <t>13.369.0011-0</t>
  </si>
  <si>
    <t>REVESTIMENTO DE PISO COM GRANITO CINZA MIRACEMA LEVIGADO,EMPLACAS, COM 3CM DE ESPESSURA, ASSENTADO SOBRE SUPERFICIE EMOSSO,EXCLUSIVE NATA DE CIMENTO E ARGAMASSA</t>
  </si>
  <si>
    <t>13.369.0011-A</t>
  </si>
  <si>
    <t>13.369.0015-0</t>
  </si>
  <si>
    <t>REVESTIMENTO DE PISO COM GRANITO CINZA MIRACEMA FLAMEADO,EMPLACAS, COM 3CM DE ESPESSURA, ASSENTADO SOBRE SUPERFICIE EMOSSO,COM NATA DE CIMENTO SOBRE ARGAMASSA DE CIMENTO E AREIA,NO TRACO DE 1:3</t>
  </si>
  <si>
    <t>13.369.0015-A</t>
  </si>
  <si>
    <t>13.369.0016-0</t>
  </si>
  <si>
    <t>REVESTIMENTO DE PISO COM GRANITO CINZA MIRACEMA FLAMEADO,EMPLACAS, COM 3CM DE ESPESSURA, ASSENTADO SOBRE SUPERFICIE EMOSSO,EXCLUSIVE NATA DE CIMENTO E ARGAMASSA</t>
  </si>
  <si>
    <t>13.369.0016-A</t>
  </si>
  <si>
    <t>13.369.0020-0</t>
  </si>
  <si>
    <t>REVESTIMENTO DE PISO COM GRANITO CINZA MIRACEMA SERRADO E FACE NATURAL, EM PLACAS, COM 3CM DE ESPESSURA,ASSENTADO SOBRESUPERFICIE EM OSSO,COM NATA DE CIMENTO SOBRE ARGAMASSA DE CIMENTO E AREIA,NO TRACO DE 1:3</t>
  </si>
  <si>
    <t>13.369.0020-A</t>
  </si>
  <si>
    <t>13.369.0021-0</t>
  </si>
  <si>
    <t>REVESTIMENTO DE PISO COM GRANITO CINZA MIRACEMA SERRADO E FACE NATURAL,EM PLACAS,COM 3CM DE ESPESSURA,ASSENTADO SOBRE SUPERFICIE EM OSSO,EXCLUSIVE NATA DE CIMENTO E ARGAMASSA</t>
  </si>
  <si>
    <t>13.369.0021-A</t>
  </si>
  <si>
    <t>13.369.0025-0</t>
  </si>
  <si>
    <t>REVESTIMENTO DE PISO COM GRANITO JUPARANA,EM PLACAS, COM 2CMDE ESPESSURA, ACABAMENTO POLIDO,ASSENTADO SOBRE SUPERFICIEEM OSSO, COM NATA DE CIMENTO  SOBRE  ARGAMASSA DE CIMENTO,SAIBRO E AREIA,NO TRACO 1:2:2</t>
  </si>
  <si>
    <t>13.369.0025-A</t>
  </si>
  <si>
    <t>13.369.0026-0</t>
  </si>
  <si>
    <t>REVESTIMENTO DE PISO COM GRANITO JAPARANA,EM PLACAS,COM 2CMDE ESPESSURA,ACABAMENTO POLIDO, ASSENTADO SOBRE SUPERFICIEEM OSSO,EXCLUSIVE NATA DE CIMENTO E ARGAMASSA</t>
  </si>
  <si>
    <t>13.369.0026-A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</si>
  <si>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</si>
  <si>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</si>
  <si>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</si>
  <si>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</si>
  <si>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</si>
  <si>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</si>
  <si>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</si>
  <si>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</si>
  <si>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</si>
  <si>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</si>
  <si>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</si>
  <si>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</si>
  <si>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</si>
  <si>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</si>
  <si>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</si>
  <si>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</si>
  <si>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</si>
  <si>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</si>
  <si>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</si>
  <si>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</si>
  <si>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</si>
  <si>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</si>
  <si>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</si>
  <si>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</si>
  <si>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</si>
  <si>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DE2,5CM,TOMADAS COM HIDROASFALTO,CIMENTO E AREIA,TRACO 1:1:3,EXCLUSIVE ESTAS</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</si>
  <si>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</si>
  <si>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</si>
  <si>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</si>
  <si>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</si>
  <si>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</si>
  <si>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</si>
  <si>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</si>
  <si>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</si>
  <si>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</si>
  <si>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</si>
  <si>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</si>
  <si>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</si>
  <si>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</si>
  <si>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</si>
  <si>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</si>
  <si>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</si>
  <si>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</si>
  <si>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</si>
  <si>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</si>
  <si>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</si>
  <si>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</si>
  <si>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</si>
  <si>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</si>
  <si>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</si>
  <si>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</si>
  <si>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</si>
  <si>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</si>
  <si>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</si>
  <si>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</si>
  <si>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</si>
  <si>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</si>
  <si>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</si>
  <si>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</si>
  <si>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</si>
  <si>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</si>
  <si>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</si>
  <si>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</si>
  <si>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</si>
  <si>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</si>
  <si>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</si>
  <si>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</si>
  <si>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</si>
  <si>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</si>
  <si>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</si>
  <si>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</si>
  <si>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</si>
  <si>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</si>
  <si>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</si>
  <si>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</si>
  <si>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13.380.0011-0</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</si>
  <si>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</si>
  <si>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</si>
  <si>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13.380.0012-0</t>
  </si>
  <si>
    <t>PISO DE GRANITINA,COMPREENDENDO:A)LASTRO,COM 4CM DE ESPESSURA MEDIA,DE ARGAMASSA DE CIMENTO E AREIA GROSSA,NO TRACO 1:4;B) CAMADA DE GRANITINA,COM 3CM DE ESPESSURA,FEITA COM GRANANº1 DE GRANITO PRETO E CIMENTO,SUPERFICIE ESTUCADA APOS AFUNDICAO,SEM POLIMENTO</t>
  </si>
  <si>
    <t>13.380.0012-A</t>
  </si>
  <si>
    <t>13.380.0013-0</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</si>
  <si>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</si>
  <si>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</si>
  <si>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13.380.0015-0</t>
  </si>
  <si>
    <t>RODAPE DE MARMORITE,FUNDIDO NO LOCAL,COM 10CM DE ALTURA,1CMDE ESPESSURA, TERMINANDO EM CANTO RETO JUNTO AO PISO, FEITOCOM CIMENTO E GRANA Nº1 DE MARMORE BRANCO NACIONAL, COM POLIMENTO MANUAL,O MARMORITE E EXECUTADO SOBRE EMBOCO PREVIO NAOINCLUIDO NESTA</t>
  </si>
  <si>
    <t>13.380.0015-A</t>
  </si>
  <si>
    <t>13.380.0016-0</t>
  </si>
  <si>
    <t>RODAPE DE MARMORITE,FUNDIDO NO LOCAL,COM 10CM DE ALTURA,1CMDE ESPESSURA, TERMINANDO EM CANTO RETO JUNTO AO PISO, FEITOCOM CIMENTO E  GRANA Nº1 DE GRANITO PRETO,COM POLIMENTO MANUAL,O MARMORITE E EXECUTADO SOBRE EMBOCO PREVIO NAO INCLUIDONESTA</t>
  </si>
  <si>
    <t>13.380.0016-A</t>
  </si>
  <si>
    <t>13.380.0020-0</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</si>
  <si>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</si>
  <si>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</si>
  <si>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13.380.0021-0</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</si>
  <si>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</si>
  <si>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</si>
  <si>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13.380.0025-0</t>
  </si>
  <si>
    <t>SOLEIRA,PEITORIL OU CHAPIM DE MARMORITE,PRE-MOLDADO EM OFICINA E ASSENTADO NA OBRA, COM OU SEM REBAIXO, FEITO COM GRANANº1 DE MARMORE BRANCO NACIONAL E CIMENTO,NA ESPESSURA DE 6MM</t>
  </si>
  <si>
    <t>13.380.0025-A</t>
  </si>
  <si>
    <t>13.380.0026-0</t>
  </si>
  <si>
    <t>SOLEIRA,PEITORIL OU CHAPIM DE MARMORITE,PRE-MOLDADO EM OFICINA E ASSENTADO NA OBRA,C/OU SEM REBAIXO,FEITO COM GRANA Nº1DE GRANITO PRETO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</si>
  <si>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</si>
  <si>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</si>
  <si>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</si>
  <si>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</si>
  <si>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</si>
  <si>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</si>
  <si>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</si>
  <si>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</si>
  <si>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</si>
  <si>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</si>
  <si>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</si>
  <si>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</si>
  <si>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</si>
  <si>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</si>
  <si>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</si>
  <si>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</si>
  <si>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</si>
  <si>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</si>
  <si>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</si>
  <si>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</si>
  <si>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</si>
  <si>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</si>
  <si>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</si>
  <si>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</si>
  <si>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</si>
  <si>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</si>
  <si>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</si>
  <si>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</si>
  <si>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</si>
  <si>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</si>
  <si>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</si>
  <si>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</si>
  <si>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</si>
  <si>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</si>
  <si>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</si>
  <si>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</si>
  <si>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</si>
  <si>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</si>
  <si>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</si>
  <si>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</si>
  <si>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</si>
  <si>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</si>
  <si>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</si>
  <si>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</si>
  <si>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</si>
  <si>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</si>
  <si>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</si>
  <si>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</si>
  <si>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</si>
  <si>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</si>
  <si>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</si>
  <si>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</si>
  <si>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</si>
  <si>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</si>
  <si>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</si>
  <si>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</si>
  <si>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</si>
  <si>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</si>
  <si>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</si>
  <si>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</si>
  <si>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</si>
  <si>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</si>
  <si>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</si>
  <si>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</si>
  <si>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</si>
  <si>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</si>
  <si>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</si>
  <si>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</si>
  <si>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</si>
  <si>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</si>
  <si>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</si>
  <si>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</si>
  <si>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</si>
  <si>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</si>
  <si>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</si>
  <si>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</si>
  <si>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</si>
  <si>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</si>
  <si>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13.390.0020-A</t>
  </si>
  <si>
    <t>13.390.0025-0</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</si>
  <si>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</si>
  <si>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13.390.0025-A</t>
  </si>
  <si>
    <t>13.390.0027-0</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</si>
  <si>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</si>
  <si>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13.390.0027-A</t>
  </si>
  <si>
    <t>13.390.0028-0</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</si>
  <si>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</si>
  <si>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13.390.0028-A</t>
  </si>
  <si>
    <t>13.390.0030-0</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</si>
  <si>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</si>
  <si>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13.390.0030-A</t>
  </si>
  <si>
    <t>13.390.0031-0</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</si>
  <si>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</si>
  <si>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13.390.0031-A</t>
  </si>
  <si>
    <t>13.390.0035-0</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</si>
  <si>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</si>
  <si>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13.390.0035-A</t>
  </si>
  <si>
    <t>13.390.0037-0</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</si>
  <si>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</si>
  <si>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13.390.0037-A</t>
  </si>
  <si>
    <t>13.390.0040-0</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</si>
  <si>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</si>
  <si>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13.390.0040-A</t>
  </si>
  <si>
    <t>13.390.0042-0</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</si>
  <si>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</si>
  <si>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13.390.0042-A</t>
  </si>
  <si>
    <t>13.390.0045-0</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</si>
  <si>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</si>
  <si>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13.390.0045-A</t>
  </si>
  <si>
    <t>13.390.0047-0</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</si>
  <si>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</si>
  <si>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13.390.0047-A</t>
  </si>
  <si>
    <t>13.390.0048-0</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</si>
  <si>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</si>
  <si>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13.390.0048-A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</si>
  <si>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</si>
  <si>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</si>
  <si>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</si>
  <si>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</si>
  <si>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</si>
  <si>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</si>
  <si>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</si>
  <si>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</si>
  <si>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</si>
  <si>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</si>
  <si>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</si>
  <si>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</si>
  <si>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</si>
  <si>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</si>
  <si>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</si>
  <si>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</si>
  <si>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</si>
  <si>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</si>
  <si>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</si>
  <si>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</si>
  <si>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</si>
  <si>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</si>
  <si>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</si>
  <si>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</si>
  <si>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</si>
  <si>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</si>
  <si>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</si>
  <si>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</si>
  <si>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</si>
  <si>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</si>
  <si>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</si>
  <si>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4 A 5MM,SOBRE BASEEXISTENTE.FORNECIMENTO E COLOCACAO</t>
  </si>
  <si>
    <t>13.395.0025-A</t>
  </si>
  <si>
    <t>13.395.0026-0</t>
  </si>
  <si>
    <t>FORRACAO DE PISO COM CARPETE DE FIBRA DE POLIPROPILENO,COM ACABAMENTO RESINADO,PARA TRAFEGO LEVE A MODERADO,COM ESPESSURA DE 4 A 5MM,SOBRE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</si>
  <si>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</si>
  <si>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</si>
  <si>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</si>
  <si>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</si>
  <si>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</si>
  <si>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</si>
  <si>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</si>
  <si>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</si>
  <si>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</si>
  <si>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</si>
  <si>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</si>
  <si>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</si>
  <si>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</si>
  <si>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</si>
  <si>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</si>
  <si>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</si>
  <si>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</si>
  <si>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</si>
  <si>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</si>
  <si>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</si>
  <si>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</si>
  <si>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</si>
  <si>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</si>
  <si>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</si>
  <si>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</si>
  <si>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</si>
  <si>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</si>
  <si>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</si>
  <si>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</si>
  <si>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</si>
  <si>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</si>
  <si>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</si>
  <si>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</si>
  <si>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</si>
  <si>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</si>
  <si>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</si>
  <si>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</si>
  <si>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</si>
  <si>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</si>
  <si>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</si>
  <si>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</si>
  <si>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</si>
  <si>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</si>
  <si>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</si>
  <si>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</si>
  <si>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</si>
  <si>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</si>
  <si>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</si>
  <si>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</si>
  <si>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</si>
  <si>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</si>
  <si>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</si>
  <si>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</si>
  <si>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</si>
  <si>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</si>
  <si>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</si>
  <si>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</si>
  <si>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</si>
  <si>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</si>
  <si>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</si>
  <si>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</si>
  <si>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</si>
  <si>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</si>
  <si>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</si>
  <si>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</si>
  <si>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</si>
  <si>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</si>
  <si>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</si>
  <si>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</si>
  <si>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</si>
  <si>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</si>
  <si>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</si>
  <si>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</si>
  <si>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</si>
  <si>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</si>
  <si>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</si>
  <si>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</si>
  <si>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</si>
  <si>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</si>
  <si>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</si>
  <si>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</si>
  <si>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</si>
  <si>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</si>
  <si>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</si>
  <si>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</si>
  <si>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</si>
  <si>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</si>
  <si>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</si>
  <si>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</si>
  <si>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</si>
  <si>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</si>
  <si>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</si>
  <si>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</si>
  <si>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</si>
  <si>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</si>
  <si>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</si>
  <si>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</si>
  <si>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</si>
  <si>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</si>
  <si>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</si>
  <si>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</si>
  <si>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SINTETICA,SBR,PRETO,EM PLACAS DE 50X32CM,TEXTURA DA SUPERFICIE PASTILHADA,COLOCADO COM COLASOBRE BASE EXISTENTE.FORNECIMENTO E COLOCACAO</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</si>
  <si>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</si>
  <si>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</si>
  <si>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</si>
  <si>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</si>
  <si>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</si>
  <si>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</si>
  <si>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</si>
  <si>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</si>
  <si>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</si>
  <si>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</si>
  <si>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</si>
  <si>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</si>
  <si>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</si>
  <si>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</si>
  <si>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</si>
  <si>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</si>
  <si>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</si>
  <si>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</si>
  <si>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</si>
  <si>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13.460.0010-0</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</si>
  <si>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</si>
  <si>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13.460.0010-A</t>
  </si>
  <si>
    <t>13.460.0015-0</t>
  </si>
  <si>
    <t>PISO ELEVADO EM TORNO DE 30CM,CONSITUIDO POR PLACAS DE ACO COM MAIS OU MENOS 30MM DE ESPESSURA,COM REVESTIMENTO SUPERIOREM LAMINADO PLASTICO,APOIADO SOBRE BASE DE ALUMINIO OU ACOGALVANIZADO,DESTINADO A APARELHOS DE INFORMATICA.FORNECIMENTO E COLOCACAO</t>
  </si>
  <si>
    <t>13.460.0015-A</t>
  </si>
  <si>
    <t>13.460.0020-0</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</si>
  <si>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</si>
  <si>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13.460.0020-A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</si>
  <si>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</si>
  <si>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</si>
  <si>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</si>
  <si>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</si>
  <si>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</si>
  <si>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</si>
  <si>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</si>
  <si>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</si>
  <si>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</si>
  <si>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</si>
  <si>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</si>
  <si>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</si>
  <si>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</si>
  <si>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</si>
  <si>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</si>
  <si>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</si>
  <si>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</si>
  <si>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</si>
  <si>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</si>
  <si>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</si>
  <si>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</si>
  <si>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</si>
  <si>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</si>
  <si>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</si>
  <si>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</si>
  <si>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</si>
  <si>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</si>
  <si>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</si>
  <si>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</si>
  <si>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</si>
  <si>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</si>
  <si>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</si>
  <si>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</si>
  <si>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</si>
  <si>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</si>
  <si>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</si>
  <si>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</si>
  <si>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</si>
  <si>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</si>
  <si>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</si>
  <si>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</si>
  <si>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</si>
  <si>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</si>
  <si>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</si>
  <si>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</si>
  <si>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</si>
  <si>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</si>
  <si>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</si>
  <si>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</si>
  <si>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</si>
  <si>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</si>
  <si>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</si>
  <si>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</si>
  <si>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</si>
  <si>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</si>
  <si>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</si>
  <si>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</si>
  <si>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</si>
  <si>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</si>
  <si>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</si>
  <si>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</si>
  <si>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</si>
  <si>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</si>
  <si>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</si>
  <si>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</si>
  <si>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</si>
  <si>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</si>
  <si>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</si>
  <si>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</si>
  <si>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</si>
  <si>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</si>
  <si>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</si>
  <si>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</si>
  <si>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</si>
  <si>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</si>
  <si>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</si>
  <si>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</si>
  <si>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</si>
  <si>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</si>
  <si>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</si>
  <si>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</si>
  <si>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</si>
  <si>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</si>
  <si>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</si>
  <si>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</si>
  <si>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</si>
  <si>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</si>
  <si>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14.001.0250-0</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</si>
  <si>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</si>
  <si>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14.001.0250-A</t>
  </si>
  <si>
    <t>14.001.0255-0</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</si>
  <si>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</si>
  <si>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14.001.0255-A</t>
  </si>
  <si>
    <t>14.001.0258-0</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</si>
  <si>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</si>
  <si>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14.001.0258-A</t>
  </si>
  <si>
    <t>14.001.0260-0</t>
  </si>
  <si>
    <t>CORRIMAO DE PVC BRANCO,CINZA OU BEGE,FIXADO NAS PAREDES ATRAVES DE SUPORTES EM PLASTICO,ALTURA VARIAVEL, ESTRUTURADO EMPERFIS REDONDOS DE 48MM DE DIAMETRO, INCLUSIVE TAMPAS DE ACABAMENTO NAS EXTREMIDADES INSTALADAS.FORNECIMENTO E COLOCACAO</t>
  </si>
  <si>
    <t>14.001.0260-A</t>
  </si>
  <si>
    <t>14.001.0265-0</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</si>
  <si>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</si>
  <si>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14.001.0265-A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</si>
  <si>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</si>
  <si>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</si>
  <si>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</si>
  <si>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</si>
  <si>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</si>
  <si>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</si>
  <si>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</si>
  <si>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</si>
  <si>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</si>
  <si>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</si>
  <si>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</si>
  <si>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</si>
  <si>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</si>
  <si>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</si>
  <si>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</si>
  <si>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</si>
  <si>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</si>
  <si>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</si>
  <si>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</si>
  <si>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</si>
  <si>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</si>
  <si>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</si>
  <si>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</si>
  <si>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</si>
  <si>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</si>
  <si>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</si>
  <si>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</si>
  <si>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</si>
  <si>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</si>
  <si>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</si>
  <si>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</si>
  <si>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</si>
  <si>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</si>
  <si>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</si>
  <si>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</si>
  <si>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</si>
  <si>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</si>
  <si>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</si>
  <si>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</si>
  <si>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</si>
  <si>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90X210X5CM,SEGUNDO ABNT NBR 11742,CLASSE P-60,CHAPA DE ACO,TENDO MARCOS DO MESMO MATERIAL,INCLUSIVE TRES PARES DE DOBRADICAS COM MOLA.FORNECIMENTO E COLOCACAO</t>
  </si>
  <si>
    <t>14.002.0055-A</t>
  </si>
  <si>
    <t>14.002.0058-0</t>
  </si>
  <si>
    <t>PORTA CORTA-FOGO PARA SAIDA DE EMERGENCIA,MEDINDO 90X210X5CM,SEGUNDO ABNT NBR 11742,CLASSE P-90,CHAPA DE ACO,TENDO MARCOS DO MESMO MATERIAL,INCLUSIVE TRES PARES DE DOBRADICAS COM MOLA.FORNECIMENTO E COLOCACAO</t>
  </si>
  <si>
    <t>14.002.0058-A</t>
  </si>
  <si>
    <t>14.002.0059-0</t>
  </si>
  <si>
    <t>PORTA CORTA-FOGO PARA SAIDA DE EMERGENCIA,MEDINDO 90X210X5CM,SEGUNDO ABNT NBR 11742,CLASSE P-120,CHAPA DE ACO,TENDO MARCOS DO MESMO MATERIAL,INCLUSIVE TRES PARES DE DOBRADICAS COMMOLA.FORNECIMENTO E COLOCACAO</t>
  </si>
  <si>
    <t>14.002.0059-A</t>
  </si>
  <si>
    <t>14.002.0062-0</t>
  </si>
  <si>
    <t>PORTA CORTA-FOGO, MEDINDO(60 X 180 X 5)CM, CLASSE P-60, CHAPA DE ACO, TENDO MARCOS DO MESMO MATERIAL, INCLUSIVE 3 PARESDE DOBRADICAS COM MOLA. FORNECIMENTO E COLOCACAO</t>
  </si>
  <si>
    <t>14.002.0062-A</t>
  </si>
  <si>
    <t>14.002.0064-0</t>
  </si>
  <si>
    <t>PORTA CORTA-FOGO, MEDINDO(60 X 180 X 5)CM, CLASSE P-90,CHAPADE ACO, TENDO MARCOS DO MESMO MATERIAL, INCLUSIVE 3 PARES DEDOBRADICAS COM MOLA. FORNECIMENTO E COLOCACAO</t>
  </si>
  <si>
    <t>14.002.0064-A</t>
  </si>
  <si>
    <t>14.002.0066-0</t>
  </si>
  <si>
    <t>PORTA CORTA-FOGO, MEDINDO(60 X 180 X 5)CM,CLASSE P-120,CHAPADE ACO, TENDO MARCOS DO MESMO MATERIAL, INCLUSIVE 3 PARES DEDOBRADICAS COM MOLA. 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</si>
  <si>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</si>
  <si>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</si>
  <si>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</si>
  <si>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</si>
  <si>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</si>
  <si>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</si>
  <si>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</si>
  <si>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</si>
  <si>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</si>
  <si>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</si>
  <si>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</si>
  <si>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</si>
  <si>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</si>
  <si>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</si>
  <si>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</si>
  <si>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</si>
  <si>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</si>
  <si>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</si>
  <si>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</si>
  <si>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</si>
  <si>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</si>
  <si>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</si>
  <si>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</si>
  <si>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</si>
  <si>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</si>
  <si>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</si>
  <si>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</si>
  <si>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</si>
  <si>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</si>
  <si>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</si>
  <si>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</si>
  <si>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</si>
  <si>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</si>
  <si>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</si>
  <si>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</si>
  <si>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</si>
  <si>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</si>
  <si>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</si>
  <si>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</si>
  <si>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</si>
  <si>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</si>
  <si>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</si>
  <si>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</si>
  <si>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</si>
  <si>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</si>
  <si>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</si>
  <si>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</si>
  <si>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</si>
  <si>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</si>
  <si>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</si>
  <si>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</si>
  <si>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</si>
  <si>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</si>
  <si>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</si>
  <si>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</si>
  <si>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</si>
  <si>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</si>
  <si>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</si>
  <si>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</si>
  <si>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</si>
  <si>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</si>
  <si>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</si>
  <si>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</si>
  <si>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</si>
  <si>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</si>
  <si>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</si>
  <si>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</si>
  <si>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</si>
  <si>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</si>
  <si>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</si>
  <si>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</si>
  <si>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</si>
  <si>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</si>
  <si>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</si>
  <si>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</si>
  <si>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</si>
  <si>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</si>
  <si>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</si>
  <si>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</si>
  <si>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</si>
  <si>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</si>
  <si>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</si>
  <si>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</si>
  <si>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</si>
  <si>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</si>
  <si>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</si>
  <si>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</si>
  <si>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</si>
  <si>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</si>
  <si>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</si>
  <si>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</si>
  <si>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</si>
  <si>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</si>
  <si>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</si>
  <si>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</si>
  <si>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</si>
  <si>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</si>
  <si>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</si>
  <si>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</si>
  <si>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</si>
  <si>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</si>
  <si>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</si>
  <si>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</si>
  <si>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</si>
  <si>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</si>
  <si>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</si>
  <si>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</si>
  <si>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</si>
  <si>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</si>
  <si>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</si>
  <si>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</si>
  <si>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</si>
  <si>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</si>
  <si>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</si>
  <si>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</si>
  <si>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</si>
  <si>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</si>
  <si>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</si>
  <si>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</si>
  <si>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</si>
  <si>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</si>
  <si>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</si>
  <si>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</si>
  <si>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</si>
  <si>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</si>
  <si>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</si>
  <si>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</si>
  <si>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</si>
  <si>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</si>
  <si>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</si>
  <si>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</si>
  <si>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</si>
  <si>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</si>
  <si>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</si>
  <si>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</si>
  <si>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</si>
  <si>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</si>
  <si>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</si>
  <si>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</si>
  <si>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</si>
  <si>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</si>
  <si>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</si>
  <si>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14.002.0197-0</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</si>
  <si>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</si>
  <si>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14.002.0197-A</t>
  </si>
  <si>
    <t>14.002.0198-0</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</si>
  <si>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</si>
  <si>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</si>
  <si>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</si>
  <si>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</si>
  <si>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</si>
  <si>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</si>
  <si>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</si>
  <si>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</si>
  <si>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</si>
  <si>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</si>
  <si>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</si>
  <si>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</si>
  <si>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</si>
  <si>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</si>
  <si>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</si>
  <si>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CONCRETO,EXCL.ESTA,PINT.ELETROSTATICA,ESP.MINIMA 300 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</si>
  <si>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</si>
  <si>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</si>
  <si>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</si>
  <si>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</si>
  <si>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</si>
  <si>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</si>
  <si>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</si>
  <si>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</si>
  <si>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</si>
  <si>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</si>
  <si>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</si>
  <si>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</si>
  <si>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</si>
  <si>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</si>
  <si>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</si>
  <si>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</si>
  <si>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</si>
  <si>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</si>
  <si>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</si>
  <si>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</si>
  <si>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</si>
  <si>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</si>
  <si>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</si>
  <si>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</si>
  <si>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</si>
  <si>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</si>
  <si>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</si>
  <si>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</si>
  <si>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</si>
  <si>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</si>
  <si>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</si>
  <si>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</si>
  <si>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</si>
  <si>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</si>
  <si>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</si>
  <si>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</si>
  <si>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</si>
  <si>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</si>
  <si>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</si>
  <si>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</si>
  <si>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</si>
  <si>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</si>
  <si>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</si>
  <si>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</si>
  <si>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</si>
  <si>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</si>
  <si>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</si>
  <si>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ESCOVADO,CHAPA N°14,COM 90CM DE ALTURA.FORNECIMENTO E COLOCACAO</t>
  </si>
  <si>
    <t>14.002.0235-A</t>
  </si>
  <si>
    <t>14.002.0240-0</t>
  </si>
  <si>
    <t>PROTECAO PARA PORTA EM ACO ESCOVADO,CHAPA N°14,COM 30CM DE ALTURA.FORNECIMENTO E COLOCACAO</t>
  </si>
  <si>
    <t>14.002.0240-A</t>
  </si>
  <si>
    <t>14.002.0242-0</t>
  </si>
  <si>
    <t>PROTECAO PARA PORTA EM ACO ESCOVADO,CHAPA N°14,COM 20CM DE ALTURA.FORNECIMENTO E COLOCACAO</t>
  </si>
  <si>
    <t>14.002.0242-A</t>
  </si>
  <si>
    <t>14.002.0244-0</t>
  </si>
  <si>
    <t>PROTECAO PARA PORTA EM ACO ESCOVADO,CHAPA N°14,COM 15CM 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</si>
  <si>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</si>
  <si>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</si>
  <si>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</si>
  <si>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</si>
  <si>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</si>
  <si>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</si>
  <si>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</si>
  <si>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</si>
  <si>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</si>
  <si>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</si>
  <si>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</si>
  <si>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</si>
  <si>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</si>
  <si>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</si>
  <si>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</si>
  <si>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</si>
  <si>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</si>
  <si>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</si>
  <si>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</si>
  <si>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</si>
  <si>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</si>
  <si>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</si>
  <si>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</si>
  <si>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</si>
  <si>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</si>
  <si>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</si>
  <si>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</si>
  <si>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</si>
  <si>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</si>
  <si>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</si>
  <si>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</si>
  <si>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</si>
  <si>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</si>
  <si>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</si>
  <si>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</si>
  <si>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</si>
  <si>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</si>
  <si>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</si>
  <si>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</si>
  <si>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</si>
  <si>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</si>
  <si>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</si>
  <si>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</si>
  <si>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</si>
  <si>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</si>
  <si>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</si>
  <si>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</si>
  <si>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</si>
  <si>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</si>
  <si>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</si>
  <si>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</si>
  <si>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</si>
  <si>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</si>
  <si>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</si>
  <si>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</si>
  <si>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</si>
  <si>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</si>
  <si>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</si>
  <si>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</si>
  <si>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</si>
  <si>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</si>
  <si>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</si>
  <si>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</si>
  <si>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</si>
  <si>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</si>
  <si>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</si>
  <si>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</si>
  <si>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</si>
  <si>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</si>
  <si>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</si>
  <si>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</si>
  <si>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</si>
  <si>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</si>
  <si>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</si>
  <si>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</si>
  <si>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</si>
  <si>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</si>
  <si>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</si>
  <si>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</si>
  <si>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</si>
  <si>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</si>
  <si>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</si>
  <si>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</si>
  <si>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</si>
  <si>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</si>
  <si>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</si>
  <si>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</si>
  <si>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</si>
  <si>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</si>
  <si>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</si>
  <si>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</si>
  <si>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</si>
  <si>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</si>
  <si>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</si>
  <si>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</si>
  <si>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</si>
  <si>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</si>
  <si>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14.002.0440-0</t>
  </si>
  <si>
    <t>JANELA BASCULANTE EM ACO LAMINADO A FRIO COM ADICAO DE COBRE,DE 1 SECAO COM 2 BASCULAS,MEDINDO 0,60X1,50M,PRE-PINTADA,COMPLETA,COM 2 QUADROS FIXOS(1 SUPERIOR E 1 INFERIOR) E 2 PARTES LATERAIS FIXAS COM DIVISOES,EXCLUSIVE VIDRO.FORNECIMENTOE COLOCACAO</t>
  </si>
  <si>
    <t>14.002.0440-A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</si>
  <si>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</si>
  <si>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</si>
  <si>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</si>
  <si>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</si>
  <si>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</si>
  <si>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</si>
  <si>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</si>
  <si>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</si>
  <si>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</si>
  <si>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14.002.0456-0</t>
  </si>
  <si>
    <t>JANELA BASCULANTE EM ACO LAMINADO A FRIO COM ADICAO DE COBRE,DE 1 SECAO COM 4 BASCULAS,MEDINDO 1,00X1,50M,PRE-PINTADA,COMPLETA,COM 2 QUADROS FIXOS (1 SUPERIOR E 1 INFERIOR) E 2 PARTES LATERAIS FIXAS COM DIVISOES,EXCLUSIVE VIDRO.FORNECIMENTOE COLOCACAO</t>
  </si>
  <si>
    <t>14.002.0456-A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</si>
  <si>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</si>
  <si>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</si>
  <si>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</si>
  <si>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</si>
  <si>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</si>
  <si>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</si>
  <si>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</si>
  <si>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</si>
  <si>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</si>
  <si>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</si>
  <si>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</si>
  <si>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</si>
  <si>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</si>
  <si>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</si>
  <si>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</si>
  <si>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</si>
  <si>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</si>
  <si>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</si>
  <si>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</si>
  <si>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</si>
  <si>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</si>
  <si>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</si>
  <si>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</si>
  <si>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</si>
  <si>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</si>
  <si>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</si>
  <si>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</si>
  <si>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</si>
  <si>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</si>
  <si>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</si>
  <si>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</si>
  <si>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</si>
  <si>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</si>
  <si>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</si>
  <si>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</si>
  <si>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</si>
  <si>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</si>
  <si>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</si>
  <si>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</si>
  <si>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</si>
  <si>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</si>
  <si>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</si>
  <si>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</si>
  <si>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</si>
  <si>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</si>
  <si>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</si>
  <si>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</si>
  <si>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</si>
  <si>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</si>
  <si>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</si>
  <si>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</si>
  <si>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</si>
  <si>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</si>
  <si>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</si>
  <si>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</si>
  <si>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</si>
  <si>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</si>
  <si>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</si>
  <si>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</si>
  <si>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</si>
  <si>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</si>
  <si>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</si>
  <si>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</si>
  <si>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</si>
  <si>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</si>
  <si>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</si>
  <si>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</si>
  <si>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METALICA ACUSTICA,46DB,NAS DIMENSOES DE 700X2100MM,INCLUSIVE FECHADURA ESPECIAL COM CHAVE,MOLDURA EM CANTONEIRA DEACO.FORNECIMENTO E COLOCACAO</t>
  </si>
  <si>
    <t>14.002.0520-A</t>
  </si>
  <si>
    <t>14.002.0521-0</t>
  </si>
  <si>
    <t>PORTA METALICA ACUSTICA,46DB,NAS DIMENSOES DE 800X2100MM,INCLUSIVE FECHADURA ESPECIAL COM CHAVE,MOLDURA EM CANTONEIRA DEACO.FORNECIMENTO E COLOCACAO</t>
  </si>
  <si>
    <t>14.002.0521-A</t>
  </si>
  <si>
    <t>14.002.0522-0</t>
  </si>
  <si>
    <t>PORTA METALICA ACUSTICA,46DB,NAS DIMENSOES DE 900X2100MM,INCLUSIVE FECHADURA ESPECIAL COM CHAVE,MOLDURA EM CANTONEIRA DEACO.FORNECIMENTO E COLOCACAO</t>
  </si>
  <si>
    <t>14.002.0522-A</t>
  </si>
  <si>
    <t>14.002.0523-0</t>
  </si>
  <si>
    <t>PORTA METALICA ACUSTICA,46DB,NAS DIMENSOES DE 1000X2100MM,INCLUSIVE FECHADURA ESPECIAL COM CHAVE,MOLDURA EM CANTONEIRA DE ACO.FORNECIMENTO E COLOCACAO</t>
  </si>
  <si>
    <t>14.002.0523-A</t>
  </si>
  <si>
    <t>14.002.0524-0</t>
  </si>
  <si>
    <t>PORTA METALICA ACUSTICA,46DB,NAS DIMENSOES DE 1400X2100MM,INCLUSIVE FECHADURA ESPECIAL COM CHAVE,MOLDURA EM CANTONEIRA DE ACO.FORNECIMENTO E COLOCACAO</t>
  </si>
  <si>
    <t>14.002.0524-A</t>
  </si>
  <si>
    <t>14.002.0525-0</t>
  </si>
  <si>
    <t>PORTA METALICA ACUSTICA,46DB,NAS DIMENSOES DE 1600X2100MM,INCLUSIVE FECHADURA ESPECIAL COM CHAVE,MOLDURA EM CANTONEIRA DE ACO.FORNECIMENTO E COLOCACAO</t>
  </si>
  <si>
    <t>14.002.0525-A</t>
  </si>
  <si>
    <t>14.002.0526-0</t>
  </si>
  <si>
    <t>PORTA METALICA ACUSTICA,46DB,NAS DIMENSOES DE 1800X2100MM,INCLUSIVE FECHADURA ESPECIAL COM CHAVE,MOLDURA EM CANTONEIRA DE ACO.FORNECIMENTO E COLOCACAO</t>
  </si>
  <si>
    <t>14.002.0526-A</t>
  </si>
  <si>
    <t>14.002.0527-0</t>
  </si>
  <si>
    <t>PORTA METALICA ACUSTICA,46DB,NAS DIMENSOES DE 2000X2100MM,INCLUSIVE FECHADURA ESPECIAL COM CHAVE,MOLDURA EM CANTONEIRA DE ACO.FORNECIMENTO E COLOCACAO</t>
  </si>
  <si>
    <t>14.002.0527-A</t>
  </si>
  <si>
    <t>14.002.0535-0</t>
  </si>
  <si>
    <t>PORTA METALICA ACUSTICA,56DB,NAS DIMENSOES DE 700X2100MM,INCLUSIVE FECHADURA ESPECIAL COM CHAVE, MOLDURA EM CANTONEIRA DE ACO.FORNECIMENTO E COLOCACAO</t>
  </si>
  <si>
    <t>14.002.0535-A</t>
  </si>
  <si>
    <t>14.002.0536-0</t>
  </si>
  <si>
    <t>PORTA METALICA ACUSTICA,56DB,NAS DIMENSOES DE 800X2100MM,INCLUSIVE FECHADURA ESPECIAL COM CHAVE,MOLDURA EM CANTONEIRA DEACO.FORNECIMENTO E COLOCACAO</t>
  </si>
  <si>
    <t>14.002.0536-A</t>
  </si>
  <si>
    <t>14.002.0537-0</t>
  </si>
  <si>
    <t>PORTA METALICA ACUSTICA,56DB,NAS DIMENSOES DE 900X2100MM,INCLUSIVE FECHADURA ESPECIAL COM CHAVE,MOLDURA EM CANTONEIRA DEACO.FORNECIMENTO E COLOCACAO</t>
  </si>
  <si>
    <t>14.002.0537-A</t>
  </si>
  <si>
    <t>14.002.0538-0</t>
  </si>
  <si>
    <t>PORTA METALICA ACUSTICA,56DB,NAS DIMENSOES DE 1000X2100MM,INCLUSIVE FECHADURA ESPECIAL COM CHAVE,MOLDURA EM CANTONEIRA DE ACO.FORNECIMENTO E COLOCACAO</t>
  </si>
  <si>
    <t>14.002.0538-A</t>
  </si>
  <si>
    <t>14.002.0539-0</t>
  </si>
  <si>
    <t>PORTA METALICA ACUSTICA,56DB,NAS DIMENSOES DE 1400X2100MM,INCLUSIVE FECHADURA ESPECIAL COM CHAVE,MOLDURA EM CANTONEIRA DE ACO.FORNECIMENTO E COLOCACAO</t>
  </si>
  <si>
    <t>14.002.0539-A</t>
  </si>
  <si>
    <t>14.002.0540-0</t>
  </si>
  <si>
    <t>PORTA METALICA ACUSTICA,56DB,NAS DIMENSOES DE 1600X2100MM,INCLUSIVE FECHADURA ESPECIAL COM CHAVE,MOLDURA EM CANTONEIRA DE ACO.FORNECIMENTO E COLOCACAO</t>
  </si>
  <si>
    <t>14.002.0540-A</t>
  </si>
  <si>
    <t>14.002.0541-0</t>
  </si>
  <si>
    <t>PORTA METALICA ACUSTICA,56DB,NAS DIMENSOES DE 1800X2100MM,INCLUSIVE FECHADURA ESPECIAL COM CHAVE,MOLDURA EM CANTONEIRA DE ACO.FORNECIMENTO E COLOCACAO</t>
  </si>
  <si>
    <t>14.002.0541-A</t>
  </si>
  <si>
    <t>14.002.0542-0</t>
  </si>
  <si>
    <t>PORTA METALICA ACUSTICA,56DB,NAS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</si>
  <si>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</si>
  <si>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</si>
  <si>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</si>
  <si>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</si>
  <si>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</si>
  <si>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</si>
  <si>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</si>
  <si>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</si>
  <si>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</si>
  <si>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</si>
  <si>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</si>
  <si>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</si>
  <si>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</si>
  <si>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</si>
  <si>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</si>
  <si>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</si>
  <si>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</si>
  <si>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</si>
  <si>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</si>
  <si>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</si>
  <si>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</si>
  <si>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</si>
  <si>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</si>
  <si>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</si>
  <si>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</si>
  <si>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</si>
  <si>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</si>
  <si>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</si>
  <si>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</si>
  <si>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</si>
  <si>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</si>
  <si>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</si>
  <si>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</si>
  <si>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</si>
  <si>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</si>
  <si>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</si>
  <si>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</si>
  <si>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</si>
  <si>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</si>
  <si>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</si>
  <si>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</si>
  <si>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</si>
  <si>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</si>
  <si>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</si>
  <si>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</si>
  <si>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</si>
  <si>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</si>
  <si>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</si>
  <si>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</si>
  <si>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</si>
  <si>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</si>
  <si>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</si>
  <si>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</si>
  <si>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</si>
  <si>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</si>
  <si>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</si>
  <si>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</si>
  <si>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</si>
  <si>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</si>
  <si>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</si>
  <si>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</si>
  <si>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</si>
  <si>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</si>
  <si>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</si>
  <si>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</si>
  <si>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</si>
  <si>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</si>
  <si>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</si>
  <si>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</si>
  <si>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</si>
  <si>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</si>
  <si>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</si>
  <si>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</si>
  <si>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</si>
  <si>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</si>
  <si>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</si>
  <si>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</si>
  <si>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</si>
  <si>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</si>
  <si>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</si>
  <si>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</si>
  <si>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</si>
  <si>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</si>
  <si>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</si>
  <si>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</si>
  <si>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</si>
  <si>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</si>
  <si>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</si>
  <si>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</si>
  <si>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</si>
  <si>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</si>
  <si>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</si>
  <si>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</si>
  <si>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</si>
  <si>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</si>
  <si>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</si>
  <si>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</si>
  <si>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</si>
  <si>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</si>
  <si>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</si>
  <si>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</si>
  <si>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</si>
  <si>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</si>
  <si>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</si>
  <si>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</si>
  <si>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</si>
  <si>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</si>
  <si>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</si>
  <si>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</si>
  <si>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</si>
  <si>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</si>
  <si>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</si>
  <si>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</si>
  <si>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</si>
  <si>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</si>
  <si>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</si>
  <si>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</si>
  <si>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</si>
  <si>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</si>
  <si>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</si>
  <si>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</si>
  <si>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</si>
  <si>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</si>
  <si>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</si>
  <si>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</si>
  <si>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</si>
  <si>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</si>
  <si>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</si>
  <si>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</si>
  <si>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</si>
  <si>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</si>
  <si>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</si>
  <si>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</si>
  <si>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</si>
  <si>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</si>
  <si>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</si>
  <si>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</si>
  <si>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</si>
  <si>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</si>
  <si>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</si>
  <si>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</si>
  <si>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</si>
  <si>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</si>
  <si>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</si>
  <si>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</si>
  <si>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</si>
  <si>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</si>
  <si>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</si>
  <si>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</si>
  <si>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</si>
  <si>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</si>
  <si>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14.003.0245-0</t>
  </si>
  <si>
    <t>GUICHE EM ALUMINIO,TIPO GUILHOTINA,COM 1,00X1,00M.FORNECIMENTO E COLOCACAO</t>
  </si>
  <si>
    <t>14.003.0245-A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</si>
  <si>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</si>
  <si>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</si>
  <si>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</si>
  <si>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</si>
  <si>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</si>
  <si>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</si>
  <si>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</si>
  <si>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</si>
  <si>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</si>
  <si>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</si>
  <si>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</si>
  <si>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</si>
  <si>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</si>
  <si>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</si>
  <si>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</si>
  <si>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</si>
  <si>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</si>
  <si>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</si>
  <si>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</si>
  <si>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</si>
  <si>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</si>
  <si>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</si>
  <si>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</si>
  <si>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</si>
  <si>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</si>
  <si>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</si>
  <si>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</si>
  <si>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</si>
  <si>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</si>
  <si>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</si>
  <si>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</si>
  <si>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</si>
  <si>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</si>
  <si>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</si>
  <si>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</si>
  <si>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</si>
  <si>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</si>
  <si>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</si>
  <si>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</si>
  <si>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</si>
  <si>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</si>
  <si>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</si>
  <si>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</si>
  <si>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</si>
  <si>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</si>
  <si>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</si>
  <si>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</si>
  <si>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</si>
  <si>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</si>
  <si>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</si>
  <si>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</si>
  <si>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</si>
  <si>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</si>
  <si>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</si>
  <si>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</si>
  <si>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 SIMPLES,COM ESPESSURA DE 10MM.FORNECIMENTO ECOLOCACAO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</si>
  <si>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</si>
  <si>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</si>
  <si>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</si>
  <si>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</si>
  <si>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</si>
  <si>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</si>
  <si>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</si>
  <si>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</si>
  <si>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</si>
  <si>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</si>
  <si>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</si>
  <si>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</si>
  <si>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</si>
  <si>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</si>
  <si>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</si>
  <si>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</si>
  <si>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</si>
  <si>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</si>
  <si>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</si>
  <si>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</si>
  <si>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</si>
  <si>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</si>
  <si>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</si>
  <si>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</si>
  <si>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</si>
  <si>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</si>
  <si>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</si>
  <si>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</si>
  <si>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</si>
  <si>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</si>
  <si>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</si>
  <si>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</si>
  <si>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</si>
  <si>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</si>
  <si>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</si>
  <si>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</si>
  <si>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</si>
  <si>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</si>
  <si>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</si>
  <si>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</si>
  <si>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</si>
  <si>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</si>
  <si>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</si>
  <si>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</si>
  <si>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</si>
  <si>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</si>
  <si>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</si>
  <si>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</si>
  <si>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</si>
  <si>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</si>
  <si>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</si>
  <si>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</si>
  <si>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</si>
  <si>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</si>
  <si>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</si>
  <si>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</si>
  <si>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</si>
  <si>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</si>
  <si>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</si>
  <si>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</si>
  <si>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</si>
  <si>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</si>
  <si>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</si>
  <si>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</si>
  <si>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</si>
  <si>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</si>
  <si>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</si>
  <si>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</si>
  <si>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</si>
  <si>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</si>
  <si>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</si>
  <si>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</si>
  <si>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</si>
  <si>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</si>
  <si>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</si>
  <si>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</si>
  <si>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</si>
  <si>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</si>
  <si>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</si>
  <si>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</si>
  <si>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</si>
  <si>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</si>
  <si>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</si>
  <si>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</si>
  <si>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</si>
  <si>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</si>
  <si>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</si>
  <si>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</si>
  <si>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</si>
  <si>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</si>
  <si>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</si>
  <si>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</si>
  <si>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</si>
  <si>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</si>
  <si>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</si>
  <si>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</si>
  <si>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</si>
  <si>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</si>
  <si>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</si>
  <si>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</si>
  <si>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</si>
  <si>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</si>
  <si>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</si>
  <si>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</si>
  <si>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</si>
  <si>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</si>
  <si>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</si>
  <si>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</si>
  <si>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</si>
  <si>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</si>
  <si>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</si>
  <si>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</si>
  <si>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</si>
  <si>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</si>
  <si>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</si>
  <si>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</si>
  <si>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</si>
  <si>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</si>
  <si>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</si>
  <si>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</si>
  <si>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</si>
  <si>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</si>
  <si>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</si>
  <si>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</si>
  <si>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</si>
  <si>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FERRAGENS,MARCOS E ALIZARES.FORNECIMENTO E COLOCACAO</t>
  </si>
  <si>
    <t>14.006.0082-A</t>
  </si>
  <si>
    <t>14.006.0083-0</t>
  </si>
  <si>
    <t>PORTA DE MADEIRA DE LEI MACICA COM 5 ALMOFADAS,DE 70X210X3,5CM,EXCLUSIVE FERRAGENS,MARCOS E ALIZARES.FORNECIMENTO E COLOCACAO</t>
  </si>
  <si>
    <t>14.006.0083-A</t>
  </si>
  <si>
    <t>14.006.0084-0</t>
  </si>
  <si>
    <t>PORTA DE MADEIRA DE LEI MACICA COM 5 ALMOFADAS,DE 60X210X3,5CM,EXCLUSIVE FERRAGENS,MARCOS E ALIZARES.FORNECIMENTO E COLOCACAO</t>
  </si>
  <si>
    <t>14.006.0084-A</t>
  </si>
  <si>
    <t>14.006.0085-0</t>
  </si>
  <si>
    <t>PORTA LISA DE FIBRA DE MADEIRA PRENSADA,DE 80X210X3,5CM,PARAACABAMENTO,EXCLUSIVE FERRAGENS,ADUELA E ALIZARES.FORNECIMENTO E COLOCACAO</t>
  </si>
  <si>
    <t>14.006.0085-A</t>
  </si>
  <si>
    <t>14.006.0086-0</t>
  </si>
  <si>
    <t>PORTA LISA DE FIBRA DE MADEIRA PRENSADA,DE 70X210X3,5CM,PARAACABAMENTO,EXCLUSIVE FERRAGENS,ADUELA E ALIZARES.FORNECIMENTO E COLOCACAO</t>
  </si>
  <si>
    <t>14.006.0086-A</t>
  </si>
  <si>
    <t>14.006.0087-0</t>
  </si>
  <si>
    <t>PORTA LISA DE FIBRA DE MADEIRA PRENSADA,DE 60X210X3,5CM,PARAACABAMENTO,EXCLUSIVE FERRAGENS,ADUELA E ALIZARES.FORNECIMENTO E COLOCACAO</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</si>
  <si>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</si>
  <si>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</si>
  <si>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</si>
  <si>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</si>
  <si>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</si>
  <si>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</si>
  <si>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</si>
  <si>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</si>
  <si>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</si>
  <si>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</si>
  <si>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</si>
  <si>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</si>
  <si>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</si>
  <si>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</si>
  <si>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</si>
  <si>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</si>
  <si>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</si>
  <si>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</si>
  <si>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</si>
  <si>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</si>
  <si>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</si>
  <si>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</si>
  <si>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</si>
  <si>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</si>
  <si>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</si>
  <si>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</si>
  <si>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</si>
  <si>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</si>
  <si>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</si>
  <si>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</si>
  <si>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</si>
  <si>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</si>
  <si>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 160X210X3,5CM,EM 2 FOLHAS E BANDEIRAS DE 60CM,ADUELA DE 13X3CM ECONTRAMARCO DE 11X2CM,CONFORME PROJETO TIPO Nº6063/EMOP,EXCLUSIVE FERRAGENS.FORNECIMENTO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</si>
  <si>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</si>
  <si>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</si>
  <si>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</si>
  <si>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</si>
  <si>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</si>
  <si>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</si>
  <si>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</si>
  <si>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</si>
  <si>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</si>
  <si>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</si>
  <si>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</si>
  <si>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</si>
  <si>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</si>
  <si>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</si>
  <si>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</si>
  <si>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</si>
  <si>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</si>
  <si>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</si>
  <si>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</si>
  <si>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</si>
  <si>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</si>
  <si>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</si>
  <si>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</si>
  <si>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</si>
  <si>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</si>
  <si>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</si>
  <si>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</si>
  <si>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</si>
  <si>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</si>
  <si>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</si>
  <si>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</si>
  <si>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</si>
  <si>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</si>
  <si>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</si>
  <si>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</si>
  <si>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</si>
  <si>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</si>
  <si>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</si>
  <si>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</si>
  <si>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</si>
  <si>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</si>
  <si>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</si>
  <si>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</si>
  <si>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</si>
  <si>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</si>
  <si>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</si>
  <si>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</si>
  <si>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</si>
  <si>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</si>
  <si>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</si>
  <si>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</si>
  <si>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</si>
  <si>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</si>
  <si>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</si>
  <si>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</si>
  <si>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</si>
  <si>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</si>
  <si>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</si>
  <si>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</si>
  <si>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</si>
  <si>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</si>
  <si>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</si>
  <si>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</si>
  <si>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</si>
  <si>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</si>
  <si>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</si>
  <si>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</si>
  <si>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</si>
  <si>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</si>
  <si>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</si>
  <si>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</si>
  <si>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PORTA EM CHAPAS DURAS DE FIBRA DE MADEIRA PRENSADA,NAS DUASFACES,CONTENDO MIOLO MACICO DE MADEIRA AGLOMERADA E REQUADROEM MADEIRA NATURAL.ACABAMENTO BASE PARA PINTURA,MEDINDO 80X210CM,EXCLUSIVE FERRAGENS.FORNECIMENTO E COLOCACAO</t>
  </si>
  <si>
    <t>14.006.0235-A</t>
  </si>
  <si>
    <t>14.006.0237-0</t>
  </si>
  <si>
    <t>PORTA EM CHAPAS DURAS DE FIBRA DE MADEIRA PRENSADA,NAS DUASFACES,CONTENDO MIOLO MACICO DE MADEIRA AGLOMERADA E REQUADROEM MADEIRA NATURAL.ACABAMENTO BASE PARA PINTURA,MEDINDO 70X210CM,EXCLUSIVE FERRAGENS.FORNECIMENTO E COLOCACAO</t>
  </si>
  <si>
    <t>14.006.0237-A</t>
  </si>
  <si>
    <t>14.006.0238-0</t>
  </si>
  <si>
    <t>PORTA EM CHAPAS DURAS DE FIBRA DE MADEIRA PRENSADA,NAS DUASFACES,CONTENDO MIOLO MACICO DE MADEIRA AGLOMERADA E REQUADROEM MADEIRA NATURAL.ACABAMENTO BASE PARA PINTURA,MEDINDO 60X210CM,EXCLUSIVE FERRAGENS.FORNECIMENTO E COLOCACAO</t>
  </si>
  <si>
    <t>14.006.0238-A</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</si>
  <si>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</si>
  <si>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</si>
  <si>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</si>
  <si>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</si>
  <si>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</si>
  <si>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</si>
  <si>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</si>
  <si>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</si>
  <si>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</si>
  <si>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</si>
  <si>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</si>
  <si>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</si>
  <si>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</si>
  <si>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</si>
  <si>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</si>
  <si>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</si>
  <si>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</si>
  <si>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</si>
  <si>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</si>
  <si>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</si>
  <si>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</si>
  <si>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</si>
  <si>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</si>
  <si>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</si>
  <si>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</si>
  <si>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</si>
  <si>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</si>
  <si>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</si>
  <si>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</si>
  <si>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</si>
  <si>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</si>
  <si>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</si>
  <si>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</si>
  <si>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</si>
  <si>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</si>
  <si>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</si>
  <si>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</si>
  <si>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</si>
  <si>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</si>
  <si>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</si>
  <si>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</si>
  <si>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</si>
  <si>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</si>
  <si>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</si>
  <si>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</si>
  <si>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</si>
  <si>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</si>
  <si>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</si>
  <si>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</si>
  <si>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</si>
  <si>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</si>
  <si>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14.006.0310-0</t>
  </si>
  <si>
    <t>ESQUADRIA DE MADEIRA DE LEI,FOLHA FIXA EM VENEZIANA,DE 90X30X3CM.FORNECIMENTO E COLOCACAO</t>
  </si>
  <si>
    <t>14.006.0310-A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</si>
  <si>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</si>
  <si>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</si>
  <si>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</si>
  <si>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</si>
  <si>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</si>
  <si>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</si>
  <si>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</si>
  <si>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</si>
  <si>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</si>
  <si>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</si>
  <si>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</si>
  <si>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</si>
  <si>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</si>
  <si>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</si>
  <si>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</si>
  <si>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</si>
  <si>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</si>
  <si>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</si>
  <si>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</si>
  <si>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</si>
  <si>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</si>
  <si>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</si>
  <si>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</si>
  <si>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</si>
  <si>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</si>
  <si>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</si>
  <si>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</si>
  <si>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</si>
  <si>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</si>
  <si>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</si>
  <si>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</si>
  <si>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</si>
  <si>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</si>
  <si>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</si>
  <si>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</si>
  <si>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</si>
  <si>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</si>
  <si>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</si>
  <si>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</si>
  <si>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</si>
  <si>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</si>
  <si>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</si>
  <si>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</si>
  <si>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</si>
  <si>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</si>
  <si>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</si>
  <si>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</si>
  <si>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</si>
  <si>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</si>
  <si>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</si>
  <si>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</si>
  <si>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</si>
  <si>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</si>
  <si>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</si>
  <si>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</si>
  <si>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</si>
  <si>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</si>
  <si>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</si>
  <si>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</si>
  <si>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</si>
  <si>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</si>
  <si>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</si>
  <si>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</si>
  <si>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</si>
  <si>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</si>
  <si>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</si>
  <si>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</si>
  <si>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</si>
  <si>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</si>
  <si>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</si>
  <si>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</si>
  <si>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</si>
  <si>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</si>
  <si>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</si>
  <si>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</si>
  <si>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</si>
  <si>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</si>
  <si>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</si>
  <si>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</si>
  <si>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</si>
  <si>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</si>
  <si>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</si>
  <si>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</si>
  <si>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</si>
  <si>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</si>
  <si>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</si>
  <si>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</si>
  <si>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</si>
  <si>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</si>
  <si>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</si>
  <si>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</si>
  <si>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</si>
  <si>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</si>
  <si>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</si>
  <si>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</si>
  <si>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</si>
  <si>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</si>
  <si>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</si>
  <si>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</si>
  <si>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</si>
  <si>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</si>
  <si>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</si>
  <si>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</si>
  <si>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</si>
  <si>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</si>
  <si>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</si>
  <si>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</si>
  <si>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</si>
  <si>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</si>
  <si>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</si>
  <si>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</si>
  <si>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</si>
  <si>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</si>
  <si>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</si>
  <si>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</si>
  <si>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</si>
  <si>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</si>
  <si>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</si>
  <si>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</si>
  <si>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</si>
  <si>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</si>
  <si>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</si>
  <si>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</si>
  <si>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</si>
  <si>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</si>
  <si>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</si>
  <si>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</si>
  <si>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</si>
  <si>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</si>
  <si>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</si>
  <si>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</si>
  <si>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</si>
  <si>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</si>
  <si>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</si>
  <si>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</si>
  <si>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</si>
  <si>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</si>
  <si>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</si>
  <si>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</si>
  <si>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</si>
  <si>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</si>
  <si>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</si>
  <si>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</si>
  <si>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</si>
  <si>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</si>
  <si>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</si>
  <si>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</si>
  <si>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</si>
  <si>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</si>
  <si>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</si>
  <si>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</si>
  <si>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</si>
  <si>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</si>
  <si>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</si>
  <si>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</si>
  <si>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</si>
  <si>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</si>
  <si>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</si>
  <si>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</si>
  <si>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</si>
  <si>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</si>
  <si>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</si>
  <si>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</si>
  <si>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</si>
  <si>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</si>
  <si>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</si>
  <si>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</si>
  <si>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</si>
  <si>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</si>
  <si>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</si>
  <si>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</si>
  <si>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</si>
  <si>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</si>
  <si>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</si>
  <si>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</si>
  <si>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</si>
  <si>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</si>
  <si>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</si>
  <si>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</si>
  <si>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</si>
  <si>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</si>
  <si>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</si>
  <si>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</si>
  <si>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</si>
  <si>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</si>
  <si>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</si>
  <si>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</si>
  <si>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</si>
  <si>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</si>
  <si>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</si>
  <si>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</si>
  <si>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</si>
  <si>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</si>
  <si>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</si>
  <si>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</si>
  <si>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</si>
  <si>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</si>
  <si>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</si>
  <si>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</si>
  <si>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</si>
  <si>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</si>
  <si>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</si>
  <si>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</si>
  <si>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</si>
  <si>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</si>
  <si>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</si>
  <si>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</si>
  <si>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</si>
  <si>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</si>
  <si>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</si>
  <si>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</si>
  <si>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</si>
  <si>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</si>
  <si>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</si>
  <si>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</si>
  <si>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</si>
  <si>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</si>
  <si>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</si>
  <si>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</si>
  <si>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</si>
  <si>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</si>
  <si>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</si>
  <si>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</si>
  <si>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</si>
  <si>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</si>
  <si>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</si>
  <si>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</si>
  <si>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</si>
  <si>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</si>
  <si>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</si>
  <si>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</si>
  <si>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</si>
  <si>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</si>
  <si>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</si>
  <si>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</si>
  <si>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</si>
  <si>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</si>
  <si>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</si>
  <si>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</si>
  <si>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</si>
  <si>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</si>
  <si>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</si>
  <si>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</si>
  <si>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</si>
  <si>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</si>
  <si>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</si>
  <si>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</si>
  <si>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</si>
  <si>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</si>
  <si>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</si>
  <si>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</si>
  <si>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</si>
  <si>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</si>
  <si>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</si>
  <si>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</si>
  <si>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</si>
  <si>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</si>
  <si>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</si>
  <si>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</si>
  <si>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</si>
  <si>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</si>
  <si>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</si>
  <si>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14.007.0251-0</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</si>
  <si>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</si>
  <si>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</si>
  <si>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14.007.0253-0</t>
  </si>
  <si>
    <t>FECHADURA DE CILINDRO,EM LATAO,ACABAMENTO CROMADO,PARA PORTAS DE MADEIRA,DE ENTRADA PRINCIPAL.FORNECIMENTO</t>
  </si>
  <si>
    <t>14.007.0253-A</t>
  </si>
  <si>
    <t>14.007.0256-0</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</si>
  <si>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</si>
  <si>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</si>
  <si>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14.007.0258-0</t>
  </si>
  <si>
    <t>FECHADURA PARA PORTAS INTERNAS DE MADEIRA,TIPO GORGE,TRINCOREVERSIVEL EM LATAO,ACABAMENTO CROMADO,COM MACANETA TIPO ALAVANCA EM ZAMAK,ACABAMENTO CROMADO,ENTRADA E ROSETA CIRCULARES,EM LATAO LAMINADO COM ACABAMENTO CROMADO.FORNECIMENTO</t>
  </si>
  <si>
    <t>14.007.0258-A</t>
  </si>
  <si>
    <t>14.007.0261-0</t>
  </si>
  <si>
    <t>FERRAGENS PARA PORTAS DE MADEIRA DE BANHEIRO,CONSTANDO DE FORNECIMENTO DAS PECAS:-FECHADURA SIMPLES RETANGULAR EM FERRO,ACABAMENTO CROMADO;-ESPELHO RETANGULAR COM ACABAMENTO CROMADO;-MACANETA TIPO ALAVANCA COM ACABAMENTO CROMADO,EXCLUSIVE DOBRADICAS</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</si>
  <si>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</si>
  <si>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</si>
  <si>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</si>
  <si>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</si>
  <si>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</si>
  <si>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</si>
  <si>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</si>
  <si>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</si>
  <si>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</si>
  <si>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</si>
  <si>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</si>
  <si>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</si>
  <si>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</si>
  <si>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</si>
  <si>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</si>
  <si>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</si>
  <si>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</si>
  <si>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</si>
  <si>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</si>
  <si>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</si>
  <si>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</si>
  <si>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</si>
  <si>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</si>
  <si>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</si>
  <si>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</si>
  <si>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</si>
  <si>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</si>
  <si>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</si>
  <si>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</si>
  <si>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</si>
  <si>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</si>
  <si>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</si>
  <si>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</si>
  <si>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</si>
  <si>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</si>
  <si>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</si>
  <si>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</si>
  <si>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</si>
  <si>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</si>
  <si>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</si>
  <si>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</si>
  <si>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</si>
  <si>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</si>
  <si>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</si>
  <si>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</si>
  <si>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</si>
  <si>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</si>
  <si>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</si>
  <si>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</si>
  <si>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</si>
  <si>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</si>
  <si>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</si>
  <si>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</si>
  <si>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</si>
  <si>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</si>
  <si>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</si>
  <si>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</si>
  <si>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</si>
  <si>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</si>
  <si>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</si>
  <si>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</si>
  <si>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</si>
  <si>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</si>
  <si>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</si>
  <si>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</si>
  <si>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</si>
  <si>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</si>
  <si>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</si>
  <si>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</si>
  <si>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</si>
  <si>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</si>
  <si>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</si>
  <si>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</si>
  <si>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</si>
  <si>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</si>
  <si>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</si>
  <si>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</si>
  <si>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</si>
  <si>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</si>
  <si>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</si>
  <si>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</si>
  <si>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</si>
  <si>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</si>
  <si>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</si>
  <si>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</si>
  <si>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</si>
  <si>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</si>
  <si>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</si>
  <si>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</si>
  <si>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</si>
  <si>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</si>
  <si>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</si>
  <si>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</si>
  <si>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</si>
  <si>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</si>
  <si>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</si>
  <si>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</si>
  <si>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</si>
  <si>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</si>
  <si>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</si>
  <si>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</si>
  <si>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</si>
  <si>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</si>
  <si>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</si>
  <si>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</si>
  <si>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</si>
  <si>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</si>
  <si>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</si>
  <si>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</si>
  <si>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</si>
  <si>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</si>
  <si>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</si>
  <si>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</si>
  <si>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</si>
  <si>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</si>
  <si>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</si>
  <si>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</si>
  <si>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</si>
  <si>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</si>
  <si>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</si>
  <si>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</si>
  <si>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</si>
  <si>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</si>
  <si>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</si>
  <si>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</si>
  <si>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</si>
  <si>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</si>
  <si>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</si>
  <si>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</si>
  <si>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</si>
  <si>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</si>
  <si>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</si>
  <si>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</si>
  <si>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</si>
  <si>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</si>
  <si>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</si>
  <si>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</si>
  <si>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</si>
  <si>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</si>
  <si>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</si>
  <si>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</si>
  <si>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</si>
  <si>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</si>
  <si>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</si>
  <si>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</si>
  <si>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</si>
  <si>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</si>
  <si>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</si>
  <si>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</si>
  <si>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</si>
  <si>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</si>
  <si>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</si>
  <si>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</si>
  <si>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</si>
  <si>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</si>
  <si>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</si>
  <si>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</si>
  <si>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</si>
  <si>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</si>
  <si>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</si>
  <si>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</si>
  <si>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</si>
  <si>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</si>
  <si>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</si>
  <si>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</si>
  <si>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</si>
  <si>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</si>
  <si>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</si>
  <si>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</si>
  <si>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</si>
  <si>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</si>
  <si>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</si>
  <si>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</si>
  <si>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</si>
  <si>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</si>
  <si>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</si>
  <si>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</si>
  <si>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</si>
  <si>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</si>
  <si>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</si>
  <si>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</si>
  <si>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</si>
  <si>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</si>
  <si>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</si>
  <si>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14.007.0500-0</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</si>
  <si>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</si>
  <si>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</si>
  <si>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</si>
  <si>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</si>
  <si>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</si>
  <si>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</si>
  <si>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</si>
  <si>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</si>
  <si>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</si>
  <si>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</si>
  <si>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</si>
  <si>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</si>
  <si>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</si>
  <si>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</si>
  <si>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</si>
  <si>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</si>
  <si>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</si>
  <si>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</si>
  <si>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</si>
  <si>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</si>
  <si>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</si>
  <si>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</si>
  <si>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</si>
  <si>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</si>
  <si>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</si>
  <si>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</si>
  <si>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</si>
  <si>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</si>
  <si>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</si>
  <si>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</si>
  <si>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</si>
  <si>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</si>
  <si>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</si>
  <si>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</si>
  <si>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</si>
  <si>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</si>
  <si>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</si>
  <si>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</si>
  <si>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</si>
  <si>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</si>
  <si>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</si>
  <si>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</si>
  <si>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</si>
  <si>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</si>
  <si>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</si>
  <si>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</si>
  <si>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</si>
  <si>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</si>
  <si>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</si>
  <si>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</si>
  <si>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</si>
  <si>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</si>
  <si>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</si>
  <si>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</si>
  <si>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</si>
  <si>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</si>
  <si>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</si>
  <si>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</si>
  <si>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</si>
  <si>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</si>
  <si>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</si>
  <si>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</si>
  <si>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</si>
  <si>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</si>
  <si>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</si>
  <si>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</si>
  <si>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</si>
  <si>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</si>
  <si>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</si>
  <si>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</si>
  <si>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</si>
  <si>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</si>
  <si>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</si>
  <si>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</si>
  <si>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</si>
  <si>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</si>
  <si>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</si>
  <si>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</si>
  <si>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</si>
  <si>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</si>
  <si>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</si>
  <si>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</si>
  <si>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</si>
  <si>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</si>
  <si>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</si>
  <si>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</si>
  <si>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</si>
  <si>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</si>
  <si>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</si>
  <si>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</si>
  <si>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</si>
  <si>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</si>
  <si>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</si>
  <si>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</si>
  <si>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</si>
  <si>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</si>
  <si>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</si>
  <si>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</si>
  <si>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</si>
  <si>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</si>
  <si>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</si>
  <si>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</si>
  <si>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</si>
  <si>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</si>
  <si>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</si>
  <si>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</si>
  <si>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</si>
  <si>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</si>
  <si>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</si>
  <si>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</si>
  <si>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</si>
  <si>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</si>
  <si>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</si>
  <si>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</si>
  <si>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</si>
  <si>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</si>
  <si>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</si>
  <si>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</si>
  <si>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</si>
  <si>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</si>
  <si>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</si>
  <si>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</si>
  <si>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</si>
  <si>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</si>
  <si>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</si>
  <si>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</si>
  <si>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</si>
  <si>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</si>
  <si>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</si>
  <si>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</si>
  <si>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</si>
  <si>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</si>
  <si>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</si>
  <si>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</si>
  <si>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</si>
  <si>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</si>
  <si>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</si>
  <si>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</si>
  <si>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</si>
  <si>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</si>
  <si>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</si>
  <si>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</si>
  <si>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</si>
  <si>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</si>
  <si>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</si>
  <si>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</si>
  <si>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</si>
  <si>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</si>
  <si>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</si>
  <si>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</si>
  <si>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</si>
  <si>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</si>
  <si>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</si>
  <si>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</si>
  <si>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</si>
  <si>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</si>
  <si>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</si>
  <si>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</si>
  <si>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</si>
  <si>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</si>
  <si>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</si>
  <si>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</si>
  <si>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</si>
  <si>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</si>
  <si>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</si>
  <si>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</si>
  <si>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</si>
  <si>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</si>
  <si>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</si>
  <si>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</si>
  <si>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</si>
  <si>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</si>
  <si>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</si>
  <si>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</si>
  <si>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</si>
  <si>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</si>
  <si>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</si>
  <si>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</si>
  <si>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</si>
  <si>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</si>
  <si>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</si>
  <si>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</si>
  <si>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15.001.0055-0</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</si>
  <si>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</si>
  <si>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</si>
  <si>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15.001.0056-0</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</si>
  <si>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</si>
  <si>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</si>
  <si>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15.001.0057-0</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</si>
  <si>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</si>
  <si>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</si>
  <si>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</si>
  <si>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</si>
  <si>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</si>
  <si>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</si>
  <si>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</si>
  <si>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</si>
  <si>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15.001.0070-0</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</si>
  <si>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</si>
  <si>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15.001.0070-A</t>
  </si>
  <si>
    <t>15.001.0071-0</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</si>
  <si>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</si>
  <si>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</si>
  <si>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15.001.0072-0</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</si>
  <si>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</si>
  <si>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</si>
  <si>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15.001.0073-0</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</si>
  <si>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</si>
  <si>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</si>
  <si>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15.001.0075-0</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</si>
  <si>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</si>
  <si>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15.001.0075-A</t>
  </si>
  <si>
    <t>15.001.0076-0</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</si>
  <si>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</si>
  <si>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</si>
  <si>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</si>
  <si>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</si>
  <si>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</si>
  <si>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</si>
  <si>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</si>
  <si>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</si>
  <si>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</si>
  <si>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</si>
  <si>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</si>
  <si>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</si>
  <si>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</si>
  <si>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</si>
  <si>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</si>
  <si>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</si>
  <si>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</si>
  <si>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</si>
  <si>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</si>
  <si>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</si>
  <si>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</si>
  <si>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</si>
  <si>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</si>
  <si>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</si>
  <si>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</si>
  <si>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</si>
  <si>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</si>
  <si>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</si>
  <si>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</si>
  <si>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</si>
  <si>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</si>
  <si>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</si>
  <si>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</si>
  <si>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</si>
  <si>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</si>
  <si>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</si>
  <si>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</si>
  <si>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</si>
  <si>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</si>
  <si>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</si>
  <si>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</si>
  <si>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</si>
  <si>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</si>
  <si>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</si>
  <si>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</si>
  <si>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</si>
  <si>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</si>
  <si>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</si>
  <si>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</si>
  <si>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</si>
  <si>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</si>
  <si>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</si>
  <si>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</si>
  <si>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</si>
  <si>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</si>
  <si>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</si>
  <si>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</si>
  <si>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</si>
  <si>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</si>
  <si>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</si>
  <si>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</si>
  <si>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</si>
  <si>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</si>
  <si>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</si>
  <si>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</si>
  <si>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</si>
  <si>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</si>
  <si>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</si>
  <si>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</si>
  <si>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</si>
  <si>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</si>
  <si>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</si>
  <si>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</si>
  <si>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</si>
  <si>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</si>
  <si>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</si>
  <si>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</si>
  <si>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</si>
  <si>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</si>
  <si>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</si>
  <si>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</si>
  <si>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</si>
  <si>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</si>
  <si>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</si>
  <si>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</si>
  <si>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</si>
  <si>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</si>
  <si>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</si>
  <si>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</si>
  <si>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15.002.0582-0</t>
  </si>
  <si>
    <t>FOSSA SEPTICA CILINDRICA,TIPO CAMARA IMHOFF,DE CONCRETO PRE-MOLDADO,MEDINDO 2000X3200MM.FORNECIMENTO E COLOCACAO</t>
  </si>
  <si>
    <t>15.002.0582-A</t>
  </si>
  <si>
    <t>15.002.0584-0</t>
  </si>
  <si>
    <t>FOSSA SEPTICA CILINDRICA,TIPO CAMARA IMHOFF,DE CONCRETO PRE-MOLDADO,MEDINDO 2500X2400MM.FORNECIMENTO E COLOCACAO.</t>
  </si>
  <si>
    <t>15.002.0584-A</t>
  </si>
  <si>
    <t>15.002.0586-0</t>
  </si>
  <si>
    <t>FOSSA SEPTICA CILINDRICA,TIPO CAMARA IMHOFF DE CONCRETO PRE-MOLDADO,MEDINDO 2000X4000MM.FORNECIMENTO E COLOCACAO</t>
  </si>
  <si>
    <t>15.002.0586-A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</si>
  <si>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</si>
  <si>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</si>
  <si>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</si>
  <si>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</si>
  <si>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</si>
  <si>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</si>
  <si>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15.002.0592-0</t>
  </si>
  <si>
    <t>FOSSA SEPTICA CILINDRICA,TIPO CAMARA IMHOFF,DE CONCRETO PRE-MOLDADO,MEDINDO 2000X5600MM.FORNECIMENTO E COLOCACAO</t>
  </si>
  <si>
    <t>15.002.0592-A</t>
  </si>
  <si>
    <t>15.002.0594-0</t>
  </si>
  <si>
    <t>FOSSA SEPTICA CILINDRICA,TIPO CAMARA IMHOFF,DE CONCRETO PRE-MOLDADO,MEDINDO 2500X3600MM.FORNECIMENTO E COLOCACAO</t>
  </si>
  <si>
    <t>15.002.0594-A</t>
  </si>
  <si>
    <t>15.002.0596-0</t>
  </si>
  <si>
    <t>FOSSA SEPTICA CILINDRICA,TIPO CAMARA IMHOFF,DE CONCRETO PRE-MOLDADO,MEDINDO 3000X2800MM.FORNECIMENTO E COLOCACAO</t>
  </si>
  <si>
    <t>15.002.0596-A</t>
  </si>
  <si>
    <t>15.002.0598-0</t>
  </si>
  <si>
    <t>FOSSA SEPTICA CILINDRICA,TIPO CAMARA IMHOFF,DE CONCRETO PRE-MOLDADO,MEDINDO 2000X7600MM.FORNECIMENTO E COLOCACAO</t>
  </si>
  <si>
    <t>15.002.0598-A</t>
  </si>
  <si>
    <t>15.002.0600-0</t>
  </si>
  <si>
    <t>FOSSA SEPTICA CILINDRICA,TIPO CAMARA IMHOFF,DE CONCRETO PRE-MOLDADO,MEDINDO 2500X4800MM.FORNECIMENTO E COLOCACAO</t>
  </si>
  <si>
    <t>15.002.0600-A</t>
  </si>
  <si>
    <t>15.002.0602-0</t>
  </si>
  <si>
    <t>FOSSA SEPTICA CILINDRICA,TIPO CAMARA IMHOFF,DE CONCRETO PRE-MOLDADO,MEDINDO 3000X3200MM.FORNECIMENTO E COLOCACAO</t>
  </si>
  <si>
    <t>15.002.0602-A</t>
  </si>
  <si>
    <t>15.002.0604-0</t>
  </si>
  <si>
    <t>FOSSA SEPTICA CILINDRICA,TIPO CAMARA IMHOFF,DE CONCRETO PRE-MOLDADO,MEDINDO 2500X6000MM.FORNECIMENTO E COLOCACAO</t>
  </si>
  <si>
    <t>15.002.0604-A</t>
  </si>
  <si>
    <t>15.002.0606-0</t>
  </si>
  <si>
    <t>FOSSA SEPTICA CILINDRICA,TIPO CAMARA IMHOFF,DE CONCRETO PRE-MOLDADO,MEDINDO 3000X4000MM.FORNECIMENTO E COLOCACAO</t>
  </si>
  <si>
    <t>15.002.0606-A</t>
  </si>
  <si>
    <t>15.002.0608-0</t>
  </si>
  <si>
    <t>FOSSA SEPTICA CILINDRICA,TIPO CAMARA IMHOFF,DE CONCRETO PRE-MOLDADO,MEDINDO 2500X7200MM.FORNECIMENTO E COLOCACAO</t>
  </si>
  <si>
    <t>15.002.0608-A</t>
  </si>
  <si>
    <t>15.002.0610-0</t>
  </si>
  <si>
    <t>FOSSA SEPTICA CILINDRICA,TIPO CAMARA IMHOFF,DE CONCRETO PRE-MOLDADO,MEDINDO 3000X4800MM.FORNECIMENTO E COLOCACAO</t>
  </si>
  <si>
    <t>15.002.0610-A</t>
  </si>
  <si>
    <t>15.002.0612-0</t>
  </si>
  <si>
    <t>FOSSA SEPTICA CILINDRICA,TIPO CAMARA IMHOFF,DE CONCRETO PRE-MOLDADO,MEDINDO 2500X8400MM.FORNECIMENTO E COLOCACAO</t>
  </si>
  <si>
    <t>15.002.0612-A</t>
  </si>
  <si>
    <t>15.002.0614-0</t>
  </si>
  <si>
    <t>FOSSA SEPTICA CILINDRICA,TIPO CAMARA IMHOFF,DE CONCRETO PRE-MOLDADO,MEDINDO 3000X5600MM.FORNECIMENTO E COLOCACAO</t>
  </si>
  <si>
    <t>15.002.0614-A</t>
  </si>
  <si>
    <t>15.002.0616-0</t>
  </si>
  <si>
    <t>FOSSA SEPTICA CILINDRICA,TIPO CAMARA IMHOFF,DE CONCRETO PRE-MOLDADO,MEDINDO 3000X6400MM.FORNECIMENTO E COLOCACAO</t>
  </si>
  <si>
    <t>15.002.0616-A</t>
  </si>
  <si>
    <t>15.002.0618-0</t>
  </si>
  <si>
    <t>FOSSA SEPTICA CILINDRICA,TIPO CAMARA IMHOFF,DE CONCRETO PRE-MOLDADO,MEDINDO 3000X7600MM.FORNECIMENTO E COLOCACAO</t>
  </si>
  <si>
    <t>15.002.0618-A</t>
  </si>
  <si>
    <t>15.002.0620-0</t>
  </si>
  <si>
    <t>FOSSA SEPTICA CILINDRICA,TIPO CAMARA IMHOFF,DE CONCRETO PRE-MOLDADO,MEDINDO 3000X8400MM.FORNECIMENTO E COLOCACAO</t>
  </si>
  <si>
    <t>15.002.0620-A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</si>
  <si>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</si>
  <si>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</si>
  <si>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</si>
  <si>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</si>
  <si>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</si>
  <si>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</si>
  <si>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</si>
  <si>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</si>
  <si>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</si>
  <si>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</si>
  <si>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</si>
  <si>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</si>
  <si>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</si>
  <si>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</si>
  <si>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</si>
  <si>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</si>
  <si>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</si>
  <si>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</si>
  <si>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</si>
  <si>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</si>
  <si>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</si>
  <si>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</si>
  <si>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</si>
  <si>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</si>
  <si>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</si>
  <si>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</si>
  <si>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</si>
  <si>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</si>
  <si>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</si>
  <si>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</si>
  <si>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</si>
  <si>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</si>
  <si>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</si>
  <si>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</si>
  <si>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</si>
  <si>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</si>
  <si>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</si>
  <si>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</si>
  <si>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</si>
  <si>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15.002.0635-0</t>
  </si>
  <si>
    <t>FOSSA SEPTICA,DE CAMARA UNICA,TIPO CILINDRICA,DE CONCRETO PRE-MOLDADO,MEDINDO 1500X4400MM.FORNECIMENTO E COLOCACAO</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</si>
  <si>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</si>
  <si>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</si>
  <si>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</si>
  <si>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</si>
  <si>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</si>
  <si>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</si>
  <si>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</si>
  <si>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</si>
  <si>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</si>
  <si>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</si>
  <si>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</si>
  <si>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</si>
  <si>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</si>
  <si>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</si>
  <si>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</si>
  <si>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</si>
  <si>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</si>
  <si>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</si>
  <si>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</si>
  <si>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</si>
  <si>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</si>
  <si>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</si>
  <si>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</si>
  <si>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</si>
  <si>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</si>
  <si>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</si>
  <si>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</si>
  <si>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</si>
  <si>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</si>
  <si>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</si>
  <si>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</si>
  <si>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</si>
  <si>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</si>
  <si>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</si>
  <si>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</si>
  <si>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</si>
  <si>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</si>
  <si>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</si>
  <si>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</si>
  <si>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</si>
  <si>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</si>
  <si>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</si>
  <si>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</si>
  <si>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</si>
  <si>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</si>
  <si>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</si>
  <si>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</si>
  <si>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</si>
  <si>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</si>
  <si>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</si>
  <si>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</si>
  <si>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</si>
  <si>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</si>
  <si>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</si>
  <si>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</si>
  <si>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</si>
  <si>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</si>
  <si>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</si>
  <si>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</si>
  <si>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</si>
  <si>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</si>
  <si>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</si>
  <si>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</si>
  <si>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</si>
  <si>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</si>
  <si>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</si>
  <si>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</si>
  <si>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</si>
  <si>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</si>
  <si>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</si>
  <si>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</si>
  <si>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</si>
  <si>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</si>
  <si>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</si>
  <si>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</si>
  <si>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</si>
  <si>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</si>
  <si>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</si>
  <si>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</si>
  <si>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</si>
  <si>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</si>
  <si>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</si>
  <si>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</si>
  <si>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</si>
  <si>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</si>
  <si>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</si>
  <si>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</si>
  <si>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</si>
  <si>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</si>
  <si>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</si>
  <si>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</si>
  <si>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</si>
  <si>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</si>
  <si>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</si>
  <si>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</si>
  <si>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</si>
  <si>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</si>
  <si>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</si>
  <si>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</si>
  <si>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</si>
  <si>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</si>
  <si>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</si>
  <si>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</si>
  <si>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</si>
  <si>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</si>
  <si>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</si>
  <si>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</si>
  <si>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</si>
  <si>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</si>
  <si>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</si>
  <si>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</si>
  <si>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</si>
  <si>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</si>
  <si>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</si>
  <si>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</si>
  <si>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</si>
  <si>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</si>
  <si>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</si>
  <si>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</si>
  <si>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</si>
  <si>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</si>
  <si>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</si>
  <si>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</si>
  <si>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</si>
  <si>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</si>
  <si>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</si>
  <si>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</si>
  <si>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</si>
  <si>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</si>
  <si>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</si>
  <si>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</si>
  <si>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</si>
  <si>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</si>
  <si>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</si>
  <si>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</si>
  <si>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</si>
  <si>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</si>
  <si>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</si>
  <si>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</si>
  <si>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</si>
  <si>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</si>
  <si>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</si>
  <si>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</si>
  <si>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</si>
  <si>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</si>
  <si>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</si>
  <si>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</si>
  <si>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</si>
  <si>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</si>
  <si>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</si>
  <si>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</si>
  <si>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</si>
  <si>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</si>
  <si>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</si>
  <si>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</si>
  <si>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</si>
  <si>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</si>
  <si>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</si>
  <si>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</si>
  <si>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</si>
  <si>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</si>
  <si>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</si>
  <si>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</si>
  <si>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</si>
  <si>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</si>
  <si>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</si>
  <si>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</si>
  <si>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</si>
  <si>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</si>
  <si>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15.002.0693-0</t>
  </si>
  <si>
    <t>SUMIDOURO CILINDRICO,LIGADO A FOSSA,MEDINDO 2000X6000MM,EM ANEIS DE CONCRETO PRE-MOLDADO,EXCLUSIVE FOSSA E MANILHAS.FORNECIMENTO E COLOCACAO</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</si>
  <si>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</si>
  <si>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</si>
  <si>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</si>
  <si>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</si>
  <si>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</si>
  <si>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</si>
  <si>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</si>
  <si>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</si>
  <si>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</si>
  <si>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</si>
  <si>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</si>
  <si>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</si>
  <si>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</si>
  <si>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</si>
  <si>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</si>
  <si>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</si>
  <si>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</si>
  <si>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</si>
  <si>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</si>
  <si>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</si>
  <si>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</si>
  <si>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</si>
  <si>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</si>
  <si>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</si>
  <si>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</si>
  <si>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</si>
  <si>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</si>
  <si>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</si>
  <si>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</si>
  <si>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</si>
  <si>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</si>
  <si>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</si>
  <si>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</si>
  <si>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</si>
  <si>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</si>
  <si>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</si>
  <si>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</si>
  <si>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</si>
  <si>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</si>
  <si>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</si>
  <si>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</si>
  <si>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</si>
  <si>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</si>
  <si>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</si>
  <si>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</si>
  <si>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</si>
  <si>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</si>
  <si>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</si>
  <si>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</si>
  <si>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</si>
  <si>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</si>
  <si>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</si>
  <si>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</si>
  <si>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</si>
  <si>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</si>
  <si>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</si>
  <si>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</si>
  <si>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</si>
  <si>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</si>
  <si>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</si>
  <si>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</si>
  <si>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</si>
  <si>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</si>
  <si>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</si>
  <si>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</si>
  <si>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</si>
  <si>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</si>
  <si>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</si>
  <si>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</si>
  <si>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</si>
  <si>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</si>
  <si>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</si>
  <si>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</si>
  <si>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</si>
  <si>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</si>
  <si>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</si>
  <si>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</si>
  <si>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</si>
  <si>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</si>
  <si>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</si>
  <si>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</si>
  <si>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</si>
  <si>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</si>
  <si>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</si>
  <si>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</si>
  <si>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</si>
  <si>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</si>
  <si>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</si>
  <si>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</si>
  <si>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</si>
  <si>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</si>
  <si>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</si>
  <si>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</si>
  <si>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</si>
  <si>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</si>
  <si>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</si>
  <si>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</si>
  <si>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</si>
  <si>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</si>
  <si>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</si>
  <si>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</si>
  <si>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</si>
  <si>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</si>
  <si>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</si>
  <si>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</si>
  <si>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</si>
  <si>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</si>
  <si>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</si>
  <si>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</si>
  <si>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</si>
  <si>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</si>
  <si>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</si>
  <si>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</si>
  <si>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</si>
  <si>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</si>
  <si>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</si>
  <si>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</si>
  <si>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</si>
  <si>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</si>
  <si>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</si>
  <si>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</si>
  <si>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</si>
  <si>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</si>
  <si>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</si>
  <si>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</si>
  <si>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</si>
  <si>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</si>
  <si>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</si>
  <si>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</si>
  <si>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</si>
  <si>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</si>
  <si>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</si>
  <si>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</si>
  <si>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</si>
  <si>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</si>
  <si>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</si>
  <si>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</si>
  <si>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</si>
  <si>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</si>
  <si>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</si>
  <si>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</si>
  <si>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</si>
  <si>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</si>
  <si>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</si>
  <si>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</si>
  <si>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</si>
  <si>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</si>
  <si>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</si>
  <si>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</si>
  <si>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</si>
  <si>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</si>
  <si>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</si>
  <si>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</si>
  <si>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</si>
  <si>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</si>
  <si>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</si>
  <si>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</si>
  <si>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</si>
  <si>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</si>
  <si>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</si>
  <si>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</si>
  <si>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</si>
  <si>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</si>
  <si>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</si>
  <si>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</si>
  <si>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</si>
  <si>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</si>
  <si>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</si>
  <si>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</si>
  <si>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</si>
  <si>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</si>
  <si>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</si>
  <si>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</si>
  <si>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</si>
  <si>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</si>
  <si>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</si>
  <si>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</si>
  <si>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</si>
  <si>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</si>
  <si>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</si>
  <si>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</si>
  <si>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</si>
  <si>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</si>
  <si>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</si>
  <si>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</si>
  <si>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</si>
  <si>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</si>
  <si>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</si>
  <si>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</si>
  <si>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</si>
  <si>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</si>
  <si>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</si>
  <si>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</si>
  <si>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</si>
  <si>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</si>
  <si>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</si>
  <si>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</si>
  <si>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</si>
  <si>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</si>
  <si>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</si>
  <si>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</si>
  <si>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</si>
  <si>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</si>
  <si>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</si>
  <si>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</si>
  <si>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</si>
  <si>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</si>
  <si>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</si>
  <si>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</si>
  <si>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</si>
  <si>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</si>
  <si>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</si>
  <si>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</si>
  <si>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</si>
  <si>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</si>
  <si>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</si>
  <si>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</si>
  <si>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</si>
  <si>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</si>
  <si>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</si>
  <si>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</si>
  <si>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</si>
  <si>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</si>
  <si>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</si>
  <si>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</si>
  <si>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</si>
  <si>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</si>
  <si>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</si>
  <si>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</si>
  <si>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</si>
  <si>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</si>
  <si>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</si>
  <si>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</si>
  <si>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</si>
  <si>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</si>
  <si>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</si>
  <si>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</si>
  <si>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</si>
  <si>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</si>
  <si>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</si>
  <si>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</si>
  <si>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</si>
  <si>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</si>
  <si>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</si>
  <si>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</si>
  <si>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</si>
  <si>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</si>
  <si>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</si>
  <si>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</si>
  <si>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</si>
  <si>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</si>
  <si>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SPRINKLER,BICO DE 1/2".FORNECIMENTO E COLOCACAO</t>
  </si>
  <si>
    <t>15.003.0500-A</t>
  </si>
  <si>
    <t>15.003.0505-0</t>
  </si>
  <si>
    <t>SPRINKLER,CRUZETA DE FERRO GALVANIZADO DE 2.1/2".FORNECIMENTO E COLOCACAO</t>
  </si>
  <si>
    <t>15.003.0505-A</t>
  </si>
  <si>
    <t>15.003.0510-0</t>
  </si>
  <si>
    <t>SPRINKLER,JOELHO DE 45º DE FERRO GALVANIZADO DE 2.1/2".FORNECIMENTO E COLOCACAO</t>
  </si>
  <si>
    <t>15.003.0510-A</t>
  </si>
  <si>
    <t>15.003.0515-0</t>
  </si>
  <si>
    <t>SPRINKLER,REDUCAO DE FERRO GALVANIZADO DE 2.1/2"X2".FORNECIMENTO E COLOCACAO</t>
  </si>
  <si>
    <t>15.003.0515-A</t>
  </si>
  <si>
    <t>15.003.0550-0</t>
  </si>
  <si>
    <t>TUBO DE FERRO GALVANIZADO COM DIAMETRO DE 2.1/2",COM COSTURA,PARA INSTALACAO DE INCENDIO ENTERRADA,INCLUSIVE CONEXOES EPROTECAO ANTICORROSIVA.FORNECIMENTO E COLOCACAO</t>
  </si>
  <si>
    <t>15.003.0550-A</t>
  </si>
  <si>
    <t>15.003.0552-0</t>
  </si>
  <si>
    <t>TUBO DE FERRO GALVANIZADO COM DIAMETRO DE 3",COM COSTURA,PARA INSTALACAO DE INCENDIO ENTERRADA,INCLUSIVE CONEXOES E PROTECAO ANTICORROSIVA.FORNECIMENTO E COLOCACAO</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</si>
  <si>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</si>
  <si>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</si>
  <si>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</si>
  <si>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</si>
  <si>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</si>
  <si>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</si>
  <si>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</si>
  <si>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</si>
  <si>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</si>
  <si>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</si>
  <si>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</si>
  <si>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</si>
  <si>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</si>
  <si>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</si>
  <si>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</si>
  <si>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</si>
  <si>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</si>
  <si>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</si>
  <si>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</si>
  <si>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</si>
  <si>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</si>
  <si>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</si>
  <si>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</si>
  <si>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</si>
  <si>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</si>
  <si>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</si>
  <si>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</si>
  <si>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</si>
  <si>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</si>
  <si>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</si>
  <si>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</si>
  <si>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</si>
  <si>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</si>
  <si>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</si>
  <si>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</si>
  <si>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</si>
  <si>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</si>
  <si>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</si>
  <si>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</si>
  <si>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</si>
  <si>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</si>
  <si>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</si>
  <si>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</si>
  <si>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</si>
  <si>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</si>
  <si>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</si>
  <si>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</si>
  <si>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</si>
  <si>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</si>
  <si>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</si>
  <si>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</si>
  <si>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</si>
  <si>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</si>
  <si>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</si>
  <si>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</si>
  <si>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</si>
  <si>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</si>
  <si>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</si>
  <si>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</si>
  <si>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</si>
  <si>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</si>
  <si>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</si>
  <si>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</si>
  <si>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</si>
  <si>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</si>
  <si>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</si>
  <si>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</si>
  <si>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</si>
  <si>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</si>
  <si>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</si>
  <si>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</si>
  <si>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</si>
  <si>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</si>
  <si>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</si>
  <si>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</si>
  <si>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</si>
  <si>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</si>
  <si>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</si>
  <si>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</si>
  <si>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</si>
  <si>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</si>
  <si>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</si>
  <si>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</si>
  <si>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</si>
  <si>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</si>
  <si>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</si>
  <si>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</si>
  <si>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</si>
  <si>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</si>
  <si>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</si>
  <si>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</si>
  <si>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</si>
  <si>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</si>
  <si>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</si>
  <si>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</si>
  <si>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</si>
  <si>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</si>
  <si>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</si>
  <si>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</si>
  <si>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</si>
  <si>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</si>
  <si>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</si>
  <si>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</si>
  <si>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</si>
  <si>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</si>
  <si>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</si>
  <si>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</si>
  <si>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</si>
  <si>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</si>
  <si>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</si>
  <si>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</si>
  <si>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</si>
  <si>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</si>
  <si>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</si>
  <si>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</si>
  <si>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</si>
  <si>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</si>
  <si>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</si>
  <si>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</si>
  <si>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</si>
  <si>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</si>
  <si>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</si>
  <si>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</si>
  <si>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</si>
  <si>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</si>
  <si>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</si>
  <si>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</si>
  <si>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</si>
  <si>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</si>
  <si>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</si>
  <si>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</si>
  <si>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</si>
  <si>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</si>
  <si>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</si>
  <si>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</si>
  <si>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</si>
  <si>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</si>
  <si>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</si>
  <si>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</si>
  <si>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</si>
  <si>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</si>
  <si>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</si>
  <si>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</si>
  <si>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</si>
  <si>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</si>
  <si>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</si>
  <si>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</si>
  <si>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</si>
  <si>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</si>
  <si>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</si>
  <si>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</si>
  <si>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</si>
  <si>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</si>
  <si>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</si>
  <si>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</si>
  <si>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</si>
  <si>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</si>
  <si>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</si>
  <si>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</si>
  <si>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</si>
  <si>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</si>
  <si>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</si>
  <si>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</si>
  <si>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</si>
  <si>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</si>
  <si>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</si>
  <si>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</si>
  <si>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</si>
  <si>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</si>
  <si>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</si>
  <si>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</si>
  <si>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</si>
  <si>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</si>
  <si>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</si>
  <si>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</si>
  <si>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</si>
  <si>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</si>
  <si>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</si>
  <si>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</si>
  <si>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</si>
  <si>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</si>
  <si>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</si>
  <si>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</si>
  <si>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</si>
  <si>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</si>
  <si>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</si>
  <si>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</si>
  <si>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</si>
  <si>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</si>
  <si>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</si>
  <si>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</si>
  <si>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</si>
  <si>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</si>
  <si>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</si>
  <si>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</si>
  <si>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</si>
  <si>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</si>
  <si>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</si>
  <si>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</si>
  <si>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</si>
  <si>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</si>
  <si>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</si>
  <si>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</si>
  <si>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</si>
  <si>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</si>
  <si>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</si>
  <si>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</si>
  <si>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</si>
  <si>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</si>
  <si>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</si>
  <si>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</si>
  <si>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</si>
  <si>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</si>
  <si>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</si>
  <si>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</si>
  <si>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</si>
  <si>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</si>
  <si>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</si>
  <si>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</si>
  <si>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</si>
  <si>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</si>
  <si>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</si>
  <si>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</si>
  <si>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</si>
  <si>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</si>
  <si>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</si>
  <si>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</si>
  <si>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</si>
  <si>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</si>
  <si>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</si>
  <si>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</si>
  <si>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</si>
  <si>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</si>
  <si>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</si>
  <si>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</si>
  <si>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</si>
  <si>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</si>
  <si>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</si>
  <si>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</si>
  <si>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</si>
  <si>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</si>
  <si>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</si>
  <si>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</si>
  <si>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</si>
  <si>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</si>
  <si>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</si>
  <si>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</si>
  <si>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</si>
  <si>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</si>
  <si>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</si>
  <si>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</si>
  <si>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</si>
  <si>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</si>
  <si>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</si>
  <si>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</si>
  <si>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</si>
  <si>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</si>
  <si>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</si>
  <si>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</si>
  <si>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</si>
  <si>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</si>
  <si>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</si>
  <si>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</si>
  <si>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</si>
  <si>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</si>
  <si>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</si>
  <si>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</si>
  <si>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</si>
  <si>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</si>
  <si>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</si>
  <si>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</si>
  <si>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</si>
  <si>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</si>
  <si>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</si>
  <si>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</si>
  <si>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</si>
  <si>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</si>
  <si>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</si>
  <si>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</si>
  <si>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</si>
  <si>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</si>
  <si>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</si>
  <si>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</si>
  <si>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</si>
  <si>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</si>
  <si>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</si>
  <si>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</si>
  <si>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</si>
  <si>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</si>
  <si>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</si>
  <si>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</si>
  <si>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</si>
  <si>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</si>
  <si>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</si>
  <si>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</si>
  <si>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</si>
  <si>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</si>
  <si>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</si>
  <si>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</si>
  <si>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</si>
  <si>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</si>
  <si>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</si>
  <si>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</si>
  <si>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</si>
  <si>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</si>
  <si>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</si>
  <si>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</si>
  <si>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</si>
  <si>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</si>
  <si>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</si>
  <si>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</si>
  <si>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</si>
  <si>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</si>
  <si>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</si>
  <si>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</si>
  <si>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</si>
  <si>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</si>
  <si>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</si>
  <si>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</si>
  <si>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</si>
  <si>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</si>
  <si>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</si>
  <si>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</si>
  <si>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</si>
  <si>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</si>
  <si>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</si>
  <si>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</si>
  <si>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</si>
  <si>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</si>
  <si>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</si>
  <si>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</si>
  <si>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</si>
  <si>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</si>
  <si>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</si>
  <si>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</si>
  <si>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</si>
  <si>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</si>
  <si>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</si>
  <si>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</si>
  <si>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</si>
  <si>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</si>
  <si>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</si>
  <si>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</si>
  <si>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</si>
  <si>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</si>
  <si>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</si>
  <si>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</si>
  <si>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</si>
  <si>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</si>
  <si>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</si>
  <si>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</si>
  <si>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</si>
  <si>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</si>
  <si>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</si>
  <si>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</si>
  <si>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</si>
  <si>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</si>
  <si>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</si>
  <si>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</si>
  <si>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</si>
  <si>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</si>
  <si>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</si>
  <si>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</si>
  <si>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</si>
  <si>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</si>
  <si>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</si>
  <si>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</si>
  <si>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</si>
  <si>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</si>
  <si>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</si>
  <si>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</si>
  <si>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</si>
  <si>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</si>
  <si>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</si>
  <si>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</si>
  <si>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</si>
  <si>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</si>
  <si>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</si>
  <si>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</si>
  <si>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</si>
  <si>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</si>
  <si>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</si>
  <si>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</si>
  <si>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</si>
  <si>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</si>
  <si>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</si>
  <si>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</si>
  <si>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</si>
  <si>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</si>
  <si>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</si>
  <si>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</si>
  <si>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</si>
  <si>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VOLUME REDUZIDO DE OLEO,15KV-350MVA,COM RELES PRIMARIOS.FORNECIMENTO E COLOCACAO</t>
  </si>
  <si>
    <t>15.007.0250-A</t>
  </si>
  <si>
    <t>15.007.0255-0</t>
  </si>
  <si>
    <t>DISJUNTOR TRIFASICO A VOLUME REDUZIDO DE OLEO,15KV-500MVA,COM RELES PRIMARIOS.FORNECIMENTO E COLOCACAO</t>
  </si>
  <si>
    <t>15.007.0255-A</t>
  </si>
  <si>
    <t>15.007.0260-0</t>
  </si>
  <si>
    <t>DISJUNTOR DE VOLUME REDUZIDO DE OLEO TRIPOLAR,CLASSE 15KV,CORRENTE NOMINAL DE 800A/500MVA,COM OS ACESSORIOS:CARREGADOR DE MOLA MOTORIZADO,RELES DE ABERTURA E FECHAMENTO,BLOQUEIO MECANICO KIRK.FORNECIMENTO E COLOCACAO</t>
  </si>
  <si>
    <t>15.007.0260-A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</si>
  <si>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</si>
  <si>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</si>
  <si>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</si>
  <si>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</si>
  <si>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</si>
  <si>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</si>
  <si>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</si>
  <si>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</si>
  <si>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</si>
  <si>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</si>
  <si>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</si>
  <si>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</si>
  <si>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</si>
  <si>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</si>
  <si>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</si>
  <si>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</si>
  <si>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</si>
  <si>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</si>
  <si>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</si>
  <si>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</si>
  <si>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</si>
  <si>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</si>
  <si>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</si>
  <si>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</si>
  <si>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</si>
  <si>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</si>
  <si>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</si>
  <si>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</si>
  <si>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</si>
  <si>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</si>
  <si>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</si>
  <si>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</si>
  <si>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</si>
  <si>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</si>
  <si>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</si>
  <si>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</si>
  <si>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</si>
  <si>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</si>
  <si>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</si>
  <si>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</si>
  <si>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3 DISJUNTORES SEMDISPOSITIVO PARA CHAVE GERAL.FORNECIMENTO E COLOCACAO</t>
  </si>
  <si>
    <t>15.007.0400-A</t>
  </si>
  <si>
    <t>15.007.0405-0</t>
  </si>
  <si>
    <t>QUADRO DE DISTRIBUICAO DE ENERGIA PARA DISJUNTORES TERMO-MAGNETICOS UNIPOLARES,DE SOBREPOR,COM PORTA E BARRAMENTOS DE FASE,NEUTRO E TERRA,PARA INSTALACAO DE ATE 6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</si>
  <si>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</si>
  <si>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</si>
  <si>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</si>
  <si>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</si>
  <si>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</si>
  <si>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 PARA DISJUNTORES TERMO-MAGNETICOS UNIPOLARES,DE SOBREPOR,COM PORTA E BARRAMENTOS DE FASE,NEUTRO E TERRA,TRIFASICO,PARA INSTALACAO DE ATE 18 DISJUNTORES COM DISPOSITIVO PARA CHAVE GERAL.FORNECIMENTO E COLOCACAO.</t>
  </si>
  <si>
    <t>15.007.0415-A</t>
  </si>
  <si>
    <t>15.007.0420-0</t>
  </si>
  <si>
    <t>QUADRO DE DISTRIBUICAO DE ENERGIA PARA DISJUNTORES TERMO-MAGNETICOS UNIPOLARES,DE SOBREPOR,COM PORTA E BARRAMENTOS DE FASE,NEUTRO E TERRA,TRIFASICO,PARA INSTALACAO DE ATE 24 DISJUNTORES COM DISPOSITIVO PARA CHAVE GERAL.FORNECIMENTO E COLOCACAO.</t>
  </si>
  <si>
    <t>15.007.0420-A</t>
  </si>
  <si>
    <t>15.007.0425-0</t>
  </si>
  <si>
    <t>QUADRO DE DISTRIBUICAO DE ENERGIA PARA DISJUNTORES TERMO-MAGNETICOS UNIPOLARES,DE SOBREPOR,COM PORTA E BARRAMENTOS DE FASE,NEUTRO E TERRA,TRIFASICO,PARA INSTALACAO DE ATE 32 DISJUNTORES COM DISPOSITIVO PARA CHAVE GERAL.FORNECIMENTO E COLOCACAO.</t>
  </si>
  <si>
    <t>15.007.0425-A</t>
  </si>
  <si>
    <t>15.007.0430-0</t>
  </si>
  <si>
    <t>QUADRO DE DISTRIBUICAO DE ENERGIA PARA DISJUNTORES TERMO-MAGNETICOS UNIPOLARES,DE SOBREPOR,COM PORTA E BARRAMENTOS DE FASE,NEUTRO E TERRA,TRIFASICO,PARA INSTALACAO DE ATE 40 DISJUNTORES COM DISPOSITIVO PARA CHAVE GERAL.FORNECIMENTO E COLOCACAO.</t>
  </si>
  <si>
    <t>15.007.0430-A</t>
  </si>
  <si>
    <t>15.007.0435-0</t>
  </si>
  <si>
    <t>QUADRO DE DISTRIBUICAO DE ENERGIA PARA DISJUNTORES TERMO-MAGNETICOS UNIPOLARES,DE SOBREPOR,COM PORTA E BARRAMENTOS DE FASE,NEUTRO E TERRA,TRIFASICO,PARA INSTALACAO DE ATE 50 DISJUNTORES COM DISPOSITIVO PARA CHAVE GERAL.FORNECIMENTO E COLOCACAO.</t>
  </si>
  <si>
    <t>15.007.0435-A</t>
  </si>
  <si>
    <t>15.007.0440-0</t>
  </si>
  <si>
    <t>QUADRO DE DISTRIBUICAO DE ENERGIA PARA DISJUNTORES TERMO-MAGNETICOS UNIPOLARES,DE SOBREPOR,COM PORTA E BARRAMENTOS DE FASE,NEUTRO E TERRA,TRIFASICO,PARA INSTALACAO DE ATE 70 DISJUNTORES COM DISPOSITIVO PARA CHAVE GERAL.FORNECIMENTO E COLOCACAO</t>
  </si>
  <si>
    <t>15.007.0440-A</t>
  </si>
  <si>
    <t>15.007.0495-0</t>
  </si>
  <si>
    <t>QUADRO DE DISTRIBUICAO DE ENERGIA PARA DISJUNTORES TERMO-MAGNETICOS UNIPOLARES,DE EMBUTIR,COM PORTA E BARRAMENTOS DE FASE,NEUTRO E TERRA,PARA INSTALACAO DE ATE 3 DISJUNTORES SEM DISPOSITIVO PARA CHAVE GERAL.FORNECIMENTO E COLOCACAO</t>
  </si>
  <si>
    <t>15.007.0495-A</t>
  </si>
  <si>
    <t>15.007.0498-0</t>
  </si>
  <si>
    <t>QUADRO DE DISTRIBUICAO DE ENERGIA PARA DISJUNTORES TERMO-MAGNETICOS UNIPOLARES,DE EMBUTIR,COM PORTA E BARRAMENTOS DE FASE,NEUTRO E TERRA,PARA INSTALACAO DE ATE 6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</si>
  <si>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</si>
  <si>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</si>
  <si>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</si>
  <si>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</si>
  <si>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</si>
  <si>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 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</si>
  <si>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</si>
  <si>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</si>
  <si>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 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</si>
  <si>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</si>
  <si>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</si>
  <si>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 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</si>
  <si>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</si>
  <si>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</si>
  <si>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 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</si>
  <si>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</si>
  <si>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</si>
  <si>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 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</si>
  <si>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</si>
  <si>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</si>
  <si>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 PARA DISJUNTORES TERMO-MAGNETICOS UNIPOLARES,DE EMBUTIR,COM PORTA E BARRAMENTOS DE FASE,NEUTRO E TERRA,TRIFASICO,PARA INSTALACAO DE ATE 70 DISJUNTORES COM DISPOSITIVO PARA CHAVE GERAL.FORNECIMENTO E COLOCACAO</t>
  </si>
  <si>
    <t>15.007.0518-A</t>
  </si>
  <si>
    <t>15.007.0519-0</t>
  </si>
  <si>
    <t>DISPOSITIVO DE PROTECAO CONTRA SURTO (DPS),CLASSE II,1 POLO,TENSAO 275V E CORRENTE MAXIMA DE DESCARGA 8KA.FORNECIMENTO ECOLOCACAO</t>
  </si>
  <si>
    <t>15.007.0519-A</t>
  </si>
  <si>
    <t>15.007.0520-0</t>
  </si>
  <si>
    <t>DISJUNTORES/INTERRUPTORES DIFERENCIAIS(D.I),CLASSE AC,2 POLOS,INSTANTANEO,CORRENTE NOMINAL(IN)25AX240V,SENSIBILIDADE 30MA/300MA.FORNECIMENTO E COLOCACAO</t>
  </si>
  <si>
    <t>15.007.0520-A</t>
  </si>
  <si>
    <t>15.007.0521-0</t>
  </si>
  <si>
    <t>DISJUNTORES/INTERRUPTORES DIFERENCIAIS(D.I),CLASSE AC,2 POLOS,INSTANTANEO,CORRENTE NOMINAL(IN) 40AX240V,SENSIBILIDADE 30MA/300MA.FORNECIMENTO E COLOCACAO</t>
  </si>
  <si>
    <t>15.007.0521-A</t>
  </si>
  <si>
    <t>15.007.0522-0</t>
  </si>
  <si>
    <t>DISJUNTORES/INTERRUPTORES DIFERENCIAIS(D.I),CLASSE AC,2 POLOS,INSTANTANEO,CORRENTE NOMINAL(IN)63AX240V,SENSIBILIDADE 30MA/300MA.FORNECIMENTO E COLOCACAO</t>
  </si>
  <si>
    <t>15.007.0522-A</t>
  </si>
  <si>
    <t>15.007.0523-0</t>
  </si>
  <si>
    <t>DISJUNTORES/INTERRUPTORES DIFERENCIAIS(D.I),CLASSE AC,2 POLOS,INSTANTANEO,CORRENTE NOMINAL(IN)80AX240V,SENSIBILIDADE 30MA/300MA.FORNECIMENTO E COLOCACAO</t>
  </si>
  <si>
    <t>15.007.0523-A</t>
  </si>
  <si>
    <t>15.007.0524-0</t>
  </si>
  <si>
    <t>DIJUNTORES/INTERRUPTORES DIFERENCIAIS(D.I),CLASSE AC,4 POLOS,INSTANTANEO,CORRENTE NOMINAL(IN)25AX415V,SENSIBILIDADE 30MA/300MA.FORNECIMENTO E COLOCACAO</t>
  </si>
  <si>
    <t>15.007.0524-A</t>
  </si>
  <si>
    <t>15.007.0525-0</t>
  </si>
  <si>
    <t>DISJUNTORES/INTERRUPTORES DIFERENCIAIS(D.I),CLASSE AC,4 POLOS,INSTANTANEO,CORRENTE NOMINAL(IN)40AX415V,SENSIBILIDADE 30MA/300MA.FORNECIMENTO E COLOCACAO</t>
  </si>
  <si>
    <t>15.007.0525-A</t>
  </si>
  <si>
    <t>15.007.0526-0</t>
  </si>
  <si>
    <t>DISJUNTORES,INTERRUPTORES DIFERENCIAIS(D.I),CLASSE AC,4 POLOS,INSTANTANEO,CORRENTE NOMINAL(IN)63AX415V,SENSIBILIDADE 30MA/300MA.FORNECIMENTO E COLOCACAO</t>
  </si>
  <si>
    <t>15.007.0526-A</t>
  </si>
  <si>
    <t>15.007.0527-0</t>
  </si>
  <si>
    <t>DISJUNTORES/INTERRUPTORES DIFERENCIAIS(D.I),CLASSE AC,4 POLOS,INSTANTANEO,CORRENTE NOMINAL(IN)80AX415V,SENSIBILIDADE 30MA/300MA.FORNECIMENTO E COLOCACAO</t>
  </si>
  <si>
    <t>15.007.0527-A</t>
  </si>
  <si>
    <t>15.007.0528-0</t>
  </si>
  <si>
    <t>DISJUNTORES/INTERRUPTORES DIFERENCIAIS(D.I),CLASSE AC,4 POLOS,INSTANTANEO,CORRENTE NOMINAL(IN)100AX415V,SENSIBILIDADE 30MA/300MA.FORNECIMENTO E COLOCACAO</t>
  </si>
  <si>
    <t>15.007.0528-A</t>
  </si>
  <si>
    <t>15.007.0529-0</t>
  </si>
  <si>
    <t>DISJUNTORES/INTERRUPTORES DIFERENCIAIS(D.I),CLASSE AC,4 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</si>
  <si>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</si>
  <si>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</si>
  <si>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</si>
  <si>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</si>
  <si>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</si>
  <si>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</si>
  <si>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</si>
  <si>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</si>
  <si>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</si>
  <si>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</si>
  <si>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</si>
  <si>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</si>
  <si>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</si>
  <si>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</si>
  <si>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</si>
  <si>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</si>
  <si>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</si>
  <si>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</si>
  <si>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</si>
  <si>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</si>
  <si>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</si>
  <si>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</si>
  <si>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</si>
  <si>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</si>
  <si>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</si>
  <si>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</si>
  <si>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</si>
  <si>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</si>
  <si>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</si>
  <si>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</si>
  <si>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</si>
  <si>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</si>
  <si>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</si>
  <si>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</si>
  <si>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</si>
  <si>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</si>
  <si>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</si>
  <si>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</si>
  <si>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</si>
  <si>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</si>
  <si>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</si>
  <si>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</si>
  <si>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</si>
  <si>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</si>
  <si>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</si>
  <si>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</si>
  <si>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</si>
  <si>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</si>
  <si>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</si>
  <si>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</si>
  <si>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</si>
  <si>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</si>
  <si>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</si>
  <si>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 UNIPOLAR,DE 10 A 30AX250V.FORNECIMENTO E COLOCACAO</t>
  </si>
  <si>
    <t>15.007.0570-A</t>
  </si>
  <si>
    <t>15.007.0572-0</t>
  </si>
  <si>
    <t>DISJUNTOR TERMOMAGNETICO UNIPOLAR,DE 35 A 60AX250V.FORNECIMENTO E COLOCACAO</t>
  </si>
  <si>
    <t>15.007.0572-A</t>
  </si>
  <si>
    <t>15.007.0575-0</t>
  </si>
  <si>
    <t>DISJUNTOR TERMOMAGNETICO,BIPOLAR,DE 10 A 50AX250V.FORNECIMENTO E COLOCACAO</t>
  </si>
  <si>
    <t>15.007.0575-A</t>
  </si>
  <si>
    <t>15.007.0600-0</t>
  </si>
  <si>
    <t>DISJUNTOR TERMOMAGNETICO,TRIPOLAR,DE 10 A 50AX250V.FORNECIMENTO E COLOCACAO</t>
  </si>
  <si>
    <t>15.007.0600-A</t>
  </si>
  <si>
    <t>15.007.0605-0</t>
  </si>
  <si>
    <t>DISJUNTOR TERMOMAGNETICO,TRIPOLAR,DE 60 A 100AX250V.FORNECIMENTO E COLOCACAO</t>
  </si>
  <si>
    <t>15.007.0605-A</t>
  </si>
  <si>
    <t>15.007.0608-0</t>
  </si>
  <si>
    <t>DISJUNTOR TERMOMAGNETICO,TRIPOLAR,DE 125 A 150AX250V.FORNECIMENTO E COLOCACAO</t>
  </si>
  <si>
    <t>15.007.0608-A</t>
  </si>
  <si>
    <t>15.007.0609-0</t>
  </si>
  <si>
    <t>DISJUNTOR TERMOMAGNETICO,TRIPOLAR,DE 175 A 225AX250V.FORNECIMENTO E COLOCACAO</t>
  </si>
  <si>
    <t>15.007.0609-A</t>
  </si>
  <si>
    <t>15.007.0610-0</t>
  </si>
  <si>
    <t>DISJUNTOR TERMOMAGNETICO,TRIPOLAR,DE 250AX250V.FORNECIMENTOE COLOCACAO</t>
  </si>
  <si>
    <t>15.007.0610-A</t>
  </si>
  <si>
    <t>15.007.0611-0</t>
  </si>
  <si>
    <t>DISJUNTOR TERMOMAGNETICO,TRIPOLAR,DE 300 A 400AX250V.FORNECIMENTO E COLOCACAO</t>
  </si>
  <si>
    <t>15.007.0611-A</t>
  </si>
  <si>
    <t>15.007.0615-0</t>
  </si>
  <si>
    <t>DISJUNTOR TERMOMAGNETICO,TRIPOLAR,DE 500 A 600AX250V.FORNECIMENTO E COLOCACAO</t>
  </si>
  <si>
    <t>15.007.0615-A</t>
  </si>
  <si>
    <t>15.007.0617-0</t>
  </si>
  <si>
    <t>DISJUNTOR TERMOMAGNETICO,TRIPOLAR,DE 800A X 250V.FORNECIMENTO E COLOCACAO</t>
  </si>
  <si>
    <t>15.007.0617-A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</si>
  <si>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</si>
  <si>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</si>
  <si>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</si>
  <si>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</si>
  <si>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</si>
  <si>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</si>
  <si>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</si>
  <si>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</si>
  <si>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</si>
  <si>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</si>
  <si>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</si>
  <si>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</si>
  <si>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</si>
  <si>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</si>
  <si>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</si>
  <si>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</si>
  <si>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</si>
  <si>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</si>
  <si>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</si>
  <si>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</si>
  <si>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</si>
  <si>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</si>
  <si>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</si>
  <si>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</si>
  <si>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</si>
  <si>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</si>
  <si>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</si>
  <si>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</si>
  <si>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</si>
  <si>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</si>
  <si>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</si>
  <si>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</si>
  <si>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</si>
  <si>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</si>
  <si>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</si>
  <si>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</si>
  <si>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</si>
  <si>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</si>
  <si>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</si>
  <si>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</si>
  <si>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</si>
  <si>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</si>
  <si>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</si>
  <si>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</si>
  <si>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</si>
  <si>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</si>
  <si>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</si>
  <si>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</si>
  <si>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</si>
  <si>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</si>
  <si>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</si>
  <si>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</si>
  <si>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</si>
  <si>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</si>
  <si>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</si>
  <si>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</si>
  <si>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</si>
  <si>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</si>
  <si>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COM ISOLAMENTO TERMOPLASTICO,COMPREENDENDO:PREPARO,CORTE E ENFIACAO EM ELETRODUTOS,NA BITOLA DE 1,5MM2,450/750V.FORNECIMENTO E COLOCACAO</t>
  </si>
  <si>
    <t>15.008.0080-A</t>
  </si>
  <si>
    <t>15.008.0085-0</t>
  </si>
  <si>
    <t>CABO DE COBRE COM ISOLAMENTO TERMOPLASTICO,COMPREENDENDO:PREPARO,CORTE E ENFIACAO EM ELETRODUTOS,NA BITOLA DE 2,5MM2,450/750V.FORNECIMENTO E COLOCACAO</t>
  </si>
  <si>
    <t>15.008.0085-A</t>
  </si>
  <si>
    <t>15.008.0090-0</t>
  </si>
  <si>
    <t>CABO DE COBRE COM ISOLAMENTO TERMOPLASTICO,COMPREENDENDO:PREPARO,CORTE E ENFIACAO EM ELETRODUTOS NA BITOLA DE 4MM2,450/750V.FORNECIMENTO E COLOCACAO</t>
  </si>
  <si>
    <t>15.008.0090-A</t>
  </si>
  <si>
    <t>15.008.0095-0</t>
  </si>
  <si>
    <t>CABO DE COBRE COM ISOLAMENTO TERMOPLASTICO,COMPREENDENDO:PREPARO,CORTE E ENFIACAO EM ELETRODUTOS,NA BITOLA DE 6MM2,450/750V.FORNECIMENTO E COLOCACAO</t>
  </si>
  <si>
    <t>15.008.0095-A</t>
  </si>
  <si>
    <t>15.008.0100-0</t>
  </si>
  <si>
    <t>CABO DE COBRE COM ISOLAMENTO TERMOPLASTICO,COMPREENDENDO:PREPARO,CORTE E ENFIACAO EM ELETRODUTOS NA BITOLA DE 10MM2,450/750V.FORNECIMENTO E COLOCACAO</t>
  </si>
  <si>
    <t>15.008.0100-A</t>
  </si>
  <si>
    <t>15.008.0105-0</t>
  </si>
  <si>
    <t>CABO DE COBRE COM ISOLAMENTO TERMOPLASTICO,COMPREENDENDO:PREPARO,CORTE E ENFIACAO EM ELETRODUTOS,NA BITOLA DE 16MM2,450/750V.FORNECIMENTO E COLOCACAO</t>
  </si>
  <si>
    <t>15.008.0105-A</t>
  </si>
  <si>
    <t>15.008.0110-0</t>
  </si>
  <si>
    <t>CABO DE COBRE COM ISOLAMENTO TERMOPLASTICO,COMPREENDENDO:PREPARO,CORTE E ENFIACAO EM ELETRODUTOS,NA BITOLA DE 25MM2,450/750V.FORNECIMENTO E COLOCACAO</t>
  </si>
  <si>
    <t>15.008.0110-A</t>
  </si>
  <si>
    <t>15.008.0112-0</t>
  </si>
  <si>
    <t>CABO DE COBRE COM ISOLAMENTO TERMOPLASTICO,COMPREENDENDO:PREPARO,CORTE E ENFIACAO EM ELETRODUTOS,NA BITOLA DE 35MM2,450/750V.FORNECIMENTO E COLOCACAO</t>
  </si>
  <si>
    <t>15.008.0112-A</t>
  </si>
  <si>
    <t>15.008.0115-0</t>
  </si>
  <si>
    <t>CABO DE COBRE COM ISOLAMENTO TERMOPLASTICO,COMPREENDENDO:PREPARO,CORTE E ENFIACAO EM ELETRODUTOS,NA BITOLA DE 50MM2,450/750V.FORNECIMENTO E COLOCACAO</t>
  </si>
  <si>
    <t>15.008.0115-A</t>
  </si>
  <si>
    <t>15.008.0120-0</t>
  </si>
  <si>
    <t>CABO DE COBRE COM ISOLAMENTO TERMOPLASTICO,COMPREENDENDO:PREPARO,CORTE E ENFIACAO EM ELETRODUTOS,NA BITOLA DE 70MM2,450/750V.FORNECIMENTO E COLOCACAO</t>
  </si>
  <si>
    <t>15.008.0120-A</t>
  </si>
  <si>
    <t>15.008.0125-0</t>
  </si>
  <si>
    <t>CABO DE COBRE COM ISOLAMENTO TERMOPLASTICO,COMPREENDENDO:PREPARO,CORTE E ENFIACAO EM ELETRODUTOS,NA BITOLA DE 95MM2,450/750V.FORNECIMENTO E COLOCACAO</t>
  </si>
  <si>
    <t>15.008.0125-A</t>
  </si>
  <si>
    <t>15.008.0130-0</t>
  </si>
  <si>
    <t>CABO DE COBRE COM ISOLAMENTO TERMOPLASTICO,COMPREENDENDO:PREPARO,CORTE E ENFIACAO EM ELETRODUTOS,NA BITOLA DE 120MM2,450/750V.FORNECIMENTO E COLOCACAO</t>
  </si>
  <si>
    <t>15.008.0130-A</t>
  </si>
  <si>
    <t>15.008.0135-0</t>
  </si>
  <si>
    <t>CABO DE COBRE COM ISOLAMENTO TERMOPLASTICO,COMPREENDENDO:PREPARO,CORTE E ENFIACAO EM ELETRODUTOS,NA BITOLA DE 150MM2,450/750V.FORNECIMENTO E COLOCACAO</t>
  </si>
  <si>
    <t>15.008.0135-A</t>
  </si>
  <si>
    <t>15.008.0140-0</t>
  </si>
  <si>
    <t>CABO DE COBRE COM ISOLAMENTO TERMOPLASTICO,COMPREENDENDO:PREPARO,CORTE E ENFIACAO EM ELETRODUTOS,NA BITOLA DE 185MM2,450/750V.FORNECIMENTO E COLOCACAO</t>
  </si>
  <si>
    <t>15.008.0140-A</t>
  </si>
  <si>
    <t>15.008.0145-0</t>
  </si>
  <si>
    <t>CABO DE COBRE COM ISOLAMENTO TERMOPLASTICO,COMPREENDENDO:PREPARO,CORTE E ENFIACAO EM ELETRODUTOS,NA BITOLA DE 240MM2,450/750V.FORNECIMENTO E COLOCACAO</t>
  </si>
  <si>
    <t>15.008.0145-A</t>
  </si>
  <si>
    <t>15.008.0150-0</t>
  </si>
  <si>
    <t>CABO DE COBRE COM ISOLAMENTO TERMOPLASTICO,COMPREENDENDO:PREPARO,CORTE E ENFIACAO EM ELETRODUTOS,NA BITOLA DE 300MM2,450/750V.FORNECIMENTO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</si>
  <si>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</si>
  <si>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</si>
  <si>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</si>
  <si>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</si>
  <si>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</si>
  <si>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</si>
  <si>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</si>
  <si>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</si>
  <si>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</si>
  <si>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</si>
  <si>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</si>
  <si>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</si>
  <si>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</si>
  <si>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</si>
  <si>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</si>
  <si>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</si>
  <si>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</si>
  <si>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</si>
  <si>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</si>
  <si>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</si>
  <si>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</si>
  <si>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</si>
  <si>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</si>
  <si>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</si>
  <si>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</si>
  <si>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</si>
  <si>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</si>
  <si>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</si>
  <si>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</si>
  <si>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</si>
  <si>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</si>
  <si>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</si>
  <si>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</si>
  <si>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</si>
  <si>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</si>
  <si>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</si>
  <si>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</si>
  <si>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</si>
  <si>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</si>
  <si>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</si>
  <si>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</si>
  <si>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</si>
  <si>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</si>
  <si>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</si>
  <si>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</si>
  <si>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</si>
  <si>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</si>
  <si>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</si>
  <si>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</si>
  <si>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</si>
  <si>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</si>
  <si>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</si>
  <si>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</si>
  <si>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</si>
  <si>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</si>
  <si>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</si>
  <si>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</si>
  <si>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</si>
  <si>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</si>
  <si>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</si>
  <si>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</si>
  <si>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</si>
  <si>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</si>
  <si>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</si>
  <si>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</si>
  <si>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</si>
  <si>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</si>
  <si>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</si>
  <si>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</si>
  <si>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</si>
  <si>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</si>
  <si>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COM ISOLAMENTO TERMOPLASTICO,COMPREENDENDO:PREPARO,CORTE E ENFIACAO EM ELETRODUTOS,NA BITOLA DE 1,5MM2,600/1.000V.FORNECIMENTO E COLOCACAO</t>
  </si>
  <si>
    <t>15.008.0200-A</t>
  </si>
  <si>
    <t>15.008.0205-0</t>
  </si>
  <si>
    <t>CABO DE COBRE COM ISOLAMENTO TERMOPLASTICO,COMPREENDENDO:PREPARO,CORTE E ENFIACAO EM ELETRODUTOS,NA BITOLA DE 2,5MM2,600/1.000V.FORNECIMENTO E COLOCACAO</t>
  </si>
  <si>
    <t>15.008.0205-A</t>
  </si>
  <si>
    <t>15.008.0210-0</t>
  </si>
  <si>
    <t>CABO DE COBRE COM ISOLAMENTO TERMOPLASTICO,COMPREENDENDO:PREPARO,CORTE E ENFIACAO EM ELETRODUTOS,NA BITOLA DE 4MM2,600/1.000V.FORNECIMENTO E COLOCACAO</t>
  </si>
  <si>
    <t>15.008.0210-A</t>
  </si>
  <si>
    <t>15.008.0215-0</t>
  </si>
  <si>
    <t>CABO DE COBRE COM ISOLAMENTO TERMOPLASTICO,COMPREENDENDO:PREPARO,CORTE E ENFIACAO EM ELETRODUTOS,NA BITOLA DE 6MM2,600/1.000V.FORNECIMENTO E COLOCACAO</t>
  </si>
  <si>
    <t>15.008.0215-A</t>
  </si>
  <si>
    <t>15.008.0220-0</t>
  </si>
  <si>
    <t>CABO DE COBRE COM ISOLAMENTO TERMOPLASTICO,COMPREENDENDO:PREPARO,CORTE E ENFIACAO EM ELETRODUTOS,NA BITOLA DE 10MM2,600/1.000V.FORNECIMENTO E COLOCACAO</t>
  </si>
  <si>
    <t>15.008.0220-A</t>
  </si>
  <si>
    <t>15.008.0225-0</t>
  </si>
  <si>
    <t>CABO DE COBRE COM ISOLAMENTO TERMOPLASTICO,COMPREENDENDO:PREPARO,CORTE E ENFIACAO EM ELETRODUTOS,NA BITOLA DE 16MM2,600/1.000V.FORNECIMENTO E COLOCACAO</t>
  </si>
  <si>
    <t>15.008.0225-A</t>
  </si>
  <si>
    <t>15.008.0230-0</t>
  </si>
  <si>
    <t>CABO DE COBRE COM ISOLAMENTO TERMOPLASTICO,COMPREENDENDO:PREPARO,CORTE E ENFIACAO EM ELETRODUTOS,NA BITOLA DE 25MM2,600/1.000V.FORNECIMENTO E COLOCACAO</t>
  </si>
  <si>
    <t>15.008.0230-A</t>
  </si>
  <si>
    <t>15.008.0232-0</t>
  </si>
  <si>
    <t>CABO DE COBRE COM ISOLAMENTO TERMOPLASTICO,COMPREENDENDO:PREPARO,CORTE E ENFIACAO EM ELETRODUTOS,NA BITOLA DE 35MM2,600/1.000V.FORNECIMENTO E COLOCACAO</t>
  </si>
  <si>
    <t>15.008.0232-A</t>
  </si>
  <si>
    <t>15.008.0235-0</t>
  </si>
  <si>
    <t>CABO DE COBRE COM ISOLAMENTO TERMOPLASTICO,COMPREENDENDO:PREPARO,CORTE E ENFIACAO EM ELETRODUTOS,NA BITOLA DE 50MM2,600/1.000V.FORNECIMENTO E COLOCACAO</t>
  </si>
  <si>
    <t>15.008.0235-A</t>
  </si>
  <si>
    <t>15.008.0240-0</t>
  </si>
  <si>
    <t>CABO DE COBRE COM ISOLAMENTO TERMOPLASTICO,COMPREENDENDO:PREPARO,CORTE E ENFIACAO EM ELETRODUTOS,NA BITOLA DE 70MM2,600/1.000V.FORNECIMENTO E COLOCACAO</t>
  </si>
  <si>
    <t>15.008.0240-A</t>
  </si>
  <si>
    <t>15.008.0245-0</t>
  </si>
  <si>
    <t>CABO DE COBRE COM ISOLAMENTO TERMOPLASTICO,COMPREENDENDO:PREPARO,CORTE E ENFIACAO EM ELETRODUTOS,NA BITOLA DE 95MM2,600/1.000V.FORNECIMENTO E COLOCACAO</t>
  </si>
  <si>
    <t>15.008.0245-A</t>
  </si>
  <si>
    <t>15.008.0250-0</t>
  </si>
  <si>
    <t>CABO DE COBRE COM ISOLAMENTO TERMOPLASTICO,COMPREENDENDO:PREPARO,CORTE E ENFIACAO EM ELETRODUTOS,NA BITOLA DE 120MM2,600/1.000V.FORNECIMENTO E COLOCACAO</t>
  </si>
  <si>
    <t>15.008.0250-A</t>
  </si>
  <si>
    <t>15.008.0255-0</t>
  </si>
  <si>
    <t>CABO DE COBRE COM ISOLAMENTO TERMOPLASTICO,COMPREENDENDO:PREPARO,CORTE E ENFIACAO EM ELETRODUTOS,NA BITOLA DE 150MM2,600/1.000V.FORNECIMENTO E COLOCACAO</t>
  </si>
  <si>
    <t>15.008.0255-A</t>
  </si>
  <si>
    <t>15.008.0260-0</t>
  </si>
  <si>
    <t>CABO DE COBRE COM ISOLAMENTO TERMOPLASTICO,COMPREENDENDO:PREPARO,CORTE E ENFIACAO EM ELETRODUTOS,NA BITOLA DE 185MM2,600/1.000V.FORNECIMENTO E COLOCACAO</t>
  </si>
  <si>
    <t>15.008.0260-A</t>
  </si>
  <si>
    <t>15.008.0265-0</t>
  </si>
  <si>
    <t>CABO DE COBRE COM ISOLAMENTO TERMOPLASTICO,COMPREENDENDO:PREPARO,CORTE E ENFIACAO EM ELETRODUTOS,NA BITOLA DE 240MM2,600/1.000V.FORNECIMENTO E COLOCACAO</t>
  </si>
  <si>
    <t>15.008.0265-A</t>
  </si>
  <si>
    <t>15.008.0270-0</t>
  </si>
  <si>
    <t>CABO DE COBRE COM ISOLAMENTO TERMOPLASTICO,COMPREENDENDO:PREPARO,CORTE E ENFIACAO EM ELETRODUTOS,NA BITOLA DE 300MM2,600/1.000V.FORNECIMENTO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</si>
  <si>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</si>
  <si>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</si>
  <si>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</si>
  <si>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</si>
  <si>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</si>
  <si>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</si>
  <si>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</si>
  <si>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</si>
  <si>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</si>
  <si>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</si>
  <si>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</si>
  <si>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</si>
  <si>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</si>
  <si>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</si>
  <si>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</si>
  <si>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</si>
  <si>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</si>
  <si>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</si>
  <si>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</si>
  <si>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</si>
  <si>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</si>
  <si>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</si>
  <si>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</si>
  <si>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</si>
  <si>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</si>
  <si>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</si>
  <si>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</si>
  <si>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</si>
  <si>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</si>
  <si>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</si>
  <si>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</si>
  <si>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</si>
  <si>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</si>
  <si>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</si>
  <si>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</si>
  <si>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</si>
  <si>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</si>
  <si>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</si>
  <si>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1MM2,NBR 5111.FORNECIMENTO E COLOCACAO</t>
  </si>
  <si>
    <t>15.009.0100-A</t>
  </si>
  <si>
    <t>15.009.0105-0</t>
  </si>
  <si>
    <t>FIO SOLIDO DE COBRE ELETROLITICO NU,TEMPERA MEIO-DURA,CLASSE1,SECAO CIRCULAR 1,5MM2,NBR 5111.FORNECIMENTO E COLOCACAO</t>
  </si>
  <si>
    <t>15.009.0105-A</t>
  </si>
  <si>
    <t>15.009.0110-0</t>
  </si>
  <si>
    <t>FIO SOLIDO DE COBRE ELETROLITICO NU,TEMPERA MEIO-DURA,CLASSE1,SECAO CIRCULAR 2,5MM2,NBR 5111.FORNECIMENTO E COLOCACAO</t>
  </si>
  <si>
    <t>15.009.0110-A</t>
  </si>
  <si>
    <t>15.009.0115-0</t>
  </si>
  <si>
    <t>FIO SOLIDO DE COBRE ELETROLITICO NU,TEMPERA MEIO-DURA,CLASSE1,SECAO CIRCULAR 4MM2,NBR 5111.FORNECIMENTO E COLOCACAO</t>
  </si>
  <si>
    <t>15.009.0115-A</t>
  </si>
  <si>
    <t>15.009.0120-0</t>
  </si>
  <si>
    <t>FIO SOLIDO DE COBRE ELETROLITICO NU,TEMPERA MEIO-DURA,CLASSE1,SECAO CIRCULAR 6MM2,NBR 5111.FORNECIMENTO E 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</si>
  <si>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</si>
  <si>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</si>
  <si>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</si>
  <si>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</si>
  <si>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</si>
  <si>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</si>
  <si>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</si>
  <si>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</si>
  <si>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</si>
  <si>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</si>
  <si>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</si>
  <si>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</si>
  <si>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</si>
  <si>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</si>
  <si>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</si>
  <si>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</si>
  <si>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</si>
  <si>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</si>
  <si>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</si>
  <si>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</si>
  <si>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</si>
  <si>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</si>
  <si>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</si>
  <si>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</si>
  <si>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</si>
  <si>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</si>
  <si>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</si>
  <si>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</si>
  <si>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</si>
  <si>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</si>
  <si>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</si>
  <si>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</si>
  <si>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</si>
  <si>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</si>
  <si>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</si>
  <si>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</si>
  <si>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</si>
  <si>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</si>
  <si>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</si>
  <si>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</si>
  <si>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</si>
  <si>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</si>
  <si>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</si>
  <si>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</si>
  <si>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</si>
  <si>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</si>
  <si>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</si>
  <si>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</si>
  <si>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</si>
  <si>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</si>
  <si>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</si>
  <si>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</si>
  <si>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</si>
  <si>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</si>
  <si>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</si>
  <si>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</si>
  <si>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</si>
  <si>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</si>
  <si>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</si>
  <si>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</si>
  <si>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</si>
  <si>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</si>
  <si>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</si>
  <si>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</si>
  <si>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</si>
  <si>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</si>
  <si>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</si>
  <si>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</si>
  <si>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</si>
  <si>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</si>
  <si>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</si>
  <si>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</si>
  <si>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</si>
  <si>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</si>
  <si>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</si>
  <si>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</si>
  <si>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</si>
  <si>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</si>
  <si>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</si>
  <si>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</si>
  <si>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</si>
  <si>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</si>
  <si>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</si>
  <si>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</si>
  <si>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</si>
  <si>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</si>
  <si>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</si>
  <si>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</si>
  <si>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</si>
  <si>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</si>
  <si>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</si>
  <si>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</si>
  <si>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</si>
  <si>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</si>
  <si>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</si>
  <si>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</si>
  <si>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</si>
  <si>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</si>
  <si>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</si>
  <si>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</si>
  <si>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</si>
  <si>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</si>
  <si>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</si>
  <si>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</si>
  <si>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</si>
  <si>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</si>
  <si>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</si>
  <si>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</si>
  <si>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</si>
  <si>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</si>
  <si>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</si>
  <si>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</si>
  <si>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</si>
  <si>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</si>
  <si>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</si>
  <si>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</si>
  <si>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</si>
  <si>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</si>
  <si>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</si>
  <si>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</si>
  <si>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</si>
  <si>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</si>
  <si>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</si>
  <si>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</si>
  <si>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</si>
  <si>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</si>
  <si>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</si>
  <si>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</si>
  <si>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</si>
  <si>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</si>
  <si>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</si>
  <si>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</si>
  <si>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</si>
  <si>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</si>
  <si>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</si>
  <si>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</si>
  <si>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</si>
  <si>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</si>
  <si>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</si>
  <si>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</si>
  <si>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</si>
  <si>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</si>
  <si>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</si>
  <si>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</si>
  <si>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</si>
  <si>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</si>
  <si>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</si>
  <si>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</si>
  <si>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</si>
  <si>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</si>
  <si>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</si>
  <si>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</si>
  <si>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</si>
  <si>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</si>
  <si>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</si>
  <si>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</si>
  <si>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</si>
  <si>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</si>
  <si>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</si>
  <si>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</si>
  <si>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</si>
  <si>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</si>
  <si>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</si>
  <si>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</si>
  <si>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</si>
  <si>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</si>
  <si>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</si>
  <si>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</si>
  <si>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</si>
  <si>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</si>
  <si>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</si>
  <si>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</si>
  <si>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</si>
  <si>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</si>
  <si>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</si>
  <si>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</si>
  <si>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</si>
  <si>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</si>
  <si>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</si>
  <si>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MEDICAO,POSTE E TODOS OS MATERIAIS ELETRICOS NECESSARIOS</t>
  </si>
  <si>
    <t>15.011.0132-A</t>
  </si>
  <si>
    <t>15.011.0134-0</t>
  </si>
  <si>
    <t>SUBESTACAO SIMPLIFICADA PADRAO AMPLA,COM TRANSFORMADOR TRIFASICO DE 75KVA,INCLUSIVE MEDICAO,POSTE E TODOS OS MATERIAIS ELETRICOS NECESSARIOS</t>
  </si>
  <si>
    <t>15.011.0134-A</t>
  </si>
  <si>
    <t>15.011.0136-0</t>
  </si>
  <si>
    <t>SUBESTACAO SIMPLIFICADA PADRAO AMPLA,COM TRANSFORMADOR TRIFASICO DE 112,5KVA,INCLUSIVE MEDICAO,POSTE E TODOS OS MATERIAIS ELETRICOS NECESSARIOS</t>
  </si>
  <si>
    <t>15.011.0136-A</t>
  </si>
  <si>
    <t>15.011.0138-0</t>
  </si>
  <si>
    <t>SUBESTACAO SIMPLIFICADA PADRAO AMPLA,COM TRANSFORMADOR TRIFASICO DE 150KVA,INCLUSIVE MEDICAO,POSTE E TODOS OS MATERIAISELETRICOS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</si>
  <si>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</si>
  <si>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</si>
  <si>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</si>
  <si>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</si>
  <si>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</si>
  <si>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</si>
  <si>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</si>
  <si>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</si>
  <si>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</si>
  <si>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</si>
  <si>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</si>
  <si>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</si>
  <si>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</si>
  <si>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</si>
  <si>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</si>
  <si>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</si>
  <si>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</si>
  <si>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</si>
  <si>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</si>
  <si>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</si>
  <si>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</si>
  <si>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</si>
  <si>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</si>
  <si>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</si>
  <si>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</si>
  <si>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</si>
  <si>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</si>
  <si>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</si>
  <si>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</si>
  <si>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</si>
  <si>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</si>
  <si>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</si>
  <si>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</si>
  <si>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</si>
  <si>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</si>
  <si>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</si>
  <si>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</si>
  <si>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</si>
  <si>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</si>
  <si>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</si>
  <si>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</si>
  <si>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</si>
  <si>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</si>
  <si>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</si>
  <si>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</si>
  <si>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</si>
  <si>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</si>
  <si>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</si>
  <si>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 DE BAIXA PRESSAO,PARA 100 E 200L E 1 PLACA COLETORA VERTICAL OU HORIZONTAL,INCLUSIVE PLACAS COLETORAS,EXCLUSIVE RESERVATORIOS (VER FAMILIA 18.210)</t>
  </si>
  <si>
    <t>15.014.0100-A</t>
  </si>
  <si>
    <t>15.014.0105-0</t>
  </si>
  <si>
    <t>INSTALACAO DE SISTEMA DE AQUECIMENTO SOLAR DE BAIXA PRESSAO,PARA 300L E 2 PLACAS COLETORAS VERTICAIS OU HORIZONTAIS,INCLUSIVE PLACAS COLETORAS,EXCLUSIVE RESERVATORIOS (VER FAMILIA18.210)</t>
  </si>
  <si>
    <t>15.014.0105-A</t>
  </si>
  <si>
    <t>15.014.0115-0</t>
  </si>
  <si>
    <t>INSTALACAO DE SISTEMA DE AQUECIMENTO SOLAR DE BAIXA PRESSAO,PARA 400L E 2 PLACAS COLETORAS VERTICAIS OU HORIZONTAIS,INCLUSIVE PLACAS COLETORAS,EXCLUSIVE RESERVATORIOS (VER FAMILIA18.210)</t>
  </si>
  <si>
    <t>15.014.0115-A</t>
  </si>
  <si>
    <t>15.014.0120-0</t>
  </si>
  <si>
    <t>INSTALACAO DE SISTEMA DE AQUECIMENTO SOLAR DE BAIXA PRESSAO,PARA 500L E 3 PLACAS COLETORAS VERTICAIS OU HORIZONTAIS,INCLUSIVE PLACAS COLETORAS,EXCLUSIVE RESERVATORIOS (VER FAMILIA18.21O)</t>
  </si>
  <si>
    <t>15.014.0120-A</t>
  </si>
  <si>
    <t>15.014.0130-0</t>
  </si>
  <si>
    <t>INSTALACAO DE SISTEMA DE AQUECIMENTO SOLAR DE BAIXA PRESSAO,PARA 600L E 3 PLACAS COLETORAS VERTICAIS OU HORIZONTAIS,INCLUSIVE PLACAS COLETORAS,EXCLUSIVE RESERVATORIOS (VER FAMILIA18.210)</t>
  </si>
  <si>
    <t>15.014.0130-A</t>
  </si>
  <si>
    <t>15.014.0140-0</t>
  </si>
  <si>
    <t>INSTALACAO DE SISTEMA DE AQUECIMENTO SOLAR DE BAIXA PRESSAO,PARA 800L E 4 PLACAS COLETORAS VERTICAIS OU HORIZONTAIS,INCLUSIVE PLACAS COLETORAS,EXCLUSIVE RESERVATORIOS (VER FAMILIA18.210)</t>
  </si>
  <si>
    <t>15.014.0140-A</t>
  </si>
  <si>
    <t>15.014.0145-0</t>
  </si>
  <si>
    <t>INSTALACAO DE SISTEMA DE AQUECIMENTO SOLAR DE BAIXA PRESSAO,PARA 1000L E 5 PLACAS COLETORAS VERTICAIS OU HORIZONTAIS,INCLUSIVE PLACAS COLETORAS,EXCLUSIVE RESERVATORIOS (VER FAMILIA18.210)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</si>
  <si>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</si>
  <si>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</si>
  <si>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</si>
  <si>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</si>
  <si>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</si>
  <si>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</si>
  <si>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</si>
  <si>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</si>
  <si>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</si>
  <si>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</si>
  <si>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</si>
  <si>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</si>
  <si>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</si>
  <si>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</si>
  <si>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</si>
  <si>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</si>
  <si>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</si>
  <si>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</si>
  <si>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</si>
  <si>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</si>
  <si>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</si>
  <si>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</si>
  <si>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</si>
  <si>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</si>
  <si>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</si>
  <si>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</si>
  <si>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</si>
  <si>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</si>
  <si>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</si>
  <si>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</si>
  <si>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</si>
  <si>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</si>
  <si>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</si>
  <si>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</si>
  <si>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</si>
  <si>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</si>
  <si>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</si>
  <si>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</si>
  <si>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</si>
  <si>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</si>
  <si>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</si>
  <si>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</si>
  <si>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</si>
  <si>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</si>
  <si>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</si>
  <si>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</si>
  <si>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</si>
  <si>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</si>
  <si>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</si>
  <si>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</si>
  <si>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</si>
  <si>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</si>
  <si>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</si>
  <si>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</si>
  <si>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</si>
  <si>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</si>
  <si>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</si>
  <si>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</si>
  <si>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</si>
  <si>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</si>
  <si>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</si>
  <si>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</si>
  <si>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</si>
  <si>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</si>
  <si>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</si>
  <si>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</si>
  <si>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</si>
  <si>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</si>
  <si>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</si>
  <si>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</si>
  <si>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</si>
  <si>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</si>
  <si>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</si>
  <si>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</si>
  <si>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</si>
  <si>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</si>
  <si>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</si>
  <si>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</si>
  <si>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</si>
  <si>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</si>
  <si>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</si>
  <si>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</si>
  <si>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</si>
  <si>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</si>
  <si>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</si>
  <si>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</si>
  <si>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</si>
  <si>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</si>
  <si>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</si>
  <si>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</si>
  <si>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</si>
  <si>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</si>
  <si>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</si>
  <si>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</si>
  <si>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</si>
  <si>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</si>
  <si>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</si>
  <si>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</si>
  <si>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</si>
  <si>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</si>
  <si>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</si>
  <si>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</si>
  <si>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</si>
  <si>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</si>
  <si>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</si>
  <si>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</si>
  <si>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</si>
  <si>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</si>
  <si>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</si>
  <si>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</si>
  <si>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</si>
  <si>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</si>
  <si>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</si>
  <si>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</si>
  <si>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</si>
  <si>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</si>
  <si>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</si>
  <si>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</si>
  <si>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</si>
  <si>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</si>
  <si>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</si>
  <si>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</si>
  <si>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</si>
  <si>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</si>
  <si>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</si>
  <si>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</si>
  <si>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</si>
  <si>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</si>
  <si>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</si>
  <si>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</si>
  <si>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</si>
  <si>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</si>
  <si>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</si>
  <si>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</si>
  <si>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</si>
  <si>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</si>
  <si>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</si>
  <si>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</si>
  <si>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</si>
  <si>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</si>
  <si>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</si>
  <si>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</si>
  <si>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</si>
  <si>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</si>
  <si>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</si>
  <si>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</si>
  <si>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</si>
  <si>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</si>
  <si>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</si>
  <si>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</si>
  <si>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</si>
  <si>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</si>
  <si>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</si>
  <si>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</si>
  <si>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</si>
  <si>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</si>
  <si>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</si>
  <si>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</si>
  <si>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</si>
  <si>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</si>
  <si>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</si>
  <si>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</si>
  <si>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</si>
  <si>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</si>
  <si>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</si>
  <si>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</si>
  <si>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</si>
  <si>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</si>
  <si>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</si>
  <si>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</si>
  <si>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</si>
  <si>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</si>
  <si>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</si>
  <si>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</si>
  <si>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</si>
  <si>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</si>
  <si>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</si>
  <si>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</si>
  <si>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</si>
  <si>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</si>
  <si>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</si>
  <si>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</si>
  <si>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</si>
  <si>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</si>
  <si>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</si>
  <si>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</si>
  <si>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</si>
  <si>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</si>
  <si>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</si>
  <si>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</si>
  <si>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</si>
  <si>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</si>
  <si>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</si>
  <si>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</si>
  <si>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</si>
  <si>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</si>
  <si>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</si>
  <si>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</si>
  <si>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</si>
  <si>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</si>
  <si>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</si>
  <si>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</si>
  <si>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</si>
  <si>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</si>
  <si>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</si>
  <si>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</si>
  <si>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</si>
  <si>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</si>
  <si>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</si>
  <si>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</si>
  <si>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</si>
  <si>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</si>
  <si>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</si>
  <si>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</si>
  <si>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</si>
  <si>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</si>
  <si>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</si>
  <si>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</si>
  <si>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</si>
  <si>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</si>
  <si>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</si>
  <si>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</si>
  <si>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</si>
  <si>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</si>
  <si>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</si>
  <si>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</si>
  <si>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</si>
  <si>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</si>
  <si>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</si>
  <si>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</si>
  <si>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</si>
  <si>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</si>
  <si>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</si>
  <si>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INSTALACAO DE CONJUNTO TELEFONE E LOGICA,COMPREENDENDO:6 VARAS DE ELETRODUTO DE 3/4",CONEXOES E CAIXAS</t>
  </si>
  <si>
    <t>15.015.0199-A</t>
  </si>
  <si>
    <t>15.015.0203-0</t>
  </si>
  <si>
    <t>INSTALACAO DE PONTO DE TELEFONE OU LOGICA,COMPREENDENDO:5 VARAS DE ELETRODUTO DE 3/4",CONEXOES E CAIXAS</t>
  </si>
  <si>
    <t>15.015.0203-A</t>
  </si>
  <si>
    <t>15.015.0204-0</t>
  </si>
  <si>
    <t>INSTALACAO DE PONTO PARA ANTENA DE TV OU SISTEMA DE CFTV,COMPREENDENDO:5 VARAS DE ELETRODUTO DE 3/4",CONEXOES E CAIXAS</t>
  </si>
  <si>
    <t>15.015.0204-A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</si>
  <si>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</si>
  <si>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</si>
  <si>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</si>
  <si>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</si>
  <si>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</si>
  <si>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</si>
  <si>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</si>
  <si>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</si>
  <si>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</si>
  <si>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</si>
  <si>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</si>
  <si>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</si>
  <si>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</si>
  <si>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</si>
  <si>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</si>
  <si>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</si>
  <si>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</si>
  <si>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</si>
  <si>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</si>
  <si>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</si>
  <si>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</si>
  <si>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</si>
  <si>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</si>
  <si>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</si>
  <si>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</si>
  <si>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</si>
  <si>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</si>
  <si>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</si>
  <si>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</si>
  <si>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</si>
  <si>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</si>
  <si>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</si>
  <si>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</si>
  <si>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</si>
  <si>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</si>
  <si>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</si>
  <si>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</si>
  <si>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</si>
  <si>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</si>
  <si>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</si>
  <si>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</si>
  <si>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</si>
  <si>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</si>
  <si>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</si>
  <si>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</si>
  <si>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</si>
  <si>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</si>
  <si>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</si>
  <si>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</si>
  <si>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</si>
  <si>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</si>
  <si>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</si>
  <si>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</si>
  <si>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</si>
  <si>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</si>
  <si>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</si>
  <si>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</si>
  <si>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</si>
  <si>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</si>
  <si>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</si>
  <si>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</si>
  <si>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</si>
  <si>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</si>
  <si>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</si>
  <si>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</si>
  <si>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</si>
  <si>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</si>
  <si>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</si>
  <si>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</si>
  <si>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</si>
  <si>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</si>
  <si>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</si>
  <si>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</si>
  <si>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</si>
  <si>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</si>
  <si>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</si>
  <si>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</si>
  <si>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</si>
  <si>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</si>
  <si>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</si>
  <si>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</si>
  <si>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</si>
  <si>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</si>
  <si>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</si>
  <si>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</si>
  <si>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</si>
  <si>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</si>
  <si>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</si>
  <si>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</si>
  <si>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</si>
  <si>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</si>
  <si>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</si>
  <si>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</si>
  <si>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</si>
  <si>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</si>
  <si>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</si>
  <si>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</si>
  <si>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</si>
  <si>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</si>
  <si>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</si>
  <si>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</si>
  <si>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</si>
  <si>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</si>
  <si>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</si>
  <si>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</si>
  <si>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</si>
  <si>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</si>
  <si>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</si>
  <si>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</si>
  <si>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</si>
  <si>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</si>
  <si>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</si>
  <si>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</si>
  <si>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</si>
  <si>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</si>
  <si>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</si>
  <si>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</si>
  <si>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</si>
  <si>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</si>
  <si>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</si>
  <si>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</si>
  <si>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</si>
  <si>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</si>
  <si>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</si>
  <si>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</si>
  <si>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</si>
  <si>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</si>
  <si>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</si>
  <si>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</si>
  <si>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</si>
  <si>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</si>
  <si>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</si>
  <si>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</si>
  <si>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</si>
  <si>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</si>
  <si>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</si>
  <si>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</si>
  <si>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</si>
  <si>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</si>
  <si>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</si>
  <si>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</si>
  <si>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</si>
  <si>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</si>
  <si>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</si>
  <si>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</si>
  <si>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</si>
  <si>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</si>
  <si>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</si>
  <si>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</si>
  <si>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</si>
  <si>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</si>
  <si>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</si>
  <si>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</si>
  <si>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</si>
  <si>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</si>
  <si>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</si>
  <si>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</si>
  <si>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</si>
  <si>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</si>
  <si>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</si>
  <si>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</si>
  <si>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</si>
  <si>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</si>
  <si>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</si>
  <si>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</si>
  <si>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</si>
  <si>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</si>
  <si>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</si>
  <si>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</si>
  <si>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</si>
  <si>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</si>
  <si>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</si>
  <si>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</si>
  <si>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</si>
  <si>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</si>
  <si>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</si>
  <si>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</si>
  <si>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</si>
  <si>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</si>
  <si>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</si>
  <si>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</si>
  <si>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</si>
  <si>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</si>
  <si>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</si>
  <si>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</si>
  <si>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</si>
  <si>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</si>
  <si>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</si>
  <si>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</si>
  <si>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</si>
  <si>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</si>
  <si>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</si>
  <si>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</si>
  <si>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</si>
  <si>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</si>
  <si>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</si>
  <si>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</si>
  <si>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</si>
  <si>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</si>
  <si>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</si>
  <si>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</si>
  <si>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</si>
  <si>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</si>
  <si>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</si>
  <si>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</si>
  <si>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</si>
  <si>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</si>
  <si>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</si>
  <si>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</si>
  <si>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</si>
  <si>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</si>
  <si>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</si>
  <si>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</si>
  <si>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</si>
  <si>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</si>
  <si>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</si>
  <si>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</si>
  <si>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</si>
  <si>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</si>
  <si>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</si>
  <si>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</si>
  <si>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</si>
  <si>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</si>
  <si>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</si>
  <si>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</si>
  <si>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</si>
  <si>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</si>
  <si>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</si>
  <si>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</si>
  <si>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</si>
  <si>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</si>
  <si>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</si>
  <si>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</si>
  <si>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</si>
  <si>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</si>
  <si>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</si>
  <si>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</si>
  <si>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</si>
  <si>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</si>
  <si>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</si>
  <si>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</si>
  <si>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</si>
  <si>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</si>
  <si>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</si>
  <si>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</si>
  <si>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</si>
  <si>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</si>
  <si>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</si>
  <si>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</si>
  <si>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</si>
  <si>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</si>
  <si>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</si>
  <si>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</si>
  <si>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</si>
  <si>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</si>
  <si>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</si>
  <si>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</si>
  <si>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</si>
  <si>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</si>
  <si>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</si>
  <si>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</si>
  <si>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</si>
  <si>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</si>
  <si>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</si>
  <si>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</si>
  <si>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</si>
  <si>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</si>
  <si>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</si>
  <si>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</si>
  <si>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</si>
  <si>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</si>
  <si>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</si>
  <si>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</si>
  <si>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</si>
  <si>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</si>
  <si>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</si>
  <si>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</si>
  <si>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</si>
  <si>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</si>
  <si>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</si>
  <si>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</si>
  <si>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</si>
  <si>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</si>
  <si>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</si>
  <si>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</si>
  <si>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</si>
  <si>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</si>
  <si>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</si>
  <si>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</si>
  <si>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</si>
  <si>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</si>
  <si>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</si>
  <si>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</si>
  <si>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</si>
  <si>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</si>
  <si>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</si>
  <si>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</si>
  <si>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</si>
  <si>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</si>
  <si>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</si>
  <si>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</si>
  <si>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</si>
  <si>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</si>
  <si>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</si>
  <si>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</si>
  <si>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</si>
  <si>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</si>
  <si>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</si>
  <si>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</si>
  <si>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</si>
  <si>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</si>
  <si>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</si>
  <si>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</si>
  <si>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</si>
  <si>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</si>
  <si>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</si>
  <si>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</si>
  <si>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</si>
  <si>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</si>
  <si>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</si>
  <si>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</si>
  <si>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</si>
  <si>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</si>
  <si>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</si>
  <si>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</si>
  <si>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</si>
  <si>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</si>
  <si>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</si>
  <si>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</si>
  <si>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</si>
  <si>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</si>
  <si>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</si>
  <si>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</si>
  <si>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</si>
  <si>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</si>
  <si>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</si>
  <si>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</si>
  <si>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</si>
  <si>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</si>
  <si>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</si>
  <si>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</si>
  <si>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</si>
  <si>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</si>
  <si>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</si>
  <si>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</si>
  <si>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</si>
  <si>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</si>
  <si>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</si>
  <si>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</si>
  <si>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</si>
  <si>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</si>
  <si>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</si>
  <si>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</si>
  <si>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</si>
  <si>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</si>
  <si>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</si>
  <si>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</si>
  <si>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</si>
  <si>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</si>
  <si>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</si>
  <si>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</si>
  <si>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</si>
  <si>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</si>
  <si>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</si>
  <si>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</si>
  <si>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</si>
  <si>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</si>
  <si>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</si>
  <si>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</si>
  <si>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</si>
  <si>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</si>
  <si>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</si>
  <si>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</si>
  <si>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</si>
  <si>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</si>
  <si>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</si>
  <si>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</si>
  <si>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</si>
  <si>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</si>
  <si>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</si>
  <si>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</si>
  <si>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</si>
  <si>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</si>
  <si>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</si>
  <si>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</si>
  <si>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</si>
  <si>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</si>
  <si>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</si>
  <si>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</si>
  <si>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</si>
  <si>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</si>
  <si>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</si>
  <si>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</si>
  <si>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</si>
  <si>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</si>
  <si>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</si>
  <si>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</si>
  <si>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</si>
  <si>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</si>
  <si>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</si>
  <si>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</si>
  <si>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</si>
  <si>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</si>
  <si>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</si>
  <si>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</si>
  <si>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</si>
  <si>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</si>
  <si>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</si>
  <si>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</si>
  <si>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</si>
  <si>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</si>
  <si>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</si>
  <si>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</si>
  <si>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</si>
  <si>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</si>
  <si>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</si>
  <si>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</si>
  <si>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</si>
  <si>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</si>
  <si>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</si>
  <si>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</si>
  <si>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</si>
  <si>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</si>
  <si>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</si>
  <si>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</si>
  <si>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</si>
  <si>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</si>
  <si>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</si>
  <si>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</si>
  <si>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</si>
  <si>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</si>
  <si>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</si>
  <si>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</si>
  <si>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</si>
  <si>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</si>
  <si>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</si>
  <si>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</si>
  <si>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</si>
  <si>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</si>
  <si>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</si>
  <si>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</si>
  <si>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</si>
  <si>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</si>
  <si>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</si>
  <si>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</si>
  <si>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</si>
  <si>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</si>
  <si>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</si>
  <si>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</si>
  <si>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</si>
  <si>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</si>
  <si>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</si>
  <si>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</si>
  <si>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</si>
  <si>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</si>
  <si>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</si>
  <si>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</si>
  <si>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</si>
  <si>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</si>
  <si>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</si>
  <si>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</si>
  <si>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</si>
  <si>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</si>
  <si>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</si>
  <si>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</si>
  <si>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</si>
  <si>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DE ATERRAMENTO,EM PVC,MEDINDO APROXIMADAMENTE 25X25CM.FORNECIMENTO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</si>
  <si>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</si>
  <si>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</si>
  <si>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</si>
  <si>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</si>
  <si>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</si>
  <si>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</si>
  <si>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</si>
  <si>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</si>
  <si>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</si>
  <si>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</si>
  <si>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</si>
  <si>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</si>
  <si>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</si>
  <si>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</si>
  <si>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</si>
  <si>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</si>
  <si>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</si>
  <si>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</si>
  <si>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</si>
  <si>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</si>
  <si>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</si>
  <si>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</si>
  <si>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</si>
  <si>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</si>
  <si>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</si>
  <si>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</si>
  <si>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</si>
  <si>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</si>
  <si>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</si>
  <si>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</si>
  <si>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</si>
  <si>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</si>
  <si>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</si>
  <si>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</si>
  <si>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</si>
  <si>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</si>
  <si>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</si>
  <si>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</si>
  <si>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</si>
  <si>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</si>
  <si>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</si>
  <si>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</si>
  <si>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</si>
  <si>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</si>
  <si>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</si>
  <si>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</si>
  <si>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</si>
  <si>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</si>
  <si>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</si>
  <si>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</si>
  <si>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</si>
  <si>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</si>
  <si>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</si>
  <si>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</si>
  <si>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</si>
  <si>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</si>
  <si>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</si>
  <si>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</si>
  <si>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</si>
  <si>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</si>
  <si>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</si>
  <si>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</si>
  <si>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</si>
  <si>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</si>
  <si>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</si>
  <si>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</si>
  <si>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</si>
  <si>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</si>
  <si>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</si>
  <si>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</si>
  <si>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</si>
  <si>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</si>
  <si>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</si>
  <si>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</si>
  <si>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</si>
  <si>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</si>
  <si>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</si>
  <si>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</si>
  <si>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</si>
  <si>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</si>
  <si>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</si>
  <si>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</si>
  <si>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</si>
  <si>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</si>
  <si>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</si>
  <si>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</si>
  <si>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</si>
  <si>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</si>
  <si>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</si>
  <si>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</si>
  <si>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</si>
  <si>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</si>
  <si>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</si>
  <si>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</si>
  <si>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</si>
  <si>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</si>
  <si>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</si>
  <si>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</si>
  <si>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</si>
  <si>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</si>
  <si>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</si>
  <si>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</si>
  <si>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</si>
  <si>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</si>
  <si>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</si>
  <si>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</si>
  <si>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</si>
  <si>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</si>
  <si>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</si>
  <si>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</si>
  <si>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</si>
  <si>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</si>
  <si>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</si>
  <si>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</si>
  <si>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</si>
  <si>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</si>
  <si>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</si>
  <si>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</si>
  <si>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</si>
  <si>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</si>
  <si>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</si>
  <si>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</si>
  <si>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</si>
  <si>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</si>
  <si>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</si>
  <si>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</si>
  <si>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</si>
  <si>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</si>
  <si>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</si>
  <si>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</si>
  <si>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</si>
  <si>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</si>
  <si>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</si>
  <si>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</si>
  <si>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</si>
  <si>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</si>
  <si>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</si>
  <si>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</si>
  <si>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</si>
  <si>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</si>
  <si>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</si>
  <si>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</si>
  <si>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</si>
  <si>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</si>
  <si>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</si>
  <si>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</si>
  <si>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</si>
  <si>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</si>
  <si>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</si>
  <si>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</si>
  <si>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</si>
  <si>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</si>
  <si>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</si>
  <si>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</si>
  <si>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</si>
  <si>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</si>
  <si>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</si>
  <si>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</si>
  <si>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</si>
  <si>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</si>
  <si>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</si>
  <si>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</si>
  <si>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</si>
  <si>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</si>
  <si>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</si>
  <si>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</si>
  <si>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</si>
  <si>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</si>
  <si>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</si>
  <si>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</si>
  <si>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</si>
  <si>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</si>
  <si>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</si>
  <si>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</si>
  <si>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</si>
  <si>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</si>
  <si>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</si>
  <si>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</si>
  <si>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</si>
  <si>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</si>
  <si>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</si>
  <si>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</si>
  <si>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</si>
  <si>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</si>
  <si>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</si>
  <si>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</si>
  <si>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</si>
  <si>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</si>
  <si>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</si>
  <si>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</si>
  <si>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</si>
  <si>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</si>
  <si>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</si>
  <si>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</si>
  <si>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</si>
  <si>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</si>
  <si>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</si>
  <si>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</si>
  <si>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</si>
  <si>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</si>
  <si>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</si>
  <si>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</si>
  <si>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</si>
  <si>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</si>
  <si>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</si>
  <si>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</si>
  <si>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</si>
  <si>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</si>
  <si>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</si>
  <si>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</si>
  <si>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</si>
  <si>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</si>
  <si>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</si>
  <si>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</si>
  <si>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</si>
  <si>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</si>
  <si>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</si>
  <si>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</si>
  <si>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</si>
  <si>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</si>
  <si>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</si>
  <si>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</si>
  <si>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</si>
  <si>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</si>
  <si>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</si>
  <si>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</si>
  <si>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</si>
  <si>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</si>
  <si>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</si>
  <si>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</si>
  <si>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</si>
  <si>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</si>
  <si>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</si>
  <si>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</si>
  <si>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</si>
  <si>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</si>
  <si>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</si>
  <si>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</si>
  <si>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</si>
  <si>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</si>
  <si>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</si>
  <si>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</si>
  <si>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</si>
  <si>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</si>
  <si>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</si>
  <si>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</si>
  <si>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</si>
  <si>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</si>
  <si>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</si>
  <si>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</si>
  <si>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</si>
  <si>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</si>
  <si>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</si>
  <si>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</si>
  <si>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</si>
  <si>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</si>
  <si>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</si>
  <si>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</si>
  <si>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</si>
  <si>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</si>
  <si>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</si>
  <si>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</si>
  <si>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</si>
  <si>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</si>
  <si>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</si>
  <si>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</si>
  <si>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</si>
  <si>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</si>
  <si>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</si>
  <si>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</si>
  <si>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</si>
  <si>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</si>
  <si>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</si>
  <si>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</si>
  <si>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</si>
  <si>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</si>
  <si>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</si>
  <si>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</si>
  <si>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</si>
  <si>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</si>
  <si>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</si>
  <si>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</si>
  <si>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</si>
  <si>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</si>
  <si>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</si>
  <si>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</si>
  <si>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</si>
  <si>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</si>
  <si>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</si>
  <si>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</si>
  <si>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</si>
  <si>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</si>
  <si>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</si>
  <si>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</si>
  <si>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</si>
  <si>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</si>
  <si>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</si>
  <si>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</si>
  <si>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</si>
  <si>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</si>
  <si>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</si>
  <si>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</si>
  <si>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</si>
  <si>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</si>
  <si>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</si>
  <si>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</si>
  <si>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</si>
  <si>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</si>
  <si>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</si>
  <si>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</si>
  <si>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</si>
  <si>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</si>
  <si>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</si>
  <si>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</si>
  <si>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</si>
  <si>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</si>
  <si>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</si>
  <si>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</si>
  <si>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</si>
  <si>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</si>
  <si>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</si>
  <si>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</si>
  <si>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</si>
  <si>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</si>
  <si>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</si>
  <si>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</si>
  <si>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</si>
  <si>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</si>
  <si>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</si>
  <si>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</si>
  <si>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</si>
  <si>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</si>
  <si>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</si>
  <si>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</si>
  <si>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</si>
  <si>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</si>
  <si>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</si>
  <si>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</si>
  <si>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</si>
  <si>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</si>
  <si>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</si>
  <si>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</si>
  <si>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</si>
  <si>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</si>
  <si>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</si>
  <si>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</si>
  <si>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</si>
  <si>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</si>
  <si>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</si>
  <si>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</si>
  <si>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</si>
  <si>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</si>
  <si>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</si>
  <si>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</si>
  <si>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</si>
  <si>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</si>
  <si>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</si>
  <si>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</si>
  <si>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</si>
  <si>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</si>
  <si>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</si>
  <si>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</si>
  <si>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</si>
  <si>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</si>
  <si>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</si>
  <si>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</si>
  <si>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</si>
  <si>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</si>
  <si>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</si>
  <si>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</si>
  <si>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</si>
  <si>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</si>
  <si>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</si>
  <si>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</si>
  <si>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</si>
  <si>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</si>
  <si>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</si>
  <si>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</si>
  <si>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</si>
  <si>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</si>
  <si>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</si>
  <si>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</si>
  <si>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</si>
  <si>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</si>
  <si>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</si>
  <si>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</si>
  <si>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</si>
  <si>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</si>
  <si>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</si>
  <si>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</si>
  <si>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</si>
  <si>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</si>
  <si>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</si>
  <si>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</si>
  <si>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</si>
  <si>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</si>
  <si>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</si>
  <si>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</si>
  <si>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</si>
  <si>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</si>
  <si>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</si>
  <si>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</si>
  <si>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</si>
  <si>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</si>
  <si>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</si>
  <si>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</si>
  <si>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</si>
  <si>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</si>
  <si>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</si>
  <si>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</si>
  <si>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</si>
  <si>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</si>
  <si>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</si>
  <si>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</si>
  <si>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</si>
  <si>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</si>
  <si>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</si>
  <si>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</si>
  <si>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</si>
  <si>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</si>
  <si>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</si>
  <si>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</si>
  <si>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</si>
  <si>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</si>
  <si>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</si>
  <si>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</si>
  <si>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</si>
  <si>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</si>
  <si>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</si>
  <si>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</si>
  <si>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</si>
  <si>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</si>
  <si>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</si>
  <si>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</si>
  <si>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</si>
  <si>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</si>
  <si>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</si>
  <si>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</si>
  <si>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</si>
  <si>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</si>
  <si>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</si>
  <si>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</si>
  <si>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</si>
  <si>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</si>
  <si>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</si>
  <si>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</si>
  <si>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</si>
  <si>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</si>
  <si>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</si>
  <si>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</si>
  <si>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</si>
  <si>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</si>
  <si>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</si>
  <si>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</si>
  <si>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</si>
  <si>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</si>
  <si>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</si>
  <si>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</si>
  <si>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</si>
  <si>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</si>
  <si>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</si>
  <si>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</si>
  <si>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</si>
  <si>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</si>
  <si>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</si>
  <si>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</si>
  <si>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</si>
  <si>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</si>
  <si>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</si>
  <si>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</si>
  <si>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</si>
  <si>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</si>
  <si>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</si>
  <si>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</si>
  <si>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</si>
  <si>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</si>
  <si>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</si>
  <si>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</si>
  <si>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</si>
  <si>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</si>
  <si>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</si>
  <si>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</si>
  <si>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</si>
  <si>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</si>
  <si>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</si>
  <si>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</si>
  <si>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</si>
  <si>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</si>
  <si>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</si>
  <si>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</si>
  <si>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</si>
  <si>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</si>
  <si>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</si>
  <si>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</si>
  <si>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</si>
  <si>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</si>
  <si>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</si>
  <si>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</si>
  <si>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</si>
  <si>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</si>
  <si>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</si>
  <si>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</si>
  <si>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</si>
  <si>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</si>
  <si>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</si>
  <si>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</si>
  <si>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</si>
  <si>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</si>
  <si>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</si>
  <si>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</si>
  <si>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</si>
  <si>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</si>
  <si>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</si>
  <si>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</si>
  <si>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</si>
  <si>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</si>
  <si>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</si>
  <si>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</si>
  <si>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</si>
  <si>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</si>
  <si>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</si>
  <si>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</si>
  <si>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</si>
  <si>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</si>
  <si>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</si>
  <si>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</si>
  <si>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</si>
  <si>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</si>
  <si>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</si>
  <si>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</si>
  <si>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</si>
  <si>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</si>
  <si>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</si>
  <si>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</si>
  <si>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</si>
  <si>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</si>
  <si>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</si>
  <si>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</si>
  <si>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</si>
  <si>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</si>
  <si>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</si>
  <si>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</si>
  <si>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</si>
  <si>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</si>
  <si>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</si>
  <si>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</si>
  <si>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</si>
  <si>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</si>
  <si>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</si>
  <si>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</si>
  <si>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</si>
  <si>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</si>
  <si>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</si>
  <si>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</si>
  <si>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</si>
  <si>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</si>
  <si>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</si>
  <si>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</si>
  <si>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</si>
  <si>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</si>
  <si>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</si>
  <si>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</si>
  <si>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</si>
  <si>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</si>
  <si>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</si>
  <si>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</si>
  <si>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</si>
  <si>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</si>
  <si>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</si>
  <si>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</si>
  <si>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</si>
  <si>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</si>
  <si>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</si>
  <si>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</si>
  <si>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</si>
  <si>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</si>
  <si>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</si>
  <si>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</si>
  <si>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</si>
  <si>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</si>
  <si>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</si>
  <si>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</si>
  <si>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</si>
  <si>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</si>
  <si>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</si>
  <si>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</si>
  <si>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</si>
  <si>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</si>
  <si>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</si>
  <si>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</si>
  <si>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</si>
  <si>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</si>
  <si>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</si>
  <si>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</si>
  <si>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</si>
  <si>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</si>
  <si>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</si>
  <si>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</si>
  <si>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</si>
  <si>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</si>
  <si>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</si>
  <si>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</si>
  <si>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</si>
  <si>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</si>
  <si>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</si>
  <si>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</si>
  <si>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</si>
  <si>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</si>
  <si>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</si>
  <si>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</si>
  <si>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</si>
  <si>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</si>
  <si>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</si>
  <si>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</si>
  <si>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</si>
  <si>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</si>
  <si>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</si>
  <si>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</si>
  <si>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</si>
  <si>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</si>
  <si>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</si>
  <si>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</si>
  <si>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</si>
  <si>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</si>
  <si>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</si>
  <si>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</si>
  <si>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</si>
  <si>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</si>
  <si>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</si>
  <si>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</si>
  <si>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</si>
  <si>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</si>
  <si>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</si>
  <si>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</si>
  <si>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</si>
  <si>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</si>
  <si>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</si>
  <si>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</si>
  <si>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</si>
  <si>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</si>
  <si>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</si>
  <si>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</si>
  <si>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</si>
  <si>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</si>
  <si>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</si>
  <si>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</si>
  <si>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</si>
  <si>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</si>
  <si>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</si>
  <si>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</si>
  <si>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</si>
  <si>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</si>
  <si>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</si>
  <si>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</si>
  <si>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</si>
  <si>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</si>
  <si>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</si>
  <si>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</si>
  <si>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</si>
  <si>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</si>
  <si>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</si>
  <si>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</si>
  <si>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</si>
  <si>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</si>
  <si>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</si>
  <si>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</si>
  <si>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</si>
  <si>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</si>
  <si>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</si>
  <si>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</si>
  <si>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</si>
  <si>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</si>
  <si>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</si>
  <si>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</si>
  <si>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</si>
  <si>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</si>
  <si>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</si>
  <si>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</si>
  <si>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</si>
  <si>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</si>
  <si>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</si>
  <si>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</si>
  <si>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</si>
  <si>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</si>
  <si>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</si>
  <si>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</si>
  <si>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</si>
  <si>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</si>
  <si>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</si>
  <si>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</si>
  <si>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</si>
  <si>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</si>
  <si>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</si>
  <si>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</si>
  <si>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</si>
  <si>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</si>
  <si>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</si>
  <si>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</si>
  <si>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</si>
  <si>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</si>
  <si>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</si>
  <si>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</si>
  <si>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</si>
  <si>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</si>
  <si>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</si>
  <si>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</si>
  <si>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</si>
  <si>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</si>
  <si>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</si>
  <si>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</si>
  <si>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</si>
  <si>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</si>
  <si>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</si>
  <si>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</si>
  <si>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</si>
  <si>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</si>
  <si>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</si>
  <si>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</si>
  <si>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</si>
  <si>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</si>
  <si>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</si>
  <si>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</si>
  <si>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</si>
  <si>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</si>
  <si>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</si>
  <si>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</si>
  <si>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</si>
  <si>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</si>
  <si>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</si>
  <si>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</si>
  <si>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</si>
  <si>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</si>
  <si>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</si>
  <si>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</si>
  <si>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</si>
  <si>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</si>
  <si>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</si>
  <si>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</si>
  <si>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</si>
  <si>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</si>
  <si>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</si>
  <si>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</si>
  <si>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</si>
  <si>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</si>
  <si>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</si>
  <si>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</si>
  <si>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</si>
  <si>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</si>
  <si>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</si>
  <si>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</si>
  <si>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</si>
  <si>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</si>
  <si>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</si>
  <si>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</si>
  <si>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</si>
  <si>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</si>
  <si>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</si>
  <si>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</si>
  <si>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</si>
  <si>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</si>
  <si>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</si>
  <si>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</si>
  <si>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</si>
  <si>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</si>
  <si>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</si>
  <si>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</si>
  <si>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</si>
  <si>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</si>
  <si>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</si>
  <si>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</si>
  <si>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</si>
  <si>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</si>
  <si>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</si>
  <si>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</si>
  <si>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</si>
  <si>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</si>
  <si>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</si>
  <si>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</si>
  <si>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</si>
  <si>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</si>
  <si>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</si>
  <si>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</si>
  <si>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</si>
  <si>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</si>
  <si>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</si>
  <si>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</si>
  <si>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</si>
  <si>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</si>
  <si>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</si>
  <si>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</si>
  <si>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</si>
  <si>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</si>
  <si>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</si>
  <si>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</si>
  <si>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</si>
  <si>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</si>
  <si>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</si>
  <si>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</si>
  <si>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</si>
  <si>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</si>
  <si>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</si>
  <si>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</si>
  <si>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</si>
  <si>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</si>
  <si>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</si>
  <si>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</si>
  <si>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</si>
  <si>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</si>
  <si>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</si>
  <si>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</si>
  <si>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</si>
  <si>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</si>
  <si>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</si>
  <si>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</si>
  <si>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</si>
  <si>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</si>
  <si>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</si>
  <si>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</si>
  <si>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</si>
  <si>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</si>
  <si>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</si>
  <si>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</si>
  <si>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</si>
  <si>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</si>
  <si>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</si>
  <si>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</si>
  <si>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</si>
  <si>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</si>
  <si>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</si>
  <si>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</si>
  <si>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</si>
  <si>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</si>
  <si>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</si>
  <si>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</si>
  <si>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</si>
  <si>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</si>
  <si>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</si>
  <si>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</si>
  <si>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</si>
  <si>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</si>
  <si>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</si>
  <si>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</si>
  <si>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</si>
  <si>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</si>
  <si>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</si>
  <si>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</si>
  <si>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</si>
  <si>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</si>
  <si>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</si>
  <si>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</si>
  <si>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</si>
  <si>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</si>
  <si>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</si>
  <si>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</si>
  <si>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</si>
  <si>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</si>
  <si>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</si>
  <si>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</si>
  <si>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</si>
  <si>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</si>
  <si>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</si>
  <si>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</si>
  <si>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</si>
  <si>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</si>
  <si>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</si>
  <si>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</si>
  <si>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</si>
  <si>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</si>
  <si>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</si>
  <si>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</si>
  <si>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</si>
  <si>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</si>
  <si>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</si>
  <si>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</si>
  <si>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</si>
  <si>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</si>
  <si>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</si>
  <si>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</si>
  <si>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</si>
  <si>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</si>
  <si>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</si>
  <si>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</si>
  <si>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</si>
  <si>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</si>
  <si>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</si>
  <si>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</si>
  <si>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</si>
  <si>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</si>
  <si>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</si>
  <si>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</si>
  <si>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</si>
  <si>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</si>
  <si>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</si>
  <si>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</si>
  <si>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</si>
  <si>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</si>
  <si>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</si>
  <si>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</si>
  <si>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</si>
  <si>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</si>
  <si>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</si>
  <si>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</si>
  <si>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</si>
  <si>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</si>
  <si>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</si>
  <si>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</si>
  <si>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</si>
  <si>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</si>
  <si>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</si>
  <si>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</si>
  <si>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</si>
  <si>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</si>
  <si>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</si>
  <si>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</si>
  <si>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</si>
  <si>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</si>
  <si>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</si>
  <si>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</si>
  <si>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</si>
  <si>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</si>
  <si>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</si>
  <si>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</si>
  <si>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</si>
  <si>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</si>
  <si>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</si>
  <si>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</si>
  <si>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</si>
  <si>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</si>
  <si>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</si>
  <si>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</si>
  <si>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</si>
  <si>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</si>
  <si>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</si>
  <si>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</si>
  <si>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</si>
  <si>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</si>
  <si>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</si>
  <si>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</si>
  <si>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</si>
  <si>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</si>
  <si>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</si>
  <si>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</si>
  <si>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</si>
  <si>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</si>
  <si>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</si>
  <si>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</si>
  <si>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</si>
  <si>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</si>
  <si>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</si>
  <si>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</si>
  <si>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</si>
  <si>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</si>
  <si>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</si>
  <si>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</si>
  <si>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</si>
  <si>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</si>
  <si>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</si>
  <si>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</si>
  <si>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</si>
  <si>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</si>
  <si>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</si>
  <si>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</si>
  <si>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</si>
  <si>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</si>
  <si>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</si>
  <si>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</si>
  <si>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</si>
  <si>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</si>
  <si>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</si>
  <si>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</si>
  <si>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</si>
  <si>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</si>
  <si>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</si>
  <si>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</si>
  <si>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</si>
  <si>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</si>
  <si>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</si>
  <si>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</si>
  <si>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</si>
  <si>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</si>
  <si>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</si>
  <si>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</si>
  <si>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</si>
  <si>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</si>
  <si>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</si>
  <si>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</si>
  <si>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</si>
  <si>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</si>
  <si>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</si>
  <si>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</si>
  <si>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</si>
  <si>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</si>
  <si>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</si>
  <si>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</si>
  <si>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</si>
  <si>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</si>
  <si>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</si>
  <si>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</si>
  <si>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</si>
  <si>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</si>
  <si>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</si>
  <si>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</si>
  <si>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</si>
  <si>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</si>
  <si>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</si>
  <si>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</si>
  <si>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</si>
  <si>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</si>
  <si>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</si>
  <si>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</si>
  <si>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</si>
  <si>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</si>
  <si>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</si>
  <si>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</si>
  <si>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</si>
  <si>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</si>
  <si>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</si>
  <si>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</si>
  <si>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</si>
  <si>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</si>
  <si>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</si>
  <si>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</si>
  <si>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</si>
  <si>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</si>
  <si>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</si>
  <si>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</si>
  <si>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</si>
  <si>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</si>
  <si>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</si>
  <si>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</si>
  <si>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</si>
  <si>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</si>
  <si>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</si>
  <si>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</si>
  <si>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</si>
  <si>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</si>
  <si>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</si>
  <si>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</si>
  <si>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</si>
  <si>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</si>
  <si>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</si>
  <si>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</si>
  <si>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</si>
  <si>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</si>
  <si>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</si>
  <si>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</si>
  <si>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</si>
  <si>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</si>
  <si>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</si>
  <si>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</si>
  <si>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</si>
  <si>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</si>
  <si>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</si>
  <si>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</si>
  <si>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</si>
  <si>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</si>
  <si>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</si>
  <si>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</si>
  <si>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</si>
  <si>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</si>
  <si>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</si>
  <si>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</si>
  <si>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</si>
  <si>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</si>
  <si>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</si>
  <si>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</si>
  <si>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</si>
  <si>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</si>
  <si>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</si>
  <si>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</si>
  <si>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</si>
  <si>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</si>
  <si>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</si>
  <si>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</si>
  <si>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</si>
  <si>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</si>
  <si>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</si>
  <si>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</si>
  <si>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</si>
  <si>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</si>
  <si>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</si>
  <si>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</si>
  <si>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</si>
  <si>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</si>
  <si>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</si>
  <si>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</si>
  <si>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</si>
  <si>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</si>
  <si>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</si>
  <si>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</si>
  <si>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</si>
  <si>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</si>
  <si>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</si>
  <si>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</si>
  <si>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</si>
  <si>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</si>
  <si>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</si>
  <si>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</si>
  <si>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</si>
  <si>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</si>
  <si>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</si>
  <si>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</si>
  <si>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</si>
  <si>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</si>
  <si>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</si>
  <si>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</si>
  <si>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</si>
  <si>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</si>
  <si>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</si>
  <si>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</si>
  <si>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</si>
  <si>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</si>
  <si>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</si>
  <si>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</si>
  <si>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</si>
  <si>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</si>
  <si>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</si>
  <si>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</si>
  <si>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</si>
  <si>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</si>
  <si>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</si>
  <si>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</si>
  <si>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</si>
  <si>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</si>
  <si>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</si>
  <si>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</si>
  <si>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</si>
  <si>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</si>
  <si>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</si>
  <si>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</si>
  <si>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</si>
  <si>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</si>
  <si>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</si>
  <si>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</si>
  <si>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</si>
  <si>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</si>
  <si>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</si>
  <si>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</si>
  <si>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</si>
  <si>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</si>
  <si>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</si>
  <si>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</si>
  <si>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</si>
  <si>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</si>
  <si>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</si>
  <si>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</si>
  <si>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</si>
  <si>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</si>
  <si>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</si>
  <si>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</si>
  <si>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</si>
  <si>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</si>
  <si>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</si>
  <si>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</si>
  <si>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</si>
  <si>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</si>
  <si>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</si>
  <si>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</si>
  <si>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</si>
  <si>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</si>
  <si>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</si>
  <si>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</si>
  <si>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</si>
  <si>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</si>
  <si>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</si>
  <si>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</si>
  <si>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</si>
  <si>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</si>
  <si>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</si>
  <si>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</si>
  <si>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</si>
  <si>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</si>
  <si>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</si>
  <si>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</si>
  <si>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</si>
  <si>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</si>
  <si>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</si>
  <si>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</si>
  <si>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</si>
  <si>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</si>
  <si>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</si>
  <si>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</si>
  <si>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</si>
  <si>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</si>
  <si>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</si>
  <si>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</si>
  <si>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</si>
  <si>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</si>
  <si>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</si>
  <si>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</si>
  <si>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</si>
  <si>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</si>
  <si>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</si>
  <si>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</si>
  <si>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</si>
  <si>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</si>
  <si>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</si>
  <si>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</si>
  <si>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</si>
  <si>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</si>
  <si>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</si>
  <si>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</si>
  <si>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</si>
  <si>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</si>
  <si>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</si>
  <si>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</si>
  <si>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</si>
  <si>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</si>
  <si>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</si>
  <si>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</si>
  <si>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</si>
  <si>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</si>
  <si>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</si>
  <si>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</si>
  <si>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</si>
  <si>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</si>
  <si>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</si>
  <si>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</si>
  <si>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</si>
  <si>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</si>
  <si>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</si>
  <si>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</si>
  <si>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</si>
  <si>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</si>
  <si>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</si>
  <si>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</si>
  <si>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</si>
  <si>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</si>
  <si>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</si>
  <si>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</si>
  <si>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</si>
  <si>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</si>
  <si>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</si>
  <si>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</si>
  <si>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</si>
  <si>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</si>
  <si>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</si>
  <si>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</si>
  <si>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</si>
  <si>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</si>
  <si>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</si>
  <si>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</si>
  <si>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</si>
  <si>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</si>
  <si>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</si>
  <si>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</si>
  <si>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</si>
  <si>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</si>
  <si>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</si>
  <si>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</si>
  <si>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</si>
  <si>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</si>
  <si>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</si>
  <si>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</si>
  <si>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</si>
  <si>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</si>
  <si>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</si>
  <si>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</si>
  <si>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</si>
  <si>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</si>
  <si>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</si>
  <si>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</si>
  <si>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</si>
  <si>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</si>
  <si>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</si>
  <si>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</si>
  <si>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</si>
  <si>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</si>
  <si>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</si>
  <si>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</si>
  <si>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</si>
  <si>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</si>
  <si>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</si>
  <si>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</si>
  <si>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</si>
  <si>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</si>
  <si>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</si>
  <si>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</si>
  <si>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</si>
  <si>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</si>
  <si>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</si>
  <si>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</si>
  <si>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</si>
  <si>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</si>
  <si>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</si>
  <si>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</si>
  <si>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</si>
  <si>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</si>
  <si>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</si>
  <si>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</si>
  <si>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</si>
  <si>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</si>
  <si>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</si>
  <si>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</si>
  <si>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</si>
  <si>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</si>
  <si>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</si>
  <si>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</si>
  <si>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</si>
  <si>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</si>
  <si>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</si>
  <si>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</si>
  <si>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</si>
  <si>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</si>
  <si>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</si>
  <si>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</si>
  <si>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</si>
  <si>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</si>
  <si>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</si>
  <si>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</si>
  <si>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</si>
  <si>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</si>
  <si>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</si>
  <si>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</si>
  <si>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</si>
  <si>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</si>
  <si>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</si>
  <si>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</si>
  <si>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</si>
  <si>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</si>
  <si>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</si>
  <si>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</si>
  <si>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</si>
  <si>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</si>
  <si>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</si>
  <si>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</si>
  <si>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</si>
  <si>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</si>
  <si>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</si>
  <si>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</si>
  <si>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</si>
  <si>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</si>
  <si>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</si>
  <si>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</si>
  <si>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</si>
  <si>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</si>
  <si>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</si>
  <si>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</si>
  <si>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</si>
  <si>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</si>
  <si>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</si>
  <si>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</si>
  <si>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</si>
  <si>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</si>
  <si>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</si>
  <si>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</si>
  <si>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</si>
  <si>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</si>
  <si>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</si>
  <si>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</si>
  <si>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</si>
  <si>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</si>
  <si>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</si>
  <si>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</si>
  <si>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</si>
  <si>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</si>
  <si>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</si>
  <si>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</si>
  <si>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</si>
  <si>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</si>
  <si>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</si>
  <si>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</si>
  <si>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</si>
  <si>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</si>
  <si>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</si>
  <si>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</si>
  <si>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</si>
  <si>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</si>
  <si>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</si>
  <si>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</si>
  <si>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</si>
  <si>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</si>
  <si>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</si>
  <si>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</si>
  <si>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</si>
  <si>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</si>
  <si>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</si>
  <si>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</si>
  <si>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</si>
  <si>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</si>
  <si>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</si>
  <si>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</si>
  <si>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</si>
  <si>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</si>
  <si>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</si>
  <si>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</si>
  <si>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</si>
  <si>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</si>
  <si>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</si>
  <si>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</si>
  <si>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</si>
  <si>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</si>
  <si>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</si>
  <si>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</si>
  <si>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</si>
  <si>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</si>
  <si>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</si>
  <si>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</si>
  <si>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</si>
  <si>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</si>
  <si>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</si>
  <si>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</si>
  <si>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</si>
  <si>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</si>
  <si>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</si>
  <si>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</si>
  <si>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</si>
  <si>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</si>
  <si>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</si>
  <si>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</si>
  <si>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</si>
  <si>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</si>
  <si>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</si>
  <si>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</si>
  <si>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</si>
  <si>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</si>
  <si>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</si>
  <si>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</si>
  <si>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</si>
  <si>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</si>
  <si>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</si>
  <si>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</si>
  <si>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</si>
  <si>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</si>
  <si>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</si>
  <si>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</si>
  <si>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</si>
  <si>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</si>
  <si>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</si>
  <si>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</si>
  <si>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</si>
  <si>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</si>
  <si>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</si>
  <si>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</si>
  <si>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</si>
  <si>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</si>
  <si>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</si>
  <si>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</si>
  <si>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</si>
  <si>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</si>
  <si>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</si>
  <si>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</si>
  <si>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</si>
  <si>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</si>
  <si>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</si>
  <si>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</si>
  <si>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</si>
  <si>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</si>
  <si>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</si>
  <si>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</si>
  <si>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</si>
  <si>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</si>
  <si>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</si>
  <si>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</si>
  <si>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</si>
  <si>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</si>
  <si>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</si>
  <si>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COLOCACAO</t>
  </si>
  <si>
    <t>15.020.0039-A</t>
  </si>
  <si>
    <t>15.020.0040-0</t>
  </si>
  <si>
    <t>LAMPADA FLUORESCENTE,TRIFOSFORO,DE 32W.FORNECIMENTO E COLOCACAO</t>
  </si>
  <si>
    <t>15.020.0040-A</t>
  </si>
  <si>
    <t>15.020.0041-0</t>
  </si>
  <si>
    <t>LAMPADA FLUORESCENTE COMPACTA,DUPLA,DE 26W.FORNECIMENTO E COLOCACAO</t>
  </si>
  <si>
    <t>15.020.0041-A</t>
  </si>
  <si>
    <t>15.020.0042-0</t>
  </si>
  <si>
    <t>LAMPADA FLUORESCENTE COMPACTA,DUPLA,DE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</si>
  <si>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</si>
  <si>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</si>
  <si>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</si>
  <si>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</si>
  <si>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</si>
  <si>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</si>
  <si>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</si>
  <si>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</si>
  <si>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</si>
  <si>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</si>
  <si>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</si>
  <si>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</si>
  <si>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</si>
  <si>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</si>
  <si>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</si>
  <si>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</si>
  <si>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</si>
  <si>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</si>
  <si>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</si>
  <si>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</si>
  <si>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</si>
  <si>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</si>
  <si>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</si>
  <si>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</si>
  <si>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</si>
  <si>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</si>
  <si>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</si>
  <si>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</si>
  <si>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</si>
  <si>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</si>
  <si>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</si>
  <si>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</si>
  <si>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</si>
  <si>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</si>
  <si>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</si>
  <si>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</si>
  <si>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</si>
  <si>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</si>
  <si>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</si>
  <si>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</si>
  <si>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</si>
  <si>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</si>
  <si>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</si>
  <si>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15.020.0100-0</t>
  </si>
  <si>
    <t>LAMPADA DE VAPOR METALICO DE 2000W-220V,BULBO OVOIDE.FORNECIMENTO E COLOCACAO</t>
  </si>
  <si>
    <t>15.020.0100-A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</si>
  <si>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</si>
  <si>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</si>
  <si>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</si>
  <si>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</si>
  <si>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</si>
  <si>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</si>
  <si>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</si>
  <si>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</si>
  <si>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</si>
  <si>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</si>
  <si>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</si>
  <si>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</si>
  <si>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</si>
  <si>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</si>
  <si>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</si>
  <si>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</si>
  <si>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</si>
  <si>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</si>
  <si>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</si>
  <si>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</si>
  <si>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</si>
  <si>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</si>
  <si>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</si>
  <si>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</si>
  <si>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</si>
  <si>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</si>
  <si>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</si>
  <si>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</si>
  <si>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LED,TUBULAR,9W,100/240V.FORNECIMENTO E COLOCACAO</t>
  </si>
  <si>
    <t>15.020.0170-A</t>
  </si>
  <si>
    <t>15.020.0173-0</t>
  </si>
  <si>
    <t>LAMPADA LED,TUBULAR,18W,100/240V.FORNECIMENTO E COLOCACAO</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</si>
  <si>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</si>
  <si>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</si>
  <si>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</si>
  <si>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</si>
  <si>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</si>
  <si>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</si>
  <si>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</si>
  <si>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</si>
  <si>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</si>
  <si>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</si>
  <si>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</si>
  <si>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</si>
  <si>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</si>
  <si>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</si>
  <si>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</si>
  <si>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</si>
  <si>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</si>
  <si>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</si>
  <si>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</si>
  <si>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</si>
  <si>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</si>
  <si>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</si>
  <si>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</si>
  <si>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</si>
  <si>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</si>
  <si>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</si>
  <si>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</si>
  <si>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</si>
  <si>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</si>
  <si>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</si>
  <si>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</si>
  <si>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</si>
  <si>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</si>
  <si>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</si>
  <si>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</si>
  <si>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</si>
  <si>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</si>
  <si>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</si>
  <si>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</si>
  <si>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</si>
  <si>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</si>
  <si>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</si>
  <si>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</si>
  <si>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</si>
  <si>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</si>
  <si>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</si>
  <si>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</si>
  <si>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</si>
  <si>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</si>
  <si>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</si>
  <si>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</si>
  <si>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</si>
  <si>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</si>
  <si>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</si>
  <si>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</si>
  <si>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</si>
  <si>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</si>
  <si>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</si>
  <si>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</si>
  <si>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</si>
  <si>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</si>
  <si>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</si>
  <si>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</si>
  <si>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</si>
  <si>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</si>
  <si>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</si>
  <si>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</si>
  <si>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</si>
  <si>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</si>
  <si>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</si>
  <si>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</si>
  <si>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</si>
  <si>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</si>
  <si>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</si>
  <si>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</si>
  <si>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</si>
  <si>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</si>
  <si>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</si>
  <si>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</si>
  <si>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</si>
  <si>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</si>
  <si>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</si>
  <si>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</si>
  <si>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</si>
  <si>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</si>
  <si>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</si>
  <si>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</si>
  <si>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</si>
  <si>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</si>
  <si>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</si>
  <si>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</si>
  <si>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</si>
  <si>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</si>
  <si>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</si>
  <si>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</si>
  <si>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</si>
  <si>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</si>
  <si>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</si>
  <si>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</si>
  <si>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</si>
  <si>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</si>
  <si>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</si>
  <si>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</si>
  <si>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</si>
  <si>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</si>
  <si>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</si>
  <si>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</si>
  <si>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</si>
  <si>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</si>
  <si>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</si>
  <si>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</si>
  <si>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</si>
  <si>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</si>
  <si>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</si>
  <si>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</si>
  <si>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</si>
  <si>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</si>
  <si>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</si>
  <si>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</si>
  <si>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</si>
  <si>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</si>
  <si>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</si>
  <si>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</si>
  <si>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</si>
  <si>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</si>
  <si>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</si>
  <si>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</si>
  <si>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</si>
  <si>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</si>
  <si>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</si>
  <si>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</si>
  <si>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</si>
  <si>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</si>
  <si>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</si>
  <si>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</si>
  <si>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</si>
  <si>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</si>
  <si>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</si>
  <si>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</si>
  <si>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</si>
  <si>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</si>
  <si>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</si>
  <si>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</si>
  <si>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</si>
  <si>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</si>
  <si>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</si>
  <si>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</si>
  <si>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</si>
  <si>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</si>
  <si>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</si>
  <si>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</si>
  <si>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</si>
  <si>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</si>
  <si>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</si>
  <si>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</si>
  <si>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</si>
  <si>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</si>
  <si>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</si>
  <si>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</si>
  <si>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</si>
  <si>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</si>
  <si>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</si>
  <si>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</si>
  <si>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</si>
  <si>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</si>
  <si>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</si>
  <si>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</si>
  <si>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</si>
  <si>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</si>
  <si>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</si>
  <si>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</si>
  <si>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</si>
  <si>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</si>
  <si>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</si>
  <si>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</si>
  <si>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</si>
  <si>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</si>
  <si>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</si>
  <si>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</si>
  <si>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</si>
  <si>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</si>
  <si>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</si>
  <si>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</si>
  <si>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</si>
  <si>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</si>
  <si>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</si>
  <si>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</si>
  <si>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</si>
  <si>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</si>
  <si>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</si>
  <si>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</si>
  <si>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</si>
  <si>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</si>
  <si>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</si>
  <si>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</si>
  <si>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</si>
  <si>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</si>
  <si>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</si>
  <si>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</si>
  <si>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</si>
  <si>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</si>
  <si>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</si>
  <si>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</si>
  <si>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</si>
  <si>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</si>
  <si>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</si>
  <si>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</si>
  <si>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</si>
  <si>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</si>
  <si>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</si>
  <si>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</si>
  <si>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</si>
  <si>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</si>
  <si>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</si>
  <si>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</si>
  <si>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</si>
  <si>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</si>
  <si>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</si>
  <si>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</si>
  <si>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</si>
  <si>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</si>
  <si>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</si>
  <si>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</si>
  <si>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</si>
  <si>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</si>
  <si>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</si>
  <si>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</si>
  <si>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</si>
  <si>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</si>
  <si>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</si>
  <si>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</si>
  <si>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</si>
  <si>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</si>
  <si>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</si>
  <si>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</si>
  <si>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</si>
  <si>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</si>
  <si>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</si>
  <si>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</si>
  <si>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</si>
  <si>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</si>
  <si>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</si>
  <si>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</si>
  <si>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</si>
  <si>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</si>
  <si>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</si>
  <si>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</si>
  <si>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</si>
  <si>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</si>
  <si>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</si>
  <si>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</si>
  <si>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</si>
  <si>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</si>
  <si>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</si>
  <si>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MANUAL DE RASGO.FORNECIMENTO E ASSENTAMENTO</t>
  </si>
  <si>
    <t>15.031.0019-A</t>
  </si>
  <si>
    <t>15.031.0020-0</t>
  </si>
  <si>
    <t>TUBO DE FERRO GALVANIZADO DE 3/4",COM COSTURA,INCLUSIVE CONEXOES E EMENDAS,EXCLUSIVE ABERTURA E FECHAMENTO MANUAL DE RASGO.FORNECIMENTO E ASSENTAMENTO</t>
  </si>
  <si>
    <t>15.031.0020-A</t>
  </si>
  <si>
    <t>15.031.0021-0</t>
  </si>
  <si>
    <t>TUBO DE FERRO GALVANIZADO DE 1",COM COSTURA,INCLUSIVE EMENDAS E CONEXOES,EXCLUSIVE ABERTURA E FECHAMENTO MANUAL DE RASGO.FORNECIMENTO E ASSENTAMENTO</t>
  </si>
  <si>
    <t>15.031.0021-A</t>
  </si>
  <si>
    <t>15.031.0022-0</t>
  </si>
  <si>
    <t>TUBO DE FERRO GALVANIZADO DE 1.1/4",COM COSTURA,INCLUSIVE CONEXOES E EMENDAS,EXCLUSIVE ABERTURA E FECHAMENTO MANUAL DE RASGO.FORNECIMENTO E ASSENTAMENTO</t>
  </si>
  <si>
    <t>15.031.0022-A</t>
  </si>
  <si>
    <t>15.031.0023-0</t>
  </si>
  <si>
    <t>TUBO DE FERRO GALVANIZADO DE 1.1/2",COM COSTURA,INCLUSIVE CONEXOES E EMENDAS,EXCLUSIVE ABERTURA E FECHAMENTO MANUAL DE RASGO.FORNECIMENTO E ASSENTAMENTO</t>
  </si>
  <si>
    <t>15.031.0023-A</t>
  </si>
  <si>
    <t>15.031.0024-0</t>
  </si>
  <si>
    <t>TUBO DE FERRO GALVANIZADO DE 2",COM COSTURA,INCLUSIVE CONEXOES E EMENDAS,EXCLUSIVE ABERTURA E FECHAMENTO MANUAL DE RASGO.FORNECIMENTO E ASSENTAMENTO</t>
  </si>
  <si>
    <t>15.031.0024-A</t>
  </si>
  <si>
    <t>15.031.0025-0</t>
  </si>
  <si>
    <t>TUBO DE FERRO GALVANIZADO DE 2.1/2",COM COSTURA,INCLUSIVE CONEXOES E EMENDAS,EXCLUSIVE ABERTURA E FECHAMENTO MANUAL DE RASGO.FORNECIMENTO E ASSENTAMENTO</t>
  </si>
  <si>
    <t>15.031.0025-A</t>
  </si>
  <si>
    <t>15.031.0026-0</t>
  </si>
  <si>
    <t>TUBO DE FERRO GALVANIZADO DE 3",COM COSTURA,INCLUSIVE CONEXOES E EMENDAS,EXCLUSIVE ABERTURA E FECHAMENTO MANUAL DE RASGO.FORNECIMENTO E ASSENTAMENTO</t>
  </si>
  <si>
    <t>15.031.0026-A</t>
  </si>
  <si>
    <t>15.031.0027-0</t>
  </si>
  <si>
    <t>TUBO DE FERRO GALVANIZADO DE 4",COM COSTURA,INCLUSIVE CONEXOES E EMENDAS,EXCLUSIVE ABERTURA E FECHAMENTO MANUAL DE RASGO.FORNECIMENTO E ASSENTAMENTO</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</si>
  <si>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</si>
  <si>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</si>
  <si>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</si>
  <si>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</si>
  <si>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</si>
  <si>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</si>
  <si>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</si>
  <si>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</si>
  <si>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</si>
  <si>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</si>
  <si>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</si>
  <si>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</si>
  <si>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</si>
  <si>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</si>
  <si>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</si>
  <si>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</si>
  <si>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</si>
  <si>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</si>
  <si>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</si>
  <si>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</si>
  <si>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</si>
  <si>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</si>
  <si>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</si>
  <si>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</si>
  <si>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</si>
  <si>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</si>
  <si>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</si>
  <si>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</si>
  <si>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</si>
  <si>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</si>
  <si>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</si>
  <si>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</si>
  <si>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</si>
  <si>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</si>
  <si>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</si>
  <si>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</si>
  <si>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</si>
  <si>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</si>
  <si>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</si>
  <si>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</si>
  <si>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</si>
  <si>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</si>
  <si>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</si>
  <si>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</si>
  <si>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</si>
  <si>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</si>
  <si>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</si>
  <si>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</si>
  <si>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</si>
  <si>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</si>
  <si>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</si>
  <si>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</si>
  <si>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</si>
  <si>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</si>
  <si>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</si>
  <si>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</si>
  <si>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</si>
  <si>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</si>
  <si>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</si>
  <si>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</si>
  <si>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</si>
  <si>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</si>
  <si>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</si>
  <si>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</si>
  <si>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</si>
  <si>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</si>
  <si>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</si>
  <si>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</si>
  <si>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</si>
  <si>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</si>
  <si>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</si>
  <si>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</si>
  <si>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</si>
  <si>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</si>
  <si>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</si>
  <si>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</si>
  <si>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</si>
  <si>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</si>
  <si>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</si>
  <si>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</si>
  <si>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</si>
  <si>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</si>
  <si>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</si>
  <si>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</si>
  <si>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</si>
  <si>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</si>
  <si>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</si>
  <si>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</si>
  <si>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</si>
  <si>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</si>
  <si>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</si>
  <si>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</si>
  <si>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</si>
  <si>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</si>
  <si>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</si>
  <si>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</si>
  <si>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</si>
  <si>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</si>
  <si>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</si>
  <si>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</si>
  <si>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</si>
  <si>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</si>
  <si>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</si>
  <si>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</si>
  <si>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</si>
  <si>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</si>
  <si>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</si>
  <si>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</si>
  <si>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</si>
  <si>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</si>
  <si>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</si>
  <si>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</si>
  <si>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</si>
  <si>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</si>
  <si>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</si>
  <si>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</si>
  <si>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</si>
  <si>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</si>
  <si>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</si>
  <si>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</si>
  <si>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</si>
  <si>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</si>
  <si>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</si>
  <si>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</si>
  <si>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</si>
  <si>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</si>
  <si>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</si>
  <si>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</si>
  <si>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</si>
  <si>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</si>
  <si>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</si>
  <si>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</si>
  <si>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</si>
  <si>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</si>
  <si>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</si>
  <si>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</si>
  <si>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</si>
  <si>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</si>
  <si>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</si>
  <si>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</si>
  <si>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</si>
  <si>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</si>
  <si>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</si>
  <si>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</si>
  <si>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</si>
  <si>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</si>
  <si>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</si>
  <si>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</si>
  <si>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</si>
  <si>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</si>
  <si>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</si>
  <si>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</si>
  <si>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</si>
  <si>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</si>
  <si>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</si>
  <si>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</si>
  <si>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</si>
  <si>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</si>
  <si>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</si>
  <si>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</si>
  <si>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</si>
  <si>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</si>
  <si>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</si>
  <si>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</si>
  <si>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</si>
  <si>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</si>
  <si>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</si>
  <si>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</si>
  <si>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</si>
  <si>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</si>
  <si>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</si>
  <si>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</si>
  <si>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</si>
  <si>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</si>
  <si>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</si>
  <si>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</si>
  <si>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</si>
  <si>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</si>
  <si>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</si>
  <si>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</si>
  <si>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</si>
  <si>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</si>
  <si>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</si>
  <si>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</si>
  <si>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</si>
  <si>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</si>
  <si>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</si>
  <si>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</si>
  <si>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</si>
  <si>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</si>
  <si>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</si>
  <si>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</si>
  <si>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</si>
  <si>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</si>
  <si>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</si>
  <si>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</si>
  <si>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</si>
  <si>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</si>
  <si>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</si>
  <si>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</si>
  <si>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</si>
  <si>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</si>
  <si>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</si>
  <si>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</si>
  <si>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</si>
  <si>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</si>
  <si>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</si>
  <si>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</si>
  <si>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</si>
  <si>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</si>
  <si>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</si>
  <si>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</si>
  <si>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</si>
  <si>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</si>
  <si>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</si>
  <si>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</si>
  <si>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</si>
  <si>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</si>
  <si>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</si>
  <si>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</si>
  <si>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</si>
  <si>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</si>
  <si>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</si>
  <si>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</si>
  <si>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</si>
  <si>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</si>
  <si>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</si>
  <si>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</si>
  <si>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</si>
  <si>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</si>
  <si>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</si>
  <si>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</si>
  <si>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</si>
  <si>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</si>
  <si>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</si>
  <si>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</si>
  <si>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</si>
  <si>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</si>
  <si>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</si>
  <si>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</si>
  <si>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</si>
  <si>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</si>
  <si>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</si>
  <si>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</si>
  <si>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</si>
  <si>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</si>
  <si>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</si>
  <si>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</si>
  <si>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</si>
  <si>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</si>
  <si>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</si>
  <si>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</si>
  <si>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</si>
  <si>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</si>
  <si>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</si>
  <si>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</si>
  <si>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</si>
  <si>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</si>
  <si>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</si>
  <si>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</si>
  <si>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</si>
  <si>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</si>
  <si>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</si>
  <si>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</si>
  <si>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</si>
  <si>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</si>
  <si>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</si>
  <si>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</si>
  <si>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</si>
  <si>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</si>
  <si>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</si>
  <si>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</si>
  <si>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</si>
  <si>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</si>
  <si>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</si>
  <si>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</si>
  <si>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</si>
  <si>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</si>
  <si>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</si>
  <si>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</si>
  <si>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</si>
  <si>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</si>
  <si>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</si>
  <si>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</si>
  <si>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</si>
  <si>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</si>
  <si>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</si>
  <si>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</si>
  <si>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</si>
  <si>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15.036.0078-0</t>
  </si>
  <si>
    <t>ELETRODUTO DE PVC ESPIRAL CORRUGADO,DIAMETRO DE 1/2",INCLUSIVE CONEXOES E EMENDAS.FORNECIMENTO E INSTALACAO</t>
  </si>
  <si>
    <t>15.036.0078-A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</si>
  <si>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</si>
  <si>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</si>
  <si>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</si>
  <si>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</si>
  <si>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</si>
  <si>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</si>
  <si>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</si>
  <si>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 DE 75MM,LINHA REFORCADA,SOLDAVEL,EXCLUSIVE EMENDAS,CONEXOES,ABERTURA E FECHAMENTO DE RASGO.FORNECIMENTO E ASSENTAMENTO</t>
  </si>
  <si>
    <t>15.036.0081-A</t>
  </si>
  <si>
    <t>15.036.0082-0</t>
  </si>
  <si>
    <t>TUBO DE PVC RIGIDO DE 100MM,LINHA REFORCADA,SOLDAVEL,EXCLUSIVE EMENDAS,CONEXOES,ABERTURA E FECHAMENTO DE RASGO.FORNECIMENTO E ASSENTAMENTO</t>
  </si>
  <si>
    <t>15.036.0082-A</t>
  </si>
  <si>
    <t>15.036.0084-0</t>
  </si>
  <si>
    <t>TUBO DE PVC RIGIDO DE 150MM,LINHA REFORCADA,SOLDAVEL,EXCLUSIVE EMENDAS,CONEXOES,ABERTURA E FECHAMENTO DE RASGO.FORNECIMENTO E ASSENTAMENTO</t>
  </si>
  <si>
    <t>15.036.0084-A</t>
  </si>
  <si>
    <t>15.036.0086-0</t>
  </si>
  <si>
    <t>TUBO DE PVC RIGIDO DE 75MM,LINHA REFORCADA,SOLDAVEL,INCLUSIVE CONEXOES E EMENDAS,EXCLUSIVE ABERTURA E FECHAMENTO DE RASGO.FORNECIMENTO E ASSENTAMENTO</t>
  </si>
  <si>
    <t>15.036.0086-A</t>
  </si>
  <si>
    <t>15.036.0088-0</t>
  </si>
  <si>
    <t>TUBO DE PVC RIGIDO DE 100MM,LINHA REFORCADA,SOLDAVEL,INCLUSIVE CONEXOES E EMENDAS,EXCLUSIVE ABERTURA E FECHAMENTO DE RASGO.FORNECIMENTO E ASSENTAMENTO</t>
  </si>
  <si>
    <t>15.036.0088-A</t>
  </si>
  <si>
    <t>15.036.0090-0</t>
  </si>
  <si>
    <t>TUBO DE PVC RIGIDO DE 150MM,LINHA REFORCADA,SOLDAVEL,INCLUSIVE CONEXOES E EMENDAS,EXCLUSIVE ABERTURA E FECHAMENTO DE RASGO.FORNECIMENTO E ASSENTAMENTO</t>
  </si>
  <si>
    <t>15.036.0090-A</t>
  </si>
  <si>
    <t>15.036.0092-0</t>
  </si>
  <si>
    <t>TUBO DE PVC(NBR-7362),PARA ESGOTO SANITARIO,COM DIAMETRO NOMINAL DE 200MM,INCLUSIVE ANEL DE BORRACHA.FORNECIMENTO E COLOCACAO</t>
  </si>
  <si>
    <t>15.036.0092-A</t>
  </si>
  <si>
    <t>15.036.0100-0</t>
  </si>
  <si>
    <t>TUBO DE PVC RIGIDO,SERIE R DE 100MM,LINHA SIMPLES,PARA PROTECAO DE CONDUTORES DE SISTEMA DE TELEFONIA,ASSENTADOS E COBERTOS COM CAMADA DE CONCRETO SIMPLES,EXCLUSIVE ESCAVACAO E REATERRO</t>
  </si>
  <si>
    <t>15.036.0100-A</t>
  </si>
  <si>
    <t>15.036.0105-0</t>
  </si>
  <si>
    <t>TUBO DE PVC RIGIDO,SERIE R DE 100MM,LINHA DUPLA,PARA PROTECAO DE CONDUTORES DE SISTEMA DE TELEFONIA,ASSENTADOS E COBERTOS COM CAMADA DE CONCRETO SIMPLES,EXCLUSIVE ESCAVACAO E REATERRO</t>
  </si>
  <si>
    <t>15.036.0105-A</t>
  </si>
  <si>
    <t>15.036.0110-0</t>
  </si>
  <si>
    <t>TUBO DE PVC RIGIDO,SERIE R DE 100MM,LINHA TRIPLA,PARA PROTECAO DE CONDUTORES DE SISTEMA DE TELEFONIA ASSENTADOS E COBERTOS COM CAMADA DE CONCRETO SIMPLES,EXCLUSIVE ESCAVACAO E REATERRO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</si>
  <si>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</si>
  <si>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</si>
  <si>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</si>
  <si>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</si>
  <si>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</si>
  <si>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</si>
  <si>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</si>
  <si>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</si>
  <si>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</si>
  <si>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</si>
  <si>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</si>
  <si>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</si>
  <si>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</si>
  <si>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</si>
  <si>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</si>
  <si>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</si>
  <si>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</si>
  <si>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</si>
  <si>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</si>
  <si>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</si>
  <si>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</si>
  <si>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</si>
  <si>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</si>
  <si>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</si>
  <si>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</si>
  <si>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</si>
  <si>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</si>
  <si>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</si>
  <si>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</si>
  <si>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</si>
  <si>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</si>
  <si>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</si>
  <si>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</si>
  <si>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</si>
  <si>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</si>
  <si>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</si>
  <si>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</si>
  <si>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</si>
  <si>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</si>
  <si>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</si>
  <si>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</si>
  <si>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</si>
  <si>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</si>
  <si>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</si>
  <si>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</si>
  <si>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</si>
  <si>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</si>
  <si>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</si>
  <si>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</si>
  <si>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</si>
  <si>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</si>
  <si>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</si>
  <si>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</si>
  <si>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</si>
  <si>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</si>
  <si>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</si>
  <si>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</si>
  <si>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</si>
  <si>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</si>
  <si>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</si>
  <si>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</si>
  <si>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</si>
  <si>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</si>
  <si>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</si>
  <si>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</si>
  <si>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</si>
  <si>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</si>
  <si>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</si>
  <si>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</si>
  <si>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</si>
  <si>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</si>
  <si>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</si>
  <si>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</si>
  <si>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</si>
  <si>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</si>
  <si>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</si>
  <si>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</si>
  <si>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</si>
  <si>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</si>
  <si>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</si>
  <si>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</si>
  <si>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</si>
  <si>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</si>
  <si>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</si>
  <si>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</si>
  <si>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</si>
  <si>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</si>
  <si>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</si>
  <si>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</si>
  <si>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</si>
  <si>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</si>
  <si>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</si>
  <si>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</si>
  <si>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</si>
  <si>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</si>
  <si>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</si>
  <si>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</si>
  <si>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</si>
  <si>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</si>
  <si>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</si>
  <si>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</si>
  <si>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</si>
  <si>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</si>
  <si>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</si>
  <si>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</si>
  <si>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</si>
  <si>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</si>
  <si>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</si>
  <si>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</si>
  <si>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</si>
  <si>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</si>
  <si>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</si>
  <si>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</si>
  <si>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</si>
  <si>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</si>
  <si>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</si>
  <si>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</si>
  <si>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</si>
  <si>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</si>
  <si>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</si>
  <si>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</si>
  <si>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</si>
  <si>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</si>
  <si>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</si>
  <si>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</si>
  <si>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</si>
  <si>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</si>
  <si>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</si>
  <si>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</si>
  <si>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</si>
  <si>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</si>
  <si>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</si>
  <si>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</si>
  <si>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</si>
  <si>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</si>
  <si>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</si>
  <si>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</si>
  <si>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</si>
  <si>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</si>
  <si>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</si>
  <si>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</si>
  <si>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</si>
  <si>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</si>
  <si>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</si>
  <si>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</si>
  <si>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</si>
  <si>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</si>
  <si>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</si>
  <si>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</si>
  <si>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</si>
  <si>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</si>
  <si>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</si>
  <si>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</si>
  <si>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</si>
  <si>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</si>
  <si>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</si>
  <si>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</si>
  <si>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</si>
  <si>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</si>
  <si>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</si>
  <si>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</si>
  <si>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</si>
  <si>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</si>
  <si>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</si>
  <si>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</si>
  <si>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</si>
  <si>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</si>
  <si>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</si>
  <si>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</si>
  <si>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</si>
  <si>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</si>
  <si>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</si>
  <si>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</si>
  <si>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</si>
  <si>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</si>
  <si>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</si>
  <si>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</si>
  <si>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</si>
  <si>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</si>
  <si>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</si>
  <si>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</si>
  <si>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</si>
  <si>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</si>
  <si>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</si>
  <si>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</si>
  <si>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</si>
  <si>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</si>
  <si>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</si>
  <si>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</si>
  <si>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</si>
  <si>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</si>
  <si>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</si>
  <si>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</si>
  <si>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</si>
  <si>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</si>
  <si>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</si>
  <si>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</si>
  <si>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</si>
  <si>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</si>
  <si>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</si>
  <si>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</si>
  <si>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</si>
  <si>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</si>
  <si>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</si>
  <si>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</si>
  <si>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</si>
  <si>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</si>
  <si>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</si>
  <si>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</si>
  <si>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</si>
  <si>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</si>
  <si>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</si>
  <si>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</si>
  <si>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</si>
  <si>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</si>
  <si>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</si>
  <si>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</si>
  <si>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</si>
  <si>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</si>
  <si>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</si>
  <si>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</si>
  <si>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</si>
  <si>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</si>
  <si>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</si>
  <si>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</si>
  <si>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</si>
  <si>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</si>
  <si>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</si>
  <si>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</si>
  <si>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</si>
  <si>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</si>
  <si>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</si>
  <si>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</si>
  <si>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</si>
  <si>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</si>
  <si>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</si>
  <si>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</si>
  <si>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</si>
  <si>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</si>
  <si>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</si>
  <si>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</si>
  <si>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</si>
  <si>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</si>
  <si>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</si>
  <si>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</si>
  <si>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</si>
  <si>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</si>
  <si>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</si>
  <si>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</si>
  <si>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</si>
  <si>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</si>
  <si>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</si>
  <si>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</si>
  <si>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</si>
  <si>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</si>
  <si>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</si>
  <si>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</si>
  <si>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</si>
  <si>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</si>
  <si>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</si>
  <si>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</si>
  <si>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</si>
  <si>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</si>
  <si>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</si>
  <si>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</si>
  <si>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</si>
  <si>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</si>
  <si>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</si>
  <si>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</si>
  <si>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</si>
  <si>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</si>
  <si>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</si>
  <si>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</si>
  <si>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</si>
  <si>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</si>
  <si>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</si>
  <si>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</si>
  <si>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</si>
  <si>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</si>
  <si>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</si>
  <si>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</si>
  <si>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</si>
  <si>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</si>
  <si>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</si>
  <si>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</si>
  <si>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</si>
  <si>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</si>
  <si>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</si>
  <si>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</si>
  <si>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</si>
  <si>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</si>
  <si>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</si>
  <si>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</si>
  <si>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</si>
  <si>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</si>
  <si>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</si>
  <si>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</si>
  <si>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</si>
  <si>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</si>
  <si>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</si>
  <si>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</si>
  <si>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</si>
  <si>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</si>
  <si>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</si>
  <si>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</si>
  <si>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</si>
  <si>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</si>
  <si>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</si>
  <si>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</si>
  <si>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</si>
  <si>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</si>
  <si>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</si>
  <si>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</si>
  <si>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</si>
  <si>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</si>
  <si>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</si>
  <si>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</si>
  <si>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</si>
  <si>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</si>
  <si>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</si>
  <si>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</si>
  <si>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</si>
  <si>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</si>
  <si>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</si>
  <si>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</si>
  <si>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</si>
  <si>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</si>
  <si>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</si>
  <si>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</si>
  <si>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</si>
  <si>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</si>
  <si>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</si>
  <si>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</si>
  <si>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</si>
  <si>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</si>
  <si>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</si>
  <si>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</si>
  <si>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</si>
  <si>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</si>
  <si>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</si>
  <si>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</si>
  <si>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</si>
  <si>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</si>
  <si>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</si>
  <si>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</si>
  <si>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</si>
  <si>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</si>
  <si>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</si>
  <si>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</si>
  <si>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</si>
  <si>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</si>
  <si>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</si>
  <si>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</si>
  <si>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</si>
  <si>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</si>
  <si>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</si>
  <si>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</si>
  <si>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</si>
  <si>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</si>
  <si>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</si>
  <si>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</si>
  <si>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</si>
  <si>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</si>
  <si>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</si>
  <si>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</si>
  <si>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</si>
  <si>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</si>
  <si>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</si>
  <si>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</si>
  <si>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</si>
  <si>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</si>
  <si>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</si>
  <si>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</si>
  <si>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</si>
  <si>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</si>
  <si>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</si>
  <si>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</si>
  <si>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</si>
  <si>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</si>
  <si>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</si>
  <si>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</si>
  <si>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</si>
  <si>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</si>
  <si>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</si>
  <si>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</si>
  <si>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</si>
  <si>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</si>
  <si>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</si>
  <si>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</si>
  <si>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</si>
  <si>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</si>
  <si>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</si>
  <si>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</si>
  <si>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</si>
  <si>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</si>
  <si>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</si>
  <si>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</si>
  <si>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</si>
  <si>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</si>
  <si>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</si>
  <si>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</si>
  <si>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</si>
  <si>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</si>
  <si>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</si>
  <si>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</si>
  <si>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</si>
  <si>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</si>
  <si>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</si>
  <si>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</si>
  <si>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</si>
  <si>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</si>
  <si>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</si>
  <si>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</si>
  <si>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</si>
  <si>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</si>
  <si>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</si>
  <si>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</si>
  <si>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</si>
  <si>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</si>
  <si>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</si>
  <si>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</si>
  <si>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</si>
  <si>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</si>
  <si>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</si>
  <si>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</si>
  <si>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</si>
  <si>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</si>
  <si>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</si>
  <si>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</si>
  <si>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</si>
  <si>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</si>
  <si>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</si>
  <si>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</si>
  <si>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</si>
  <si>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</si>
  <si>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</si>
  <si>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</si>
  <si>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</si>
  <si>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</si>
  <si>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</si>
  <si>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</si>
  <si>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</si>
  <si>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</si>
  <si>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</si>
  <si>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</si>
  <si>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</si>
  <si>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</si>
  <si>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</si>
  <si>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15.038.0240-0</t>
  </si>
  <si>
    <t>ADAPTADOR SOLDAVEL COM FLANGES E ANEL DE VEDACAO PARA CAIXAD'AGUA,COM DIAMETRO DE 20MMX1/2".FORNECIMENTO</t>
  </si>
  <si>
    <t>15.038.0240-A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</si>
  <si>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</si>
  <si>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</si>
  <si>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</si>
  <si>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</si>
  <si>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</si>
  <si>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</si>
  <si>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</si>
  <si>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</si>
  <si>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</si>
  <si>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</si>
  <si>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</si>
  <si>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</si>
  <si>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</si>
  <si>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</si>
  <si>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</si>
  <si>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</si>
  <si>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</si>
  <si>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</si>
  <si>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</si>
  <si>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</si>
  <si>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</si>
  <si>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</si>
  <si>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</si>
  <si>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</si>
  <si>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</si>
  <si>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</si>
  <si>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</si>
  <si>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</si>
  <si>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</si>
  <si>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</si>
  <si>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</si>
  <si>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</si>
  <si>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</si>
  <si>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</si>
  <si>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</si>
  <si>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</si>
  <si>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</si>
  <si>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</si>
  <si>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</si>
  <si>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</si>
  <si>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</si>
  <si>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</si>
  <si>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</si>
  <si>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</si>
  <si>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</si>
  <si>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</si>
  <si>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</si>
  <si>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</si>
  <si>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</si>
  <si>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</si>
  <si>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</si>
  <si>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</si>
  <si>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</si>
  <si>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</si>
  <si>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</si>
  <si>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</si>
  <si>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</si>
  <si>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</si>
  <si>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</si>
  <si>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</si>
  <si>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</si>
  <si>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</si>
  <si>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</si>
  <si>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</si>
  <si>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</si>
  <si>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</si>
  <si>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</si>
  <si>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</si>
  <si>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</si>
  <si>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</si>
  <si>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</si>
  <si>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</si>
  <si>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</si>
  <si>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</si>
  <si>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</si>
  <si>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</si>
  <si>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</si>
  <si>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</si>
  <si>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</si>
  <si>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</si>
  <si>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</si>
  <si>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</si>
  <si>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</si>
  <si>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</si>
  <si>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</si>
  <si>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</si>
  <si>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</si>
  <si>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</si>
  <si>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</si>
  <si>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</si>
  <si>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</si>
  <si>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</si>
  <si>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</si>
  <si>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</si>
  <si>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</si>
  <si>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</si>
  <si>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</si>
  <si>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</si>
  <si>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</si>
  <si>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</si>
  <si>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</si>
  <si>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</si>
  <si>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</si>
  <si>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</si>
  <si>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</si>
  <si>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</si>
  <si>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</si>
  <si>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</si>
  <si>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</si>
  <si>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</si>
  <si>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</si>
  <si>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</si>
  <si>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</si>
  <si>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</si>
  <si>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</si>
  <si>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</si>
  <si>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</si>
  <si>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</si>
  <si>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</si>
  <si>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</si>
  <si>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</si>
  <si>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</si>
  <si>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</si>
  <si>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</si>
  <si>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</si>
  <si>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</si>
  <si>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</si>
  <si>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</si>
  <si>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</si>
  <si>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</si>
  <si>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</si>
  <si>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</si>
  <si>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</si>
  <si>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</si>
  <si>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</si>
  <si>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</si>
  <si>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</si>
  <si>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</si>
  <si>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</si>
  <si>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</si>
  <si>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</si>
  <si>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</si>
  <si>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</si>
  <si>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</si>
  <si>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</si>
  <si>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</si>
  <si>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</si>
  <si>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</si>
  <si>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</si>
  <si>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</si>
  <si>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</si>
  <si>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</si>
  <si>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</si>
  <si>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</si>
  <si>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</si>
  <si>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</si>
  <si>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</si>
  <si>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</si>
  <si>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</si>
  <si>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</si>
  <si>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</si>
  <si>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</si>
  <si>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</si>
  <si>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</si>
  <si>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</si>
  <si>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</si>
  <si>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</si>
  <si>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</si>
  <si>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</si>
  <si>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</si>
  <si>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</si>
  <si>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</si>
  <si>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</si>
  <si>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</si>
  <si>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</si>
  <si>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</si>
  <si>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</si>
  <si>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</si>
  <si>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</si>
  <si>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</si>
  <si>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</si>
  <si>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</si>
  <si>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</si>
  <si>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</si>
  <si>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</si>
  <si>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</si>
  <si>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</si>
  <si>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</si>
  <si>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</si>
  <si>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</si>
  <si>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</si>
  <si>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</si>
  <si>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</si>
  <si>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</si>
  <si>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</si>
  <si>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</si>
  <si>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</si>
  <si>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</si>
  <si>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</si>
  <si>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</si>
  <si>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</si>
  <si>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</si>
  <si>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</si>
  <si>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</si>
  <si>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</si>
  <si>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</si>
  <si>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</si>
  <si>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</si>
  <si>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</si>
  <si>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</si>
  <si>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</si>
  <si>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</si>
  <si>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</si>
  <si>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</si>
  <si>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</si>
  <si>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</si>
  <si>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</si>
  <si>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</si>
  <si>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</si>
  <si>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</si>
  <si>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</si>
  <si>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</si>
  <si>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</si>
  <si>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</si>
  <si>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</si>
  <si>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</si>
  <si>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</si>
  <si>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</si>
  <si>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</si>
  <si>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</si>
  <si>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</si>
  <si>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</si>
  <si>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</si>
  <si>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</si>
  <si>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</si>
  <si>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</si>
  <si>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</si>
  <si>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</si>
  <si>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</si>
  <si>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</si>
  <si>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</si>
  <si>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</si>
  <si>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</si>
  <si>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</si>
  <si>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</si>
  <si>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</si>
  <si>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</si>
  <si>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</si>
  <si>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</si>
  <si>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</si>
  <si>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</si>
  <si>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</si>
  <si>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</si>
  <si>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</si>
  <si>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</si>
  <si>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</si>
  <si>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</si>
  <si>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</si>
  <si>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</si>
  <si>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</si>
  <si>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</si>
  <si>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</si>
  <si>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</si>
  <si>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</si>
  <si>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</si>
  <si>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</si>
  <si>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</si>
  <si>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</si>
  <si>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</si>
  <si>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</si>
  <si>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</si>
  <si>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</si>
  <si>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</si>
  <si>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</si>
  <si>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</si>
  <si>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</si>
  <si>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</si>
  <si>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</si>
  <si>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</si>
  <si>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</si>
  <si>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</si>
  <si>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</si>
  <si>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</si>
  <si>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</si>
  <si>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</si>
  <si>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</si>
  <si>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</si>
  <si>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</si>
  <si>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</si>
  <si>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</si>
  <si>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</si>
  <si>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</si>
  <si>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</si>
  <si>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</si>
  <si>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</si>
  <si>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</si>
  <si>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</si>
  <si>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</si>
  <si>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</si>
  <si>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</si>
  <si>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</si>
  <si>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</si>
  <si>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</si>
  <si>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</si>
  <si>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</si>
  <si>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</si>
  <si>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</si>
  <si>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</si>
  <si>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</si>
  <si>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</si>
  <si>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</si>
  <si>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</si>
  <si>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</si>
  <si>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</si>
  <si>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</si>
  <si>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</si>
  <si>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</si>
  <si>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</si>
  <si>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</si>
  <si>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</si>
  <si>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</si>
  <si>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</si>
  <si>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</si>
  <si>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</si>
  <si>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</si>
  <si>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</si>
  <si>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</si>
  <si>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</si>
  <si>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</si>
  <si>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</si>
  <si>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</si>
  <si>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</si>
  <si>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</si>
  <si>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</si>
  <si>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</si>
  <si>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</si>
  <si>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</si>
  <si>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</si>
  <si>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</si>
  <si>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</si>
  <si>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</si>
  <si>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</si>
  <si>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</si>
  <si>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</si>
  <si>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</si>
  <si>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</si>
  <si>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</si>
  <si>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</si>
  <si>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</si>
  <si>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</si>
  <si>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</si>
  <si>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</si>
  <si>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</si>
  <si>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</si>
  <si>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</si>
  <si>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</si>
  <si>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</si>
  <si>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</si>
  <si>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</si>
  <si>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</si>
  <si>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</si>
  <si>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</si>
  <si>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</si>
  <si>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</si>
  <si>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</si>
  <si>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</si>
  <si>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</si>
  <si>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</si>
  <si>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</si>
  <si>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</si>
  <si>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</si>
  <si>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</si>
  <si>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</si>
  <si>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</si>
  <si>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</si>
  <si>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</si>
  <si>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</si>
  <si>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</si>
  <si>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</si>
  <si>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</si>
  <si>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</si>
  <si>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</si>
  <si>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</si>
  <si>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</si>
  <si>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</si>
  <si>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</si>
  <si>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</si>
  <si>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</si>
  <si>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</si>
  <si>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</si>
  <si>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</si>
  <si>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</si>
  <si>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</si>
  <si>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</si>
  <si>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</si>
  <si>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</si>
  <si>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</si>
  <si>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</si>
  <si>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</si>
  <si>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</si>
  <si>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</si>
  <si>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</si>
  <si>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</si>
  <si>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</si>
  <si>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</si>
  <si>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</si>
  <si>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</si>
  <si>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</si>
  <si>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</si>
  <si>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</si>
  <si>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</si>
  <si>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</si>
  <si>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</si>
  <si>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</si>
  <si>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</si>
  <si>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</si>
  <si>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</si>
  <si>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</si>
  <si>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</si>
  <si>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</si>
  <si>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</si>
  <si>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</si>
  <si>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</si>
  <si>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</si>
  <si>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</si>
  <si>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</si>
  <si>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</si>
  <si>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</si>
  <si>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</si>
  <si>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</si>
  <si>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</si>
  <si>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</si>
  <si>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</si>
  <si>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</si>
  <si>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</si>
  <si>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</si>
  <si>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</si>
  <si>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</si>
  <si>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</si>
  <si>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</si>
  <si>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</si>
  <si>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</si>
  <si>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</si>
  <si>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</si>
  <si>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</si>
  <si>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</si>
  <si>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</si>
  <si>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</si>
  <si>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</si>
  <si>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</si>
  <si>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</si>
  <si>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</si>
  <si>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</si>
  <si>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</si>
  <si>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</si>
  <si>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</si>
  <si>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</si>
  <si>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</si>
  <si>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</si>
  <si>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</si>
  <si>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</si>
  <si>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</si>
  <si>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</si>
  <si>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</si>
  <si>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</si>
  <si>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</si>
  <si>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</si>
  <si>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</si>
  <si>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</si>
  <si>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</si>
  <si>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</si>
  <si>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</si>
  <si>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</si>
  <si>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</si>
  <si>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</si>
  <si>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</si>
  <si>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</si>
  <si>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</si>
  <si>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</si>
  <si>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</si>
  <si>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</si>
  <si>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</si>
  <si>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</si>
  <si>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</si>
  <si>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</si>
  <si>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</si>
  <si>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</si>
  <si>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</si>
  <si>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</si>
  <si>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</si>
  <si>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</si>
  <si>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</si>
  <si>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</si>
  <si>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</si>
  <si>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</si>
  <si>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</si>
  <si>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</si>
  <si>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</si>
  <si>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</si>
  <si>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</si>
  <si>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</si>
  <si>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</si>
  <si>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</si>
  <si>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</si>
  <si>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</si>
  <si>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</si>
  <si>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</si>
  <si>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</si>
  <si>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</si>
  <si>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</si>
  <si>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</si>
  <si>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</si>
  <si>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</si>
  <si>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</si>
  <si>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</si>
  <si>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</si>
  <si>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</si>
  <si>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</si>
  <si>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</si>
  <si>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</si>
  <si>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</si>
  <si>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</si>
  <si>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</si>
  <si>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</si>
  <si>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</si>
  <si>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</si>
  <si>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</si>
  <si>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</si>
  <si>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</si>
  <si>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</si>
  <si>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</si>
  <si>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</si>
  <si>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</si>
  <si>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</si>
  <si>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</si>
  <si>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</si>
  <si>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</si>
  <si>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</si>
  <si>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</si>
  <si>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</si>
  <si>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</si>
  <si>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</si>
  <si>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</si>
  <si>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</si>
  <si>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</si>
  <si>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</si>
  <si>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</si>
  <si>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</si>
  <si>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</si>
  <si>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</si>
  <si>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</si>
  <si>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</si>
  <si>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</si>
  <si>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</si>
  <si>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</si>
  <si>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</si>
  <si>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</si>
  <si>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</si>
  <si>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</si>
  <si>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</si>
  <si>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</si>
  <si>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</si>
  <si>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</si>
  <si>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</si>
  <si>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</si>
  <si>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</si>
  <si>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</si>
  <si>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</si>
  <si>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</si>
  <si>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</si>
  <si>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</si>
  <si>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</si>
  <si>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</si>
  <si>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</si>
  <si>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</si>
  <si>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</si>
  <si>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</si>
  <si>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</si>
  <si>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</si>
  <si>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</si>
  <si>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</si>
  <si>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</si>
  <si>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</si>
  <si>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</si>
  <si>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</si>
  <si>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</si>
  <si>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</si>
  <si>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</si>
  <si>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</si>
  <si>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</si>
  <si>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</si>
  <si>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</si>
  <si>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</si>
  <si>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</si>
  <si>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</si>
  <si>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</si>
  <si>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</si>
  <si>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</si>
  <si>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</si>
  <si>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</si>
  <si>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</si>
  <si>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</si>
  <si>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</si>
  <si>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</si>
  <si>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</si>
  <si>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</si>
  <si>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</si>
  <si>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</si>
  <si>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</si>
  <si>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</si>
  <si>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</si>
  <si>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</si>
  <si>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</si>
  <si>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</si>
  <si>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</si>
  <si>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</si>
  <si>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</si>
  <si>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</si>
  <si>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</si>
  <si>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</si>
  <si>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</si>
  <si>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</si>
  <si>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</si>
  <si>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</si>
  <si>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</si>
  <si>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</si>
  <si>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</si>
  <si>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</si>
  <si>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</si>
  <si>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</si>
  <si>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</si>
  <si>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</si>
  <si>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</si>
  <si>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</si>
  <si>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</si>
  <si>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</si>
  <si>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</si>
  <si>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</si>
  <si>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</si>
  <si>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</si>
  <si>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</si>
  <si>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</si>
  <si>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</si>
  <si>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</si>
  <si>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</si>
  <si>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</si>
  <si>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</si>
  <si>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</si>
  <si>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</si>
  <si>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</si>
  <si>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</si>
  <si>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</si>
  <si>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</si>
  <si>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</si>
  <si>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</si>
  <si>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</si>
  <si>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</si>
  <si>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</si>
  <si>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</si>
  <si>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</si>
  <si>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</si>
  <si>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</si>
  <si>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</si>
  <si>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</si>
  <si>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</si>
  <si>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</si>
  <si>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</si>
  <si>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</si>
  <si>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</si>
  <si>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</si>
  <si>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</si>
  <si>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</si>
  <si>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</si>
  <si>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</si>
  <si>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</si>
  <si>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</si>
  <si>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</si>
  <si>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</si>
  <si>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</si>
  <si>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</si>
  <si>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</si>
  <si>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</si>
  <si>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</si>
  <si>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</si>
  <si>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</si>
  <si>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</si>
  <si>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</si>
  <si>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</si>
  <si>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</si>
  <si>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</si>
  <si>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</si>
  <si>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</si>
  <si>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</si>
  <si>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</si>
  <si>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</si>
  <si>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</si>
  <si>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</si>
  <si>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</si>
  <si>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</si>
  <si>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</si>
  <si>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</si>
  <si>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</si>
  <si>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</si>
  <si>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</si>
  <si>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</si>
  <si>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</si>
  <si>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</si>
  <si>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</si>
  <si>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</si>
  <si>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</si>
  <si>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</si>
  <si>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</si>
  <si>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</si>
  <si>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</si>
  <si>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</si>
  <si>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</si>
  <si>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</si>
  <si>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</si>
  <si>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</si>
  <si>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</si>
  <si>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</si>
  <si>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</si>
  <si>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</si>
  <si>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</si>
  <si>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</si>
  <si>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</si>
  <si>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</si>
  <si>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</si>
  <si>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</si>
  <si>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</si>
  <si>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</si>
  <si>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</si>
  <si>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</si>
  <si>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</si>
  <si>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</si>
  <si>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</si>
  <si>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</si>
  <si>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</si>
  <si>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</si>
  <si>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</si>
  <si>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</si>
  <si>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</si>
  <si>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</si>
  <si>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</si>
  <si>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</si>
  <si>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</si>
  <si>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</si>
  <si>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</si>
  <si>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</si>
  <si>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</si>
  <si>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</si>
  <si>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</si>
  <si>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</si>
  <si>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</si>
  <si>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</si>
  <si>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</si>
  <si>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</si>
  <si>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</si>
  <si>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</si>
  <si>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</si>
  <si>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</si>
  <si>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</si>
  <si>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</si>
  <si>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</si>
  <si>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</si>
  <si>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</si>
  <si>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</si>
  <si>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</si>
  <si>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</si>
  <si>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</si>
  <si>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</si>
  <si>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</si>
  <si>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</si>
  <si>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</si>
  <si>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</si>
  <si>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</si>
  <si>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</si>
  <si>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</si>
  <si>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</si>
  <si>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</si>
  <si>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</si>
  <si>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</si>
  <si>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</si>
  <si>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</si>
  <si>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</si>
  <si>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</si>
  <si>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</si>
  <si>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</si>
  <si>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</si>
  <si>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</si>
  <si>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</si>
  <si>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</si>
  <si>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</si>
  <si>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</si>
  <si>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</si>
  <si>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</si>
  <si>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</si>
  <si>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</si>
  <si>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</si>
  <si>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</si>
  <si>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</si>
  <si>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</si>
  <si>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</si>
  <si>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</si>
  <si>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</si>
  <si>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</si>
  <si>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</si>
  <si>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</si>
  <si>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</si>
  <si>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</si>
  <si>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</si>
  <si>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</si>
  <si>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</si>
  <si>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</si>
  <si>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</si>
  <si>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</si>
  <si>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</si>
  <si>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</si>
  <si>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</si>
  <si>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</si>
  <si>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</si>
  <si>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</si>
  <si>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</si>
  <si>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</si>
  <si>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</si>
  <si>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</si>
  <si>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</si>
  <si>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</si>
  <si>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</si>
  <si>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</si>
  <si>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</si>
  <si>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</si>
  <si>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</si>
  <si>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</si>
  <si>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</si>
  <si>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</si>
  <si>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</si>
  <si>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15.066.0031-1</t>
  </si>
  <si>
    <t>CONJUNTO DE MATERIAIS PARA RAMAL PREDIAL DE AGUA DE PVC RQ 1/2",PADRAO NORMAL,LIGADO EM DISTRIBUIDOR DE PVC DN DE 50MM OU 2",EXCLUSIVE TUBO E CAVALETE.FORNECIMENTO</t>
  </si>
  <si>
    <t>15.066.0031-B</t>
  </si>
  <si>
    <t>15.066.0032-1</t>
  </si>
  <si>
    <t>CONJUNTO DE MATERIAIS PARA RAMAL PREDIAL DE AGUA DE PVC RQ 1/2",PADRAO NORMAL,LIGADO EM DISTRIBUIDOR DE PVC DN DE 75MM OU 3",EXCLUSIVE TUBO E CAVALETE.FORNECIMENTO</t>
  </si>
  <si>
    <t>15.066.0032-B</t>
  </si>
  <si>
    <t>15.066.0033-1</t>
  </si>
  <si>
    <t>CONJUNTO DE MATERIAIS PARA RAMAL PREDIAL DE AGUA DE PVC RQ 1/2",PADRAO NORMAL,LIGADO EM DISTRIBUIDOR DE FERRO FUNDIDO K-7 DN DE 75MM,EXCLUSIVE TUBO E CAVALETE.FORNECIMENTO</t>
  </si>
  <si>
    <t>15.066.0033-B</t>
  </si>
  <si>
    <t>15.066.0034-1</t>
  </si>
  <si>
    <t>CONJUNTO DE MATERIAIS PARA RAMAL PREDIAL DE AGUA DE PVC RQ 1/2",PADRAO NORMAL,LIGADO EM DISTRIBUIDOR DE FERRO FUNDIDO K-7 DN OU PVC DEFOFO DN DE 100MM,EXCLUSIVE TUBO E CAVALETE.FORNECIMENTO</t>
  </si>
  <si>
    <t>15.066.0034-B</t>
  </si>
  <si>
    <t>15.066.0035-0</t>
  </si>
  <si>
    <t>CONJUNTO DE MATERIAIS PARA RAMAL PREDIAL DE AGUA DE PVC RQ 1/2",PADRAO NORMAL,LIGADO EM DISTRIBUIDOR DE PVC DEFOFO DN DE150MM,EXCLUSIVE TUBO E CAVALETE.FORNECIMENTO</t>
  </si>
  <si>
    <t>15.066.0035-A</t>
  </si>
  <si>
    <t>15.066.0036-0</t>
  </si>
  <si>
    <t>CONJUNTO DE MATERIAIS PARA RAMAL PREDIAL DE AGUA DE PVC RQ 1/2",PADRAO NORMAL,LIGADO EM DISTRIBUIDOR DE PVC DEFOFO DN DE200MM,EXCLUSIVE TUBO E CAVALETE.FORNECIMENTO</t>
  </si>
  <si>
    <t>15.066.0036-A</t>
  </si>
  <si>
    <t>15.066.0037-0</t>
  </si>
  <si>
    <t>CONJUNTO DE MATERIAIS PARA RAMAL PREDIAL DE AGUA DE PVC RQ 1/2",PADRAO NORMAL,LIGADO EM DISTRIBUIDOR DE PVC DEFOFO DN DE250MM,EXCLUSIVE TUBO EM CAVALETE.FORNECIMENTO</t>
  </si>
  <si>
    <t>15.066.0037-A</t>
  </si>
  <si>
    <t>15.066.0038-0</t>
  </si>
  <si>
    <t>CONJUNTO DE MATERIAIS PARA RAMAL PREDIAL DE AGUA DE PVC RQ 1/2",PADRAO NORMAL,LIGADO EM DISTRIBUIDOR DE FERRO FUNDIDO K-7 DN ACIMA DE 100MM OU K-9,EXCLUSIVE TUBO E CAVALETE.FORNECIMENTO</t>
  </si>
  <si>
    <t>15.066.0038-A</t>
  </si>
  <si>
    <t>15.066.0041-1</t>
  </si>
  <si>
    <t>CONJUNTO DE MATERIAIS PARA RAMAL PREDIAL DE AGUA DE PVC RQ 3/4",PADRAO NORMAL,LIGADO EM DISTRIBUIDOR DE PVC DN DE 50MM OU 2",EXCLUSIVE TUBO E CAVALETE.FORNECIMENTO</t>
  </si>
  <si>
    <t>15.066.0041-B</t>
  </si>
  <si>
    <t>15.066.0042-1</t>
  </si>
  <si>
    <t>CONJUNTO DE MATERIAIS PARA RAMAL PREDIAL DE AGUA DE PVC RQ 3/4",PADRAO NORMAL,LIGADO EM DISTRIBUIDOR DE PVC DN DE 75MM OU 3",EXCLUSIVE TUBO E CAVALETE.FORNECIMENTO</t>
  </si>
  <si>
    <t>15.066.0042-B</t>
  </si>
  <si>
    <t>15.066.0043-1</t>
  </si>
  <si>
    <t>CONJUNTO DE MATERIAIS PARA RAMAL PREDIAL DE AGUA DE PVC RQ 3/4",PADRAO NORMAL,LIGADO EM DISTRIBUIDOR DE FERRO FUNDIDO K-7 DN DE 75MM,EXCLUSIVE TUBO E CAVALETE.FORNECIMENTO</t>
  </si>
  <si>
    <t>15.066.0043-B</t>
  </si>
  <si>
    <t>15.066.0044-1</t>
  </si>
  <si>
    <t>CONJUNTO DE MATERIAIS PARA RAMAL PREDIAL DE AGUA DE PVC RQ 3/4",PADRAO NORMAL,LIGADO EM DISTRIBUIDOR DE FERRO FUNDIDO K-7 OU PVC DEFOFO DN DE 100MM,EXCLUSIVE TUBO E CAVALETE.FORNECIMENTO</t>
  </si>
  <si>
    <t>15.066.0044-B</t>
  </si>
  <si>
    <t>15.066.0045-0</t>
  </si>
  <si>
    <t>CONJUNTO DE MATERIAIS PARA RAMAL PREDIAL DE AGUA DE PVC RQ 3/4",PADRAO NORMAL,LIGADO EM DISTRIBUIDOR DE PVC DEFOFO DN DE150MM,EXCLUSIVE TUBO E CAVALETE.FORNECIMENTO</t>
  </si>
  <si>
    <t>15.066.0045-A</t>
  </si>
  <si>
    <t>15.066.0046-0</t>
  </si>
  <si>
    <t>CONJUNTO DE MATERIAIS PARA RAMAL PREDIAL DE AGUA DE PVC RQ 3/4",PADRAO NORMAL,LIGADO EM DISTRIBUIDOR DE PVC DEFOFO DN DE200MM,EXCLUSIVE TUBO E CAVALETE.FORNECIMENTO</t>
  </si>
  <si>
    <t>15.066.0046-A</t>
  </si>
  <si>
    <t>15.066.0047-0</t>
  </si>
  <si>
    <t>CONJUNTO DE MATERIAIS PARA RAMAL PREDIAL DE AGUA DE PVC RQ 3/4",PADRAO NORMAL,LIGADO EM DISTRIBUIDOR DE PVC DEFOFO DN DE250MM,EXCLUSIVE TUBO E CAVALETE.FORNECIMENTO</t>
  </si>
  <si>
    <t>15.066.0047-A</t>
  </si>
  <si>
    <t>15.066.0048-0</t>
  </si>
  <si>
    <t>CONJUNTO DE MATERIAIS PARA RAMAL PREDIAL DE AGUA DE PVC RQ 3/4",PADRAO NORMAL,LIGADO EM DISTRIBUIDOR DE FERRO FUNDIDO K-7 DN ACIMA DE 100MM OU K-9,EXCLUSIVE TUBO E CAVALETE.FORNECIMENTO</t>
  </si>
  <si>
    <t>15.066.0048-A</t>
  </si>
  <si>
    <t>15.066.0051-1</t>
  </si>
  <si>
    <t>CONJUNTO DE MATERIAIS PARA RAMAL PREDIAL DE AGUA DE PVC RQ 1",PADRAO NORMAL,LIGADO EM DISTRIBUIDOR DE PVC DN DE 50MM OU2",EXCLUSIVE TUBO E CAVALETE.FORNECIMENTO</t>
  </si>
  <si>
    <t>15.066.0051-B</t>
  </si>
  <si>
    <t>15.066.0052-1</t>
  </si>
  <si>
    <t>CONJUNTO DE MATERIAIS PARA RAMAL PREDIAL DE AGUA DE PVC RQ 1",PADRAO NORMAL,LIGADO EM DISTRIBUIDOR DE PVC OU FERRO FUNDIDO K-7 DN DE 75MM OU 3",EXCLUSIVE TUBO E CAVALETE.FORNECIMENTO</t>
  </si>
  <si>
    <t>15.066.0052-B</t>
  </si>
  <si>
    <t>15.066.0053-1</t>
  </si>
  <si>
    <t>CONJUNTO DE MATERIAIS PARA RAMAL PREDIAL DE AGUA DE PVC RQ 1",PADRAO NORMAL,LIGADO EM DISTRIBUIDOR DE FERRO FUNDIDO K-7OU PVC DEFOFO DN DE 100MM,EXCLUSIVE TUBO E CAVALETE.FORNECIMENTO</t>
  </si>
  <si>
    <t>15.066.0053-B</t>
  </si>
  <si>
    <t>15.066.0054-0</t>
  </si>
  <si>
    <t>CONJUNTO DE MATERIAIS PARA RAMAL PREDIAL DE AGUA DE PVC RQ 1",PADRAO NORMAL,LIGADO EM DISTRIBUIDOR DE PVC DEFOFO DN DE 150MM,EXCLUSIVE TUBO E CAVALETE.FORNECIMENTO</t>
  </si>
  <si>
    <t>15.066.0054-A</t>
  </si>
  <si>
    <t>15.066.0055-0</t>
  </si>
  <si>
    <t>CONJUNTO DE MATERIAIS PARA RAMAL PREDIAL DE AGUA DE PVC RQ 1",PADRAO NORMAL,LIGADO EM DISTRIBUIDOR DE PVC DEFOFO DN DE 200MM,EXCLUSIVE TUBO E CAVALETE.FORNECIMENTO</t>
  </si>
  <si>
    <t>15.066.0055-A</t>
  </si>
  <si>
    <t>15.066.0056-0</t>
  </si>
  <si>
    <t>CONJUNTO DE MATERIAIS PARA RAMAL PREDIAL DE AGUA DE PVC RQ 1",PADRAO NORMAL,LIGADO EM DISTRIBUIDOR DE PVC DEFOFO DN DE 250MM,EXCLUSIVE TUBO E CAVALETE.FORNECIMENTO</t>
  </si>
  <si>
    <t>15.066.0056-A</t>
  </si>
  <si>
    <t>15.066.0057-0</t>
  </si>
  <si>
    <t>CONJUNTO DE MATERIAIS PARA RAMAL PREDIAL DE AGUA DE PVC RQ 1",PADRAO NORMAL,LIGADO EM DISTRIBUIDOR DE FERRO FUNDIDO K-7DN ACIMA DE 100MM OU K-9,EXCLUSIVE TUBO E CAVALETE.FORNECIMENTO</t>
  </si>
  <si>
    <t>15.066.0057-A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</si>
  <si>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</si>
  <si>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</si>
  <si>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</si>
  <si>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</si>
  <si>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</si>
  <si>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</si>
  <si>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</si>
  <si>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</si>
  <si>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</si>
  <si>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</si>
  <si>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</si>
  <si>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</si>
  <si>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</si>
  <si>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</si>
  <si>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</si>
  <si>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</si>
  <si>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</si>
  <si>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</si>
  <si>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</si>
  <si>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</si>
  <si>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</si>
  <si>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</si>
  <si>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</si>
  <si>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</si>
  <si>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</si>
  <si>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</si>
  <si>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</si>
  <si>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</si>
  <si>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</si>
  <si>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</si>
  <si>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</si>
  <si>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</si>
  <si>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</si>
  <si>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</si>
  <si>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</si>
  <si>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</si>
  <si>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</si>
  <si>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</si>
  <si>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</si>
  <si>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</si>
  <si>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</si>
  <si>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</si>
  <si>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</si>
  <si>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</si>
  <si>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</si>
  <si>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</si>
  <si>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</si>
  <si>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</si>
  <si>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</si>
  <si>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</si>
  <si>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</si>
  <si>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</si>
  <si>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</si>
  <si>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</si>
  <si>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</si>
  <si>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</si>
  <si>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</si>
  <si>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15.067.0030-0</t>
  </si>
  <si>
    <t>CONJUNTO DE MATERIAIS PARA RAMAL PREDIAL EM PVC RQ,DIAMETRODE 1/2",PADRAO NORMAL,LIGADO EM DISTRIBUIDOR DE PVC COM DIAMETRO DE 50MM(2").FORNECIMENTO E COLOCACAO</t>
  </si>
  <si>
    <t>15.067.0030-A</t>
  </si>
  <si>
    <t>15.067.0040-0</t>
  </si>
  <si>
    <t>CONJUNTO DE MATERIAIS PARA RAMAL PREDIAL EM PVC RQ,DIAMETRODE 1/2",PADRAO NORMAL,LIGADO EM DISTRIBUIDOR DE PVC COM DIAMETRO DE 75MM(3").FORNECIMENTO E COLOCACAO</t>
  </si>
  <si>
    <t>15.067.0040-A</t>
  </si>
  <si>
    <t>15.067.0050-0</t>
  </si>
  <si>
    <t>CONJUNTO DE MATERIAIS PARA RAMAL PREDIAL EM PVC RQ,DIAMETRODE 1/2",PADRAO NORMAL,LIGADO EM DISTRIBUIDOR DE FERRO FUNDIDO K-7,COM DIAMETRO DE 75MM (3").FORNECIMENTO E COLOCACAO</t>
  </si>
  <si>
    <t>15.067.0050-A</t>
  </si>
  <si>
    <t>15.067.0060-0</t>
  </si>
  <si>
    <t>CONJUNTO DE MATERIAIS PARA RAMAL PREDIAL EM PVC RQ,DIAMETRODE 1/2",PADRAO NORMAL,LIGADO EM DISTRIBUIDOR DE FERRO FUNDIDO K-7,OU PVC,COM DIAMETRO DE 100MM(4").FORNECIMENTO E COLOCACAO</t>
  </si>
  <si>
    <t>15.067.0060-A</t>
  </si>
  <si>
    <t>15.067.0070-0</t>
  </si>
  <si>
    <t>CONJUNTO DE MATERIAIS PARA RAMAL PREDIAL EM PVC RQ,DIAMETRODE 3/4",PADRAO NORMAL,LIGADO EM DISTRIBUIDOR DE PVC COM DIAMETRO DE 50MM(2").FORNECIMENTO E COLOCACAO</t>
  </si>
  <si>
    <t>15.067.0070-A</t>
  </si>
  <si>
    <t>15.067.0080-0</t>
  </si>
  <si>
    <t>CONJUNTO DE MATERIAIS PARA RAMAL PREDIAL EM PVC RQ,DIAMETRODE 3/4",PADRAO NORMAL,LIGADO EM DISTRIBUIDOR DE PVC COM DIAMETRO DE 75MM(3").FORNECIMENTO E COLOCACAO</t>
  </si>
  <si>
    <t>15.067.0080-A</t>
  </si>
  <si>
    <t>15.067.0090-0</t>
  </si>
  <si>
    <t>CONJUNTO DE MATERIAIS PARA RAMAL PREDIAL EM PVC RQ,DIAMETRODE 3/4",PADRAO NORMAL,LIGADO EM DISTRIBUIDOR DE FERRO FUNDIDO K-7 COM DIAMETRO DE 75MM(3").FORNECIMENTO E COLOCACAO</t>
  </si>
  <si>
    <t>15.067.0090-A</t>
  </si>
  <si>
    <t>15.067.0100-0</t>
  </si>
  <si>
    <t>CONJUNTO DE MATERIAIS PARA RAMAL PREDIAL EM PVC RQ,DIAMETRODE 3/4",PADRAO NORMAL,LIGADO EM DISTRIBUIDOR DE FERRO FUNDIDO K-7 OU PVC COM DIAMETRO DE 100MM(4").FORNECIMENTO E COLOCACAO</t>
  </si>
  <si>
    <t>15.067.0100-A</t>
  </si>
  <si>
    <t>15.067.0110-0</t>
  </si>
  <si>
    <t>CONJUNTO DE MATERIAIS PARA RAMAL PREDIAL EM PVC RQ,DIAMETRODE 1",PADRAO NORMAL,LIGADO EM DISTRIBUIDOR DE PVC COM DIAMETRO DE 50MM(2").FORNECIMENTO E COLOCACAO</t>
  </si>
  <si>
    <t>15.067.0110-A</t>
  </si>
  <si>
    <t>15.067.0120-0</t>
  </si>
  <si>
    <t>CONJUNTO DE MATERIAIS PARA RAMAL PREDIAL EM PVC RQ,DIAMETRODE 1",PADRAO NORMAL,LIGADO EM DISTRIBUIDOR DE FERRO FUNDIDOK-7 OU PVC COM DIAMETRO DE 75MM(3").FORNECIMENTO E COLOCACAO</t>
  </si>
  <si>
    <t>15.067.0120-A</t>
  </si>
  <si>
    <t>15.067.0130-0</t>
  </si>
  <si>
    <t>CONJUNTO DE MATERIAIS PARA RAMAL PREDIAL EM PVC RQ,DIAMETRODE 1",PADRAO NORMAL,LIGADO EM DISTRIBUIDOR DE FERRO FUNDIDOK-7 OU PVC COM DIAMETRO DE 100MM(4").FORNECIMENTO E COLOCACAO</t>
  </si>
  <si>
    <t>15.067.0130-A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</si>
  <si>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</si>
  <si>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</si>
  <si>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</si>
  <si>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</si>
  <si>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</si>
  <si>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</si>
  <si>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</si>
  <si>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</si>
  <si>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</si>
  <si>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</si>
  <si>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</si>
  <si>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</si>
  <si>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</si>
  <si>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</si>
  <si>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</si>
  <si>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</si>
  <si>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</si>
  <si>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</si>
  <si>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</si>
  <si>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</si>
  <si>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</si>
  <si>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</si>
  <si>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</si>
  <si>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</si>
  <si>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</si>
  <si>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</si>
  <si>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</si>
  <si>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</si>
  <si>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</si>
  <si>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</si>
  <si>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</si>
  <si>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</si>
  <si>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</si>
  <si>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</si>
  <si>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</si>
  <si>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</si>
  <si>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</si>
  <si>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</si>
  <si>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</si>
  <si>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</si>
  <si>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</si>
  <si>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</si>
  <si>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</si>
  <si>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</si>
  <si>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</si>
  <si>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</si>
  <si>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</si>
  <si>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</si>
  <si>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</si>
  <si>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</si>
  <si>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</si>
  <si>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</si>
  <si>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</si>
  <si>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</si>
  <si>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</si>
  <si>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</si>
  <si>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</si>
  <si>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</si>
  <si>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</si>
  <si>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</si>
  <si>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</si>
  <si>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</si>
  <si>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</si>
  <si>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</si>
  <si>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</si>
  <si>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</si>
  <si>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</si>
  <si>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</si>
  <si>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</si>
  <si>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</si>
  <si>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</si>
  <si>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</si>
  <si>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</si>
  <si>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</si>
  <si>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</si>
  <si>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</si>
  <si>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</si>
  <si>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</si>
  <si>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</si>
  <si>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</si>
  <si>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</si>
  <si>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</si>
  <si>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</si>
  <si>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</si>
  <si>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</si>
  <si>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</si>
  <si>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</si>
  <si>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</si>
  <si>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</si>
  <si>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</si>
  <si>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15.075.0020-0</t>
  </si>
  <si>
    <t>CONJUNTO DE PECAS EM PVC,PARA RAMAL PREDIAL DE ESGOTO SANITARIO,COM DIAMETRO DE 100MM E SERVICOS DE LIGACAO NA CAIXA DEINSPECAO OU NO RAMAL ANTIGO E NO COLETOR.FORNECIMENTO E COLOCACAO</t>
  </si>
  <si>
    <t>15.075.0020-A</t>
  </si>
  <si>
    <t>15.075.0025-0</t>
  </si>
  <si>
    <t>CONJUNTO DE PECAS EM PVC,PARA RAMAL PREDIAL DE ESGOTO SANITARIO,COM DIAMETRO DE 150MM E SERVICOS DE LIGACAO NA CAIXA DEINSPECAO OU NO RAMAL ANTIGO E NO COLETOR.FORNECIMENTO E COLOCACAO</t>
  </si>
  <si>
    <t>15.075.0025-A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</si>
  <si>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</si>
  <si>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</si>
  <si>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</si>
  <si>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</si>
  <si>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</si>
  <si>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</si>
  <si>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</si>
  <si>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</si>
  <si>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</si>
  <si>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</si>
  <si>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</si>
  <si>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</si>
  <si>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</si>
  <si>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</si>
  <si>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</si>
  <si>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</si>
  <si>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</si>
  <si>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</si>
  <si>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</si>
  <si>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</si>
  <si>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</si>
  <si>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</si>
  <si>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</si>
  <si>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</si>
  <si>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</si>
  <si>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</si>
  <si>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</si>
  <si>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</si>
  <si>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</si>
  <si>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</si>
  <si>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</si>
  <si>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</si>
  <si>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</si>
  <si>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</si>
  <si>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</si>
  <si>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</si>
  <si>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</si>
  <si>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</si>
  <si>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</si>
  <si>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</si>
  <si>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</si>
  <si>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</si>
  <si>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</si>
  <si>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</si>
  <si>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</si>
  <si>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</si>
  <si>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</si>
  <si>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</si>
  <si>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</si>
  <si>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</si>
  <si>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</si>
  <si>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</si>
  <si>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</si>
  <si>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</si>
  <si>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</si>
  <si>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</si>
  <si>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</si>
  <si>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</si>
  <si>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</si>
  <si>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</si>
  <si>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</si>
  <si>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</si>
  <si>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</si>
  <si>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</si>
  <si>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</si>
  <si>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</si>
  <si>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</si>
  <si>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</si>
  <si>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</si>
  <si>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</si>
  <si>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</si>
  <si>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</si>
  <si>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</si>
  <si>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</si>
  <si>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</si>
  <si>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</si>
  <si>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</si>
  <si>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</si>
  <si>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</si>
  <si>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</si>
  <si>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</si>
  <si>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</si>
  <si>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</si>
  <si>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</si>
  <si>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</si>
  <si>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</si>
  <si>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</si>
  <si>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</si>
  <si>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</si>
  <si>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</si>
  <si>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</si>
  <si>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</si>
  <si>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</si>
  <si>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</si>
  <si>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</si>
  <si>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</si>
  <si>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</si>
  <si>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</si>
  <si>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</si>
  <si>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</si>
  <si>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</si>
  <si>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</si>
  <si>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</si>
  <si>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</si>
  <si>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</si>
  <si>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</si>
  <si>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</si>
  <si>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</si>
  <si>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</si>
  <si>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</si>
  <si>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</si>
  <si>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</si>
  <si>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</si>
  <si>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</si>
  <si>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</si>
  <si>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</si>
  <si>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</si>
  <si>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</si>
  <si>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</si>
  <si>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</si>
  <si>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</si>
  <si>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</si>
  <si>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</si>
  <si>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</si>
  <si>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</si>
  <si>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</si>
  <si>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</si>
  <si>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</si>
  <si>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</si>
  <si>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</si>
  <si>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</si>
  <si>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</si>
  <si>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</si>
  <si>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</si>
  <si>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</si>
  <si>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</si>
  <si>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</si>
  <si>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</si>
  <si>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</si>
  <si>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</si>
  <si>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</si>
  <si>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</si>
  <si>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</si>
  <si>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</si>
  <si>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</si>
  <si>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</si>
  <si>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</si>
  <si>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</si>
  <si>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</si>
  <si>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</si>
  <si>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</si>
  <si>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</si>
  <si>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</si>
  <si>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</si>
  <si>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</si>
  <si>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</si>
  <si>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</si>
  <si>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</si>
  <si>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</si>
  <si>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</si>
  <si>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</si>
  <si>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</si>
  <si>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</si>
  <si>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</si>
  <si>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</si>
  <si>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</si>
  <si>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</si>
  <si>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</si>
  <si>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</si>
  <si>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</si>
  <si>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</si>
  <si>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</si>
  <si>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</si>
  <si>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</si>
  <si>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</si>
  <si>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</si>
  <si>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</si>
  <si>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</si>
  <si>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</si>
  <si>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</si>
  <si>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</si>
  <si>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</si>
  <si>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</si>
  <si>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</si>
  <si>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</si>
  <si>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</si>
  <si>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</si>
  <si>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</si>
  <si>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</si>
  <si>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</si>
  <si>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</si>
  <si>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</si>
  <si>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</si>
  <si>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</si>
  <si>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</si>
  <si>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</si>
  <si>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</si>
  <si>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</si>
  <si>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</si>
  <si>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PARA CALHA DE BEIRAL DE PVC,DN 88,INCLUSIVE CONEXOES.FORNECIMENTO E COLOCACAO</t>
  </si>
  <si>
    <t>16.004.0055-A</t>
  </si>
  <si>
    <t>16.004.0070-0</t>
  </si>
  <si>
    <t>CALHA EM MANTA DE PVC DE BOBINA COM 60CM DE LARGURA E 1MM DEESPESSURA.FORNECIMENTO E COLOCACAO</t>
  </si>
  <si>
    <t>16.004.0070-A</t>
  </si>
  <si>
    <t>16.005.0001-0</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</si>
  <si>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</si>
  <si>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16.005.0001-A</t>
  </si>
  <si>
    <t>16.005.0004-0</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</si>
  <si>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</si>
  <si>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16.005.0004-A</t>
  </si>
  <si>
    <t>16.005.0005-0</t>
  </si>
  <si>
    <t>CUMEEIRA DE ALUMINIO,COM ESPESSURA DE 0,8MM,0,30M DE ABA PARA CADA LADO,PARA TELHAS ONDULADAS.FORNECIMENTO E COLOCACAO</t>
  </si>
  <si>
    <t>16.005.0005-A</t>
  </si>
  <si>
    <t>16.005.0006-0</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</si>
  <si>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</si>
  <si>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16.005.0006-A</t>
  </si>
  <si>
    <t>16.005.0007-0</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</si>
  <si>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</si>
  <si>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16.005.0007-A</t>
  </si>
  <si>
    <t>16.005.0008-0</t>
  </si>
  <si>
    <t>CUMEEIRA DE ALUMINIO,COM ESPESSURA DE 0,8MM,0,30M DE ABA PARA CADA LADO,PARA TELHAS TRAPEZOIDAIS.FORNECIMENTO E COLOCACAO</t>
  </si>
  <si>
    <t>16.005.0008-A</t>
  </si>
  <si>
    <t>16.005.0012-0</t>
  </si>
  <si>
    <t>CUMEEIRA DE ALUMINIO,COM ESPESSURA DE 0,8MM,0,20M DE ABA PARA CADA LADO,PARA TELHAS TRAPEZOIDAIS.FORNECIMENTO E COLOCACACAO</t>
  </si>
  <si>
    <t>16.005.0012-A</t>
  </si>
  <si>
    <t>16.005.0015-0</t>
  </si>
  <si>
    <t>CALHA DE ALUMINIO,0,30M,EM CHAPA DE ESPESSURA 0,8MM E DESENVOLVIMENTO 0,50M.FORNECIMENTO E COLOCACAO</t>
  </si>
  <si>
    <t>16.005.0015-A</t>
  </si>
  <si>
    <t>16.005.0018-0</t>
  </si>
  <si>
    <t>CALHA DE ALUMINIO,0,30M,EM CHAPA DE ESPESSURA 0,8MM E DESENVOLVIMENTO DE 1M.FORNECIMENTO E COLOCACAO</t>
  </si>
  <si>
    <t>16.005.0018-A</t>
  </si>
  <si>
    <t>16.005.0025-0</t>
  </si>
  <si>
    <t>CALHA DE ALUMINIO,0,18M,EM CHAPA DE ESPESSURA 0,5MM E DESENVOLVIMENTO 0,30M.FORNECIMENTO E COLOCACAO</t>
  </si>
  <si>
    <t>16.005.0025-A</t>
  </si>
  <si>
    <t>16.005.0027-0</t>
  </si>
  <si>
    <t>RUFO DE ALUMINIO DE 0,8X500MM.FORNECIMENTO E COLOCACAO</t>
  </si>
  <si>
    <t>16.005.0027-A</t>
  </si>
  <si>
    <t>16.005.0028-0</t>
  </si>
  <si>
    <t>RUFO DE ALUMINIO DE 0,5X300MM.FORNECIMENTO E COLOCACAO</t>
  </si>
  <si>
    <t>16.005.0028-A</t>
  </si>
  <si>
    <t>16.005.0030-0</t>
  </si>
  <si>
    <t>COBERTURA EM TELHAS DE ALUMINIO COM ACABAMENTO EM VERNIZ NAS2 FACES (INTERNA E EXTERNA),NO MODELO TRAPEZOIDAL OU ONDULADA,NA ESPESSURA DE 0,5MM.MEDIDA PELA AREA REAL DE COBERTURA.FORNECIMENTO E COLOCACAO</t>
  </si>
  <si>
    <t>16.005.0030-A</t>
  </si>
  <si>
    <t>16.005.0035-0</t>
  </si>
  <si>
    <t>COBERTURA EM TELHAS DE ALUMINIO COM ACABAMENTO EM VERNIZ EM1 FACE E PINTADA NA OUTRA,MODELO TRAPEZOIDAL OU ONDULADA,NAESPESSURA DE 0,5MM.MEDIDA PELA AREA REAL DE COBERTURA.FORNECIMENTO E COLOCACAO</t>
  </si>
  <si>
    <t>16.005.0035-A</t>
  </si>
  <si>
    <t>16.005.0050-0</t>
  </si>
  <si>
    <t>RUFO EM ALUMINIO,COM ACABAMENTO EM VERNIZ NAS 2 FACES,TRAPEZOIDAL OU ONDULADA,MEDINDO 1265X600X0,8MM.FORNECIMENTO E COLOCACAO</t>
  </si>
  <si>
    <t>16.005.0050-A</t>
  </si>
  <si>
    <t>16.005.0052-0</t>
  </si>
  <si>
    <t>RUFO EM ALUMINIO,COM ACABAMENTO EM VERNIZ EM 1 FACE E PINTADA NA OUTRA,TRAPEZOIDAL OU ONDULADA,MEDINDO 1265X600X0,8MM.FORNECIMENTO E COLOCACAO</t>
  </si>
  <si>
    <t>16.005.0052-A</t>
  </si>
  <si>
    <t>16.005.0054-0</t>
  </si>
  <si>
    <t>CUMEEIRA EM ALUMINIO COM ACABAMENTO EM VERNIZ NAS 2 FACES,TRAPEZOIDAL OU ONDULADA,MEDINDO 1265X600X0,8MM.FORNECIMENTO ECOLOCACAO</t>
  </si>
  <si>
    <t>16.005.0054-A</t>
  </si>
  <si>
    <t>16.005.0056-0</t>
  </si>
  <si>
    <t>CUMEEIRA EM ALUMINIO COM ACABAMENTO EM VERNIZ EM 1 FACE E PINTADA NA OUTRA,TRAPEZOIDAL OU ONDULADA,MEDINDO 1265X600X0,8MM.FORNECIMENTO E COLOCACAO</t>
  </si>
  <si>
    <t>16.005.0056-A</t>
  </si>
  <si>
    <t>16.005.0058-0</t>
  </si>
  <si>
    <t>CONTRA RUFO EM ALUMINIO,COM ACABAMENTO EM VERNIZ NAS 2 FACES,TRAPEZOIDAL OU ONDULADA,MEDINDO 1500X562X0,8MM.FORNECIMENTOE COLOCACAO</t>
  </si>
  <si>
    <t>16.005.0058-A</t>
  </si>
  <si>
    <t>16.005.0060-0</t>
  </si>
  <si>
    <t>CONTRA RUFO EM ALUMINIO,COM ACABAMENTO EM VERNIZ EM 1 FACE EPINTADA NA OUTRA,TRAPEZOIDAL OU ONDULADA,MEDINDO 1500X562X0,8MM.FORNECIMENTO E COLOCACAO</t>
  </si>
  <si>
    <t>16.005.0060-A</t>
  </si>
  <si>
    <t>16.005.0070-0</t>
  </si>
  <si>
    <t>COBERTURA EM TELHA TERMICA DE ALUMINIO,TRAPEZOIDAL,DUPLA COMESPESSURA DE 30MM,INCLUSIVE TODOS OS ACESSORIOS NECESSARIOSA SUA EXECUCAO.MEDIDA PELA AREA REAL DE COBERTURA.FORNECIMENTO E COLOCACAO</t>
  </si>
  <si>
    <t>16.005.0070-A</t>
  </si>
  <si>
    <t>16.005.0075-0</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</si>
  <si>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</si>
  <si>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</si>
  <si>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</si>
  <si>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</si>
  <si>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</si>
  <si>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</si>
  <si>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</si>
  <si>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</si>
  <si>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</si>
  <si>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</si>
  <si>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</si>
  <si>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</si>
  <si>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</si>
  <si>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</si>
  <si>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</si>
  <si>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</si>
  <si>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</si>
  <si>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</si>
  <si>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</si>
  <si>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</si>
  <si>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</si>
  <si>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</si>
  <si>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</si>
  <si>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</si>
  <si>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</si>
  <si>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</si>
  <si>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</si>
  <si>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</si>
  <si>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</si>
  <si>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</si>
  <si>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</si>
  <si>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</si>
  <si>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</si>
  <si>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</si>
  <si>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</si>
  <si>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</si>
  <si>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</si>
  <si>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</si>
  <si>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</si>
  <si>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</si>
  <si>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</si>
  <si>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</si>
  <si>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</si>
  <si>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</si>
  <si>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</si>
  <si>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</si>
  <si>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</si>
  <si>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</si>
  <si>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</si>
  <si>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</si>
  <si>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</si>
  <si>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</si>
  <si>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</si>
  <si>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</si>
  <si>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</si>
  <si>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</si>
  <si>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</si>
  <si>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</si>
  <si>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</si>
  <si>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</si>
  <si>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</si>
  <si>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</si>
  <si>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</si>
  <si>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</si>
  <si>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</si>
  <si>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</si>
  <si>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</si>
  <si>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</si>
  <si>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</si>
  <si>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</si>
  <si>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</si>
  <si>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</si>
  <si>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</si>
  <si>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</si>
  <si>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</si>
  <si>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</si>
  <si>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</si>
  <si>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</si>
  <si>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</si>
  <si>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</si>
  <si>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</si>
  <si>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</si>
  <si>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</si>
  <si>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</si>
  <si>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</si>
  <si>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</si>
  <si>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</si>
  <si>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</si>
  <si>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</si>
  <si>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</si>
  <si>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</si>
  <si>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</si>
  <si>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</si>
  <si>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</si>
  <si>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</si>
  <si>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</si>
  <si>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</si>
  <si>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</si>
  <si>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</si>
  <si>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</si>
  <si>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</si>
  <si>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</si>
  <si>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</si>
  <si>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</si>
  <si>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</si>
  <si>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</si>
  <si>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</si>
  <si>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</si>
  <si>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</si>
  <si>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</si>
  <si>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</si>
  <si>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</si>
  <si>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</si>
  <si>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</si>
  <si>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</si>
  <si>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</si>
  <si>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</si>
  <si>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</si>
  <si>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</si>
  <si>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</si>
  <si>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</si>
  <si>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</si>
  <si>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</si>
  <si>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</si>
  <si>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</si>
  <si>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</si>
  <si>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IMPERMEABILIZACAO C/MANTA A BASE ASFALTO MODIFICADO C/POLIMEROS,TIPO III-B,ESP.4,00MM,CONSUMO MINIMO 1,15M2/M2,APLICACAOCHAMA MACARICO SOBRE PRIMER ASFALTICO BASE AGUA OU SOLVENTE,CONSUMO 0,40KG/M2,INCLUSIVE ESTE</t>
  </si>
  <si>
    <t>16.020.0001-A</t>
  </si>
  <si>
    <t>16.020.0002-0</t>
  </si>
  <si>
    <t>IMPERMEABILIZACAO C/MANTA A BASE DE ASFALTO MODIFICADO C/POLIMEROS,TIPO III-A,C/ESP.4,00M,CONSUMO MINIMO DE 1,15M2/M2,APLICACAO C/CHAMA DE MACARICO SOBRE PRIMER ASFALTICO BASE AGUAOU SOLVENTE,C/CONSUMO 0,40KG/M2,INCLUSIVE ESTE</t>
  </si>
  <si>
    <t>16.020.0002-A</t>
  </si>
  <si>
    <t>16.020.0003-0</t>
  </si>
  <si>
    <t>IMPERMEABILIZACAO C/MANTA A BASE DE ASFALTO MODIFICADO C/POLIMEROS,TIPO IV-A,ESP.4,00MM,CONSUMO MINIMO 1,15M2/M2,APLICACAO C/CHAMA MACARICO SOBRE PRIMER ASFALTICO BASE AGUA OU SOLVENTE,COM CONSUMO DE 0,40KG/M2,INCLUSIVE ESTE</t>
  </si>
  <si>
    <t>16.020.0003-A</t>
  </si>
  <si>
    <t>16.020.0004-0</t>
  </si>
  <si>
    <t>IMPERMEABILIZACAO COM DUPLA MANTA BASE ASFALTO MODIFICADO C/POLIMEROS,TIPO III-B,AMBAS C/ESP.4,00MM,CONSUMO MINIMO 1,15M2/M2 P/CADA MANTA,APLIC.C/CHAMA MACARICO A 1ª SOBRE PRIMER ASFALTICO BASE AGUA OU SOLVENTE,CONSUMO 0,40KG/M2,INCLUSIVE ESTE</t>
  </si>
  <si>
    <t>16.020.0004-A</t>
  </si>
  <si>
    <t>16.020.0005-0</t>
  </si>
  <si>
    <t>IMPERMEABILIZACAO COM MANTA BASE ASFALTO MODIFICADO C/POLIMEROS,TIPO II-A OU II-B,ESP.4,00M,CONSUMO MINIMO 1,15M2/M2,APLICACAO CHAMA MACARICO SOBRE PRIMER ASFALTICO BASE AGUA OU SOLVENTE,CONSUMO 0,40KG/M2,INCLUSIVE ESTE</t>
  </si>
  <si>
    <t>16.020.0005-A</t>
  </si>
  <si>
    <t>16.020.0006-0</t>
  </si>
  <si>
    <t>IMPERMEABILIZACAO COM DUPLA MANTA BASE ASFALTO MODIFICADO C/POLIMEROS,TIPO IV-A,AMBAS C/ESP.4,00MM,CONSUMO MINIMO 1,15M2/M2 P/CADA MANTA,APLIC.CHAMA MACARICO,A 1ª MANTA SOBRE PRIMER ASFALTICO BASE AGUA OU SOLVENTE,CONSUMO 0,40KG/M2,INCLUSIVE ESTE</t>
  </si>
  <si>
    <t>16.020.0006-A</t>
  </si>
  <si>
    <t>16.020.0008-0</t>
  </si>
  <si>
    <t>IMPERMEABILIZACAO COM MANTA BASE ASFALTO MODIFICADO C/POLIMEROS,COM HERBICIDA ATOXICO,TIPO III-A OU B,ESPESSURA DE 4,00MM,CONSUMO MINIMO DE 1,25M2/M2,APLIC.CHAMA MACARICO SOBRE PRIMER ASFALTICO BASE AGUA OU SOLVENTE,CONSUMO DE 0,40KG/M2,INCLUSIVE ESTE</t>
  </si>
  <si>
    <t>16.020.0008-A</t>
  </si>
  <si>
    <t>16.020.0009-0</t>
  </si>
  <si>
    <t>IMPERMEABILIZACAO C/DUPLA MANTA BASE ASFALTO MODIFICADO C/POLIMEROS,C/HERBICIDA ATOXICO,TIPO III-A OU B,C/ESP.4,00MM,CONSUMO MINIMO 1,25M2/M2 P/CADA MANTA,APLIC.C/CHAMA MACARICO,A1ª SOBRE PRIMER ASFALTICO BASE AGUA OU SOLVENTE,CONSUMO 0,40KG/M2,INCLUSIVE ESTE</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</si>
  <si>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</si>
  <si>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</si>
  <si>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</si>
  <si>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</si>
  <si>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</si>
  <si>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</si>
  <si>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</si>
  <si>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</si>
  <si>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VEGETAL,ISENTO DE SOLVENTES,BAIXO TEOR VOC,BICOMPONENTE,APLICADO A FRIO,2 OU 3 DEMAOS,CONSUMO DE 2KG/M2,REFORCO TELA POLIESTER,APLICADA SOBRE 1ª DEMAO,MALHA 2X2MM</t>
  </si>
  <si>
    <t>16.021.0003-A</t>
  </si>
  <si>
    <t>16.021.0005-0</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</si>
  <si>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</si>
  <si>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</si>
  <si>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16.022.0002-0</t>
  </si>
  <si>
    <t>IMPERMEABILIZACAO,NAO ADERIDA AO SUBSTRATO,COM MANTA DE EPDM,ESPESSURA MINIMA DE 0,8MM,CONSUMO DE 1,10M2/M2,UTILIZANDO ADESIVO PARA EMENDAS,EXCLUSIVE PREPARO DO SUBSTRATO COM CAIMENTO DE 1%,CAMADA SEPARADORA,CAMADA AMORTECEDORA, 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</si>
  <si>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</si>
  <si>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</si>
  <si>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</si>
  <si>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</si>
  <si>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</si>
  <si>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</si>
  <si>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</si>
  <si>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</si>
  <si>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</si>
  <si>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</si>
  <si>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</si>
  <si>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</si>
  <si>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</si>
  <si>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</si>
  <si>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</si>
  <si>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</si>
  <si>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</si>
  <si>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</si>
  <si>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</si>
  <si>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</si>
  <si>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</si>
  <si>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</si>
  <si>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16.024.0005-0</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</si>
  <si>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</si>
  <si>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</si>
  <si>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16.024.0006-0</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</si>
  <si>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</si>
  <si>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</si>
  <si>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16.024.0007-0</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</si>
  <si>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</si>
  <si>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</si>
  <si>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16.024.0009-0</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</si>
  <si>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</si>
  <si>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</si>
  <si>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16.024.0015-0</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</si>
  <si>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</si>
  <si>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16.024.0015-A</t>
  </si>
  <si>
    <t>16.025.0015-0</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</si>
  <si>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</si>
  <si>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</si>
  <si>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16.026.0001-0</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</si>
  <si>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</si>
  <si>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</si>
  <si>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</si>
  <si>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</si>
  <si>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</si>
  <si>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</si>
  <si>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</si>
  <si>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</si>
  <si>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</si>
  <si>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</si>
  <si>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</si>
  <si>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</si>
  <si>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</si>
  <si>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</si>
  <si>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</si>
  <si>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</si>
  <si>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</si>
  <si>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</si>
  <si>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</si>
  <si>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</si>
  <si>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</si>
  <si>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</si>
  <si>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</si>
  <si>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</si>
  <si>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</si>
  <si>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</si>
  <si>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</si>
  <si>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</si>
  <si>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</si>
  <si>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</si>
  <si>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</si>
  <si>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</si>
  <si>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16.028.0030-0</t>
  </si>
  <si>
    <t>IMPERMEABILIZACAO COM ANTICORROSIVO DA FACE INTERNA DA TAMPAE PARTE DAS PAREDES (ACIMA DA LINHA D'AGUA) DOS RESERVATORIOS COM A APLICACAO DE PINTURA COM TINTA EPOXI ISENTA DE SOLVENTE EM DUAS OU MAIS DEMAOS ATE ATINGIR O CONSUMO DE 0,80KG/M2</t>
  </si>
  <si>
    <t>16.028.0030-A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</si>
  <si>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</si>
  <si>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</si>
  <si>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</si>
  <si>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</si>
  <si>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</si>
  <si>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</si>
  <si>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</si>
  <si>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</si>
  <si>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</si>
  <si>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</si>
  <si>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</si>
  <si>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</si>
  <si>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</si>
  <si>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</si>
  <si>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</si>
  <si>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</si>
  <si>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</si>
  <si>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</si>
  <si>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</si>
  <si>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</si>
  <si>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</si>
  <si>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</si>
  <si>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</si>
  <si>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</si>
  <si>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</si>
  <si>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</si>
  <si>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</si>
  <si>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</si>
  <si>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</si>
  <si>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</si>
  <si>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</si>
  <si>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</si>
  <si>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</si>
  <si>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</si>
  <si>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</si>
  <si>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</si>
  <si>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</si>
  <si>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</si>
  <si>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</si>
  <si>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</si>
  <si>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</si>
  <si>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</si>
  <si>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</si>
  <si>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</si>
  <si>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</si>
  <si>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</si>
  <si>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</si>
  <si>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</si>
  <si>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</si>
  <si>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</si>
  <si>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</si>
  <si>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</si>
  <si>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</si>
  <si>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</si>
  <si>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</si>
  <si>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</si>
  <si>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</si>
  <si>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</si>
  <si>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</si>
  <si>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</si>
  <si>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</si>
  <si>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</si>
  <si>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</si>
  <si>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</si>
  <si>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</si>
  <si>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</si>
  <si>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</si>
  <si>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</si>
  <si>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</si>
  <si>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</si>
  <si>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</si>
  <si>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</si>
  <si>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</si>
  <si>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</si>
  <si>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</si>
  <si>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</si>
  <si>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</si>
  <si>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</si>
  <si>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</si>
  <si>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</si>
  <si>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</si>
  <si>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</si>
  <si>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</si>
  <si>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</si>
  <si>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</si>
  <si>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</si>
  <si>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</si>
  <si>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</si>
  <si>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</si>
  <si>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</si>
  <si>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</si>
  <si>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</si>
  <si>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</si>
  <si>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</si>
  <si>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</si>
  <si>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</si>
  <si>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</si>
  <si>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</si>
  <si>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</si>
  <si>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</si>
  <si>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</si>
  <si>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</si>
  <si>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</si>
  <si>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</si>
  <si>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</si>
  <si>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</si>
  <si>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</si>
  <si>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</si>
  <si>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</si>
  <si>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</si>
  <si>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</si>
  <si>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</si>
  <si>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</si>
  <si>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</si>
  <si>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</si>
  <si>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</si>
  <si>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</si>
  <si>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</si>
  <si>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</si>
  <si>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</si>
  <si>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</si>
  <si>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</si>
  <si>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</si>
  <si>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</si>
  <si>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</si>
  <si>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</si>
  <si>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</si>
  <si>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</si>
  <si>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</si>
  <si>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</si>
  <si>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</si>
  <si>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</si>
  <si>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</si>
  <si>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</si>
  <si>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</si>
  <si>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</si>
  <si>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</si>
  <si>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</si>
  <si>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</si>
  <si>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</si>
  <si>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</si>
  <si>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</si>
  <si>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</si>
  <si>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</si>
  <si>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</si>
  <si>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</si>
  <si>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</si>
  <si>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</si>
  <si>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</si>
  <si>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</si>
  <si>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</si>
  <si>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</si>
  <si>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</si>
  <si>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</si>
  <si>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</si>
  <si>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</si>
  <si>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</si>
  <si>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</si>
  <si>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</si>
  <si>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</si>
  <si>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</si>
  <si>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</si>
  <si>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</si>
  <si>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</si>
  <si>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</si>
  <si>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</si>
  <si>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</si>
  <si>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</si>
  <si>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</si>
  <si>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</si>
  <si>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</si>
  <si>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</si>
  <si>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</si>
  <si>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</si>
  <si>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</si>
  <si>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</si>
  <si>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</si>
  <si>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</si>
  <si>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</si>
  <si>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</si>
  <si>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</si>
  <si>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</si>
  <si>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</si>
  <si>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</si>
  <si>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</si>
  <si>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</si>
  <si>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</si>
  <si>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</si>
  <si>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</si>
  <si>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</si>
  <si>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</si>
  <si>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</si>
  <si>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</si>
  <si>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</si>
  <si>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</si>
  <si>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</si>
  <si>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</si>
  <si>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</si>
  <si>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</si>
  <si>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</si>
  <si>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</si>
  <si>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</si>
  <si>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</si>
  <si>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</si>
  <si>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</si>
  <si>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</si>
  <si>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</si>
  <si>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</si>
  <si>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</si>
  <si>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</si>
  <si>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</si>
  <si>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</si>
  <si>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</si>
  <si>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</si>
  <si>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</si>
  <si>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</si>
  <si>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</si>
  <si>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</si>
  <si>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</si>
  <si>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</si>
  <si>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</si>
  <si>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</si>
  <si>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</si>
  <si>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</si>
  <si>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</si>
  <si>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</si>
  <si>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</si>
  <si>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</si>
  <si>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</si>
  <si>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</si>
  <si>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</si>
  <si>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</si>
  <si>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</si>
  <si>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</si>
  <si>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</si>
  <si>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</si>
  <si>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</si>
  <si>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</si>
  <si>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</si>
  <si>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</si>
  <si>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</si>
  <si>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</si>
  <si>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</si>
  <si>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</si>
  <si>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</si>
  <si>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</si>
  <si>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</si>
  <si>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</si>
  <si>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</si>
  <si>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</si>
  <si>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</si>
  <si>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</si>
  <si>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</si>
  <si>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</si>
  <si>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</si>
  <si>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</si>
  <si>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</si>
  <si>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</si>
  <si>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</si>
  <si>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</si>
  <si>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</si>
  <si>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</si>
  <si>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</si>
  <si>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</si>
  <si>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</si>
  <si>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 (NBR 15079),FOSCA EM REVESTIMENTO LISO,INTERIOR,ACABAMENTO PADRAO,EM DUAS DEMAOS SOBRE A SUPERFICIE PREPARADA,CONFORME O ITEM 17.018.0010,EXCLUSIVE ESTE PREPARO</t>
  </si>
  <si>
    <t>17.018.0020-A</t>
  </si>
  <si>
    <t>17.018.0031-0</t>
  </si>
  <si>
    <t>PINTURA COM TINTA LATEX,CLASSIFICACAO PREMIUM OU STANDARD (NBR 15079),FOSCA EM REVESTIMENTO LISO,INTERIOR,ACABAMENTO EMALTA CLASSE,EM TRES DEMAOS E MAIS UMA DEMAO DE MASSA CORRIDAE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</si>
  <si>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</si>
  <si>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</si>
  <si>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</si>
  <si>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</si>
  <si>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</si>
  <si>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 (NBR 15079),PARA INTERIOR,SOBRE SUPERFICIE EM BOM ESTADO E NA COR EXISTENTE,INCLUSIVE LIMPEZA,LEVE LIXAMENTO COM LIXA FINA,UMA DEMAO DE FUNDO PREEPARADOR E UMA DE ACABAMENTO</t>
  </si>
  <si>
    <t>17.018.0044-A</t>
  </si>
  <si>
    <t>17.018.0050-0</t>
  </si>
  <si>
    <t>PINTURA COM TINTA LATEX,CLASSIFICACAO STANDARD OU PREMIUM,PARA INTERIOR OU EXTERIOR (NBR 15079),SOBRE CHAPISCO,INCLUSIVESELADOR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</si>
  <si>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</si>
  <si>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</si>
  <si>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</si>
  <si>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</si>
  <si>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</si>
  <si>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 (NBR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</si>
  <si>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</si>
  <si>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</si>
  <si>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</si>
  <si>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</si>
  <si>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</si>
  <si>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 (NBR 15079),PARA EXTERIOR,SOBRE SUPERFICIE EM BOMESTADO E NA COR EXISTENTE,INCLUSIVE LIMPEZA,LIXAMENTO COM LIXA FINA,UMA DEMAO DE FUNDO PREPARADOR E UMA DE ACABAMENTO</t>
  </si>
  <si>
    <t>17.018.0082-A</t>
  </si>
  <si>
    <t>17.018.0110-0</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</si>
  <si>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</si>
  <si>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</si>
  <si>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</si>
  <si>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</si>
  <si>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</si>
  <si>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</si>
  <si>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</si>
  <si>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</si>
  <si>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</si>
  <si>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</si>
  <si>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</si>
  <si>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</si>
  <si>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</si>
  <si>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</si>
  <si>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</si>
  <si>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</si>
  <si>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</si>
  <si>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</si>
  <si>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</si>
  <si>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</si>
  <si>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</si>
  <si>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</si>
  <si>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</si>
  <si>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</si>
  <si>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</si>
  <si>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</si>
  <si>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</si>
  <si>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</si>
  <si>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</si>
  <si>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</si>
  <si>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</si>
  <si>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</si>
  <si>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</si>
  <si>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 (NBR 15079),PARA INTERIOR OU EXTERIOR,SISTEMA TINTOMETRICO,INCLUSIVE LIXAMENTO,UMA DEMAO DE SELADORACRILICO E DUAS DEMAOS DE ACABAMENTO</t>
  </si>
  <si>
    <t>17.018.0250-A</t>
  </si>
  <si>
    <t>17.018.0251-0</t>
  </si>
  <si>
    <t>PINTURA COM TINTA LATEX SEMIBRILHANTE OU FOSCA,CLASSIFICACAOPREMIUM OU STANDARD (NBR 15079),PARA INTERIOR OU EXTERIOR,PARA SUPERFICIE APICOADA,SISTEMA TINTOMETRICO,INCLUSIVE LIXAMENTO,UMA DEMAO DE SELADOR ACRILICO E DUAS DEMAOS DE ACABAMENTO</t>
  </si>
  <si>
    <t>17.018.0251-A</t>
  </si>
  <si>
    <t>17.018.0252-0</t>
  </si>
  <si>
    <t>PINTURA COM TINTA LATEX SEMIBRILHANTE OU FOSCA,CLASSIFICACAOPREMIUM OU STANDARD (NBR 15079),PARA INTERIOR OU EXTERIOR,SISTEMA TINTOMETRICO,INCLUSIVE LIXAMENTO,UMA DEMAO DE SELADORACRILICO,DEMAO DE MEIA MASSA E DUAS DEMAOS DE ACABAMENTO</t>
  </si>
  <si>
    <t>17.018.0252-A</t>
  </si>
  <si>
    <t>17.018.0253-0</t>
  </si>
  <si>
    <t>PINTURA COM TINTA LATEX SEMIBRILHANTE OU FOSCA,CLASSIFICACAOPREMIUM OU STANDARD (NBR 15079),PARA INTERIOR OU EXTERIOR,SISTEMA TINTOMETRICO,INCLUSIVE LIXAMENTO,UMA DEMAO DE SELADORACRILICO,UMA DEMAO DE MASSA ACRILICA E DUAS DEMAOS DE ACABAMENTO</t>
  </si>
  <si>
    <t>17.018.0253-A</t>
  </si>
  <si>
    <t>17.018.0254-0</t>
  </si>
  <si>
    <t>PINTURA COM TINTA LATEX SEMIBRILHANTE OU FOSCA,CLASSIFICACAOPREMIUM OU STANDARD (NBR 15079),PARA INTERIOR OU EXTERIOR,SISTEMA TINTOMETRICO,INCLUSIVE LIXAMENTO,UMA DEMAO DE SELADORACRILICO,DUAS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</si>
  <si>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</si>
  <si>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</si>
  <si>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</si>
  <si>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</si>
  <si>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</si>
  <si>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</si>
  <si>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</si>
  <si>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</si>
  <si>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</si>
  <si>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</si>
  <si>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</si>
  <si>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</si>
  <si>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</si>
  <si>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</si>
  <si>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</si>
  <si>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</si>
  <si>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</si>
  <si>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</si>
  <si>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</si>
  <si>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</si>
  <si>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</si>
  <si>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</si>
  <si>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</si>
  <si>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</si>
  <si>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</si>
  <si>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</si>
  <si>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</si>
  <si>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</si>
  <si>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</si>
  <si>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</si>
  <si>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</si>
  <si>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</si>
  <si>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</si>
  <si>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</si>
  <si>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</si>
  <si>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</si>
  <si>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</si>
  <si>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</si>
  <si>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</si>
  <si>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</si>
  <si>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</si>
  <si>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 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</si>
  <si>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</si>
  <si>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</si>
  <si>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</si>
  <si>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</si>
  <si>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</si>
  <si>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</si>
  <si>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</si>
  <si>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</si>
  <si>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</si>
  <si>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</si>
  <si>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</si>
  <si>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</si>
  <si>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</si>
  <si>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</si>
  <si>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</si>
  <si>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</si>
  <si>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</si>
  <si>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</si>
  <si>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</si>
  <si>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</si>
  <si>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</si>
  <si>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</si>
  <si>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</si>
  <si>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</si>
  <si>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</si>
  <si>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</si>
  <si>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</si>
  <si>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</si>
  <si>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</si>
  <si>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</si>
  <si>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</si>
  <si>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</si>
  <si>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</si>
  <si>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</si>
  <si>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</si>
  <si>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</si>
  <si>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</si>
  <si>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</si>
  <si>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</si>
  <si>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</si>
  <si>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</si>
  <si>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</si>
  <si>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</si>
  <si>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</si>
  <si>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</si>
  <si>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</si>
  <si>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</si>
  <si>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</si>
  <si>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</si>
  <si>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</si>
  <si>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PARA EXTINTORES DE INCENDIO,EM QUADRADOS VERMELHOS DE 0,70M X 0,70M E BORDAS AMARELAS DE 0,15M DELARGURA, CONFORME PROJETO EMOP 2547(HIDRAULICA/SANITARIA/INCENDIO)</t>
  </si>
  <si>
    <t>17.040.0050-A</t>
  </si>
  <si>
    <t>18.002.0010-0</t>
  </si>
  <si>
    <t>LAVATORIO DE LOUCA BRANCA TIPO POPULAR,SEM LADRAO,COM MEDIDAS EM TORNO DE 47X35CM,INCLUSIVE ACESSORIOS DE FIXACAO,FERRAGENS EM METAL CROMADO:SIFAO 1680 DE 1"X1.1/4",TORNEIRA DE PRESSAO 1193 DE 1/2" E VALVULA DE ESCOAMENTO 1600.RABICHO EM PVC.FORNECIMENTO</t>
  </si>
  <si>
    <t>18.002.0010-A</t>
  </si>
  <si>
    <t>18.002.0012-0</t>
  </si>
  <si>
    <t>LAVATORIO DE LOUCA BRANCA,TIPO MEDIO LUXO,COM LADRAO,COM MEDIDAS EM TORNO DE 47X35CM,INCLUSIVE ACESSORIOS DE FIXACAO.FERRAGENS EM METAL CROMADO:SIFAO 1680 DE 1"X1.1/4",TORNEIRA DEPRESSAO 1193 DE 1/2" E VALVULA DE ESCOAMENTO 1603.RABICHO EMPVC.FORNECIMENTO</t>
  </si>
  <si>
    <t>18.002.0012-A</t>
  </si>
  <si>
    <t>18.002.0013-0</t>
  </si>
  <si>
    <t>LAVATORIO DE LOUCA BRANCA,COM COLUNA SUSPENSA,PARA PESSOAS COM NECESSIDADES ESPECIFICAS,COM MEDIDAS EM TORNO DE 45,5X35,5CM,EXCLUSIVE SIFAO,VALVULA DE ESCOAMENTO,RABICHO E TORNEIRA.FORNECIMENTO</t>
  </si>
  <si>
    <t>18.002.0013-A</t>
  </si>
  <si>
    <t>18.002.0014-0</t>
  </si>
  <si>
    <t>LAVATORIO DE LOUCA BRANCA,COM COLUNA SUSPENSA,PARA PESSOAS COM NECESSIDADES ESPECIFICAS,COM MEDIDAS EM TORNO DE 45,5X35,5CM,INCLUSIVE SIFAO EM PVC FLEXIVEL,VALVULA DE ESCOAMENTO CROMADA,RABICHO EM PVC E TORNEIRA DE FECHAMENTO AUTOMATICO.FORNECIMENTO</t>
  </si>
  <si>
    <t>18.002.0014-A</t>
  </si>
  <si>
    <t>18.002.0015-0</t>
  </si>
  <si>
    <t>LAVATORIO DE LOUCA BRANCA TIPO MEDIO LUXO,COM LADRAO E MEDIDAS EM TORNO DE 55X45CM,COM COLUNA,INCLUSIVE ACESSORIOS DE FIXACAO.FERRAGENS EM METAL CROMADO:SIFAO 1680 DE 1"X1.1/4",APARELHO MISTURADOR TIPO PAREDE COM AREJADOR,VALVULA DE ESCOAMENTO 1603.RABICHO EM PVC.FORNECIMENTO</t>
  </si>
  <si>
    <t>18.002.0015-A</t>
  </si>
  <si>
    <t>18.002.0016-0</t>
  </si>
  <si>
    <t>LAVATORIO DE LOUCA BRANCA TIPO MEDIO LUXO,COM LADRAO E MEDIDAS EM TORNO DE 55X45CM,COM COLUNA,INCLUSIVE ACESSORIOS DE FIXACAO.FERRAGENS EM METAL CROMADO:SIFAO 1680 DE 1"X1.1/4",APARELHO MISTURADOR TIPO PAREDE COM AREJADOR,VALVULA DE ESCOAMENTO 1603.RABICHO CROMADO DE 1/2".FORNECIMENTO</t>
  </si>
  <si>
    <t>18.002.0016-A</t>
  </si>
  <si>
    <t>18.002.0019-0</t>
  </si>
  <si>
    <t>LAVATORIO DE LOUCA BRANCA TIPO POPULAR,SEM LADRAO,COM MEDIDAS EM TORNO DE 55X45CM,INCLUSIVE ACESSORIOS DE FIXACAO.TORNEIRA DE PRESSAO 1193 DE 1/2" EM METAL CROMADO E VALVULA DE ESCOAMENTO,SIFAO E RABICHO EM PVC.FORNECIMENTO</t>
  </si>
  <si>
    <t>18.002.0019-A</t>
  </si>
  <si>
    <t>18.002.0022-0</t>
  </si>
  <si>
    <t>LAVATORIO DE LOUCA BRANCA DE SOBREPOR,TIPO MEDIO LUXO,SEM LADRAO,COM MEDIDAS EM TORNO DE 53X43CM.FERRAGENS EM METAL CROMADO:SIFAO 1680 1"X1.1/4",TORNEIRA DE PRESSAO 1193 DE 1/2" EVALVULA DE ESCOAMENTO 1600.RABICHO EM PVC.FORNECIMENTO</t>
  </si>
  <si>
    <t>18.002.0022-A</t>
  </si>
  <si>
    <t>18.002.0023-0</t>
  </si>
  <si>
    <t>LAVATORIO DE LOUCA BRANCA DE SOBREPOR,TIPO MEDIO LUXO,COM LADRAO,COM MEDIDAS EM TORNO DE 53X43CM.FERRAGENS EM METAL CROMADO:SIFAO 1680 1"X1.1/4",TORNEIRA DE PRESSAO 1193 DE 1/2" EVALVULA DE ESCOAMENTO 1603.RABICHO EM PVC.FORNECIMENTO</t>
  </si>
  <si>
    <t>18.002.0023-A</t>
  </si>
  <si>
    <t>18.002.0026-0</t>
  </si>
  <si>
    <t>LAVATORIO DE LOUCA BRANCA DE EMBUTIR(CUBA),TIPO MEDIO LUXO,SEM LADRAO,COM MEDIDAS EM TORNO DE 52X39CM.FERRAGENS EM METALCROMADO:SIFAO 1680 1"X1.1/4",TORNEIRA DE PRESSAO 1193 DE 1/2" E VALVULA DE ESCOAMENTO 1600.RABICHO EM PVC.FORNECIMENTO</t>
  </si>
  <si>
    <t>18.002.0026-A</t>
  </si>
  <si>
    <t>18.002.0027-0</t>
  </si>
  <si>
    <t>LAVATORIO DE LOUCA BRANCA DE EMBUTIR(CUBA),TIPO MEDIO LUXO,COM LADRAO,COM MEDIDAS EM TORNO DE 52X39CM.FERRAGENS EM METALCROMADO:SIFAO 1680 1"X1.1/4",TORNEIRA DE PRESSAO 1193 DE 1/2" E VALVULA DE ESCOAMENTO 1603.RABICHO EM PVC.FORNECIMENTO</t>
  </si>
  <si>
    <t>18.002.0027-A</t>
  </si>
  <si>
    <t>18.002.0028-0</t>
  </si>
  <si>
    <t>CUBA DE LOUCA BRANCA,DE SOBREPOR,OVAL,EXCLUSIVE RABICHO,SIFAO,TORNEIRA E VALVULA DE ESCOAMENTO.FORNECIMENTO</t>
  </si>
  <si>
    <t>18.002.0028-A</t>
  </si>
  <si>
    <t>18.002.0029-0</t>
  </si>
  <si>
    <t>CUBA DE LOUCA BRANCA,DE SOBREPOR,OVAL,INCLUSIVE RABICHO EM METAL CROMADO,SIFAO EM METAL CROMADO,TORNEIRA DE PRESSAO,E VALVULA DE ESCOAMENTO.FORNECIMENTO</t>
  </si>
  <si>
    <t>18.002.0029-A</t>
  </si>
  <si>
    <t>18.002.0030-0</t>
  </si>
  <si>
    <t>TANQUE DE LOUCA BRANCA,COM COLUNA E MEDIDAS EM TORNO DE 56X48CM,INCLUSIVE ACESSORIOS DE FIXACAO.FERRAGENS EM METAL CROMADO:TORNEIRA DE PRESSAO 1158 DE 1/2",VALVULA DE ESCOAMENTO 1605 E SIFAO 1680 DE 1.1/4" A 1.1/2".FORNECIMENTO</t>
  </si>
  <si>
    <t>18.002.0030-A</t>
  </si>
  <si>
    <t>18.002.0031-0</t>
  </si>
  <si>
    <t>TANQUE DE LOUCA BRANCA,COM COLUNA E MEDIDAS EM TORNO DE 60X56CM,INCLUSIVE ACESSORIOS DE FIXACAO.FERRAGENS EM METAL CROMADO:TORNEIRA DE PRESSAO 1158 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</si>
  <si>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</si>
  <si>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</si>
  <si>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</si>
  <si>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</si>
  <si>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</si>
  <si>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33X28X53CM.FERRAGENS EM METAL CROMADO:REGISTRO DE PRESSAO 1416 DE 1/2" E TUBO DE LIGACAO DE 1/2".FORNECIMENTO</t>
  </si>
  <si>
    <t>18.002.0055-A</t>
  </si>
  <si>
    <t>18.002.0065-0</t>
  </si>
  <si>
    <t>VASO SANITARIO DE LOUCA BRANCA,TIPO POPULAR,COM CAIXA ACOPLADA E MEDIDAS EM TORNO DE 35X65X35CM,INCLUSIVE ASSENTO PLASTICO TIPO POPULAR,BOLSA DE LIGACAO,RABICHO EM PVC E ACESSORIOSDE FIXACAO.FORNECIMENTO</t>
  </si>
  <si>
    <t>18.002.0065-A</t>
  </si>
  <si>
    <t>18.002.0070-0</t>
  </si>
  <si>
    <t>VASO SANITARIO DE LOUCA BRANCA,TIPO MEDIO LUXO,COM CAIXA ACOPLADA,INCLUSIVE RABICHO CROMADO DE 40CM,COM SAIDA DE 1/2",BOLSA DE LIGACAO E ACESSORIOS DE FIXACAO.FORNECIMENTO</t>
  </si>
  <si>
    <t>18.002.0070-A</t>
  </si>
  <si>
    <t>18.002.0080-0</t>
  </si>
  <si>
    <t>VASO SANITARIO DE LOUCA BRANCA,CONVENCIONAL,TIPO POPULAR,COMMEDIDAS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</si>
  <si>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</si>
  <si>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</si>
  <si>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</si>
  <si>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</si>
  <si>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18.002.0090-0</t>
  </si>
  <si>
    <t>VASO SANITARIO DE LOUCA BRANCA OU BRANCO GELO,PARA PESSOAS COM NECESSIDADES ESPECIFICAS,INCLUSIVE ASSENTO ESPECIAL,BOLSADE LIGACAO E ACESSORIOS DE FIXACAO.FORNECIMENTO</t>
  </si>
  <si>
    <t>18.002.0090-A</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</si>
  <si>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</si>
  <si>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</si>
  <si>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</si>
  <si>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</si>
  <si>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</si>
  <si>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</si>
  <si>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</si>
  <si>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</si>
  <si>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</si>
  <si>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</si>
  <si>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</si>
  <si>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</si>
  <si>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</si>
  <si>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</si>
  <si>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</si>
  <si>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</si>
  <si>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</si>
  <si>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</si>
  <si>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</si>
  <si>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</si>
  <si>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</si>
  <si>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</si>
  <si>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</si>
  <si>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</si>
  <si>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</si>
  <si>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</si>
  <si>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</si>
  <si>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</si>
  <si>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</si>
  <si>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</si>
  <si>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</si>
  <si>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</si>
  <si>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</si>
  <si>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</si>
  <si>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</si>
  <si>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</si>
  <si>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</si>
  <si>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</si>
  <si>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</si>
  <si>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</si>
  <si>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</si>
  <si>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</si>
  <si>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</si>
  <si>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</si>
  <si>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</si>
  <si>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</si>
  <si>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</si>
  <si>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</si>
  <si>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</si>
  <si>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</si>
  <si>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</si>
  <si>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</si>
  <si>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</si>
  <si>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</si>
  <si>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</si>
  <si>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</si>
  <si>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</si>
  <si>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</si>
  <si>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</si>
  <si>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</si>
  <si>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</si>
  <si>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</si>
  <si>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</si>
  <si>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</si>
  <si>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</si>
  <si>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</si>
  <si>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</si>
  <si>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</si>
  <si>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</si>
  <si>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</si>
  <si>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</si>
  <si>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</si>
  <si>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</si>
  <si>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</si>
  <si>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</si>
  <si>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</si>
  <si>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</si>
  <si>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</si>
  <si>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</si>
  <si>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</si>
  <si>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</si>
  <si>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</si>
  <si>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</si>
  <si>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</si>
  <si>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</si>
  <si>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</si>
  <si>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</si>
  <si>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</si>
  <si>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</si>
  <si>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</si>
  <si>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</si>
  <si>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</si>
  <si>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</si>
  <si>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</si>
  <si>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</si>
  <si>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</si>
  <si>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</si>
  <si>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</si>
  <si>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</si>
  <si>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</si>
  <si>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</si>
  <si>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</si>
  <si>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</si>
  <si>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</si>
  <si>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</si>
  <si>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</si>
  <si>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</si>
  <si>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</si>
  <si>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</si>
  <si>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CROMADO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</si>
  <si>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</si>
  <si>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</si>
  <si>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</si>
  <si>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</si>
  <si>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</si>
  <si>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</si>
  <si>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</si>
  <si>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</si>
  <si>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</si>
  <si>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</si>
  <si>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</si>
  <si>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</si>
  <si>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</si>
  <si>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</si>
  <si>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</si>
  <si>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</si>
  <si>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</si>
  <si>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</si>
  <si>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</si>
  <si>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</si>
  <si>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</si>
  <si>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</si>
  <si>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</si>
  <si>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</si>
  <si>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</si>
  <si>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</si>
  <si>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</si>
  <si>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</si>
  <si>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</si>
  <si>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</si>
  <si>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</si>
  <si>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</si>
  <si>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</si>
  <si>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</si>
  <si>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</si>
  <si>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</si>
  <si>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</si>
  <si>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</si>
  <si>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DE 1/2"X18CM APROXIMADAMENTE,EM METAL CROMADO.FORNECIMENTO</t>
  </si>
  <si>
    <t>18.009.0058-A</t>
  </si>
  <si>
    <t>18.009.0060-0</t>
  </si>
  <si>
    <t>TORNEIRA PARA PIA,COM AREJADOR,1157 DE 1/2"X21CM APROXIMADAMENTE,EM METAL CROMADO.FORNECIMENTO</t>
  </si>
  <si>
    <t>18.009.0060-A</t>
  </si>
  <si>
    <t>18.009.0065-0</t>
  </si>
  <si>
    <t>TORNEIRA PARA PIA,COM AREJADOR,TUBO MOVEL,TIPO PAREDE,1168 DE 1/2"X22CM APROXIMADAMENTE,EM METAL CROMADO.FORNECIMENTO</t>
  </si>
  <si>
    <t>18.009.0065-A</t>
  </si>
  <si>
    <t>18.009.0066-0</t>
  </si>
  <si>
    <t>TORNEIRA PARA PIA,COM AREJADOR,TUBO MOVEL,TIPO BANCA,1167 DE1/2"X17CM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</si>
  <si>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</si>
  <si>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</si>
  <si>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</si>
  <si>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</si>
  <si>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</si>
  <si>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PAREDE,1258 DE 1/2"X25CM APROXIMADAMENTE,EM METAL CROMADO.FORNECIMENTO</t>
  </si>
  <si>
    <t>18.009.0073-A</t>
  </si>
  <si>
    <t>18.009.0074-0</t>
  </si>
  <si>
    <t>TORNEIRA PARA PIA,COM MISTURADOR,AREJADOR,TUBO MOVEL,TIPO BANCA,1256 DE 1/2"X17CM APROXIMADAMENTE,EM METAL CROMADO.FORNECIMENTO</t>
  </si>
  <si>
    <t>18.009.0074-A</t>
  </si>
  <si>
    <t>18.009.0076-0</t>
  </si>
  <si>
    <t>TORNEIRA PARA LAVATORIO,1193 DE 1/2"X9CM APROXIMADAMENTE,METAL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</si>
  <si>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</si>
  <si>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</si>
  <si>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</si>
  <si>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</si>
  <si>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</si>
  <si>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</si>
  <si>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</si>
  <si>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</si>
  <si>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 EM METAL CROMADO,PARA LAVATORIO,COM AREJADOR E VALVULA DE ESCOAMENTO.FORNECIMENTO</t>
  </si>
  <si>
    <t>18.009.0080-A</t>
  </si>
  <si>
    <t>18.009.0086-0</t>
  </si>
  <si>
    <t>TORNEIRA PARA FILTRO,1147 DE 1/2"X13CM APROXIMADAMENTE,EM METAL CROMADO.FORNECIMENTO</t>
  </si>
  <si>
    <t>18.009.0086-A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</si>
  <si>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</si>
  <si>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</si>
  <si>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</si>
  <si>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</si>
  <si>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</si>
  <si>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</si>
  <si>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</si>
  <si>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COM ACIONAMENTO HIDROMECANICO,COM LEVE PRESSAO MANUAL.FORNECIMENTO</t>
  </si>
  <si>
    <t>18.009.0105-A</t>
  </si>
  <si>
    <t>18.009.0110-0</t>
  </si>
  <si>
    <t>TORNEIRA ELETRICA DE PVC,110/220V.FORNECIMENTO</t>
  </si>
  <si>
    <t>18.009.0110-A</t>
  </si>
  <si>
    <t>18.009.0115-0</t>
  </si>
  <si>
    <t>TORNEIRA FOTOELETRICA.FORNECIMENTO</t>
  </si>
  <si>
    <t>18.009.0115-A</t>
  </si>
  <si>
    <t>18.009.0120-0</t>
  </si>
  <si>
    <t>TORNEIRA PARA LAVATORIO DE MESA COM ALAVANCA,ACIONAMENTO COMLEVE PRESSAO,PARA PESSOAS COM NECESSIDADES ESPECIFICAS.FORNECIMENTO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</si>
  <si>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</si>
  <si>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</si>
  <si>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</si>
  <si>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</si>
  <si>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</si>
  <si>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</si>
  <si>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</si>
  <si>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</si>
  <si>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</si>
  <si>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</si>
  <si>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</si>
  <si>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</si>
  <si>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</si>
  <si>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</si>
  <si>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</si>
  <si>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</si>
  <si>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</si>
  <si>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</si>
  <si>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</si>
  <si>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</si>
  <si>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</si>
  <si>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</si>
  <si>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</si>
  <si>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</si>
  <si>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</si>
  <si>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</si>
  <si>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</si>
  <si>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</si>
  <si>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</si>
  <si>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</si>
  <si>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</si>
  <si>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</si>
  <si>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</si>
  <si>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</si>
  <si>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</si>
  <si>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</si>
  <si>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</si>
  <si>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</si>
  <si>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</si>
  <si>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</si>
  <si>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</si>
  <si>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</si>
  <si>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</si>
  <si>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</si>
  <si>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</si>
  <si>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</si>
  <si>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</si>
  <si>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</si>
  <si>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</si>
  <si>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</si>
  <si>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</si>
  <si>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</si>
  <si>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</si>
  <si>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</si>
  <si>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</si>
  <si>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</si>
  <si>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</si>
  <si>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</si>
  <si>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</si>
  <si>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</si>
  <si>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</si>
  <si>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</si>
  <si>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1"X40MM.FORNECIMENTO</t>
  </si>
  <si>
    <t>18.013.0124-A</t>
  </si>
  <si>
    <t>18.013.0127-0</t>
  </si>
  <si>
    <t>SIFAO DE PVC SANFONADO UNIVERSAL.FORNECIMENTO</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</si>
  <si>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</si>
  <si>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</si>
  <si>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</si>
  <si>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</si>
  <si>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</si>
  <si>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</si>
  <si>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</si>
  <si>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</si>
  <si>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</si>
  <si>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</si>
  <si>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</si>
  <si>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</si>
  <si>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</si>
  <si>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</si>
  <si>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</si>
  <si>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</si>
  <si>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</si>
  <si>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</si>
  <si>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</si>
  <si>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</si>
  <si>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</si>
  <si>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</si>
  <si>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</si>
  <si>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</si>
  <si>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</si>
  <si>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</si>
  <si>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</si>
  <si>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</si>
  <si>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</si>
  <si>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</si>
  <si>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</si>
  <si>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</si>
  <si>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</si>
  <si>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</si>
  <si>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</si>
  <si>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</si>
  <si>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</si>
  <si>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</si>
  <si>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</si>
  <si>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</si>
  <si>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</si>
  <si>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</si>
  <si>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</si>
  <si>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</si>
  <si>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</si>
  <si>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</si>
  <si>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</si>
  <si>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</si>
  <si>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</si>
  <si>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</si>
  <si>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</si>
  <si>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</si>
  <si>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</si>
  <si>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</si>
  <si>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</si>
  <si>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</si>
  <si>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</si>
  <si>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</si>
  <si>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</si>
  <si>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</si>
  <si>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</si>
  <si>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</si>
  <si>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</si>
  <si>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</si>
  <si>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</si>
  <si>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</si>
  <si>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</si>
  <si>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</si>
  <si>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</si>
  <si>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</si>
  <si>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</si>
  <si>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</si>
  <si>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</si>
  <si>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</si>
  <si>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</si>
  <si>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</si>
  <si>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</si>
  <si>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</si>
  <si>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</si>
  <si>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</si>
  <si>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</si>
  <si>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</si>
  <si>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</si>
  <si>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</si>
  <si>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</si>
  <si>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</si>
  <si>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</si>
  <si>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</si>
  <si>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</si>
  <si>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</si>
  <si>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</si>
  <si>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</si>
  <si>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</si>
  <si>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</si>
  <si>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</si>
  <si>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</si>
  <si>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</si>
  <si>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</si>
  <si>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</si>
  <si>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</si>
  <si>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</si>
  <si>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</si>
  <si>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</si>
  <si>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</si>
  <si>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</si>
  <si>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</si>
  <si>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</si>
  <si>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</si>
  <si>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</si>
  <si>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</si>
  <si>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</si>
  <si>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</si>
  <si>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</si>
  <si>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</si>
  <si>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</si>
  <si>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</si>
  <si>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</si>
  <si>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</si>
  <si>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</si>
  <si>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</si>
  <si>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</si>
  <si>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</si>
  <si>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</si>
  <si>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</si>
  <si>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</si>
  <si>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</si>
  <si>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</si>
  <si>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</si>
  <si>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</si>
  <si>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</si>
  <si>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</si>
  <si>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</si>
  <si>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</si>
  <si>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</si>
  <si>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</si>
  <si>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</si>
  <si>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</si>
  <si>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</si>
  <si>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</si>
  <si>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</si>
  <si>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</si>
  <si>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</si>
  <si>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</si>
  <si>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</si>
  <si>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</si>
  <si>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</si>
  <si>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</si>
  <si>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</si>
  <si>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</si>
  <si>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</si>
  <si>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</si>
  <si>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</si>
  <si>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</si>
  <si>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</si>
  <si>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</si>
  <si>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</si>
  <si>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</si>
  <si>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</si>
  <si>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</si>
  <si>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</si>
  <si>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</si>
  <si>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</si>
  <si>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</si>
  <si>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</si>
  <si>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 COM 300X300MM.FORNECIMENTO E COLOCACAO</t>
  </si>
  <si>
    <t>18.016.0020-A</t>
  </si>
  <si>
    <t>18.016.0025-0</t>
  </si>
  <si>
    <t>TANQUE DE ACO INOXIDAVEL,EM CHAPA 22.304 DE 520X520MM,CAPACIDADE DE 30L,COM ESFREGADOR,EXCLUSIVE TORNEIRA.FORNECIMENTO</t>
  </si>
  <si>
    <t>18.016.0025-A</t>
  </si>
  <si>
    <t>18.016.0027-0</t>
  </si>
  <si>
    <t>TANQUE INDUSTRIAL EM ACO INOXIDAVEL AISI 304,PARA LAVAGEM DEPANELOES,MEDINDO 0,61X0,706X0,305M.FORNECIMENTO E COLOCACAO</t>
  </si>
  <si>
    <t>18.016.0027-A</t>
  </si>
  <si>
    <t>18.016.0030-0</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</si>
  <si>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</si>
  <si>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18.016.0030-A</t>
  </si>
  <si>
    <t>18.016.0035-0</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</si>
  <si>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</si>
  <si>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18.016.0035-A</t>
  </si>
  <si>
    <t>18.016.0040-0</t>
  </si>
  <si>
    <t>CUBA DE ACO INOXIDAVEL DE 500X400X200MM,EM CHAPA 20.304,VALVULA DE ESCOAMENTO TIPO AMERICANA 1623,SIFAO 1680 1.1/2"X1.1/2",EXCLUSIVE TORNEIRA.FORNECIMENTO E COLOCACAO</t>
  </si>
  <si>
    <t>18.016.0040-A</t>
  </si>
  <si>
    <t>18.016.0042-0</t>
  </si>
  <si>
    <t>CUBA DUPLA DE ACO INOXIDAVEL DE 820X340X150MM,EM CHAPA 20.304,2 VALVULAS DE ESCOAMENTO TIPO AMERICANA 1623,2 SIFOES 16801.1/2"X1.1/2",EXCLUSIVE TORNEIRA.FORNECIMENTO E COLOCACAO</t>
  </si>
  <si>
    <t>18.016.0042-A</t>
  </si>
  <si>
    <t>18.016.0045-0</t>
  </si>
  <si>
    <t>BANCA SECA DE ACO INOXIDAVEL,COM 0,55M DE LARGURA,ATE 3,00MDE COMPRIMENTO,EM CHAPA 18.304,SOBRE APOIOS DE ALVENARIA DEMEIA VEZ E VERGA DE CONCRETO,SEM REVESTIMENTO.FORNECIMENTO ECOLOCACAO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</si>
  <si>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</si>
  <si>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</si>
  <si>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</si>
  <si>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</si>
  <si>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</si>
  <si>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</si>
  <si>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</si>
  <si>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</si>
  <si>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1800X350MM,INCLUSIVE PARAFUSOS,ARRUELAS,SIFAO CROMADO 1.1/2"X1.1/2"E VALVULA CROMADA DE 1.1/2"X3/4".FORNECIMENTO</t>
  </si>
  <si>
    <t>18.016.0055-A</t>
  </si>
  <si>
    <t>18.016.0060-0</t>
  </si>
  <si>
    <t>LAVATORIO COLETIVO DE ACO INOXIDAVEL COM 1.000MM DE SECAO EMCHAPA 20.304,PARA 2 PONTOS DE AGUA,CRIVO DE SAIDA EM 1.1/4",EXCLUSIVE TORNEIRAS.FORNECIMENTO E COLOCACAO</t>
  </si>
  <si>
    <t>18.016.0060-A</t>
  </si>
  <si>
    <t>18.016.0070-0</t>
  </si>
  <si>
    <t>LAVABO EM ACO INOXIDAVEL AISI 304,MEDINDO 2800X450MM,INCLUSIVE PARAFUSOS,ARRUELAS,BUCHAS,SIFAO CROMADO DE 1.1/2"X1.1/2"E VALVULA CROMADA DE 1.1/2"X3/4".FORNECIMENTO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</si>
  <si>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</si>
  <si>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</si>
  <si>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</si>
  <si>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</si>
  <si>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</si>
  <si>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60X40CM,PARA PESSOAS COM NECESSIDADES ESPECIFICAS.FORNECIMENTO E COLOCACAO</t>
  </si>
  <si>
    <t>18.016.0100-A</t>
  </si>
  <si>
    <t>18.016.0105-0</t>
  </si>
  <si>
    <t>BARRA DE APOIO EM ACO INOXIDAVEL AISI 304,TUBO DE 1.1/4",INCLUSIVE FIXACAO COM PARAFUSOS INOXIDAVEIS E BUCHAS PLASTICAS,COM 50CM,PARA PESSOAS COM NECESSIDADES ESPECIFICAS.FORNECIMENTO E COLOCACAO</t>
  </si>
  <si>
    <t>18.016.0105-A</t>
  </si>
  <si>
    <t>18.016.0106-0</t>
  </si>
  <si>
    <t>BARRA DE APOIO EM ACO INOXIDAVEL AISI 304,TUBO DE 1.1/4",INCLUSIVE FIXACAO COM PARAFUSOS INOXIDAVEIS E BUCHAS PLASTICAS,COM 80CM,PARA PESSOAS COM NECESSIDADES ESPECIFICAS.FORNECIMENTO E COLOCACAO</t>
  </si>
  <si>
    <t>18.016.0106-A</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</si>
  <si>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</si>
  <si>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</si>
  <si>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</si>
  <si>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</si>
  <si>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</si>
  <si>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</si>
  <si>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18.016.0110-0</t>
  </si>
  <si>
    <t>BARRA DE APOIO EM ACO INOXIDAVEL AISI 304,TUBO DE 1.1/4",EM"L",INCLUSIVE FIXACAO COM PARAFUSOS INOXIDAVEIS E BUCHAS PLASTICAS,MEDINDO 70X70CM,PARA PESSOAS COM NECESSIDADES ESPECIFICAS.FORNECIMENTO E COLOCACAO</t>
  </si>
  <si>
    <t>18.016.0110-A</t>
  </si>
  <si>
    <t>18.016.0111-0</t>
  </si>
  <si>
    <t>BARRA DE APOIO EM ACO INOXIDAVEL AISI 304,TUBO DE 1.1/4",EM"L",INCLUSIVE FIXACAO COM PARAFUSOS INOXIDAVEIS E BUCHAS PLASTICAS,MEDINDO 80X80CM,PARA PESSOAS COM NECESSIDADES ESPECIFICAS.FORNECIMENTO E COLOCACAO</t>
  </si>
  <si>
    <t>18.016.0111-A</t>
  </si>
  <si>
    <t>18.016.0120-0</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</si>
  <si>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</si>
  <si>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</si>
  <si>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</si>
  <si>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</si>
  <si>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</si>
  <si>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18.016.0130-0</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</si>
  <si>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</si>
  <si>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</si>
  <si>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</si>
  <si>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</si>
  <si>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</si>
  <si>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</si>
  <si>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</si>
  <si>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</si>
  <si>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</si>
  <si>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</si>
  <si>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</si>
  <si>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</si>
  <si>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</si>
  <si>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</si>
  <si>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</si>
  <si>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</si>
  <si>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</si>
  <si>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18.017.0025-0</t>
  </si>
  <si>
    <t>CONJUNTO FLUTUANTE DE SUCCAO/RECALQUE DE 1" PARA AAC,PARA INSTALACAO NO INTERIOR DOS RESERVATORIOS DE AAC,COMPOSTO DE MANGUEIRA PLASTICA FLEXIVEL NAO DOBRAVEL E PONTEIRA EM METAL.FORNECIMENTO</t>
  </si>
  <si>
    <t>18.017.0025-A</t>
  </si>
  <si>
    <t>18.017.0028-0</t>
  </si>
  <si>
    <t>CONJUNTO FLUTUANTE DE SUCCAO/RECALQUE DE 2" PARA AAC,PARA INSTALACAO NO INTERIOR DOS RESERVATORIOS DE AAC,COMPOSTO DE MANGUEIRA PLASTICA FLEXIVEL NAO DOBRAVEL E PONTEIRA EM METAL.FORNECIMENTO</t>
  </si>
  <si>
    <t>18.017.0028-A</t>
  </si>
  <si>
    <t>18.017.0030-0</t>
  </si>
  <si>
    <t>EXTRAVASOR,SIFAO/LADRAO,DE 100MM,PARA EXCESSO DE AGUA,RETIRADA DE IMPUREZAS DA SUPERFICIE E MANUTENCAO DO NIVEL MAXIMO DETERMINADO PARA OS RESERVATORIOS DE AAC.BLOQUEIA CHEIROS DAGALERIA PLUVIAL E DIFICULTA ENTRADA DE PRAGAS.FORNECIMENTO</t>
  </si>
  <si>
    <t>18.017.0030-A</t>
  </si>
  <si>
    <t>18.017.0035-0</t>
  </si>
  <si>
    <t>EXTRAVASOR,SIFAO/LADRAO,DE 200MM,PARA EXCESSO DE AGUA,RETIRADA DE IMPUREZAS DA SUPERFICIE E MANUTENCAO DO NIVEL MAXIMO DETERMINADO PARA OS RESERVATORIOS DE AAC.BLOQUEIA CHEIROS DAGALERIA PLUVIAL E DIFICULTA ENTRADA DE PRAGAS.FORNECIMENTO</t>
  </si>
  <si>
    <t>18.017.0035-A</t>
  </si>
  <si>
    <t>18.017.0050-0</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</si>
  <si>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</si>
  <si>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18.017.0050-A</t>
  </si>
  <si>
    <t>18.017.0055-0</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</si>
  <si>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</si>
  <si>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18.017.0055-A</t>
  </si>
  <si>
    <t>18.017.0070-0</t>
  </si>
  <si>
    <t>FREIO HIDRAULICO DE 100MM PARA ENCHIMENTO DOS RESERVATORIOSDE AAC,ATRAVES DE FLUXO ASCENDENTE.FORNECIMENTO</t>
  </si>
  <si>
    <t>18.017.0070-A</t>
  </si>
  <si>
    <t>18.017.0075-0</t>
  </si>
  <si>
    <t>FREIO HIDRAULICO DE 200MM PARA ENCHIMENTO DOS RESERVATORIOSDE AAC,ATRAVES DO FLUXO ASCENDENTE.FORNECIMENTO</t>
  </si>
  <si>
    <t>18.017.0075-A</t>
  </si>
  <si>
    <t>18.017.0080-0</t>
  </si>
  <si>
    <t>FREIO HIDRAULICO DE 400MM PARA ENCHIMENTO DOS RESERVATORIOSDE AAC,ATRAVES DE FLUXO ASCENDENTE.FORNECIMENTO</t>
  </si>
  <si>
    <t>18.017.0080-A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</si>
  <si>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</si>
  <si>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</si>
  <si>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</si>
  <si>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</si>
  <si>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</si>
  <si>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</si>
  <si>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</si>
  <si>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</si>
  <si>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</si>
  <si>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</si>
  <si>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</si>
  <si>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</si>
  <si>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</si>
  <si>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</si>
  <si>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</si>
  <si>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</si>
  <si>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BLINDADO COM CHUMBO DE 1MM PARA USO EM DIVISORIAS OUBIOMBOS RADIOLOGICOS,INCLUSIVE MAO-DE-OBRA DE INSTALACAO,PERFIS,PORTAS E ELEMENTOS DE FIXACAO</t>
  </si>
  <si>
    <t>18.018.0030-A</t>
  </si>
  <si>
    <t>18.018.0032-0</t>
  </si>
  <si>
    <t>PAINEL BLINDADO COM CHUMBO DE 1,50MM PARA USO EM DIVISORIASOU BIOMBOS RADIOLOGICOS,INCLUSIVE MAO-DE-OBRA DE INSTALACAO,PERFIS,PORTAS E ELEMENTOS DE FIXACAO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</si>
  <si>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</si>
  <si>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</si>
  <si>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</si>
  <si>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</si>
  <si>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</si>
  <si>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</si>
  <si>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</si>
  <si>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</si>
  <si>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</si>
  <si>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</si>
  <si>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</si>
  <si>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</si>
  <si>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</si>
  <si>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</si>
  <si>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INOXIDAVEL,COM DUAS TORNEIRAS AUTOMATICAS PARA SAIDA DE AGUA,DISPENSADORES AUTOMATICO PARA SAIDA DE SABAO E DEGERMANTE,ACIONADOS POR PEDAIS FRONTAIS.FORNECIMENTO</t>
  </si>
  <si>
    <t>18.018.0100-A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</si>
  <si>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</si>
  <si>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</si>
  <si>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</si>
  <si>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</si>
  <si>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</si>
  <si>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</si>
  <si>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</si>
  <si>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</si>
  <si>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</si>
  <si>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</si>
  <si>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</si>
  <si>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</si>
  <si>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</si>
  <si>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</si>
  <si>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</si>
  <si>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</si>
  <si>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</si>
  <si>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</si>
  <si>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</si>
  <si>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</si>
  <si>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</si>
  <si>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</si>
  <si>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</si>
  <si>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</si>
  <si>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</si>
  <si>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</si>
  <si>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</si>
  <si>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</si>
  <si>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</si>
  <si>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18.021.0048-A</t>
  </si>
  <si>
    <t>18.021.0060-0</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</si>
  <si>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</si>
  <si>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</si>
  <si>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</si>
  <si>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</si>
  <si>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18.021.0065-A</t>
  </si>
  <si>
    <t>18.021.0070-0</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</si>
  <si>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</si>
  <si>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</si>
  <si>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</si>
  <si>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</si>
  <si>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</si>
  <si>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</si>
  <si>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</si>
  <si>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</si>
  <si>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</si>
  <si>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</si>
  <si>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</si>
  <si>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</si>
  <si>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</si>
  <si>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</si>
  <si>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</si>
  <si>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</si>
  <si>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</si>
  <si>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</si>
  <si>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</si>
  <si>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</si>
  <si>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</si>
  <si>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</si>
  <si>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</si>
  <si>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</si>
  <si>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</si>
  <si>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</si>
  <si>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</si>
  <si>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</si>
  <si>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</si>
  <si>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</si>
  <si>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</si>
  <si>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</si>
  <si>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</si>
  <si>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</si>
  <si>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</si>
  <si>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</si>
  <si>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</si>
  <si>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</si>
  <si>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</si>
  <si>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</si>
  <si>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</si>
  <si>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</si>
  <si>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</si>
  <si>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</si>
  <si>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</si>
  <si>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</si>
  <si>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</si>
  <si>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</si>
  <si>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</si>
  <si>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</si>
  <si>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</si>
  <si>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</si>
  <si>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</si>
  <si>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</si>
  <si>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</si>
  <si>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ELETRICO TIPO PRESSAO,EM ACO INOXIDAVEL,MODELO DEPE,ADULTO/CRIANCA,COM FILTRO INTERNO,CAPACIDADE 80L/H.FORNECIMENTO</t>
  </si>
  <si>
    <t>18.025.0001-A</t>
  </si>
  <si>
    <t>18.025.0005-0</t>
  </si>
  <si>
    <t>BEBEDOURO ELETRICO TIPO PRESSAO,EM ACO INOXIDAVEL,MODELO DEPE,ADULTO,COM FILTRO INTERNO,CAPACIDADE 40L/H,COM 2 TORNEIRAS.FORNECIMENTO</t>
  </si>
  <si>
    <t>18.025.0005-A</t>
  </si>
  <si>
    <t>18.025.0007-0</t>
  </si>
  <si>
    <t>BEBEDOURO ELETRICO TIPO PRESSAO,EM ACO INOXIDAVEL,MODELO DEPE,ADULTO,COM FILTRO INTERNO,CAPACIDADE DE 200L/H,COM 4 TORNEIRAS.FORNECIMENTO</t>
  </si>
  <si>
    <t>18.025.0007-A</t>
  </si>
  <si>
    <t>18.025.0010-0</t>
  </si>
  <si>
    <t>BEBEDOURO ELETRICO,110/220V,COM DUAS SAIDAS DE AGUA GELADA ETEMPERATURA AMBIENTE.FORNECIMENTO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</si>
  <si>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</si>
  <si>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</si>
  <si>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</si>
  <si>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</si>
  <si>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</si>
  <si>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</si>
  <si>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</si>
  <si>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</si>
  <si>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</si>
  <si>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</si>
  <si>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</si>
  <si>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</si>
  <si>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</si>
  <si>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</si>
  <si>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</si>
  <si>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</si>
  <si>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</si>
  <si>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</si>
  <si>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</si>
  <si>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</si>
  <si>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</si>
  <si>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</si>
  <si>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</si>
  <si>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</si>
  <si>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</si>
  <si>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</si>
  <si>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</si>
  <si>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</si>
  <si>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</si>
  <si>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</si>
  <si>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18.025.0095-A</t>
  </si>
  <si>
    <t>18.025.0150-0</t>
  </si>
  <si>
    <t>MESA DE AUTOPSIA OU NECROPSIA COM LAVATORIO E RECIPIENTE PARA COLETA DE MATERIAIS.FORNECIMENTO</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</si>
  <si>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</si>
  <si>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</si>
  <si>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</si>
  <si>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</si>
  <si>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</si>
  <si>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</si>
  <si>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</si>
  <si>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</si>
  <si>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</si>
  <si>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</si>
  <si>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</si>
  <si>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</si>
  <si>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</si>
  <si>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</si>
  <si>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</si>
  <si>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</si>
  <si>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</si>
  <si>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</si>
  <si>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</si>
  <si>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</si>
  <si>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</si>
  <si>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</si>
  <si>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</si>
  <si>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</si>
  <si>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</si>
  <si>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</si>
  <si>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</si>
  <si>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</si>
  <si>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</si>
  <si>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LUMINARIA AUTONOMA PERSONALIZADA(NAO FUME)COM LAMPADA FLUORESCENTE DE 9W,110/220V,COM DIMENSAO DE 22X11,6CM,COM SUPORTE"L".FORNECIMENTO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</si>
  <si>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</si>
  <si>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</si>
  <si>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</si>
  <si>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</si>
  <si>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</si>
  <si>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</si>
  <si>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</si>
  <si>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18.027.0077-0</t>
  </si>
  <si>
    <t>ARANDELA DE EMBUTIR,TIPO "LUZ VIGIA",LINHA HOSPITALAR,PARA 1LAMPADA (EXCLUSIVE ESTA),PARA USO INTERNO, EM CHAPA DE ACOZINCADO E PINTADO, ANTI-OFUSCANTE E COM REFLETOR DE ALTO BRILHO.FORNECIMENTO E COLOCACAO</t>
  </si>
  <si>
    <t>18.027.0077-A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</si>
  <si>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</si>
  <si>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</si>
  <si>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</si>
  <si>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</si>
  <si>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</si>
  <si>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</si>
  <si>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</si>
  <si>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FECHADA,PARA ILUMINACAO DE QUADRAS DE ESPORTES E AFINS,EM ALUMINIO ESTRIADO PARA LAMPADA MISTA DE ATE 500W,EXCLUSIVE ESTA.FORNECIMENTO E COLOCACAO</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</si>
  <si>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</si>
  <si>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</si>
  <si>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</si>
  <si>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</si>
  <si>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</si>
  <si>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</si>
  <si>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</si>
  <si>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</si>
  <si>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</si>
  <si>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</si>
  <si>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</si>
  <si>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</si>
  <si>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</si>
  <si>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</si>
  <si>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</si>
  <si>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</si>
  <si>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</si>
  <si>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</si>
  <si>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</si>
  <si>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</si>
  <si>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</si>
  <si>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</si>
  <si>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</si>
  <si>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</si>
  <si>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</si>
  <si>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</si>
  <si>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</si>
  <si>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</si>
  <si>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</si>
  <si>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</si>
  <si>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</si>
  <si>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</si>
  <si>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</si>
  <si>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</si>
  <si>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</si>
  <si>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</si>
  <si>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</si>
  <si>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</si>
  <si>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</si>
  <si>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</si>
  <si>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</si>
  <si>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</si>
  <si>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</si>
  <si>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</si>
  <si>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</si>
  <si>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</si>
  <si>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</si>
  <si>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</si>
  <si>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</si>
  <si>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</si>
  <si>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</si>
  <si>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</si>
  <si>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</si>
  <si>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</si>
  <si>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</si>
  <si>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</si>
  <si>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</si>
  <si>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</si>
  <si>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</si>
  <si>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</si>
  <si>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</si>
  <si>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</si>
  <si>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</si>
  <si>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</si>
  <si>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</si>
  <si>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</si>
  <si>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</si>
  <si>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</si>
  <si>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</si>
  <si>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</si>
  <si>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</si>
  <si>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</si>
  <si>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</si>
  <si>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</si>
  <si>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</si>
  <si>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</si>
  <si>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</si>
  <si>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</si>
  <si>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</si>
  <si>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</si>
  <si>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</si>
  <si>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</si>
  <si>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</si>
  <si>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</si>
  <si>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</si>
  <si>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</si>
  <si>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</si>
  <si>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</si>
  <si>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</si>
  <si>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</si>
  <si>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</si>
  <si>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</si>
  <si>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</si>
  <si>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</si>
  <si>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</si>
  <si>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</si>
  <si>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</si>
  <si>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</si>
  <si>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</si>
  <si>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</si>
  <si>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</si>
  <si>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</si>
  <si>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</si>
  <si>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</si>
  <si>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</si>
  <si>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</si>
  <si>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</si>
  <si>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</si>
  <si>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</si>
  <si>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</si>
  <si>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</si>
  <si>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</si>
  <si>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</si>
  <si>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</si>
  <si>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</si>
  <si>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</si>
  <si>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</si>
  <si>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</si>
  <si>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</si>
  <si>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</si>
  <si>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</si>
  <si>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</si>
  <si>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</si>
  <si>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</si>
  <si>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</si>
  <si>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</si>
  <si>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</si>
  <si>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</si>
  <si>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</si>
  <si>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</si>
  <si>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</si>
  <si>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</si>
  <si>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</si>
  <si>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</si>
  <si>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</si>
  <si>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</si>
  <si>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</si>
  <si>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</si>
  <si>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</si>
  <si>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</si>
  <si>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</si>
  <si>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</si>
  <si>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</si>
  <si>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HALOGENA PALITO DE 150W/110V(INCLUSIVE LAMPADA).FORNECIMENTO E COLOCACAO</t>
  </si>
  <si>
    <t>18.027.0430-A</t>
  </si>
  <si>
    <t>18.027.0434-0</t>
  </si>
  <si>
    <t>LUMINARIA TIPO SPOT,DIRECIONAL,EXCLUSIVE LAMPADA.FORNECIMENTO E COLOCACAO</t>
  </si>
  <si>
    <t>18.027.0434-A</t>
  </si>
  <si>
    <t>18.027.0436-0</t>
  </si>
  <si>
    <t>LUMINARIA DECORATIVA COM UMA PETALA PARA LAMPADA MISTA DE 160W/220V,EQUIPADA COM CELULA FOTOELETRICA,EXCLUSIVE LAMPADA.FORNECIMENTO E COLOCACAO</t>
  </si>
  <si>
    <t>18.027.0436-A</t>
  </si>
  <si>
    <t>18.027.0438-0</t>
  </si>
  <si>
    <t>LUMINARIA DECORATIVA COM DUAS PETALAS PARA LAMPADA MISTA DE160W/220V,EQUIPADA COM CELULA FOTOELETRICA,EXCLUSIVE LAMPADA.FORNECIMENTO E COLOCACAO</t>
  </si>
  <si>
    <t>18.027.0438-A</t>
  </si>
  <si>
    <t>18.027.0440-0</t>
  </si>
  <si>
    <t>LUMINARIA DE EMBUTIR DIRECIONAVEL,PARA LAMPADA TIPO DICROICA,(EXCLUSIVE ESTA),COM ARCO DE ALUMINIO PINTADO EM EPOXI BRANCO.FORNECIMENTO E COLOCACAO</t>
  </si>
  <si>
    <t>18.027.0440-A</t>
  </si>
  <si>
    <t>18.027.0445-0</t>
  </si>
  <si>
    <t>ARANDELA,DE PAREDE,COM RECEPTACULO (EXCLUSIVE LAMPADA), REFLETOR EM MATERIAL ANTIFERRUGEM E BRACO DE ALUMINIO ANODIZADOCOM BASE PARA FIXACAO.FORNECIMENTO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</si>
  <si>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</si>
  <si>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</si>
  <si>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</si>
  <si>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</si>
  <si>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</si>
  <si>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</si>
  <si>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</si>
  <si>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</si>
  <si>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</si>
  <si>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</si>
  <si>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</si>
  <si>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</si>
  <si>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</si>
  <si>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</si>
  <si>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</si>
  <si>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</si>
  <si>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</si>
  <si>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</si>
  <si>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</si>
  <si>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</si>
  <si>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</si>
  <si>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</si>
  <si>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</si>
  <si>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</si>
  <si>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</si>
  <si>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</si>
  <si>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</si>
  <si>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</si>
  <si>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</si>
  <si>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</si>
  <si>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</si>
  <si>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</si>
  <si>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</si>
  <si>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</si>
  <si>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</si>
  <si>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</si>
  <si>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</si>
  <si>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</si>
  <si>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</si>
  <si>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</si>
  <si>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</si>
  <si>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</si>
  <si>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</si>
  <si>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</si>
  <si>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</si>
  <si>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</si>
  <si>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</si>
  <si>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</si>
  <si>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</si>
  <si>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</si>
  <si>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</si>
  <si>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</si>
  <si>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</si>
  <si>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</si>
  <si>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</si>
  <si>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</si>
  <si>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</si>
  <si>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</si>
  <si>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</si>
  <si>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</si>
  <si>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</si>
  <si>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</si>
  <si>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</si>
  <si>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</si>
  <si>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</si>
  <si>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</si>
  <si>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</si>
  <si>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</si>
  <si>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</si>
  <si>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</si>
  <si>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</si>
  <si>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</si>
  <si>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</si>
  <si>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</si>
  <si>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</si>
  <si>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</si>
  <si>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</si>
  <si>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</si>
  <si>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</si>
  <si>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</si>
  <si>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</si>
  <si>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</si>
  <si>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</si>
  <si>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</si>
  <si>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</si>
  <si>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</si>
  <si>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</si>
  <si>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</si>
  <si>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</si>
  <si>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</si>
  <si>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</si>
  <si>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</si>
  <si>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</si>
  <si>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</si>
  <si>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</si>
  <si>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</si>
  <si>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</si>
  <si>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</si>
  <si>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</si>
  <si>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</si>
  <si>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</si>
  <si>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</si>
  <si>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</si>
  <si>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</si>
  <si>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</si>
  <si>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</si>
  <si>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</si>
  <si>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</si>
  <si>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</si>
  <si>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</si>
  <si>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</si>
  <si>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</si>
  <si>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</si>
  <si>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</si>
  <si>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</si>
  <si>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</si>
  <si>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</si>
  <si>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</si>
  <si>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</si>
  <si>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</si>
  <si>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</si>
  <si>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</si>
  <si>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</si>
  <si>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</si>
  <si>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</si>
  <si>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</si>
  <si>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</si>
  <si>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</si>
  <si>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</si>
  <si>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</si>
  <si>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</si>
  <si>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</si>
  <si>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</si>
  <si>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</si>
  <si>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</si>
  <si>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</si>
  <si>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</si>
  <si>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</si>
  <si>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</si>
  <si>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</si>
  <si>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</si>
  <si>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</si>
  <si>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</si>
  <si>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</si>
  <si>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</si>
  <si>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</si>
  <si>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</si>
  <si>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</si>
  <si>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</si>
  <si>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</si>
  <si>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</si>
  <si>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</si>
  <si>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</si>
  <si>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</si>
  <si>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</si>
  <si>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PARA ENERGIA DE EMERGENCIA,TRIFASICO,220/127VFREQUENCIA 50/60HZ,COM REGULADOR DE TENSAO E FREQUENCIA AUTOMATICA,QUADRO DE COMANDO AUTOMATICO E TANQUE DE COMBUSTIVELNA POTENCIA DE 75/60KVA(INTERMITENTE/CONTINUA).FORNECIMENTO</t>
  </si>
  <si>
    <t>18.028.0300-A</t>
  </si>
  <si>
    <t>18.028.0301-0</t>
  </si>
  <si>
    <t>GRUPO GERADOR PARA ENERGIA DE EMERGENCIA,TRIFASICO,220/127VFREQUENCIA 50/60HZ,COM REGULADOR DE TENSAO E FREQUENCIA AUTOMATICA,QUADRO DE COMANDO MANUAL E TANQUE DE COMBUSTIVEL NA POTENCIA DE 75/60KVA(INTERMITENTE/CONTINUA).FORNECIMENTO</t>
  </si>
  <si>
    <t>18.028.0301-A</t>
  </si>
  <si>
    <t>18.028.0302-0</t>
  </si>
  <si>
    <t>GRUPO GERADOR PARA ENERGIA DE EMERGENCIA,TRIFASICO,380/220VFREQUENCIA 50/60HZ,COM REGULADOR DE TENSAO E FREQUENCIA AUTOMATICA,QUADRO DE COMANDO AUTOMATICO E TANQUE DE COMBUSTIVELNA POTENCIA DE 75/60KVA(INTERMITENTE/CONTINUA).FORNECIMENTO</t>
  </si>
  <si>
    <t>18.028.0302-A</t>
  </si>
  <si>
    <t>18.028.0303-0</t>
  </si>
  <si>
    <t>GRUPO GERADOR PARA ENERGIA DE EMERGENCIA,TRIFASICO,380/220VFREQUENCIA 50/60HZ,COM REGULADOR DE TENSAO E FREQUENCIA AUTOMATICA,QUADRO DE COMANDO MANUAL E TANQUE DE COMBUSTIVEL NA POTENCIA DE 75/60KVA(INTERMITENTE/CONTINUA).FORNECIMENTO</t>
  </si>
  <si>
    <t>18.028.0303-A</t>
  </si>
  <si>
    <t>18.028.0305-0</t>
  </si>
  <si>
    <t>GRUPO GERADOR PARA ENERGIA DE EMERGENCIA,TRIFASICO,220/127VFREQUENCIA 50/60HZ,COM REGULADOR DE TENSAO E FREQUENCIA AUTOMATICA,QUADRO DE COMANDO AUTOMATICO E TANQUE DE COMBUSTIVELNA POTENCIA DE 81/65KVA(INTERMITENTE/CONTINUA).FORNECIMENTO</t>
  </si>
  <si>
    <t>18.028.0305-A</t>
  </si>
  <si>
    <t>18.028.0306-0</t>
  </si>
  <si>
    <t>GRUPO GERADOR PARA ENERGIA DE EMERGENCIA,TRIFASICO,220/127VFREQUENCIA 50/60HZ,COM REGULADOR DE TENSAO E FREQUENCIA AUTOMATICA,QUADRO DE COMANDO MANUAL E TANQUE DE COMBUSTIVEL NA POTENCIA DE 81/65KVA(INTERMITENTE/CONTINUA).FORNECIMENTO</t>
  </si>
  <si>
    <t>18.028.0306-A</t>
  </si>
  <si>
    <t>18.028.0307-0</t>
  </si>
  <si>
    <t>GRUPO GERADOR PARA ENERGIA DE EMERGENCIA,TRIFASICO,380/220VFREQUENCIA 50/60HZ,COM REGULADOR DE TENSAO E FREQUENCIA AUTOMATICA,QUADRO DE COMANDO AUTOMATICO E TANQUE DE COMBUSTIVELNA POTENCIA DE 81/65KVA(INTERMITENTE/CONTINUA).FORNECIMENTO</t>
  </si>
  <si>
    <t>18.028.0307-A</t>
  </si>
  <si>
    <t>18.028.0308-0</t>
  </si>
  <si>
    <t>GRUPO GERADOR PARA ENERGIA DE EMERGENCIA,TRIFASICO,380/220VFREQUENCIA 50/60HZ,COM REGULADOR DE TENSAO E FREQUENCIA AUTOMATICA,QUADRO DE COMANDO MANUAL E TANQUE DE COMBUSTIVEL NA POTENCIA DE 81/65KVA(INTERMITENTE/CONTINUA).FORNECIMENTO</t>
  </si>
  <si>
    <t>18.028.0308-A</t>
  </si>
  <si>
    <t>18.028.0310-0</t>
  </si>
  <si>
    <t>GRUPO GERADOR PARA ENERGIA DE EMERGENCIA,TRIFASICO,220/127VFREQUENCIA 50/60HZ,COM REGULADOR DE TENSAO E FREQUENCIA AUTOMATICA,QUADRO DE COMANDO AUTOMATICO E TANQUE DE COMBUSTIVELNA POTENCIA DE 115/92KVA(INTERMITENTE/CONTINUA).FORNECIMENTO</t>
  </si>
  <si>
    <t>18.028.0310-A</t>
  </si>
  <si>
    <t>18.028.0311-0</t>
  </si>
  <si>
    <t>GRUPO GERADOR PARA ENERGIA DE EMERGENCIA,TRIFASICO,220/127VFREQUENCIA 50/60HZ,COM REGULADOR DE TENSAO E FREQUENCIA AUTOMATICA,QUADRO DE COMANDO MANUAL E TANQUE DE COMBUSTIVEL NA POTENCIA DE 115/92KVA(INTERMITENTE/CONTINUA).FORNECIMENTO</t>
  </si>
  <si>
    <t>18.028.0311-A</t>
  </si>
  <si>
    <t>18.028.0312-0</t>
  </si>
  <si>
    <t>GRUPO GERADOR PARA ENERGIA DE EMERGENCIA,TRIFASICO,380/220VFREQUENCIA 50/60HZ,COM REGULADOR DE TENSAO E FREQUENCIA AUTOMATICA,QUADRO DE COMANDO AUTOMATICO E TANQUE DE COMBUSTIVELNA POTENCIA DE 115/92KVA(INTERMITENTE/CONTINUA).FORNECIMENTO</t>
  </si>
  <si>
    <t>18.028.0312-A</t>
  </si>
  <si>
    <t>18.028.0313-0</t>
  </si>
  <si>
    <t>GRUPO GERADOR PARA ENERGIA DE EMERGENCIA,TRIFASICO,380/220VFREQUENCIA 50/60HZ,COM REGULADOR DE TENSAO E FREQUENCIA AUTOMATICA,QUADRO DE COMANDO MANUAL E TANQUE DE COMBUSTIVEL NA POTENCIA DE 115/92KVA(INTERMITENTE/CONTINUA).FORNECIMENTO</t>
  </si>
  <si>
    <t>18.028.0313-A</t>
  </si>
  <si>
    <t>18.028.0315-0</t>
  </si>
  <si>
    <t>GRUPO GERADOR PARA ENERGIA DE EMERGENCIA,TRIFASICO,220/127VFREQUENCIA 50/60HZ,COM REGULADOR DE TENSAO E FREQUENCIA AUTOMATICA,QUADRO DE COMANDO AUTOMATICO E TANQUE DE COMBUSTIVELNA POTENCIA DE 180/144KVA(INTERMITENTE/CONTINUA).FORNECIMENTO</t>
  </si>
  <si>
    <t>18.028.0315-A</t>
  </si>
  <si>
    <t>18.028.0316-0</t>
  </si>
  <si>
    <t>GRUPO GERADOR PARA ENERGIA DE EMERGENCIA,TRIFASICO,220/127VFREQUENCIA 50/60HZ,COM REGULADOR DE TENSAO E FREQUENCIA AUTOMATICA,QUADRO DE COMANDO MANUAL E TANQUE DE COMBUSTIVEL NA POTENCIA DE 180/144KVA(INTERMITENTE/CONTINUA).FORNECIMENTO</t>
  </si>
  <si>
    <t>18.028.0316-A</t>
  </si>
  <si>
    <t>18.028.0317-0</t>
  </si>
  <si>
    <t>GRUPO GERADOR PARA ENERGIA DE EMERGENCIA,TRIFASICO,380/220VFREQUENCIA 50/60HZ,COM REGULADOR DE TENSAO E FREQUENCIA AUTOMATICA,QUADRO DE COMANDO AUTOMATICO E TANQUE DE COMBUSTIVELNA POTENCIA DE 180/144KVA(INTERMITENTE/CONTINUA).FORNECIMENTO</t>
  </si>
  <si>
    <t>18.028.0317-A</t>
  </si>
  <si>
    <t>18.028.0318-0</t>
  </si>
  <si>
    <t>GRUPO GERADOR PARA ENERGIA DE EMERGENCIA,TRIFASICO,380/220VFREQUENCIA 50/60HZ,COM REGULADOR DE TENSAO E FREQUENCIA AUTOMATICA,QUADRO DE COMANDO MANUAL E TANQUE DE COMBUSTIVEL NA POTENCIA DE 180/144KVA(INTERMITENTE/CONTINUA).FORNECIMENTO</t>
  </si>
  <si>
    <t>18.028.0318-A</t>
  </si>
  <si>
    <t>18.028.0320-0</t>
  </si>
  <si>
    <t>GRUPO GERADOR PARA ENERGIA DE EMERGENCIA,TRIFASICO,220/127VFREQUENCIA 50/60HZ,COM REGULADOR DE TENSAO E FREQUENCIA AUTOMATICA,QUADRO DE COMANDO AUTOMATICO E TANQUE DE COMBUSTIVELNA POTENCIA DE 260/208KVA(INTERMITENTE/CONTINUA).FORNECIMENTO</t>
  </si>
  <si>
    <t>18.028.0320-A</t>
  </si>
  <si>
    <t>18.028.0321-0</t>
  </si>
  <si>
    <t>GRUPO GERADOR PARA ENERGIA DE EMERGENCIA,TRIFASICO,220/127VFREQUENCIA 50/60HZ,COM REGULADOR DE TENSAO E FREQUENCIA AUTOMATICA,QUADRO DE COMANDO MANUAL E TANQUE DE COMBUSTIVEL NA POTENCIA DE 260/208KVA(INTERMITENTE/CONTINUA).FORNECIMENTO</t>
  </si>
  <si>
    <t>18.028.0321-A</t>
  </si>
  <si>
    <t>18.028.0322-0</t>
  </si>
  <si>
    <t>GRUPO GERADOR PARA ENERGIA DE EMERGENCIA,TRIFASICO,380/220VFREQUENCIA 50/60HZ,COM REGULADOR DE TENSAO E FREQUENCIA AUTOMATICA,QUADRO DE COMANDO AUTOMATICO E TANQUE DE COMBUSTIVELNA POTENCIA DE 260/208KVA(INTERMITENTE/CONTINUA).FORNECIMENTO</t>
  </si>
  <si>
    <t>18.028.0322-A</t>
  </si>
  <si>
    <t>18.028.0323-0</t>
  </si>
  <si>
    <t>GRUPO GERADOR PARA ENERGIA DE EMERGENCIA,TRIFASICO,380/220VFREQUENCIA 50/60HZ,COM REGULADOR DE TENSAO E FREQUENCIA AUTOMATICA,QUADRO DE COMANDO MANUAL E TANQUE DE COMBUSTIVEL NA POTENCIA DE 260/208KVA(INTERMITENTE/CONTINUA).FORNECIMENTO</t>
  </si>
  <si>
    <t>18.028.0323-A</t>
  </si>
  <si>
    <t>18.028.0325-0</t>
  </si>
  <si>
    <t>GRUPO GERADOR PARA ENERGIA DE EMERGENCIA,TRIFASICO,220/127VFREQUENCIA 50/60HZ,COM REGULADOR DE TENSAO E FREQUENCIA AUTOMATICA,QUADRO DE COMANDO AUTOMATICO E TANQUE DE COMBUSTIVELNA POTENCIA DE 360/288KVA(INTERMITENTE/CONTINUA).FORNECIMENTO</t>
  </si>
  <si>
    <t>18.028.0325-A</t>
  </si>
  <si>
    <t>18.028.0326-0</t>
  </si>
  <si>
    <t>GRUPO GERADOR PARA ENERGIA DE EMERGENCIA,TRIFASICO,220/127VFREQUENCIA 50/60HZ,COM REGULADOR DE TENSAO E FREQUENCIA AUTOMATICA,QUADRO DE COMANDO MANUAL E TANQUE DE COMBUSTIVEL NA POTENCIA DE 360/288KVA(INTERMITENTE/CONTINUA).FORNECIMENTO</t>
  </si>
  <si>
    <t>18.028.0326-A</t>
  </si>
  <si>
    <t>18.028.0327-0</t>
  </si>
  <si>
    <t>GRUPO GERADOR PARA ENERGIA DE EMERGENCIA,TRIFASICO,380/220VFREQUENCIA 50/60HZ,COM REGULADOR DE TENSAO E FREQUENCIA AUTOMATICA,QUADRO DE COMANDO AUTOMATICO E TANQUE DE COMBUSTIVELNA POTENCIA DE 360/288KVA(INTERMITENTE/CONTINUA).FORNECIMENTO</t>
  </si>
  <si>
    <t>18.028.0327-A</t>
  </si>
  <si>
    <t>18.028.0328-0</t>
  </si>
  <si>
    <t>GRUPO GERADOR PARA ENERGIA DE EMERGENCIA,TRIFASICO,380/220VFREQUENCIA 50/60HZ,COM REGULADOR DE TENSAO E FREQUENCIA AUTOMATICA,QUADRO DE COMANDO MANUAL E TANQUE DE COMBUSTIVEL NA POTENCIA DE 360/288KVA(INTERMITENTE/CONTINUA).FORNECIMENTO</t>
  </si>
  <si>
    <t>18.028.0328-A</t>
  </si>
  <si>
    <t>18.028.0330-0</t>
  </si>
  <si>
    <t>GRUPO GERADOR PARA ENERGIA DE EMERGENCIA,TRIFASICO,220/127VFREQUENCIA 50/60HZ,COM REGULADOR DE TENSAO E FREQUENCIA AUTOMATICA,QUADRO DE COMANDO AUTOMATICO E TANQUE DE COMBUSTIVELNA POTENCIA DE 460/370KVA(INTERMITENTE/CONTINUA).FORNECIMENTO</t>
  </si>
  <si>
    <t>18.028.0330-A</t>
  </si>
  <si>
    <t>18.028.0331-0</t>
  </si>
  <si>
    <t>GRUPO GERADOR PARA ENERGIA DE EMERGENCIA,TRIFASICO,220/127VFREQUENCIA 50/60HZ,COM REGULADOR DE TENSAO E FREQUENCIA AUTOMATICA,QUADRO DE COMANDO MANUAL E TANQUE DE COMBUSTIVEL NA POTENCIA DE 460/370KVA(INTERMITENTE/CONTINUA).FORNECIMENTO</t>
  </si>
  <si>
    <t>18.028.0331-A</t>
  </si>
  <si>
    <t>18.028.0332-0</t>
  </si>
  <si>
    <t>GRUPO GERADOR PARA ENERGIA DE EMERGENCIA,TRIFASICO,380/220VFREQUENCIA 50/60HZ,COM REGULADOR DE TENSAO E FREQUENCIA AUTOMATICA,QUADRO DE COMANDO AUTOMATICO E TANQUE DE COMBUSTIVELNA POTENCIA DE 460/370KVA(INTERMITENTE/CONTINUA).FORNECIMENTO</t>
  </si>
  <si>
    <t>18.028.0332-A</t>
  </si>
  <si>
    <t>18.028.0333-0</t>
  </si>
  <si>
    <t>GRUPO GERADOR PARA ENERGIA DE EMERGENCIA,TRIFASICO,380/220VFREQUENCIA 50/60HZ,COM REGULADOR DE TENSAO E FREQUENCIA AUTOMATICA,QUADRO DE COMANDO MANUAL E TANQUE DE COMBUSTIVEL NAPOTENCIA DE 460/370KVA(INTERMITENTE/CONTINUA).FORNECIMENTO</t>
  </si>
  <si>
    <t>18.028.0333-A</t>
  </si>
  <si>
    <t>18.028.0335-0</t>
  </si>
  <si>
    <t>GRUPO GERADOR PARA ENERGIA DE EMERGENCIA,TRIFASICO,220/127VFREQUENCIA 50/60HZ,COM REGULADOR DE TENSAO E FREQUENCIA AUTOMATICA,QUADRO DE COMANDO AUTOMATICO E TANQUE DE COMBUSTIVELNA POTENCIA DE 650/520KVA(INTERMITENTE/CONTINUA).FORNECIMENTO</t>
  </si>
  <si>
    <t>18.028.0335-A</t>
  </si>
  <si>
    <t>18.028.0336-0</t>
  </si>
  <si>
    <t>GRUPO GERADOR PARA ENERGIA DE EMERGENCIA,TRIFASICO,220/127VFREQUENCIA 50/60HZ,COM REGULADOR DE TENSAO E FREQUENCIA AUTOMATICA,QUADRO DE COMANDO MANUAL E TANQUE DE COMBUSTIVEL NA POTENCIA DE 650/520KVA(INTERMITENTE/CONTINUA).FORNECIMENTO</t>
  </si>
  <si>
    <t>18.028.0336-A</t>
  </si>
  <si>
    <t>18.028.0337-0</t>
  </si>
  <si>
    <t>GRUPO GERADOR PARA ENERGIA DE EMERGENCIA,TRIFASICO,380/220VFREQUENCIA 50/60HZ,COM REGULADOR DE TENSAO E FREQUENCIA AUTOMATICA,QUADRO DE COMANDO AUTOMATICO E TANQUE DE COMBUSTIVELNA POTENCIA DE 650/520KVA(INTERMITENTE/CONTINUA).FORNECIMENTO</t>
  </si>
  <si>
    <t>18.028.0337-A</t>
  </si>
  <si>
    <t>18.028.0338-0</t>
  </si>
  <si>
    <t>GRUPO GERADOR PARA ENERGIA DE EMERGENCIA,TRIFASICO,380/220VFREQUENCIA 50/60HZ,COM REGULADOR DE TENSAO E FREQUENCIA AUTOMATICA,QUADRO DE COMANDO MANUAL E TANQUE DE COMBUSTIVEL NA POTENCIA DE 650/520KVA(INTERMITENTE/CONTINUA).FORNECIMENTO</t>
  </si>
  <si>
    <t>18.028.0338-A</t>
  </si>
  <si>
    <t>18.028.0340-0</t>
  </si>
  <si>
    <t>GRUPO GERADOR PARA ENERGIA DE EMERGENCIA,TRIFASICO,220/127VFREQUENCIA 50/60HZ,COM REGULADOR DE TENSAO E FREQUENCIA AUTOMATICA,QUADRO DE COMANDO AUTOMATICO E TANQUE DE COMBUSTIVELNA POTENCIA DE 700/560KVA(INTERMITENTE/CONTINUA).FORNECIMENTO</t>
  </si>
  <si>
    <t>18.028.0340-A</t>
  </si>
  <si>
    <t>18.028.0341-0</t>
  </si>
  <si>
    <t>GRUPO GERADOR PARA ENERGIA DE EMERGENCIA,TRIFASICO,220/127VFREQUENCIA 50/60HZ,COM REGULADOR DE TENSAO E FREQUENCIA AUTOMATICA,QUADRO DE COMANDO MANUAL E TANQUE DE COMBUSTIVEL NA POTENCIA DE 700/560KVA(INTERMITENTE/CONTINUA).FORNECIMENTO</t>
  </si>
  <si>
    <t>18.028.0341-A</t>
  </si>
  <si>
    <t>18.028.0342-0</t>
  </si>
  <si>
    <t>GRUPO GERADOR PARA ENERGIA DE EMERGENCIA,TRIFASICO,380/220VFREQUENCIA 50/60HZ,COM REGULADOR DE TENSAO E FREQUENCIA AUTOMATICA,QUADRO DE COMANDO AUTOMATICO E TANQUE DE COMBUSTIVELNA POTENCIA DE 700/560KVA(INTERMITENTE/CONTINUA).FORNECIMENTO</t>
  </si>
  <si>
    <t>18.028.0342-A</t>
  </si>
  <si>
    <t>18.028.0343-0</t>
  </si>
  <si>
    <t>GRUPO GERADOR PARA ENERGIA DE EMERGENCIA,TRIFASICO,380/220VFREQUENCIA 50/60HZ,COM REGULADOR DE TENSAO E FREQUENCIA AUTOMATICA,QUADRO DE COMANDO MANUAL E TANQUE DE COMBUSTIVEL NA POTENCIA DE 700/560KVA(INTERMITENTE/CONTINUA).FORNECIMENTO</t>
  </si>
  <si>
    <t>18.028.0343-A</t>
  </si>
  <si>
    <t>18.028.0345-0</t>
  </si>
  <si>
    <t>GRUPO GERADOR PARA ENERGIA DE EMERGENCIA,TRIFASICO,220/127VFREQUENCIA 50/60HZ,COM REGULADOR DE TENSAO E FREQUENCIA AUTOMATICA,QUADRO DE COMANDO AUTOMATICO E TANQUE DE COMBUSTIVELNA POTENCIA DE 1000/800KVA(INTERMITENTE/CONTINUA).FORNECIMENTO</t>
  </si>
  <si>
    <t>18.028.0345-A</t>
  </si>
  <si>
    <t>18.028.0346-0</t>
  </si>
  <si>
    <t>GRUPO GERADOR PARA ENERGIA DE EMERGENCIA,TRIFASICO,220/127VFREQUENCIA 50/60HZ,COM REGULADOR DE TENSAO E FREQUENCIA AUTOMATICA,QUADRO DE COMANDO MANUAL E TANQUE DE COMBUSTIVEL NAPOTENCIA DE 1000/800KVA (INTERMITENTE/CONTINUA).FORNECIMENTO</t>
  </si>
  <si>
    <t>18.028.0346-A</t>
  </si>
  <si>
    <t>18.028.0347-0</t>
  </si>
  <si>
    <t>GRUPO GERADOR PARA ENERGIA DE EMERGENCIA,TRIFASICO,380/220VFREQUENCIA 50/60HZ,COM REGULADOR DE TENSAO E FREQUENCIA AUTOMATICA,QUADRO DE COMANDO AUTOMATICO E TANQUE DE COMBUSTIVELNA POTENCIA DE 1000/800KVA(INTERMITENTE/CONTINUA).FORNECIMENTO</t>
  </si>
  <si>
    <t>18.028.0347-A</t>
  </si>
  <si>
    <t>18.028.0348-0</t>
  </si>
  <si>
    <t>GRUPO GERADOR PARA ENERGIA DE EMERGENCIA,TRIFASICO,380/220VFREQUENCIA 50/60HZ,COM REGULADOR DE TENSAO E FREQUENCIA AUTOMATICA,QUADRO DE COMANDO MANUAL E TANQUE DE COMBUSTIVEL NA POTENCIA DE 1000/800KVA(INTERMITENTE/CONTINUA).FORNECIMENTO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</si>
  <si>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</si>
  <si>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</si>
  <si>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</si>
  <si>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</si>
  <si>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</si>
  <si>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</si>
  <si>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</si>
  <si>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</si>
  <si>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</si>
  <si>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</si>
  <si>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</si>
  <si>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</si>
  <si>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</si>
  <si>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</si>
  <si>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</si>
  <si>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</si>
  <si>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</si>
  <si>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</si>
  <si>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</si>
  <si>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</si>
  <si>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</si>
  <si>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</si>
  <si>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</si>
  <si>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</si>
  <si>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</si>
  <si>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</si>
  <si>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</si>
  <si>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</si>
  <si>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</si>
  <si>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</si>
  <si>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</si>
  <si>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</si>
  <si>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</si>
  <si>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</si>
  <si>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</si>
  <si>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</si>
  <si>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</si>
  <si>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</si>
  <si>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</si>
  <si>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</si>
  <si>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</si>
  <si>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</si>
  <si>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</si>
  <si>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</si>
  <si>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</si>
  <si>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</si>
  <si>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</si>
  <si>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</si>
  <si>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</si>
  <si>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</si>
  <si>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</si>
  <si>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</si>
  <si>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</si>
  <si>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</si>
  <si>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</si>
  <si>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</si>
  <si>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</si>
  <si>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</si>
  <si>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</si>
  <si>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</si>
  <si>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</si>
  <si>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</si>
  <si>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</si>
  <si>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</si>
  <si>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</si>
  <si>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</si>
  <si>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</si>
  <si>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</si>
  <si>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</si>
  <si>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</si>
  <si>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</si>
  <si>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</si>
  <si>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</si>
  <si>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</si>
  <si>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</si>
  <si>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</si>
  <si>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</si>
  <si>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</si>
  <si>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</si>
  <si>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</si>
  <si>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</si>
  <si>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</si>
  <si>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</si>
  <si>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</si>
  <si>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</si>
  <si>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</si>
  <si>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</si>
  <si>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</si>
  <si>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</si>
  <si>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</si>
  <si>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</si>
  <si>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</si>
  <si>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</si>
  <si>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</si>
  <si>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</si>
  <si>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TERMICO,NOS TERMOS DA NBR 16401,ATE 10TR,INCLUSIVE PROJETO</t>
  </si>
  <si>
    <t>TR</t>
  </si>
  <si>
    <t>18.030.0500-A</t>
  </si>
  <si>
    <t>18.030.0510-0</t>
  </si>
  <si>
    <t>SISTEMA DE AR CONDICIONADO CENTRAL,TIPO "SELF CONTAINED",CONDENSACAO A AR,PARA AREAS DE CONFORTO TERMICO,NOS TERMOS DA NBR 16401,DE 10,1 ATE 15TR,INCLUSIVE PROJETO</t>
  </si>
  <si>
    <t>18.030.0510-A</t>
  </si>
  <si>
    <t>18.030.0520-0</t>
  </si>
  <si>
    <t>SISTEMA DE AR CONDICIONADO CENTRAL,TIPO "SELF CONTAINED",CONDENSACAO A AR,PARA AREAS DE CONFORTO TERMICO,NOS TERMOS DA NBR 16401, DE 15,1 ATE 20TR,INCLUSIVE PROJETO</t>
  </si>
  <si>
    <t>18.030.0520-A</t>
  </si>
  <si>
    <t>18.030.0530-0</t>
  </si>
  <si>
    <t>SISTEMA DE AR CONDICIONADO CENTRAL,TIPO "SELF CONTAINED",CONDENSACAO A AR,PARA AREAS DE CONFORTO TERMICO,NOS TERMOS DA NBR 16401,DE 20,1 ATE 25TR,INCLUSIVE PROJETO</t>
  </si>
  <si>
    <t>18.030.0530-A</t>
  </si>
  <si>
    <t>18.030.0540-0</t>
  </si>
  <si>
    <t>SISTEMA DE AR CONDICIONADO CENTRAL,TIPO "SELF CONTAINED",CONDENSACAO A AR,PARA AREAS DE CONFORTO TERMICO,NOS TERMOS DA NBR 16401,DE 25,1 ATE 30TR,INCLUSIVE PROJETO</t>
  </si>
  <si>
    <t>18.030.0540-A</t>
  </si>
  <si>
    <t>18.030.0550-0</t>
  </si>
  <si>
    <t>SISTEMA DE AR CONDICIONADO CENTRAL,TIPO "SELF CONTAINED",CONDENSACAO A AR,PARA AREAS DE CONFORTO TERMICO,NOS TERMOS DA NBR 16401,DE 30,1 ATE 40TR,INCLUSIVE PROJETO</t>
  </si>
  <si>
    <t>18.030.0550-A</t>
  </si>
  <si>
    <t>18.030.0660-0</t>
  </si>
  <si>
    <t>SISTEMA DE AR CONDICIONADO CENTRAL,TIPO SPLIT "BUILT IN",COMREDE DE DUTOS DE INSUFLAMENTO E DE AR EXTERIOR PARA RENOVACAO,PARA AREAS DE CONFORTO TERMICO,NOS TERMOS DA NBR 16401,ATE 10TR,INCLUSIVE PROJETO</t>
  </si>
  <si>
    <t>18.030.0660-A</t>
  </si>
  <si>
    <t>18.030.0663-0</t>
  </si>
  <si>
    <t>SISTEMA DE AR CONDICIONADO CENTRAL,TIPO SPLIT "BUILT IN",COMREDE DE DUTOS DE INSUFLAMENTO E DE AR EXTERIOR PARA RENOVACAO,PARA AREAS DE CONFORTO TERMICO,NOS TERMOS DA NBR 16401,DE10,1 ATE 15TR,INCLUSIVE PROJETO</t>
  </si>
  <si>
    <t>18.030.0663-A</t>
  </si>
  <si>
    <t>18.030.0665-0</t>
  </si>
  <si>
    <t>SISTEMA DE AR CONDICIONADO CENTRAL,TIPO SPLIT "BUILT IN",COMREDE DE DUTOS DE INSUFLAMENTO E DE AR EXTERIOR PARA RENOVACAO,PARA AREAS DE CONFORTO TERMICO,NOS TERMOS DA NBR 16401,DE15,1 ATE 20TR,INCLUSIVE PROJETO</t>
  </si>
  <si>
    <t>18.030.0665-A</t>
  </si>
  <si>
    <t>18.030.0667-0</t>
  </si>
  <si>
    <t>SISTEMA DE AR CONDICIONADO CENTRAL,TIPO SPLIT "BUILT IN",COMREDE DE DUTOS DE INSUFLAMENTO E DE AR EXTERIOR PARA RENOVACAO,PARA AREAS DE CONFORTO TERMICO,NOS TERMOS DA NBR 16401,DE20,1 ATE 25TR,INCLUSIVE PROJETO</t>
  </si>
  <si>
    <t>18.030.0667-A</t>
  </si>
  <si>
    <t>18.030.0669-0</t>
  </si>
  <si>
    <t>SISTEMA DE AR CONDICIONADO CENTRAL,TIPO SPLIT "BUILT IN",COMREDE DE DUTOS DE INSUFLAMENTO E DE AR EXTERIOR PARA RENOVACAO,PARA AREAS DE CONFORTO TERMICO,NOS TERMOS DA NBR 16401,DE25,1 ATE 30TR,INCLUSIVE PROJETO</t>
  </si>
  <si>
    <t>18.030.0669-A</t>
  </si>
  <si>
    <t>18.030.0673-0</t>
  </si>
  <si>
    <t>SISTEMA DE AR CONDICIONADO CENTRAL,TIPO SPLIT "BUILT IN",COMREDE DE DUTOS DE INSUFLAMENTO E DE AR EXTERIOR PARA RENOVACAO,PARA AREAS DE CONFORTO TERMICO,NOS TERMOS DA NBR 16401,DE30,1 ATE 40TR,INCLUSIVE PROJETO</t>
  </si>
  <si>
    <t>18.030.0673-A</t>
  </si>
  <si>
    <t>18.030.0700-0</t>
  </si>
  <si>
    <t>SISTEMA DE AR CONDICIONADO CENTRAL,TIPO "CHILLER",CONDENSACAO A AR,PARA AREAS DE CONFORTO TERMICO,NOS TERMOS DA NBR 16401,ATE 50TR,INCLUSIVE PROJETO</t>
  </si>
  <si>
    <t>18.030.0700-A</t>
  </si>
  <si>
    <t>18.030.0710-0</t>
  </si>
  <si>
    <t>SISTEMA DE AR CONDICIONADO CENTRAL,TIPO "CHILLER",CONDENSACAO A AR,PARA AREAS DE CONFORTO TERMICO,NOS TERMOS DA NBR 16401,DE 50,1 ATE 100TR,INCLUSIVE PROJETO</t>
  </si>
  <si>
    <t>18.030.0710-A</t>
  </si>
  <si>
    <t>18.030.0720-0</t>
  </si>
  <si>
    <t>SISTEMA DE AR CONDICIONADO CENTRAL,TIPO "CHILLER",CONDENSACAO A AR,PARA AREAS DE CONFORTO TERMICO,NOS TERMOS DA NBR 16401,DE 100,1 ATE 150TR,INCLUSIVE PROJETO</t>
  </si>
  <si>
    <t>18.030.0720-A</t>
  </si>
  <si>
    <t>18.030.0730-0</t>
  </si>
  <si>
    <t>SISTEMA DE AR CONDICIONADO CENTRAL,TIPO "CHILLER",CONDENSACAO A AR,PARA AREAS DE CONFORTO TERMICO,NOS TERMOS DA NBR 16401,DE 150,1 ATE 200TR,INCLUSIVE PROJETO</t>
  </si>
  <si>
    <t>18.030.0730-A</t>
  </si>
  <si>
    <t>18.030.0740-0</t>
  </si>
  <si>
    <t>SISTEMA DE AR CONDICIONADO CENTRAL,TIPO "CHILLER",CONDENSACAO A AR,PARA AREAS DE CONFORTO TERMICO,NOS TERMOS DA NBR 16401,DE 200,1 ATE 250TR,INCLUSIVE PROJETO</t>
  </si>
  <si>
    <t>18.030.0740-A</t>
  </si>
  <si>
    <t>18.030.0742-0</t>
  </si>
  <si>
    <t>SISTEMA DE AR CONDICIONADO CENTRAL,TIPO "CHILLER",CONDENSACAO A AR,PARA AREAS DE CONFORTO TERMICO,NOS TERMOS DA NBR 16401,DE 250,1 ATE 300TR,INCLUSIVE PROJETO</t>
  </si>
  <si>
    <t>18.030.0742-A</t>
  </si>
  <si>
    <t>18.030.0744-0</t>
  </si>
  <si>
    <t>SISTEMA DE AR CONDICIONADO CENTRAL,TIPO "CHILLER",CONDENSACAO A AR,PARA AREAS DE CONFORTO TERMICO,NOS TERMOS DA NBR 16401,DE 300,1 ATE 350TR,INCLUSIVE PROJETO</t>
  </si>
  <si>
    <t>18.030.0744-A</t>
  </si>
  <si>
    <t>18.030.0746-0</t>
  </si>
  <si>
    <t>SISTEMA DE AR CONDICIONADO CENTRAL,TIPO "CHILLER",CONDENSACAO A AR,PARA AREAS DE CONFORTO TERMICO,NOS TERMOS DA NBR 16401,DE 350,1 ATE 400TR,INCLUSIVE PROJETO</t>
  </si>
  <si>
    <t>18.030.0746-A</t>
  </si>
  <si>
    <t>18.030.0900-0</t>
  </si>
  <si>
    <t>SISTEMA DE AR CONDICIONADO CENTRAL,TIPO "CHILLER",CONDENSACAO A AR,PARA UNIDADES MEDICAS ASSISTENCIAIS,NOS TERMOS DA NBR7256,ATE 50TR,INCLUSIVE PROJETO</t>
  </si>
  <si>
    <t>18.030.0900-A</t>
  </si>
  <si>
    <t>18.030.0905-0</t>
  </si>
  <si>
    <t>SISTEMA DE AR CONDICIONADO CENTRAL,TIPO "CHILLER",CONDENSACAO A AR,PARA UNIDADES MEDICAS ASSISTENCIAIS,NOS TERMOS DA NBR7256,DE 50,1 ATE 100TR,INCLUSIVE PROJETO</t>
  </si>
  <si>
    <t>18.030.0905-A</t>
  </si>
  <si>
    <t>18.030.0910-0</t>
  </si>
  <si>
    <t>SISTEMA DE AR CONDICIONADO CENTRAL,TIPO "CHILLER",CONDENSACAO A AR,PARA UNIDADES MEDICAS ASSISTENCIAIS,NOS TERMOS DA NBR7256,DE 100,1 ATE 150TR,INCLUSIVE PROJETO</t>
  </si>
  <si>
    <t>18.030.0910-A</t>
  </si>
  <si>
    <t>18.030.0915-0</t>
  </si>
  <si>
    <t>SISTEMA DE AR CONDICIONADO CENTRAL,TIPO "CHILLER",CONDENSACAO A AR,PARA UNIDADES MEDICAS ASSISTENCIAIS,NOS TERMOS DA NBR7256,DE 150,1 ATE 200TR,INCLUSIVE PROJETO</t>
  </si>
  <si>
    <t>18.030.0915-A</t>
  </si>
  <si>
    <t>18.030.0920-0</t>
  </si>
  <si>
    <t>SISTEMA DE AR CONDICIONADO CENTRAL,TIPO "CHILLER",CONDENSACAO A AR,PARA UNIDADES MEDICAS ASSISTENCIAIS,NOS TERMOS DA NBR7256,DE 200,1 ATE 250TR,INCLUSIVE PROJETO</t>
  </si>
  <si>
    <t>18.030.0920-A</t>
  </si>
  <si>
    <t>18.030.0921-0</t>
  </si>
  <si>
    <t>SISTEMA DE AR CONDICIONADO CENTRAL,TIPO "CHILLER",CONDENSACAO A AR,PARA UNIDADES MEDICAS ASSISTENCIAIS,NOS TERMOS DA NBR7256,DE 250,1 ATE 300TR,INCLUSIVE PROJETO</t>
  </si>
  <si>
    <t>18.030.0921-A</t>
  </si>
  <si>
    <t>18.030.0922-0</t>
  </si>
  <si>
    <t>SISTEMA DE AR CONDICIONADO CENTRAL,TIPO "CHILLER",CONDENSACAO A AR,PARA UNIDADES MEDICAS ASSISTENCIAIS,NOS TERMOS DA NBR7256,DE 300,1 ATE 350TR,INCLUSIVE PROJETO</t>
  </si>
  <si>
    <t>18.030.0922-A</t>
  </si>
  <si>
    <t>18.030.0923-0</t>
  </si>
  <si>
    <t>SISTEMA DE AR CONDICIONADO CENTRAL,TIPO "CHILLER",CONDENSACAO A AR,PARA UNIDADES MEDICAS ASSISTENCIAIS,NOS TERMOS DA NBR7256,DE 350,1 ATE 400TR,INCLUSIVE PROJETO</t>
  </si>
  <si>
    <t>18.030.0923-A</t>
  </si>
  <si>
    <t>18.031.0010-0</t>
  </si>
  <si>
    <t>GELADEIRA TIPO COMERCIAL,COM 4 PORTAS EM SERVICO E 25 PES CUBICOS UTILIZAVEIS,REVESTIDA EXTERNAMENTE EM ACO INOXIDAVEL,COM UNIDADE FRIGORIFICA ACIONADA POR MOTOR DE 0,5CV.FORNECIMENTO E COLOCACAO</t>
  </si>
  <si>
    <t>18.031.0010-A</t>
  </si>
  <si>
    <t>18.031.0015-0</t>
  </si>
  <si>
    <t>FREEZER HORIZONTAL,EM CHAPA DE ACO PINTADO,TAMPA UNICA,CAPACIDADE APROXIMADA DE 300L.FORNECIMENTO E COLOCACAO</t>
  </si>
  <si>
    <t>18.031.0015-A</t>
  </si>
  <si>
    <t>18.031.0016-0</t>
  </si>
  <si>
    <t>FREEZER HORIZONTAL,EM CHAPA DE ACO PINTADO,COM 2 TAMPAS,CAPACIDADE APROXIMADA DE 400L.FORNECIMENTO E COLOCACAO</t>
  </si>
  <si>
    <t>18.031.0016-A</t>
  </si>
  <si>
    <t>18.031.0020-0</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</si>
  <si>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</si>
  <si>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</si>
  <si>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</si>
  <si>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</si>
  <si>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</si>
  <si>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</si>
  <si>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</si>
  <si>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</si>
  <si>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</si>
  <si>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</si>
  <si>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</si>
  <si>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</si>
  <si>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</si>
  <si>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</si>
  <si>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</si>
  <si>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</si>
  <si>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</si>
  <si>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</si>
  <si>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</si>
  <si>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</si>
  <si>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</si>
  <si>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</si>
  <si>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</si>
  <si>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</si>
  <si>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</si>
  <si>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</si>
  <si>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</si>
  <si>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</si>
  <si>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</si>
  <si>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</si>
  <si>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</si>
  <si>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</si>
  <si>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</si>
  <si>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</si>
  <si>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</si>
  <si>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</si>
  <si>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</si>
  <si>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</si>
  <si>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</si>
  <si>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</si>
  <si>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</si>
  <si>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</si>
  <si>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</si>
  <si>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</si>
  <si>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</si>
  <si>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</si>
  <si>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</si>
  <si>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</si>
  <si>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</si>
  <si>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</si>
  <si>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</si>
  <si>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</si>
  <si>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</si>
  <si>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</si>
  <si>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</si>
  <si>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</si>
  <si>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</si>
  <si>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</si>
  <si>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</si>
  <si>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</si>
  <si>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</si>
  <si>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</si>
  <si>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</si>
  <si>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</si>
  <si>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</si>
  <si>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</si>
  <si>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</si>
  <si>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</si>
  <si>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</si>
  <si>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</si>
  <si>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</si>
  <si>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</si>
  <si>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</si>
  <si>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</si>
  <si>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</si>
  <si>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</si>
  <si>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</si>
  <si>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</si>
  <si>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</si>
  <si>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</si>
  <si>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</si>
  <si>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</si>
  <si>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</si>
  <si>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</si>
  <si>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</si>
  <si>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</si>
  <si>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</si>
  <si>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</si>
  <si>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</si>
  <si>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</si>
  <si>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</si>
  <si>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</si>
  <si>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</si>
  <si>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</si>
  <si>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</si>
  <si>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</si>
  <si>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</si>
  <si>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</si>
  <si>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</si>
  <si>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</si>
  <si>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</si>
  <si>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</si>
  <si>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</si>
  <si>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</si>
  <si>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</si>
  <si>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</si>
  <si>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</si>
  <si>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</si>
  <si>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</si>
  <si>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</si>
  <si>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</si>
  <si>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</si>
  <si>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</si>
  <si>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</si>
  <si>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</si>
  <si>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</si>
  <si>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</si>
  <si>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</si>
  <si>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</si>
  <si>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</si>
  <si>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</si>
  <si>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</si>
  <si>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</si>
  <si>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</si>
  <si>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</si>
  <si>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</si>
  <si>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</si>
  <si>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</si>
  <si>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</si>
  <si>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</si>
  <si>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</si>
  <si>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</si>
  <si>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</si>
  <si>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</si>
  <si>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</si>
  <si>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</si>
  <si>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</si>
  <si>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</si>
  <si>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</si>
  <si>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</si>
  <si>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</si>
  <si>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</si>
  <si>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</si>
  <si>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</si>
  <si>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</si>
  <si>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</si>
  <si>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</si>
  <si>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</si>
  <si>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</si>
  <si>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</si>
  <si>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</si>
  <si>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</si>
  <si>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</si>
  <si>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</si>
  <si>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18.040.0010-A</t>
  </si>
  <si>
    <t>18.040.0015-0</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</si>
  <si>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</si>
  <si>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18.040.0015-A</t>
  </si>
  <si>
    <t>18.040.0020-0</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</si>
  <si>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</si>
  <si>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18.040.0020-A</t>
  </si>
  <si>
    <t>18.040.0025-0</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</si>
  <si>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</si>
  <si>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</si>
  <si>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</si>
  <si>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</si>
  <si>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</si>
  <si>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</si>
  <si>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</si>
  <si>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</si>
  <si>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</si>
  <si>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</si>
  <si>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</si>
  <si>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</si>
  <si>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</si>
  <si>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</si>
  <si>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</si>
  <si>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</si>
  <si>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</si>
  <si>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</si>
  <si>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</si>
  <si>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</si>
  <si>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</si>
  <si>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</si>
  <si>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</si>
  <si>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</si>
  <si>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</si>
  <si>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</si>
  <si>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</si>
  <si>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</si>
  <si>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</si>
  <si>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</si>
  <si>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</si>
  <si>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</si>
  <si>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</si>
  <si>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</si>
  <si>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</si>
  <si>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</si>
  <si>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</si>
  <si>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</si>
  <si>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</si>
  <si>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</si>
  <si>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</si>
  <si>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</si>
  <si>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</si>
  <si>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</si>
  <si>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</si>
  <si>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</si>
  <si>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</si>
  <si>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</si>
  <si>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</si>
  <si>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</si>
  <si>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</si>
  <si>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</si>
  <si>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</si>
  <si>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</si>
  <si>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</si>
  <si>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</si>
  <si>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18.050.0001-0</t>
  </si>
  <si>
    <t>CENTRAL DE AR COMPRIMIDO MEDICINAL,ISENTO DE OLEO,SISTEMA DUPLEX,SOBRE RESERVATORIO HORIZONTAL,DESLOCAMENTO TOTAL DE 170L/MIN.,INCLUSIVE FILTROS,SECADORES,PAINEL ELETRICO,CONFORMERDC-50 ANVISA/MINISTERIO DA SAUDE E NBR-12188 DA ABNT.FORNECIMENTO E ASSENTAMENTO</t>
  </si>
  <si>
    <t>18.050.0001-A</t>
  </si>
  <si>
    <t>18.050.0005-0</t>
  </si>
  <si>
    <t>CENTRAL DE AR COMPRIMIDO MEDICINAL,ISENTO DE OLEO,SISTEMA DUPLEX,SOBRE RESERVATORIO HORIZONTAL,DESLOCAMENTO TOTAL DE 340L/MIN,INCLUSIVE FILTROS,SECADORES,PAINEL ELETRICO,CONFORME RDC-50 ANVISA/MINISTERIO DA SAUDE E NBR-12188 DA ABNT.FORNECIMENTO E ASSENTAMENTO</t>
  </si>
  <si>
    <t>18.050.0005-A</t>
  </si>
  <si>
    <t>18.050.0012-0</t>
  </si>
  <si>
    <t>CENTRAL DE AR COMPRIMIDO MEDICINAL,ISENTO DE OLEO,SISTEMA DUPLEX,SOBRE RESERVATORIO HORIZONTAL,DESLOCAMENTO TOTAL DE 680L/MIN,INCLUSIVE FILTROS,SECADORES,PAINEL ELETRICO,CONFORME RDC-50 ANVISA/MINISTERIO DA SAUDE E NBR-12188 DA ABNT.FORNECIMENTO E ASSENTAMENTO</t>
  </si>
  <si>
    <t>18.050.0012-A</t>
  </si>
  <si>
    <t>18.050.0015-0</t>
  </si>
  <si>
    <t>CENTRAL DE AR COMPRIMIDO MEDICINAL,ISENTO DE OLEO,SISTEMA DUPLEX,SOBRE RESERVATORIO HORIZONTAL,DESLOCAMENTO TOTAL DE 1200L/MIN,INCLUSIVE FILTROS,SECADORES,PAINEL ELETRICO,CONFORMERDC-50 ANVISA/MINISTERIO DA SAUDE E NBR-12188 DA ABNT.FORNECIMENTO E ASSENTAMENTO</t>
  </si>
  <si>
    <t>18.050.0015-A</t>
  </si>
  <si>
    <t>18.050.0020-0</t>
  </si>
  <si>
    <t>CENTRAL DE AR COMPRIMIDO MEDICINAL,ISENTO DE OLEO,SISTEMA DUPLEX,SOBRE RESERVATORIO HORIZONTAL,DESLOCAMENTO TOTAL DE 2400L/MIN,INCLUSIVE FILTROS,SECADORES,PAINEL ELETRICO,CONFORMERDC-50 ANVISA/MINISTERIO DA SAUDE E NBR-12188 DA ABNT.FORNECIMENTO E ASSENTAMENTO</t>
  </si>
  <si>
    <t>18.050.0020-A</t>
  </si>
  <si>
    <t>18.050.0025-0</t>
  </si>
  <si>
    <t>CENTRAL DE AR COMPRIMIDO MEDICINAL,ISENTO DE OLEO,SISTEMA DUPLEX,SOBRE RESERVATORIO HORIZONTAL,DESLOCAMENTO TOTAL DE 3600L/MIN,INCLUSIVE FILTROS,SECADORES,PAINEL ELETRICO,CONFORMERDC-50 ANVISA/MINISTERIO DA SAUDE E NBR 12188 DA ABNT.FORNECIMENTO E ASSENTAMENTO</t>
  </si>
  <si>
    <t>18.050.0025-A</t>
  </si>
  <si>
    <t>18.050.0030-0</t>
  </si>
  <si>
    <t>CENTRAL DE AR COMPRIMIDO MEDICINAL,ISENTO DE OLEO,SISTEMA DUPLEX,SOBRE RESERVATORIO HORIZONTAL,DESLOCAMENTO TOTAL DE 6000L/MIN,INCLUSIVE FILTROS,SECADORES,PAINEL ELETRICO,CONFORMERDC-50 ANVISA/MINISTERIO DA SAUDE E NBR-12188 DA ABNT.FORNECIMENTO E ASSENTAMENTO</t>
  </si>
  <si>
    <t>18.050.0030-A</t>
  </si>
  <si>
    <t>18.050.0050-0</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</si>
  <si>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</si>
  <si>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18.050.0050-A</t>
  </si>
  <si>
    <t>18.050.0055-0</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</si>
  <si>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</si>
  <si>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18.050.0055-A</t>
  </si>
  <si>
    <t>18.050.0060-0</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</si>
  <si>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</si>
  <si>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18.050.0060-A</t>
  </si>
  <si>
    <t>18.050.0065-0</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</si>
  <si>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</si>
  <si>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18.050.0065-A</t>
  </si>
  <si>
    <t>18.050.0070-0</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</si>
  <si>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</si>
  <si>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</si>
  <si>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</si>
  <si>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</si>
  <si>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</si>
  <si>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</si>
  <si>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</si>
  <si>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</si>
  <si>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</si>
  <si>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</si>
  <si>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</si>
  <si>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18.050.0130-0</t>
  </si>
  <si>
    <t>SINALEIRO ESPECIAL PARA PORTA DE SALA CIRURGICA,DE SOBREPOR,NAS CORES BRANCA,VERDE,VERMELHO,AZUL E AMARELO,INCLUSIVE PLUGS,TERMINAIS E CONECTORES,EXCLUSIVE FIOS.FORNECIMENTO E INSTALACAO</t>
  </si>
  <si>
    <t>18.050.0130-A</t>
  </si>
  <si>
    <t>18.050.0135-0</t>
  </si>
  <si>
    <t>SINALEIRO TRIPLO PORTA DE ENFERMARIA DE SOBREPOR,FIXADA SOBRE A CAIXA 4"X4" EMBUTIDA NA PAREDE.FORNECIMENTO E COLOCACAO</t>
  </si>
  <si>
    <t>18.050.0135-A</t>
  </si>
  <si>
    <t>18.050.0140-0</t>
  </si>
  <si>
    <t>CENTRAL DE ATENDIMENTO DE POSTO DE ENFERMAGEM DE SOBREPOR PARA ATE 6 ENFERMARIAS COM PAINEL SONORO E LUMINOSO,COM INDICACOES NOS NUMEROS DAS ENFERMARIAS FIXADA SOBRE CAIXA 6"X4" EMBUTIDA NA PAREDE.FORNECIMENTO E COLOCACAO</t>
  </si>
  <si>
    <t>18.050.0140-A</t>
  </si>
  <si>
    <t>18.050.0145-0</t>
  </si>
  <si>
    <t>CENTRAL DE ATENDIMENTO DE INTERCOMUNICACAO PARA CENTRO CIRURGICO,PARA ATE 06 LEITOS.FORNECIMENTO E COLOCACAO</t>
  </si>
  <si>
    <t>18.050.0145-A</t>
  </si>
  <si>
    <t>18.050.0150-0</t>
  </si>
  <si>
    <t>CENTRAL DE ATENDIMENTO DE SINALIZACAO,MODELO CAS-5R,PARA ATENDIMENTO EM SALAS CIRURGICAS.FORNECIMENTO E COLOCACAO</t>
  </si>
  <si>
    <t>18.050.0150-A</t>
  </si>
  <si>
    <t>18.050.0200-0</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</si>
  <si>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</si>
  <si>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18.050.0200-A</t>
  </si>
  <si>
    <t>18.050.0210-0</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</si>
  <si>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</si>
  <si>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</si>
  <si>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</si>
  <si>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</si>
  <si>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</si>
  <si>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</si>
  <si>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</si>
  <si>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</si>
  <si>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</si>
  <si>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</si>
  <si>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</si>
  <si>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</si>
  <si>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</si>
  <si>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</si>
  <si>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</si>
  <si>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</si>
  <si>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</si>
  <si>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</si>
  <si>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</si>
  <si>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</si>
  <si>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</si>
  <si>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</si>
  <si>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</si>
  <si>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</si>
  <si>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</si>
  <si>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</si>
  <si>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</si>
  <si>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</si>
  <si>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</si>
  <si>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</si>
  <si>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</si>
  <si>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</si>
  <si>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</si>
  <si>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</si>
  <si>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</si>
  <si>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</si>
  <si>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</si>
  <si>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</si>
  <si>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</si>
  <si>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</si>
  <si>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</si>
  <si>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</si>
  <si>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</si>
  <si>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</si>
  <si>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</si>
  <si>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</si>
  <si>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</si>
  <si>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</si>
  <si>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</si>
  <si>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</si>
  <si>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</si>
  <si>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</si>
  <si>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</si>
  <si>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</si>
  <si>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</si>
  <si>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</si>
  <si>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</si>
  <si>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</si>
  <si>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</si>
  <si>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</si>
  <si>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</si>
  <si>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</si>
  <si>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</si>
  <si>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</si>
  <si>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</si>
  <si>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</si>
  <si>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</si>
  <si>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</si>
  <si>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</si>
  <si>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</si>
  <si>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</si>
  <si>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</si>
  <si>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</si>
  <si>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</si>
  <si>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</si>
  <si>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</si>
  <si>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</si>
  <si>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</si>
  <si>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</si>
  <si>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</si>
  <si>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</si>
  <si>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CLASSICO,COM 30CM DE LARGURA E2CM DE ESPESSURA,SOBRE CONSOLO DE FERRO.FORNECIMENTO E COLOCACAO</t>
  </si>
  <si>
    <t>18.070.0005-A</t>
  </si>
  <si>
    <t>18.070.0010-0</t>
  </si>
  <si>
    <t>CONSOLE DE MARMORE BRANCO CLASSICO,EM CANTONEIRA,MEDINDO 30X30X2CM,PARA DEPOSITO DE AGUA POTAVEL.FORNECIMENTO E COLOCACAO</t>
  </si>
  <si>
    <t>18.070.0010-A</t>
  </si>
  <si>
    <t>18.070.0040-0</t>
  </si>
  <si>
    <t>BANCA SECA DE MARMORE BRANCO CLASSICO,COM 3CM DE ESPESSURA E0,60M DE LARGURA,SOBRE APOIOS DE ALVENARIA DE MEIA VEZ E VERGA DE CONCRETO,SEM REVESTIMENTO.FORNECIMENTO E ASSENTAMENTO</t>
  </si>
  <si>
    <t>18.070.0040-A</t>
  </si>
  <si>
    <t>18.070.0044-0</t>
  </si>
  <si>
    <t>BANCA DE MARMORE BRANCO CLASSICO,COM 3CM DE ESPESSURA,COM ABERTURA PARA 1 CUBA(EXCLUSIVE ESTA),SOBRE APOIOS DE ALVENARIADE MEIA VEZ E VERGA DE CONCRETO,SEM REVESTIMENTO.FORNECIMENTO E COLOCACAO</t>
  </si>
  <si>
    <t>18.070.0044-A</t>
  </si>
  <si>
    <t>18.070.0045-0</t>
  </si>
  <si>
    <t>BANCA DE MARMORE BRANCO CLASSICO,COM 3CM DE ESPESSURA,COM ABERTURA PARA 2 CUBAS(EXCLUSIVE ESTAS),SOBRE APOIOS DE ALVENARIA DE MEIA VEZ E VERGA DE CONCRETO,SEM REVESTIMENTO.FORNECIMENTO E COLOCACAO</t>
  </si>
  <si>
    <t>18.070.0045-A</t>
  </si>
  <si>
    <t>18.070.0046-0</t>
  </si>
  <si>
    <t>BANCA DE MARMORE BRANCO CLASSICO,COM 3CM DE ESPESSURA,COM ABERTURA PARA 3 CUBAS(EXCLUSIVE ESTAS),SOBRE APOIOS DE ALVENARIA DE MEIA VEZ E VERGA DE CONCRETO,SEM REVESTIMENTO.FORNECIMENTO E COLOCACAO</t>
  </si>
  <si>
    <t>18.070.0046-A</t>
  </si>
  <si>
    <t>18.070.0047-0</t>
  </si>
  <si>
    <t>BANCA DE MARMORE BRANCO CLASSICO,COM 3CM DE ESPESSURA,COM ABERTURA PARA 4 CUBAS(EXCLUSIVE ESTAS),SOBRE APOIOS DE ALVENARIA DE MEIA VEZ E VERGA DE CONCRETO,SEM REVESTIMENTO.FORNECIMENTO E COLOCACAO</t>
  </si>
  <si>
    <t>18.070.0047-A</t>
  </si>
  <si>
    <t>18.070.0048-0</t>
  </si>
  <si>
    <t>BANCA DE MARMORE BRANCO CLASSICO,COM 3CM DE ESPESSURA,COM ABERTURA PARA 5 CUBAS(EXCLUSIVE ESTAS),SOBRE APOIOS DE ALVENARIA DE MEIA VEZ E VERGA DE CONCRETO,SEM REVESTIMENTO.FORNECIMENTO E COLOCACAO</t>
  </si>
  <si>
    <t>18.070.0048-A</t>
  </si>
  <si>
    <t>18.070.0049-0</t>
  </si>
  <si>
    <t>BANCA DE MARMORE BRANCO CLASSICO,COM 3CM DE ESPESSURA,COM ABERTURA PARA 6 CUBAS(EXCLUSIVE ESTAS),SOBRE APOIOS DE ALVENARIA DE MEIA VEZ E VERGA DE CONCRETO,SEM REVESTIMENTO.FORNECIMENTO E COLOCACAO</t>
  </si>
  <si>
    <t>18.070.0049-A</t>
  </si>
  <si>
    <t>18.070.0100-0</t>
  </si>
  <si>
    <t>FRONTISPICIO DE MARMORE BRANCO NACIONAL,COM SECAO DE 5X3CM,INCLUSIVE REJUNTAMENTO.FORNECIMENTO E COLOCACAO</t>
  </si>
  <si>
    <t>18.070.0100-A</t>
  </si>
  <si>
    <t>18.070.0105-0</t>
  </si>
  <si>
    <t>FRONTISPICIO DE MARMORE BRANCO NACIONAL,COM SECAO DE 10X2CM,INCLUSIVE REJUNTAMENTO.FORNECIMENTO E COLOCACAO</t>
  </si>
  <si>
    <t>18.070.0105-A</t>
  </si>
  <si>
    <t>18.080.0020-0</t>
  </si>
  <si>
    <t>BANCA SECA DE GRANITO PRETO,COM 3CM DE ESPESSURA E 60CM DE LARGURA,SOBRE APOIOS DE ALVENARIA DE MEIA VEZ E VERGA DE CONCRETO,SEM REVESTIMENTO.FORNECIMENTO E ASSENTAMENTO</t>
  </si>
  <si>
    <t>18.080.0020-A</t>
  </si>
  <si>
    <t>18.080.0025-0</t>
  </si>
  <si>
    <t>BANCA DE GRANITO PRETO,COM 3CM DE ESPESSURA,COM ABERTURA PARA 1 CUBA(EXCLUSIVE ESTA),SOBRE APOIOS DE ALVENARIA DE MEIA VEZ E VERGA DE CONCRETO,SEM REVESTIMENTO.FORNECIMENTO E COLOCACAO</t>
  </si>
  <si>
    <t>18.080.0025-A</t>
  </si>
  <si>
    <t>18.080.0026-0</t>
  </si>
  <si>
    <t>BANCA DE GRANITO PRETO,COM 3CM DE ESPESSURA,COM ABERTURA PARA 2 CUBAS(EXCLUSIVE ESTAS),SOBRE APOIOS DE ALVENARIA DE MEIAVEZ E VERGA DE CONCRETO,SEM REVESTIMENTO.FORNECIMENTO E COLOCACAO</t>
  </si>
  <si>
    <t>18.080.0026-A</t>
  </si>
  <si>
    <t>18.080.0027-0</t>
  </si>
  <si>
    <t>BANCA DE GRANITO PRETO,COM 3CM DE ESPESSURA,COM ABERTURA PARA 3 CUBAS (EXCLUSIVE ESTAS),SOBRE APOIOS DE ALVENARIA DE MEIA VEZ E VERGA DE CONCRETO,SEM REVESTIMENTO.FORNECIMENTO E COLOCACAO</t>
  </si>
  <si>
    <t>18.080.0027-A</t>
  </si>
  <si>
    <t>18.080.0028-0</t>
  </si>
  <si>
    <t>BANCA DE GRANITO PRETO,COM 3CM DE ESPESSURA,COM ABERTURA PARA 4 CUBAS(EXCLUSIVE ESTAS),SOBRE APOIOS DE ALVENARIA DE MEIAVEZ E VERGA DE CONCRETO,SEM REVESTIMENTO.FORNECIMENTO E COLOCACAO</t>
  </si>
  <si>
    <t>18.080.0028-A</t>
  </si>
  <si>
    <t>18.080.0029-0</t>
  </si>
  <si>
    <t>BANCA DE GRANITO PRETO,COM 3CM DE ESPESSURA,COM ABERTURA PARA 5 CUBAS(EXCLUSIVE ESTAS),SOBRE APOIOS DE ALVENARIA DE MEIAVEZ E VERGA DE CONCRETO,SEM REVESTIMENTO.FORNECIMENTO E COLOCACAO</t>
  </si>
  <si>
    <t>18.080.0029-A</t>
  </si>
  <si>
    <t>18.080.0030-0</t>
  </si>
  <si>
    <t>BANCA DE GRANITO PRETO,COM 3CM DE ESPESSURA,COM ABERTURA PARA 6 CUBAS(EXCLUSIVE ESTAS),SOBRE APOIOS DE ALVENARIA DE MEIAVEZ E VERGA DE CONCRETO,SEM REVESTIMENTO.FORNECIMENTO E COLOCACAO</t>
  </si>
  <si>
    <t>18.080.0030-A</t>
  </si>
  <si>
    <t>18.080.0050-0</t>
  </si>
  <si>
    <t>FRONTISPICIO DE GRANITO PRETO,COM SECAO DE 5X3CM,INCLUSIVE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</si>
  <si>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</si>
  <si>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</si>
  <si>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</si>
  <si>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</si>
  <si>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</si>
  <si>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</si>
  <si>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</si>
  <si>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18.081.0021-0</t>
  </si>
  <si>
    <t>BANCA SECA DE GRANITO CINZA CORUMBA,COM 3CM DE ESPESSURA E 60CM DE LARGURA,SOBRE APOIOS DE ALVENARIA DE MEIA VEZ E VERGADE CONCRETO,SEM REVESTIMENTO.FORNECIMENTO E COLOCACAO</t>
  </si>
  <si>
    <t>18.081.0021-A</t>
  </si>
  <si>
    <t>18.081.0050-0</t>
  </si>
  <si>
    <t>BANCA DE GRANITO CINZA CORUMBA,COM 3CM DE ESPESSURA,COM ABERTURA PARA 1 CUBA(EXCLUSIVE ESTA),SOBRE APOIOS DE ALVENARIA DE MEIA VEZ E VERGA DE CONCRETO,SEM REVESTIMENTO.FORNECIMENTOE COLOCACAO</t>
  </si>
  <si>
    <t>18.081.0050-A</t>
  </si>
  <si>
    <t>18.081.0051-0</t>
  </si>
  <si>
    <t>BANCA DE GRANITO CINZA CORUMBA,COM 3CM DE ESPESSURA,COM ABERTURA PARA 2 CUBAS(EXCLUSIVE ESTAS),SOBRE APOIOS DE ALVENARIADE MEIA VEZ E VERGA DE CONCRETO,SEM REVESTIMENTO.FORNECIMENTO E COLOCACAO</t>
  </si>
  <si>
    <t>18.081.0051-A</t>
  </si>
  <si>
    <t>18.081.0052-0</t>
  </si>
  <si>
    <t>BANCA DE GRANITO CINZA CORUMBA,COM 3CM DE ESPESSURA,COM ABERTURA PARA 3 CUBAS(EXCLUSIVE ESTAS),SOBRE APOIOS DE ALVENARIADE MEIA VEZ E VERGA DE CONCRETO,SEM REVESTIMENTO.FORNECIMENTO E COLOCACAO</t>
  </si>
  <si>
    <t>18.081.0052-A</t>
  </si>
  <si>
    <t>18.081.0053-0</t>
  </si>
  <si>
    <t>BANCA DE GRANITO CINZA CORUMBA,COM 3CM DE ESPESSURA,COM ABERTURA PARA 4 CUBAS(EXCLUSIVE ESTAS),SOBRE APOIOS DE ALVENARIADE MEIA VEZ E VERGA DE CONCRETO,SEM REVESTIMENTO.FORNECIMENTO E COLOCACAO</t>
  </si>
  <si>
    <t>18.081.0053-A</t>
  </si>
  <si>
    <t>18.081.0054-0</t>
  </si>
  <si>
    <t>BANCA DE GRANITO CINZA CORUMBA,COM 3CM DE ESPESSURA,COM ABERTURA PARA 5 CUBAS(EXCLUSIVE ESTAS),SOBRE APOIOS DE ALVENARIADE MEIA VEZ E VERGA DE CONCRETO,SEM REVESTIMENTO.FORNECIMENTO E COLOCACAO</t>
  </si>
  <si>
    <t>18.081.0054-A</t>
  </si>
  <si>
    <t>18.081.0055-0</t>
  </si>
  <si>
    <t>BANCA DE GRANITO CINZA CORUMBA,COM 3CM DE ESPESSURA,COM ABERTURA PARA 6 CUBAS(EXCLUSIVE ESTAS),SOBRE APOIOS DE ALVENARIADE MEIA VEZ E VERGA DE CONCRETO,SEM REVESTIMENTO.FORNECIMENTO E COLOCACAO</t>
  </si>
  <si>
    <t>18.081.0055-A</t>
  </si>
  <si>
    <t>18.081.0100-0</t>
  </si>
  <si>
    <t>FRONTISPICIO DE GRANITO CINZA CORUMBA,COM SECAO DE 5X3CM,INCLUSIVE REJUNTAMENTO.FORNECIMENTO E COLOCACAO</t>
  </si>
  <si>
    <t>18.081.0100-A</t>
  </si>
  <si>
    <t>18.081.0105-0</t>
  </si>
  <si>
    <t>FRONSTISPICIO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</si>
  <si>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</si>
  <si>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</si>
  <si>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</si>
  <si>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</si>
  <si>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18.082.0021-0</t>
  </si>
  <si>
    <t>BANCA SECA DE GRANITO CINZA ANDORINHA,COM 3CM DE ESPESSURA E60CM DE LARGURA,SOBRE APOIOS DE ALVENARIA DE MEIA VEZ E VERGA DE CONCRETO,SEM REVESTIMENTO.FORNECIMENTO E COLOCACAO</t>
  </si>
  <si>
    <t>18.082.0021-A</t>
  </si>
  <si>
    <t>18.082.0050-0</t>
  </si>
  <si>
    <t>BANCA DE GRANITO CINZA ANDORINHA,COM 3CM DE ESPESSURA,COM ABERTURA PARA 1 CUBA(EXCLUSIVE ESTA),SOBRE APOIOS DE ALVENARIADE MEIA VEZ E VERGA DE CONCRETO,SEM REVESTIMENTO.FORNECIMENTO E COLOCACAO</t>
  </si>
  <si>
    <t>18.082.0050-A</t>
  </si>
  <si>
    <t>18.082.0051-0</t>
  </si>
  <si>
    <t>BANCA DE GRANITO CINZA ANDORINHA,COM 3CM DE ESPESSURA,COM ABERTURA PARA 2 CUBAS(EXCLUSIVE ESTAS),SOBRE APOIOS DE ALVENARIA DE MEIA VEZ E VERGA DE CONCRETO,SEM REVESTIMENTO.FORNECIMENTO E COLOCACAO</t>
  </si>
  <si>
    <t>18.082.0051-A</t>
  </si>
  <si>
    <t>18.082.0052-0</t>
  </si>
  <si>
    <t>BANCA DE GRANITO CINZA ANDORINHA,COM 3CM DE ESPESSURA,COM ABERTURA PARA 3 CUBAS(EXCLUSIVE ESTAS),SOBRE APOIOS DE ALVENARIA DE MEIA VEZ E VERGA DE CONCRETO,SEM REVESTIMENTO.FORNECIMENTO E COLOCACAO</t>
  </si>
  <si>
    <t>18.082.0052-A</t>
  </si>
  <si>
    <t>18.082.0053-0</t>
  </si>
  <si>
    <t>BANCA DE GRANITO CINZA ANDORINHA,COM 3CM DE ESPESSURA,COM ABERTURA PARA 4 CUBAS(EXCLUSIVE ESTAS),SOBRE APOIOS DE ALVENARIA DE MEIA VEZ E VERGA DE CONCRETO,SEM REVESTIMENTO.FORNECIMENTO E COLOCACAO</t>
  </si>
  <si>
    <t>18.082.0053-A</t>
  </si>
  <si>
    <t>18.082.0054-0</t>
  </si>
  <si>
    <t>BANCA DE GRANITO CINZA ANDORINHA,COM 3CM DE ESPESSURA,COM ABERTURA PARA 5 CUBAS(EXCLUSIVE ESTAS),SOBRE APOIOS DE ALVENARIA DE MEIA VEZ E VERGA DE CONCRETO,SEM REVESTIMENTO.FORNECIMENTO E COLOCACAO</t>
  </si>
  <si>
    <t>18.082.0054-A</t>
  </si>
  <si>
    <t>18.082.0055-0</t>
  </si>
  <si>
    <t>BANCA DE GRANITO CINZA ANDORINHA,COM 3CM DE ESPESSURA,COM ABERTURA PARA 6 CUBAS(EXCLUSIVE ESTAS),SOBRE APOIOS DE ALVENARIA DE MEIA VEZ E VERGA DE CONCRETO,SEM REVESTIMENTO.FORNECIMENTO E COLOCACAO</t>
  </si>
  <si>
    <t>18.082.0055-A</t>
  </si>
  <si>
    <t>18.082.0100-0</t>
  </si>
  <si>
    <t>FRONTISPICIO DE GRANITO CINZA ANDORINHA, COM SECAO DE 5X3CM,INCLUSIVE REJUNTAMENTO.FORNECIMENTO E COLOCACAO</t>
  </si>
  <si>
    <t>18.082.0100-A</t>
  </si>
  <si>
    <t>18.082.0105-0</t>
  </si>
  <si>
    <t>FRONTISPICIO DE GRANITO CINZA ANDORINHA,COM SECAO DE 10X2CM,INCLUSIVE REJUNTAMENTO.FORNECIMENTO E COLOCACAO</t>
  </si>
  <si>
    <t>18.082.0105-A</t>
  </si>
  <si>
    <t>18.083.0020-0</t>
  </si>
  <si>
    <t>BANCA SECA DE GRANITO CINZA CASTELO,COM 2CM DE ESPESSURA E 60CM DE LARGURA,SOBRE APOIOS DE ALVENARIA DE MEIA VEZ E VERGADE CONCRETO,SEM REVESTIMENTO.FORNECIMENTO E COLOCACAO</t>
  </si>
  <si>
    <t>18.083.0020-A</t>
  </si>
  <si>
    <t>18.083.0021-0</t>
  </si>
  <si>
    <t>BANCA SECA DE GRANITO CINZA CASTELO,COM 3CM DE ESPESSURA E 60CM DE LARGURA,SOBRE APOIOS DE ALVENARIA DE MEIA VEZ E VERGADE CONCRETO,SEM REVESTIMENTO.FORNECIMENTO E COLOCACAO</t>
  </si>
  <si>
    <t>18.083.0021-A</t>
  </si>
  <si>
    <t>18.083.0050-0</t>
  </si>
  <si>
    <t>BANCA DE GRANITO CINZA CASTELO,COM 3CM DE ESPESSURA,COM ABERTURA PARA 1 CUBA(EXCLUSIVE ESTA),SOBRE APOIOS DE ALVENARIA DE MEIA VEZ E VERGA DE CONCRETO,SEM REVESTIMENTO.FORNECIMENTOE COLOCACAO</t>
  </si>
  <si>
    <t>18.083.0050-A</t>
  </si>
  <si>
    <t>18.083.0051-0</t>
  </si>
  <si>
    <t>BANCA DE GRANITO CINZA CASTELO,COM 3CM DE ESPESSURA,COM ABERTURA PARA 2 CUBAS(EXCLUSIVE ESTAS),SOBRE APOIOS DE ALVENARIADE MEIA VEZ E VERGA DE CONCRETO,SEM REVESTIMENTO.FORNECIMENTO E COLOCACAO</t>
  </si>
  <si>
    <t>18.083.0051-A</t>
  </si>
  <si>
    <t>18.083.0052-0</t>
  </si>
  <si>
    <t>BANCA DE GRANITO CINZA CASTEL0,COM 3CM DE ESPESSURA,COM ABERTURA PARA 3 CUBAS(EXCLUSIVE ESTAS),SOBRE APOIOS DE ALVENARIADE MEIA VEZ E VERGA DE CONCRETO,SEM REVESTIMENTO.FORNECIMENTO E COLOCACAO</t>
  </si>
  <si>
    <t>18.083.0052-A</t>
  </si>
  <si>
    <t>18.083.0053-0</t>
  </si>
  <si>
    <t>BANCA DE GRANITO CINZA CASTELO,COM 3CM DE ESPESSURA,COM ABERTURA PARA 4 CUBAS(EXCLUSIVE ESTAS),SOBRE APOIOS DE ALVENARIADE MEIA VEZ E VERGA DE CONCRETO,SEM REVESTIMENTO.FORNECIMENTO E COLOCACAO</t>
  </si>
  <si>
    <t>18.083.0053-A</t>
  </si>
  <si>
    <t>18.083.0054-0</t>
  </si>
  <si>
    <t>BANCA DE GRANITO CINZA CASTELO,COM 3CM DE ESPESSURA,COM ABERTURA PARA 5 CUBAS(EXCLUSIVE ESTAS),SOBRE APOIOS DE ALVENARIADE MEIA VEZ E VERGA DE CONCRETO,SEM REVESTIMENTO.FORNECIMENTO E COLOCACAO</t>
  </si>
  <si>
    <t>18.083.0054-A</t>
  </si>
  <si>
    <t>18.083.0055-0</t>
  </si>
  <si>
    <t>BANCA DE GRANITO CINZA CASTELO,COM 3CM DE ESPESSURA,COM ABERTURA PARA 6 CUBAS(EXCLUSIVE ESTAS),SOBRE APOIOS DE ALVENARIADE MEIA VEZ E VERGA DE CONCRETO,SEM REVESTIMENTO.FORNECIMENTO E COLOCACAO</t>
  </si>
  <si>
    <t>18.083.0055-A</t>
  </si>
  <si>
    <t>18.083.0100-0</t>
  </si>
  <si>
    <t>FRONTISPICIO DE GRANITO CINZA CASTELO,COM SECAO 5X3CM,INCLUSIVE REJUNTAMENTO.FORNECIMENTO E COLOCACAO</t>
  </si>
  <si>
    <t>18.083.0100-A</t>
  </si>
  <si>
    <t>18.083.0105-0</t>
  </si>
  <si>
    <t>FRONTISPICIO DE GRANITO CINZA CASTELO,COM SECAO DE 10X2CM,INCLUSIVE REJUNTAMENTO.FORNECIMENTO E COLOCACAO</t>
  </si>
  <si>
    <t>18.083.0105-A</t>
  </si>
  <si>
    <t>18.084.0020-0</t>
  </si>
  <si>
    <t>BANCA SECA DE GRANITO BRANCO ITAUNAS,COM 2CM DE ESPESSURA E60CM DE LARGURA,SOBRE APOIOS DE ALVENARIA DE MEIA VEZ E VERGA DE CONCRETO,SEM REVESTIMENTO.FORNECIMENTO E COLOCACAO</t>
  </si>
  <si>
    <t>18.084.0020-A</t>
  </si>
  <si>
    <t>18.084.0021-0</t>
  </si>
  <si>
    <t>BANCA SECA DE GRANITO BRANCO ITAUNAS,COM 3CM DE ESPESSURA E60CM DE LARGURA,SOBRE APOIOS DE ALVENARIA DE MEIA VEZ E VERGA DE CONCRETO,SEM REVESTIMENTO.FORNECIMENTO E COLOCACAO</t>
  </si>
  <si>
    <t>18.084.0021-A</t>
  </si>
  <si>
    <t>18.084.0050-0</t>
  </si>
  <si>
    <t>BANCA DE GRANITO BRANCO ITAUNAS,COM 3CM DE ESPESSURA,COM ABERTURA PARA 1 CUBA(EXCLUSIVE ESTA),SOBRE APOIOS DE ALVENARIADE MEIA VEZ E VERGA DE CONCRETO,SEM REVESTIMENTO.FORNECIMENTO E COLOCACAO</t>
  </si>
  <si>
    <t>18.084.0050-A</t>
  </si>
  <si>
    <t>18.084.0051-0</t>
  </si>
  <si>
    <t>BANCA DE GRANITO BRANCO ITAUNAS,COM 3CM DE ESPESSURA,COM ABERTURA PARA 2 CUBAS(EXCLUSIVE ESTAS),SOBRE APOIOS DE ALVENARIA DE MEIA VEZ E VERGA DE CONCRETO,SEM REVESTIMENTO.FORNECIMENTO E COLOCACAO</t>
  </si>
  <si>
    <t>18.084.0051-A</t>
  </si>
  <si>
    <t>18.084.0052-0</t>
  </si>
  <si>
    <t>BANCA DE GRANITO BRANCO ITAUNAS,COM 3CM DE ESPESSURA,COM ABERTURA PARA 3 CUBAS(EXCLUSIVE ESTAS),SOBRE APOIOS DE ALVENARIA DE MEIA VEZ E VERGA DE CONCRETO,SEM REVESTIMENTO.FORNECIMENTO E COLOCACAO</t>
  </si>
  <si>
    <t>18.084.0052-A</t>
  </si>
  <si>
    <t>18.084.0053-0</t>
  </si>
  <si>
    <t>BANCA DE GRANITO BRANCO ITAUNAS,COM 3CM DE ESPESSURA,COM ABERTURA PARA 4 CUBAS(EXCLUSIVE ESTAS),SOBRE APOIOS DE ALVENARIA DE MEIA VEZ E VERGA DE CONCRETO,SEM REVESTIMENTO.FORNECIMENTO E COLOCACAO</t>
  </si>
  <si>
    <t>18.084.0053-A</t>
  </si>
  <si>
    <t>18.084.0054-0</t>
  </si>
  <si>
    <t>BANCA DE GRANITO BRANCO ITAUNAS,COM 3CM DE ESPESSURA,COM ABERTURA PARA 5 CUBAS(EXCLUSIVE ESTAS),SOBRE APOIOS DE ALVENARIA DE MEIA VEZ E VERGA DE CONCRETO,SEM REVESTIMENTO.FORNECIMENTO E COLOCACAO</t>
  </si>
  <si>
    <t>18.084.0054-A</t>
  </si>
  <si>
    <t>18.084.0055-0</t>
  </si>
  <si>
    <t>BANCA DE GRANITO BRANCO ITAUNAS,COM 3CM DE ESPESSURA,COM ABERTURA PARA 6 CUBAS(EXCLUSIVE ESTAS),SOBRE APOIOS DE ALVENARIA DE MEIA VEZ E VERGA DE CONCRETO,SEM REVESTIMENTO.FORNECIMENTO E COLOCACAO</t>
  </si>
  <si>
    <t>18.084.0055-A</t>
  </si>
  <si>
    <t>18.084.0100-0</t>
  </si>
  <si>
    <t>FRONTISPICIO DE GRANITO BRANCO ITAUNAS,COM SECAO DE 5X3CM,INCLUSIVE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</si>
  <si>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</si>
  <si>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</si>
  <si>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</si>
  <si>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</si>
  <si>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</si>
  <si>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</si>
  <si>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</si>
  <si>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</si>
  <si>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</si>
  <si>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</si>
  <si>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</si>
  <si>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</si>
  <si>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</si>
  <si>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</si>
  <si>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</si>
  <si>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</si>
  <si>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</si>
  <si>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</si>
  <si>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</si>
  <si>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</si>
  <si>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</si>
  <si>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</si>
  <si>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</si>
  <si>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</si>
  <si>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</si>
  <si>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</si>
  <si>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</si>
  <si>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</si>
  <si>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</si>
  <si>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</si>
  <si>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</si>
  <si>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</si>
  <si>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</si>
  <si>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</si>
  <si>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</si>
  <si>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</si>
  <si>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</si>
  <si>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</si>
  <si>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</si>
  <si>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</si>
  <si>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</si>
  <si>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SOLAR,COM 100L,EXCLUSIVE INSTALACOES (VER ITENS 15.014.0100 A 0145) E PLACAS COLETORAS.FORNECIMENTO</t>
  </si>
  <si>
    <t>18.210.0010-A</t>
  </si>
  <si>
    <t>18.210.0012-0</t>
  </si>
  <si>
    <t>RESERVATORIO TERMICO DE BAIXA PRESSAO,PARA SISTEMA DE AQUECIMENTO SOLAR,COM 200L,EXCLUSIVE INSTALACOES (VER ITENS 15.014.0100 A 0145) E PLACAS COLETORAS.FORNECIMENTO</t>
  </si>
  <si>
    <t>18.210.0012-A</t>
  </si>
  <si>
    <t>18.210.0014-0</t>
  </si>
  <si>
    <t>RESERVATORIO TERMICO DE BAIXA PRESSAO,PARA SISTEMA DE AQUECIMENTO SOLAR,COM 300L,EXCLUSIVE INSTALACOES (VER ITENS 15.014.0100 A 0145) E PLACAS COLETORAS.FORNECIMENTO</t>
  </si>
  <si>
    <t>18.210.0014-A</t>
  </si>
  <si>
    <t>18.210.0016-0</t>
  </si>
  <si>
    <t>RESERVATORIO TERMICO DE BAIXA PRESSAO,PARA SISTEMA DE AQUECIMENTO SOLAR,COM 400L,EXCLUSIVE INSTALACOES (VER ITENS 15.014.0100 A 0145) E PLACAS COLETORAS.FORNECIMENTO</t>
  </si>
  <si>
    <t>18.210.0016-A</t>
  </si>
  <si>
    <t>18.210.0018-0</t>
  </si>
  <si>
    <t>RESERVATORIO TERMICO DE BAIXA PRESSAO,PARA SISTEMA DE AQUECIMENTO SOLAR,COM 500L,EXCLUSIVE INSTALACOES (VER ITENS 15.014.0100 A 0145) E PLACAS COLETORAS.FORNECIMENTO</t>
  </si>
  <si>
    <t>18.210.0018-A</t>
  </si>
  <si>
    <t>18.210.0020-0</t>
  </si>
  <si>
    <t>RESERVATORIO TERMICO DE BAIXA PRESSAO,PARA SISTEMA DE AQUECIMENTO SOLAR,COM 600L,EXCLUSIVE INSTALACOES (VER ITENS 15.014.0100 A 0145) E PLACAS COLETORAS.FORNECIMENTO</t>
  </si>
  <si>
    <t>18.210.0020-A</t>
  </si>
  <si>
    <t>18.210.0025-0</t>
  </si>
  <si>
    <t>RESERVATORIO TERMICO DE BAIXA PRESSAO,PARA SISTEMA DE AQUECIMENTO SOLAR,COM 800L,EXCLUSIVE INSTALACOES (VER ITENS 15.014.0100 A 0145) E PLACAS COLETORAS.FORNECIMENTO</t>
  </si>
  <si>
    <t>18.210.0025-A</t>
  </si>
  <si>
    <t>18.210.0030-0</t>
  </si>
  <si>
    <t>RESERVATORIO TERMICO DE BAIXA PRESSAO,PARA SISTEMA DE AQUECIMENTO SOLAR,COM 1000L,EXCLUSIVE INSTALACOES (VER ITENS 15.014.0100 A 0145) E PLACAS COLETORAS.FORNECIMENTO</t>
  </si>
  <si>
    <t>18.210.0030-A</t>
  </si>
  <si>
    <t>18.210.0050-0</t>
  </si>
  <si>
    <t>RESERVATORIO TERMICO DE ALTA PRESSAO,PARA SISTEMA DE AQUECIMENTO SOLAR,COM 100L,EXCLUSIVE INSTALACOES (VER ITENS 15.014.0100 A 0145) E PLACAS COLETORAS.FORNECIMENTO</t>
  </si>
  <si>
    <t>18.210.0050-A</t>
  </si>
  <si>
    <t>18.210.0052-0</t>
  </si>
  <si>
    <t>RESERVATORIO TERMICO DE ALTA PRESSAO,PARA SISTEMA DE AQUECIMENTO SOLAR,COM 200L,EXCLUSIVE INSTALACOES (VER ITENS 15.014.0100 E 0145) E PLACAS COLETORAS.FORNECIMENTO</t>
  </si>
  <si>
    <t>18.210.0052-A</t>
  </si>
  <si>
    <t>18.210.0054-0</t>
  </si>
  <si>
    <t>RESERVATORIO TERMICO DE ALTA PRESSAO,PARA SISTEMA DE AQUECIMENTO SOLAR,COM 300L,EXCLUSIVE INSTALACOES (VER ITENS 15.014.0100 A 0145) E PLACAS COLETORAS.FORNECIMENTO</t>
  </si>
  <si>
    <t>18.210.0054-A</t>
  </si>
  <si>
    <t>18.210.0056-0</t>
  </si>
  <si>
    <t>RESERVATORIO TERMICO DE ALTA PRESSAO,PARA SISTEMA DE AQUECIMENTO SOLAR,COM 400L,EXCLUSIVE INSTALACOES(VER ITENS 15.014.0100 A 145) E PLACAS COLETORAS.FORNECIMENTO</t>
  </si>
  <si>
    <t>18.210.0056-A</t>
  </si>
  <si>
    <t>18.210.0058-0</t>
  </si>
  <si>
    <t>RESERVATORIO TERMICO DE ALTA PRESSAO,PARA SISTEMA DE AQUECIMENTO SOLAR,COM 500L,EXCLUSIVE INSTALACOES(VER ITENS 15.014.0100 A 145) E PLACAS COLETORAS.FORNECIMENTO</t>
  </si>
  <si>
    <t>18.210.0058-A</t>
  </si>
  <si>
    <t>18.210.0060-0</t>
  </si>
  <si>
    <t>RESERVATORIO TERMICO DE ALTA PRESSAO,PARA SISTEMA DE AQUECIMENTO SOLAR,COM 600L,EXCLUSIVE INSTALACOES(VER ITENS 15.014.0100 A 145) E PLACAS COLETORAS.FORNECIMENTO</t>
  </si>
  <si>
    <t>18.210.0060-A</t>
  </si>
  <si>
    <t>18.210.0065-0</t>
  </si>
  <si>
    <t>RESERVATORIO TERMICO DE ALTA PRESSAO,PARA SISTEMA DE AQUECIMENTO SOLAR,COM 800L,EXCLUSIVE INSTALACOES(VER ITENS 15.014.0100 A 145) E PLACAS COLETORAS.FORNECIMENTO</t>
  </si>
  <si>
    <t>18.210.0065-A</t>
  </si>
  <si>
    <t>18.210.0070-0</t>
  </si>
  <si>
    <t>RESERVATORIO TERMICO DE ALTA PRESSAO,PARA SISTEMA DE AQUECIMENTO SOLAR,COM 1000L,EXCLUSIVE INSTALACOES(VER ITENS 15.014.0100 A 145) E PLACAS COLETORAS.FORNECIMENTO</t>
  </si>
  <si>
    <t>18.210.0070-A</t>
  </si>
  <si>
    <t>18.210.0100-0</t>
  </si>
  <si>
    <t>PLACAS COLETORAS DE ENERGIA SOLAR HORIZONTAL,MEDINDO 1X2M,EXCLUSIVE INSTALACOES (VER ITENS 15.014.0100 A 0145) E RESERVATORIOS.FORNECIMENTO</t>
  </si>
  <si>
    <t>18.210.0100-A</t>
  </si>
  <si>
    <t>18.210.0110-0</t>
  </si>
  <si>
    <t>PLACAS COLETORAS DE ENERGIA SOLAR HORIZONTAL,MEDINDO 1X1M,EXCLUSIVE INSTALACOES (VER ITENS 15.014.0100 A 0145) E RESERVATORIOS.FORNECIMENTO</t>
  </si>
  <si>
    <t>18.210.0110-A</t>
  </si>
  <si>
    <t>18.210.0115-0</t>
  </si>
  <si>
    <t>PLACAS COLETORAS DE ENERGIA SOLAR VERTICAL,MEDINDO 1X2M,EXCLUSIVE INSTALACOES (VER ITENS 15.014.0100 A 0145) E RESERVATORIOS.FORNECIMENTO</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</si>
  <si>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</si>
  <si>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</si>
  <si>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</si>
  <si>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</si>
  <si>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</si>
  <si>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</si>
  <si>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</si>
  <si>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</si>
  <si>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</si>
  <si>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</si>
  <si>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</si>
  <si>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</si>
  <si>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</si>
  <si>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</si>
  <si>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</si>
  <si>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</si>
  <si>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</si>
  <si>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</si>
  <si>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</si>
  <si>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</si>
  <si>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</si>
  <si>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</si>
  <si>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</si>
  <si>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</si>
  <si>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</si>
  <si>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</si>
  <si>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</si>
  <si>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</si>
  <si>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</si>
  <si>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</si>
  <si>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</si>
  <si>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</si>
  <si>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</si>
  <si>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</si>
  <si>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</si>
  <si>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</si>
  <si>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</si>
  <si>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</si>
  <si>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</si>
  <si>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</si>
  <si>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</si>
  <si>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</si>
  <si>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</si>
  <si>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</si>
  <si>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</si>
  <si>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</si>
  <si>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</si>
  <si>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</si>
  <si>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</si>
  <si>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</si>
  <si>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</si>
  <si>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</si>
  <si>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</si>
  <si>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</si>
  <si>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</si>
  <si>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</si>
  <si>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</si>
  <si>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</si>
  <si>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</si>
  <si>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ABRACADEIRA DE FIXACAO DE BRACOS DE LUMINARIAS DE 4".FORNECIMENTO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</si>
  <si>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</si>
  <si>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</si>
  <si>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</si>
  <si>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</si>
  <si>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</si>
  <si>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</si>
  <si>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</si>
  <si>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</si>
  <si>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</si>
  <si>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</si>
  <si>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</si>
  <si>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</si>
  <si>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</si>
  <si>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</si>
  <si>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</si>
  <si>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</si>
  <si>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</si>
  <si>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</si>
  <si>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</si>
  <si>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</si>
  <si>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</si>
  <si>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</si>
  <si>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</si>
  <si>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</si>
  <si>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</si>
  <si>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</si>
  <si>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</si>
  <si>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</si>
  <si>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</si>
  <si>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</si>
  <si>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</si>
  <si>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</si>
  <si>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</si>
  <si>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</si>
  <si>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</si>
  <si>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</si>
  <si>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</si>
  <si>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</si>
  <si>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</si>
  <si>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</si>
  <si>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</si>
  <si>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</si>
  <si>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</si>
  <si>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</si>
  <si>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</si>
  <si>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</si>
  <si>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</si>
  <si>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</si>
  <si>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</si>
  <si>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</si>
  <si>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</si>
  <si>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</si>
  <si>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</si>
  <si>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</si>
  <si>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</si>
  <si>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</si>
  <si>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</si>
  <si>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</si>
  <si>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</si>
  <si>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</si>
  <si>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</si>
  <si>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</si>
  <si>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</si>
  <si>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</si>
  <si>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</si>
  <si>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</si>
  <si>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</si>
  <si>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</si>
  <si>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</si>
  <si>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</si>
  <si>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</si>
  <si>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</si>
  <si>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</si>
  <si>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</si>
  <si>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</si>
  <si>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</si>
  <si>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</si>
  <si>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</si>
  <si>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</si>
  <si>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</si>
  <si>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</si>
  <si>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</si>
  <si>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</si>
  <si>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</si>
  <si>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</si>
  <si>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</si>
  <si>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</si>
  <si>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</si>
  <si>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</si>
  <si>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</si>
  <si>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</si>
  <si>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</si>
  <si>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</si>
  <si>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</si>
  <si>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</si>
  <si>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</si>
  <si>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</si>
  <si>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</si>
  <si>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</si>
  <si>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</si>
  <si>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</si>
  <si>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</si>
  <si>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</si>
  <si>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</si>
  <si>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</si>
  <si>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</si>
  <si>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</si>
  <si>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</si>
  <si>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</si>
  <si>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</si>
  <si>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</si>
  <si>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</si>
  <si>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</si>
  <si>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</si>
  <si>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</si>
  <si>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</si>
  <si>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</si>
  <si>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</si>
  <si>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</si>
  <si>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</si>
  <si>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</si>
  <si>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</si>
  <si>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</si>
  <si>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</si>
  <si>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</si>
  <si>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</si>
  <si>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</si>
  <si>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</si>
  <si>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</si>
  <si>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</si>
  <si>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</si>
  <si>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</si>
  <si>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</si>
  <si>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</si>
  <si>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</si>
  <si>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</si>
  <si>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</si>
  <si>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</si>
  <si>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</si>
  <si>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</si>
  <si>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</si>
  <si>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</si>
  <si>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</si>
  <si>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</si>
  <si>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</si>
  <si>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</si>
  <si>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</si>
  <si>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</si>
  <si>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</si>
  <si>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</si>
  <si>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</si>
  <si>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</si>
  <si>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</si>
  <si>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</si>
  <si>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</si>
  <si>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</si>
  <si>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</si>
  <si>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</si>
  <si>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</si>
  <si>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</si>
  <si>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</si>
  <si>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</si>
  <si>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</si>
  <si>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</si>
  <si>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</si>
  <si>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</si>
  <si>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</si>
  <si>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</si>
  <si>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</si>
  <si>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</si>
  <si>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</si>
  <si>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</si>
  <si>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</si>
  <si>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</si>
  <si>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</si>
  <si>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</si>
  <si>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</si>
  <si>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</si>
  <si>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</si>
  <si>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</si>
  <si>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</si>
  <si>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</si>
  <si>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</si>
  <si>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</si>
  <si>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</si>
  <si>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</si>
  <si>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</si>
  <si>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</si>
  <si>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</si>
  <si>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</si>
  <si>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</si>
  <si>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</si>
  <si>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</si>
  <si>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</si>
  <si>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</si>
  <si>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</si>
  <si>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</si>
  <si>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</si>
  <si>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</si>
  <si>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</si>
  <si>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</si>
  <si>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</si>
  <si>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</si>
  <si>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</si>
  <si>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</si>
  <si>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</si>
  <si>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</si>
  <si>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</si>
  <si>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</si>
  <si>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</si>
  <si>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</si>
  <si>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</si>
  <si>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</si>
  <si>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</si>
  <si>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</si>
  <si>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</si>
  <si>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</si>
  <si>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</si>
  <si>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</si>
  <si>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</si>
  <si>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</si>
  <si>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</si>
  <si>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</si>
  <si>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</si>
  <si>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</si>
  <si>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</si>
  <si>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</si>
  <si>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</si>
  <si>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</si>
  <si>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</si>
  <si>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</si>
  <si>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</si>
  <si>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</si>
  <si>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</si>
  <si>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</si>
  <si>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</si>
  <si>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</si>
  <si>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</si>
  <si>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</si>
  <si>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</si>
  <si>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</si>
  <si>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</si>
  <si>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</si>
  <si>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</si>
  <si>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</si>
  <si>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</si>
  <si>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</si>
  <si>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</si>
  <si>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</si>
  <si>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</si>
  <si>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</si>
  <si>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</si>
  <si>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</si>
  <si>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</si>
  <si>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</si>
  <si>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</si>
  <si>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</si>
  <si>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</si>
  <si>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</si>
  <si>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</si>
  <si>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</si>
  <si>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</si>
  <si>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19.004.0061-2</t>
  </si>
  <si>
    <t>GUINCHO DE ENGRENAGEM,COM CAPACIDADE PARA 750KG,COM JOGO DE4 ROLDANAS,COM CABO SIMPLES,EXCLUSIVE OPERADOR</t>
  </si>
  <si>
    <t>19.004.0061-3</t>
  </si>
  <si>
    <t>19.004.0061-4</t>
  </si>
  <si>
    <t>19.004.0061-C</t>
  </si>
  <si>
    <t>19.004.0061-D</t>
  </si>
  <si>
    <t>19.004.0061-E</t>
  </si>
  <si>
    <t>19.004.0070-2</t>
  </si>
  <si>
    <t>ESTEIRA TRANSPORTADORA,DE CORREIA,LARGURA DE 50CM E 10,00M DE COMPRIMENTO,EXCLUSIVE OPERADOR</t>
  </si>
  <si>
    <t>19.004.0070-3</t>
  </si>
  <si>
    <t>19.004.0070-4</t>
  </si>
  <si>
    <t>19.004.0070-C</t>
  </si>
  <si>
    <t>19.004.0070-D</t>
  </si>
  <si>
    <t>19.004.0070-E</t>
  </si>
  <si>
    <t>19.004.0075-2</t>
  </si>
  <si>
    <t>PORTICO MOVEL METALICO,COM TALHA MANUAL DE 10T,VAO DE 5M,CURSO DE 30M EM TRILHOS,EXCLUSIVE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</si>
  <si>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</si>
  <si>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</si>
  <si>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</si>
  <si>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</si>
  <si>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</si>
  <si>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</si>
  <si>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</si>
  <si>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</si>
  <si>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</si>
  <si>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</si>
  <si>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</si>
  <si>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</si>
  <si>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</si>
  <si>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</si>
  <si>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</si>
  <si>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</si>
  <si>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</si>
  <si>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</si>
  <si>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</si>
  <si>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</si>
  <si>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</si>
  <si>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</si>
  <si>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</si>
  <si>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</si>
  <si>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</si>
  <si>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</si>
  <si>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</si>
  <si>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</si>
  <si>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</si>
  <si>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</si>
  <si>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</si>
  <si>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</si>
  <si>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</si>
  <si>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</si>
  <si>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</si>
  <si>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</si>
  <si>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</si>
  <si>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</si>
  <si>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</si>
  <si>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</si>
  <si>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</si>
  <si>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</si>
  <si>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</si>
  <si>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</si>
  <si>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</si>
  <si>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</si>
  <si>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</si>
  <si>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</si>
  <si>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</si>
  <si>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</si>
  <si>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</si>
  <si>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</si>
  <si>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</si>
  <si>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</si>
  <si>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</si>
  <si>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</si>
  <si>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</si>
  <si>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</si>
  <si>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</si>
  <si>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</si>
  <si>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</si>
  <si>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</si>
  <si>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</si>
  <si>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</si>
  <si>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</si>
  <si>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</si>
  <si>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</si>
  <si>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</si>
  <si>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</si>
  <si>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</si>
  <si>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</si>
  <si>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</si>
  <si>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</si>
  <si>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</si>
  <si>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</si>
  <si>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</si>
  <si>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</si>
  <si>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</si>
  <si>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</si>
  <si>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</si>
  <si>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</si>
  <si>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</si>
  <si>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</si>
  <si>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</si>
  <si>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</si>
  <si>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</si>
  <si>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</si>
  <si>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</si>
  <si>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</si>
  <si>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</si>
  <si>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</si>
  <si>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</si>
  <si>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</si>
  <si>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</si>
  <si>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</si>
  <si>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</si>
  <si>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</si>
  <si>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</si>
  <si>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</si>
  <si>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</si>
  <si>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</si>
  <si>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</si>
  <si>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</si>
  <si>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</si>
  <si>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</si>
  <si>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</si>
  <si>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</si>
  <si>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</si>
  <si>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</si>
  <si>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</si>
  <si>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</si>
  <si>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</si>
  <si>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</si>
  <si>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</si>
  <si>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</si>
  <si>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</si>
  <si>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</si>
  <si>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</si>
  <si>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</si>
  <si>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</si>
  <si>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</si>
  <si>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</si>
  <si>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</si>
  <si>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</si>
  <si>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</si>
  <si>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</si>
  <si>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</si>
  <si>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</si>
  <si>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</si>
  <si>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</si>
  <si>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</si>
  <si>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</si>
  <si>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</si>
  <si>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</si>
  <si>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</si>
  <si>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</si>
  <si>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</si>
  <si>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</si>
  <si>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</si>
  <si>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</si>
  <si>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</si>
  <si>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</si>
  <si>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</si>
  <si>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</si>
  <si>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</si>
  <si>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</si>
  <si>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</si>
  <si>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</si>
  <si>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</si>
  <si>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</si>
  <si>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</si>
  <si>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</si>
  <si>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</si>
  <si>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</si>
  <si>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</si>
  <si>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</si>
  <si>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</si>
  <si>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</si>
  <si>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</si>
  <si>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</si>
  <si>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</si>
  <si>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</si>
  <si>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</si>
  <si>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</si>
  <si>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</si>
  <si>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</si>
  <si>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</si>
  <si>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</si>
  <si>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</si>
  <si>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</si>
  <si>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</si>
  <si>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</si>
  <si>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</si>
  <si>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</si>
  <si>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</si>
  <si>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</si>
  <si>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</si>
  <si>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</si>
  <si>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</si>
  <si>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</si>
  <si>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</si>
  <si>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</si>
  <si>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</si>
  <si>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</si>
  <si>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</si>
  <si>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</si>
  <si>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</si>
  <si>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</si>
  <si>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</si>
  <si>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</si>
  <si>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</si>
  <si>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</si>
  <si>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</si>
  <si>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</si>
  <si>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</si>
  <si>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</si>
  <si>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</si>
  <si>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</si>
  <si>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</si>
  <si>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</si>
  <si>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</si>
  <si>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</si>
  <si>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</si>
  <si>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</si>
  <si>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</si>
  <si>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</si>
  <si>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</si>
  <si>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</si>
  <si>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</si>
  <si>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</si>
  <si>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</si>
  <si>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</si>
  <si>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</si>
  <si>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</si>
  <si>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</si>
  <si>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</si>
  <si>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</si>
  <si>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</si>
  <si>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</si>
  <si>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</si>
  <si>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</si>
  <si>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</si>
  <si>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</si>
  <si>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</si>
  <si>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</si>
  <si>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</si>
  <si>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</si>
  <si>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</si>
  <si>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</si>
  <si>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</si>
  <si>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</si>
  <si>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</si>
  <si>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</si>
  <si>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</si>
  <si>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</si>
  <si>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</si>
  <si>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</si>
  <si>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</si>
  <si>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</si>
  <si>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</si>
  <si>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</si>
  <si>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</si>
  <si>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</si>
  <si>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</si>
  <si>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</si>
  <si>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</si>
  <si>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</si>
  <si>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</si>
  <si>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</si>
  <si>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</si>
  <si>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</si>
  <si>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</si>
  <si>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</si>
  <si>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</si>
  <si>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</si>
  <si>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</si>
  <si>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</si>
  <si>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</si>
  <si>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</si>
  <si>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</si>
  <si>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</si>
  <si>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</si>
  <si>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</si>
  <si>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</si>
  <si>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</si>
  <si>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</si>
  <si>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</si>
  <si>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</si>
  <si>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</si>
  <si>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</si>
  <si>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</si>
  <si>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</si>
  <si>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</si>
  <si>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</si>
  <si>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</si>
  <si>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</si>
  <si>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</si>
  <si>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</si>
  <si>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</si>
  <si>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</si>
  <si>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</si>
  <si>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</si>
  <si>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</si>
  <si>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</si>
  <si>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</si>
  <si>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</si>
  <si>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</si>
  <si>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</si>
  <si>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</si>
  <si>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</si>
  <si>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</si>
  <si>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</si>
  <si>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</si>
  <si>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</si>
  <si>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</si>
  <si>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</si>
  <si>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</si>
  <si>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</si>
  <si>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</si>
  <si>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</si>
  <si>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</si>
  <si>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</si>
  <si>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</si>
  <si>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</si>
  <si>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</si>
  <si>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</si>
  <si>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</si>
  <si>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</si>
  <si>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</si>
  <si>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</si>
  <si>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PNEUMATICO,10,9KG DE PESO,CONSUMO DE AR DE 10.5L/S,EXCLUSIVE OPERADOR</t>
  </si>
  <si>
    <t>19.006.0001-4</t>
  </si>
  <si>
    <t>SOCADOR PNEUMATICO,10,9KG DE PESO,CONSUMO DE AR DE 10,5L/S,EXCLUSIVE OPERADOR</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</si>
  <si>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</si>
  <si>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</si>
  <si>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</si>
  <si>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</si>
  <si>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</si>
  <si>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</si>
  <si>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</si>
  <si>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</si>
  <si>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</si>
  <si>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</si>
  <si>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</si>
  <si>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</si>
  <si>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</si>
  <si>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</si>
  <si>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</si>
  <si>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</si>
  <si>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</si>
  <si>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</si>
  <si>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</si>
  <si>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</si>
  <si>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</si>
  <si>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</si>
  <si>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</si>
  <si>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</si>
  <si>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</si>
  <si>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</si>
  <si>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</si>
  <si>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</si>
  <si>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</si>
  <si>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</si>
  <si>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</si>
  <si>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</si>
  <si>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</si>
  <si>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</si>
  <si>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</si>
  <si>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</si>
  <si>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</si>
  <si>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</si>
  <si>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</si>
  <si>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</si>
  <si>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</si>
  <si>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</si>
  <si>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</si>
  <si>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</si>
  <si>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</si>
  <si>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</si>
  <si>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</si>
  <si>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</si>
  <si>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</si>
  <si>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</si>
  <si>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</si>
  <si>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</si>
  <si>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</si>
  <si>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</si>
  <si>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</si>
  <si>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</si>
  <si>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</si>
  <si>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</si>
  <si>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</si>
  <si>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</si>
  <si>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</si>
  <si>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</si>
  <si>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</si>
  <si>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</si>
  <si>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</si>
  <si>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</si>
  <si>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</si>
  <si>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</si>
  <si>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</si>
  <si>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</si>
  <si>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</si>
  <si>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</si>
  <si>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</si>
  <si>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</si>
  <si>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</si>
  <si>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</si>
  <si>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</si>
  <si>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</si>
  <si>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</si>
  <si>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</si>
  <si>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</si>
  <si>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</si>
  <si>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</si>
  <si>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</si>
  <si>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</si>
  <si>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</si>
  <si>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</si>
  <si>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</si>
  <si>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</si>
  <si>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</si>
  <si>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</si>
  <si>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</si>
  <si>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</si>
  <si>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</si>
  <si>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</si>
  <si>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</si>
  <si>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</si>
  <si>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</si>
  <si>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</si>
  <si>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</si>
  <si>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</si>
  <si>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</si>
  <si>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</si>
  <si>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</si>
  <si>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</si>
  <si>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</si>
  <si>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</si>
  <si>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</si>
  <si>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</si>
  <si>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</si>
  <si>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</si>
  <si>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4,27M,INCLUSIVE OPERADOR E AUXILIAR</t>
  </si>
  <si>
    <t>19.006.0019-3</t>
  </si>
  <si>
    <t>19.006.0019-4</t>
  </si>
  <si>
    <t>19.006.0019-C</t>
  </si>
  <si>
    <t>19.006.0019-D</t>
  </si>
  <si>
    <t>19.006.0019-E</t>
  </si>
  <si>
    <t>19.006.0021-2</t>
  </si>
  <si>
    <t>VIBRO ACABADORA ELETRONICA DE ASFALTO,CAPACIDADE DO SILO DEASFALTO 10,5T,LARGURA DE 4,55M,INCLUSIVE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</si>
  <si>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</si>
  <si>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</si>
  <si>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</si>
  <si>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</si>
  <si>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</si>
  <si>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</si>
  <si>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</si>
  <si>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</si>
  <si>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</si>
  <si>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</si>
  <si>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</si>
  <si>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</si>
  <si>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</si>
  <si>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</si>
  <si>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</si>
  <si>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</si>
  <si>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</si>
  <si>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</si>
  <si>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</si>
  <si>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</si>
  <si>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</si>
  <si>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</si>
  <si>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</si>
  <si>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</si>
  <si>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</si>
  <si>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</si>
  <si>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</si>
  <si>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DE ASFALTO(BMB),INCLUSIVE OPERADOR</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</si>
  <si>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</si>
  <si>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</si>
  <si>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</si>
  <si>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</si>
  <si>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</si>
  <si>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</si>
  <si>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</si>
  <si>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</si>
  <si>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</si>
  <si>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</si>
  <si>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</si>
  <si>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</si>
  <si>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</si>
  <si>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</si>
  <si>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</si>
  <si>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</si>
  <si>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</si>
  <si>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</si>
  <si>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</si>
  <si>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</si>
  <si>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</si>
  <si>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</si>
  <si>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</si>
  <si>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</si>
  <si>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</si>
  <si>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</si>
  <si>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</si>
  <si>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</si>
  <si>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</si>
  <si>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</si>
  <si>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</si>
  <si>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</si>
  <si>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</si>
  <si>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</si>
  <si>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</si>
  <si>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</si>
  <si>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</si>
  <si>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</si>
  <si>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</si>
  <si>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</si>
  <si>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</si>
  <si>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</si>
  <si>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</si>
  <si>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</si>
  <si>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</si>
  <si>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</si>
  <si>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</si>
  <si>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</si>
  <si>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</si>
  <si>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</si>
  <si>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</si>
  <si>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</si>
  <si>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</si>
  <si>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</si>
  <si>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</si>
  <si>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</si>
  <si>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</si>
  <si>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</si>
  <si>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</si>
  <si>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</si>
  <si>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</si>
  <si>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</si>
  <si>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</si>
  <si>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</si>
  <si>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</si>
  <si>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</si>
  <si>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</si>
  <si>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</si>
  <si>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</si>
  <si>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</si>
  <si>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</si>
  <si>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</si>
  <si>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</si>
  <si>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</si>
  <si>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</si>
  <si>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</si>
  <si>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</si>
  <si>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</si>
  <si>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</si>
  <si>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</si>
  <si>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</si>
  <si>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</si>
  <si>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</si>
  <si>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</si>
  <si>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</si>
  <si>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</si>
  <si>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</si>
  <si>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</si>
  <si>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</si>
  <si>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</si>
  <si>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</si>
  <si>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</si>
  <si>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</si>
  <si>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</si>
  <si>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</si>
  <si>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</si>
  <si>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</si>
  <si>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</si>
  <si>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</si>
  <si>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</si>
  <si>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</si>
  <si>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</si>
  <si>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</si>
  <si>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</si>
  <si>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</si>
  <si>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</si>
  <si>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</si>
  <si>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</si>
  <si>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</si>
  <si>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</si>
  <si>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</si>
  <si>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</si>
  <si>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</si>
  <si>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</si>
  <si>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</si>
  <si>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</si>
  <si>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</si>
  <si>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</si>
  <si>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</si>
  <si>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</si>
  <si>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</si>
  <si>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</si>
  <si>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</si>
  <si>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</si>
  <si>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</si>
  <si>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</si>
  <si>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</si>
  <si>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</si>
  <si>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</si>
  <si>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</si>
  <si>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</si>
  <si>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</si>
  <si>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</si>
  <si>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</si>
  <si>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</si>
  <si>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</si>
  <si>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</si>
  <si>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</si>
  <si>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</si>
  <si>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</si>
  <si>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</si>
  <si>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19.008.0001-2</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</si>
  <si>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</si>
  <si>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19.008.0001-3</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</si>
  <si>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</si>
  <si>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19.008.0001-4</t>
  </si>
  <si>
    <t>19.008.0001-C</t>
  </si>
  <si>
    <t>19.008.0001-D</t>
  </si>
  <si>
    <t>19.008.0001-E</t>
  </si>
  <si>
    <t>19.008.0002-2</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</si>
  <si>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</si>
  <si>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19.008.0002-3</t>
  </si>
  <si>
    <t>19.008.0002-4</t>
  </si>
  <si>
    <t>19.008.0002-C</t>
  </si>
  <si>
    <t>19.008.0002-D</t>
  </si>
  <si>
    <t>19.008.0002-E</t>
  </si>
  <si>
    <t>19.008.0003-2</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</si>
  <si>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</si>
  <si>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19.008.0003-3</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</si>
  <si>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</si>
  <si>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19.008.0003-4</t>
  </si>
  <si>
    <t>19.008.0003-C</t>
  </si>
  <si>
    <t>19.008.0003-D</t>
  </si>
  <si>
    <t>19.008.0003-E</t>
  </si>
  <si>
    <t>19.008.0004-2</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</si>
  <si>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</si>
  <si>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19.008.0004-3</t>
  </si>
  <si>
    <t>19.008.0004-4</t>
  </si>
  <si>
    <t>19.008.0004-C</t>
  </si>
  <si>
    <t>19.008.0004-D</t>
  </si>
  <si>
    <t>19.008.0004-E</t>
  </si>
  <si>
    <t>19.008.0010-2</t>
  </si>
  <si>
    <t>CAMPANULA PARA TUBULAO PNEUMATICO PARA PRESSAO DE SERVICO DE2,5KG/CM2 COM GUINCHO ELETRICO COM CAPACIDADE DE ICAMENTO DE CARGA ENTRE 500 E 800KG,VELOCIDADE DE 10,00 A 12,00M/MIN,EXCLUSIVE OPERADOR</t>
  </si>
  <si>
    <t>19.008.0010-4</t>
  </si>
  <si>
    <t>19.008.0010-C</t>
  </si>
  <si>
    <t>19.008.0010-E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</si>
  <si>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</si>
  <si>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</si>
  <si>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</si>
  <si>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</si>
  <si>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</si>
  <si>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</si>
  <si>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</si>
  <si>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</si>
  <si>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</si>
  <si>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</si>
  <si>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</si>
  <si>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</si>
  <si>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</si>
  <si>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</si>
  <si>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</si>
  <si>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</si>
  <si>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</si>
  <si>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</si>
  <si>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</si>
  <si>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</si>
  <si>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</si>
  <si>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</si>
  <si>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</si>
  <si>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</si>
  <si>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</si>
  <si>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</si>
  <si>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</si>
  <si>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</si>
  <si>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</si>
  <si>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</si>
  <si>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</si>
  <si>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</si>
  <si>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</si>
  <si>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</si>
  <si>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</si>
  <si>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</si>
  <si>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</si>
  <si>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</si>
  <si>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</si>
  <si>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</si>
  <si>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</si>
  <si>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</si>
  <si>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</si>
  <si>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</si>
  <si>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</si>
  <si>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</si>
  <si>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</si>
  <si>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</si>
  <si>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</si>
  <si>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</si>
  <si>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</si>
  <si>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</si>
  <si>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</si>
  <si>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</si>
  <si>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</si>
  <si>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</si>
  <si>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</si>
  <si>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</si>
  <si>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</si>
  <si>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</si>
  <si>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</si>
  <si>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</si>
  <si>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</si>
  <si>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</si>
  <si>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</si>
  <si>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</si>
  <si>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</si>
  <si>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</si>
  <si>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</si>
  <si>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</si>
  <si>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</si>
  <si>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</si>
  <si>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</si>
  <si>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</si>
  <si>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</si>
  <si>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</si>
  <si>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</si>
  <si>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</si>
  <si>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</si>
  <si>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</si>
  <si>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</si>
  <si>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</si>
  <si>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</si>
  <si>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</si>
  <si>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</si>
  <si>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</si>
  <si>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</si>
  <si>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</si>
  <si>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</si>
  <si>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</si>
  <si>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</si>
  <si>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</si>
  <si>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</si>
  <si>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</si>
  <si>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</si>
  <si>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</si>
  <si>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</si>
  <si>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</si>
  <si>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</si>
  <si>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</si>
  <si>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</si>
  <si>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</si>
  <si>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</si>
  <si>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2,5KVA(2500W),VOLTAGEMCA:110/220V,FREQUENCIA:60HZ,VOLTAGEM CC:12V-8,3A,EQUIPADO COM MOTOR A GASOLINA,EXCLUSIVE OPERADOR</t>
  </si>
  <si>
    <t>19.011.0006-3</t>
  </si>
  <si>
    <t>19.011.0006-4</t>
  </si>
  <si>
    <t>19.011.0006-C</t>
  </si>
  <si>
    <t>19.011.0006-D</t>
  </si>
  <si>
    <t>19.011.0006-E</t>
  </si>
  <si>
    <t>19.011.0007-2</t>
  </si>
  <si>
    <t>GRUPO GERADOR,TRANSPORTAVEL SOBRE RODAS,COMPOSTO DE GERADORDE 53/60KVA,EXCLUSIVE OPERADOR</t>
  </si>
  <si>
    <t>19.011.0007-3</t>
  </si>
  <si>
    <t>19.011.0007-4</t>
  </si>
  <si>
    <t>19.011.0007-C</t>
  </si>
  <si>
    <t>19.011.0007-D</t>
  </si>
  <si>
    <t>19.011.0007-E</t>
  </si>
  <si>
    <t>19.011.0009-2</t>
  </si>
  <si>
    <t>GRUPO GERADOR,ESTACIONARIO,COM ALTERNADOR DE 125/145KVA,EXCLUSIVE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</si>
  <si>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</si>
  <si>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</si>
  <si>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</si>
  <si>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</si>
  <si>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</si>
  <si>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</si>
  <si>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</si>
  <si>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</si>
  <si>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</si>
  <si>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</si>
  <si>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</si>
  <si>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</si>
  <si>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</si>
  <si>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</si>
  <si>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</si>
  <si>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</si>
  <si>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</si>
  <si>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</si>
  <si>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</si>
  <si>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</si>
  <si>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</si>
  <si>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</si>
  <si>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</si>
  <si>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</si>
  <si>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</si>
  <si>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</si>
  <si>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</si>
  <si>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</si>
  <si>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</si>
  <si>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</si>
  <si>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</si>
  <si>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</si>
  <si>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</si>
  <si>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</si>
  <si>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</si>
  <si>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</si>
  <si>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</si>
  <si>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</si>
  <si>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</si>
  <si>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</si>
  <si>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</si>
  <si>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</si>
  <si>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</si>
  <si>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</si>
  <si>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</si>
  <si>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</si>
  <si>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</si>
  <si>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</si>
  <si>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</si>
  <si>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</si>
  <si>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</si>
  <si>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</si>
  <si>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</si>
  <si>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</si>
  <si>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ELETRONICO,PESO DE 4,3KG,INCLUSIVE MIRA,ADAPTADOR PARA PILHASE TRIPE,EXCLUSIVE EQUIPE DE TOPOGRAFIA</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</si>
  <si>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</si>
  <si>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</si>
  <si>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</si>
  <si>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</si>
  <si>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</si>
  <si>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</si>
  <si>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</si>
  <si>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</si>
  <si>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</si>
  <si>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</si>
  <si>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</si>
  <si>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</si>
  <si>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</si>
  <si>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</si>
  <si>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</si>
  <si>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</si>
  <si>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</si>
  <si>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</si>
  <si>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</si>
  <si>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</si>
  <si>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</si>
  <si>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</si>
  <si>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</si>
  <si>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</si>
  <si>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</si>
  <si>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</si>
  <si>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</si>
  <si>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</si>
  <si>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</si>
  <si>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</si>
  <si>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</si>
  <si>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</si>
  <si>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</si>
  <si>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</si>
  <si>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</si>
  <si>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</si>
  <si>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</si>
  <si>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</si>
  <si>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</si>
  <si>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</si>
  <si>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</si>
  <si>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</si>
  <si>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</si>
  <si>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</si>
  <si>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</si>
  <si>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</si>
  <si>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</si>
  <si>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</si>
  <si>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</si>
  <si>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</si>
  <si>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</si>
  <si>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</si>
  <si>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</si>
  <si>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</si>
  <si>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</si>
  <si>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</si>
  <si>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</si>
  <si>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</si>
  <si>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</si>
  <si>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</si>
  <si>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</si>
  <si>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</si>
  <si>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</si>
  <si>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</si>
  <si>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</si>
  <si>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</si>
  <si>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</si>
  <si>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</si>
  <si>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</si>
  <si>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</si>
  <si>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</si>
  <si>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</si>
  <si>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</si>
  <si>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</si>
  <si>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</si>
  <si>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</si>
  <si>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</si>
  <si>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</si>
  <si>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</si>
  <si>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</si>
  <si>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</si>
  <si>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</si>
  <si>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</si>
  <si>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</si>
  <si>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</si>
  <si>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</si>
  <si>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</si>
  <si>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</si>
  <si>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</si>
  <si>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</si>
  <si>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</si>
  <si>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</si>
  <si>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</si>
  <si>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</si>
  <si>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</si>
  <si>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</si>
  <si>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</si>
  <si>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</si>
  <si>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</si>
  <si>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</si>
  <si>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</si>
  <si>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</si>
  <si>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</si>
  <si>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</si>
  <si>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</si>
  <si>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</si>
  <si>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</si>
  <si>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</si>
  <si>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</si>
  <si>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</si>
  <si>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</si>
  <si>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</si>
  <si>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</si>
  <si>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</si>
  <si>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</si>
  <si>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</si>
  <si>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</si>
  <si>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</si>
  <si>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</si>
  <si>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</si>
  <si>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</si>
  <si>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</si>
  <si>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</si>
  <si>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</si>
  <si>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</si>
  <si>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</si>
  <si>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</si>
  <si>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</si>
  <si>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</si>
  <si>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</si>
  <si>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</si>
  <si>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</si>
  <si>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</si>
  <si>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</si>
  <si>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</si>
  <si>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</si>
  <si>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</si>
  <si>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</si>
  <si>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</si>
  <si>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</si>
  <si>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</si>
  <si>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</si>
  <si>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</si>
  <si>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</si>
  <si>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</si>
  <si>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</si>
  <si>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</si>
  <si>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</si>
  <si>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</si>
  <si>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</si>
  <si>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</si>
  <si>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</si>
  <si>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</si>
  <si>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</si>
  <si>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</si>
  <si>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</si>
  <si>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</si>
  <si>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</si>
  <si>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</si>
  <si>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</si>
  <si>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</si>
  <si>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</si>
  <si>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</si>
  <si>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</si>
  <si>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</si>
  <si>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</si>
  <si>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</si>
  <si>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</si>
  <si>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</si>
  <si>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</si>
  <si>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</si>
  <si>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</si>
  <si>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</si>
  <si>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</si>
  <si>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</si>
  <si>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</si>
  <si>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</si>
  <si>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</si>
  <si>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</si>
  <si>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</si>
  <si>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</si>
  <si>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</si>
  <si>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</si>
  <si>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</si>
  <si>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</si>
  <si>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</si>
  <si>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</si>
  <si>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</si>
  <si>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</si>
  <si>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</si>
  <si>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</si>
  <si>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</si>
  <si>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</si>
  <si>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</si>
  <si>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</si>
  <si>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</si>
  <si>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</si>
  <si>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</si>
  <si>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</si>
  <si>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</si>
  <si>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</si>
  <si>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</si>
  <si>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</si>
  <si>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</si>
  <si>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</si>
  <si>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</si>
  <si>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</si>
  <si>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</si>
  <si>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</si>
  <si>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</si>
  <si>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</si>
  <si>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</si>
  <si>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</si>
  <si>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</si>
  <si>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</si>
  <si>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</si>
  <si>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</si>
  <si>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</si>
  <si>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</si>
  <si>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</si>
  <si>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</si>
  <si>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</si>
  <si>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</si>
  <si>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</si>
  <si>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</si>
  <si>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</si>
  <si>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</si>
  <si>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</si>
  <si>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</si>
  <si>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</si>
  <si>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</si>
  <si>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</si>
  <si>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</si>
  <si>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</si>
  <si>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</si>
  <si>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</si>
  <si>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</si>
  <si>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</si>
  <si>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</si>
  <si>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</si>
  <si>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</si>
  <si>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</si>
  <si>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</si>
  <si>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</si>
  <si>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</si>
  <si>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</si>
  <si>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</si>
  <si>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</si>
  <si>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</si>
  <si>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</si>
  <si>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20.009.0025-0</t>
  </si>
  <si>
    <t>REVESTIMENTO EM CONCRETO BETUMINOSO USINADO A QUENTE,DE ACORDO COM AS "INSTRUCOES PARA EXECUCAO" DO DER-RJ,COMPREENDENDOPREPARO,ESPALHAMENTO E COMPACTACAO MECANICOS,EXCLUSIVE O FORNECIMENTO E TRANSPORTE DOS MATERIAIS,CONSIDERANDO UMA PRODUCAO DE USINA DE 10,00M3/H</t>
  </si>
  <si>
    <t>20.009.0025-A</t>
  </si>
  <si>
    <t>20.009.0028-0</t>
  </si>
  <si>
    <t>REVESTIMENTO EM CONCRETO BETUMINOSO USINADO A QUENTE,DE ACORDO COM AS "INSTRUCOES PARA EXECUCAO",DO DER-RJ,COMPREENDENDOPREPARO,ESPALHAMENTO E COMPACTACAO MECANICOS,EXCLUSIVE O FORNECIMENTO E TRANSPORTE DOS MATERIAIS,CONSIDERANDO UMA PRODUCAO DE USINA DE 14,00M3/H</t>
  </si>
  <si>
    <t>20.009.0028-A</t>
  </si>
  <si>
    <t>20.009.0030-0</t>
  </si>
  <si>
    <t>REVESTIMENTO EM CONCRETO BETUMINOSO USINADO A QUENTE,DE ACORDO COM AS "INSTRUCOES PARA EXECUCAO",DO DER-RJ,COMPREENDENDOPREPARO,ESPALHAMENTO E COMPACTACAO MECANICOS,EXCLUSIVE O FORNECIMENTO E TRANSPORTE DOS MATERIAIS,CONSIDERANDO UMA PRODUCAO DE USINA DE 20,00M3/H</t>
  </si>
  <si>
    <t>20.009.0030-A</t>
  </si>
  <si>
    <t>20.009.0033-0</t>
  </si>
  <si>
    <t>REVESTIMENTO EM CONCRETO BETUMINOSO USINADO A QUENTE,DE ACORDO COM AS "INSTRUCOES PARA EXECUCAO",DO DER-RJ,COMPREENDENDOPREPARO,ESPALHAMENTO E COMPACTACAO MECANICOS,EXCLUSIVE O FORNECIMENTO E TRANSPORTE DOS MATERIAIS,CONSIDERANDO UMA PRODUCAO DE USINA DE 25,00M3/H</t>
  </si>
  <si>
    <t>20.009.0033-A</t>
  </si>
  <si>
    <t>20.009.0040-0</t>
  </si>
  <si>
    <t>REVESTIMENTO EM CONCRETO BETUMINOSO USINADO A QUENTE,DE ACORDO COM AS "INSTRUCOES PARA EXECUCAO",DO DER-RJ,COMPREENDENDOAPENAS O PREPARO DA MISTURA,EXCLUSIVE O FORNECIMENTO E TRANSPORTE DOS MATERIAIS,CONSIDERANDO UMA PRODUCAO DE USINA DE 10,00M3/H</t>
  </si>
  <si>
    <t>20.009.0040-A</t>
  </si>
  <si>
    <t>20.009.0042-0</t>
  </si>
  <si>
    <t>REVESTIMENTO EM CONCRETO BETUMINOSO USINADO A QUENTE,DE ACORDO COM AS "INSTRUCOES PARA EXECUCAO",DO DER-RJ,COMPREENDENDOAPENAS O PREPARO DA MISTURA,EXCLUSIVE O FORNECIMENTO E TRANSPORTE DOS MATERIAIS,CONSIDERANDO UMA PRODUCAO DE USINA DE 14,00M3/H</t>
  </si>
  <si>
    <t>20.009.0042-A</t>
  </si>
  <si>
    <t>20.009.0045-0</t>
  </si>
  <si>
    <t>REVESTIMENTO EM CONCRETO BETUMINOSO USINADO A QUENTE,DE ACORDO COM AS "INSTRUCOES PARA EXECUCAO",DO DER-RJ,COMPREENDENDOAPENAS O PREPARO DA MISTURA,EXCLUSIVE O FORNECIMENTO E TRANSPORTE DOS MATERIAIS,CONSIDERANDO UMA PRODUCAO DE USINA DE 20,00M3/H</t>
  </si>
  <si>
    <t>20.009.0045-A</t>
  </si>
  <si>
    <t>20.009.0048-0</t>
  </si>
  <si>
    <t>REVESTIMENTO EM CONCRETO BETUMINOSO USINADO A QUENTE,DE ACORDO COM AS "INSTRUCOES PARA EXECUCAO",DO DER-RJ,COMPREENDENDOAPENAS O PREPARO DA MISTURA,EXCLUSIVE O FORNECIMENTO E TRANSPORTE DOS MATERIAIS,CONSIDERANDO UMA PRODUCAO DE USINA DE 25,00M3/H</t>
  </si>
  <si>
    <t>20.009.0048-A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</si>
  <si>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</si>
  <si>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</si>
  <si>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</si>
  <si>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20.009.0060-0</t>
  </si>
  <si>
    <t>REVESTIMENTO EM CONCRETO BETUMINOSO USINADO A QUENTE,DE ACORDO COM AS "INSTRUCOES PARA EXECUCAO"DO DER-RJ,COMPREENDENDOAPENAS O ESPALHAMENTO E A COMPACTACAO MECANICOS,EXCLUSIVE OFORNECIMENTO E TRANSPORTE DOS MATERIAIS,CONSIDERANDO UMA PRODUCAO DE USINA DE 10,00M3/H</t>
  </si>
  <si>
    <t>20.009.0060-A</t>
  </si>
  <si>
    <t>20.009.0063-0</t>
  </si>
  <si>
    <t>REVESTIMENTO EM CONCRETO BETUMINOSO USINADO A QUENTE,DE ACORDO COM AS "INSTRUCOES PARA EXECUCAO",DO DER-RJ,COMPREENDENDOAPENAS O ESPALHAMENTO E A COMPACTACAO MECANICOS,EXCLUSIVE OFORNECIMENTO E TRANSPORTE DOS MATERIAIS,CONSIDERANDO UMA PRODUCAO DE USINA DE 14,00M3/H</t>
  </si>
  <si>
    <t>20.009.0063-A</t>
  </si>
  <si>
    <t>20.009.0065-0</t>
  </si>
  <si>
    <t>REVESTIMENTO EM CONCRETO BETUMINOSO USINADO A QUENTE,DE ACORDO COM AS "INSTRUCOES PARA EXECUCAO",DO DER-RJ,COMPREENDENDOAPENAS O ESPALHAMENTO E A COMPACTACAO MECANICOS,EXCLUSIVE OFORNECIMENTO E TRANSPORTE DOS MATERIAIS,CONSIDERANDO UMA PRODUCAO DE USINA DE 20,00M3/H</t>
  </si>
  <si>
    <t>20.009.0065-A</t>
  </si>
  <si>
    <t>20.009.0068-0</t>
  </si>
  <si>
    <t>REVESTIMENTO EM CONCRETO BETUMINOSO USINADO A QUENTE,DE ACORDO COM AS "INSTRUCOES PARA EXECUCAO",DO DER-RJ,COMPREENDENDOAPENAS O ESPALHAMENTO E A COMPACTACAO MECANICOS,EXCLUSIVE OFORNECIMENTO E TRANSPORTE DOS MATERIAIS,CONSIDERANDO UMA PRODUCAO DE USINA DE 25,00M3/H</t>
  </si>
  <si>
    <t>20.009.0068-A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</si>
  <si>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</si>
  <si>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</si>
  <si>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</si>
  <si>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</si>
  <si>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</si>
  <si>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</si>
  <si>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</si>
  <si>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</si>
  <si>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</si>
  <si>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</si>
  <si>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</si>
  <si>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</si>
  <si>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</si>
  <si>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</si>
  <si>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</si>
  <si>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</si>
  <si>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</si>
  <si>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</si>
  <si>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</si>
  <si>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</si>
  <si>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</si>
  <si>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</si>
  <si>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</si>
  <si>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</si>
  <si>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</si>
  <si>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</si>
  <si>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</si>
  <si>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</si>
  <si>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</si>
  <si>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</si>
  <si>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</si>
  <si>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</si>
  <si>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</si>
  <si>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</si>
  <si>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</si>
  <si>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</si>
  <si>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</si>
  <si>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</si>
  <si>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</si>
  <si>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</si>
  <si>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</si>
  <si>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</si>
  <si>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</si>
  <si>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</si>
  <si>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</si>
  <si>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</si>
  <si>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</si>
  <si>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</si>
  <si>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</si>
  <si>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</si>
  <si>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</si>
  <si>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</si>
  <si>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</si>
  <si>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</si>
  <si>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</si>
  <si>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</si>
  <si>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</si>
  <si>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</si>
  <si>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</si>
  <si>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</si>
  <si>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</si>
  <si>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</si>
  <si>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</si>
  <si>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</si>
  <si>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</si>
  <si>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</si>
  <si>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</si>
  <si>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</si>
  <si>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</si>
  <si>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</si>
  <si>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</si>
  <si>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</si>
  <si>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</si>
  <si>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</si>
  <si>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</si>
  <si>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</si>
  <si>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</si>
  <si>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</si>
  <si>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</si>
  <si>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</si>
  <si>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</si>
  <si>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</si>
  <si>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</si>
  <si>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</si>
  <si>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</si>
  <si>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</si>
  <si>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</si>
  <si>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</si>
  <si>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</si>
  <si>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</si>
  <si>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</si>
  <si>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</si>
  <si>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</si>
  <si>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</si>
  <si>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</si>
  <si>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</si>
  <si>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</si>
  <si>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</si>
  <si>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</si>
  <si>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</si>
  <si>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</si>
  <si>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</si>
  <si>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</si>
  <si>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</si>
  <si>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</si>
  <si>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</si>
  <si>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</si>
  <si>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</si>
  <si>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</si>
  <si>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</si>
  <si>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</si>
  <si>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</si>
  <si>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</si>
  <si>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</si>
  <si>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</si>
  <si>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</si>
  <si>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</si>
  <si>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</si>
  <si>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</si>
  <si>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</si>
  <si>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</si>
  <si>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</si>
  <si>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</si>
  <si>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</si>
  <si>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</si>
  <si>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</si>
  <si>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</si>
  <si>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</si>
  <si>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</si>
  <si>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</si>
  <si>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</si>
  <si>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</si>
  <si>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</si>
  <si>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</si>
  <si>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</si>
  <si>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</si>
  <si>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</si>
  <si>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</si>
  <si>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</si>
  <si>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</si>
  <si>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</si>
  <si>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</si>
  <si>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</si>
  <si>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</si>
  <si>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</si>
  <si>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</si>
  <si>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</si>
  <si>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</si>
  <si>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</si>
  <si>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</si>
  <si>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</si>
  <si>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</si>
  <si>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</si>
  <si>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</si>
  <si>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</si>
  <si>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</si>
  <si>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</si>
  <si>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</si>
  <si>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</si>
  <si>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</si>
  <si>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</si>
  <si>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</si>
  <si>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</si>
  <si>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</si>
  <si>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</si>
  <si>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</si>
  <si>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</si>
  <si>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</si>
  <si>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</si>
  <si>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</si>
  <si>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</si>
  <si>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</si>
  <si>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</si>
  <si>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</si>
  <si>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</si>
  <si>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</si>
  <si>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</si>
  <si>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</si>
  <si>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</si>
  <si>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</si>
  <si>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</si>
  <si>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</si>
  <si>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</si>
  <si>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</si>
  <si>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</si>
  <si>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</si>
  <si>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</si>
  <si>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</si>
  <si>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</si>
  <si>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</si>
  <si>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</si>
  <si>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</si>
  <si>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</si>
  <si>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</si>
  <si>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</si>
  <si>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</si>
  <si>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</si>
  <si>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</si>
  <si>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</si>
  <si>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</si>
  <si>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</si>
  <si>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</si>
  <si>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</si>
  <si>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</si>
  <si>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</si>
  <si>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</si>
  <si>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</si>
  <si>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</si>
  <si>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</si>
  <si>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</si>
  <si>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</si>
  <si>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</si>
  <si>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</si>
  <si>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</si>
  <si>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</si>
  <si>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</si>
  <si>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</si>
  <si>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</si>
  <si>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</si>
  <si>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</si>
  <si>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</si>
  <si>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</si>
  <si>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</si>
  <si>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</si>
  <si>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</si>
  <si>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</si>
  <si>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</si>
  <si>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</si>
  <si>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</si>
  <si>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</si>
  <si>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</si>
  <si>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</si>
  <si>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</si>
  <si>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</si>
  <si>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</si>
  <si>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</si>
  <si>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</si>
  <si>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</si>
  <si>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</si>
  <si>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</si>
  <si>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</si>
  <si>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</si>
  <si>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</si>
  <si>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</si>
  <si>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</si>
  <si>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</si>
  <si>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</si>
  <si>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</si>
  <si>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</si>
  <si>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</si>
  <si>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</si>
  <si>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</si>
  <si>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</si>
  <si>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</si>
  <si>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</si>
  <si>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</si>
  <si>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</si>
  <si>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</si>
  <si>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</si>
  <si>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</si>
  <si>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</si>
  <si>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</si>
  <si>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</si>
  <si>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</si>
  <si>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</si>
  <si>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</si>
  <si>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</si>
  <si>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</si>
  <si>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</si>
  <si>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</si>
  <si>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</si>
  <si>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</si>
  <si>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</si>
  <si>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</si>
  <si>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</si>
  <si>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</si>
  <si>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</si>
  <si>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</si>
  <si>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</si>
  <si>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</si>
  <si>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</si>
  <si>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</si>
  <si>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</si>
  <si>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</si>
  <si>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</si>
  <si>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</si>
  <si>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</si>
  <si>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</si>
  <si>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</si>
  <si>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</si>
  <si>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</si>
  <si>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</si>
  <si>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</si>
  <si>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</si>
  <si>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</si>
  <si>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</si>
  <si>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</si>
  <si>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</si>
  <si>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</si>
  <si>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</si>
  <si>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</si>
  <si>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</si>
  <si>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</si>
  <si>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</si>
  <si>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</si>
  <si>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</si>
  <si>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</si>
  <si>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</si>
  <si>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</si>
  <si>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</si>
  <si>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</si>
  <si>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</si>
  <si>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</si>
  <si>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</si>
  <si>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</si>
  <si>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</si>
  <si>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</si>
  <si>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</si>
  <si>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</si>
  <si>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</si>
  <si>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</si>
  <si>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</si>
  <si>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</si>
  <si>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</si>
  <si>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</si>
  <si>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</si>
  <si>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</si>
  <si>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</si>
  <si>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</si>
  <si>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</si>
  <si>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</si>
  <si>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</si>
  <si>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</si>
  <si>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</si>
  <si>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</si>
  <si>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</si>
  <si>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</si>
  <si>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</si>
  <si>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</si>
  <si>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</si>
  <si>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</si>
  <si>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</si>
  <si>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</si>
  <si>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</si>
  <si>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</si>
  <si>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</si>
  <si>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</si>
  <si>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</si>
  <si>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</si>
  <si>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</si>
  <si>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</si>
  <si>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</si>
  <si>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</si>
  <si>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</si>
  <si>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</si>
  <si>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</si>
  <si>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</si>
  <si>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</si>
  <si>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</si>
  <si>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</si>
  <si>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</si>
  <si>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</si>
  <si>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</si>
  <si>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</si>
  <si>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</si>
  <si>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</si>
  <si>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</si>
  <si>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</si>
  <si>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</si>
  <si>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</si>
  <si>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</si>
  <si>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</si>
  <si>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</si>
  <si>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</si>
  <si>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</si>
  <si>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</si>
  <si>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</si>
  <si>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</si>
  <si>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</si>
  <si>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</si>
  <si>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</si>
  <si>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</si>
  <si>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</si>
  <si>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</si>
  <si>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</si>
  <si>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</si>
  <si>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</si>
  <si>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</si>
  <si>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</si>
  <si>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</si>
  <si>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</si>
  <si>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</si>
  <si>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</si>
  <si>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</si>
  <si>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</si>
  <si>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</si>
  <si>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</si>
  <si>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</si>
  <si>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</si>
  <si>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</si>
  <si>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</si>
  <si>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</si>
  <si>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</si>
  <si>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</si>
  <si>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</si>
  <si>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</si>
  <si>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</si>
  <si>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</si>
  <si>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</si>
  <si>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</si>
  <si>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</si>
  <si>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</si>
  <si>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</si>
  <si>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</si>
  <si>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</si>
  <si>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</si>
  <si>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</si>
  <si>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</si>
  <si>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</si>
  <si>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</si>
  <si>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</si>
  <si>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</si>
  <si>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</si>
  <si>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</si>
  <si>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</si>
  <si>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</si>
  <si>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</si>
  <si>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</si>
  <si>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</si>
  <si>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</si>
  <si>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</si>
  <si>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</si>
  <si>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</si>
  <si>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</si>
  <si>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</si>
  <si>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</si>
  <si>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</si>
  <si>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</si>
  <si>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</si>
  <si>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</si>
  <si>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</si>
  <si>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</si>
  <si>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</si>
  <si>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</si>
  <si>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</si>
  <si>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</si>
  <si>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</si>
  <si>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</si>
  <si>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</si>
  <si>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</si>
  <si>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</si>
  <si>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</si>
  <si>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</si>
  <si>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</si>
  <si>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</si>
  <si>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</si>
  <si>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</si>
  <si>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</si>
  <si>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</si>
  <si>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</si>
  <si>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</si>
  <si>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</si>
  <si>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</si>
  <si>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</si>
  <si>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</si>
  <si>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</si>
  <si>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</si>
  <si>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</si>
  <si>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</si>
  <si>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</si>
  <si>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</si>
  <si>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</si>
  <si>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</si>
  <si>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</si>
  <si>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</si>
  <si>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</si>
  <si>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</si>
  <si>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</si>
  <si>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</si>
  <si>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</si>
  <si>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</si>
  <si>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</si>
  <si>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</si>
  <si>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</si>
  <si>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</si>
  <si>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</si>
  <si>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</si>
  <si>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</si>
  <si>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</si>
  <si>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</si>
  <si>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</si>
  <si>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</si>
  <si>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</si>
  <si>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</si>
  <si>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</si>
  <si>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</si>
  <si>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</si>
  <si>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</si>
  <si>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</si>
  <si>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</si>
  <si>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</si>
  <si>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</si>
  <si>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</si>
  <si>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</si>
  <si>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</si>
  <si>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</si>
  <si>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</si>
  <si>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</si>
  <si>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</si>
  <si>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</si>
  <si>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</si>
  <si>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</si>
  <si>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</si>
  <si>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</si>
  <si>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</si>
  <si>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</si>
  <si>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</si>
  <si>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</si>
  <si>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</si>
  <si>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</si>
  <si>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</si>
  <si>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</si>
  <si>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</si>
  <si>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</si>
  <si>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</si>
  <si>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</si>
  <si>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</si>
  <si>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</si>
  <si>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</si>
  <si>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</si>
  <si>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</si>
  <si>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</si>
  <si>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</si>
  <si>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</si>
  <si>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</si>
  <si>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</si>
  <si>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</si>
  <si>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</si>
  <si>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</si>
  <si>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</si>
  <si>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</si>
  <si>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</si>
  <si>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</si>
  <si>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</si>
  <si>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</si>
  <si>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</si>
  <si>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</si>
  <si>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</si>
  <si>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</si>
  <si>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</si>
  <si>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</si>
  <si>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</si>
  <si>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</si>
  <si>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</si>
  <si>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</si>
  <si>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</si>
  <si>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</si>
  <si>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</si>
  <si>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</si>
  <si>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</si>
  <si>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</si>
  <si>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</si>
  <si>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</si>
  <si>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</si>
  <si>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</si>
  <si>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</si>
  <si>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</si>
  <si>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</si>
  <si>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</si>
  <si>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</si>
  <si>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</si>
  <si>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</si>
  <si>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</si>
  <si>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</si>
  <si>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</si>
  <si>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</si>
  <si>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</si>
  <si>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</si>
  <si>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</si>
  <si>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</si>
  <si>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</si>
  <si>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</si>
  <si>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</si>
  <si>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</si>
  <si>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</si>
  <si>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</si>
  <si>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</si>
  <si>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</si>
  <si>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</si>
  <si>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</si>
  <si>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</si>
  <si>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</si>
  <si>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</si>
  <si>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</si>
  <si>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</si>
  <si>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</si>
  <si>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</si>
  <si>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</si>
  <si>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</si>
  <si>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</si>
  <si>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</si>
  <si>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</si>
  <si>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</si>
  <si>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</si>
  <si>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</si>
  <si>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</si>
  <si>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</si>
  <si>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</si>
  <si>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</si>
  <si>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</si>
  <si>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</si>
  <si>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</si>
  <si>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</si>
  <si>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</si>
  <si>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</si>
  <si>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</si>
  <si>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</si>
  <si>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</si>
  <si>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</si>
  <si>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</si>
  <si>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</si>
  <si>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</si>
  <si>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</si>
  <si>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</si>
  <si>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</si>
  <si>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</si>
  <si>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</si>
  <si>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</si>
  <si>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</si>
  <si>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</si>
  <si>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</si>
  <si>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</si>
  <si>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</si>
  <si>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</si>
  <si>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</si>
  <si>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</si>
  <si>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</si>
  <si>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</si>
  <si>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</si>
  <si>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</si>
  <si>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</si>
  <si>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</si>
  <si>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</si>
  <si>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</si>
  <si>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</si>
  <si>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</si>
  <si>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</si>
  <si>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</si>
  <si>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</si>
  <si>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</si>
  <si>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</si>
  <si>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</si>
  <si>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</si>
  <si>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</si>
  <si>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</si>
  <si>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</si>
  <si>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</si>
  <si>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</si>
  <si>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</si>
  <si>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</si>
  <si>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</si>
  <si>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</si>
  <si>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</si>
  <si>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</si>
  <si>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</si>
  <si>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</si>
  <si>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</si>
  <si>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</si>
  <si>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</si>
  <si>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</si>
  <si>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</si>
  <si>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</si>
  <si>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</si>
  <si>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</si>
  <si>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</si>
  <si>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</si>
  <si>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</si>
  <si>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</si>
  <si>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</si>
  <si>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</si>
  <si>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</si>
  <si>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</si>
  <si>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</si>
  <si>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</si>
  <si>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</si>
  <si>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</si>
  <si>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</si>
  <si>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</si>
  <si>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</si>
  <si>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</si>
  <si>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</si>
  <si>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</si>
  <si>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</si>
  <si>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</si>
  <si>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</si>
  <si>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</si>
  <si>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</si>
  <si>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</si>
  <si>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</si>
  <si>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</si>
  <si>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</si>
  <si>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</si>
  <si>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</si>
  <si>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</si>
  <si>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</si>
  <si>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</si>
  <si>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</si>
  <si>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</si>
  <si>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</si>
  <si>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</si>
  <si>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</si>
  <si>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</si>
  <si>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</si>
  <si>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</si>
  <si>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</si>
  <si>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</si>
  <si>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</si>
  <si>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</si>
  <si>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</si>
  <si>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</si>
  <si>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</si>
  <si>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</si>
  <si>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</si>
  <si>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</si>
  <si>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</si>
  <si>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</si>
  <si>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</si>
  <si>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</si>
  <si>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</si>
  <si>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</si>
  <si>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</si>
  <si>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</si>
  <si>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</si>
  <si>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</si>
  <si>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</si>
  <si>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</si>
  <si>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</si>
  <si>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</si>
  <si>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</si>
  <si>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</si>
  <si>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</si>
  <si>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</si>
  <si>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</si>
  <si>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</si>
  <si>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</si>
  <si>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</si>
  <si>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</si>
  <si>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</si>
  <si>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</si>
  <si>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</si>
  <si>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</si>
  <si>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</si>
  <si>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</si>
  <si>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</si>
  <si>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</si>
  <si>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</si>
  <si>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</si>
  <si>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</si>
  <si>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</si>
  <si>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</si>
  <si>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</si>
  <si>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</si>
  <si>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</si>
  <si>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</si>
  <si>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</si>
  <si>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</si>
  <si>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</si>
  <si>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</si>
  <si>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</si>
  <si>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</si>
  <si>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</si>
  <si>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</si>
  <si>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</si>
  <si>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</si>
  <si>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</si>
  <si>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</si>
  <si>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</si>
  <si>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</si>
  <si>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</si>
  <si>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</si>
  <si>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</si>
  <si>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</si>
  <si>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</si>
  <si>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</si>
  <si>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</si>
  <si>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</si>
  <si>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</si>
  <si>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</si>
  <si>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</si>
  <si>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</si>
  <si>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</si>
  <si>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</si>
  <si>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</si>
  <si>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</si>
  <si>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</si>
  <si>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</si>
  <si>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</si>
  <si>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</si>
  <si>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</si>
  <si>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</si>
  <si>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</si>
  <si>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</si>
  <si>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</si>
  <si>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</si>
  <si>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</si>
  <si>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</si>
  <si>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</si>
  <si>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</si>
  <si>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</si>
  <si>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</si>
  <si>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</si>
  <si>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</si>
  <si>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</si>
  <si>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</si>
  <si>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</si>
  <si>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</si>
  <si>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</si>
  <si>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</si>
  <si>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</si>
  <si>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</si>
  <si>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</si>
  <si>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</si>
  <si>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</si>
  <si>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</si>
  <si>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</si>
  <si>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</si>
  <si>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</si>
  <si>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</si>
  <si>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</si>
  <si>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</si>
  <si>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</si>
  <si>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</si>
  <si>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</si>
  <si>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</si>
  <si>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</si>
  <si>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</si>
  <si>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</si>
  <si>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</si>
  <si>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</si>
  <si>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</si>
  <si>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</si>
  <si>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</si>
  <si>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</si>
  <si>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</si>
  <si>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</si>
  <si>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</si>
  <si>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</si>
  <si>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</si>
  <si>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</si>
  <si>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</si>
  <si>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</si>
  <si>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</si>
  <si>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</si>
  <si>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</si>
  <si>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</si>
  <si>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</si>
  <si>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</si>
  <si>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</si>
  <si>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</si>
  <si>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</si>
  <si>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</si>
  <si>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</si>
  <si>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</si>
  <si>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</si>
  <si>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</si>
  <si>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</si>
  <si>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</si>
  <si>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</si>
  <si>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</si>
  <si>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</si>
  <si>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</si>
  <si>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</si>
  <si>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</si>
  <si>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</si>
  <si>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</si>
  <si>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</si>
  <si>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</si>
  <si>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</si>
  <si>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</si>
  <si>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</si>
  <si>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</si>
  <si>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</si>
  <si>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</si>
  <si>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</si>
  <si>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</si>
  <si>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</si>
  <si>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</si>
  <si>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</si>
  <si>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</si>
  <si>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</si>
  <si>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</si>
  <si>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</si>
  <si>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</si>
  <si>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</si>
  <si>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</si>
  <si>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</si>
  <si>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</si>
  <si>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</si>
  <si>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</si>
  <si>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</si>
  <si>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</si>
  <si>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</si>
  <si>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</si>
  <si>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</si>
  <si>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</si>
  <si>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</si>
  <si>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</si>
  <si>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</si>
  <si>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</si>
  <si>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</si>
  <si>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</si>
  <si>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</si>
  <si>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</si>
  <si>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</si>
  <si>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</si>
  <si>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</si>
  <si>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</si>
  <si>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</si>
  <si>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</si>
  <si>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</si>
  <si>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</si>
  <si>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</si>
  <si>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</si>
  <si>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</si>
  <si>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</si>
  <si>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</si>
  <si>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</si>
  <si>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</si>
  <si>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</si>
  <si>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</si>
  <si>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</si>
  <si>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</si>
  <si>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</si>
  <si>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</si>
  <si>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</si>
  <si>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</si>
  <si>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</si>
  <si>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</si>
  <si>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</si>
  <si>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</si>
  <si>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</si>
  <si>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</si>
  <si>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</si>
  <si>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</si>
  <si>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</si>
  <si>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</si>
  <si>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</si>
  <si>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</si>
  <si>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</si>
  <si>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</si>
  <si>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</si>
  <si>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</si>
  <si>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</si>
  <si>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</si>
  <si>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</si>
  <si>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</si>
  <si>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</si>
  <si>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</si>
  <si>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</si>
  <si>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</si>
  <si>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</si>
  <si>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</si>
  <si>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</si>
  <si>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</si>
  <si>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</si>
  <si>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</si>
  <si>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</si>
  <si>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</si>
  <si>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</si>
  <si>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</si>
  <si>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</si>
  <si>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</si>
  <si>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</si>
  <si>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</si>
  <si>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</si>
  <si>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</si>
  <si>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</si>
  <si>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</si>
  <si>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</si>
  <si>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</si>
  <si>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</si>
  <si>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</si>
  <si>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</si>
  <si>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</si>
  <si>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</si>
  <si>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</si>
  <si>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</si>
  <si>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</si>
  <si>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</si>
  <si>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</si>
  <si>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</si>
  <si>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</si>
  <si>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</si>
  <si>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</si>
  <si>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</si>
  <si>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</si>
  <si>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</si>
  <si>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</si>
  <si>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</si>
  <si>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</si>
  <si>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</si>
  <si>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</si>
  <si>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</si>
  <si>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</si>
  <si>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</si>
  <si>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</si>
  <si>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</si>
  <si>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</si>
  <si>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</si>
  <si>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</si>
  <si>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</si>
  <si>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</si>
  <si>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</si>
  <si>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</si>
  <si>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</si>
  <si>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</si>
  <si>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</si>
  <si>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</si>
  <si>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</si>
  <si>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</si>
  <si>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</si>
  <si>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</si>
  <si>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</si>
  <si>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</si>
  <si>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</si>
  <si>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</si>
  <si>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</si>
  <si>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</si>
  <si>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</si>
  <si>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</si>
  <si>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</si>
  <si>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</si>
  <si>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</si>
  <si>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</si>
  <si>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</si>
  <si>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</si>
  <si>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</si>
  <si>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</si>
  <si>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</si>
  <si>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</si>
  <si>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</si>
  <si>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</si>
  <si>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</si>
  <si>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</si>
  <si>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</si>
  <si>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</si>
  <si>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</si>
  <si>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</si>
  <si>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</si>
  <si>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</si>
  <si>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</si>
  <si>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</si>
  <si>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</si>
  <si>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</si>
  <si>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</si>
  <si>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</si>
  <si>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</si>
  <si>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</si>
  <si>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</si>
  <si>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</si>
  <si>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</si>
  <si>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</si>
  <si>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</si>
  <si>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</si>
  <si>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</si>
  <si>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</si>
  <si>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</si>
  <si>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</si>
  <si>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</si>
  <si>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</si>
  <si>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</si>
  <si>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</si>
  <si>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</si>
  <si>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</si>
  <si>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</si>
  <si>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</si>
  <si>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</si>
  <si>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</si>
  <si>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</si>
  <si>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</si>
  <si>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</si>
  <si>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</si>
  <si>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</si>
  <si>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</si>
  <si>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</si>
  <si>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</si>
  <si>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</si>
  <si>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</si>
  <si>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</si>
  <si>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</si>
  <si>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</si>
  <si>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</si>
  <si>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</si>
  <si>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</si>
  <si>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</si>
  <si>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</si>
  <si>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</si>
  <si>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</si>
  <si>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</si>
  <si>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</si>
  <si>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</si>
  <si>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</si>
  <si>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</si>
  <si>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</si>
  <si>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</si>
  <si>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</si>
  <si>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</si>
  <si>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</si>
  <si>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</si>
  <si>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</si>
  <si>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</si>
  <si>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</si>
  <si>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</si>
  <si>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</si>
  <si>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</si>
  <si>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</si>
  <si>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</si>
  <si>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</si>
  <si>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</si>
  <si>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</si>
  <si>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</si>
  <si>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</si>
  <si>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</si>
  <si>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</si>
  <si>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</si>
  <si>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</si>
  <si>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</si>
  <si>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</si>
  <si>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20.100.0001-0</t>
  </si>
  <si>
    <t>POLIMERO TIPO SBS GRANULADO,INCLUSIVE TRANSPORTE.FORNECIMENTO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</si>
  <si>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</si>
  <si>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</si>
  <si>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</si>
  <si>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</si>
  <si>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</si>
  <si>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</si>
  <si>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</si>
  <si>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</si>
  <si>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</si>
  <si>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</si>
  <si>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</si>
  <si>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</si>
  <si>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</si>
  <si>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</si>
  <si>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</si>
  <si>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</si>
  <si>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</si>
  <si>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</si>
  <si>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</si>
  <si>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</si>
  <si>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</si>
  <si>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</si>
  <si>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</si>
  <si>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</si>
  <si>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</si>
  <si>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</si>
  <si>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</si>
  <si>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</si>
  <si>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</si>
  <si>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</si>
  <si>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</si>
  <si>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</si>
  <si>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</si>
  <si>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</si>
  <si>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</si>
  <si>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</si>
  <si>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</si>
  <si>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</si>
  <si>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</si>
  <si>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</si>
  <si>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</si>
  <si>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</si>
  <si>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</si>
  <si>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</si>
  <si>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</si>
  <si>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</si>
  <si>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</si>
  <si>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</si>
  <si>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</si>
  <si>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</si>
  <si>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</si>
  <si>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</si>
  <si>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</si>
  <si>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</si>
  <si>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</si>
  <si>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</si>
  <si>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</si>
  <si>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</si>
  <si>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</si>
  <si>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</si>
  <si>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</si>
  <si>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</si>
  <si>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</si>
  <si>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</si>
  <si>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</si>
  <si>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</si>
  <si>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</si>
  <si>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</si>
  <si>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</si>
  <si>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</si>
  <si>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</si>
  <si>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</si>
  <si>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</si>
  <si>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</si>
  <si>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</si>
  <si>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</si>
  <si>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</si>
  <si>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</si>
  <si>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</si>
  <si>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</si>
  <si>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</si>
  <si>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</si>
  <si>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</si>
  <si>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</si>
  <si>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</si>
  <si>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</si>
  <si>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</si>
  <si>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</si>
  <si>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</si>
  <si>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</si>
  <si>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</si>
  <si>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</si>
  <si>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</si>
  <si>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</si>
  <si>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</si>
  <si>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</si>
  <si>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</si>
  <si>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</si>
  <si>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</si>
  <si>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</si>
  <si>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</si>
  <si>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</si>
  <si>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</si>
  <si>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</si>
  <si>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</si>
  <si>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</si>
  <si>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</si>
  <si>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</si>
  <si>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</si>
  <si>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</si>
  <si>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</si>
  <si>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</si>
  <si>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</si>
  <si>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</si>
  <si>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</si>
  <si>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</si>
  <si>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</si>
  <si>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</si>
  <si>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</si>
  <si>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</si>
  <si>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</si>
  <si>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</si>
  <si>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</si>
  <si>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</si>
  <si>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</si>
  <si>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</si>
  <si>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</si>
  <si>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</si>
  <si>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</si>
  <si>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</si>
  <si>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</si>
  <si>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</si>
  <si>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</si>
  <si>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</si>
  <si>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</si>
  <si>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</si>
  <si>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</si>
  <si>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</si>
  <si>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</si>
  <si>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</si>
  <si>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</si>
  <si>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</si>
  <si>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</si>
  <si>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</si>
  <si>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</si>
  <si>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</si>
  <si>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</si>
  <si>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</si>
  <si>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</si>
  <si>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</si>
  <si>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</si>
  <si>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</si>
  <si>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</si>
  <si>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</si>
  <si>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</si>
  <si>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</si>
  <si>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</si>
  <si>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</si>
  <si>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</si>
  <si>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</si>
  <si>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</si>
  <si>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</si>
  <si>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</si>
  <si>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</si>
  <si>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</si>
  <si>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</si>
  <si>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</si>
  <si>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</si>
  <si>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</si>
  <si>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</si>
  <si>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</si>
  <si>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</si>
  <si>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</si>
  <si>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</si>
  <si>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</si>
  <si>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</si>
  <si>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</si>
  <si>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</si>
  <si>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</si>
  <si>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</si>
  <si>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</si>
  <si>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</si>
  <si>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</si>
  <si>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</si>
  <si>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</si>
  <si>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</si>
  <si>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</si>
  <si>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</si>
  <si>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</si>
  <si>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</si>
  <si>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</si>
  <si>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</si>
  <si>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</si>
  <si>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</si>
  <si>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</si>
  <si>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</si>
  <si>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</si>
  <si>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</si>
  <si>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</si>
  <si>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</si>
  <si>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</si>
  <si>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</si>
  <si>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</si>
  <si>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</si>
  <si>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</si>
  <si>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</si>
  <si>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</si>
  <si>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</si>
  <si>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</si>
  <si>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</si>
  <si>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</si>
  <si>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</si>
  <si>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</si>
  <si>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</si>
  <si>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</si>
  <si>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</si>
  <si>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</si>
  <si>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</si>
  <si>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</si>
  <si>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</si>
  <si>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</si>
  <si>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</si>
  <si>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</si>
  <si>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</si>
  <si>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</si>
  <si>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</si>
  <si>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</si>
  <si>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</si>
  <si>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</si>
  <si>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</si>
  <si>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</si>
  <si>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</si>
  <si>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</si>
  <si>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</si>
  <si>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</si>
  <si>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</si>
  <si>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</si>
  <si>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</si>
  <si>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</si>
  <si>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</si>
  <si>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</si>
  <si>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</si>
  <si>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</si>
  <si>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</si>
  <si>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</si>
  <si>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</si>
  <si>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</si>
  <si>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</si>
  <si>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</si>
  <si>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</si>
  <si>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</si>
  <si>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</si>
  <si>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</si>
  <si>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</si>
  <si>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</si>
  <si>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</si>
  <si>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</si>
  <si>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</si>
  <si>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</si>
  <si>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</si>
  <si>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</si>
  <si>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</si>
  <si>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</si>
  <si>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</si>
  <si>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</si>
  <si>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</si>
  <si>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</si>
  <si>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</si>
  <si>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</si>
  <si>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</si>
  <si>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</si>
  <si>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</si>
  <si>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</si>
  <si>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</si>
  <si>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</si>
  <si>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</si>
  <si>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</si>
  <si>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</si>
  <si>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</si>
  <si>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</si>
  <si>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</si>
  <si>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</si>
  <si>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</si>
  <si>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</si>
  <si>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</si>
  <si>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</si>
  <si>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</si>
  <si>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</si>
  <si>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</si>
  <si>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</si>
  <si>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</si>
  <si>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</si>
  <si>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</si>
  <si>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</si>
  <si>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</si>
  <si>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</si>
  <si>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</si>
  <si>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</si>
  <si>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</si>
  <si>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</si>
  <si>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</si>
  <si>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</si>
  <si>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</si>
  <si>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</si>
  <si>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</si>
  <si>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</si>
  <si>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</si>
  <si>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</si>
  <si>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</si>
  <si>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</si>
  <si>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</si>
  <si>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</si>
  <si>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</si>
  <si>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</si>
  <si>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</si>
  <si>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</si>
  <si>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</si>
  <si>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</si>
  <si>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</si>
  <si>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</si>
  <si>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</si>
  <si>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</si>
  <si>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</si>
  <si>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</si>
  <si>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</si>
  <si>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</si>
  <si>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</si>
  <si>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</si>
  <si>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</si>
  <si>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</si>
  <si>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</si>
  <si>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</si>
  <si>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</si>
  <si>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</si>
  <si>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</si>
  <si>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</si>
  <si>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</si>
  <si>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</si>
  <si>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</si>
  <si>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</si>
  <si>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</si>
  <si>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</si>
  <si>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</si>
  <si>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</si>
  <si>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</si>
  <si>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</si>
  <si>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</si>
  <si>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</si>
  <si>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</si>
  <si>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</si>
  <si>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</si>
  <si>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</si>
  <si>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</si>
  <si>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</si>
  <si>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</si>
  <si>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</si>
  <si>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</si>
  <si>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</si>
  <si>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</si>
  <si>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</si>
  <si>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</si>
  <si>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</si>
  <si>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</si>
  <si>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</si>
  <si>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</si>
  <si>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</si>
  <si>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</si>
  <si>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</si>
  <si>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</si>
  <si>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</si>
  <si>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</si>
  <si>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</si>
  <si>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</si>
  <si>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</si>
  <si>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</si>
  <si>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</si>
  <si>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</si>
  <si>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</si>
  <si>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</si>
  <si>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</si>
  <si>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</si>
  <si>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</si>
  <si>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</si>
  <si>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</si>
  <si>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</si>
  <si>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</si>
  <si>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</si>
  <si>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</si>
  <si>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</si>
  <si>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</si>
  <si>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</si>
  <si>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</si>
  <si>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</si>
  <si>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</si>
  <si>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</si>
  <si>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</si>
  <si>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</si>
  <si>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</si>
  <si>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</si>
  <si>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</si>
  <si>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</si>
  <si>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</si>
  <si>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</si>
  <si>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</si>
  <si>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</si>
  <si>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</si>
  <si>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</si>
  <si>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</si>
  <si>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</si>
  <si>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</si>
  <si>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</si>
  <si>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</si>
  <si>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</si>
  <si>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</si>
  <si>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</si>
  <si>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</si>
  <si>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</si>
  <si>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</si>
  <si>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</si>
  <si>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</si>
  <si>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</si>
  <si>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</si>
  <si>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</si>
  <si>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</si>
  <si>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</si>
  <si>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</si>
  <si>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</si>
  <si>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</si>
  <si>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</si>
  <si>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</si>
  <si>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</si>
  <si>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</si>
  <si>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</si>
  <si>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</si>
  <si>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</si>
  <si>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</si>
  <si>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</si>
  <si>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</si>
  <si>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</si>
  <si>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</si>
  <si>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</si>
  <si>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</si>
  <si>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</si>
  <si>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</si>
  <si>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</si>
  <si>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</si>
  <si>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</si>
  <si>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</si>
  <si>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</si>
  <si>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</si>
  <si>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</si>
  <si>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</si>
  <si>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</si>
  <si>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</si>
  <si>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</si>
  <si>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</si>
  <si>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</si>
  <si>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</si>
  <si>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</si>
  <si>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</si>
  <si>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</si>
  <si>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</si>
  <si>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</si>
  <si>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</si>
  <si>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</si>
  <si>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</si>
  <si>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</si>
  <si>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</si>
  <si>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</si>
  <si>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</si>
  <si>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</si>
  <si>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</si>
  <si>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</si>
  <si>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</si>
  <si>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</si>
  <si>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</si>
  <si>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</si>
  <si>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</si>
  <si>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</si>
  <si>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</si>
  <si>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</si>
  <si>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</si>
  <si>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</si>
  <si>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</si>
  <si>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</si>
  <si>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</si>
  <si>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</si>
  <si>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</si>
  <si>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</si>
  <si>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</si>
  <si>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</si>
  <si>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</si>
  <si>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</si>
  <si>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</si>
  <si>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</si>
  <si>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</si>
  <si>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</si>
  <si>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</si>
  <si>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</si>
  <si>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</si>
  <si>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</si>
  <si>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</si>
  <si>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</si>
  <si>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</si>
  <si>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</si>
  <si>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</si>
  <si>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</si>
  <si>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</si>
  <si>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</si>
  <si>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</si>
  <si>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</si>
  <si>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</si>
  <si>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</si>
  <si>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</si>
  <si>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</si>
  <si>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</si>
  <si>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</si>
  <si>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</si>
  <si>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</si>
  <si>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</si>
  <si>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</si>
  <si>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</si>
  <si>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</si>
  <si>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</si>
  <si>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</si>
  <si>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</si>
  <si>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</si>
  <si>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</si>
  <si>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</si>
  <si>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</si>
  <si>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</si>
  <si>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</si>
  <si>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</si>
  <si>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</si>
  <si>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</si>
  <si>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</si>
  <si>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</si>
  <si>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</si>
  <si>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</si>
  <si>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</si>
  <si>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</si>
  <si>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</si>
  <si>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</si>
  <si>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</si>
  <si>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</si>
  <si>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</si>
  <si>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</si>
  <si>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</si>
  <si>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</si>
  <si>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</si>
  <si>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</si>
  <si>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</si>
  <si>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</si>
  <si>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</si>
  <si>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</si>
  <si>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</si>
  <si>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</si>
  <si>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</si>
  <si>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</si>
  <si>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</si>
  <si>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</si>
  <si>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</si>
  <si>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</si>
  <si>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</si>
  <si>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</si>
  <si>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</si>
  <si>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</si>
  <si>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</si>
  <si>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</si>
  <si>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</si>
  <si>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</si>
  <si>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</si>
  <si>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</si>
  <si>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</si>
  <si>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</si>
  <si>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</si>
  <si>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</si>
  <si>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</si>
  <si>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</si>
  <si>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</si>
  <si>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</si>
  <si>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</si>
  <si>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</si>
  <si>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</si>
  <si>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</si>
  <si>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</si>
  <si>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</si>
  <si>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</si>
  <si>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</si>
  <si>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</si>
  <si>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</si>
  <si>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</si>
  <si>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</si>
  <si>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</si>
  <si>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</si>
  <si>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</si>
  <si>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</si>
  <si>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</si>
  <si>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</si>
  <si>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</si>
  <si>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</si>
  <si>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</si>
  <si>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</si>
  <si>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</si>
  <si>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</si>
  <si>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</si>
  <si>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</si>
  <si>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</si>
  <si>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</si>
  <si>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</si>
  <si>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</si>
  <si>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</si>
  <si>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</si>
  <si>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</si>
  <si>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</si>
  <si>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</si>
  <si>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</si>
  <si>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</si>
  <si>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</si>
  <si>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</si>
  <si>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</si>
  <si>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</si>
  <si>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</si>
  <si>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</si>
  <si>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</si>
  <si>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</si>
  <si>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</si>
  <si>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</si>
  <si>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</si>
  <si>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</si>
  <si>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</si>
  <si>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</si>
  <si>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</si>
  <si>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</si>
  <si>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</si>
  <si>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</si>
  <si>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</si>
  <si>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</si>
  <si>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</si>
  <si>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</si>
  <si>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</si>
  <si>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</si>
  <si>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</si>
  <si>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</si>
  <si>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</si>
  <si>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</si>
  <si>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</si>
  <si>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</si>
  <si>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</si>
  <si>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</si>
  <si>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</si>
  <si>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</si>
  <si>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</si>
  <si>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</si>
  <si>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</si>
  <si>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</si>
  <si>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</si>
  <si>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</si>
  <si>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</si>
  <si>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</si>
  <si>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</si>
  <si>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</si>
  <si>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</si>
  <si>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</si>
  <si>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</si>
  <si>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</si>
  <si>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</si>
  <si>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</si>
  <si>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</si>
  <si>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</si>
  <si>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</si>
  <si>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</si>
  <si>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</si>
  <si>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</si>
  <si>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</si>
  <si>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</si>
  <si>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</si>
  <si>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</si>
  <si>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</si>
  <si>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</si>
  <si>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</si>
  <si>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</si>
  <si>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</si>
  <si>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</si>
  <si>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</si>
  <si>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</si>
  <si>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</si>
  <si>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</si>
  <si>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</si>
  <si>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</si>
  <si>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</si>
  <si>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</si>
  <si>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</si>
  <si>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</si>
  <si>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</si>
  <si>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</si>
  <si>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</si>
  <si>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</si>
  <si>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</si>
  <si>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</si>
  <si>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</si>
  <si>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</si>
  <si>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</si>
  <si>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</si>
  <si>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</si>
  <si>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</si>
  <si>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</si>
  <si>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</si>
  <si>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</si>
  <si>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</si>
  <si>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</si>
  <si>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</si>
  <si>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</si>
  <si>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</si>
  <si>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</si>
  <si>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</si>
  <si>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</si>
  <si>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</si>
  <si>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</si>
  <si>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</si>
  <si>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</si>
  <si>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</si>
  <si>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</si>
  <si>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</si>
  <si>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</si>
  <si>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</si>
  <si>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</si>
  <si>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</si>
  <si>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</si>
  <si>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</si>
  <si>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</si>
  <si>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</si>
  <si>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</si>
  <si>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</si>
  <si>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</si>
  <si>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</si>
  <si>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</si>
  <si>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</si>
  <si>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</si>
  <si>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</si>
  <si>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</si>
  <si>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</si>
  <si>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</si>
  <si>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</si>
  <si>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</si>
  <si>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</si>
  <si>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</si>
  <si>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</si>
  <si>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</si>
  <si>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</si>
  <si>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</si>
  <si>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</si>
  <si>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</si>
  <si>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</si>
  <si>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</si>
  <si>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</si>
  <si>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</si>
  <si>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</si>
  <si>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</si>
  <si>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</si>
  <si>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</si>
  <si>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</si>
  <si>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</si>
  <si>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</si>
  <si>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</si>
  <si>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</si>
  <si>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</si>
  <si>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</si>
  <si>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</si>
  <si>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</si>
  <si>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</si>
  <si>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</si>
  <si>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</si>
  <si>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</si>
  <si>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</si>
  <si>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</si>
  <si>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</si>
  <si>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</si>
  <si>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</si>
  <si>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</si>
  <si>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</si>
  <si>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</si>
  <si>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</si>
  <si>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</si>
  <si>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</si>
  <si>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</si>
  <si>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</si>
  <si>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</si>
  <si>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</si>
  <si>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</si>
  <si>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</si>
  <si>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</si>
  <si>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</si>
  <si>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</si>
  <si>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</si>
  <si>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</si>
  <si>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</si>
  <si>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</si>
  <si>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</si>
  <si>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</si>
  <si>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</si>
  <si>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</si>
  <si>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</si>
  <si>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</si>
  <si>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</si>
  <si>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</si>
  <si>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</si>
  <si>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</si>
  <si>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</si>
  <si>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50MM2,15KV,INCLUSIVE BRACADEIRA PARA FIXACAO.FORNECIMENTO E ASSENTAMENTO</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</si>
  <si>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</si>
  <si>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</si>
  <si>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</si>
  <si>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</si>
  <si>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</si>
  <si>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</si>
  <si>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</si>
  <si>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</si>
  <si>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</si>
  <si>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</si>
  <si>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</si>
  <si>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</si>
  <si>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</si>
  <si>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</si>
  <si>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</si>
  <si>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</si>
  <si>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</si>
  <si>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</si>
  <si>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</si>
  <si>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</si>
  <si>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</si>
  <si>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</si>
  <si>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</si>
  <si>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</si>
  <si>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</si>
  <si>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</si>
  <si>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</si>
  <si>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</si>
  <si>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</si>
  <si>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</si>
  <si>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</si>
  <si>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</si>
  <si>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</si>
  <si>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</si>
  <si>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</si>
  <si>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</si>
  <si>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</si>
  <si>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</si>
  <si>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</si>
  <si>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</si>
  <si>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</si>
  <si>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</si>
  <si>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</si>
  <si>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</si>
  <si>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</si>
  <si>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</si>
  <si>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</si>
  <si>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</si>
  <si>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</si>
  <si>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</si>
  <si>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</si>
  <si>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</si>
  <si>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</si>
  <si>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</si>
  <si>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</si>
  <si>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</si>
  <si>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</si>
  <si>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</si>
  <si>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</si>
  <si>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</si>
  <si>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</si>
  <si>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</si>
  <si>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</si>
  <si>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</si>
  <si>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</si>
  <si>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</si>
  <si>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</si>
  <si>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</si>
  <si>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</si>
  <si>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</si>
  <si>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</si>
  <si>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</si>
  <si>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</si>
  <si>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</si>
  <si>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</si>
  <si>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</si>
  <si>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</si>
  <si>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</si>
  <si>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</si>
  <si>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</si>
  <si>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</si>
  <si>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</si>
  <si>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</si>
  <si>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</si>
  <si>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</si>
  <si>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</si>
  <si>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</si>
  <si>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</si>
  <si>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</si>
  <si>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</si>
  <si>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</si>
  <si>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</si>
  <si>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</si>
  <si>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</si>
  <si>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</si>
  <si>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</si>
  <si>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</si>
  <si>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</si>
  <si>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</si>
  <si>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</si>
  <si>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</si>
  <si>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</si>
  <si>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</si>
  <si>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</si>
  <si>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</si>
  <si>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</si>
  <si>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</si>
  <si>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</si>
  <si>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</si>
  <si>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</si>
  <si>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</si>
  <si>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</si>
  <si>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</si>
  <si>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</si>
  <si>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</si>
  <si>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</si>
  <si>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</si>
  <si>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</si>
  <si>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</si>
  <si>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</si>
  <si>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</si>
  <si>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</si>
  <si>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</si>
  <si>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</si>
  <si>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</si>
  <si>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</si>
  <si>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</si>
  <si>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</si>
  <si>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6,00MM2,PVC/70ºC,NBR 7288.FORNECIMENTO</t>
  </si>
  <si>
    <t>21.026.0100-A</t>
  </si>
  <si>
    <t>21.026.0105-0</t>
  </si>
  <si>
    <t>CABO DE COBRE RIGIDO,DE 1KV,SECAO DE 16MM2,PVC/70ºC,NBR 7288.FORNECIMENTO</t>
  </si>
  <si>
    <t>21.026.0105-A</t>
  </si>
  <si>
    <t>21.026.0110-0</t>
  </si>
  <si>
    <t>CABO DE COBRE RIGIDO,DE 1KV,SECAO DE 25MM2,PVC/70ºC,NBR 7288.FORNECIMENTO</t>
  </si>
  <si>
    <t>21.026.0110-A</t>
  </si>
  <si>
    <t>21.026.0120-0</t>
  </si>
  <si>
    <t>CABO DE COBRE RIGIDO,DE 1KV,SECAO DE 35MM2,PVC/70ºC,NBR 7288.FORNECIMENTO</t>
  </si>
  <si>
    <t>21.026.0120-A</t>
  </si>
  <si>
    <t>21.026.0130-0</t>
  </si>
  <si>
    <t>CABO DE COBRE RIGIDO,DE 1KV,SECAO DE 50MM2,PVC/70ºC,NBR 7288.FORNECIMENTO</t>
  </si>
  <si>
    <t>21.026.0130-A</t>
  </si>
  <si>
    <t>21.026.0200-0</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</si>
  <si>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</si>
  <si>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</si>
  <si>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21.026.0250-0</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</si>
  <si>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</si>
  <si>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21.026.0250-A</t>
  </si>
  <si>
    <t>21.026.0350-0</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</si>
  <si>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</si>
  <si>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21.026.0350-A</t>
  </si>
  <si>
    <t>21.026.0450-0</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</si>
  <si>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</si>
  <si>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21.026.0450-A</t>
  </si>
  <si>
    <t>21.026.0470-0</t>
  </si>
  <si>
    <t>CABO DE COBRE RIGIDO,SECAO DE 25MM2, 8,7 A 15KV,ISOLADO EPR/XLPE,NBR 7286,NBR 7287.FORNECIMENTO</t>
  </si>
  <si>
    <t>21.026.0470-A</t>
  </si>
  <si>
    <t>21.026.0475-0</t>
  </si>
  <si>
    <t>CABO DE COBRE RIGIDO,SECAO DE 3X1X50MM2,TRIPLEXADO,20KV,ISOLADO EPR/XLPE,NBR 7286,NBR 7287.FORNECIMENTO</t>
  </si>
  <si>
    <t>21.026.0475-A</t>
  </si>
  <si>
    <t>21.027.0010-0</t>
  </si>
  <si>
    <t>CABO DE ALUMINIO NU SEM ALMA DE ACO (CA),SECAO 2 AWG (Ø=7,41MM, 92,5KG/KM),NBR 7271.FORNECIMENTO</t>
  </si>
  <si>
    <t>21.027.0010-A</t>
  </si>
  <si>
    <t>21.027.0020-0</t>
  </si>
  <si>
    <t>CABO DE ALUMINIO NU COM ALMA DE ACO (CAA),SECAO 1/0 AWG(Ø=9,36MM, 147,6KG/KM),NBR 7270.FORNECIMENTO</t>
  </si>
  <si>
    <t>21.027.0020-A</t>
  </si>
  <si>
    <t>21.027.0025-0</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</si>
  <si>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</si>
  <si>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</si>
  <si>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21.027.0050-0</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</si>
  <si>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</si>
  <si>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</si>
  <si>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</si>
  <si>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</si>
  <si>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</si>
  <si>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</si>
  <si>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</si>
  <si>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</si>
  <si>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</si>
  <si>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</si>
  <si>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</si>
  <si>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</si>
  <si>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</si>
  <si>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</si>
  <si>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</si>
  <si>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</si>
  <si>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</si>
  <si>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</si>
  <si>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</si>
  <si>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</si>
  <si>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</si>
  <si>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</si>
  <si>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</si>
  <si>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</si>
  <si>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</si>
  <si>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</si>
  <si>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</si>
  <si>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</si>
  <si>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</si>
  <si>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</si>
  <si>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</si>
  <si>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</si>
  <si>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</si>
  <si>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</si>
  <si>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</si>
  <si>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</si>
  <si>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</si>
  <si>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</si>
  <si>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</si>
  <si>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</si>
  <si>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</si>
  <si>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</si>
  <si>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</si>
  <si>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</si>
  <si>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</si>
  <si>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</si>
  <si>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</si>
  <si>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</si>
  <si>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</si>
  <si>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</si>
  <si>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</si>
  <si>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</si>
  <si>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</si>
  <si>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</si>
  <si>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</si>
  <si>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</si>
  <si>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</si>
  <si>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</si>
  <si>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</si>
  <si>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</si>
  <si>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</si>
  <si>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</si>
  <si>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</si>
  <si>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</si>
  <si>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</si>
  <si>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</si>
  <si>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</si>
  <si>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</si>
  <si>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</si>
  <si>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</si>
  <si>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</si>
  <si>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</si>
  <si>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</si>
  <si>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</si>
  <si>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</si>
  <si>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</si>
  <si>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</si>
  <si>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</si>
  <si>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</si>
  <si>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</si>
  <si>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21.029.0010-0</t>
  </si>
  <si>
    <t>CAIXA DE LIGACAO TIPO PETROLETS R=15/C,R=15/TB,R=15/LB OU SIMILAR,COM ENTRADAS ROSQUEADAS DE 1"(25MM).FORNECIMENTO E COLOCACAO</t>
  </si>
  <si>
    <t>21.029.0010-A</t>
  </si>
  <si>
    <t>21.029.0015-0</t>
  </si>
  <si>
    <t>CAIXA DE LIGACAO TIPO PRETROLETS R=15/C,R=15/TB,R=15/LB OU SIMILAR,COM ENTRADAS ROSQUEADAS DE 2"(50MM).FORNECIMENTO E COLOCACAO</t>
  </si>
  <si>
    <t>21.029.0015-A</t>
  </si>
  <si>
    <t>21.029.0020-0</t>
  </si>
  <si>
    <t>CAIXA DE LIGACAO TIPO CONDULETS R-15/LB-22,COM ENTRADA ROSQUEADA DE 1.1/2"(38MM).FORNECIMENTO E COLOCACAO</t>
  </si>
  <si>
    <t>21.029.0020-A</t>
  </si>
  <si>
    <t>21.030.0050-0</t>
  </si>
  <si>
    <t>CHAVE BLINDADA,BIPOLAR,60A.FORNECIMENTO</t>
  </si>
  <si>
    <t>21.030.0050-A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</si>
  <si>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</si>
  <si>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</si>
  <si>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</si>
  <si>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</si>
  <si>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</si>
  <si>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</si>
  <si>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</si>
  <si>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</si>
  <si>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</si>
  <si>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</si>
  <si>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</si>
  <si>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</si>
  <si>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</si>
  <si>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</si>
  <si>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</si>
  <si>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</si>
  <si>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</si>
  <si>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</si>
  <si>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</si>
  <si>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</si>
  <si>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</si>
  <si>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</si>
  <si>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</si>
  <si>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</si>
  <si>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</si>
  <si>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</si>
  <si>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</si>
  <si>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</si>
  <si>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</si>
  <si>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</si>
  <si>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</si>
  <si>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</si>
  <si>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</si>
  <si>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</si>
  <si>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</si>
  <si>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</si>
  <si>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</si>
  <si>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</si>
  <si>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</si>
  <si>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</si>
  <si>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</si>
  <si>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</si>
  <si>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</si>
  <si>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</si>
  <si>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</si>
  <si>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</si>
  <si>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</si>
  <si>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</si>
  <si>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</si>
  <si>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</si>
  <si>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</si>
  <si>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</si>
  <si>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</si>
  <si>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</si>
  <si>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</si>
  <si>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</si>
  <si>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</si>
  <si>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</si>
  <si>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</si>
  <si>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</si>
  <si>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</si>
  <si>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</si>
  <si>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</si>
  <si>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</si>
  <si>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</si>
  <si>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</si>
  <si>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</si>
  <si>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</si>
  <si>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</si>
  <si>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</si>
  <si>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</si>
  <si>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</si>
  <si>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</si>
  <si>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</si>
  <si>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</si>
  <si>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</si>
  <si>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</si>
  <si>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</si>
  <si>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</si>
  <si>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</si>
  <si>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</si>
  <si>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</si>
  <si>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</si>
  <si>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</si>
  <si>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</si>
  <si>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</si>
  <si>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</si>
  <si>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</si>
  <si>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TIPO LEVE PADRAO RIOLUZ.FORNECIMENTO</t>
  </si>
  <si>
    <t>21.035.0200-A</t>
  </si>
  <si>
    <t>21.035.0205-0</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</si>
  <si>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</si>
  <si>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21.035.0205-A</t>
  </si>
  <si>
    <t>21.035.0220-0</t>
  </si>
  <si>
    <t>TAMPAO DE FERRO FUNDIDO CINZENTO,ARTICULADO,TIPO LEVE COM CARGA MAXIMA NO CENTRO DE 2000KGF,DIAMETRO INTERNO DE 300MM,FORNECIDO COM COLAR E COM RECOBRIMENTO,CONFORME DESENHO A4-1200-PD,ESPECIFICACAO EM RIOLUZ Nº10.FORNECIMENTO</t>
  </si>
  <si>
    <t>21.035.0220-A</t>
  </si>
  <si>
    <t>21.035.0230-0</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</si>
  <si>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</si>
  <si>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</si>
  <si>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</si>
  <si>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</si>
  <si>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</si>
  <si>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</si>
  <si>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</si>
  <si>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</si>
  <si>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</si>
  <si>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</si>
  <si>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</si>
  <si>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</si>
  <si>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</si>
  <si>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</si>
  <si>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</si>
  <si>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</si>
  <si>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</si>
  <si>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</si>
  <si>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</si>
  <si>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</si>
  <si>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</si>
  <si>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</si>
  <si>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</si>
  <si>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</si>
  <si>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</si>
  <si>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</si>
  <si>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</si>
  <si>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</si>
  <si>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</si>
  <si>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</si>
  <si>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</si>
  <si>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</si>
  <si>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</si>
  <si>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</si>
  <si>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</si>
  <si>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</si>
  <si>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</si>
  <si>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</si>
  <si>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</si>
  <si>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</si>
  <si>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</si>
  <si>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</si>
  <si>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</si>
  <si>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</si>
  <si>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</si>
  <si>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</si>
  <si>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</si>
  <si>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</si>
  <si>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</si>
  <si>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</si>
  <si>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</si>
  <si>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</si>
  <si>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</si>
  <si>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</si>
  <si>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</si>
  <si>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</si>
  <si>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</si>
  <si>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</si>
  <si>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</si>
  <si>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</si>
  <si>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</si>
  <si>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</si>
  <si>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</si>
  <si>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</si>
  <si>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</si>
  <si>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</si>
  <si>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</si>
  <si>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</si>
  <si>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</si>
  <si>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</si>
  <si>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</si>
  <si>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</si>
  <si>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</si>
  <si>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</si>
  <si>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</si>
  <si>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</si>
  <si>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</si>
  <si>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</si>
  <si>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</si>
  <si>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</si>
  <si>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</si>
  <si>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</si>
  <si>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</si>
  <si>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</si>
  <si>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</si>
  <si>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</si>
  <si>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</si>
  <si>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</si>
  <si>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</si>
  <si>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</si>
  <si>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</si>
  <si>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</si>
  <si>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21.040.0110-0</t>
  </si>
  <si>
    <t>EQUIPAMENTOS DE COMANDO DE CIRCUITO,PADRAO RIOLUZ,COM FORNECIMENTO DAS FERRAGENS DE FIXACAO;EXCLUSIVE O FORNECIMENTO DOCOMANDO.ASSENTAMENTO</t>
  </si>
  <si>
    <t>21.040.0110-A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</si>
  <si>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</si>
  <si>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</si>
  <si>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</si>
  <si>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</si>
  <si>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</si>
  <si>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</si>
  <si>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</si>
  <si>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</si>
  <si>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</si>
  <si>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</si>
  <si>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</si>
  <si>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</si>
  <si>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</si>
  <si>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</si>
  <si>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</si>
  <si>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</si>
  <si>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</si>
  <si>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</si>
  <si>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</si>
  <si>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</si>
  <si>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</si>
  <si>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</si>
  <si>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</si>
  <si>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</si>
  <si>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</si>
  <si>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</si>
  <si>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</si>
  <si>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</si>
  <si>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</si>
  <si>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</si>
  <si>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</si>
  <si>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</si>
  <si>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</si>
  <si>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</si>
  <si>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</si>
  <si>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</si>
  <si>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</si>
  <si>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</si>
  <si>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</si>
  <si>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</si>
  <si>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</si>
  <si>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</si>
  <si>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</si>
  <si>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</si>
  <si>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</si>
  <si>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</si>
  <si>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</si>
  <si>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</si>
  <si>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</si>
  <si>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</si>
  <si>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</si>
  <si>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</si>
  <si>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</si>
  <si>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</si>
  <si>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</si>
  <si>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</si>
  <si>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</si>
  <si>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</si>
  <si>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</si>
  <si>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</si>
  <si>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</si>
  <si>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</si>
  <si>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</si>
  <si>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</si>
  <si>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</si>
  <si>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</si>
  <si>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</si>
  <si>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 A NBR-IEC-662 E EM-RIOLUZ Nº 57.FORNECIMENTO</t>
  </si>
  <si>
    <t>21.045.0105-A</t>
  </si>
  <si>
    <t>21.045.0110-0</t>
  </si>
  <si>
    <t>LAMPADA A VAPOR DE SODIO,ALTA PRESSAO,POTENCIA DE 100W,BASEE-27,BULBO OVOIDE,POSICAO DE FUNCIONAMENTO UNIVERSAL A NBR-IEC-662 E EM-RIOLUZ Nº57.FORNECIMENTO</t>
  </si>
  <si>
    <t>21.045.0110-A</t>
  </si>
  <si>
    <t>21.045.0125-0</t>
  </si>
  <si>
    <t>LAMPADA A VAPOR DE SODIO,ALTA PRESSAO,POTENCIA DE 150W,BASEE-27,BULBO OVOIDE,POSICAO DE FUNCIONAMENTO UNIVERSAL A NBR-IEC-662 E EM-RIOLUZ Nº 57.FORNECIMENTO</t>
  </si>
  <si>
    <t>21.045.0125-A</t>
  </si>
  <si>
    <t>21.045.0135-0</t>
  </si>
  <si>
    <t>LAMPADA A VAPOR DE SODIO,ALTA PRESSAO,POTENCIA DE 250W,BASEE-27,BULBO OVOIDE,POSICAO DE FUNCIONAMENTO UNIVERSAL A NBR-IEC-662 E EM-RIOLUZ Nº 57.FORNECIMENTO</t>
  </si>
  <si>
    <t>21.045.0135-A</t>
  </si>
  <si>
    <t>21.045.0140-0</t>
  </si>
  <si>
    <t>LAMPADA A VAPOR DE SODIO,ALTA PRESSAO,POTENCIA DE 100W,BASEE-40,BULBO TUBULAR,POSICAO DE FUNCIONAMENTO UNIVERSAL A NBR-IEC-662 E EM-RIOLUZ Nº 57.FORNECIMENTO</t>
  </si>
  <si>
    <t>21.045.0140-A</t>
  </si>
  <si>
    <t>21.045.0145-0</t>
  </si>
  <si>
    <t>LAMPADA A VAPOR DE SODIO,ALTA PRESSAO,POTENCIA DE 150W,BASEE-40,BULBO TUBULAR,POSICAO DE FUNCIONAMENTO UNIVERSAL A NBR-IEC-662 E EM-RIOLUZ Nº 57.FORNECIMENTO</t>
  </si>
  <si>
    <t>21.045.0145-A</t>
  </si>
  <si>
    <t>21.045.0150-0</t>
  </si>
  <si>
    <t>LAMPADA A VAPOR DE SODIO,ALTA PRESSAO,POTENCIA DE 250W,BASEE- 40,BULBO TUBULAR,POSICAO DE FUNCIONAMENTO UNIVERSAL A NBR-IEC-662 E EM-RIOLUZ Nº 57.FORNECIMENTO</t>
  </si>
  <si>
    <t>21.045.0150-A</t>
  </si>
  <si>
    <t>21.045.0160-0</t>
  </si>
  <si>
    <t>LAMPADA A VAPOR DE SODIO,ALTA PRESSAO,POTENCIA DE 400W,BASEE-40,BULBO TUBULAR,POSICAO DE FUNCIONAMENTO UNIVERSAL A NBR-IEC-662 E EM-RIOLUZ Nº 57.FORNECIMENTO</t>
  </si>
  <si>
    <t>21.045.0160-A</t>
  </si>
  <si>
    <t>21.046.0010-0</t>
  </si>
  <si>
    <t>REATOR AEREO PARA LAMPADA VS/MVM 70W,IGNITOR COM PICO DE TENSAO 2,8 A 4KV,FATOR DE POTENCIA MINIMO 0,92,TENSAO DE ALIMENTACAO 220/250V,CORRENTE NA LAMPADA 0,98A,TENSAO NA LAMPADA 90V,EM-RIOLUZ-30.FORNECIMENTO</t>
  </si>
  <si>
    <t>21.046.0010-A</t>
  </si>
  <si>
    <t>21.046.0020-0</t>
  </si>
  <si>
    <t>REATOR AEREO PARA LAMPADA VS/MVM 100W,IGNITOR COM PICO DE TENSAO 2,8 A 4KV,FATOR DE POTENCIA MINIMO 0,92,TENSAO DE ALIMENTACAO 220/250V,CORRENTE NA LAMPADA 1,2A,TENSAO NA LAMPADA 100V,EM-RIOLUZ-30.FORNECIMENTO</t>
  </si>
  <si>
    <t>21.046.0020-A</t>
  </si>
  <si>
    <t>21.046.0025-0</t>
  </si>
  <si>
    <t>REATOR AEREO PARA LAMPADA VS/MVM 150W,IGNITOR COM PICO DE TENSAO 2,8 A 4KV,FATOR DE POTENCIA MINIMO 0,92,TENSAO DE ALIMENTACAO 220/250V,CORRENTE NA LAMPADA 1,8A,TENSAO NA LAMPADA 100V,EM-RIOLUZ-30,NBR-13593/13594,IEC-662.FORNECIMENTO</t>
  </si>
  <si>
    <t>21.046.0025-A</t>
  </si>
  <si>
    <t>21.046.0035-0</t>
  </si>
  <si>
    <t>REATOR AEREO PARA LAMPADA VS/MVM DE 250W,IGNITOR COM PICO TENSAO 2,8 A 4KV,FATOR DE POTENCIA DE 0,92,TENSAO DE ALIMENTACAO 220/250V,CORRENTE NA LAMPADA 3A,TENSAO NA LAMPADA 100V,PERDA MAXIMA DE 10%(EM-RIOLUZ-30,NBR-13593/13594,IEC-662).FORNECIMENTO</t>
  </si>
  <si>
    <t>21.046.0035-A</t>
  </si>
  <si>
    <t>21.046.0040-0</t>
  </si>
  <si>
    <t>REATOR AEREO PARA LAMPADA VS/MVM DE 400W,IGNITOR COM PICO TENSAO 2,8 A 4KV,FATOR DE POTENCIA DE 0,92,TENSAO DE ALIMENTACAO 220/250V,CORRENTE NA LAMPADA 4,5A,TENSAO NA LAMPADA 100V,,PERDA MAXIMA DE 10%(EM-RIOLUZ-30,NBR-13593/13594,IEC-662).FORNECIMENTO</t>
  </si>
  <si>
    <t>21.046.0040-A</t>
  </si>
  <si>
    <t>21.046.0045-0</t>
  </si>
  <si>
    <t>REATOR INTEGRADO P/LAMPADA VS/MVM 70W,IGNITOR COM PICO DE TENSAO 2,8 A 4KV,FATOR DE POTENCIA MINIMO 0,92,TENSAO ALIMENTACAO 220V,CORRENTE NA LAMPADA 0,98A,TENSAO LAMPADA 90V.EM-RIOLUZ-30.FORNECIMENTO</t>
  </si>
  <si>
    <t>21.046.0045-A</t>
  </si>
  <si>
    <t>21.046.0050-0</t>
  </si>
  <si>
    <t>REATOR INTEGRADO PARA LAMPADA VS/MVM 150W,IGNITOR COM PICO DE TENSAO 2,8 A 4KV,FATOR DE POTENCIA MINIMO 0,92,TENSAO DE ALIMENTACAO 220/250V,CORRENTE NA LAMPADA 1,8A,TENSAO NA LAMPADA 100V,EM-RIOLUZ-30,NBR-13593/13594,IEC-662.FORNECIMENTO</t>
  </si>
  <si>
    <t>21.046.0050-A</t>
  </si>
  <si>
    <t>21.046.0055-0</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</si>
  <si>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</si>
  <si>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21.046.0055-A</t>
  </si>
  <si>
    <t>21.046.0060-0</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</si>
  <si>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</si>
  <si>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21.046.0060-A</t>
  </si>
  <si>
    <t>21.046.0065-0</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</si>
  <si>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</si>
  <si>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21.046.0065-A</t>
  </si>
  <si>
    <t>21.046.0070-0</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</si>
  <si>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</si>
  <si>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</si>
  <si>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</si>
  <si>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</si>
  <si>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</si>
  <si>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</si>
  <si>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</si>
  <si>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</si>
  <si>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</si>
  <si>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</si>
  <si>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</si>
  <si>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</si>
  <si>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</si>
  <si>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</si>
  <si>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</si>
  <si>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</si>
  <si>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</si>
  <si>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</si>
  <si>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</si>
  <si>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</si>
  <si>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</si>
  <si>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</si>
  <si>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</si>
  <si>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</si>
  <si>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</si>
  <si>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</si>
  <si>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</si>
  <si>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</si>
  <si>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</si>
  <si>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</si>
  <si>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</si>
  <si>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</si>
  <si>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</si>
  <si>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</si>
  <si>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</si>
  <si>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</si>
  <si>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</si>
  <si>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</si>
  <si>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</si>
  <si>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</si>
  <si>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</si>
  <si>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</si>
  <si>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</si>
  <si>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</si>
  <si>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</si>
  <si>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</si>
  <si>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</si>
  <si>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</si>
  <si>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</si>
  <si>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</si>
  <si>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</si>
  <si>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</si>
  <si>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</si>
  <si>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</si>
  <si>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</si>
  <si>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</si>
  <si>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</si>
  <si>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</si>
  <si>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</si>
  <si>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</si>
  <si>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</si>
  <si>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</si>
  <si>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</si>
  <si>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CINTA DE ACO GALVANIZADO DE 150MM.FORNECIMENTO</t>
  </si>
  <si>
    <t>21.050.0055-A</t>
  </si>
  <si>
    <t>21.050.0060-0</t>
  </si>
  <si>
    <t>CINTA DE ACO GALVANIZADO DE 200MM.FORNECIMENTO</t>
  </si>
  <si>
    <t>21.050.0060-A</t>
  </si>
  <si>
    <t>21.050.0065-0</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</si>
  <si>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</si>
  <si>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</si>
  <si>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</si>
  <si>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</si>
  <si>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</si>
  <si>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</si>
  <si>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</si>
  <si>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</si>
  <si>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</si>
  <si>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</si>
  <si>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</si>
  <si>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</si>
  <si>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</si>
  <si>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</si>
  <si>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</si>
  <si>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</si>
  <si>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</si>
  <si>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</si>
  <si>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</si>
  <si>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</si>
  <si>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</si>
  <si>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GALVANIZADO,DE 5/8" (16MM).FORNECIMENTO</t>
  </si>
  <si>
    <t>21.050.0100-A</t>
  </si>
  <si>
    <t>21.050.0105-0</t>
  </si>
  <si>
    <t>PORCA SEXTAVADA DE (12X1,75)MM.FORNECIMENTO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</si>
  <si>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</si>
  <si>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</si>
  <si>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</si>
  <si>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</si>
  <si>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</si>
  <si>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</si>
  <si>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</si>
  <si>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</si>
  <si>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</si>
  <si>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</si>
  <si>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</si>
  <si>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12BWG,2,76MM.FORNECIMENTO</t>
  </si>
  <si>
    <t>21.051.0010-A</t>
  </si>
  <si>
    <t>21.051.0030-0</t>
  </si>
  <si>
    <t>CAPA ISOLANTE COM RESINA DE SILICONE PARA CONECTOR TIPO CUNHA EM INSTALACAO SUBTERRANEA.FORNECIMENTO E COLOCACAO</t>
  </si>
  <si>
    <t>21.051.0030-A</t>
  </si>
  <si>
    <t>21.051.0040-0</t>
  </si>
  <si>
    <t>CAPA ISOLANTE PARA CONECTOR TIPO CUNHA,PARA INSTALACAO SUBTERRANEA,TENSAO DE 600V,COM ISOLAMENTO DE SILICONE ESTABILIZADO PARA USO NOS MODELOS DE CONECTORES DE 1 A 14,PADRAO RIOLUZ.FORNECIMENTO</t>
  </si>
  <si>
    <t>21.051.0040-A</t>
  </si>
  <si>
    <t>21.100.0021-0</t>
  </si>
  <si>
    <t>SERVICO DE APOIO AS INSTALACOES REQUERIDAS A EMPREITEIRA,SENDO 1 ASSISTENTE TECNICO PARA CADA 3(TRES)TURMAS NO MINIMO,OUPARA 4(QUATRO)TURMAS NO MAXIMO.HORARIO NOTURNO</t>
  </si>
  <si>
    <t>21.100.0021-A</t>
  </si>
  <si>
    <t>21.100.0030-0</t>
  </si>
  <si>
    <t>SERVICO DE APOIO AS INSTALACOES REQUERIDAS A EMPREITEIRA,SENDO 1 MONTADOR ELETROMECANICO OU ELETRICISTA.HORARIO DIURNO</t>
  </si>
  <si>
    <t>21.100.0030-A</t>
  </si>
  <si>
    <t>21.100.0031-0</t>
  </si>
  <si>
    <t>SERVICO DE APOIO AS INSTALACOES REQUERIDAS A EMPREITEIRA,SENDO 1 MONTADOR ELETROMECANICO OU ELETRICISTA.HORARIO NOTURNO</t>
  </si>
  <si>
    <t>21.100.0031-A</t>
  </si>
  <si>
    <t>21.100.0040-0</t>
  </si>
  <si>
    <t>SERVICO DE APOIO AS INSTALACOES REQUERIDAS A EMPREITEIRA,SENDO 2 MONTADORES ELETROMECANICOS.HORARIO DIURNO</t>
  </si>
  <si>
    <t>21.100.0040-A</t>
  </si>
  <si>
    <t>21.100.0041-0</t>
  </si>
  <si>
    <t>SERVICO DE APOIO AS INSTALACOES ROSQUEADAS A EMPREITEIRA,SENDO 2 MONTADORES ELETROMECANICOS.HORARIO NOTURNO</t>
  </si>
  <si>
    <t>21.100.0041-A</t>
  </si>
  <si>
    <t>21.100.0060-0</t>
  </si>
  <si>
    <t>SERVICO DE APOIO AS INSTALACOES REQUERIDAS A EMPREITEIRA,SENDO 1 OPERADOR DE COMUNICACAO.HORARIO DIURNO</t>
  </si>
  <si>
    <t>21.100.0060-A</t>
  </si>
  <si>
    <t>21.100.0070-0</t>
  </si>
  <si>
    <t>SERVICOS DE APOIO AS INSTALACOES REQUERIDAS A EMPREITEIRA,SENDO 2 AJUDANTES DE MONTADOR ELETROMECANICO OU ELETRICISTA.HORARIO DIURNO</t>
  </si>
  <si>
    <t>21.100.0070-A</t>
  </si>
  <si>
    <t>21.100.0100-0</t>
  </si>
  <si>
    <t>SERVICO DE APOIO AS INSTALACOES REQUERIDAS A EMPREITEIRA,SENDO 1 ENCARREGADO.HORARIO DIURNO</t>
  </si>
  <si>
    <t>21.100.0100-A</t>
  </si>
  <si>
    <t>21.100.0101-0</t>
  </si>
  <si>
    <t>SERVICO DE APOIO AS INSTALACOES REQUERIDAS A EMPREITEIRA,SENDO 1 ENCARREGADO.HORARIO NOTURNO</t>
  </si>
  <si>
    <t>21.100.0101-A</t>
  </si>
  <si>
    <t>21.100.0110-0</t>
  </si>
  <si>
    <t>MAO-DE-OBRA PARA SERVICOS DE QUALQUER NATUREZA.TURMA DE REPAROS</t>
  </si>
  <si>
    <t>21.100.0110-A</t>
  </si>
  <si>
    <t>21.100.0120-0</t>
  </si>
  <si>
    <t>SERVICO DE MANUTENCAO DE ILUMINACAO PUBLICA EM:POSTES COM ALTURA DE MONTAGEM ATE 12,00M(EXCLUSIVE),POSTES ORNAMENTAIS,TUNEIS,MONUMENTOS OU FACHADAS.HORARIO DIURNO</t>
  </si>
  <si>
    <t>21.100.0120-A</t>
  </si>
  <si>
    <t>21.100.0121-0</t>
  </si>
  <si>
    <t>SERVICO DE MANUTENCAO DE ILUMINACAO PUBLICA EM:POSTES COM ALTURA DE MONTAGEM ATE 12,00M(EXCLUSIVE),POSTES ORNAMENTAIS,TUNEIS,MONUMENTOS OU FACHADAS.HORARIO NOTURNO</t>
  </si>
  <si>
    <t>21.100.0121-A</t>
  </si>
  <si>
    <t>21.100.0122-0</t>
  </si>
  <si>
    <t>SERVICO DE MANUTENCAO DE ILUMINACAO PUBLICA EM:POSTES COM ALTURA DE MONTAGEM ATE 12,00M(EXCLUSIVE),POSTES ORNAMENTAIS,TUNEIS,MONUMENTOS OU FACHADAS,SENDO A TURMA DE REPAROS COMPOSTA DE 1 MONTADOR E 1 AJUDANTE.HORARIO DIURNO</t>
  </si>
  <si>
    <t>21.100.0122-A</t>
  </si>
  <si>
    <t>21.100.0123-0</t>
  </si>
  <si>
    <t>SERVICO DE MANUTENCAO DE ILUMINACAO PUBLICA EM:POSTES COM ALTURA DE MONTAGEM ATE 12,00M(EXCLUSIVE),POSTES ORNAMENTAIS,TUNEIS,MONUMENTOS OU FACHADAS,SENDO A TURMA DE REPAROS COMPOSTA DE 1 MONTADOR E 1 AJUDANTE.HORARIO NOTURNO</t>
  </si>
  <si>
    <t>21.100.0123-A</t>
  </si>
  <si>
    <t>21.100.0125-0</t>
  </si>
  <si>
    <t>SERVICO DE MANUTENCAO DE ILUMINACAO PUBLICA EM:POSTES COM ALTURA DE MONTAGEM ATE 12,00M,(EXCLUSIVE),POSTES ORNAMENTAIS,TUNEIS,MONUMENTOS OU FACHADAS,SENDO A TURMA DE REPAROS COMPOSTA DE 1 MONTADOR E 2 AJUDANTES.HORARIO DIURNO</t>
  </si>
  <si>
    <t>21.100.0125-A</t>
  </si>
  <si>
    <t>21.100.0126-0</t>
  </si>
  <si>
    <t>SERVICO DE MANUTENCAO DE ILUMINACAO PUBLICA EM:POSTES COM ALTURA DE MONTAGEM ATE 12,00M(EXCLUSIVE),POSTES ORNAMENTAIS,TUNEIS,MONUMENTOS OU FACHADAS,SENDO A TURMA DE REPAROS COMPOSTA DE 1 MONTADOR E 2 AJUDANTES.HORARIO NOTURNO</t>
  </si>
  <si>
    <t>21.100.0126-A</t>
  </si>
  <si>
    <t>21.100.0130-0</t>
  </si>
  <si>
    <t>SERVICO DE MANUTENCAO DE ILUMINACAO PUBLICA EM:POSTES COM ALTURA DE MONTAGEM DE 12,00M(INCLUSIVE)ATE 30,00M(INCLUSIVE),POSTES ORNAMENTAIS,TUNEIS,MONUMENTOS OU FACHADAS.SENDO HORARIO DIURNO</t>
  </si>
  <si>
    <t>21.100.0130-A</t>
  </si>
  <si>
    <t>21.100.0135-0</t>
  </si>
  <si>
    <t>SERVICO DE MANUTENCAO DE ILUMINACAO PUBLICA EM POSTES COM ALTURA DE MONTAGEM DE 12,00M(INCLUSIVE)ATE 30,00M(INCLUSIVE),SENDO A TURMA DE REPAROS COMPOSTA DE 1 MONTADOR E 5 AJUDANTES</t>
  </si>
  <si>
    <t>21.100.0135-A</t>
  </si>
  <si>
    <t>21.100.0140-0</t>
  </si>
  <si>
    <t>SERVICO DE MANUTENCAO DE ILUMINACAO PUBLICA NO PARQUE DO FLAMENGO EM SUBESTACOES E EM POSTES COM ALTURA DE MONTAGEM ATE45,00M(INCLUSIVE),COM UTILIZACAO DE ANDAIME,EXCLUSIVE O ANDAIME</t>
  </si>
  <si>
    <t>21.100.0140-A</t>
  </si>
  <si>
    <t>21.100.0145-0</t>
  </si>
  <si>
    <t>SERVICO DE MANUTENCAO DE ILUMINACAO PUBLICA NO PARQUE DO FLAMENGO EM SUBESTACOES E EM POSTES COM ALTURA DE MONTAGEM ATE45,00M(INCLUSIVE),SENDO A TURMA DE REPAROS COMPOSTA DE 1 MONTADOR E 9 AJUDANTES,COM UTILIZACAO DE ANDAIME,EXCLUSIVE O ANDAIME</t>
  </si>
  <si>
    <t>21.100.0145-A</t>
  </si>
  <si>
    <t>21.100.0160-0</t>
  </si>
  <si>
    <t>SERVICO DE APOIO AS INSTALACOES REQUERIDAS A EMPREITEIRA,SENDO 1 ESCRITURARIO, HORARIO DIURNO</t>
  </si>
  <si>
    <t>21.100.0160-A</t>
  </si>
  <si>
    <t>21.100.0170-0</t>
  </si>
  <si>
    <t>SERVICO DE APOIO AS INSTALACOES REQUERIDAS A EMPREITEIRA,SENDO 1 DIGITADOR,HORARIO DIURNO</t>
  </si>
  <si>
    <t>21.100.0170-A</t>
  </si>
  <si>
    <t>21.100.0190-0</t>
  </si>
  <si>
    <t>SERVICO DE APOIO AS INSTALACOES REQUERIDAS A EMPREITEIRA,SENDO 1 ALMOXARIFE E 3 AJUDANTES DE MONTADOR, HORARIO DIURNO</t>
  </si>
  <si>
    <t>21.100.0190-A</t>
  </si>
  <si>
    <t>21.100.0250-0</t>
  </si>
  <si>
    <t>SERVICO DE APOIO AS INSTALACOES REQUERIDAS A EMPREITEIRA,SENDO 1 MOTORISTA, HORARIO DIURNO</t>
  </si>
  <si>
    <t>21.100.0250-A</t>
  </si>
  <si>
    <t>21.100.0251-0</t>
  </si>
  <si>
    <t>SERVICO DE APOIO AS INSTALACOES REQUERIDAS A EMPREITEIRA,SENDO 1 MOTORISTA, HORARIO NOTURNO</t>
  </si>
  <si>
    <t>21.100.0251-A</t>
  </si>
  <si>
    <t>21.100.0300-0</t>
  </si>
  <si>
    <t>SERVICO DE APOIO AS INSTALACOES REQUERIDAS A EMPREITEIRA,SENDO 1 MOTORISTA E OPERADOR DE GUINDAUTO.HORARIO DIURNO</t>
  </si>
  <si>
    <t>21.100.0300-A</t>
  </si>
  <si>
    <t>21.100.0301-0</t>
  </si>
  <si>
    <t>SERVICO DE APOIO AS INSTALACOES REQUERIDAS A EMPREITEIRA,SENDO 1 MOTORISTA E OPERADOR DE GUINDAUTO.HORARIO NOTURNO</t>
  </si>
  <si>
    <t>21.100.0301-A</t>
  </si>
  <si>
    <t>21.101.0010-0</t>
  </si>
  <si>
    <t>SERVICO DE APOIO AS INSTALACOES REQUERIDAS A EMPREITARIA,SENDO 1 ENGENHEIRO ELETRICISTA,COM NO MINIMO,4 ANOS DE EXPERIENCIA NO SERVICO.HORARIO DIURNO</t>
  </si>
  <si>
    <t>21.101.0010-A</t>
  </si>
  <si>
    <t>21.102.0010-0</t>
  </si>
  <si>
    <t>SERVICO DE APOIO AS INSTALACOES REQUERIDAS A EMPREITEIRA,SENDO 1 ASSISTENTE TECNICO PARA CADA 3(TRES)TURMAS NO MINIMO,OUPARA 4(QUATRO)TURMAS NO MAXIMO.HORARIO DIURNO</t>
  </si>
  <si>
    <t>21.102.0010-A</t>
  </si>
  <si>
    <t>21.103.0010-0</t>
  </si>
  <si>
    <t>SERVICO DE APOIO AS INSTALACOES REQUERIDAS A EMPREITARIA,SENDO 1 ELETROTECNICO,COM NO MINIMO 4 ANOS DE EXPERIENCIA NO SERVICO.HORARIO DIURNO</t>
  </si>
  <si>
    <t>21.103.0010-A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</si>
  <si>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</si>
  <si>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</si>
  <si>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</si>
  <si>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</si>
  <si>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</si>
  <si>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</si>
  <si>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</si>
  <si>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</si>
  <si>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</si>
  <si>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</si>
  <si>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</si>
  <si>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</si>
  <si>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</si>
  <si>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</si>
  <si>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</si>
  <si>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</si>
  <si>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</si>
  <si>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</si>
  <si>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22.005.0040-0</t>
  </si>
  <si>
    <t>SEMEADURA EM SACOS PLASTICOS ATRAVES DE SERINGA.CUSTO VALIDOPARA CADA 100 UNIDADES</t>
  </si>
  <si>
    <t>22.005.0040-A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</si>
  <si>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</si>
  <si>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</si>
  <si>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</si>
  <si>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</si>
  <si>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</si>
  <si>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</si>
  <si>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</si>
  <si>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</si>
  <si>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</si>
  <si>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</si>
  <si>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</si>
  <si>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</si>
  <si>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</si>
  <si>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</si>
  <si>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</si>
  <si>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</si>
  <si>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</si>
  <si>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</si>
  <si>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</si>
  <si>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</si>
  <si>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</si>
  <si>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</si>
  <si>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</si>
  <si>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</si>
  <si>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</si>
  <si>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</si>
  <si>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</si>
  <si>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</si>
  <si>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</si>
  <si>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</si>
  <si>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</si>
  <si>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</si>
  <si>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</si>
  <si>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</si>
  <si>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</si>
  <si>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</si>
  <si>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</si>
  <si>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</si>
  <si>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</si>
  <si>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</si>
  <si>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</si>
  <si>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</si>
  <si>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</si>
  <si>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</si>
  <si>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</si>
  <si>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</si>
  <si>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</si>
  <si>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</si>
  <si>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</si>
  <si>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</si>
  <si>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</si>
  <si>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</si>
  <si>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</si>
  <si>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</si>
  <si>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</si>
  <si>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</si>
  <si>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</si>
  <si>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</si>
  <si>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</si>
  <si>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</si>
  <si>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</si>
  <si>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</si>
  <si>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</si>
  <si>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</si>
  <si>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</si>
  <si>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</si>
  <si>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</si>
  <si>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</si>
  <si>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</si>
  <si>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</si>
  <si>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</si>
  <si>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</si>
  <si>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</si>
  <si>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</si>
  <si>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</si>
  <si>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</si>
  <si>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</si>
  <si>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</si>
  <si>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</si>
  <si>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</si>
  <si>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</si>
  <si>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</si>
  <si>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</si>
  <si>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</si>
  <si>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</si>
  <si>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</si>
  <si>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</si>
  <si>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</si>
  <si>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</si>
  <si>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</si>
  <si>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</si>
  <si>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</si>
  <si>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</si>
  <si>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</si>
  <si>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</si>
  <si>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</si>
  <si>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</si>
  <si>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</si>
  <si>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</si>
  <si>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</si>
  <si>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</si>
  <si>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</si>
  <si>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</si>
  <si>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</si>
  <si>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</si>
  <si>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</si>
  <si>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</si>
  <si>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</si>
  <si>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</si>
  <si>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</si>
  <si>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</si>
  <si>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</si>
  <si>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</si>
  <si>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</si>
  <si>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</si>
  <si>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</si>
  <si>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</si>
  <si>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</si>
  <si>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</si>
  <si>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</si>
  <si>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</si>
  <si>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</si>
  <si>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</si>
  <si>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</si>
  <si>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</si>
  <si>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</si>
  <si>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</si>
  <si>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</si>
  <si>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</si>
  <si>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</si>
  <si>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</si>
  <si>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</si>
  <si>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</si>
  <si>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</si>
  <si>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</si>
  <si>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</si>
  <si>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</si>
  <si>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</si>
  <si>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</si>
  <si>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</si>
  <si>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</si>
  <si>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</si>
  <si>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</si>
  <si>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</si>
  <si>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</si>
  <si>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</si>
  <si>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</si>
  <si>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</si>
  <si>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</si>
  <si>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</si>
  <si>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</si>
  <si>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</si>
  <si>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</si>
  <si>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</si>
  <si>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</si>
  <si>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</si>
  <si>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</si>
  <si>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</si>
  <si>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</si>
  <si>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</si>
  <si>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</si>
  <si>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</si>
  <si>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</si>
  <si>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</si>
  <si>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</si>
  <si>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</si>
  <si>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</si>
  <si>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</si>
  <si>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</si>
  <si>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</si>
  <si>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</si>
  <si>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</si>
  <si>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</si>
  <si>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</si>
  <si>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</si>
  <si>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</si>
  <si>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</si>
  <si>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</si>
  <si>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</si>
  <si>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</si>
  <si>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</si>
  <si>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</si>
  <si>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</si>
  <si>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</si>
  <si>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</si>
  <si>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</si>
  <si>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</si>
  <si>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</si>
  <si>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</si>
  <si>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</si>
  <si>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</si>
  <si>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</si>
  <si>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</si>
  <si>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</si>
  <si>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</si>
  <si>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</si>
  <si>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</si>
  <si>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</si>
  <si>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</si>
  <si>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</si>
  <si>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</si>
  <si>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</si>
  <si>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</si>
  <si>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</si>
  <si>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</si>
  <si>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</si>
  <si>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</si>
  <si>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</si>
  <si>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</si>
  <si>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</si>
  <si>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</si>
  <si>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</si>
  <si>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</si>
  <si>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</si>
  <si>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</si>
  <si>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</si>
  <si>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</si>
  <si>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</si>
  <si>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</si>
  <si>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</si>
  <si>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</si>
  <si>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</si>
  <si>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</si>
  <si>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</si>
  <si>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</si>
  <si>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</si>
  <si>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</si>
  <si>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</si>
  <si>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</si>
  <si>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</si>
  <si>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</si>
  <si>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</si>
  <si>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</si>
  <si>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</si>
  <si>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</si>
  <si>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</si>
  <si>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</si>
  <si>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</si>
  <si>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</si>
  <si>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</si>
  <si>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</si>
  <si>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</si>
  <si>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</si>
  <si>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</si>
  <si>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</si>
  <si>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</si>
  <si>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</si>
  <si>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</si>
  <si>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</si>
  <si>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</si>
  <si>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</si>
  <si>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</si>
  <si>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</si>
  <si>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</si>
  <si>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</si>
  <si>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</si>
  <si>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</si>
  <si>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</si>
  <si>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</si>
  <si>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</si>
  <si>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</si>
  <si>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</si>
  <si>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</si>
  <si>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</si>
  <si>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</si>
  <si>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</si>
  <si>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</si>
  <si>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</si>
  <si>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</si>
  <si>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</si>
  <si>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</si>
  <si>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</si>
  <si>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</si>
  <si>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</si>
  <si>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</si>
  <si>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</si>
  <si>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</si>
  <si>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</si>
  <si>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</si>
  <si>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</si>
  <si>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</si>
  <si>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</si>
  <si>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</si>
  <si>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</si>
  <si>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</si>
  <si>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</si>
  <si>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</si>
  <si>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</si>
  <si>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</si>
  <si>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</si>
  <si>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</si>
  <si>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</si>
  <si>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</si>
  <si>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</si>
  <si>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</si>
  <si>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</si>
  <si>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</si>
  <si>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</si>
  <si>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</si>
  <si>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</si>
  <si>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</si>
  <si>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</si>
  <si>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</si>
  <si>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</si>
  <si>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</si>
  <si>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</si>
  <si>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</si>
  <si>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</si>
  <si>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</si>
  <si>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</si>
  <si>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</si>
  <si>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</si>
  <si>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</si>
  <si>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</si>
  <si>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</si>
  <si>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</si>
  <si>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</si>
  <si>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</si>
  <si>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</si>
  <si>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</si>
  <si>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</si>
  <si>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</si>
  <si>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</si>
  <si>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</si>
  <si>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</si>
  <si>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</si>
  <si>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</si>
  <si>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</si>
  <si>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</si>
  <si>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</si>
  <si>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</si>
  <si>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</si>
  <si>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</si>
  <si>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</si>
  <si>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</si>
  <si>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</si>
  <si>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</si>
  <si>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</si>
  <si>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</si>
  <si>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</si>
  <si>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</si>
  <si>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</si>
  <si>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</si>
  <si>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</si>
  <si>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</si>
  <si>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</si>
  <si>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</si>
  <si>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</si>
  <si>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</si>
  <si>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</si>
  <si>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</si>
  <si>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</si>
  <si>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</si>
  <si>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</si>
  <si>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</si>
  <si>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</si>
  <si>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</si>
  <si>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</si>
  <si>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</si>
  <si>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</si>
  <si>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</si>
  <si>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</si>
  <si>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</si>
  <si>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</si>
  <si>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</si>
  <si>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</si>
  <si>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</si>
  <si>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</si>
  <si>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</si>
  <si>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</si>
  <si>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</si>
  <si>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</si>
  <si>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</si>
  <si>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</si>
  <si>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</si>
  <si>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</si>
  <si>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</si>
  <si>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</si>
  <si>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</si>
  <si>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</si>
  <si>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</si>
  <si>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</si>
  <si>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</si>
  <si>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</si>
  <si>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</si>
  <si>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</si>
  <si>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</si>
  <si>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</si>
  <si>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</si>
  <si>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</si>
  <si>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</si>
  <si>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</si>
  <si>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</si>
  <si>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</si>
  <si>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</si>
  <si>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</si>
  <si>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</si>
  <si>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</si>
  <si>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</si>
  <si>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</si>
  <si>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</si>
  <si>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</si>
  <si>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</si>
  <si>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</si>
  <si>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</si>
  <si>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</si>
  <si>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</si>
  <si>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</si>
  <si>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</si>
  <si>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</si>
  <si>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</si>
  <si>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</si>
  <si>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</si>
  <si>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</si>
  <si>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</si>
  <si>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</si>
  <si>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</si>
  <si>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</si>
  <si>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</si>
  <si>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</si>
  <si>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</si>
  <si>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</si>
  <si>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</si>
  <si>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</si>
  <si>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</si>
  <si>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</si>
  <si>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</si>
  <si>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</si>
  <si>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</si>
  <si>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</si>
  <si>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</si>
  <si>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</si>
  <si>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</si>
  <si>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</si>
  <si>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</si>
  <si>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</si>
  <si>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</si>
  <si>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</si>
  <si>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</si>
  <si>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</si>
  <si>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</si>
  <si>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</si>
  <si>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</si>
  <si>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</si>
  <si>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</si>
  <si>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</si>
  <si>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</si>
  <si>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</si>
  <si>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</si>
  <si>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</si>
  <si>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</si>
  <si>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</si>
  <si>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</si>
  <si>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</si>
  <si>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</si>
  <si>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</si>
  <si>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</si>
  <si>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</si>
  <si>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</si>
  <si>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</si>
  <si>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</si>
  <si>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</si>
  <si>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</si>
  <si>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</si>
  <si>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</si>
  <si>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</si>
  <si>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</si>
  <si>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</si>
  <si>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</si>
  <si>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</si>
  <si>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</si>
  <si>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</si>
  <si>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</si>
  <si>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</si>
  <si>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</si>
  <si>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</si>
  <si>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</si>
  <si>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</si>
  <si>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</si>
  <si>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</si>
  <si>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</si>
  <si>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</si>
  <si>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</si>
  <si>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</si>
  <si>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</si>
  <si>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</si>
  <si>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</si>
  <si>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</si>
  <si>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</si>
  <si>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</si>
  <si>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</si>
  <si>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</si>
  <si>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</si>
  <si>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</si>
  <si>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</si>
  <si>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</si>
  <si>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</si>
  <si>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</si>
  <si>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</si>
  <si>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</si>
  <si>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</si>
  <si>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</si>
  <si>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</si>
  <si>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</si>
  <si>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</si>
  <si>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</si>
  <si>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</si>
  <si>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</si>
  <si>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</si>
  <si>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</si>
  <si>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</si>
  <si>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</si>
  <si>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</si>
  <si>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</si>
  <si>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</si>
  <si>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</si>
  <si>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</si>
  <si>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</si>
  <si>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</si>
  <si>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</si>
  <si>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</si>
  <si>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</si>
  <si>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</si>
  <si>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</si>
  <si>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</si>
  <si>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</si>
  <si>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</si>
  <si>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</si>
  <si>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</si>
  <si>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</si>
  <si>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</si>
  <si>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</si>
  <si>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</si>
  <si>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</si>
  <si>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</si>
  <si>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</si>
  <si>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</si>
  <si>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</si>
  <si>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</si>
  <si>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</si>
  <si>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</si>
  <si>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</si>
  <si>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</si>
  <si>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</si>
  <si>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</si>
  <si>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</si>
  <si>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</si>
  <si>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</si>
  <si>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</si>
  <si>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</si>
  <si>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</si>
  <si>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</si>
  <si>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</si>
  <si>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</si>
  <si>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</si>
  <si>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</si>
  <si>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</si>
  <si>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</si>
  <si>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</si>
  <si>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</si>
  <si>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</si>
  <si>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</si>
  <si>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</si>
  <si>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</si>
  <si>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</si>
  <si>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</si>
  <si>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</si>
  <si>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</si>
  <si>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</si>
  <si>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</si>
  <si>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</si>
  <si>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</si>
  <si>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</si>
  <si>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</si>
  <si>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</si>
  <si>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</si>
  <si>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</si>
  <si>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</si>
  <si>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</si>
  <si>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</si>
  <si>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</si>
  <si>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</si>
  <si>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</si>
  <si>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</si>
  <si>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</si>
  <si>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</si>
  <si>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</si>
  <si>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</si>
  <si>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</si>
  <si>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</si>
  <si>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</si>
  <si>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</si>
  <si>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</si>
  <si>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</si>
  <si>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</si>
  <si>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</si>
  <si>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</si>
  <si>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</si>
  <si>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</si>
  <si>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</si>
  <si>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</si>
  <si>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</si>
  <si>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</si>
  <si>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</si>
  <si>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</si>
  <si>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</si>
  <si>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</si>
  <si>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</si>
  <si>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</si>
  <si>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</si>
  <si>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</si>
  <si>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</si>
  <si>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</si>
  <si>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</si>
  <si>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</si>
  <si>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</si>
  <si>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</si>
  <si>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</si>
  <si>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</si>
  <si>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</si>
  <si>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</si>
  <si>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</si>
  <si>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</si>
  <si>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</si>
  <si>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</si>
  <si>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</si>
  <si>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</si>
  <si>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</si>
  <si>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</si>
  <si>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</si>
  <si>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</si>
  <si>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</si>
  <si>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</si>
  <si>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</si>
  <si>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</si>
  <si>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</si>
  <si>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</si>
  <si>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</si>
  <si>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</si>
  <si>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</si>
  <si>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</si>
  <si>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</si>
  <si>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</si>
  <si>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</si>
  <si>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</si>
  <si>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</si>
  <si>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</si>
  <si>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</si>
  <si>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</si>
  <si>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</si>
  <si>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</si>
  <si>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</si>
  <si>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</si>
  <si>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</si>
  <si>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</si>
  <si>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</si>
  <si>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</si>
  <si>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</si>
  <si>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</si>
  <si>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</si>
  <si>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</si>
  <si>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</si>
  <si>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</si>
  <si>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</si>
  <si>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</si>
  <si>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</si>
  <si>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</si>
  <si>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</si>
  <si>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</si>
  <si>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</si>
  <si>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</si>
  <si>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</si>
  <si>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</si>
  <si>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</si>
  <si>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</si>
  <si>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</si>
  <si>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</si>
  <si>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</si>
  <si>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</si>
  <si>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</si>
  <si>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</si>
  <si>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</si>
  <si>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</si>
  <si>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</si>
  <si>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</si>
  <si>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</si>
  <si>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</si>
  <si>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</si>
  <si>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</si>
  <si>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</si>
  <si>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</si>
  <si>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</si>
  <si>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</si>
  <si>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</si>
  <si>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</si>
  <si>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</si>
  <si>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</si>
  <si>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</si>
  <si>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</si>
  <si>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</si>
  <si>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</si>
  <si>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</si>
  <si>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</si>
  <si>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</si>
  <si>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</si>
  <si>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</si>
  <si>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</si>
  <si>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</si>
  <si>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</si>
  <si>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Premissas</t>
  </si>
  <si>
    <t>DADOS PRELIMINARES PARA A COMPOSIÇÃO DE CUSTOS DOS SERVIÇOS:</t>
  </si>
  <si>
    <t>DATA-BASE DAS COMPOSIÇÕES DE CUSTOS UNITÁRIOS</t>
  </si>
  <si>
    <t>REF:</t>
  </si>
  <si>
    <t>Período de trabalho (Operacional)</t>
  </si>
  <si>
    <t>Dias trabalhados no mês¹</t>
  </si>
  <si>
    <t>dias / mês</t>
  </si>
  <si>
    <t>*Segunda à sexta - 22 dias + Sábado - 1/2 dia x 4 dias = 2 dias</t>
  </si>
  <si>
    <t>Horas trabalhadas no mês¹</t>
  </si>
  <si>
    <t>24 dias x 7,33 horas</t>
  </si>
  <si>
    <t>horas / mês</t>
  </si>
  <si>
    <t>Período de trabalho (Administração)</t>
  </si>
  <si>
    <t>Dias trabalhados no mês²</t>
  </si>
  <si>
    <t>*Segunda à sexta - 22 dias</t>
  </si>
  <si>
    <t>Horas trabalhadas no mês²</t>
  </si>
  <si>
    <t>22 dias x 8 horas</t>
  </si>
  <si>
    <t>LICITADA</t>
  </si>
  <si>
    <t>BENEFÍCIOS:</t>
  </si>
  <si>
    <t>Alimentação</t>
  </si>
  <si>
    <t>(convenção coletiva)</t>
  </si>
  <si>
    <t>R$ / dia</t>
  </si>
  <si>
    <t>Transporte</t>
  </si>
  <si>
    <t>(cotação de mercado)</t>
  </si>
  <si>
    <t>CARGOS E SALÁRIOS:</t>
  </si>
  <si>
    <t>Salário base de ajudante</t>
  </si>
  <si>
    <t>R$ / mês</t>
  </si>
  <si>
    <t>R$ / h</t>
  </si>
  <si>
    <t>Engenheiro coordenador</t>
  </si>
  <si>
    <t>Técnico de medição</t>
  </si>
  <si>
    <t>Técnico de segurança</t>
  </si>
  <si>
    <t>EQUIPAMENTOS:</t>
  </si>
  <si>
    <t>Veículo 1.6 (CP)</t>
  </si>
  <si>
    <t>Veículo 1.6 (CI)</t>
  </si>
  <si>
    <t>Veículo 1.0 (CP)</t>
  </si>
  <si>
    <t>Veículo 1.0 (CI)</t>
  </si>
  <si>
    <t>Camionete hospitalar (CP)</t>
  </si>
  <si>
    <t>Camionete hospitalar (CI)</t>
  </si>
  <si>
    <t>Caminhão carroceria (CP)</t>
  </si>
  <si>
    <t>Caminhão carroceria (CI)</t>
  </si>
  <si>
    <t>Caminhão basculante (CP)</t>
  </si>
  <si>
    <t>Caminhão basculante (CI)</t>
  </si>
  <si>
    <t>Caminhão pipa 10.000 l (CP)</t>
  </si>
  <si>
    <t>Caminhão pipa 10.000 l (CI)</t>
  </si>
  <si>
    <t>Motocicleta (CP)</t>
  </si>
  <si>
    <t>Motocicleta (CI)</t>
  </si>
  <si>
    <t>Braço giratório articulado</t>
  </si>
  <si>
    <t>Caminhão roll-on/roll-off (CP)</t>
  </si>
  <si>
    <t>Caminhão roll-on/roll-off (CI)</t>
  </si>
  <si>
    <t>Caçamba roll-on/roll-off</t>
  </si>
  <si>
    <t>04.014.0100-0</t>
  </si>
  <si>
    <t>R$ / un</t>
  </si>
  <si>
    <t>Guindauto 10 ton (CP)</t>
  </si>
  <si>
    <t>Guindauto 10 ton (CI)</t>
  </si>
  <si>
    <t>Descarga de resíduos</t>
  </si>
  <si>
    <t>R$ / ton</t>
  </si>
  <si>
    <t>Caçamba tipo container com 5m³</t>
  </si>
  <si>
    <t>Trator de pneus (CP)</t>
  </si>
  <si>
    <t>Trator de pneus (CI)</t>
  </si>
  <si>
    <t>Carreta de até 4 m³ em madeira</t>
  </si>
  <si>
    <t>R$ / unid.</t>
  </si>
  <si>
    <t>Micro-ônibus (CP)</t>
  </si>
  <si>
    <t>Micro-ônibus (CI)</t>
  </si>
  <si>
    <t>Motosserra (CP)</t>
  </si>
  <si>
    <t>Motosserra (CI)</t>
  </si>
  <si>
    <t>Cabine de caminhão</t>
  </si>
  <si>
    <t>Roçadeira costal (CP)</t>
  </si>
  <si>
    <t>Roçadeira costal (CI)</t>
  </si>
  <si>
    <t>Retroescavadeira (CP)</t>
  </si>
  <si>
    <t>Retroescavadeira (CI)</t>
  </si>
  <si>
    <t>Hidrojato conjugado com sucção</t>
  </si>
  <si>
    <t>Comunicação via celular / rádio</t>
  </si>
  <si>
    <t>Carga com pá-carregadeira</t>
  </si>
  <si>
    <t>m²</t>
  </si>
  <si>
    <t>km</t>
  </si>
  <si>
    <t>EPIs:</t>
  </si>
  <si>
    <t>Abafador de som</t>
  </si>
  <si>
    <t>internet</t>
  </si>
  <si>
    <t>Avental de raspa</t>
  </si>
  <si>
    <t>Boné</t>
  </si>
  <si>
    <t>Bota de couro</t>
  </si>
  <si>
    <t>Calça de brim</t>
  </si>
  <si>
    <t>Camisa de brim</t>
  </si>
  <si>
    <t>Camisa polo</t>
  </si>
  <si>
    <t>Capa de chuva</t>
  </si>
  <si>
    <t>Colete refletivo</t>
  </si>
  <si>
    <t>Luva de raspa</t>
  </si>
  <si>
    <t>R$ / par</t>
  </si>
  <si>
    <t>Luva pigmentada</t>
  </si>
  <si>
    <t>Macacão branco</t>
  </si>
  <si>
    <t>Máscara de proteção</t>
  </si>
  <si>
    <t>Óculos de proteção</t>
  </si>
  <si>
    <t>Perneira de couro</t>
  </si>
  <si>
    <t>Protetor auricular</t>
  </si>
  <si>
    <t>Protetor solar</t>
  </si>
  <si>
    <t>Viseira de proteção</t>
  </si>
  <si>
    <t>MATERIAIS E FERRAMENTAS:</t>
  </si>
  <si>
    <t>Balde de plástico</t>
  </si>
  <si>
    <t>Bombona plástica de 200 litros</t>
  </si>
  <si>
    <t>Brocha</t>
  </si>
  <si>
    <t>Cal</t>
  </si>
  <si>
    <t>R$ / kg</t>
  </si>
  <si>
    <t>Carrinho de mão</t>
  </si>
  <si>
    <t>Colher de pedreiro</t>
  </si>
  <si>
    <t>Cone de sinalização</t>
  </si>
  <si>
    <t>Contentor de plástico de 200 litros</t>
  </si>
  <si>
    <t>Enxada</t>
  </si>
  <si>
    <t>Facão</t>
  </si>
  <si>
    <t>Foice</t>
  </si>
  <si>
    <t>Lixeira de poste de 50 litros</t>
  </si>
  <si>
    <t>Pá quadrada c/ cabo</t>
  </si>
  <si>
    <t>Rastilho</t>
  </si>
  <si>
    <t>Tesoura (jardim)</t>
  </si>
  <si>
    <t>Vassourão</t>
  </si>
  <si>
    <t>Obs.:</t>
  </si>
  <si>
    <t xml:space="preserve">Cal = peso 8 kg </t>
  </si>
  <si>
    <t>Preço por kg</t>
  </si>
  <si>
    <t xml:space="preserve">BROCHA = ROLO DE PINTURA COM CABO </t>
  </si>
  <si>
    <t>ONDE SE LÊ VISEIRA DE PROTEÇÃO , LEIA-SE CAPACETE DE SEGURANÇA</t>
  </si>
  <si>
    <t xml:space="preserve">Celular – Custo referente ao uso , sem a propriedade do equipamento , somente o valor mensal de uso  da linha </t>
  </si>
  <si>
    <t>Mês base:</t>
  </si>
  <si>
    <t>ITEM</t>
  </si>
  <si>
    <t>CÓD.</t>
  </si>
  <si>
    <t>DESCRITIVO</t>
  </si>
  <si>
    <t>UNID.</t>
  </si>
  <si>
    <t>QUANT.                   MENSAL</t>
  </si>
  <si>
    <t>R$ UNIT.</t>
  </si>
  <si>
    <t>R$ PARCIAL</t>
  </si>
  <si>
    <t>01.01</t>
  </si>
  <si>
    <t>Composição</t>
  </si>
  <si>
    <t>LIMPEZA E MANUTENÇÃO PÚBLICA</t>
  </si>
  <si>
    <t>02.01</t>
  </si>
  <si>
    <t>Varrição de vias públicas</t>
  </si>
  <si>
    <t>02.02</t>
  </si>
  <si>
    <t>Conservação de áreas públicas</t>
  </si>
  <si>
    <t>03.01</t>
  </si>
  <si>
    <t>04.01</t>
  </si>
  <si>
    <t>COMPOSIÇÃO DO B.D.I. (BENEFÍCIO E DESPESAS INDIRETAS)</t>
  </si>
  <si>
    <t>X . Taxa representativa das DESPESAS INDIRETAS, exceto tributos e despesas financeiras</t>
  </si>
  <si>
    <t>X.1 - Administração Central</t>
  </si>
  <si>
    <t>X.2 - Seguro e Garantia</t>
  </si>
  <si>
    <t>X.3 - Risco</t>
  </si>
  <si>
    <t>X =</t>
  </si>
  <si>
    <t>Y . Taxa representativa das DESPESAS FINANCEIRAS</t>
  </si>
  <si>
    <t>Y.1 - Despesas Financeiras</t>
  </si>
  <si>
    <t>Y =</t>
  </si>
  <si>
    <t>Z . Taxa representativa do LUCRO</t>
  </si>
  <si>
    <t>Z.1 - Lucro Presumido</t>
  </si>
  <si>
    <t>Z =</t>
  </si>
  <si>
    <t>I . Taxa representativa da incidência dos IMPOSTOS/TRIBUTOS ( sobre o FATURAMENTO da empresa )</t>
  </si>
  <si>
    <t>I.1 - ISSQN ( Imposto sobre Serviços de Qualquer Natureza ) - Municipal</t>
  </si>
  <si>
    <t>I.2 - COFINS ( Contribuição para o Financiamento da Seguridade Social) - Federal</t>
  </si>
  <si>
    <t>I.3 - P I S ( Programa de Integração Social ) - Federal</t>
  </si>
  <si>
    <t>I -</t>
  </si>
  <si>
    <r>
      <rPr>
        <b/>
        <sz val="8"/>
        <rFont val="Calibri"/>
        <family val="2"/>
        <charset val="1"/>
      </rPr>
      <t xml:space="preserve">B.D.I. = </t>
    </r>
    <r>
      <rPr>
        <b/>
        <u/>
        <sz val="8"/>
        <rFont val="Calibri"/>
        <family val="2"/>
        <charset val="1"/>
      </rPr>
      <t>( 1 + X ) ( 1 + Y ) ( 1 + Z )</t>
    </r>
    <r>
      <rPr>
        <b/>
        <sz val="8"/>
        <rFont val="Calibri"/>
        <family val="2"/>
        <charset val="1"/>
      </rPr>
      <t xml:space="preserve"> - 1</t>
    </r>
  </si>
  <si>
    <t xml:space="preserve">BDI - </t>
  </si>
  <si>
    <t xml:space="preserve">          ( 1 - I )</t>
  </si>
  <si>
    <t>COMPOSIÇÃO DE CUSTO UNITÁRIO</t>
  </si>
  <si>
    <t>FUNÇÃO:</t>
  </si>
  <si>
    <t>UN: Un x Mês</t>
  </si>
  <si>
    <t>Descrição</t>
  </si>
  <si>
    <t>Código EMOP</t>
  </si>
  <si>
    <t>Quant.</t>
  </si>
  <si>
    <t>Custo/hora</t>
  </si>
  <si>
    <t>Custo/mês</t>
  </si>
  <si>
    <t>Encargos sociais e trabalhistas</t>
  </si>
  <si>
    <t>incluso</t>
  </si>
  <si>
    <t>salário base de ajudante</t>
  </si>
  <si>
    <t>Custo/dia</t>
  </si>
  <si>
    <t>Quant./ano</t>
  </si>
  <si>
    <t>Quant./mês</t>
  </si>
  <si>
    <t>Custo/unid.</t>
  </si>
  <si>
    <t>cotação de mercado</t>
  </si>
  <si>
    <t>Custo mensal para a função de ajudante</t>
  </si>
  <si>
    <t>horas</t>
  </si>
  <si>
    <t>dias</t>
  </si>
  <si>
    <t>Ajudante de retroescavadeira</t>
  </si>
  <si>
    <t>Custo mensal para a função de ajudante de operador de retroescavadeira</t>
  </si>
  <si>
    <t>Custo mensal para a função de ajudante de roçador</t>
  </si>
  <si>
    <t>Ajudante de motosserra</t>
  </si>
  <si>
    <t>Custo mensal para a função de ajudante de operador de motosserra</t>
  </si>
  <si>
    <t>Adicional noturno (20% sobre o custo/hora do salário base, a um excendente médio de 1 hora por dia após as 22:00 hs)</t>
  </si>
  <si>
    <t>Custo mensal para a função de encarregado</t>
  </si>
  <si>
    <t>Custo mensal para a função de motorista</t>
  </si>
  <si>
    <t>Custo mensal para a função de motorista de caminhão basculante</t>
  </si>
  <si>
    <t>Custo mensal para a função de bombeiro hidráulico</t>
  </si>
  <si>
    <t>Operador de máquinas</t>
  </si>
  <si>
    <t>Custo mensal para a função de operador de máquinas</t>
  </si>
  <si>
    <t>Operador de trator com carreta acoplada</t>
  </si>
  <si>
    <t>Custo mensal para a função de operador de trator com carreta acoplada</t>
  </si>
  <si>
    <t>Custo mensal para a função de operador de retroescavadeira</t>
  </si>
  <si>
    <t>Custo mensal para a função de operador de roçadeira</t>
  </si>
  <si>
    <t>Custo mensal para a função de operador de motosserra</t>
  </si>
  <si>
    <t>Custo mensal para a função de pedreiro</t>
  </si>
  <si>
    <t>Custo mensal para a função de varredor</t>
  </si>
  <si>
    <t>Custo mensal para a função de jardineiro</t>
  </si>
  <si>
    <t>Custo mensal para a função de engenheiro coordenador</t>
  </si>
  <si>
    <t>Custo mensal para a função de engenheiro de operação</t>
  </si>
  <si>
    <t>Custo mensal para a função de técnico de medição</t>
  </si>
  <si>
    <t>Custo mensal para a função de técnico de segurança do trabalho</t>
  </si>
  <si>
    <t>Custo mensal para a função de auxiliar técnico</t>
  </si>
  <si>
    <t>Custo mensal para a função de encarregado geral</t>
  </si>
  <si>
    <t>Custo mensal para a função de secretária</t>
  </si>
  <si>
    <t>Custo mensal para a função de auxiliar de escritório</t>
  </si>
  <si>
    <t>Custo mensal para a função de almoxarife</t>
  </si>
  <si>
    <t>Custo mensal para a função de vigia</t>
  </si>
  <si>
    <t>EQUIPAM.:</t>
  </si>
  <si>
    <t>Camioneta tipo pick-up, com cabine simples e caçamba</t>
  </si>
  <si>
    <t>Camioneta tipo pick-up, com cabine simples e caçamba, tipo leve, motor bicombustível (gasolina e álcool) de 1,6 litros, EXCLUSIVE motorista (CP) 60%</t>
  </si>
  <si>
    <t>Camioneta tipo pick-up, com cabine simples e caçamba, tipo leve, motor bicombustível (gasolina e álcool) de 1,6 litros, EXCLUSIVE motorista (CI) 40%</t>
  </si>
  <si>
    <t>Custo mensal para camioneta tipo pick-up, com cabine simples e caçamba</t>
  </si>
  <si>
    <t>Obs (3): Distância percorrida por dia</t>
  </si>
  <si>
    <t>Caminhão c/ carroceria fixa para auxílio na coleta</t>
  </si>
  <si>
    <t>Caminhão c/ carroceria fixa, toco, cap. de 7,5t, EXCLUSIVE motorista (CP) 60%</t>
  </si>
  <si>
    <t>Caminhão c/ carroceria fixa, toco, cap. de 7,5t, EXCLUSIVE motorista (CI) 40%</t>
  </si>
  <si>
    <t>Custo mensal para caminhão c/ carroceria fixa para auxílio na coleta</t>
  </si>
  <si>
    <t>Caminhão c/ carroceria fixa para auxílio no transporte de funcionários</t>
  </si>
  <si>
    <t>Valor da cabine por mês = valor mercado /12</t>
  </si>
  <si>
    <t>Custo mensal para caminhão c/ carroceria fixa para auxílio no transporte de funcionários</t>
  </si>
  <si>
    <t>Caminhão basculante</t>
  </si>
  <si>
    <t>Custo mensal para caminhão basculante</t>
  </si>
  <si>
    <t>Caminhão pipa de 10.000 litros</t>
  </si>
  <si>
    <t>Caminhão tanque, capacidade de 10.000l, EXCLUSIVE motorista (CP) 60%</t>
  </si>
  <si>
    <t>Caminhão tanque, capacidade de 10.000l, EXCLUSIVE motorista (CI) 40%</t>
  </si>
  <si>
    <t>Custo mensal para caminhão pipa de 10.000 litros</t>
  </si>
  <si>
    <t>Micro-ônibus com capacidade mínima de 15 lugares</t>
  </si>
  <si>
    <t>Micro-ônibus com capacidade mínima de 15 lugares, EXCLUSIVE motorista (CP) 20%</t>
  </si>
  <si>
    <t>Micro-ônibus com capacidade mínima de 15 lugares, EXCLUSIVE motorista (CI) 80%</t>
  </si>
  <si>
    <t>Custo mensal para micro-ônibus com capacidade mínima de 15 lugares</t>
  </si>
  <si>
    <t>Embarque de RSD no caminhão (roll-on/roll-off) na área do Transbordo</t>
  </si>
  <si>
    <t>Trator de pneus com motor diesel de 61cv, EXCLUSIVE operador (CP) 60%</t>
  </si>
  <si>
    <t>Trator de pneus com motor diesel de 61cv, EXCLUSIVE operador (CI) 40%</t>
  </si>
  <si>
    <t>Custo mensal para embarque de RSD no caminhão na área do Transbordo</t>
  </si>
  <si>
    <t>Motosserra</t>
  </si>
  <si>
    <t>Motoserra para abate, desgalhamento e toragem de árvores, EXCLUSIVE operador (CP) 60%</t>
  </si>
  <si>
    <t>Motoserra para abate, desgalhamento e toragem de árvores, EXCLUSIVE operador (CI) 40%</t>
  </si>
  <si>
    <t>Custo mensal para motosserra</t>
  </si>
  <si>
    <t>Retroescavadeira / Carreg., motor diesel de 75cv, cap. caçamba de 0,76m³</t>
  </si>
  <si>
    <t>Retroescavadeira/Carregadeira, motor diesel em torno de 75cv, capacidade da caçamba de 0,76m³, EXCLUSIVE operador (CP) 60%</t>
  </si>
  <si>
    <t>Retroescavadeira/Carregadeira, motor diesel em torno de 75cv, capacidade da caçamba de 0,76m³, EXCLUSIVE operador (CI) 40%</t>
  </si>
  <si>
    <t>Custo mensal para retro-escavadeira / carreg., motor diesel de 75cv, cap. caçamba de 0,76m³</t>
  </si>
  <si>
    <t>Roçadeira costal motorizada</t>
  </si>
  <si>
    <t>Roçadeira costal motorizada para preparo de terreno (CP) 60%</t>
  </si>
  <si>
    <t>Roçadeira costal motorizada para preparo de terreno (CI) 40%</t>
  </si>
  <si>
    <t>Custo mensal para roçadeira costal motorizada</t>
  </si>
  <si>
    <t>Quant</t>
  </si>
  <si>
    <t>Trator de pneus com motor diesel de 61cv</t>
  </si>
  <si>
    <t>Custo mensal para trator de pneus com motor diesel de 61cv</t>
  </si>
  <si>
    <t>Trator de pneus com motor diesel de 61cv, com carreta em madeira de até 4 m³ acoplada</t>
  </si>
  <si>
    <t>por mês</t>
  </si>
  <si>
    <t>Equipamento hidrojato conjugado com sucção através de vácuo, compressor acionado por tomada de força tipo rotativo e com jogo de mangueiras para captação de 6” e 8”, esta através de braço rotativo, tanque de armazenamento de 12000l, juntamente com jato de água de alta pressão com vazão de 15,00m³/h e pressão de 2000 libras, mangueiras de condução de 50,00m de comprimento, EXCLUSIVE ajudante e operador</t>
  </si>
  <si>
    <t>Custo mensal para hidrojato conjugado com sucção</t>
  </si>
  <si>
    <t>Funcionário</t>
  </si>
  <si>
    <t>Equipamento</t>
  </si>
  <si>
    <t>ITEM 01.01.01</t>
  </si>
  <si>
    <t>MEMÓRIA DE CÁLCULO DO SERVIÇO</t>
  </si>
  <si>
    <t>MDO</t>
  </si>
  <si>
    <t>EQP</t>
  </si>
  <si>
    <t>Quantidade mensal</t>
  </si>
  <si>
    <t>Varrição de Vias Públicas</t>
  </si>
  <si>
    <t>Km</t>
  </si>
  <si>
    <t>Produção estimada por dia</t>
  </si>
  <si>
    <t>Quantidade a ser varrida por mês</t>
  </si>
  <si>
    <t>Quantidade necessária de varredores</t>
  </si>
  <si>
    <t>funcionários</t>
  </si>
  <si>
    <t>Quantidade mensal (de acordo com tabela apresentada no projeto básico)</t>
  </si>
  <si>
    <t>ITEM 02.02.01</t>
  </si>
  <si>
    <t>Capina manual</t>
  </si>
  <si>
    <t>M²</t>
  </si>
  <si>
    <t>Quantidade de serviço a executar por mês</t>
  </si>
  <si>
    <t>Produção estimada por funcionário por dia</t>
  </si>
  <si>
    <t>Quantidade necessária de funcionários</t>
  </si>
  <si>
    <t>ITEM 02.02.02</t>
  </si>
  <si>
    <t>Roçadeira costal</t>
  </si>
  <si>
    <t>* para os serviços de proteção, limpeza, manutenção e acabamento, considera-se 1 ajudante para cada roçador</t>
  </si>
  <si>
    <t>ITEM 02.02.03</t>
  </si>
  <si>
    <t>Trator de pneus</t>
  </si>
  <si>
    <t>por hora</t>
  </si>
  <si>
    <t>Produtividade aproximada do equipamento</t>
  </si>
  <si>
    <t>m² / dia</t>
  </si>
  <si>
    <t>Quantidade estimada mensal</t>
  </si>
  <si>
    <t>ITEM 03.01.01</t>
  </si>
  <si>
    <t>ITEM 04.01.01</t>
  </si>
  <si>
    <t>NR 4 - SERVIÇOS ESPECIALIZADOS EM ENGENHARIA DE SEGURANÇA E EM MEDICINA DO TRABALHO</t>
  </si>
  <si>
    <t>QUADRO I</t>
  </si>
  <si>
    <t>(Alterado pela Portaria SIT n.º 76, de 21 de novembro de 2008)</t>
  </si>
  <si>
    <t>Relação da Classificação Nacional de Atividades Econômicas - CNAE (Versão 2.0)*, com correspondente</t>
  </si>
  <si>
    <t>Grau de Risco - GR para fins de dimensionamento do SESMT</t>
  </si>
  <si>
    <t>Códigos</t>
  </si>
  <si>
    <t>Denominação</t>
  </si>
  <si>
    <t>GR</t>
  </si>
  <si>
    <t>E</t>
  </si>
  <si>
    <t>ÁGUA, ESGOTO, ATIVIDADES DE GESTÃO DE RESÍDUOS E DESCONTAMINAÇÃO</t>
  </si>
  <si>
    <t>COLETA, TRATAMENTO E DISPOSIÇÃO DE RESÍDUOS; RECUPERAÇÃO DE MATERIAIS</t>
  </si>
  <si>
    <t>38.1</t>
  </si>
  <si>
    <t>Coleta de resíduos</t>
  </si>
  <si>
    <t>38.11-4</t>
  </si>
  <si>
    <t>Coleta de resíduos não-perigosos</t>
  </si>
  <si>
    <t>38.12-2</t>
  </si>
  <si>
    <t>Coleta de resíduos perigosos</t>
  </si>
  <si>
    <t>38.2</t>
  </si>
  <si>
    <t>Tratamento e disposição de resíduos</t>
  </si>
  <si>
    <t>38.21-1</t>
  </si>
  <si>
    <t>Tratamento e disposição de resíduos não-perigosos</t>
  </si>
  <si>
    <t>38.22-0</t>
  </si>
  <si>
    <t>Tratamento e disposição de resíduos perigosos</t>
  </si>
  <si>
    <t>QUADRO II</t>
  </si>
  <si>
    <t>(Alterado pela Portaria SSMT n.º 34, de 11 de dezembro de 1987)</t>
  </si>
  <si>
    <t>DIMENSIONAMENTO DOS SESMT</t>
  </si>
  <si>
    <t>Grau                                                                 de                                                                  Risco</t>
  </si>
  <si>
    <r>
      <rPr>
        <b/>
        <sz val="8"/>
        <rFont val="Calibri"/>
        <family val="2"/>
        <charset val="1"/>
      </rPr>
      <t xml:space="preserve">N.º de Empregados                                                                no estabelecimento                                                               </t>
    </r>
    <r>
      <rPr>
        <b/>
        <sz val="8"/>
        <color rgb="FFFFFFFF"/>
        <rFont val="Calibri"/>
        <family val="2"/>
        <charset val="1"/>
      </rPr>
      <t>.</t>
    </r>
    <r>
      <rPr>
        <b/>
        <sz val="8"/>
        <rFont val="Calibri"/>
        <family val="2"/>
        <charset val="1"/>
      </rPr>
      <t xml:space="preserve">                                                                                                                               Técnicas                                                                    </t>
    </r>
    <r>
      <rPr>
        <b/>
        <sz val="8"/>
        <color rgb="FFFFFFFF"/>
        <rFont val="Calibri"/>
        <family val="2"/>
        <charset val="1"/>
      </rPr>
      <t>.</t>
    </r>
  </si>
  <si>
    <t>50                                                                 a                                                                 100</t>
  </si>
  <si>
    <t>101                                                                 a                                                                 250</t>
  </si>
  <si>
    <t>251                                                                 a                                                                 500</t>
  </si>
  <si>
    <t>501                                                                 a                                                                 1.000</t>
  </si>
  <si>
    <t>1.001                                                                 a                                                                 2.000</t>
  </si>
  <si>
    <t>2.001                                                                 a                                                                 3.500</t>
  </si>
  <si>
    <t>3.501                                                                 a                                                                 5.000</t>
  </si>
  <si>
    <t>Acima de 5000                                                                 Para cada grupo                                                                 De 4000 ou fração                                                                 acima 2000**</t>
  </si>
  <si>
    <t>Técnico Seg. Trabalho</t>
  </si>
  <si>
    <t>Engenheiro Seg. Trabalho</t>
  </si>
  <si>
    <t>1*</t>
  </si>
  <si>
    <t>Aux. Enferm. do Trabalho</t>
  </si>
  <si>
    <t>Enfermeiro do Trabalho</t>
  </si>
  <si>
    <t>Médico do Trabalho</t>
  </si>
  <si>
    <t>(*)   Tempo parcial (mínimo de três horas)</t>
  </si>
  <si>
    <t>OBS: Hospitais, Ambulatórios, Maternidade, Casas de</t>
  </si>
  <si>
    <t>(**) O dimensionamento total deverá ser feito</t>
  </si>
  <si>
    <t>Saúde e Repouso, Clínicas e estabelecimentos similares</t>
  </si>
  <si>
    <t>levando-se em consideração o dimensionamento</t>
  </si>
  <si>
    <t>com mais de 500 (quinhentos) empregados deverão</t>
  </si>
  <si>
    <t>de faixas de 3501 a 5000 mais o dimensionamento</t>
  </si>
  <si>
    <t>contratar um Enfermeiro em tempo integral.</t>
  </si>
  <si>
    <t>do(s) grupo(s) de 4000 ou fração acima de 2000.</t>
  </si>
  <si>
    <t>Fonte: http://trabalho.gov.br/images/Documentos/SST/NR/NR4.pdf</t>
  </si>
  <si>
    <t>Roçadeira hidráulica articulada (CP)</t>
  </si>
  <si>
    <t>Roçadeira hidráulica articulada (CI)</t>
  </si>
  <si>
    <t>Obs (4): Área aproximada para realização do serviço</t>
  </si>
  <si>
    <t>Roçadeira hidráulica articulada, acoplada em trator (CP) 60%</t>
  </si>
  <si>
    <t>Roçadeira hidráulica articulada, acoplada em trator (CI) 40%</t>
  </si>
  <si>
    <t>Pintura</t>
  </si>
  <si>
    <t>QUANT.               12 MESES</t>
  </si>
  <si>
    <t xml:space="preserve">Capina elétrica </t>
  </si>
  <si>
    <t>Roçada mecanizada com roçadeira hidráulica articulada</t>
  </si>
  <si>
    <t>Capina elétrica com equipamento de comutação eletrônica</t>
  </si>
  <si>
    <t>Óleo de Linhaça</t>
  </si>
  <si>
    <t>R$ / L</t>
  </si>
  <si>
    <t>Quantidade anual</t>
  </si>
  <si>
    <t xml:space="preserve">Caminhão basculante </t>
  </si>
  <si>
    <t>Motorista caminhão basculante</t>
  </si>
  <si>
    <t>Limpeza manual de valas, córregos e rios</t>
  </si>
  <si>
    <t>CAPINA ELÉTRICA</t>
  </si>
  <si>
    <t>PINTURA (CAIAÇÃO)</t>
  </si>
  <si>
    <t xml:space="preserve">MANUTENÇÃO DE REDES DE DRENAGEM </t>
  </si>
  <si>
    <t>Manutenção de redes de águas pluviais</t>
  </si>
  <si>
    <t>04.01.02</t>
  </si>
  <si>
    <t>SERVIÇO AUTÔNOMO DE ÁGUA E ESGOTO DE BARRA MANSA</t>
  </si>
  <si>
    <t>Pintura de meio fio (caiação)</t>
  </si>
  <si>
    <t xml:space="preserve">Motorista Caminhão basculante </t>
  </si>
  <si>
    <t>Equipamento de comutação eletrônica de eletrodos múltiplos para eletrocussão de plantas daninhas</t>
  </si>
  <si>
    <t>cotação</t>
  </si>
  <si>
    <t>Equipamento comutação eletrônica de eletrodos múltiplos para eletrocussão de
ervas daninha  (CP) 60%</t>
  </si>
  <si>
    <t>ITEM 05.01.01</t>
  </si>
  <si>
    <t>Mão de obra, veículos, apoio operacional e infraestrutura para operação</t>
  </si>
  <si>
    <t>MÃO DE OBRA, VEÍCULOS E APOIO OPERACIONAL</t>
  </si>
  <si>
    <t>Veículo de passeio, 5 passageiros, motor bicombustível (gasolina e álcool) de 1,0 litro, exclusive motorista. (CP) 60%</t>
  </si>
  <si>
    <t>Veículo de passeio, 5 passageiros, motor bicombustível (gasolina e álcool) de 1,0 litro, exclusive motorista. (CI) 40%</t>
  </si>
  <si>
    <t>Camioneta tipo pick-up, com cabine simples e caçamba, tipo leve, motor bicombustível (gasolina e álcool) de 1,6 litros. (CP) 60%</t>
  </si>
  <si>
    <t>Camioneta tipo pick-up, com cabine simples e caçamba, tipo leve, motor bicombustível (gasolina e álcool) de 1,6 litros. (CI) 40%</t>
  </si>
  <si>
    <t>Container</t>
  </si>
  <si>
    <t>Administração local</t>
  </si>
  <si>
    <t>Valor mensal estimado para mão de obra, veículos e apoio operacional</t>
  </si>
  <si>
    <t>Percentual estimado para mão de obra, veículos e apoio operacional (instalações, contas de consumo, etc) - 5,00%</t>
  </si>
  <si>
    <t>Valor publicado no Boletim Mensal de custos</t>
  </si>
  <si>
    <t>Quantidade do item de administração local - Percentual estimado ÷ Valor Boletim</t>
  </si>
  <si>
    <t>Valor mensal estimado para administração local</t>
  </si>
  <si>
    <t>INDENIZAÇÃO DO BOTA-FORA NA CENTRAL DE TRATAMENTO DE RESÍDUOS</t>
  </si>
  <si>
    <t>CTR</t>
  </si>
  <si>
    <t>Custo/t</t>
  </si>
  <si>
    <t>Quant./dia</t>
  </si>
  <si>
    <t>Locação de banheiro químico, portátil.</t>
  </si>
  <si>
    <t>Locação de banheiro químico, portátil, medindo AL = 2,31 m x L = 1,56 m x Prof =  1,16 m</t>
  </si>
  <si>
    <t>Valor mensal estimado para locação do banheiro químico</t>
  </si>
  <si>
    <t>Valor mensal estimado para bota fota em local autorizado</t>
  </si>
  <si>
    <t>05.01</t>
  </si>
  <si>
    <t>ESTRUTURA ADMINISTRATIVA</t>
  </si>
  <si>
    <t>Estrutura Administrativa</t>
  </si>
  <si>
    <t>Mês 07</t>
  </si>
  <si>
    <t>Mês 08</t>
  </si>
  <si>
    <t>Mês 09</t>
  </si>
  <si>
    <t>Mês 10</t>
  </si>
  <si>
    <t>Mês 11</t>
  </si>
  <si>
    <t>Mês 12</t>
  </si>
  <si>
    <t>PREFEITURA MUNICIPAL DE BARRA MANSA</t>
  </si>
  <si>
    <t>Serviço Autônomo de Água e Esgoto</t>
  </si>
  <si>
    <t>AUTOR:   P.Sergio/Ricardo</t>
  </si>
  <si>
    <t>COORDENADORIA DE PLANEJAMENTO</t>
  </si>
  <si>
    <t>COMPOSIÇÃO DE CUSTO PARA LIMPEZA E MANUTENÇAO PÚBLICA</t>
  </si>
  <si>
    <t>PROJETO :    CRS</t>
  </si>
  <si>
    <t>DATA</t>
  </si>
  <si>
    <t>CUSTO MERCADO</t>
  </si>
  <si>
    <t>Cronograma Físico - Financeiro</t>
  </si>
  <si>
    <t>DATA:</t>
  </si>
  <si>
    <t>Contratação de empresa especializada para serviços de Limpeza e Manutenção Pública - Pintura (caiação) - Capina Elétrica , nas vias e logradouros públicos por um periodo de 12 meses .</t>
  </si>
  <si>
    <t>Local :   Municipio de Barra Mansa - RJ</t>
  </si>
  <si>
    <t>Definição : Varrição manual de ruas, praças e outros logradouros públicos, retirada de cartazes de propaganda em postes e pontos de ônibus, lavação de praças, ruas e lixeiras fixas em calçadas e postes.</t>
  </si>
  <si>
    <t>Varrição de Vias Públicas:</t>
  </si>
  <si>
    <t>Capina manual:</t>
  </si>
  <si>
    <t>Definiçao: Capina manual de logradouros públicos, margens de valas, córregos e rios.</t>
  </si>
  <si>
    <t>Quantidade anual:</t>
  </si>
  <si>
    <t>Roçada mecanizada com roçadeira costal em áreas públicas:</t>
  </si>
  <si>
    <t>Definição:Roçada mecânica ou  manual em vegetação espessa com empilhamento lateral ou em caçambas estacinárias em logradouros públicos, encostas de morros, encostas de valas, córregos e rios.</t>
  </si>
  <si>
    <t>Roçada mecanizada com roçadeira hidráulica articulada:</t>
  </si>
  <si>
    <t>Definição:Roçada mecânica com roçadeira hidráulica articulada em sopés de morros, margens de: Vias, Rodovias, Caminhos, Estradas Vacinais, Rios, roçagem corte de cercas vivas, Arbustos, Etc.</t>
  </si>
  <si>
    <t>Pintura de meio fio (caiação):</t>
  </si>
  <si>
    <t>Definição:Pintura de meio-fio, paredões, postes, revestimento liso ou poroso com cal fixador, com duas demãos de acabamento.</t>
  </si>
  <si>
    <t>Capina elétrica com equipamento de comutação eletrônica:</t>
  </si>
  <si>
    <r>
      <rPr>
        <b/>
        <sz val="10"/>
        <rFont val="Arial"/>
        <family val="2"/>
      </rPr>
      <t>Definição:</t>
    </r>
    <r>
      <rPr>
        <sz val="10"/>
        <rFont val="Arial"/>
        <family val="2"/>
      </rPr>
      <t xml:space="preserve"> Capina elétrica, através de equipamentos de comutação eletrônica de eletrodos multiplos para eletrocussão de plantas daninhas e invasoras em Vias, Ruas e Estradas e outros Logradouros Públicas com recolhimento dos resíduos gerados.</t>
    </r>
  </si>
  <si>
    <t>Limpeza manual de caixa de ralo:</t>
  </si>
  <si>
    <r>
      <rPr>
        <b/>
        <sz val="8"/>
        <rFont val="Calibri"/>
        <family val="2"/>
      </rPr>
      <t>Definição:</t>
    </r>
    <r>
      <rPr>
        <sz val="8"/>
        <rFont val="Calibri"/>
        <family val="2"/>
        <charset val="1"/>
      </rPr>
      <t xml:space="preserve"> Limpeza manual de caixa, ralo, bueiro, boca de lobo e mata burro.</t>
    </r>
  </si>
  <si>
    <t>Limpeza manual de valas, córregos e rios:</t>
  </si>
  <si>
    <t>Definição: Limpeza manual valas, córrego e rios, com retirada do material residual, lixo, pneus, madeira, móveis e outros similares, de dentro do leito dos mesmos e empilhamento na parte superior, fora do referido córrego/rio.</t>
  </si>
  <si>
    <t>Equipamento comutação eletrônica de eletrodos múltiplos para eletrocussão de
ervas daninha  (CI) 40%</t>
  </si>
  <si>
    <t>M²/dia</t>
  </si>
  <si>
    <t>Carrinho tipo lutocar 120 litros</t>
  </si>
  <si>
    <t>CODIGO</t>
  </si>
  <si>
    <t>PRECO</t>
  </si>
  <si>
    <t>01.001.0450-0</t>
  </si>
  <si>
    <t>01.001.0450-A</t>
  </si>
  <si>
    <t>01.001.0460-0</t>
  </si>
  <si>
    <t>01.001.0460-A</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</si>
  <si>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</si>
  <si>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</si>
  <si>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</si>
  <si>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</si>
  <si>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</si>
  <si>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</si>
  <si>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</si>
  <si>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</si>
  <si>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</si>
  <si>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</si>
  <si>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</si>
  <si>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</si>
  <si>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</si>
  <si>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</si>
  <si>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</si>
  <si>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</si>
  <si>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</si>
  <si>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</si>
  <si>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</si>
  <si>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</si>
  <si>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</si>
  <si>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</si>
  <si>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</si>
  <si>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</si>
  <si>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</si>
  <si>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</si>
  <si>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</si>
  <si>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</si>
  <si>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</si>
  <si>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</si>
  <si>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</si>
  <si>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</si>
  <si>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</si>
  <si>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</si>
  <si>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</si>
  <si>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</si>
  <si>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</si>
  <si>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</si>
  <si>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</si>
  <si>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</si>
  <si>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</si>
  <si>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</si>
  <si>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</si>
  <si>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</si>
  <si>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</si>
  <si>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</si>
  <si>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</si>
  <si>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</si>
  <si>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</si>
  <si>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</si>
  <si>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</si>
  <si>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</si>
  <si>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</si>
  <si>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</si>
  <si>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</si>
  <si>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</si>
  <si>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</si>
  <si>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</si>
  <si>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</si>
  <si>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</si>
  <si>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</si>
  <si>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</si>
  <si>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</si>
  <si>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</si>
  <si>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</si>
  <si>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</si>
  <si>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</si>
  <si>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</si>
  <si>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</si>
  <si>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</si>
  <si>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</si>
  <si>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</si>
  <si>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</si>
  <si>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</si>
  <si>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</si>
  <si>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</si>
  <si>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</si>
  <si>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</si>
  <si>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</si>
  <si>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</si>
  <si>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</si>
  <si>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</si>
  <si>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</si>
  <si>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</si>
  <si>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</si>
  <si>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</si>
  <si>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05.001.0097-0</t>
  </si>
  <si>
    <t>05.001.0097-A</t>
  </si>
  <si>
    <t>05.001.0098-0</t>
  </si>
  <si>
    <t>05.001.0098-A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</si>
  <si>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</si>
  <si>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</si>
  <si>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</si>
  <si>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</si>
  <si>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</si>
  <si>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</si>
  <si>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</si>
  <si>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</si>
  <si>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</si>
  <si>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</si>
  <si>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</si>
  <si>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</si>
  <si>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</si>
  <si>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</si>
  <si>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</si>
  <si>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</si>
  <si>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05.007.0005-0</t>
  </si>
  <si>
    <t>05.007.0005-A</t>
  </si>
  <si>
    <t>05.007.0006-0</t>
  </si>
  <si>
    <t>05.007.0006-A</t>
  </si>
  <si>
    <t>05.008.0007-0</t>
  </si>
  <si>
    <t>05.008.0007-A</t>
  </si>
  <si>
    <t>05.008.0015-0</t>
  </si>
  <si>
    <t>05.008.0015-A</t>
  </si>
  <si>
    <t>05.021.0110-0</t>
  </si>
  <si>
    <t>05.021.0110-A</t>
  </si>
  <si>
    <t>05.021.0112-0</t>
  </si>
  <si>
    <t>05.021.0112-A</t>
  </si>
  <si>
    <t>05.055.0026-0</t>
  </si>
  <si>
    <t>05.055.0026-A</t>
  </si>
  <si>
    <t>05.058.0100-0</t>
  </si>
  <si>
    <t>05.058.0100-A</t>
  </si>
  <si>
    <t>07.050.0050-0</t>
  </si>
  <si>
    <t>07.050.0050-A</t>
  </si>
  <si>
    <t>07.100.0050-0</t>
  </si>
  <si>
    <t>07.100.0050-A</t>
  </si>
  <si>
    <t>08.003.0006-0</t>
  </si>
  <si>
    <t>08.003.0006-A</t>
  </si>
  <si>
    <t>08.015.0060-0</t>
  </si>
  <si>
    <t>08.015.0060-A</t>
  </si>
  <si>
    <t>08.015.0061-0</t>
  </si>
  <si>
    <t>08.015.0061-A</t>
  </si>
  <si>
    <t>08.015.0063-0</t>
  </si>
  <si>
    <t>08.015.0063-A</t>
  </si>
  <si>
    <t>08.015.0065-0</t>
  </si>
  <si>
    <t>08.015.0065-A</t>
  </si>
  <si>
    <t>08.015.0067-0</t>
  </si>
  <si>
    <t>08.015.0067-A</t>
  </si>
  <si>
    <t>08.015.0068-0</t>
  </si>
  <si>
    <t>08.015.0068-A</t>
  </si>
  <si>
    <t>08.018.0052-0</t>
  </si>
  <si>
    <t>08.018.0052-A</t>
  </si>
  <si>
    <t>08.037.0070-0</t>
  </si>
  <si>
    <t>08.037.0070-A</t>
  </si>
  <si>
    <t>08.037.0073-0</t>
  </si>
  <si>
    <t>08.037.0073-A</t>
  </si>
  <si>
    <t>08.037.0075-0</t>
  </si>
  <si>
    <t>08.037.0075-A</t>
  </si>
  <si>
    <t>08.037.0077-0</t>
  </si>
  <si>
    <t>08.037.0077-A</t>
  </si>
  <si>
    <t>09.001.0082-0</t>
  </si>
  <si>
    <t>09.001.0082-A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</si>
  <si>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</si>
  <si>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</si>
  <si>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</si>
  <si>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</si>
  <si>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</si>
  <si>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</si>
  <si>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</si>
  <si>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</si>
  <si>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</si>
  <si>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</si>
  <si>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</si>
  <si>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</si>
  <si>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</si>
  <si>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</si>
  <si>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</si>
  <si>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</si>
  <si>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</si>
  <si>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</si>
  <si>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</si>
  <si>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</si>
  <si>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</si>
  <si>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</si>
  <si>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</si>
  <si>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</si>
  <si>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</si>
  <si>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</si>
  <si>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</si>
  <si>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</si>
  <si>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</si>
  <si>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</si>
  <si>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</si>
  <si>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</si>
  <si>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</si>
  <si>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</si>
  <si>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</si>
  <si>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</si>
  <si>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</si>
  <si>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</si>
  <si>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</si>
  <si>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</si>
  <si>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</si>
  <si>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</si>
  <si>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</si>
  <si>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</si>
  <si>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09.015.0200-0</t>
  </si>
  <si>
    <t>09.015.0200-A</t>
  </si>
  <si>
    <t>09.026.0017-0</t>
  </si>
  <si>
    <t>09.026.0017-A</t>
  </si>
  <si>
    <t>11.023.0004-0</t>
  </si>
  <si>
    <t>11.023.0004-A</t>
  </si>
  <si>
    <t>13.009.0035-0</t>
  </si>
  <si>
    <t>13.009.0035-A</t>
  </si>
  <si>
    <t>13.009.0040-0</t>
  </si>
  <si>
    <t>13.009.0040-A</t>
  </si>
  <si>
    <t>13.009.0045-0</t>
  </si>
  <si>
    <t>13.009.0045-A</t>
  </si>
  <si>
    <t>13.022.0045-0</t>
  </si>
  <si>
    <t>13.022.0045-A</t>
  </si>
  <si>
    <t>13.022.0046-0</t>
  </si>
  <si>
    <t>13.022.0046-A</t>
  </si>
  <si>
    <t>13.022.0047-0</t>
  </si>
  <si>
    <t>13.022.0047-A</t>
  </si>
  <si>
    <t>13.330.0052-0</t>
  </si>
  <si>
    <t>13.330.0052-A</t>
  </si>
  <si>
    <t>13.330.0053-0</t>
  </si>
  <si>
    <t>13.330.0053-A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</si>
  <si>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</si>
  <si>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</si>
  <si>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</si>
  <si>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</si>
  <si>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</si>
  <si>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</si>
  <si>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</si>
  <si>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</si>
  <si>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</si>
  <si>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</si>
  <si>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</si>
  <si>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</si>
  <si>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</si>
  <si>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</si>
  <si>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</si>
  <si>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</si>
  <si>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13.331.0052-0</t>
  </si>
  <si>
    <t>13.331.0052-A</t>
  </si>
  <si>
    <t>13.331.0055-0</t>
  </si>
  <si>
    <t>13.331.0055-A</t>
  </si>
  <si>
    <t>13.331.0056-0</t>
  </si>
  <si>
    <t>13.331.0056-A</t>
  </si>
  <si>
    <t>13.348.0035-0</t>
  </si>
  <si>
    <t>13.348.0035-A</t>
  </si>
  <si>
    <t>13.348.0036-0</t>
  </si>
  <si>
    <t>13.348.0036-A</t>
  </si>
  <si>
    <t>13.390.0038-0</t>
  </si>
  <si>
    <t>13.390.0038-A</t>
  </si>
  <si>
    <t>13.390.0039-0</t>
  </si>
  <si>
    <t>13.390.0039-A</t>
  </si>
  <si>
    <t>13.460.0025-0</t>
  </si>
  <si>
    <t>13.460.0025-A</t>
  </si>
  <si>
    <t>13.460.0030-0</t>
  </si>
  <si>
    <t>13.460.0030-A</t>
  </si>
  <si>
    <t>13.460.0032-0</t>
  </si>
  <si>
    <t>13.460.0032-A</t>
  </si>
  <si>
    <t>13.460.0035-0</t>
  </si>
  <si>
    <t>13.460.0035-A</t>
  </si>
  <si>
    <t>14.001.0085-0</t>
  </si>
  <si>
    <t>14.001.0085-A</t>
  </si>
  <si>
    <t>14.002.0100-0</t>
  </si>
  <si>
    <t>14.002.0100-A</t>
  </si>
  <si>
    <t>14.002.0101-0</t>
  </si>
  <si>
    <t>14.002.0101-A</t>
  </si>
  <si>
    <t>14.002.0102-0</t>
  </si>
  <si>
    <t>14.002.0102-A</t>
  </si>
  <si>
    <t>14.002.0103-0</t>
  </si>
  <si>
    <t>14.002.0103-A</t>
  </si>
  <si>
    <t>14.002.0215-0</t>
  </si>
  <si>
    <t>14.002.0215-A</t>
  </si>
  <si>
    <t>14.002.0216-0</t>
  </si>
  <si>
    <t>14.002.0216-A</t>
  </si>
  <si>
    <t>14.002.0217-0</t>
  </si>
  <si>
    <t>14.002.0217-A</t>
  </si>
  <si>
    <t>14.002.0218-0</t>
  </si>
  <si>
    <t>14.002.0218-A</t>
  </si>
  <si>
    <t>14.002.0265-0</t>
  </si>
  <si>
    <t>14.002.0265-A</t>
  </si>
  <si>
    <t>14.003.0400-0</t>
  </si>
  <si>
    <t>14.003.0400-A</t>
  </si>
  <si>
    <t>14.006.0239-0</t>
  </si>
  <si>
    <t>14.006.0239-A</t>
  </si>
  <si>
    <t>14.006.0241-0</t>
  </si>
  <si>
    <t>14.006.0241-A</t>
  </si>
  <si>
    <t>14.006.0242-0</t>
  </si>
  <si>
    <t>14.006.0242-A</t>
  </si>
  <si>
    <t>14.006.0250-0</t>
  </si>
  <si>
    <t>14.006.0250-A</t>
  </si>
  <si>
    <t>14.006.0251-0</t>
  </si>
  <si>
    <t>14.006.0251-A</t>
  </si>
  <si>
    <t>14.007.0039-0</t>
  </si>
  <si>
    <t>14.007.0039-A</t>
  </si>
  <si>
    <t>14.007.0061-0</t>
  </si>
  <si>
    <t>14.007.0061-A</t>
  </si>
  <si>
    <t>14.007.0100-0</t>
  </si>
  <si>
    <t>14.007.0100-A</t>
  </si>
  <si>
    <t>14.007.0264-0</t>
  </si>
  <si>
    <t>14.007.0264-A</t>
  </si>
  <si>
    <t>15.001.0069-0</t>
  </si>
  <si>
    <t>15.001.0069-A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</si>
  <si>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</si>
  <si>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</si>
  <si>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</si>
  <si>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</si>
  <si>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</si>
  <si>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</si>
  <si>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</si>
  <si>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</si>
  <si>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</si>
  <si>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</si>
  <si>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</si>
  <si>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</si>
  <si>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</si>
  <si>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</si>
  <si>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</si>
  <si>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</si>
  <si>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</si>
  <si>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</si>
  <si>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</si>
  <si>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</si>
  <si>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</si>
  <si>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</si>
  <si>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</si>
  <si>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</si>
  <si>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</si>
  <si>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</si>
  <si>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</si>
  <si>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</si>
  <si>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</si>
  <si>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</si>
  <si>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</si>
  <si>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</si>
  <si>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</si>
  <si>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</si>
  <si>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</si>
  <si>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</si>
  <si>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</si>
  <si>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</si>
  <si>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</si>
  <si>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</si>
  <si>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15.007.0645-0</t>
  </si>
  <si>
    <t>15.007.0645-A</t>
  </si>
  <si>
    <t>15.007.0646-0</t>
  </si>
  <si>
    <t>15.007.0646-A</t>
  </si>
  <si>
    <t>15.007.0647-0</t>
  </si>
  <si>
    <t>15.007.0647-A</t>
  </si>
  <si>
    <t>15.008.0394-0</t>
  </si>
  <si>
    <t>15.008.0394-A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</si>
  <si>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</si>
  <si>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</si>
  <si>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</si>
  <si>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</si>
  <si>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</si>
  <si>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</si>
  <si>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</si>
  <si>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</si>
  <si>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</si>
  <si>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</si>
  <si>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</si>
  <si>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</si>
  <si>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</si>
  <si>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</si>
  <si>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</si>
  <si>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</si>
  <si>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</si>
  <si>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</si>
  <si>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</si>
  <si>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</si>
  <si>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</si>
  <si>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</si>
  <si>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</si>
  <si>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</si>
  <si>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</si>
  <si>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</si>
  <si>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</si>
  <si>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</si>
  <si>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</si>
  <si>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</si>
  <si>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15.014.0150-0</t>
  </si>
  <si>
    <t>15.014.0150-A</t>
  </si>
  <si>
    <t>15.014.0155-0</t>
  </si>
  <si>
    <t>15.014.0155-A</t>
  </si>
  <si>
    <t>15.014.0160-0</t>
  </si>
  <si>
    <t>15.014.0160-A</t>
  </si>
  <si>
    <t>15.014.0165-0</t>
  </si>
  <si>
    <t>15.014.0165-A</t>
  </si>
  <si>
    <t>15.014.0170-0</t>
  </si>
  <si>
    <t>15.014.0170-A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</si>
  <si>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</si>
  <si>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</si>
  <si>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</si>
  <si>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</si>
  <si>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</si>
  <si>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</si>
  <si>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</si>
  <si>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</si>
  <si>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</si>
  <si>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</si>
  <si>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</si>
  <si>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</si>
  <si>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</si>
  <si>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</si>
  <si>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</si>
  <si>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</si>
  <si>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</si>
  <si>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</si>
  <si>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</si>
  <si>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</si>
  <si>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</si>
  <si>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</si>
  <si>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</si>
  <si>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</si>
  <si>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</si>
  <si>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</si>
  <si>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</si>
  <si>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</si>
  <si>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</si>
  <si>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</si>
  <si>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</si>
  <si>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</si>
  <si>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</si>
  <si>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</si>
  <si>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15.020.0175-0</t>
  </si>
  <si>
    <t>15.020.0175-A</t>
  </si>
  <si>
    <t>15.028.0028-0</t>
  </si>
  <si>
    <t>15.028.0028-A</t>
  </si>
  <si>
    <t>15.031.0030-0</t>
  </si>
  <si>
    <t>15.031.0030-A</t>
  </si>
  <si>
    <t>15.031.0032-0</t>
  </si>
  <si>
    <t>15.031.0032-A</t>
  </si>
  <si>
    <t>15.031.0036-0</t>
  </si>
  <si>
    <t>15.031.0036-A</t>
  </si>
  <si>
    <t>15.031.0038-0</t>
  </si>
  <si>
    <t>15.031.0038-A</t>
  </si>
  <si>
    <t>16.010.0020-0</t>
  </si>
  <si>
    <t>16.010.0020-A</t>
  </si>
  <si>
    <t>18.009.0081-0</t>
  </si>
  <si>
    <t>18.009.0081-A</t>
  </si>
  <si>
    <t>18.013.0126-0</t>
  </si>
  <si>
    <t>18.013.0126-A</t>
  </si>
  <si>
    <t>18.016.0200-0</t>
  </si>
  <si>
    <t>18.016.0200-A</t>
  </si>
  <si>
    <t>18.016.0205-0</t>
  </si>
  <si>
    <t>18.016.0205-A</t>
  </si>
  <si>
    <t>18.016.0210-0</t>
  </si>
  <si>
    <t>18.016.0210-A</t>
  </si>
  <si>
    <t>18.016.0215-0</t>
  </si>
  <si>
    <t>18.016.0215-A</t>
  </si>
  <si>
    <t>18.016.0220-0</t>
  </si>
  <si>
    <t>18.016.0220-A</t>
  </si>
  <si>
    <t>18.017.0100-0</t>
  </si>
  <si>
    <t>18.017.0100-A</t>
  </si>
  <si>
    <t>18.017.0105-0</t>
  </si>
  <si>
    <t>18.017.0105-A</t>
  </si>
  <si>
    <t>18.018.0081-0</t>
  </si>
  <si>
    <t>18.018.0081-A</t>
  </si>
  <si>
    <t>18.018.0085-0</t>
  </si>
  <si>
    <t>18.018.0085-A</t>
  </si>
  <si>
    <t>18.018.0102-0</t>
  </si>
  <si>
    <t>18.018.0102-A</t>
  </si>
  <si>
    <t>18.021.0050-0</t>
  </si>
  <si>
    <t>18.021.0050-A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</si>
  <si>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</si>
  <si>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</si>
  <si>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</si>
  <si>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</si>
  <si>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</si>
  <si>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</si>
  <si>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</si>
  <si>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</si>
  <si>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</si>
  <si>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</si>
  <si>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</si>
  <si>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</si>
  <si>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</si>
  <si>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</si>
  <si>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</si>
  <si>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</si>
  <si>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18.032.0040-0</t>
  </si>
  <si>
    <t>18.032.0040-A</t>
  </si>
  <si>
    <t>18.032.0042-0</t>
  </si>
  <si>
    <t>18.032.0042-A</t>
  </si>
  <si>
    <t>18.032.0045-0</t>
  </si>
  <si>
    <t>18.032.0045-A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</si>
  <si>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</si>
  <si>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</si>
  <si>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</si>
  <si>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</si>
  <si>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</si>
  <si>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</si>
  <si>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</si>
  <si>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</si>
  <si>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</si>
  <si>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</si>
  <si>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</si>
  <si>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</si>
  <si>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</si>
  <si>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</si>
  <si>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</si>
  <si>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</si>
  <si>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</si>
  <si>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</si>
  <si>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</si>
  <si>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</si>
  <si>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</si>
  <si>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</si>
  <si>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</si>
  <si>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</si>
  <si>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</si>
  <si>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</si>
  <si>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</si>
  <si>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</si>
  <si>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</si>
  <si>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</si>
  <si>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</si>
  <si>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</si>
  <si>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</si>
  <si>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</si>
  <si>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</si>
  <si>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</si>
  <si>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</si>
  <si>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</si>
  <si>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</si>
  <si>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</si>
  <si>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</si>
  <si>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</si>
  <si>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</si>
  <si>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</si>
  <si>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</si>
  <si>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</si>
  <si>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</si>
  <si>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</si>
  <si>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</si>
  <si>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</si>
  <si>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</si>
  <si>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</si>
  <si>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</si>
  <si>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</si>
  <si>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</si>
  <si>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</si>
  <si>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</si>
  <si>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</si>
  <si>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</si>
  <si>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</si>
  <si>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</si>
  <si>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</si>
  <si>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20.009.0027-0</t>
  </si>
  <si>
    <t>20.009.0027-A</t>
  </si>
  <si>
    <t>20.009.0029-0</t>
  </si>
  <si>
    <t>20.009.0029-A</t>
  </si>
  <si>
    <t>20.009.0032-0</t>
  </si>
  <si>
    <t>20.009.0032-A</t>
  </si>
  <si>
    <t>20.097.0015-0</t>
  </si>
  <si>
    <t>20.097.0015-A</t>
  </si>
  <si>
    <t>20.097.0020-0</t>
  </si>
  <si>
    <t>20.097.0020-A</t>
  </si>
  <si>
    <t>20.116.0030-0</t>
  </si>
  <si>
    <t>20.116.0030-A</t>
  </si>
  <si>
    <t>20.116.0035-0</t>
  </si>
  <si>
    <t>20.116.0035-A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</si>
  <si>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</si>
  <si>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</si>
  <si>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</si>
  <si>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</si>
  <si>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</si>
  <si>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</si>
  <si>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</si>
  <si>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</si>
  <si>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</si>
  <si>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</si>
  <si>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</si>
  <si>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</si>
  <si>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</si>
  <si>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</si>
  <si>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</si>
  <si>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</si>
  <si>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</si>
  <si>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</si>
  <si>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</si>
  <si>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</si>
  <si>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</si>
  <si>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</si>
  <si>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</si>
  <si>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</si>
  <si>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</si>
  <si>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</si>
  <si>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22.010.0012-0</t>
  </si>
  <si>
    <t>22.010.0012-A</t>
  </si>
  <si>
    <t>22.010.0017-0</t>
  </si>
  <si>
    <t>22.010.0017-A</t>
  </si>
  <si>
    <t>22.010.0032-0</t>
  </si>
  <si>
    <t>22.010.0032-A</t>
  </si>
  <si>
    <t>22.020.0132-0</t>
  </si>
  <si>
    <t>22.020.0132-A</t>
  </si>
  <si>
    <t>58.002.0437-1</t>
  </si>
  <si>
    <t>58.002.0437-B</t>
  </si>
  <si>
    <t>58.002.0438-1</t>
  </si>
  <si>
    <t>58.002.0438-B</t>
  </si>
  <si>
    <t>58.002.0439-1</t>
  </si>
  <si>
    <t>58.002.0439-B</t>
  </si>
  <si>
    <t>58.002.0440-1</t>
  </si>
  <si>
    <t>58.002.0440-B</t>
  </si>
  <si>
    <t>58.002.0441-1</t>
  </si>
  <si>
    <t>58.002.0441-B</t>
  </si>
  <si>
    <t>00001</t>
  </si>
  <si>
    <t>00002</t>
  </si>
  <si>
    <t>00003</t>
  </si>
  <si>
    <t>00004</t>
  </si>
  <si>
    <t>00005</t>
  </si>
  <si>
    <t>00006</t>
  </si>
  <si>
    <t>00007</t>
  </si>
  <si>
    <t>00008</t>
  </si>
  <si>
    <t>00009</t>
  </si>
  <si>
    <t>00011</t>
  </si>
  <si>
    <t>00013</t>
  </si>
  <si>
    <t>00014</t>
  </si>
  <si>
    <t>00017</t>
  </si>
  <si>
    <t>00018</t>
  </si>
  <si>
    <t>00019</t>
  </si>
  <si>
    <t>00020</t>
  </si>
  <si>
    <t>00021</t>
  </si>
  <si>
    <t>00022</t>
  </si>
  <si>
    <t>00029</t>
  </si>
  <si>
    <t>00030</t>
  </si>
  <si>
    <t>00031</t>
  </si>
  <si>
    <t>00032</t>
  </si>
  <si>
    <t>00033</t>
  </si>
  <si>
    <t>00034</t>
  </si>
  <si>
    <t>00035</t>
  </si>
  <si>
    <t>00036</t>
  </si>
  <si>
    <t>00038</t>
  </si>
  <si>
    <t>00040</t>
  </si>
  <si>
    <t>00041</t>
  </si>
  <si>
    <t>00042</t>
  </si>
  <si>
    <t>00043</t>
  </si>
  <si>
    <t>00044</t>
  </si>
  <si>
    <t>00045</t>
  </si>
  <si>
    <t>00058</t>
  </si>
  <si>
    <t>00065</t>
  </si>
  <si>
    <t>00077</t>
  </si>
  <si>
    <t>00078</t>
  </si>
  <si>
    <t>00080</t>
  </si>
  <si>
    <t>00081</t>
  </si>
  <si>
    <t>00082</t>
  </si>
  <si>
    <t>00084</t>
  </si>
  <si>
    <t>00085</t>
  </si>
  <si>
    <t>00086</t>
  </si>
  <si>
    <t>00087</t>
  </si>
  <si>
    <t>00088</t>
  </si>
  <si>
    <t>00089</t>
  </si>
  <si>
    <t>00090</t>
  </si>
  <si>
    <t>00091</t>
  </si>
  <si>
    <t>00093</t>
  </si>
  <si>
    <t>00094</t>
  </si>
  <si>
    <t>00096</t>
  </si>
  <si>
    <t>00097</t>
  </si>
  <si>
    <t>00098</t>
  </si>
  <si>
    <t>00100</t>
  </si>
  <si>
    <t>00102</t>
  </si>
  <si>
    <t>00103</t>
  </si>
  <si>
    <t>00104</t>
  </si>
  <si>
    <t>00105</t>
  </si>
  <si>
    <t>00109</t>
  </si>
  <si>
    <t>00113</t>
  </si>
  <si>
    <t>00115</t>
  </si>
  <si>
    <t>00116</t>
  </si>
  <si>
    <t>00119</t>
  </si>
  <si>
    <t>00121</t>
  </si>
  <si>
    <t>00124</t>
  </si>
  <si>
    <t>00125</t>
  </si>
  <si>
    <t>00131</t>
  </si>
  <si>
    <t>00135</t>
  </si>
  <si>
    <t>00137</t>
  </si>
  <si>
    <t>00141</t>
  </si>
  <si>
    <t>00147</t>
  </si>
  <si>
    <t>00148</t>
  </si>
  <si>
    <t>00149</t>
  </si>
  <si>
    <t>00150</t>
  </si>
  <si>
    <t>00153</t>
  </si>
  <si>
    <t>00154</t>
  </si>
  <si>
    <t>00155</t>
  </si>
  <si>
    <t>00156</t>
  </si>
  <si>
    <t>00157</t>
  </si>
  <si>
    <t>00158</t>
  </si>
  <si>
    <t>00159</t>
  </si>
  <si>
    <t>00160</t>
  </si>
  <si>
    <t>00161</t>
  </si>
  <si>
    <t>00162</t>
  </si>
  <si>
    <t>00165</t>
  </si>
  <si>
    <t>00167</t>
  </si>
  <si>
    <t>00168</t>
  </si>
  <si>
    <t>00170</t>
  </si>
  <si>
    <t>00171</t>
  </si>
  <si>
    <t>00172</t>
  </si>
  <si>
    <t>00173</t>
  </si>
  <si>
    <t>00174</t>
  </si>
  <si>
    <t>00175</t>
  </si>
  <si>
    <t>00176</t>
  </si>
  <si>
    <t>00178</t>
  </si>
  <si>
    <t>00187</t>
  </si>
  <si>
    <t>00190</t>
  </si>
  <si>
    <t>00196</t>
  </si>
  <si>
    <t>00197</t>
  </si>
  <si>
    <t>00200</t>
  </si>
  <si>
    <t>00204</t>
  </si>
  <si>
    <t>00205</t>
  </si>
  <si>
    <t>00209</t>
  </si>
  <si>
    <t>00215</t>
  </si>
  <si>
    <t>00216</t>
  </si>
  <si>
    <t>00217</t>
  </si>
  <si>
    <t>00218</t>
  </si>
  <si>
    <t>00219</t>
  </si>
  <si>
    <t>00220</t>
  </si>
  <si>
    <t>00222</t>
  </si>
  <si>
    <t>00223</t>
  </si>
  <si>
    <t>00224</t>
  </si>
  <si>
    <t>00225</t>
  </si>
  <si>
    <t>00231</t>
  </si>
  <si>
    <t>00232</t>
  </si>
  <si>
    <t>00233</t>
  </si>
  <si>
    <t>00235</t>
  </si>
  <si>
    <t>00243</t>
  </si>
  <si>
    <t>00245</t>
  </si>
  <si>
    <t>00246</t>
  </si>
  <si>
    <t>00247</t>
  </si>
  <si>
    <t>00252</t>
  </si>
  <si>
    <t>00264</t>
  </si>
  <si>
    <t>00278</t>
  </si>
  <si>
    <t>00279</t>
  </si>
  <si>
    <t>00280</t>
  </si>
  <si>
    <t>00281</t>
  </si>
  <si>
    <t>00282</t>
  </si>
  <si>
    <t>00283</t>
  </si>
  <si>
    <t>00284</t>
  </si>
  <si>
    <t>00285</t>
  </si>
  <si>
    <t>00286</t>
  </si>
  <si>
    <t>00287</t>
  </si>
  <si>
    <t>00288</t>
  </si>
  <si>
    <t>00289</t>
  </si>
  <si>
    <t>00290</t>
  </si>
  <si>
    <t>00293</t>
  </si>
  <si>
    <t>00294</t>
  </si>
  <si>
    <t>00297</t>
  </si>
  <si>
    <t>00300</t>
  </si>
  <si>
    <t>00301</t>
  </si>
  <si>
    <t>00302</t>
  </si>
  <si>
    <t>00309</t>
  </si>
  <si>
    <t>00310</t>
  </si>
  <si>
    <t>00312</t>
  </si>
  <si>
    <t>00316</t>
  </si>
  <si>
    <t>00318</t>
  </si>
  <si>
    <t>00321</t>
  </si>
  <si>
    <t>00322</t>
  </si>
  <si>
    <t>00324</t>
  </si>
  <si>
    <t>00325</t>
  </si>
  <si>
    <t>00331</t>
  </si>
  <si>
    <t>00332</t>
  </si>
  <si>
    <t>00341</t>
  </si>
  <si>
    <t>00349</t>
  </si>
  <si>
    <t>00350</t>
  </si>
  <si>
    <t>00356</t>
  </si>
  <si>
    <t>00361</t>
  </si>
  <si>
    <t>00362</t>
  </si>
  <si>
    <t>00363</t>
  </si>
  <si>
    <t>00365</t>
  </si>
  <si>
    <t>00366</t>
  </si>
  <si>
    <t>00367</t>
  </si>
  <si>
    <t>00368</t>
  </si>
  <si>
    <t>00369</t>
  </si>
  <si>
    <t>00370</t>
  </si>
  <si>
    <t>00371</t>
  </si>
  <si>
    <t>00372</t>
  </si>
  <si>
    <t>00378</t>
  </si>
  <si>
    <t>00379</t>
  </si>
  <si>
    <t>00381</t>
  </si>
  <si>
    <t>00391</t>
  </si>
  <si>
    <t>00393</t>
  </si>
  <si>
    <t>00394</t>
  </si>
  <si>
    <t>00395</t>
  </si>
  <si>
    <t>00400</t>
  </si>
  <si>
    <t>00403</t>
  </si>
  <si>
    <t>00406</t>
  </si>
  <si>
    <t>00408</t>
  </si>
  <si>
    <t>00410</t>
  </si>
  <si>
    <t>00412</t>
  </si>
  <si>
    <t>00413</t>
  </si>
  <si>
    <t>00414</t>
  </si>
  <si>
    <t>00415</t>
  </si>
  <si>
    <t>00418</t>
  </si>
  <si>
    <t>00421</t>
  </si>
  <si>
    <t>00423</t>
  </si>
  <si>
    <t>00424</t>
  </si>
  <si>
    <t>00430</t>
  </si>
  <si>
    <t>00431</t>
  </si>
  <si>
    <t>00432</t>
  </si>
  <si>
    <t>00433</t>
  </si>
  <si>
    <t>00434</t>
  </si>
  <si>
    <t>00435</t>
  </si>
  <si>
    <t>00436</t>
  </si>
  <si>
    <t>00437</t>
  </si>
  <si>
    <t>00439</t>
  </si>
  <si>
    <t>00444</t>
  </si>
  <si>
    <t>00445</t>
  </si>
  <si>
    <t>00446</t>
  </si>
  <si>
    <t>00447</t>
  </si>
  <si>
    <t>00448</t>
  </si>
  <si>
    <t>00452</t>
  </si>
  <si>
    <t>00453</t>
  </si>
  <si>
    <t>00456</t>
  </si>
  <si>
    <t>00458</t>
  </si>
  <si>
    <t>00459</t>
  </si>
  <si>
    <t>00461</t>
  </si>
  <si>
    <t>00463</t>
  </si>
  <si>
    <t>00464</t>
  </si>
  <si>
    <t>00465</t>
  </si>
  <si>
    <t>00466</t>
  </si>
  <si>
    <t>00467</t>
  </si>
  <si>
    <t>00468</t>
  </si>
  <si>
    <t>00483</t>
  </si>
  <si>
    <t>00484</t>
  </si>
  <si>
    <t>00486</t>
  </si>
  <si>
    <t>00487</t>
  </si>
  <si>
    <t>00488</t>
  </si>
  <si>
    <t>00489</t>
  </si>
  <si>
    <t>00491</t>
  </si>
  <si>
    <t>00493</t>
  </si>
  <si>
    <t>00494</t>
  </si>
  <si>
    <t>00505</t>
  </si>
  <si>
    <t>00506</t>
  </si>
  <si>
    <t>00507</t>
  </si>
  <si>
    <t>00508</t>
  </si>
  <si>
    <t>00509</t>
  </si>
  <si>
    <t>00510</t>
  </si>
  <si>
    <t>00514</t>
  </si>
  <si>
    <t>00518</t>
  </si>
  <si>
    <t>00519</t>
  </si>
  <si>
    <t>00520</t>
  </si>
  <si>
    <t>00522</t>
  </si>
  <si>
    <t>00526</t>
  </si>
  <si>
    <t>00527</t>
  </si>
  <si>
    <t>00528</t>
  </si>
  <si>
    <t>00529</t>
  </si>
  <si>
    <t>00530</t>
  </si>
  <si>
    <t>00531</t>
  </si>
  <si>
    <t>00532</t>
  </si>
  <si>
    <t>00533</t>
  </si>
  <si>
    <t>00534</t>
  </si>
  <si>
    <t>00537</t>
  </si>
  <si>
    <t>00538</t>
  </si>
  <si>
    <t>00539</t>
  </si>
  <si>
    <t>00540</t>
  </si>
  <si>
    <t>00541</t>
  </si>
  <si>
    <t>00551</t>
  </si>
  <si>
    <t>00554</t>
  </si>
  <si>
    <t>00557</t>
  </si>
  <si>
    <t>00558</t>
  </si>
  <si>
    <t>00559</t>
  </si>
  <si>
    <t>00560</t>
  </si>
  <si>
    <t>00562</t>
  </si>
  <si>
    <t>00563</t>
  </si>
  <si>
    <t>00564</t>
  </si>
  <si>
    <t>00567</t>
  </si>
  <si>
    <t>00569</t>
  </si>
  <si>
    <t>00583</t>
  </si>
  <si>
    <t>00584</t>
  </si>
  <si>
    <t>00585</t>
  </si>
  <si>
    <t>00586</t>
  </si>
  <si>
    <t>00587</t>
  </si>
  <si>
    <t>00588</t>
  </si>
  <si>
    <t>00590</t>
  </si>
  <si>
    <t>00595</t>
  </si>
  <si>
    <t>00596</t>
  </si>
  <si>
    <t>00597</t>
  </si>
  <si>
    <t>00598</t>
  </si>
  <si>
    <t>00600</t>
  </si>
  <si>
    <t>00602</t>
  </si>
  <si>
    <t>00607</t>
  </si>
  <si>
    <t>00618</t>
  </si>
  <si>
    <t>00619</t>
  </si>
  <si>
    <t>00620</t>
  </si>
  <si>
    <t>00621</t>
  </si>
  <si>
    <t>00622</t>
  </si>
  <si>
    <t>00623</t>
  </si>
  <si>
    <t>00632</t>
  </si>
  <si>
    <t>00634</t>
  </si>
  <si>
    <t>00635</t>
  </si>
  <si>
    <t>00636</t>
  </si>
  <si>
    <t>00637</t>
  </si>
  <si>
    <t>00638</t>
  </si>
  <si>
    <t>00639</t>
  </si>
  <si>
    <t>00663</t>
  </si>
  <si>
    <t>00664</t>
  </si>
  <si>
    <t>00665</t>
  </si>
  <si>
    <t>00666</t>
  </si>
  <si>
    <t>00669</t>
  </si>
  <si>
    <t>00670</t>
  </si>
  <si>
    <t>00671</t>
  </si>
  <si>
    <t>00672</t>
  </si>
  <si>
    <t>00673</t>
  </si>
  <si>
    <t>00678</t>
  </si>
  <si>
    <t>00679</t>
  </si>
  <si>
    <t>00683</t>
  </si>
  <si>
    <t>00684</t>
  </si>
  <si>
    <t>00685</t>
  </si>
  <si>
    <t>00686</t>
  </si>
  <si>
    <t>00688</t>
  </si>
  <si>
    <t>00691</t>
  </si>
  <si>
    <t>00693</t>
  </si>
  <si>
    <t>00695</t>
  </si>
  <si>
    <t>00696</t>
  </si>
  <si>
    <t>00699</t>
  </si>
  <si>
    <t>00700</t>
  </si>
  <si>
    <t>00701</t>
  </si>
  <si>
    <t>00702</t>
  </si>
  <si>
    <t>00703</t>
  </si>
  <si>
    <t>00704</t>
  </si>
  <si>
    <t>00705</t>
  </si>
  <si>
    <t>00706</t>
  </si>
  <si>
    <t>00707</t>
  </si>
  <si>
    <t>00708</t>
  </si>
  <si>
    <t>00709</t>
  </si>
  <si>
    <t>00710</t>
  </si>
  <si>
    <t>00711</t>
  </si>
  <si>
    <t>00715</t>
  </si>
  <si>
    <t>00717</t>
  </si>
  <si>
    <t>00719</t>
  </si>
  <si>
    <t>00720</t>
  </si>
  <si>
    <t>00721</t>
  </si>
  <si>
    <t>00723</t>
  </si>
  <si>
    <t>00724</t>
  </si>
  <si>
    <t>00725</t>
  </si>
  <si>
    <t>00726</t>
  </si>
  <si>
    <t>00727</t>
  </si>
  <si>
    <t>00730</t>
  </si>
  <si>
    <t>00734</t>
  </si>
  <si>
    <t>00742</t>
  </si>
  <si>
    <t>00743</t>
  </si>
  <si>
    <t>00749</t>
  </si>
  <si>
    <t>00757</t>
  </si>
  <si>
    <t>00758</t>
  </si>
  <si>
    <t>00759</t>
  </si>
  <si>
    <t>00760</t>
  </si>
  <si>
    <t>00761</t>
  </si>
  <si>
    <t>00762</t>
  </si>
  <si>
    <t>00784</t>
  </si>
  <si>
    <t>00785</t>
  </si>
  <si>
    <t>00786</t>
  </si>
  <si>
    <t>00788</t>
  </si>
  <si>
    <t>00789</t>
  </si>
  <si>
    <t>00790</t>
  </si>
  <si>
    <t>00791</t>
  </si>
  <si>
    <t>00792</t>
  </si>
  <si>
    <t>00793</t>
  </si>
  <si>
    <t>00796</t>
  </si>
  <si>
    <t>00798</t>
  </si>
  <si>
    <t>00803</t>
  </si>
  <si>
    <t>00804</t>
  </si>
  <si>
    <t>00805</t>
  </si>
  <si>
    <t>00807</t>
  </si>
  <si>
    <t>00808</t>
  </si>
  <si>
    <t>00813</t>
  </si>
  <si>
    <t>00815</t>
  </si>
  <si>
    <t>00819</t>
  </si>
  <si>
    <t>00835</t>
  </si>
  <si>
    <t>00840</t>
  </si>
  <si>
    <t>00841</t>
  </si>
  <si>
    <t>00842</t>
  </si>
  <si>
    <t>00843</t>
  </si>
  <si>
    <t>00844</t>
  </si>
  <si>
    <t>00845</t>
  </si>
  <si>
    <t>00847</t>
  </si>
  <si>
    <t>00848</t>
  </si>
  <si>
    <t>00854</t>
  </si>
  <si>
    <t>00855</t>
  </si>
  <si>
    <t>00862</t>
  </si>
  <si>
    <t>00872</t>
  </si>
  <si>
    <t>00873</t>
  </si>
  <si>
    <t>00874</t>
  </si>
  <si>
    <t>00876</t>
  </si>
  <si>
    <t>00877</t>
  </si>
  <si>
    <t>00879</t>
  </si>
  <si>
    <t>00880</t>
  </si>
  <si>
    <t>00881</t>
  </si>
  <si>
    <t>00886</t>
  </si>
  <si>
    <t>00889</t>
  </si>
  <si>
    <t>00892</t>
  </si>
  <si>
    <t>00893</t>
  </si>
  <si>
    <t>00895</t>
  </si>
  <si>
    <t>00896</t>
  </si>
  <si>
    <t>00897</t>
  </si>
  <si>
    <t>00900</t>
  </si>
  <si>
    <t>00915</t>
  </si>
  <si>
    <t>00919</t>
  </si>
  <si>
    <t>00920</t>
  </si>
  <si>
    <t>00922</t>
  </si>
  <si>
    <t>00923</t>
  </si>
  <si>
    <t>00927</t>
  </si>
  <si>
    <t>00928</t>
  </si>
  <si>
    <t>00930</t>
  </si>
  <si>
    <t>00937</t>
  </si>
  <si>
    <t>00947</t>
  </si>
  <si>
    <t>00948</t>
  </si>
  <si>
    <t>00950</t>
  </si>
  <si>
    <t>00951</t>
  </si>
  <si>
    <t>00952</t>
  </si>
  <si>
    <t>00956</t>
  </si>
  <si>
    <t>00957</t>
  </si>
  <si>
    <t>00958</t>
  </si>
  <si>
    <t>00961</t>
  </si>
  <si>
    <t>00965</t>
  </si>
  <si>
    <t>00967</t>
  </si>
  <si>
    <t>00969</t>
  </si>
  <si>
    <t>00971</t>
  </si>
  <si>
    <t>00972</t>
  </si>
  <si>
    <t>00973</t>
  </si>
  <si>
    <t>00974</t>
  </si>
  <si>
    <t>00976</t>
  </si>
  <si>
    <t>00977</t>
  </si>
  <si>
    <t>00981</t>
  </si>
  <si>
    <t>00982</t>
  </si>
  <si>
    <t>00985</t>
  </si>
  <si>
    <t>00986</t>
  </si>
  <si>
    <t>00988</t>
  </si>
  <si>
    <t>00990</t>
  </si>
  <si>
    <t>00995</t>
  </si>
  <si>
    <t>00996</t>
  </si>
  <si>
    <t>00997</t>
  </si>
  <si>
    <t>00998</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</si>
  <si>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</si>
  <si>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</si>
  <si>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</si>
  <si>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</si>
  <si>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</si>
  <si>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</si>
  <si>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</si>
  <si>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</si>
  <si>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</si>
  <si>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</si>
  <si>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</si>
  <si>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</si>
  <si>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</si>
  <si>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</si>
  <si>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</si>
  <si>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</si>
  <si>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</si>
  <si>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</si>
  <si>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</si>
  <si>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</si>
  <si>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</si>
  <si>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</si>
  <si>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</si>
  <si>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</si>
  <si>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</si>
  <si>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</si>
  <si>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</si>
  <si>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</si>
  <si>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</si>
  <si>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</si>
  <si>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</si>
  <si>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</si>
  <si>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</si>
  <si>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</si>
  <si>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</si>
  <si>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</si>
  <si>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</si>
  <si>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</si>
  <si>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</si>
  <si>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</si>
  <si>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</si>
  <si>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</si>
  <si>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</si>
  <si>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</si>
  <si>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</si>
  <si>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</si>
  <si>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</si>
  <si>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</si>
  <si>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</si>
  <si>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</si>
  <si>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</si>
  <si>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</si>
  <si>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</si>
  <si>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</si>
  <si>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</si>
  <si>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</si>
  <si>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</si>
  <si>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</si>
  <si>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</si>
  <si>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</si>
  <si>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</si>
  <si>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</si>
  <si>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</si>
  <si>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</si>
  <si>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</si>
  <si>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</si>
  <si>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</si>
  <si>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</si>
  <si>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</si>
  <si>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</si>
  <si>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</si>
  <si>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</si>
  <si>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01078</t>
  </si>
  <si>
    <t>01079</t>
  </si>
  <si>
    <t>01080</t>
  </si>
  <si>
    <t>01084</t>
  </si>
  <si>
    <t>01085</t>
  </si>
  <si>
    <t>01086</t>
  </si>
  <si>
    <t>01087</t>
  </si>
  <si>
    <t>01093</t>
  </si>
  <si>
    <t>01094</t>
  </si>
  <si>
    <t>01095</t>
  </si>
  <si>
    <t>01099</t>
  </si>
  <si>
    <t>01100</t>
  </si>
  <si>
    <t>01101</t>
  </si>
  <si>
    <t>01102</t>
  </si>
  <si>
    <t>01103</t>
  </si>
  <si>
    <t>01104</t>
  </si>
  <si>
    <t>01105</t>
  </si>
  <si>
    <t>01106</t>
  </si>
  <si>
    <t>01107</t>
  </si>
  <si>
    <t>01108</t>
  </si>
  <si>
    <t>01109</t>
  </si>
  <si>
    <t>01110</t>
  </si>
  <si>
    <t>01114</t>
  </si>
  <si>
    <t>01115</t>
  </si>
  <si>
    <t>01116</t>
  </si>
  <si>
    <t>01117</t>
  </si>
  <si>
    <t>01118</t>
  </si>
  <si>
    <t>01119</t>
  </si>
  <si>
    <t>01123</t>
  </si>
  <si>
    <t>01124</t>
  </si>
  <si>
    <t>01125</t>
  </si>
  <si>
    <t>01129</t>
  </si>
  <si>
    <t>01130</t>
  </si>
  <si>
    <t>01131</t>
  </si>
  <si>
    <t>01138</t>
  </si>
  <si>
    <t>01139</t>
  </si>
  <si>
    <t>01140</t>
  </si>
  <si>
    <t>01141</t>
  </si>
  <si>
    <t>01142</t>
  </si>
  <si>
    <t>01143</t>
  </si>
  <si>
    <t>01144</t>
  </si>
  <si>
    <t>01145</t>
  </si>
  <si>
    <t>01146</t>
  </si>
  <si>
    <t>01150</t>
  </si>
  <si>
    <t>01151</t>
  </si>
  <si>
    <t>01152</t>
  </si>
  <si>
    <t>01153</t>
  </si>
  <si>
    <t>01154</t>
  </si>
  <si>
    <t>01155</t>
  </si>
  <si>
    <t>01156</t>
  </si>
  <si>
    <t>01157</t>
  </si>
  <si>
    <t>01158</t>
  </si>
  <si>
    <t>01159</t>
  </si>
  <si>
    <t>01160</t>
  </si>
  <si>
    <t>01161</t>
  </si>
  <si>
    <t>01162</t>
  </si>
  <si>
    <t>01163</t>
  </si>
  <si>
    <t>01164</t>
  </si>
  <si>
    <t>01165</t>
  </si>
  <si>
    <t>01166</t>
  </si>
  <si>
    <t>01169</t>
  </si>
  <si>
    <t>01170</t>
  </si>
  <si>
    <t>01171</t>
  </si>
  <si>
    <t>01172</t>
  </si>
  <si>
    <t>01173</t>
  </si>
  <si>
    <t>01174</t>
  </si>
  <si>
    <t>01175</t>
  </si>
  <si>
    <t>01176</t>
  </si>
  <si>
    <t>01183</t>
  </si>
  <si>
    <t>01184</t>
  </si>
  <si>
    <t>01185</t>
  </si>
  <si>
    <t>01186</t>
  </si>
  <si>
    <t>01187</t>
  </si>
  <si>
    <t>01188</t>
  </si>
  <si>
    <t>01189</t>
  </si>
  <si>
    <t>01190</t>
  </si>
  <si>
    <t>01191</t>
  </si>
  <si>
    <t>01210</t>
  </si>
  <si>
    <t>01211</t>
  </si>
  <si>
    <t>01212</t>
  </si>
  <si>
    <t>01216</t>
  </si>
  <si>
    <t>01217</t>
  </si>
  <si>
    <t>01218</t>
  </si>
  <si>
    <t>01222</t>
  </si>
  <si>
    <t>01223</t>
  </si>
  <si>
    <t>01224</t>
  </si>
  <si>
    <t>01228</t>
  </si>
  <si>
    <t>01229</t>
  </si>
  <si>
    <t>01230</t>
  </si>
  <si>
    <t>01234</t>
  </si>
  <si>
    <t>01235</t>
  </si>
  <si>
    <t>01236</t>
  </si>
  <si>
    <t>01237</t>
  </si>
  <si>
    <t>01238</t>
  </si>
  <si>
    <t>01239</t>
  </si>
  <si>
    <t>01240</t>
  </si>
  <si>
    <t>01241</t>
  </si>
  <si>
    <t>01242</t>
  </si>
  <si>
    <t>01255</t>
  </si>
  <si>
    <t>01256</t>
  </si>
  <si>
    <t>01257</t>
  </si>
  <si>
    <t>01264</t>
  </si>
  <si>
    <t>01265</t>
  </si>
  <si>
    <t>01266</t>
  </si>
  <si>
    <t>01267</t>
  </si>
  <si>
    <t>01268</t>
  </si>
  <si>
    <t>01269</t>
  </si>
  <si>
    <t>01273</t>
  </si>
  <si>
    <t>01274</t>
  </si>
  <si>
    <t>01275</t>
  </si>
  <si>
    <t>01284</t>
  </si>
  <si>
    <t>01285</t>
  </si>
  <si>
    <t>01286</t>
  </si>
  <si>
    <t>01294</t>
  </si>
  <si>
    <t>01295</t>
  </si>
  <si>
    <t>01296</t>
  </si>
  <si>
    <t>01297</t>
  </si>
  <si>
    <t>01298</t>
  </si>
  <si>
    <t>01299</t>
  </si>
  <si>
    <t>01301</t>
  </si>
  <si>
    <t>01305</t>
  </si>
  <si>
    <t>01307</t>
  </si>
  <si>
    <t>01309</t>
  </si>
  <si>
    <t>01310</t>
  </si>
  <si>
    <t>01311</t>
  </si>
  <si>
    <t>01314</t>
  </si>
  <si>
    <t>01315</t>
  </si>
  <si>
    <t>01316</t>
  </si>
  <si>
    <t>01320</t>
  </si>
  <si>
    <t>01322</t>
  </si>
  <si>
    <t>01323</t>
  </si>
  <si>
    <t>01328</t>
  </si>
  <si>
    <t>01329</t>
  </si>
  <si>
    <t>01332</t>
  </si>
  <si>
    <t>01333</t>
  </si>
  <si>
    <t>01334</t>
  </si>
  <si>
    <t>01337</t>
  </si>
  <si>
    <t>01341</t>
  </si>
  <si>
    <t>01342</t>
  </si>
  <si>
    <t>01346</t>
  </si>
  <si>
    <t>01352</t>
  </si>
  <si>
    <t>01353</t>
  </si>
  <si>
    <t>01354</t>
  </si>
  <si>
    <t>01358</t>
  </si>
  <si>
    <t>01360</t>
  </si>
  <si>
    <t>01361</t>
  </si>
  <si>
    <t>01362</t>
  </si>
  <si>
    <t>01363</t>
  </si>
  <si>
    <t>01364</t>
  </si>
  <si>
    <t>01365</t>
  </si>
  <si>
    <t>01373</t>
  </si>
  <si>
    <t>01374</t>
  </si>
  <si>
    <t>01376</t>
  </si>
  <si>
    <t>01382</t>
  </si>
  <si>
    <t>01386</t>
  </si>
  <si>
    <t>01394</t>
  </si>
  <si>
    <t>01397</t>
  </si>
  <si>
    <t>01399</t>
  </si>
  <si>
    <t>01400</t>
  </si>
  <si>
    <t>01401</t>
  </si>
  <si>
    <t>01402</t>
  </si>
  <si>
    <t>01403</t>
  </si>
  <si>
    <t>01407</t>
  </si>
  <si>
    <t>01408</t>
  </si>
  <si>
    <t>01409</t>
  </si>
  <si>
    <t>01410</t>
  </si>
  <si>
    <t>01411</t>
  </si>
  <si>
    <t>01412</t>
  </si>
  <si>
    <t>01413</t>
  </si>
  <si>
    <t>01414</t>
  </si>
  <si>
    <t>01415</t>
  </si>
  <si>
    <t>01417</t>
  </si>
  <si>
    <t>01420</t>
  </si>
  <si>
    <t>01422</t>
  </si>
  <si>
    <t>01423</t>
  </si>
  <si>
    <t>01424</t>
  </si>
  <si>
    <t>01425</t>
  </si>
  <si>
    <t>01426</t>
  </si>
  <si>
    <t>01428</t>
  </si>
  <si>
    <t>01429</t>
  </si>
  <si>
    <t>01433</t>
  </si>
  <si>
    <t>01434</t>
  </si>
  <si>
    <t>01435</t>
  </si>
  <si>
    <t>01436</t>
  </si>
  <si>
    <t>01437</t>
  </si>
  <si>
    <t>01438</t>
  </si>
  <si>
    <t>01439</t>
  </si>
  <si>
    <t>01440</t>
  </si>
  <si>
    <t>01441</t>
  </si>
  <si>
    <t>01442</t>
  </si>
  <si>
    <t>01443</t>
  </si>
  <si>
    <t>01445</t>
  </si>
  <si>
    <t>01446</t>
  </si>
  <si>
    <t>01447</t>
  </si>
  <si>
    <t>01448</t>
  </si>
  <si>
    <t>01450</t>
  </si>
  <si>
    <t>01456</t>
  </si>
  <si>
    <t>01457</t>
  </si>
  <si>
    <t>01458</t>
  </si>
  <si>
    <t>01459</t>
  </si>
  <si>
    <t>01471</t>
  </si>
  <si>
    <t>01473</t>
  </si>
  <si>
    <t>01474</t>
  </si>
  <si>
    <t>01476</t>
  </si>
  <si>
    <t>01478</t>
  </si>
  <si>
    <t>01480</t>
  </si>
  <si>
    <t>01483</t>
  </si>
  <si>
    <t>01484</t>
  </si>
  <si>
    <t>01485</t>
  </si>
  <si>
    <t>01486</t>
  </si>
  <si>
    <t>01487</t>
  </si>
  <si>
    <t>01488</t>
  </si>
  <si>
    <t>01492</t>
  </si>
  <si>
    <t>01495</t>
  </si>
  <si>
    <t>01496</t>
  </si>
  <si>
    <t>01497</t>
  </si>
  <si>
    <t>01498</t>
  </si>
  <si>
    <t>01499</t>
  </si>
  <si>
    <t>01500</t>
  </si>
  <si>
    <t>01510</t>
  </si>
  <si>
    <t>01511</t>
  </si>
  <si>
    <t>01512</t>
  </si>
  <si>
    <t>01519</t>
  </si>
  <si>
    <t>01520</t>
  </si>
  <si>
    <t>01521</t>
  </si>
  <si>
    <t>01522</t>
  </si>
  <si>
    <t>01523</t>
  </si>
  <si>
    <t>01524</t>
  </si>
  <si>
    <t>01525</t>
  </si>
  <si>
    <t>01526</t>
  </si>
  <si>
    <t>01527</t>
  </si>
  <si>
    <t>01539</t>
  </si>
  <si>
    <t>01540</t>
  </si>
  <si>
    <t>01541</t>
  </si>
  <si>
    <t>01542</t>
  </si>
  <si>
    <t>01543</t>
  </si>
  <si>
    <t>01544</t>
  </si>
  <si>
    <t>01545</t>
  </si>
  <si>
    <t>01546</t>
  </si>
  <si>
    <t>01547</t>
  </si>
  <si>
    <t>01548</t>
  </si>
  <si>
    <t>01553</t>
  </si>
  <si>
    <t>01554</t>
  </si>
  <si>
    <t>01555</t>
  </si>
  <si>
    <t>01557</t>
  </si>
  <si>
    <t>01558</t>
  </si>
  <si>
    <t>01559</t>
  </si>
  <si>
    <t>01560</t>
  </si>
  <si>
    <t>01561</t>
  </si>
  <si>
    <t>01563</t>
  </si>
  <si>
    <t>01564</t>
  </si>
  <si>
    <t>01565</t>
  </si>
  <si>
    <t>01567</t>
  </si>
  <si>
    <t>01570</t>
  </si>
  <si>
    <t>01571</t>
  </si>
  <si>
    <t>01572</t>
  </si>
  <si>
    <t>01573</t>
  </si>
  <si>
    <t>01574</t>
  </si>
  <si>
    <t>01575</t>
  </si>
  <si>
    <t>01576</t>
  </si>
  <si>
    <t>01577</t>
  </si>
  <si>
    <t>01578</t>
  </si>
  <si>
    <t>01579</t>
  </si>
  <si>
    <t>01580</t>
  </si>
  <si>
    <t>01582</t>
  </si>
  <si>
    <t>01583</t>
  </si>
  <si>
    <t>01584</t>
  </si>
  <si>
    <t>01585</t>
  </si>
  <si>
    <t>01587</t>
  </si>
  <si>
    <t>01588</t>
  </si>
  <si>
    <t>01589</t>
  </si>
  <si>
    <t>01590</t>
  </si>
  <si>
    <t>01592</t>
  </si>
  <si>
    <t>01593</t>
  </si>
  <si>
    <t>01594</t>
  </si>
  <si>
    <t>01595</t>
  </si>
  <si>
    <t>01596</t>
  </si>
  <si>
    <t>01597</t>
  </si>
  <si>
    <t>01598</t>
  </si>
  <si>
    <t>01599</t>
  </si>
  <si>
    <t>01601</t>
  </si>
  <si>
    <t>01602</t>
  </si>
  <si>
    <t>01603</t>
  </si>
  <si>
    <t>01604</t>
  </si>
  <si>
    <t>01605</t>
  </si>
  <si>
    <t>01606</t>
  </si>
  <si>
    <t>01607</t>
  </si>
  <si>
    <t>01608</t>
  </si>
  <si>
    <t>01609</t>
  </si>
  <si>
    <t>01610</t>
  </si>
  <si>
    <t>01611</t>
  </si>
  <si>
    <t>01612</t>
  </si>
  <si>
    <t>01613</t>
  </si>
  <si>
    <t>01614</t>
  </si>
  <si>
    <t>01617</t>
  </si>
  <si>
    <t>01619</t>
  </si>
  <si>
    <t>01620</t>
  </si>
  <si>
    <t>01621</t>
  </si>
  <si>
    <t>01622</t>
  </si>
  <si>
    <t>01624</t>
  </si>
  <si>
    <t>01626</t>
  </si>
  <si>
    <t>01627</t>
  </si>
  <si>
    <t>01629</t>
  </si>
  <si>
    <t>01630</t>
  </si>
  <si>
    <t>01631</t>
  </si>
  <si>
    <t>01633</t>
  </si>
  <si>
    <t>01635</t>
  </si>
  <si>
    <t>01636</t>
  </si>
  <si>
    <t>01637</t>
  </si>
  <si>
    <t>01639</t>
  </si>
  <si>
    <t>01640</t>
  </si>
  <si>
    <t>01641</t>
  </si>
  <si>
    <t>01642</t>
  </si>
  <si>
    <t>01643</t>
  </si>
  <si>
    <t>01644</t>
  </si>
  <si>
    <t>01645</t>
  </si>
  <si>
    <t>01646</t>
  </si>
  <si>
    <t>01647</t>
  </si>
  <si>
    <t>01648</t>
  </si>
  <si>
    <t>01649</t>
  </si>
  <si>
    <t>01650</t>
  </si>
  <si>
    <t>01651</t>
  </si>
  <si>
    <t>01652</t>
  </si>
  <si>
    <t>01653</t>
  </si>
  <si>
    <t>01654</t>
  </si>
  <si>
    <t>01655</t>
  </si>
  <si>
    <t>01656</t>
  </si>
  <si>
    <t>01657</t>
  </si>
  <si>
    <t>01659</t>
  </si>
  <si>
    <t>01660</t>
  </si>
  <si>
    <t>01661</t>
  </si>
  <si>
    <t>01662</t>
  </si>
  <si>
    <t>01663</t>
  </si>
  <si>
    <t>01664</t>
  </si>
  <si>
    <t>01665</t>
  </si>
  <si>
    <t>01666</t>
  </si>
  <si>
    <t>01667</t>
  </si>
  <si>
    <t>01668</t>
  </si>
  <si>
    <t>01669</t>
  </si>
  <si>
    <t>01670</t>
  </si>
  <si>
    <t>01671</t>
  </si>
  <si>
    <t>01672</t>
  </si>
  <si>
    <t>01673</t>
  </si>
  <si>
    <t>01674</t>
  </si>
  <si>
    <t>01678</t>
  </si>
  <si>
    <t>01679</t>
  </si>
  <si>
    <t>01680</t>
  </si>
  <si>
    <t>01681</t>
  </si>
  <si>
    <t>01682</t>
  </si>
  <si>
    <t>01683</t>
  </si>
  <si>
    <t>01684</t>
  </si>
  <si>
    <t>01685</t>
  </si>
  <si>
    <t>01686</t>
  </si>
  <si>
    <t>01687</t>
  </si>
  <si>
    <t>01688</t>
  </si>
  <si>
    <t>01689</t>
  </si>
  <si>
    <t>01690</t>
  </si>
  <si>
    <t>01691</t>
  </si>
  <si>
    <t>01692</t>
  </si>
  <si>
    <t>01693</t>
  </si>
  <si>
    <t>01694</t>
  </si>
  <si>
    <t>01695</t>
  </si>
  <si>
    <t>01698</t>
  </si>
  <si>
    <t>01699</t>
  </si>
  <si>
    <t>01700</t>
  </si>
  <si>
    <t>01701</t>
  </si>
  <si>
    <t>01702</t>
  </si>
  <si>
    <t>01703</t>
  </si>
  <si>
    <t>01704</t>
  </si>
  <si>
    <t>01705</t>
  </si>
  <si>
    <t>01706</t>
  </si>
  <si>
    <t>01707</t>
  </si>
  <si>
    <t>01708</t>
  </si>
  <si>
    <t>01709</t>
  </si>
  <si>
    <t>01712</t>
  </si>
  <si>
    <t>01713</t>
  </si>
  <si>
    <t>01714</t>
  </si>
  <si>
    <t>01715</t>
  </si>
  <si>
    <t>01716</t>
  </si>
  <si>
    <t>01717</t>
  </si>
  <si>
    <t>01719</t>
  </si>
  <si>
    <t>01720</t>
  </si>
  <si>
    <t>01721</t>
  </si>
  <si>
    <t>01722</t>
  </si>
  <si>
    <t>01723</t>
  </si>
  <si>
    <t>01724</t>
  </si>
  <si>
    <t>01726</t>
  </si>
  <si>
    <t>01728</t>
  </si>
  <si>
    <t>01730</t>
  </si>
  <si>
    <t>01731</t>
  </si>
  <si>
    <t>01732</t>
  </si>
  <si>
    <t>01738</t>
  </si>
  <si>
    <t>01740</t>
  </si>
  <si>
    <t>01742</t>
  </si>
  <si>
    <t>01743</t>
  </si>
  <si>
    <t>01744</t>
  </si>
  <si>
    <t>01745</t>
  </si>
  <si>
    <t>01746</t>
  </si>
  <si>
    <t>01747</t>
  </si>
  <si>
    <t>01748</t>
  </si>
  <si>
    <t>01749</t>
  </si>
  <si>
    <t>01750</t>
  </si>
  <si>
    <t>01751</t>
  </si>
  <si>
    <t>01752</t>
  </si>
  <si>
    <t>01753</t>
  </si>
  <si>
    <t>01754</t>
  </si>
  <si>
    <t>01756</t>
  </si>
  <si>
    <t>01757</t>
  </si>
  <si>
    <t>01758</t>
  </si>
  <si>
    <t>01759</t>
  </si>
  <si>
    <t>01760</t>
  </si>
  <si>
    <t>01762</t>
  </si>
  <si>
    <t>01763</t>
  </si>
  <si>
    <t>01764</t>
  </si>
  <si>
    <t>01765</t>
  </si>
  <si>
    <t>01766</t>
  </si>
  <si>
    <t>01768</t>
  </si>
  <si>
    <t>01769</t>
  </si>
  <si>
    <t>01770</t>
  </si>
  <si>
    <t>01771</t>
  </si>
  <si>
    <t>01772</t>
  </si>
  <si>
    <t>01773</t>
  </si>
  <si>
    <t>01774</t>
  </si>
  <si>
    <t>01778</t>
  </si>
  <si>
    <t>01779</t>
  </si>
  <si>
    <t>01780</t>
  </si>
  <si>
    <t>01781</t>
  </si>
  <si>
    <t>01783</t>
  </si>
  <si>
    <t>01784</t>
  </si>
  <si>
    <t>01785</t>
  </si>
  <si>
    <t>01787</t>
  </si>
  <si>
    <t>01788</t>
  </si>
  <si>
    <t>01790</t>
  </si>
  <si>
    <t>01791</t>
  </si>
  <si>
    <t>01792</t>
  </si>
  <si>
    <t>01797</t>
  </si>
  <si>
    <t>01798</t>
  </si>
  <si>
    <t>01799</t>
  </si>
  <si>
    <t>01801</t>
  </si>
  <si>
    <t>01802</t>
  </si>
  <si>
    <t>01818</t>
  </si>
  <si>
    <t>01819</t>
  </si>
  <si>
    <t>01820</t>
  </si>
  <si>
    <t>01831</t>
  </si>
  <si>
    <t>01833</t>
  </si>
  <si>
    <t>01837</t>
  </si>
  <si>
    <t>01841</t>
  </si>
  <si>
    <t>01843</t>
  </si>
  <si>
    <t>01845</t>
  </si>
  <si>
    <t>01858</t>
  </si>
  <si>
    <t>01859</t>
  </si>
  <si>
    <t>01860</t>
  </si>
  <si>
    <t>01861</t>
  </si>
  <si>
    <t>01862</t>
  </si>
  <si>
    <t>01865</t>
  </si>
  <si>
    <t>01866</t>
  </si>
  <si>
    <t>01867</t>
  </si>
  <si>
    <t>01871</t>
  </si>
  <si>
    <t>01872</t>
  </si>
  <si>
    <t>01873</t>
  </si>
  <si>
    <t>01874</t>
  </si>
  <si>
    <t>01876</t>
  </si>
  <si>
    <t>01877</t>
  </si>
  <si>
    <t>01878</t>
  </si>
  <si>
    <t>01879</t>
  </si>
  <si>
    <t>01880</t>
  </si>
  <si>
    <t>01881</t>
  </si>
  <si>
    <t>01882</t>
  </si>
  <si>
    <t>01883</t>
  </si>
  <si>
    <t>01884</t>
  </si>
  <si>
    <t>01885</t>
  </si>
  <si>
    <t>01886</t>
  </si>
  <si>
    <t>01889</t>
  </si>
  <si>
    <t>01890</t>
  </si>
  <si>
    <t>01891</t>
  </si>
  <si>
    <t>01892</t>
  </si>
  <si>
    <t>01893</t>
  </si>
  <si>
    <t>01894</t>
  </si>
  <si>
    <t>01895</t>
  </si>
  <si>
    <t>01896</t>
  </si>
  <si>
    <t>01897</t>
  </si>
  <si>
    <t>01898</t>
  </si>
  <si>
    <t>01899</t>
  </si>
  <si>
    <t>01900</t>
  </si>
  <si>
    <t>01901</t>
  </si>
  <si>
    <t>01902</t>
  </si>
  <si>
    <t>01903</t>
  </si>
  <si>
    <t>01904</t>
  </si>
  <si>
    <t>01905</t>
  </si>
  <si>
    <t>01906</t>
  </si>
  <si>
    <t>01909</t>
  </si>
  <si>
    <t>01910</t>
  </si>
  <si>
    <t>01912</t>
  </si>
  <si>
    <t>01913</t>
  </si>
  <si>
    <t>01914</t>
  </si>
  <si>
    <t>01915</t>
  </si>
  <si>
    <t>01916</t>
  </si>
  <si>
    <t>01917</t>
  </si>
  <si>
    <t>01918</t>
  </si>
  <si>
    <t>01919</t>
  </si>
  <si>
    <t>01920</t>
  </si>
  <si>
    <t>01921</t>
  </si>
  <si>
    <t>01922</t>
  </si>
  <si>
    <t>01924</t>
  </si>
  <si>
    <t>01925</t>
  </si>
  <si>
    <t>01926</t>
  </si>
  <si>
    <t>01927</t>
  </si>
  <si>
    <t>01928</t>
  </si>
  <si>
    <t>01929</t>
  </si>
  <si>
    <t>01930</t>
  </si>
  <si>
    <t>01931</t>
  </si>
  <si>
    <t>01932</t>
  </si>
  <si>
    <t>01933</t>
  </si>
  <si>
    <t>01934</t>
  </si>
  <si>
    <t>01935</t>
  </si>
  <si>
    <t>01936</t>
  </si>
  <si>
    <t>01937</t>
  </si>
  <si>
    <t>01938</t>
  </si>
  <si>
    <t>01939</t>
  </si>
  <si>
    <t>01940</t>
  </si>
  <si>
    <t>01941</t>
  </si>
  <si>
    <t>01942</t>
  </si>
  <si>
    <t>01943</t>
  </si>
  <si>
    <t>01944</t>
  </si>
  <si>
    <t>01945</t>
  </si>
  <si>
    <t>01946</t>
  </si>
  <si>
    <t>01947</t>
  </si>
  <si>
    <t>01948</t>
  </si>
  <si>
    <t>01949</t>
  </si>
  <si>
    <t>01950</t>
  </si>
  <si>
    <t>01951</t>
  </si>
  <si>
    <t>01952</t>
  </si>
  <si>
    <t>01953</t>
  </si>
  <si>
    <t>01954</t>
  </si>
  <si>
    <t>01955</t>
  </si>
  <si>
    <t>01956</t>
  </si>
  <si>
    <t>01957</t>
  </si>
  <si>
    <t>01958</t>
  </si>
  <si>
    <t>01959</t>
  </si>
  <si>
    <t>01960</t>
  </si>
  <si>
    <t>01961</t>
  </si>
  <si>
    <t>01962</t>
  </si>
  <si>
    <t>01963</t>
  </si>
  <si>
    <t>01964</t>
  </si>
  <si>
    <t>01966</t>
  </si>
  <si>
    <t>01967</t>
  </si>
  <si>
    <t>01968</t>
  </si>
  <si>
    <t>01969</t>
  </si>
  <si>
    <t>01970</t>
  </si>
  <si>
    <t>01971</t>
  </si>
  <si>
    <t>01972</t>
  </si>
  <si>
    <t>01973</t>
  </si>
  <si>
    <t>01974</t>
  </si>
  <si>
    <t>01975</t>
  </si>
  <si>
    <t>01976</t>
  </si>
  <si>
    <t>01977</t>
  </si>
  <si>
    <t>01978</t>
  </si>
  <si>
    <t>01979</t>
  </si>
  <si>
    <t>01980</t>
  </si>
  <si>
    <t>01981</t>
  </si>
  <si>
    <t>01982</t>
  </si>
  <si>
    <t>01983</t>
  </si>
  <si>
    <t>01984</t>
  </si>
  <si>
    <t>01985</t>
  </si>
  <si>
    <t>01986</t>
  </si>
  <si>
    <t>01987</t>
  </si>
  <si>
    <t>01988</t>
  </si>
  <si>
    <t>01989</t>
  </si>
  <si>
    <t>01990</t>
  </si>
  <si>
    <t>01991</t>
  </si>
  <si>
    <t>01992</t>
  </si>
  <si>
    <t>01993</t>
  </si>
  <si>
    <t>01995</t>
  </si>
  <si>
    <t>01996</t>
  </si>
  <si>
    <t>01997</t>
  </si>
  <si>
    <t>01998</t>
  </si>
  <si>
    <t>01999</t>
  </si>
  <si>
    <t>02000</t>
  </si>
  <si>
    <t>02001</t>
  </si>
  <si>
    <t>02002</t>
  </si>
  <si>
    <t>02003</t>
  </si>
  <si>
    <t>02004</t>
  </si>
  <si>
    <t>02005</t>
  </si>
  <si>
    <t>02006</t>
  </si>
  <si>
    <t>02007</t>
  </si>
  <si>
    <t>02008</t>
  </si>
  <si>
    <t>02009</t>
  </si>
  <si>
    <t>02010</t>
  </si>
  <si>
    <t>02014</t>
  </si>
  <si>
    <t>02015</t>
  </si>
  <si>
    <t>02016</t>
  </si>
  <si>
    <t>02017</t>
  </si>
  <si>
    <t>02018</t>
  </si>
  <si>
    <t>02019</t>
  </si>
  <si>
    <t>02020</t>
  </si>
  <si>
    <t>02021</t>
  </si>
  <si>
    <t>02022</t>
  </si>
  <si>
    <t>02023</t>
  </si>
  <si>
    <t>02024</t>
  </si>
  <si>
    <t>02026</t>
  </si>
  <si>
    <t>02027</t>
  </si>
  <si>
    <t>02028</t>
  </si>
  <si>
    <t>02029</t>
  </si>
  <si>
    <t>02030</t>
  </si>
  <si>
    <t>02031</t>
  </si>
  <si>
    <t>02032</t>
  </si>
  <si>
    <t>02034</t>
  </si>
  <si>
    <t>02035</t>
  </si>
  <si>
    <t>02036</t>
  </si>
  <si>
    <t>02037</t>
  </si>
  <si>
    <t>02038</t>
  </si>
  <si>
    <t>02041</t>
  </si>
  <si>
    <t>02042</t>
  </si>
  <si>
    <t>02044</t>
  </si>
  <si>
    <t>02045</t>
  </si>
  <si>
    <t>02047</t>
  </si>
  <si>
    <t>02048</t>
  </si>
  <si>
    <t>02050</t>
  </si>
  <si>
    <t>02051</t>
  </si>
  <si>
    <t>02053</t>
  </si>
  <si>
    <t>02055</t>
  </si>
  <si>
    <t>02056</t>
  </si>
  <si>
    <t>02057</t>
  </si>
  <si>
    <t>02058</t>
  </si>
  <si>
    <t>02059</t>
  </si>
  <si>
    <t>02060</t>
  </si>
  <si>
    <t>02061</t>
  </si>
  <si>
    <t>02062</t>
  </si>
  <si>
    <t>02063</t>
  </si>
  <si>
    <t>02064</t>
  </si>
  <si>
    <t>02066</t>
  </si>
  <si>
    <t>02067</t>
  </si>
  <si>
    <t>02068</t>
  </si>
  <si>
    <t>02069</t>
  </si>
  <si>
    <t>02070</t>
  </si>
  <si>
    <t>02071</t>
  </si>
  <si>
    <t>02072</t>
  </si>
  <si>
    <t>02073</t>
  </si>
  <si>
    <t>02075</t>
  </si>
  <si>
    <t>02082</t>
  </si>
  <si>
    <t>02083</t>
  </si>
  <si>
    <t>02085</t>
  </si>
  <si>
    <t>02086</t>
  </si>
  <si>
    <t>02089</t>
  </si>
  <si>
    <t>02090</t>
  </si>
  <si>
    <t>02091</t>
  </si>
  <si>
    <t>02095</t>
  </si>
  <si>
    <t>02097</t>
  </si>
  <si>
    <t>02099</t>
  </si>
  <si>
    <t>02109</t>
  </si>
  <si>
    <t>02110</t>
  </si>
  <si>
    <t>02111</t>
  </si>
  <si>
    <t>02112</t>
  </si>
  <si>
    <t>02115</t>
  </si>
  <si>
    <t>02117</t>
  </si>
  <si>
    <t>02118</t>
  </si>
  <si>
    <t>02119</t>
  </si>
  <si>
    <t>02121</t>
  </si>
  <si>
    <t>02122</t>
  </si>
  <si>
    <t>02123</t>
  </si>
  <si>
    <t>02129</t>
  </si>
  <si>
    <t>02130</t>
  </si>
  <si>
    <t>02131</t>
  </si>
  <si>
    <t>02133</t>
  </si>
  <si>
    <t>02134</t>
  </si>
  <si>
    <t>02142</t>
  </si>
  <si>
    <t>02143</t>
  </si>
  <si>
    <t>02144</t>
  </si>
  <si>
    <t>02162</t>
  </si>
  <si>
    <t>02163</t>
  </si>
  <si>
    <t>02164</t>
  </si>
  <si>
    <t>02165</t>
  </si>
  <si>
    <t>02166</t>
  </si>
  <si>
    <t>02168</t>
  </si>
  <si>
    <t>02169</t>
  </si>
  <si>
    <t>02173</t>
  </si>
  <si>
    <t>02174</t>
  </si>
  <si>
    <t>02175</t>
  </si>
  <si>
    <t>02176</t>
  </si>
  <si>
    <t>02180</t>
  </si>
  <si>
    <t>02181</t>
  </si>
  <si>
    <t>02182</t>
  </si>
  <si>
    <t>02198</t>
  </si>
  <si>
    <t>02214</t>
  </si>
  <si>
    <t>02215</t>
  </si>
  <si>
    <t>02216</t>
  </si>
  <si>
    <t>02225</t>
  </si>
  <si>
    <t>02226</t>
  </si>
  <si>
    <t>02229</t>
  </si>
  <si>
    <t>02245</t>
  </si>
  <si>
    <t>02247</t>
  </si>
  <si>
    <t>02249</t>
  </si>
  <si>
    <t>02254</t>
  </si>
  <si>
    <t>02255</t>
  </si>
  <si>
    <t>02256</t>
  </si>
  <si>
    <t>02258</t>
  </si>
  <si>
    <t>02259</t>
  </si>
  <si>
    <t>02260</t>
  </si>
  <si>
    <t>02265</t>
  </si>
  <si>
    <t>02266</t>
  </si>
  <si>
    <t>02269</t>
  </si>
  <si>
    <t>02272</t>
  </si>
  <si>
    <t>02273</t>
  </si>
  <si>
    <t>02274</t>
  </si>
  <si>
    <t>02275</t>
  </si>
  <si>
    <t>02279</t>
  </si>
  <si>
    <t>02280</t>
  </si>
  <si>
    <t>02281</t>
  </si>
  <si>
    <t>02282</t>
  </si>
  <si>
    <t>02283</t>
  </si>
  <si>
    <t>02287</t>
  </si>
  <si>
    <t>02289</t>
  </si>
  <si>
    <t>02290</t>
  </si>
  <si>
    <t>02295</t>
  </si>
  <si>
    <t>02296</t>
  </si>
  <si>
    <t>02297</t>
  </si>
  <si>
    <t>02299</t>
  </si>
  <si>
    <t>02307</t>
  </si>
  <si>
    <t>02310</t>
  </si>
  <si>
    <t>02313</t>
  </si>
  <si>
    <t>02315</t>
  </si>
  <si>
    <t>02316</t>
  </si>
  <si>
    <t>02317</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</si>
  <si>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</si>
  <si>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</si>
  <si>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</si>
  <si>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</si>
  <si>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</si>
  <si>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</si>
  <si>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</si>
  <si>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</si>
  <si>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</si>
  <si>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</si>
  <si>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</si>
  <si>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</si>
  <si>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</si>
  <si>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</si>
  <si>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</si>
  <si>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</si>
  <si>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</si>
  <si>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</si>
  <si>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</si>
  <si>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</si>
  <si>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</si>
  <si>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</si>
  <si>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</si>
  <si>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</si>
  <si>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</si>
  <si>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</si>
  <si>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</si>
  <si>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</si>
  <si>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</si>
  <si>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</si>
  <si>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</si>
  <si>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02355</t>
  </si>
  <si>
    <t>02356</t>
  </si>
  <si>
    <t>02357</t>
  </si>
  <si>
    <t>02358</t>
  </si>
  <si>
    <t>02360</t>
  </si>
  <si>
    <t>02361</t>
  </si>
  <si>
    <t>02362</t>
  </si>
  <si>
    <t>02363</t>
  </si>
  <si>
    <t>02364</t>
  </si>
  <si>
    <t>02366</t>
  </si>
  <si>
    <t>02367</t>
  </si>
  <si>
    <t>02368</t>
  </si>
  <si>
    <t>02369</t>
  </si>
  <si>
    <t>02370</t>
  </si>
  <si>
    <t>02376</t>
  </si>
  <si>
    <t>02379</t>
  </si>
  <si>
    <t>02381</t>
  </si>
  <si>
    <t>02384</t>
  </si>
  <si>
    <t>02385</t>
  </si>
  <si>
    <t>02393</t>
  </si>
  <si>
    <t>02394</t>
  </si>
  <si>
    <t>02395</t>
  </si>
  <si>
    <t>02398</t>
  </si>
  <si>
    <t>02399</t>
  </si>
  <si>
    <t>02409</t>
  </si>
  <si>
    <t>02413</t>
  </si>
  <si>
    <t>02414</t>
  </si>
  <si>
    <t>02415</t>
  </si>
  <si>
    <t>02416</t>
  </si>
  <si>
    <t>02420</t>
  </si>
  <si>
    <t>02431</t>
  </si>
  <si>
    <t>02432</t>
  </si>
  <si>
    <t>02435</t>
  </si>
  <si>
    <t>02437</t>
  </si>
  <si>
    <t>02438</t>
  </si>
  <si>
    <t>02439</t>
  </si>
  <si>
    <t>02440</t>
  </si>
  <si>
    <t>02441</t>
  </si>
  <si>
    <t>02456</t>
  </si>
  <si>
    <t>02472</t>
  </si>
  <si>
    <t>02473</t>
  </si>
  <si>
    <t>02475</t>
  </si>
  <si>
    <t>02476</t>
  </si>
  <si>
    <t>02477</t>
  </si>
  <si>
    <t>02478</t>
  </si>
  <si>
    <t>02479</t>
  </si>
  <si>
    <t>02480</t>
  </si>
  <si>
    <t>02481</t>
  </si>
  <si>
    <t>02485</t>
  </si>
  <si>
    <t>02486</t>
  </si>
  <si>
    <t>02487</t>
  </si>
  <si>
    <t>02488</t>
  </si>
  <si>
    <t>02489</t>
  </si>
  <si>
    <t>02497</t>
  </si>
  <si>
    <t>02498</t>
  </si>
  <si>
    <t>02499</t>
  </si>
  <si>
    <t>02500</t>
  </si>
  <si>
    <t>02501</t>
  </si>
  <si>
    <t>02502</t>
  </si>
  <si>
    <t>02503</t>
  </si>
  <si>
    <t>02504</t>
  </si>
  <si>
    <t>02507</t>
  </si>
  <si>
    <t>02508</t>
  </si>
  <si>
    <t>02510</t>
  </si>
  <si>
    <t>02511</t>
  </si>
  <si>
    <t>02512</t>
  </si>
  <si>
    <t>02513</t>
  </si>
  <si>
    <t>02514</t>
  </si>
  <si>
    <t>02515</t>
  </si>
  <si>
    <t>02516</t>
  </si>
  <si>
    <t>02517</t>
  </si>
  <si>
    <t>02519</t>
  </si>
  <si>
    <t>02521</t>
  </si>
  <si>
    <t>02522</t>
  </si>
  <si>
    <t>02523</t>
  </si>
  <si>
    <t>02524</t>
  </si>
  <si>
    <t>02525</t>
  </si>
  <si>
    <t>02526</t>
  </si>
  <si>
    <t>02527</t>
  </si>
  <si>
    <t>02528</t>
  </si>
  <si>
    <t>02529</t>
  </si>
  <si>
    <t>02531</t>
  </si>
  <si>
    <t>02533</t>
  </si>
  <si>
    <t>02534</t>
  </si>
  <si>
    <t>02540</t>
  </si>
  <si>
    <t>02544</t>
  </si>
  <si>
    <t>02545</t>
  </si>
  <si>
    <t>02546</t>
  </si>
  <si>
    <t>02550</t>
  </si>
  <si>
    <t>02552</t>
  </si>
  <si>
    <t>02553</t>
  </si>
  <si>
    <t>02554</t>
  </si>
  <si>
    <t>02555</t>
  </si>
  <si>
    <t>02556</t>
  </si>
  <si>
    <t>02559</t>
  </si>
  <si>
    <t>02562</t>
  </si>
  <si>
    <t>02563</t>
  </si>
  <si>
    <t>02564</t>
  </si>
  <si>
    <t>02565</t>
  </si>
  <si>
    <t>02567</t>
  </si>
  <si>
    <t>02568</t>
  </si>
  <si>
    <t>02569</t>
  </si>
  <si>
    <t>02571</t>
  </si>
  <si>
    <t>02572</t>
  </si>
  <si>
    <t>02577</t>
  </si>
  <si>
    <t>02578</t>
  </si>
  <si>
    <t>02580</t>
  </si>
  <si>
    <t>02581</t>
  </si>
  <si>
    <t>02585</t>
  </si>
  <si>
    <t>02586</t>
  </si>
  <si>
    <t>02587</t>
  </si>
  <si>
    <t>02588</t>
  </si>
  <si>
    <t>02589</t>
  </si>
  <si>
    <t>02590</t>
  </si>
  <si>
    <t>02591</t>
  </si>
  <si>
    <t>02592</t>
  </si>
  <si>
    <t>02593</t>
  </si>
  <si>
    <t>02594</t>
  </si>
  <si>
    <t>02598</t>
  </si>
  <si>
    <t>02600</t>
  </si>
  <si>
    <t>02601</t>
  </si>
  <si>
    <t>02602</t>
  </si>
  <si>
    <t>02603</t>
  </si>
  <si>
    <t>02604</t>
  </si>
  <si>
    <t>02605</t>
  </si>
  <si>
    <t>02611</t>
  </si>
  <si>
    <t>02612</t>
  </si>
  <si>
    <t>02613</t>
  </si>
  <si>
    <t>02614</t>
  </si>
  <si>
    <t>02615</t>
  </si>
  <si>
    <t>02616</t>
  </si>
  <si>
    <t>02617</t>
  </si>
  <si>
    <t>02618</t>
  </si>
  <si>
    <t>02619</t>
  </si>
  <si>
    <t>02621</t>
  </si>
  <si>
    <t>02622</t>
  </si>
  <si>
    <t>02623</t>
  </si>
  <si>
    <t>02624</t>
  </si>
  <si>
    <t>02625</t>
  </si>
  <si>
    <t>02626</t>
  </si>
  <si>
    <t>02629</t>
  </si>
  <si>
    <t>02630</t>
  </si>
  <si>
    <t>02631</t>
  </si>
  <si>
    <t>02634</t>
  </si>
  <si>
    <t>02635</t>
  </si>
  <si>
    <t>02636</t>
  </si>
  <si>
    <t>02637</t>
  </si>
  <si>
    <t>02639</t>
  </si>
  <si>
    <t>02640</t>
  </si>
  <si>
    <t>02641</t>
  </si>
  <si>
    <t>02642</t>
  </si>
  <si>
    <t>02643</t>
  </si>
  <si>
    <t>02644</t>
  </si>
  <si>
    <t>02645</t>
  </si>
  <si>
    <t>02646</t>
  </si>
  <si>
    <t>02647</t>
  </si>
  <si>
    <t>02648</t>
  </si>
  <si>
    <t>02653</t>
  </si>
  <si>
    <t>02654</t>
  </si>
  <si>
    <t>02655</t>
  </si>
  <si>
    <t>02656</t>
  </si>
  <si>
    <t>02658</t>
  </si>
  <si>
    <t>02661</t>
  </si>
  <si>
    <t>02662</t>
  </si>
  <si>
    <t>02664</t>
  </si>
  <si>
    <t>02667</t>
  </si>
  <si>
    <t>02669</t>
  </si>
  <si>
    <t>02670</t>
  </si>
  <si>
    <t>02672</t>
  </si>
  <si>
    <t>02705</t>
  </si>
  <si>
    <t>02707</t>
  </si>
  <si>
    <t>02708</t>
  </si>
  <si>
    <t>02709</t>
  </si>
  <si>
    <t>02723</t>
  </si>
  <si>
    <t>02764</t>
  </si>
  <si>
    <t>02822</t>
  </si>
  <si>
    <t>02824</t>
  </si>
  <si>
    <t>02825</t>
  </si>
  <si>
    <t>02829</t>
  </si>
  <si>
    <t>02830</t>
  </si>
  <si>
    <t>02831</t>
  </si>
  <si>
    <t>02832</t>
  </si>
  <si>
    <t>02834</t>
  </si>
  <si>
    <t>02845</t>
  </si>
  <si>
    <t>02857</t>
  </si>
  <si>
    <t>02859</t>
  </si>
  <si>
    <t>02862</t>
  </si>
  <si>
    <t>02863</t>
  </si>
  <si>
    <t>02864</t>
  </si>
  <si>
    <t>02868</t>
  </si>
  <si>
    <t>02876</t>
  </si>
  <si>
    <t>02882</t>
  </si>
  <si>
    <t>02884</t>
  </si>
  <si>
    <t>02891</t>
  </si>
  <si>
    <t>02918</t>
  </si>
  <si>
    <t>02922</t>
  </si>
  <si>
    <t>02924</t>
  </si>
  <si>
    <t>02928</t>
  </si>
  <si>
    <t>02929</t>
  </si>
  <si>
    <t>02932</t>
  </si>
  <si>
    <t>02938</t>
  </si>
  <si>
    <t>02943</t>
  </si>
  <si>
    <t>02944</t>
  </si>
  <si>
    <t>02951</t>
  </si>
  <si>
    <t>02959</t>
  </si>
  <si>
    <t>02960</t>
  </si>
  <si>
    <t>02961</t>
  </si>
  <si>
    <t>02962</t>
  </si>
  <si>
    <t>02963</t>
  </si>
  <si>
    <t>02964</t>
  </si>
  <si>
    <t>02965</t>
  </si>
  <si>
    <t>02966</t>
  </si>
  <si>
    <t>02978</t>
  </si>
  <si>
    <t>02979</t>
  </si>
  <si>
    <t>02980</t>
  </si>
  <si>
    <t>02981</t>
  </si>
  <si>
    <t>02983</t>
  </si>
  <si>
    <t>02984</t>
  </si>
  <si>
    <t>02985</t>
  </si>
  <si>
    <t>02986</t>
  </si>
  <si>
    <t>02988</t>
  </si>
  <si>
    <t>02990</t>
  </si>
  <si>
    <t>02992</t>
  </si>
  <si>
    <t>02994</t>
  </si>
  <si>
    <t>02995</t>
  </si>
  <si>
    <t>02996</t>
  </si>
  <si>
    <t>03000</t>
  </si>
  <si>
    <t>03030</t>
  </si>
  <si>
    <t>03032</t>
  </si>
  <si>
    <t>03033</t>
  </si>
  <si>
    <t>03034</t>
  </si>
  <si>
    <t>03035</t>
  </si>
  <si>
    <t>03036</t>
  </si>
  <si>
    <t>03037</t>
  </si>
  <si>
    <t>03038</t>
  </si>
  <si>
    <t>03039</t>
  </si>
  <si>
    <t>03040</t>
  </si>
  <si>
    <t>03041</t>
  </si>
  <si>
    <t>03042</t>
  </si>
  <si>
    <t>03049</t>
  </si>
  <si>
    <t>03050</t>
  </si>
  <si>
    <t>03051</t>
  </si>
  <si>
    <t>03053</t>
  </si>
  <si>
    <t>03054</t>
  </si>
  <si>
    <t>03055</t>
  </si>
  <si>
    <t>03056</t>
  </si>
  <si>
    <t>03059</t>
  </si>
  <si>
    <t>03060</t>
  </si>
  <si>
    <t>03062</t>
  </si>
  <si>
    <t>03063</t>
  </si>
  <si>
    <t>03064</t>
  </si>
  <si>
    <t>03066</t>
  </si>
  <si>
    <t>03067</t>
  </si>
  <si>
    <t>03068</t>
  </si>
  <si>
    <t>03069</t>
  </si>
  <si>
    <t>03070</t>
  </si>
  <si>
    <t>03071</t>
  </si>
  <si>
    <t>03072</t>
  </si>
  <si>
    <t>03073</t>
  </si>
  <si>
    <t>03075</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</si>
  <si>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</si>
  <si>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</si>
  <si>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</si>
  <si>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</si>
  <si>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</si>
  <si>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</si>
  <si>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</si>
  <si>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</si>
  <si>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</si>
  <si>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</si>
  <si>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</si>
  <si>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</si>
  <si>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</si>
  <si>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</si>
  <si>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</si>
  <si>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</si>
  <si>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</si>
  <si>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</si>
  <si>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</si>
  <si>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</si>
  <si>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03098</t>
  </si>
  <si>
    <t>03099</t>
  </si>
  <si>
    <t>03101</t>
  </si>
  <si>
    <t>03104</t>
  </si>
  <si>
    <t>03106</t>
  </si>
  <si>
    <t>03107</t>
  </si>
  <si>
    <t>03110</t>
  </si>
  <si>
    <t>03111</t>
  </si>
  <si>
    <t>03112</t>
  </si>
  <si>
    <t>03113</t>
  </si>
  <si>
    <t>03115</t>
  </si>
  <si>
    <t>03116</t>
  </si>
  <si>
    <t>03117</t>
  </si>
  <si>
    <t>03118</t>
  </si>
  <si>
    <t>03147</t>
  </si>
  <si>
    <t>03149</t>
  </si>
  <si>
    <t>03150</t>
  </si>
  <si>
    <t>03151</t>
  </si>
  <si>
    <t>03157</t>
  </si>
  <si>
    <t>03158</t>
  </si>
  <si>
    <t>03159</t>
  </si>
  <si>
    <t>03160</t>
  </si>
  <si>
    <t>03161</t>
  </si>
  <si>
    <t>03162</t>
  </si>
  <si>
    <t>03163</t>
  </si>
  <si>
    <t>03164</t>
  </si>
  <si>
    <t>03165</t>
  </si>
  <si>
    <t>03166</t>
  </si>
  <si>
    <t>03170</t>
  </si>
  <si>
    <t>03176</t>
  </si>
  <si>
    <t>03177</t>
  </si>
  <si>
    <t>03179</t>
  </si>
  <si>
    <t>03182</t>
  </si>
  <si>
    <t>03183</t>
  </si>
  <si>
    <t>03184</t>
  </si>
  <si>
    <t>03186</t>
  </si>
  <si>
    <t>03187</t>
  </si>
  <si>
    <t>03191</t>
  </si>
  <si>
    <t>03211</t>
  </si>
  <si>
    <t>03221</t>
  </si>
  <si>
    <t>03222</t>
  </si>
  <si>
    <t>03227</t>
  </si>
  <si>
    <t>03239</t>
  </si>
  <si>
    <t>03249</t>
  </si>
  <si>
    <t>03251</t>
  </si>
  <si>
    <t>03252</t>
  </si>
  <si>
    <t>03259</t>
  </si>
  <si>
    <t>03261</t>
  </si>
  <si>
    <t>03262</t>
  </si>
  <si>
    <t>03263</t>
  </si>
  <si>
    <t>03266</t>
  </si>
  <si>
    <t>03267</t>
  </si>
  <si>
    <t>03268</t>
  </si>
  <si>
    <t>03271</t>
  </si>
  <si>
    <t>03279</t>
  </si>
  <si>
    <t>03281</t>
  </si>
  <si>
    <t>03286</t>
  </si>
  <si>
    <t>03287</t>
  </si>
  <si>
    <t>03295</t>
  </si>
  <si>
    <t>03300</t>
  </si>
  <si>
    <t>03301</t>
  </si>
  <si>
    <t>03302</t>
  </si>
  <si>
    <t>03303</t>
  </si>
  <si>
    <t>03305</t>
  </si>
  <si>
    <t>03320</t>
  </si>
  <si>
    <t>03321</t>
  </si>
  <si>
    <t>03322</t>
  </si>
  <si>
    <t>03323</t>
  </si>
  <si>
    <t>03324</t>
  </si>
  <si>
    <t>03325</t>
  </si>
  <si>
    <t>03326</t>
  </si>
  <si>
    <t>03327</t>
  </si>
  <si>
    <t>03328</t>
  </si>
  <si>
    <t>03329</t>
  </si>
  <si>
    <t>03330</t>
  </si>
  <si>
    <t>03331</t>
  </si>
  <si>
    <t>03343</t>
  </si>
  <si>
    <t>03344</t>
  </si>
  <si>
    <t>03345</t>
  </si>
  <si>
    <t>03346</t>
  </si>
  <si>
    <t>03347</t>
  </si>
  <si>
    <t>03348</t>
  </si>
  <si>
    <t>03349</t>
  </si>
  <si>
    <t>03350</t>
  </si>
  <si>
    <t>03351</t>
  </si>
  <si>
    <t>03352</t>
  </si>
  <si>
    <t>03353</t>
  </si>
  <si>
    <t>03354</t>
  </si>
  <si>
    <t>03355</t>
  </si>
  <si>
    <t>03356</t>
  </si>
  <si>
    <t>03357</t>
  </si>
  <si>
    <t>03358</t>
  </si>
  <si>
    <t>03359</t>
  </si>
  <si>
    <t>03360</t>
  </si>
  <si>
    <t>03361</t>
  </si>
  <si>
    <t>03362</t>
  </si>
  <si>
    <t>03363</t>
  </si>
  <si>
    <t>03364</t>
  </si>
  <si>
    <t>03365</t>
  </si>
  <si>
    <t>03368</t>
  </si>
  <si>
    <t>03369</t>
  </si>
  <si>
    <t>03370</t>
  </si>
  <si>
    <t>03371</t>
  </si>
  <si>
    <t>03374</t>
  </si>
  <si>
    <t>03375</t>
  </si>
  <si>
    <t>03377</t>
  </si>
  <si>
    <t>03378</t>
  </si>
  <si>
    <t>03379</t>
  </si>
  <si>
    <t>03381</t>
  </si>
  <si>
    <t>03383</t>
  </si>
  <si>
    <t>03384</t>
  </si>
  <si>
    <t>03385</t>
  </si>
  <si>
    <t>03386</t>
  </si>
  <si>
    <t>03387</t>
  </si>
  <si>
    <t>03388</t>
  </si>
  <si>
    <t>03389</t>
  </si>
  <si>
    <t>03390</t>
  </si>
  <si>
    <t>03391</t>
  </si>
  <si>
    <t>03392</t>
  </si>
  <si>
    <t>03393</t>
  </si>
  <si>
    <t>03394</t>
  </si>
  <si>
    <t>03396</t>
  </si>
  <si>
    <t>03397</t>
  </si>
  <si>
    <t>03398</t>
  </si>
  <si>
    <t>03399</t>
  </si>
  <si>
    <t>03400</t>
  </si>
  <si>
    <t>03401</t>
  </si>
  <si>
    <t>03402</t>
  </si>
  <si>
    <t>03403</t>
  </si>
  <si>
    <t>03404</t>
  </si>
  <si>
    <t>03405</t>
  </si>
  <si>
    <t>03408</t>
  </si>
  <si>
    <t>03409</t>
  </si>
  <si>
    <t>03410</t>
  </si>
  <si>
    <t>03411</t>
  </si>
  <si>
    <t>03412</t>
  </si>
  <si>
    <t>03413</t>
  </si>
  <si>
    <t>03414</t>
  </si>
  <si>
    <t>03415</t>
  </si>
  <si>
    <t>03416</t>
  </si>
  <si>
    <t>03417</t>
  </si>
  <si>
    <t>03418</t>
  </si>
  <si>
    <t>03419</t>
  </si>
  <si>
    <t>03420</t>
  </si>
  <si>
    <t>03421</t>
  </si>
  <si>
    <t>03422</t>
  </si>
  <si>
    <t>03423</t>
  </si>
  <si>
    <t>03424</t>
  </si>
  <si>
    <t>03425</t>
  </si>
  <si>
    <t>03426</t>
  </si>
  <si>
    <t>03427</t>
  </si>
  <si>
    <t>03428</t>
  </si>
  <si>
    <t>03429</t>
  </si>
  <si>
    <t>03430</t>
  </si>
  <si>
    <t>03431</t>
  </si>
  <si>
    <t>03432</t>
  </si>
  <si>
    <t>03433</t>
  </si>
  <si>
    <t>03434</t>
  </si>
  <si>
    <t>03435</t>
  </si>
  <si>
    <t>03436</t>
  </si>
  <si>
    <t>03437</t>
  </si>
  <si>
    <t>03438</t>
  </si>
  <si>
    <t>03439</t>
  </si>
  <si>
    <t>03440</t>
  </si>
  <si>
    <t>03441</t>
  </si>
  <si>
    <t>03442</t>
  </si>
  <si>
    <t>03443</t>
  </si>
  <si>
    <t>03444</t>
  </si>
  <si>
    <t>03445</t>
  </si>
  <si>
    <t>03452</t>
  </si>
  <si>
    <t>03454</t>
  </si>
  <si>
    <t>03455</t>
  </si>
  <si>
    <t>03456</t>
  </si>
  <si>
    <t>03457</t>
  </si>
  <si>
    <t>03465</t>
  </si>
  <si>
    <t>03466</t>
  </si>
  <si>
    <t>03468</t>
  </si>
  <si>
    <t>03474</t>
  </si>
  <si>
    <t>03475</t>
  </si>
  <si>
    <t>03476</t>
  </si>
  <si>
    <t>03477</t>
  </si>
  <si>
    <t>03478</t>
  </si>
  <si>
    <t>03479</t>
  </si>
  <si>
    <t>03480</t>
  </si>
  <si>
    <t>03481</t>
  </si>
  <si>
    <t>03482</t>
  </si>
  <si>
    <t>03483</t>
  </si>
  <si>
    <t>03484</t>
  </si>
  <si>
    <t>03485</t>
  </si>
  <si>
    <t>03486</t>
  </si>
  <si>
    <t>03487</t>
  </si>
  <si>
    <t>03488</t>
  </si>
  <si>
    <t>03489</t>
  </si>
  <si>
    <t>03490</t>
  </si>
  <si>
    <t>03491</t>
  </si>
  <si>
    <t>03500</t>
  </si>
  <si>
    <t>03508</t>
  </si>
  <si>
    <t>03512</t>
  </si>
  <si>
    <t>03513</t>
  </si>
  <si>
    <t>03514</t>
  </si>
  <si>
    <t>03515</t>
  </si>
  <si>
    <t>03516</t>
  </si>
  <si>
    <t>03517</t>
  </si>
  <si>
    <t>03523</t>
  </si>
  <si>
    <t>03529</t>
  </si>
  <si>
    <t>03537</t>
  </si>
  <si>
    <t>03538</t>
  </si>
  <si>
    <t>03539</t>
  </si>
  <si>
    <t>03543</t>
  </si>
  <si>
    <t>03548</t>
  </si>
  <si>
    <t>03549</t>
  </si>
  <si>
    <t>03550</t>
  </si>
  <si>
    <t>03809</t>
  </si>
  <si>
    <t>03812</t>
  </si>
  <si>
    <t>03814</t>
  </si>
  <si>
    <t>03822</t>
  </si>
  <si>
    <t>03823</t>
  </si>
  <si>
    <t>03824</t>
  </si>
  <si>
    <t>03827</t>
  </si>
  <si>
    <t>03830</t>
  </si>
  <si>
    <t>03831</t>
  </si>
  <si>
    <t>03832</t>
  </si>
  <si>
    <t>03833</t>
  </si>
  <si>
    <t>03834</t>
  </si>
  <si>
    <t>03835</t>
  </si>
  <si>
    <t>03836</t>
  </si>
  <si>
    <t>03837</t>
  </si>
  <si>
    <t>03838</t>
  </si>
  <si>
    <t>03845</t>
  </si>
  <si>
    <t>03861</t>
  </si>
  <si>
    <t>03862</t>
  </si>
  <si>
    <t>03866</t>
  </si>
  <si>
    <t>03867</t>
  </si>
  <si>
    <t>03868</t>
  </si>
  <si>
    <t>03874</t>
  </si>
  <si>
    <t>03876</t>
  </si>
  <si>
    <t>03878</t>
  </si>
  <si>
    <t>03880</t>
  </si>
  <si>
    <t>03881</t>
  </si>
  <si>
    <t>03882</t>
  </si>
  <si>
    <t>03887</t>
  </si>
  <si>
    <t>03888</t>
  </si>
  <si>
    <t>03889</t>
  </si>
  <si>
    <t>03890</t>
  </si>
  <si>
    <t>03891</t>
  </si>
  <si>
    <t>03892</t>
  </si>
  <si>
    <t>03893</t>
  </si>
  <si>
    <t>03894</t>
  </si>
  <si>
    <t>03895</t>
  </si>
  <si>
    <t>03896</t>
  </si>
  <si>
    <t>03897</t>
  </si>
  <si>
    <t>03898</t>
  </si>
  <si>
    <t>03899</t>
  </si>
  <si>
    <t>03900</t>
  </si>
  <si>
    <t>03901</t>
  </si>
  <si>
    <t>03902</t>
  </si>
  <si>
    <t>03903</t>
  </si>
  <si>
    <t>03905</t>
  </si>
  <si>
    <t>03906</t>
  </si>
  <si>
    <t>03907</t>
  </si>
  <si>
    <t>03908</t>
  </si>
  <si>
    <t>03909</t>
  </si>
  <si>
    <t>03910</t>
  </si>
  <si>
    <t>03911</t>
  </si>
  <si>
    <t>03912</t>
  </si>
  <si>
    <t>03913</t>
  </si>
  <si>
    <t>03915</t>
  </si>
  <si>
    <t>03916</t>
  </si>
  <si>
    <t>03917</t>
  </si>
  <si>
    <t>03922</t>
  </si>
  <si>
    <t>03923</t>
  </si>
  <si>
    <t>03926</t>
  </si>
  <si>
    <t>03927</t>
  </si>
  <si>
    <t>03928</t>
  </si>
  <si>
    <t>03929</t>
  </si>
  <si>
    <t>03931</t>
  </si>
  <si>
    <t>03932</t>
  </si>
  <si>
    <t>03933</t>
  </si>
  <si>
    <t>03934</t>
  </si>
  <si>
    <t>03935</t>
  </si>
  <si>
    <t>03936</t>
  </si>
  <si>
    <t>03937</t>
  </si>
  <si>
    <t>03940</t>
  </si>
  <si>
    <t>03941</t>
  </si>
  <si>
    <t>03944</t>
  </si>
  <si>
    <t>03945</t>
  </si>
  <si>
    <t>03946</t>
  </si>
  <si>
    <t>03949</t>
  </si>
  <si>
    <t>03950</t>
  </si>
  <si>
    <t>03951</t>
  </si>
  <si>
    <t>03953</t>
  </si>
  <si>
    <t>03954</t>
  </si>
  <si>
    <t>03960</t>
  </si>
  <si>
    <t>03961</t>
  </si>
  <si>
    <t>03962</t>
  </si>
  <si>
    <t>03963</t>
  </si>
  <si>
    <t>03964</t>
  </si>
  <si>
    <t>03968</t>
  </si>
  <si>
    <t>03969</t>
  </si>
  <si>
    <t>03970</t>
  </si>
  <si>
    <t>03971</t>
  </si>
  <si>
    <t>03972</t>
  </si>
  <si>
    <t>03973</t>
  </si>
  <si>
    <t>03977</t>
  </si>
  <si>
    <t>03978</t>
  </si>
  <si>
    <t>03979</t>
  </si>
  <si>
    <t>03982</t>
  </si>
  <si>
    <t>03983</t>
  </si>
  <si>
    <t>03984</t>
  </si>
  <si>
    <t>03990</t>
  </si>
  <si>
    <t>03991</t>
  </si>
  <si>
    <t>03996</t>
  </si>
  <si>
    <t>03997</t>
  </si>
  <si>
    <t>03998</t>
  </si>
  <si>
    <t>04000</t>
  </si>
  <si>
    <t>04001</t>
  </si>
  <si>
    <t>04002</t>
  </si>
  <si>
    <t>04003</t>
  </si>
  <si>
    <t>04013</t>
  </si>
  <si>
    <t>04048</t>
  </si>
  <si>
    <t>04049</t>
  </si>
  <si>
    <t>04050</t>
  </si>
  <si>
    <t>04051</t>
  </si>
  <si>
    <t>04052</t>
  </si>
  <si>
    <t>04053</t>
  </si>
  <si>
    <t>04054</t>
  </si>
  <si>
    <t>04055</t>
  </si>
  <si>
    <t>04056</t>
  </si>
  <si>
    <t>04057</t>
  </si>
  <si>
    <t>04058</t>
  </si>
  <si>
    <t>04059</t>
  </si>
  <si>
    <t>04073</t>
  </si>
  <si>
    <t>04082</t>
  </si>
  <si>
    <t>04091</t>
  </si>
  <si>
    <t>04109</t>
  </si>
  <si>
    <t>04146</t>
  </si>
  <si>
    <t>04147</t>
  </si>
  <si>
    <t>04148</t>
  </si>
  <si>
    <t>04149</t>
  </si>
  <si>
    <t>04150</t>
  </si>
  <si>
    <t>04151</t>
  </si>
  <si>
    <t>04152</t>
  </si>
  <si>
    <t>04153</t>
  </si>
  <si>
    <t>04202</t>
  </si>
  <si>
    <t>04210</t>
  </si>
  <si>
    <t>04248</t>
  </si>
  <si>
    <t>04249</t>
  </si>
  <si>
    <t>04250</t>
  </si>
  <si>
    <t>04252</t>
  </si>
  <si>
    <t>04253</t>
  </si>
  <si>
    <t>04254</t>
  </si>
  <si>
    <t>04255</t>
  </si>
  <si>
    <t>04256</t>
  </si>
  <si>
    <t>04257</t>
  </si>
  <si>
    <t>04265</t>
  </si>
  <si>
    <t>04266</t>
  </si>
  <si>
    <t>04267</t>
  </si>
  <si>
    <t>04268</t>
  </si>
  <si>
    <t>04269</t>
  </si>
  <si>
    <t>04270</t>
  </si>
  <si>
    <t>04271</t>
  </si>
  <si>
    <t>04273</t>
  </si>
  <si>
    <t>04276</t>
  </si>
  <si>
    <t>04277</t>
  </si>
  <si>
    <t>04278</t>
  </si>
  <si>
    <t>04279</t>
  </si>
  <si>
    <t>04281</t>
  </si>
  <si>
    <t>04282</t>
  </si>
  <si>
    <t>04283</t>
  </si>
  <si>
    <t>04284</t>
  </si>
  <si>
    <t>04285</t>
  </si>
  <si>
    <t>04286</t>
  </si>
  <si>
    <t>04287</t>
  </si>
  <si>
    <t>04288</t>
  </si>
  <si>
    <t>04290</t>
  </si>
  <si>
    <t>04291</t>
  </si>
  <si>
    <t>04292</t>
  </si>
  <si>
    <t>04303</t>
  </si>
  <si>
    <t>04304</t>
  </si>
  <si>
    <t>04307</t>
  </si>
  <si>
    <t>04311</t>
  </si>
  <si>
    <t>04312</t>
  </si>
  <si>
    <t>04313</t>
  </si>
  <si>
    <t>04314</t>
  </si>
  <si>
    <t>04315</t>
  </si>
  <si>
    <t>04317</t>
  </si>
  <si>
    <t>04319</t>
  </si>
  <si>
    <t>04322</t>
  </si>
  <si>
    <t>04323</t>
  </si>
  <si>
    <t>04324</t>
  </si>
  <si>
    <t>04325</t>
  </si>
  <si>
    <t>04326</t>
  </si>
  <si>
    <t>04327</t>
  </si>
  <si>
    <t>04332</t>
  </si>
  <si>
    <t>04333</t>
  </si>
  <si>
    <t>04334</t>
  </si>
  <si>
    <t>04335</t>
  </si>
  <si>
    <t>04337</t>
  </si>
  <si>
    <t>04338</t>
  </si>
  <si>
    <t>04339</t>
  </si>
  <si>
    <t>04340</t>
  </si>
  <si>
    <t>04343</t>
  </si>
  <si>
    <t>04344</t>
  </si>
  <si>
    <t>04345</t>
  </si>
  <si>
    <t>04346</t>
  </si>
  <si>
    <t>04347</t>
  </si>
  <si>
    <t>04348</t>
  </si>
  <si>
    <t>04352</t>
  </si>
  <si>
    <t>04360</t>
  </si>
  <si>
    <t>04361</t>
  </si>
  <si>
    <t>04377</t>
  </si>
  <si>
    <t>04388</t>
  </si>
  <si>
    <t>04403</t>
  </si>
  <si>
    <t>04406</t>
  </si>
  <si>
    <t>04423</t>
  </si>
  <si>
    <t>04438</t>
  </si>
  <si>
    <t>04440</t>
  </si>
  <si>
    <t>04441</t>
  </si>
  <si>
    <t>04444</t>
  </si>
  <si>
    <t>04445</t>
  </si>
  <si>
    <t>04508</t>
  </si>
  <si>
    <t>04591</t>
  </si>
  <si>
    <t>04592</t>
  </si>
  <si>
    <t>04593</t>
  </si>
  <si>
    <t>04595</t>
  </si>
  <si>
    <t>04596</t>
  </si>
  <si>
    <t>04629</t>
  </si>
  <si>
    <t>04648</t>
  </si>
  <si>
    <t>04649</t>
  </si>
  <si>
    <t>04650</t>
  </si>
  <si>
    <t>04651</t>
  </si>
  <si>
    <t>04652</t>
  </si>
  <si>
    <t>04706</t>
  </si>
  <si>
    <t>04707</t>
  </si>
  <si>
    <t>04712</t>
  </si>
  <si>
    <t>04713</t>
  </si>
  <si>
    <t>04714</t>
  </si>
  <si>
    <t>04724</t>
  </si>
  <si>
    <t>04725</t>
  </si>
  <si>
    <t>04726</t>
  </si>
  <si>
    <t>04727</t>
  </si>
  <si>
    <t>04728</t>
  </si>
  <si>
    <t>04729</t>
  </si>
  <si>
    <t>04730</t>
  </si>
  <si>
    <t>04731</t>
  </si>
  <si>
    <t>04732</t>
  </si>
  <si>
    <t>04733</t>
  </si>
  <si>
    <t>04734</t>
  </si>
  <si>
    <t>04735</t>
  </si>
  <si>
    <t>04736</t>
  </si>
  <si>
    <t>04737</t>
  </si>
  <si>
    <t>04738</t>
  </si>
  <si>
    <t>04739</t>
  </si>
  <si>
    <t>04740</t>
  </si>
  <si>
    <t>04741</t>
  </si>
  <si>
    <t>04743</t>
  </si>
  <si>
    <t>04745</t>
  </si>
  <si>
    <t>04746</t>
  </si>
  <si>
    <t>04747</t>
  </si>
  <si>
    <t>04748</t>
  </si>
  <si>
    <t>04749</t>
  </si>
  <si>
    <t>04751</t>
  </si>
  <si>
    <t>04752</t>
  </si>
  <si>
    <t>04753</t>
  </si>
  <si>
    <t>04754</t>
  </si>
  <si>
    <t>04755</t>
  </si>
  <si>
    <t>04763</t>
  </si>
  <si>
    <t>04767</t>
  </si>
  <si>
    <t>04768</t>
  </si>
  <si>
    <t>04769</t>
  </si>
  <si>
    <t>04770</t>
  </si>
  <si>
    <t>04777</t>
  </si>
  <si>
    <t>04778</t>
  </si>
  <si>
    <t>04783</t>
  </si>
  <si>
    <t>04784</t>
  </si>
  <si>
    <t>04796</t>
  </si>
  <si>
    <t>04797</t>
  </si>
  <si>
    <t>04798</t>
  </si>
  <si>
    <t>04800</t>
  </si>
  <si>
    <t>04801</t>
  </si>
  <si>
    <t>04802</t>
  </si>
  <si>
    <t>04803</t>
  </si>
  <si>
    <t>04804</t>
  </si>
  <si>
    <t>04805</t>
  </si>
  <si>
    <t>04806</t>
  </si>
  <si>
    <t>04808</t>
  </si>
  <si>
    <t>04809</t>
  </si>
  <si>
    <t>04810</t>
  </si>
  <si>
    <t>04811</t>
  </si>
  <si>
    <t>04812</t>
  </si>
  <si>
    <t>04813</t>
  </si>
  <si>
    <t>04814</t>
  </si>
  <si>
    <t>04816</t>
  </si>
  <si>
    <t>04818</t>
  </si>
  <si>
    <t>04819</t>
  </si>
  <si>
    <t>04836</t>
  </si>
  <si>
    <t>04837</t>
  </si>
  <si>
    <t>04838</t>
  </si>
  <si>
    <t>04839</t>
  </si>
  <si>
    <t>04840</t>
  </si>
  <si>
    <t>04842</t>
  </si>
  <si>
    <t>04862</t>
  </si>
  <si>
    <t>04863</t>
  </si>
  <si>
    <t>04864</t>
  </si>
  <si>
    <t>04865</t>
  </si>
  <si>
    <t>04866</t>
  </si>
  <si>
    <t>04867</t>
  </si>
  <si>
    <t>04869</t>
  </si>
  <si>
    <t>04870</t>
  </si>
  <si>
    <t>04871</t>
  </si>
  <si>
    <t>04872</t>
  </si>
  <si>
    <t>04873</t>
  </si>
  <si>
    <t>04874</t>
  </si>
  <si>
    <t>04875</t>
  </si>
  <si>
    <t>04876</t>
  </si>
  <si>
    <t>04877</t>
  </si>
  <si>
    <t>04879</t>
  </si>
  <si>
    <t>04880</t>
  </si>
  <si>
    <t>04881</t>
  </si>
  <si>
    <t>04882</t>
  </si>
  <si>
    <t>04883</t>
  </si>
  <si>
    <t>04885</t>
  </si>
  <si>
    <t>04889</t>
  </si>
  <si>
    <t>04900</t>
  </si>
  <si>
    <t>04905</t>
  </si>
  <si>
    <t>04915</t>
  </si>
  <si>
    <t>04918</t>
  </si>
  <si>
    <t>04919</t>
  </si>
  <si>
    <t>04920</t>
  </si>
  <si>
    <t>04921</t>
  </si>
  <si>
    <t>04922</t>
  </si>
  <si>
    <t>04924</t>
  </si>
  <si>
    <t>04925</t>
  </si>
  <si>
    <t>04926</t>
  </si>
  <si>
    <t>04930</t>
  </si>
  <si>
    <t>04996</t>
  </si>
  <si>
    <t>04997</t>
  </si>
  <si>
    <t>05001</t>
  </si>
  <si>
    <t>05002</t>
  </si>
  <si>
    <t>05010</t>
  </si>
  <si>
    <t>05011</t>
  </si>
  <si>
    <t>05012</t>
  </si>
  <si>
    <t>05013</t>
  </si>
  <si>
    <t>05014</t>
  </si>
  <si>
    <t>05015</t>
  </si>
  <si>
    <t>05016</t>
  </si>
  <si>
    <t>05017</t>
  </si>
  <si>
    <t>05020</t>
  </si>
  <si>
    <t>05022</t>
  </si>
  <si>
    <t>05023</t>
  </si>
  <si>
    <t>05024</t>
  </si>
  <si>
    <t>05027</t>
  </si>
  <si>
    <t>05028</t>
  </si>
  <si>
    <t>05029</t>
  </si>
  <si>
    <t>05030</t>
  </si>
  <si>
    <t>05031</t>
  </si>
  <si>
    <t>05033</t>
  </si>
  <si>
    <t>05034</t>
  </si>
  <si>
    <t>05035</t>
  </si>
  <si>
    <t>05036</t>
  </si>
  <si>
    <t>05038</t>
  </si>
  <si>
    <t>05039</t>
  </si>
  <si>
    <t>05040</t>
  </si>
  <si>
    <t>05041</t>
  </si>
  <si>
    <t>05042</t>
  </si>
  <si>
    <t>05046</t>
  </si>
  <si>
    <t>05047</t>
  </si>
  <si>
    <t>05050</t>
  </si>
  <si>
    <t>05051</t>
  </si>
  <si>
    <t>05052</t>
  </si>
  <si>
    <t>05053</t>
  </si>
  <si>
    <t>05054</t>
  </si>
  <si>
    <t>05056</t>
  </si>
  <si>
    <t>05057</t>
  </si>
  <si>
    <t>05060</t>
  </si>
  <si>
    <t>05062</t>
  </si>
  <si>
    <t>05063</t>
  </si>
  <si>
    <t>05070</t>
  </si>
  <si>
    <t>05077</t>
  </si>
  <si>
    <t>05078</t>
  </si>
  <si>
    <t>05079</t>
  </si>
  <si>
    <t>05080</t>
  </si>
  <si>
    <t>05082</t>
  </si>
  <si>
    <t>05083</t>
  </si>
  <si>
    <t>05084</t>
  </si>
  <si>
    <t>05085</t>
  </si>
  <si>
    <t>05090</t>
  </si>
  <si>
    <t>05091</t>
  </si>
  <si>
    <t>05092</t>
  </si>
  <si>
    <t>05096</t>
  </si>
  <si>
    <t>05097</t>
  </si>
  <si>
    <t>05098</t>
  </si>
  <si>
    <t>05100</t>
  </si>
  <si>
    <t>05102</t>
  </si>
  <si>
    <t>05103</t>
  </si>
  <si>
    <t>05109</t>
  </si>
  <si>
    <t>05110</t>
  </si>
  <si>
    <t>05111</t>
  </si>
  <si>
    <t>05112</t>
  </si>
  <si>
    <t>05113</t>
  </si>
  <si>
    <t>05114</t>
  </si>
  <si>
    <t>05116</t>
  </si>
  <si>
    <t>05118</t>
  </si>
  <si>
    <t>05119</t>
  </si>
  <si>
    <t>05126</t>
  </si>
  <si>
    <t>05127</t>
  </si>
  <si>
    <t>05128</t>
  </si>
  <si>
    <t>05129</t>
  </si>
  <si>
    <t>05130</t>
  </si>
  <si>
    <t>05131</t>
  </si>
  <si>
    <t>05134</t>
  </si>
  <si>
    <t>05135</t>
  </si>
  <si>
    <t>05140</t>
  </si>
  <si>
    <t>05141</t>
  </si>
  <si>
    <t>05146</t>
  </si>
  <si>
    <t>05147</t>
  </si>
  <si>
    <t>05148</t>
  </si>
  <si>
    <t>05150</t>
  </si>
  <si>
    <t>05151</t>
  </si>
  <si>
    <t>05152</t>
  </si>
  <si>
    <t>05153</t>
  </si>
  <si>
    <t>05154</t>
  </si>
  <si>
    <t>05162</t>
  </si>
  <si>
    <t>05169</t>
  </si>
  <si>
    <t>05170</t>
  </si>
  <si>
    <t>05171</t>
  </si>
  <si>
    <t>05172</t>
  </si>
  <si>
    <t>05174</t>
  </si>
  <si>
    <t>05178</t>
  </si>
  <si>
    <t>05185</t>
  </si>
  <si>
    <t>05186</t>
  </si>
  <si>
    <t>05187</t>
  </si>
  <si>
    <t>05188</t>
  </si>
  <si>
    <t>05189</t>
  </si>
  <si>
    <t>05191</t>
  </si>
  <si>
    <t>05192</t>
  </si>
  <si>
    <t>05193</t>
  </si>
  <si>
    <t>05198</t>
  </si>
  <si>
    <t>05204</t>
  </si>
  <si>
    <t>05255</t>
  </si>
  <si>
    <t>05262</t>
  </si>
  <si>
    <t>05263</t>
  </si>
  <si>
    <t>05264</t>
  </si>
  <si>
    <t>05265</t>
  </si>
  <si>
    <t>05268</t>
  </si>
  <si>
    <t>05269</t>
  </si>
  <si>
    <t>05270</t>
  </si>
  <si>
    <t>05271</t>
  </si>
  <si>
    <t>05272</t>
  </si>
  <si>
    <t>05273</t>
  </si>
  <si>
    <t>05274</t>
  </si>
  <si>
    <t>05275</t>
  </si>
  <si>
    <t>05276</t>
  </si>
  <si>
    <t>05328</t>
  </si>
  <si>
    <t>05329</t>
  </si>
  <si>
    <t>05330</t>
  </si>
  <si>
    <t>05331</t>
  </si>
  <si>
    <t>05332</t>
  </si>
  <si>
    <t>05337</t>
  </si>
  <si>
    <t>05343</t>
  </si>
  <si>
    <t>05349</t>
  </si>
  <si>
    <t>05350</t>
  </si>
  <si>
    <t>05360</t>
  </si>
  <si>
    <t>05374</t>
  </si>
  <si>
    <t>05399</t>
  </si>
  <si>
    <t>05400</t>
  </si>
  <si>
    <t>05401</t>
  </si>
  <si>
    <t>05402</t>
  </si>
  <si>
    <t>05403</t>
  </si>
  <si>
    <t>05404</t>
  </si>
  <si>
    <t>05405</t>
  </si>
  <si>
    <t>05408</t>
  </si>
  <si>
    <t>05409</t>
  </si>
  <si>
    <t>05410</t>
  </si>
  <si>
    <t>05411</t>
  </si>
  <si>
    <t>05412</t>
  </si>
  <si>
    <t>05413</t>
  </si>
  <si>
    <t>05434</t>
  </si>
  <si>
    <t>05437</t>
  </si>
  <si>
    <t>05443</t>
  </si>
  <si>
    <t>05444</t>
  </si>
  <si>
    <t>05445</t>
  </si>
  <si>
    <t>05446</t>
  </si>
  <si>
    <t>05447</t>
  </si>
  <si>
    <t>05448</t>
  </si>
  <si>
    <t>05449</t>
  </si>
  <si>
    <t>05450</t>
  </si>
  <si>
    <t>05451</t>
  </si>
  <si>
    <t>05452</t>
  </si>
  <si>
    <t>05454</t>
  </si>
  <si>
    <t>05461</t>
  </si>
  <si>
    <t>05464</t>
  </si>
  <si>
    <t>05466</t>
  </si>
  <si>
    <t>05467</t>
  </si>
  <si>
    <t>05468</t>
  </si>
  <si>
    <t>05469</t>
  </si>
  <si>
    <t>05471</t>
  </si>
  <si>
    <t>05474</t>
  </si>
  <si>
    <t>05475</t>
  </si>
  <si>
    <t>05476</t>
  </si>
  <si>
    <t>05478</t>
  </si>
  <si>
    <t>05479</t>
  </si>
  <si>
    <t>05480</t>
  </si>
  <si>
    <t>05482</t>
  </si>
  <si>
    <t>05499</t>
  </si>
  <si>
    <t>05502</t>
  </si>
  <si>
    <t>05503</t>
  </si>
  <si>
    <t>05504</t>
  </si>
  <si>
    <t>05505</t>
  </si>
  <si>
    <t>05509</t>
  </si>
  <si>
    <t>05512</t>
  </si>
  <si>
    <t>05513</t>
  </si>
  <si>
    <t>05516</t>
  </si>
  <si>
    <t>05517</t>
  </si>
  <si>
    <t>05518</t>
  </si>
  <si>
    <t>05519</t>
  </si>
  <si>
    <t>05520</t>
  </si>
  <si>
    <t>05521</t>
  </si>
  <si>
    <t>05522</t>
  </si>
  <si>
    <t>05523</t>
  </si>
  <si>
    <t>05524</t>
  </si>
  <si>
    <t>05525</t>
  </si>
  <si>
    <t>05526</t>
  </si>
  <si>
    <t>05527</t>
  </si>
  <si>
    <t>05528</t>
  </si>
  <si>
    <t>05529</t>
  </si>
  <si>
    <t>05530</t>
  </si>
  <si>
    <t>05531</t>
  </si>
  <si>
    <t>05532</t>
  </si>
  <si>
    <t>05533</t>
  </si>
  <si>
    <t>05534</t>
  </si>
  <si>
    <t>05535</t>
  </si>
  <si>
    <t>05536</t>
  </si>
  <si>
    <t>05537</t>
  </si>
  <si>
    <t>05538</t>
  </si>
  <si>
    <t>05539</t>
  </si>
  <si>
    <t>05540</t>
  </si>
  <si>
    <t>05541</t>
  </si>
  <si>
    <t>05544</t>
  </si>
  <si>
    <t>05545</t>
  </si>
  <si>
    <t>05546</t>
  </si>
  <si>
    <t>05547</t>
  </si>
  <si>
    <t>05550</t>
  </si>
  <si>
    <t>05551</t>
  </si>
  <si>
    <t>05552</t>
  </si>
  <si>
    <t>05553</t>
  </si>
  <si>
    <t>05554</t>
  </si>
  <si>
    <t>05555</t>
  </si>
  <si>
    <t>05557</t>
  </si>
  <si>
    <t>05558</t>
  </si>
  <si>
    <t>05559</t>
  </si>
  <si>
    <t>05560</t>
  </si>
  <si>
    <t>05563</t>
  </si>
  <si>
    <t>05565</t>
  </si>
  <si>
    <t>05566</t>
  </si>
  <si>
    <t>05567</t>
  </si>
  <si>
    <t>05568</t>
  </si>
  <si>
    <t>05569</t>
  </si>
  <si>
    <t>05570</t>
  </si>
  <si>
    <t>05571</t>
  </si>
  <si>
    <t>05572</t>
  </si>
  <si>
    <t>05573</t>
  </si>
  <si>
    <t>05574</t>
  </si>
  <si>
    <t>05575</t>
  </si>
  <si>
    <t>05576</t>
  </si>
  <si>
    <t>05577</t>
  </si>
  <si>
    <t>05578</t>
  </si>
  <si>
    <t>05580</t>
  </si>
  <si>
    <t>05581</t>
  </si>
  <si>
    <t>05582</t>
  </si>
  <si>
    <t>05583</t>
  </si>
  <si>
    <t>05584</t>
  </si>
  <si>
    <t>05585</t>
  </si>
  <si>
    <t>05586</t>
  </si>
  <si>
    <t>05587</t>
  </si>
  <si>
    <t>05588</t>
  </si>
  <si>
    <t>05589</t>
  </si>
  <si>
    <t>05590</t>
  </si>
  <si>
    <t>05591</t>
  </si>
  <si>
    <t>05592</t>
  </si>
  <si>
    <t>05593</t>
  </si>
  <si>
    <t>05594</t>
  </si>
  <si>
    <t>05595</t>
  </si>
  <si>
    <t>05596</t>
  </si>
  <si>
    <t>05597</t>
  </si>
  <si>
    <t>05598</t>
  </si>
  <si>
    <t>05599</t>
  </si>
  <si>
    <t>05600</t>
  </si>
  <si>
    <t>05604</t>
  </si>
  <si>
    <t>05605</t>
  </si>
  <si>
    <t>05606</t>
  </si>
  <si>
    <t>05615</t>
  </si>
  <si>
    <t>05616</t>
  </si>
  <si>
    <t>05617</t>
  </si>
  <si>
    <t>05618</t>
  </si>
  <si>
    <t>05619</t>
  </si>
  <si>
    <t>05620</t>
  </si>
  <si>
    <t>05621</t>
  </si>
  <si>
    <t>05623</t>
  </si>
  <si>
    <t>05633</t>
  </si>
  <si>
    <t>05634</t>
  </si>
  <si>
    <t>05635</t>
  </si>
  <si>
    <t>05638</t>
  </si>
  <si>
    <t>05639</t>
  </si>
  <si>
    <t>05640</t>
  </si>
  <si>
    <t>05641</t>
  </si>
  <si>
    <t>05646</t>
  </si>
  <si>
    <t>05647</t>
  </si>
  <si>
    <t>05648</t>
  </si>
  <si>
    <t>05649</t>
  </si>
  <si>
    <t>05650</t>
  </si>
  <si>
    <t>05652</t>
  </si>
  <si>
    <t>05653</t>
  </si>
  <si>
    <t>05654</t>
  </si>
  <si>
    <t>05657</t>
  </si>
  <si>
    <t>05658</t>
  </si>
  <si>
    <t>05659</t>
  </si>
  <si>
    <t>05660</t>
  </si>
  <si>
    <t>05661</t>
  </si>
  <si>
    <t>05666</t>
  </si>
  <si>
    <t>05668</t>
  </si>
  <si>
    <t>05678</t>
  </si>
  <si>
    <t>05680</t>
  </si>
  <si>
    <t>05681</t>
  </si>
  <si>
    <t>05683</t>
  </si>
  <si>
    <t>05684</t>
  </si>
  <si>
    <t>05686</t>
  </si>
  <si>
    <t>05687</t>
  </si>
  <si>
    <t>05688</t>
  </si>
  <si>
    <t>05692</t>
  </si>
  <si>
    <t>05693</t>
  </si>
  <si>
    <t>05694</t>
  </si>
  <si>
    <t>05695</t>
  </si>
  <si>
    <t>05696</t>
  </si>
  <si>
    <t>05697</t>
  </si>
  <si>
    <t>05698</t>
  </si>
  <si>
    <t>05700</t>
  </si>
  <si>
    <t>05701</t>
  </si>
  <si>
    <t>05702</t>
  </si>
  <si>
    <t>05703</t>
  </si>
  <si>
    <t>05704</t>
  </si>
  <si>
    <t>05706</t>
  </si>
  <si>
    <t>05707</t>
  </si>
  <si>
    <t>05708</t>
  </si>
  <si>
    <t>05709</t>
  </si>
  <si>
    <t>05710</t>
  </si>
  <si>
    <t>05711</t>
  </si>
  <si>
    <t>05712</t>
  </si>
  <si>
    <t>05713</t>
  </si>
  <si>
    <t>05714</t>
  </si>
  <si>
    <t>05715</t>
  </si>
  <si>
    <t>05717</t>
  </si>
  <si>
    <t>05726</t>
  </si>
  <si>
    <t>05728</t>
  </si>
  <si>
    <t>05731</t>
  </si>
  <si>
    <t>05732</t>
  </si>
  <si>
    <t>05733</t>
  </si>
  <si>
    <t>05734</t>
  </si>
  <si>
    <t>05735</t>
  </si>
  <si>
    <t>05736</t>
  </si>
  <si>
    <t>05737</t>
  </si>
  <si>
    <t>05741</t>
  </si>
  <si>
    <t>05742</t>
  </si>
  <si>
    <t>05743</t>
  </si>
  <si>
    <t>05744</t>
  </si>
  <si>
    <t>05747</t>
  </si>
  <si>
    <t>05748</t>
  </si>
  <si>
    <t>05749</t>
  </si>
  <si>
    <t>05750</t>
  </si>
  <si>
    <t>05751</t>
  </si>
  <si>
    <t>05752</t>
  </si>
  <si>
    <t>05757</t>
  </si>
  <si>
    <t>05759</t>
  </si>
  <si>
    <t>05760</t>
  </si>
  <si>
    <t>05761</t>
  </si>
  <si>
    <t>05763</t>
  </si>
  <si>
    <t>05764</t>
  </si>
  <si>
    <t>05765</t>
  </si>
  <si>
    <t>05766</t>
  </si>
  <si>
    <t>05767</t>
  </si>
  <si>
    <t>05768</t>
  </si>
  <si>
    <t>05769</t>
  </si>
  <si>
    <t>05770</t>
  </si>
  <si>
    <t>05771</t>
  </si>
  <si>
    <t>05772</t>
  </si>
  <si>
    <t>05773</t>
  </si>
  <si>
    <t>05774</t>
  </si>
  <si>
    <t>05775</t>
  </si>
  <si>
    <t>05776</t>
  </si>
  <si>
    <t>05777</t>
  </si>
  <si>
    <t>05779</t>
  </si>
  <si>
    <t>05780</t>
  </si>
  <si>
    <t>05781</t>
  </si>
  <si>
    <t>05785</t>
  </si>
  <si>
    <t>05786</t>
  </si>
  <si>
    <t>05789</t>
  </si>
  <si>
    <t>05791</t>
  </si>
  <si>
    <t>05794</t>
  </si>
  <si>
    <t>05795</t>
  </si>
  <si>
    <t>05796</t>
  </si>
  <si>
    <t>05799</t>
  </si>
  <si>
    <t>05800</t>
  </si>
  <si>
    <t>05801</t>
  </si>
  <si>
    <t>05803</t>
  </si>
  <si>
    <t>05804</t>
  </si>
  <si>
    <t>05806</t>
  </si>
  <si>
    <t>05807</t>
  </si>
  <si>
    <t>05810</t>
  </si>
  <si>
    <t>05812</t>
  </si>
  <si>
    <t>05813</t>
  </si>
  <si>
    <t>05814</t>
  </si>
  <si>
    <t>05815</t>
  </si>
  <si>
    <t>05816</t>
  </si>
  <si>
    <t>05817</t>
  </si>
  <si>
    <t>05818</t>
  </si>
  <si>
    <t>05820</t>
  </si>
  <si>
    <t>05821</t>
  </si>
  <si>
    <t>05824</t>
  </si>
  <si>
    <t>05826</t>
  </si>
  <si>
    <t>05827</t>
  </si>
  <si>
    <t>05828</t>
  </si>
  <si>
    <t>05829</t>
  </si>
  <si>
    <t>05830</t>
  </si>
  <si>
    <t>05831</t>
  </si>
  <si>
    <t>05833</t>
  </si>
  <si>
    <t>05834</t>
  </si>
  <si>
    <t>05836</t>
  </si>
  <si>
    <t>05837</t>
  </si>
  <si>
    <t>05839</t>
  </si>
  <si>
    <t>05840</t>
  </si>
  <si>
    <t>05844</t>
  </si>
  <si>
    <t>05845</t>
  </si>
  <si>
    <t>05858</t>
  </si>
  <si>
    <t>05859</t>
  </si>
  <si>
    <t>05860</t>
  </si>
  <si>
    <t>05861</t>
  </si>
  <si>
    <t>05863</t>
  </si>
  <si>
    <t>05865</t>
  </si>
  <si>
    <t>05867</t>
  </si>
  <si>
    <t>05877</t>
  </si>
  <si>
    <t>05879</t>
  </si>
  <si>
    <t>05880</t>
  </si>
  <si>
    <t>05881</t>
  </si>
  <si>
    <t>05882</t>
  </si>
  <si>
    <t>05883</t>
  </si>
  <si>
    <t>05899</t>
  </si>
  <si>
    <t>05900</t>
  </si>
  <si>
    <t>05902</t>
  </si>
  <si>
    <t>05904</t>
  </si>
  <si>
    <t>05905</t>
  </si>
  <si>
    <t>05906</t>
  </si>
  <si>
    <t>05908</t>
  </si>
  <si>
    <t>05909</t>
  </si>
  <si>
    <t>05914</t>
  </si>
  <si>
    <t>05928</t>
  </si>
  <si>
    <t>05929</t>
  </si>
  <si>
    <t>05930</t>
  </si>
  <si>
    <t>05932</t>
  </si>
  <si>
    <t>05935</t>
  </si>
  <si>
    <t>05936</t>
  </si>
  <si>
    <t>05937</t>
  </si>
  <si>
    <t>05938</t>
  </si>
  <si>
    <t>05944</t>
  </si>
  <si>
    <t>05945</t>
  </si>
  <si>
    <t>05946</t>
  </si>
  <si>
    <t>05948</t>
  </si>
  <si>
    <t>05949</t>
  </si>
  <si>
    <t>05950</t>
  </si>
  <si>
    <t>05953</t>
  </si>
  <si>
    <t>05955</t>
  </si>
  <si>
    <t>05956</t>
  </si>
  <si>
    <t>05962</t>
  </si>
  <si>
    <t>05963</t>
  </si>
  <si>
    <t>05964</t>
  </si>
  <si>
    <t>05973</t>
  </si>
  <si>
    <t>05974</t>
  </si>
  <si>
    <t>05975</t>
  </si>
  <si>
    <t>05976</t>
  </si>
  <si>
    <t>05977</t>
  </si>
  <si>
    <t>05984</t>
  </si>
  <si>
    <t>05985</t>
  </si>
  <si>
    <t>05986</t>
  </si>
  <si>
    <t>05987</t>
  </si>
  <si>
    <t>05988</t>
  </si>
  <si>
    <t>05989</t>
  </si>
  <si>
    <t>05990</t>
  </si>
  <si>
    <t>05992</t>
  </si>
  <si>
    <t>05994</t>
  </si>
  <si>
    <t>05995</t>
  </si>
  <si>
    <t>05996</t>
  </si>
  <si>
    <t>05997</t>
  </si>
  <si>
    <t>05999</t>
  </si>
  <si>
    <t>06002</t>
  </si>
  <si>
    <t>06003</t>
  </si>
  <si>
    <t>06004</t>
  </si>
  <si>
    <t>06005</t>
  </si>
  <si>
    <t>06007</t>
  </si>
  <si>
    <t>06011</t>
  </si>
  <si>
    <t>06013</t>
  </si>
  <si>
    <t>06015</t>
  </si>
  <si>
    <t>06016</t>
  </si>
  <si>
    <t>06017</t>
  </si>
  <si>
    <t>06021</t>
  </si>
  <si>
    <t>06028</t>
  </si>
  <si>
    <t>06029</t>
  </si>
  <si>
    <t>06032</t>
  </si>
  <si>
    <t>06033</t>
  </si>
  <si>
    <t>06034</t>
  </si>
  <si>
    <t>06035</t>
  </si>
  <si>
    <t>06036</t>
  </si>
  <si>
    <t>06037</t>
  </si>
  <si>
    <t>06038</t>
  </si>
  <si>
    <t>06039</t>
  </si>
  <si>
    <t>06040</t>
  </si>
  <si>
    <t>06041</t>
  </si>
  <si>
    <t>06042</t>
  </si>
  <si>
    <t>06043</t>
  </si>
  <si>
    <t>06044</t>
  </si>
  <si>
    <t>06045</t>
  </si>
  <si>
    <t>06046</t>
  </si>
  <si>
    <t>06047</t>
  </si>
  <si>
    <t>06050</t>
  </si>
  <si>
    <t>06051</t>
  </si>
  <si>
    <t>06052</t>
  </si>
  <si>
    <t>06053</t>
  </si>
  <si>
    <t>06054</t>
  </si>
  <si>
    <t>06055</t>
  </si>
  <si>
    <t>06056</t>
  </si>
  <si>
    <t>06059</t>
  </si>
  <si>
    <t>06060</t>
  </si>
  <si>
    <t>06061</t>
  </si>
  <si>
    <t>06062</t>
  </si>
  <si>
    <t>06063</t>
  </si>
  <si>
    <t>06064</t>
  </si>
  <si>
    <t>06065</t>
  </si>
  <si>
    <t>06068</t>
  </si>
  <si>
    <t>06069</t>
  </si>
  <si>
    <t>06096</t>
  </si>
  <si>
    <t>06115</t>
  </si>
  <si>
    <t>06116</t>
  </si>
  <si>
    <t>06117</t>
  </si>
  <si>
    <t>06118</t>
  </si>
  <si>
    <t>06120</t>
  </si>
  <si>
    <t>06124</t>
  </si>
  <si>
    <t>06126</t>
  </si>
  <si>
    <t>06128</t>
  </si>
  <si>
    <t>06129</t>
  </si>
  <si>
    <t>06130</t>
  </si>
  <si>
    <t>06131</t>
  </si>
  <si>
    <t>06143</t>
  </si>
  <si>
    <t>06144</t>
  </si>
  <si>
    <t>06145</t>
  </si>
  <si>
    <t>06146</t>
  </si>
  <si>
    <t>06147</t>
  </si>
  <si>
    <t>06148</t>
  </si>
  <si>
    <t>06149</t>
  </si>
  <si>
    <t>06152</t>
  </si>
  <si>
    <t>06158</t>
  </si>
  <si>
    <t>06200</t>
  </si>
  <si>
    <t>06201</t>
  </si>
  <si>
    <t>06202</t>
  </si>
  <si>
    <t>06203</t>
  </si>
  <si>
    <t>06204</t>
  </si>
  <si>
    <t>06205</t>
  </si>
  <si>
    <t>06206</t>
  </si>
  <si>
    <t>06207</t>
  </si>
  <si>
    <t>06211</t>
  </si>
  <si>
    <t>06212</t>
  </si>
  <si>
    <t>06213</t>
  </si>
  <si>
    <t>06214</t>
  </si>
  <si>
    <t>06215</t>
  </si>
  <si>
    <t>06216</t>
  </si>
  <si>
    <t>06217</t>
  </si>
  <si>
    <t>06403</t>
  </si>
  <si>
    <t>06404</t>
  </si>
  <si>
    <t>06405</t>
  </si>
  <si>
    <t>06406</t>
  </si>
  <si>
    <t>06407</t>
  </si>
  <si>
    <t>06408</t>
  </si>
  <si>
    <t>06409</t>
  </si>
  <si>
    <t>06410</t>
  </si>
  <si>
    <t>06412</t>
  </si>
  <si>
    <t>06413</t>
  </si>
  <si>
    <t>06414</t>
  </si>
  <si>
    <t>06415</t>
  </si>
  <si>
    <t>06416</t>
  </si>
  <si>
    <t>06417</t>
  </si>
  <si>
    <t>06418</t>
  </si>
  <si>
    <t>06419</t>
  </si>
  <si>
    <t>06421</t>
  </si>
  <si>
    <t>06422</t>
  </si>
  <si>
    <t>06423</t>
  </si>
  <si>
    <t>06424</t>
  </si>
  <si>
    <t>06425</t>
  </si>
  <si>
    <t>06426</t>
  </si>
  <si>
    <t>06427</t>
  </si>
  <si>
    <t>06428</t>
  </si>
  <si>
    <t>06500</t>
  </si>
  <si>
    <t>06501</t>
  </si>
  <si>
    <t>06502</t>
  </si>
  <si>
    <t>06503</t>
  </si>
  <si>
    <t>06504</t>
  </si>
  <si>
    <t>06505</t>
  </si>
  <si>
    <t>06506</t>
  </si>
  <si>
    <t>06507</t>
  </si>
  <si>
    <t>06508</t>
  </si>
  <si>
    <t>06509</t>
  </si>
  <si>
    <t>06912</t>
  </si>
  <si>
    <t>06913</t>
  </si>
  <si>
    <t>06914</t>
  </si>
  <si>
    <t>06915</t>
  </si>
  <si>
    <t>06916</t>
  </si>
  <si>
    <t>06917</t>
  </si>
  <si>
    <t>06918</t>
  </si>
  <si>
    <t>06919</t>
  </si>
  <si>
    <t>06920</t>
  </si>
  <si>
    <t>07000</t>
  </si>
  <si>
    <t>07003</t>
  </si>
  <si>
    <t>07004</t>
  </si>
  <si>
    <t>07006</t>
  </si>
  <si>
    <t>07007</t>
  </si>
  <si>
    <t>07008</t>
  </si>
  <si>
    <t>07009</t>
  </si>
  <si>
    <t>07010</t>
  </si>
  <si>
    <t>07011</t>
  </si>
  <si>
    <t>07014</t>
  </si>
  <si>
    <t>07015</t>
  </si>
  <si>
    <t>07016</t>
  </si>
  <si>
    <t>07017</t>
  </si>
  <si>
    <t>07018</t>
  </si>
  <si>
    <t>07019</t>
  </si>
  <si>
    <t>07020</t>
  </si>
  <si>
    <t>07021</t>
  </si>
  <si>
    <t>07022</t>
  </si>
  <si>
    <t>07024</t>
  </si>
  <si>
    <t>07028</t>
  </si>
  <si>
    <t>07037</t>
  </si>
  <si>
    <t>07038</t>
  </si>
  <si>
    <t>07039</t>
  </si>
  <si>
    <t>07041</t>
  </si>
  <si>
    <t>07043</t>
  </si>
  <si>
    <t>07049</t>
  </si>
  <si>
    <t>07052</t>
  </si>
  <si>
    <t>07053</t>
  </si>
  <si>
    <t>07054</t>
  </si>
  <si>
    <t>07055</t>
  </si>
  <si>
    <t>07056</t>
  </si>
  <si>
    <t>07058</t>
  </si>
  <si>
    <t>07059</t>
  </si>
  <si>
    <t>07060</t>
  </si>
  <si>
    <t>07062</t>
  </si>
  <si>
    <t>07064</t>
  </si>
  <si>
    <t>07066</t>
  </si>
  <si>
    <t>07067</t>
  </si>
  <si>
    <t>07068</t>
  </si>
  <si>
    <t>07070</t>
  </si>
  <si>
    <t>07072</t>
  </si>
  <si>
    <t>07073</t>
  </si>
  <si>
    <t>07074</t>
  </si>
  <si>
    <t>07076</t>
  </si>
  <si>
    <t>07081</t>
  </si>
  <si>
    <t>07082</t>
  </si>
  <si>
    <t>07083</t>
  </si>
  <si>
    <t>07084</t>
  </si>
  <si>
    <t>07085</t>
  </si>
  <si>
    <t>07086</t>
  </si>
  <si>
    <t>07088</t>
  </si>
  <si>
    <t>07089</t>
  </si>
  <si>
    <t>07090</t>
  </si>
  <si>
    <t>07093</t>
  </si>
  <si>
    <t>07094</t>
  </si>
  <si>
    <t>07095</t>
  </si>
  <si>
    <t>07096</t>
  </si>
  <si>
    <t>07097</t>
  </si>
  <si>
    <t>07099</t>
  </si>
  <si>
    <t>07100</t>
  </si>
  <si>
    <t>07101</t>
  </si>
  <si>
    <t>07102</t>
  </si>
  <si>
    <t>07105</t>
  </si>
  <si>
    <t>07107</t>
  </si>
  <si>
    <t>07110</t>
  </si>
  <si>
    <t>07112</t>
  </si>
  <si>
    <t>07113</t>
  </si>
  <si>
    <t>07114</t>
  </si>
  <si>
    <t>07115</t>
  </si>
  <si>
    <t>07116</t>
  </si>
  <si>
    <t>07117</t>
  </si>
  <si>
    <t>07118</t>
  </si>
  <si>
    <t>07119</t>
  </si>
  <si>
    <t>07120</t>
  </si>
  <si>
    <t>07121</t>
  </si>
  <si>
    <t>07122</t>
  </si>
  <si>
    <t>07123</t>
  </si>
  <si>
    <t>07124</t>
  </si>
  <si>
    <t>07125</t>
  </si>
  <si>
    <t>07126</t>
  </si>
  <si>
    <t>07127</t>
  </si>
  <si>
    <t>07128</t>
  </si>
  <si>
    <t>07129</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</si>
  <si>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</si>
  <si>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</si>
  <si>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</si>
  <si>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</si>
  <si>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</si>
  <si>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</si>
  <si>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</si>
  <si>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</si>
  <si>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</si>
  <si>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</si>
  <si>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</si>
  <si>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</si>
  <si>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</si>
  <si>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</si>
  <si>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</si>
  <si>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</si>
  <si>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</si>
  <si>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</si>
  <si>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</si>
  <si>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</si>
  <si>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</si>
  <si>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</si>
  <si>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</si>
  <si>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</si>
  <si>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07158</t>
  </si>
  <si>
    <t>07159</t>
  </si>
  <si>
    <t>07160</t>
  </si>
  <si>
    <t>07164</t>
  </si>
  <si>
    <t>07165</t>
  </si>
  <si>
    <t>07167</t>
  </si>
  <si>
    <t>07168</t>
  </si>
  <si>
    <t>07169</t>
  </si>
  <si>
    <t>07170</t>
  </si>
  <si>
    <t>07171</t>
  </si>
  <si>
    <t>07172</t>
  </si>
  <si>
    <t>07173</t>
  </si>
  <si>
    <t>07174</t>
  </si>
  <si>
    <t>07176</t>
  </si>
  <si>
    <t>07177</t>
  </si>
  <si>
    <t>07179</t>
  </si>
  <si>
    <t>07182</t>
  </si>
  <si>
    <t>07183</t>
  </si>
  <si>
    <t>07184</t>
  </si>
  <si>
    <t>07185</t>
  </si>
  <si>
    <t>07186</t>
  </si>
  <si>
    <t>07187</t>
  </si>
  <si>
    <t>07188</t>
  </si>
  <si>
    <t>07230</t>
  </si>
  <si>
    <t>07231</t>
  </si>
  <si>
    <t>07232</t>
  </si>
  <si>
    <t>07233</t>
  </si>
  <si>
    <t>07234</t>
  </si>
  <si>
    <t>07235</t>
  </si>
  <si>
    <t>07236</t>
  </si>
  <si>
    <t>07237</t>
  </si>
  <si>
    <t>07238</t>
  </si>
  <si>
    <t>07244</t>
  </si>
  <si>
    <t>07246</t>
  </si>
  <si>
    <t>07252</t>
  </si>
  <si>
    <t>07253</t>
  </si>
  <si>
    <t>07254</t>
  </si>
  <si>
    <t>07258</t>
  </si>
  <si>
    <t>07264</t>
  </si>
  <si>
    <t>07275</t>
  </si>
  <si>
    <t>07276</t>
  </si>
  <si>
    <t>07277</t>
  </si>
  <si>
    <t>07278</t>
  </si>
  <si>
    <t>07280</t>
  </si>
  <si>
    <t>07281</t>
  </si>
  <si>
    <t>07283</t>
  </si>
  <si>
    <t>07284</t>
  </si>
  <si>
    <t>07285</t>
  </si>
  <si>
    <t>07286</t>
  </si>
  <si>
    <t>07287</t>
  </si>
  <si>
    <t>07288</t>
  </si>
  <si>
    <t>07289</t>
  </si>
  <si>
    <t>07292</t>
  </si>
  <si>
    <t>07293</t>
  </si>
  <si>
    <t>07296</t>
  </si>
  <si>
    <t>07297</t>
  </si>
  <si>
    <t>07298</t>
  </si>
  <si>
    <t>07299</t>
  </si>
  <si>
    <t>07300</t>
  </si>
  <si>
    <t>07301</t>
  </si>
  <si>
    <t>07317</t>
  </si>
  <si>
    <t>07318</t>
  </si>
  <si>
    <t>07319</t>
  </si>
  <si>
    <t>07320</t>
  </si>
  <si>
    <t>07321</t>
  </si>
  <si>
    <t>07322</t>
  </si>
  <si>
    <t>07323</t>
  </si>
  <si>
    <t>07324</t>
  </si>
  <si>
    <t>07326</t>
  </si>
  <si>
    <t>07328</t>
  </si>
  <si>
    <t>07329</t>
  </si>
  <si>
    <t>07330</t>
  </si>
  <si>
    <t>07331</t>
  </si>
  <si>
    <t>07333</t>
  </si>
  <si>
    <t>07335</t>
  </si>
  <si>
    <t>07336</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</si>
  <si>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</si>
  <si>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</si>
  <si>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</si>
  <si>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</si>
  <si>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</si>
  <si>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</si>
  <si>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</si>
  <si>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</si>
  <si>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</si>
  <si>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</si>
  <si>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</si>
  <si>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</si>
  <si>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</si>
  <si>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</si>
  <si>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</si>
  <si>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</si>
  <si>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</si>
  <si>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</si>
  <si>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</si>
  <si>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</si>
  <si>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</si>
  <si>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</si>
  <si>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</si>
  <si>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</si>
  <si>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</si>
  <si>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</si>
  <si>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</si>
  <si>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</si>
  <si>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07405</t>
  </si>
  <si>
    <t>07406</t>
  </si>
  <si>
    <t>07407</t>
  </si>
  <si>
    <t>07408</t>
  </si>
  <si>
    <t>07409</t>
  </si>
  <si>
    <t>07410</t>
  </si>
  <si>
    <t>07411</t>
  </si>
  <si>
    <t>07412</t>
  </si>
  <si>
    <t>07413</t>
  </si>
  <si>
    <t>07414</t>
  </si>
  <si>
    <t>07415</t>
  </si>
  <si>
    <t>07416</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</si>
  <si>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</si>
  <si>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</si>
  <si>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</si>
  <si>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</si>
  <si>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</si>
  <si>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</si>
  <si>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</si>
  <si>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</si>
  <si>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</si>
  <si>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</si>
  <si>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</si>
  <si>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</si>
  <si>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</si>
  <si>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</si>
  <si>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</si>
  <si>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</si>
  <si>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</si>
  <si>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</si>
  <si>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</si>
  <si>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</si>
  <si>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</si>
  <si>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</si>
  <si>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07472</t>
  </si>
  <si>
    <t>07473</t>
  </si>
  <si>
    <t>07474</t>
  </si>
  <si>
    <t>07482</t>
  </si>
  <si>
    <t>07483</t>
  </si>
  <si>
    <t>07484</t>
  </si>
  <si>
    <t>07485</t>
  </si>
  <si>
    <t>07486</t>
  </si>
  <si>
    <t>07487</t>
  </si>
  <si>
    <t>07489</t>
  </si>
  <si>
    <t>07490</t>
  </si>
  <si>
    <t>07491</t>
  </si>
  <si>
    <t>07492</t>
  </si>
  <si>
    <t>07493</t>
  </si>
  <si>
    <t>07494</t>
  </si>
  <si>
    <t>07495</t>
  </si>
  <si>
    <t>07496</t>
  </si>
  <si>
    <t>07497</t>
  </si>
  <si>
    <t>07498</t>
  </si>
  <si>
    <t>07500</t>
  </si>
  <si>
    <t>07501</t>
  </si>
  <si>
    <t>07502</t>
  </si>
  <si>
    <t>07506</t>
  </si>
  <si>
    <t>07507</t>
  </si>
  <si>
    <t>07508</t>
  </si>
  <si>
    <t>07509</t>
  </si>
  <si>
    <t>07510</t>
  </si>
  <si>
    <t>07511</t>
  </si>
  <si>
    <t>07513</t>
  </si>
  <si>
    <t>07514</t>
  </si>
  <si>
    <t>07515</t>
  </si>
  <si>
    <t>07516</t>
  </si>
  <si>
    <t>07519</t>
  </si>
  <si>
    <t>07520</t>
  </si>
  <si>
    <t>07524</t>
  </si>
  <si>
    <t>07525</t>
  </si>
  <si>
    <t>07526</t>
  </si>
  <si>
    <t>07527</t>
  </si>
  <si>
    <t>07528</t>
  </si>
  <si>
    <t>07529</t>
  </si>
  <si>
    <t>07530</t>
  </si>
  <si>
    <t>07531</t>
  </si>
  <si>
    <t>07532</t>
  </si>
  <si>
    <t>07534</t>
  </si>
  <si>
    <t>07535</t>
  </si>
  <si>
    <t>07536</t>
  </si>
  <si>
    <t>07537</t>
  </si>
  <si>
    <t>07538</t>
  </si>
  <si>
    <t>07539</t>
  </si>
  <si>
    <t>07540</t>
  </si>
  <si>
    <t>07541</t>
  </si>
  <si>
    <t>07542</t>
  </si>
  <si>
    <t>07543</t>
  </si>
  <si>
    <t>07544</t>
  </si>
  <si>
    <t>07550</t>
  </si>
  <si>
    <t>07552</t>
  </si>
  <si>
    <t>07553</t>
  </si>
  <si>
    <t>07556</t>
  </si>
  <si>
    <t>07557</t>
  </si>
  <si>
    <t>07558</t>
  </si>
  <si>
    <t>07559</t>
  </si>
  <si>
    <t>07560</t>
  </si>
  <si>
    <t>07568</t>
  </si>
  <si>
    <t>07569</t>
  </si>
  <si>
    <t>07573</t>
  </si>
  <si>
    <t>07603</t>
  </si>
  <si>
    <t>07609</t>
  </si>
  <si>
    <t>07610</t>
  </si>
  <si>
    <t>07611</t>
  </si>
  <si>
    <t>07613</t>
  </si>
  <si>
    <t>07614</t>
  </si>
  <si>
    <t>07617</t>
  </si>
  <si>
    <t>07620</t>
  </si>
  <si>
    <t>07621</t>
  </si>
  <si>
    <t>07624</t>
  </si>
  <si>
    <t>07625</t>
  </si>
  <si>
    <t>07630</t>
  </si>
  <si>
    <t>07631</t>
  </si>
  <si>
    <t>07632</t>
  </si>
  <si>
    <t>07633</t>
  </si>
  <si>
    <t>07634</t>
  </si>
  <si>
    <t>07635</t>
  </si>
  <si>
    <t>07636</t>
  </si>
  <si>
    <t>07637</t>
  </si>
  <si>
    <t>07639</t>
  </si>
  <si>
    <t>07641</t>
  </si>
  <si>
    <t>07642</t>
  </si>
  <si>
    <t>07643</t>
  </si>
  <si>
    <t>07644</t>
  </si>
  <si>
    <t>07645</t>
  </si>
  <si>
    <t>07646</t>
  </si>
  <si>
    <t>07647</t>
  </si>
  <si>
    <t>07648</t>
  </si>
  <si>
    <t>07649</t>
  </si>
  <si>
    <t>07650</t>
  </si>
  <si>
    <t>07651</t>
  </si>
  <si>
    <t>07652</t>
  </si>
  <si>
    <t>07653</t>
  </si>
  <si>
    <t>07654</t>
  </si>
  <si>
    <t>07655</t>
  </si>
  <si>
    <t>07656</t>
  </si>
  <si>
    <t>07657</t>
  </si>
  <si>
    <t>07660</t>
  </si>
  <si>
    <t>07661</t>
  </si>
  <si>
    <t>07662</t>
  </si>
  <si>
    <t>07665</t>
  </si>
  <si>
    <t>07666</t>
  </si>
  <si>
    <t>07667</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</si>
  <si>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</si>
  <si>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</si>
  <si>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</si>
  <si>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</si>
  <si>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</si>
  <si>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</si>
  <si>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</si>
  <si>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</si>
  <si>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</si>
  <si>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</si>
  <si>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</si>
  <si>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</si>
  <si>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</si>
  <si>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</si>
  <si>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</si>
  <si>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</si>
  <si>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</si>
  <si>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</si>
  <si>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</si>
  <si>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</si>
  <si>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</si>
  <si>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</si>
  <si>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</si>
  <si>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</si>
  <si>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</si>
  <si>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</si>
  <si>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</si>
  <si>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</si>
  <si>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</si>
  <si>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</si>
  <si>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</si>
  <si>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</si>
  <si>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</si>
  <si>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</si>
  <si>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</si>
  <si>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</si>
  <si>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07712</t>
  </si>
  <si>
    <t>07713</t>
  </si>
  <si>
    <t>07730</t>
  </si>
  <si>
    <t>07731</t>
  </si>
  <si>
    <t>07732</t>
  </si>
  <si>
    <t>07733</t>
  </si>
  <si>
    <t>07734</t>
  </si>
  <si>
    <t>07769</t>
  </si>
  <si>
    <t>07770</t>
  </si>
  <si>
    <t>07771</t>
  </si>
  <si>
    <t>07772</t>
  </si>
  <si>
    <t>07773</t>
  </si>
  <si>
    <t>07774</t>
  </si>
  <si>
    <t>07775</t>
  </si>
  <si>
    <t>07776</t>
  </si>
  <si>
    <t>07777</t>
  </si>
  <si>
    <t>07778</t>
  </si>
  <si>
    <t>07779</t>
  </si>
  <si>
    <t>07780</t>
  </si>
  <si>
    <t>07781</t>
  </si>
  <si>
    <t>07782</t>
  </si>
  <si>
    <t>07783</t>
  </si>
  <si>
    <t>07784</t>
  </si>
  <si>
    <t>07785</t>
  </si>
  <si>
    <t>07786</t>
  </si>
  <si>
    <t>07796</t>
  </si>
  <si>
    <t>07797</t>
  </si>
  <si>
    <t>07798</t>
  </si>
  <si>
    <t>07799</t>
  </si>
  <si>
    <t>07800</t>
  </si>
  <si>
    <t>07801</t>
  </si>
  <si>
    <t>07802</t>
  </si>
  <si>
    <t>07803</t>
  </si>
  <si>
    <t>07804</t>
  </si>
  <si>
    <t>07805</t>
  </si>
  <si>
    <t>07807</t>
  </si>
  <si>
    <t>07808</t>
  </si>
  <si>
    <t>07853</t>
  </si>
  <si>
    <t>07854</t>
  </si>
  <si>
    <t>07856</t>
  </si>
  <si>
    <t>07857</t>
  </si>
  <si>
    <t>07858</t>
  </si>
  <si>
    <t>07859</t>
  </si>
  <si>
    <t>07864</t>
  </si>
  <si>
    <t>07873</t>
  </si>
  <si>
    <t>07874</t>
  </si>
  <si>
    <t>07875</t>
  </si>
  <si>
    <t>07876</t>
  </si>
  <si>
    <t>07877</t>
  </si>
  <si>
    <t>07878</t>
  </si>
  <si>
    <t>07879</t>
  </si>
  <si>
    <t>07880</t>
  </si>
  <si>
    <t>07881</t>
  </si>
  <si>
    <t>07882</t>
  </si>
  <si>
    <t>07884</t>
  </si>
  <si>
    <t>07885</t>
  </si>
  <si>
    <t>07886</t>
  </si>
  <si>
    <t>07887</t>
  </si>
  <si>
    <t>07888</t>
  </si>
  <si>
    <t>07889</t>
  </si>
  <si>
    <t>07890</t>
  </si>
  <si>
    <t>07891</t>
  </si>
  <si>
    <t>07892</t>
  </si>
  <si>
    <t>07893</t>
  </si>
  <si>
    <t>07894</t>
  </si>
  <si>
    <t>07895</t>
  </si>
  <si>
    <t>07896</t>
  </si>
  <si>
    <t>07898</t>
  </si>
  <si>
    <t>07899</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</si>
  <si>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</si>
  <si>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</si>
  <si>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</si>
  <si>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</si>
  <si>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</si>
  <si>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</si>
  <si>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</si>
  <si>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</si>
  <si>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</si>
  <si>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</si>
  <si>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</si>
  <si>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</si>
  <si>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</si>
  <si>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</si>
  <si>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</si>
  <si>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</si>
  <si>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</si>
  <si>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</si>
  <si>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</si>
  <si>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</si>
  <si>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</si>
  <si>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</si>
  <si>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</si>
  <si>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</si>
  <si>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</si>
  <si>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</si>
  <si>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</si>
  <si>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</si>
  <si>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</si>
  <si>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</si>
  <si>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</si>
  <si>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</si>
  <si>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</si>
  <si>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</si>
  <si>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</si>
  <si>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</si>
  <si>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</si>
  <si>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</si>
  <si>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</si>
  <si>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</si>
  <si>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</si>
  <si>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</si>
  <si>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07944</t>
  </si>
  <si>
    <t>07945</t>
  </si>
  <si>
    <t>07946</t>
  </si>
  <si>
    <t>07947</t>
  </si>
  <si>
    <t>07948</t>
  </si>
  <si>
    <t>07952</t>
  </si>
  <si>
    <t>07953</t>
  </si>
  <si>
    <t>07954</t>
  </si>
  <si>
    <t>07955</t>
  </si>
  <si>
    <t>07956</t>
  </si>
  <si>
    <t>07957</t>
  </si>
  <si>
    <t>07958</t>
  </si>
  <si>
    <t>07977</t>
  </si>
  <si>
    <t>07978</t>
  </si>
  <si>
    <t>07981</t>
  </si>
  <si>
    <t>07983</t>
  </si>
  <si>
    <t>07984</t>
  </si>
  <si>
    <t>07989</t>
  </si>
  <si>
    <t>07990</t>
  </si>
  <si>
    <t>07991</t>
  </si>
  <si>
    <t>07993</t>
  </si>
  <si>
    <t>07996</t>
  </si>
  <si>
    <t>07997</t>
  </si>
  <si>
    <t>07998</t>
  </si>
  <si>
    <t>07999</t>
  </si>
  <si>
    <t>08000</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</si>
  <si>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</si>
  <si>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</si>
  <si>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</si>
  <si>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</si>
  <si>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</si>
  <si>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</si>
  <si>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</si>
  <si>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</si>
  <si>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</si>
  <si>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</si>
  <si>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</si>
  <si>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</si>
  <si>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</si>
  <si>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</si>
  <si>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</si>
  <si>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</si>
  <si>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</si>
  <si>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</si>
  <si>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</si>
  <si>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</si>
  <si>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</si>
  <si>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</si>
  <si>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</si>
  <si>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</si>
  <si>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</si>
  <si>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</si>
  <si>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</si>
  <si>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</si>
  <si>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</si>
  <si>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</si>
  <si>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08034</t>
  </si>
  <si>
    <t>08036</t>
  </si>
  <si>
    <t>08037</t>
  </si>
  <si>
    <t>08039</t>
  </si>
  <si>
    <t>08045</t>
  </si>
  <si>
    <t>08046</t>
  </si>
  <si>
    <t>10001</t>
  </si>
  <si>
    <t>10002</t>
  </si>
  <si>
    <t>10003</t>
  </si>
  <si>
    <t>10006</t>
  </si>
  <si>
    <t>10007</t>
  </si>
  <si>
    <t>10009</t>
  </si>
  <si>
    <t>10010</t>
  </si>
  <si>
    <t>10011</t>
  </si>
  <si>
    <t>10012</t>
  </si>
  <si>
    <t>10013</t>
  </si>
  <si>
    <t>10018</t>
  </si>
  <si>
    <t>10020</t>
  </si>
  <si>
    <t>10021</t>
  </si>
  <si>
    <t>10022</t>
  </si>
  <si>
    <t>10023</t>
  </si>
  <si>
    <t>10024</t>
  </si>
  <si>
    <t>10026</t>
  </si>
  <si>
    <t>10027</t>
  </si>
  <si>
    <t>10028</t>
  </si>
  <si>
    <t>10029</t>
  </si>
  <si>
    <t>10030</t>
  </si>
  <si>
    <t>10031</t>
  </si>
  <si>
    <t>10032</t>
  </si>
  <si>
    <t>10033</t>
  </si>
  <si>
    <t>10034</t>
  </si>
  <si>
    <t>10035</t>
  </si>
  <si>
    <t>10036</t>
  </si>
  <si>
    <t>10042</t>
  </si>
  <si>
    <t>10043</t>
  </si>
  <si>
    <t>10044</t>
  </si>
  <si>
    <t>10045</t>
  </si>
  <si>
    <t>10046</t>
  </si>
  <si>
    <t>10047</t>
  </si>
  <si>
    <t>10048</t>
  </si>
  <si>
    <t>10049</t>
  </si>
  <si>
    <t>10050</t>
  </si>
  <si>
    <t>10052</t>
  </si>
  <si>
    <t>10053</t>
  </si>
  <si>
    <t>10054</t>
  </si>
  <si>
    <t>10055</t>
  </si>
  <si>
    <t>10056</t>
  </si>
  <si>
    <t>10057</t>
  </si>
  <si>
    <t>10058</t>
  </si>
  <si>
    <t>10059</t>
  </si>
  <si>
    <t>10060</t>
  </si>
  <si>
    <t>10061</t>
  </si>
  <si>
    <t>10062</t>
  </si>
  <si>
    <t>10063</t>
  </si>
  <si>
    <t>10064</t>
  </si>
  <si>
    <t>10065</t>
  </si>
  <si>
    <t>10066</t>
  </si>
  <si>
    <t>10067</t>
  </si>
  <si>
    <t>10068</t>
  </si>
  <si>
    <t>10069</t>
  </si>
  <si>
    <t>10103</t>
  </si>
  <si>
    <t>10104</t>
  </si>
  <si>
    <t>10105</t>
  </si>
  <si>
    <t>10106</t>
  </si>
  <si>
    <t>10107</t>
  </si>
  <si>
    <t>10108</t>
  </si>
  <si>
    <t>10109</t>
  </si>
  <si>
    <t>10110</t>
  </si>
  <si>
    <t>10111</t>
  </si>
  <si>
    <t>10112</t>
  </si>
  <si>
    <t>10114</t>
  </si>
  <si>
    <t>10115</t>
  </si>
  <si>
    <t>10116</t>
  </si>
  <si>
    <t>10117</t>
  </si>
  <si>
    <t>10118</t>
  </si>
  <si>
    <t>10119</t>
  </si>
  <si>
    <t>10120</t>
  </si>
  <si>
    <t>10121</t>
  </si>
  <si>
    <t>10122</t>
  </si>
  <si>
    <t>10123</t>
  </si>
  <si>
    <t>10124</t>
  </si>
  <si>
    <t>10125</t>
  </si>
  <si>
    <t>10126</t>
  </si>
  <si>
    <t>10127</t>
  </si>
  <si>
    <t>10128</t>
  </si>
  <si>
    <t>10129</t>
  </si>
  <si>
    <t>10130</t>
  </si>
  <si>
    <t>10131</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</si>
  <si>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</si>
  <si>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</si>
  <si>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</si>
  <si>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</si>
  <si>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</si>
  <si>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</si>
  <si>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</si>
  <si>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</si>
  <si>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</si>
  <si>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</si>
  <si>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</si>
  <si>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</si>
  <si>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</si>
  <si>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</si>
  <si>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</si>
  <si>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</si>
  <si>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</si>
  <si>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</si>
  <si>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</si>
  <si>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</si>
  <si>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</si>
  <si>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</si>
  <si>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</si>
  <si>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</si>
  <si>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</si>
  <si>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</si>
  <si>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</si>
  <si>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</si>
  <si>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</si>
  <si>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</si>
  <si>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</si>
  <si>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</si>
  <si>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</si>
  <si>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</si>
  <si>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</si>
  <si>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</si>
  <si>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</si>
  <si>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</si>
  <si>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</si>
  <si>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</si>
  <si>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</si>
  <si>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</si>
  <si>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</si>
  <si>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</si>
  <si>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</si>
  <si>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</si>
  <si>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</si>
  <si>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</si>
  <si>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</si>
  <si>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</si>
  <si>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</si>
  <si>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</si>
  <si>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</si>
  <si>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</si>
  <si>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</si>
  <si>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</si>
  <si>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</si>
  <si>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</si>
  <si>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</si>
  <si>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</si>
  <si>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</si>
  <si>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</si>
  <si>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</si>
  <si>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</si>
  <si>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</si>
  <si>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</si>
  <si>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</si>
  <si>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</si>
  <si>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</si>
  <si>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</si>
  <si>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</si>
  <si>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</si>
  <si>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</si>
  <si>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</si>
  <si>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</si>
  <si>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</si>
  <si>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</si>
  <si>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</si>
  <si>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</si>
  <si>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</si>
  <si>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</si>
  <si>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</si>
  <si>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</si>
  <si>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</si>
  <si>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</si>
  <si>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</si>
  <si>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</si>
  <si>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</si>
  <si>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</si>
  <si>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</si>
  <si>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</si>
  <si>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</si>
  <si>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</si>
  <si>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</si>
  <si>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</si>
  <si>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</si>
  <si>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</si>
  <si>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</si>
  <si>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</si>
  <si>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</si>
  <si>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</si>
  <si>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</si>
  <si>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</si>
  <si>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</si>
  <si>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</si>
  <si>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</si>
  <si>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</si>
  <si>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</si>
  <si>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</si>
  <si>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</si>
  <si>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</si>
  <si>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</si>
  <si>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</si>
  <si>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</si>
  <si>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</si>
  <si>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</si>
  <si>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</si>
  <si>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</si>
  <si>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</si>
  <si>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</si>
  <si>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</si>
  <si>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</si>
  <si>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</si>
  <si>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</si>
  <si>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</si>
  <si>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</si>
  <si>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</si>
  <si>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</si>
  <si>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</si>
  <si>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</si>
  <si>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</si>
  <si>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</si>
  <si>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</si>
  <si>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</si>
  <si>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</si>
  <si>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</si>
  <si>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</si>
  <si>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</si>
  <si>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</si>
  <si>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</si>
  <si>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</si>
  <si>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</si>
  <si>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</si>
  <si>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</si>
  <si>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</si>
  <si>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</si>
  <si>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</si>
  <si>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</si>
  <si>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</si>
  <si>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</si>
  <si>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</si>
  <si>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</si>
  <si>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</si>
  <si>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</si>
  <si>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</si>
  <si>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</si>
  <si>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</si>
  <si>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</si>
  <si>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</si>
  <si>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</si>
  <si>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</si>
  <si>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</si>
  <si>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</si>
  <si>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</si>
  <si>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</si>
  <si>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</si>
  <si>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</si>
  <si>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</si>
  <si>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</si>
  <si>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</si>
  <si>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</si>
  <si>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</si>
  <si>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</si>
  <si>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</si>
  <si>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</si>
  <si>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</si>
  <si>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</si>
  <si>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</si>
  <si>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</si>
  <si>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</si>
  <si>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</si>
  <si>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</si>
  <si>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</si>
  <si>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</si>
  <si>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</si>
  <si>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</si>
  <si>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</si>
  <si>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</si>
  <si>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</si>
  <si>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</si>
  <si>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</si>
  <si>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</si>
  <si>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</si>
  <si>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</si>
  <si>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</si>
  <si>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</si>
  <si>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</si>
  <si>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</si>
  <si>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</si>
  <si>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</si>
  <si>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</si>
  <si>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</si>
  <si>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</si>
  <si>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</si>
  <si>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</si>
  <si>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</si>
  <si>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</si>
  <si>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</si>
  <si>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</si>
  <si>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</si>
  <si>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</si>
  <si>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</si>
  <si>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</si>
  <si>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</si>
  <si>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</si>
  <si>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</si>
  <si>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</si>
  <si>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</si>
  <si>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</si>
  <si>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</si>
  <si>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</si>
  <si>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</si>
  <si>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</si>
  <si>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</si>
  <si>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</si>
  <si>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</si>
  <si>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</si>
  <si>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</si>
  <si>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</si>
  <si>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</si>
  <si>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</si>
  <si>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</si>
  <si>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</si>
  <si>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</si>
  <si>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</si>
  <si>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</si>
  <si>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</si>
  <si>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</si>
  <si>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</si>
  <si>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</si>
  <si>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</si>
  <si>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</si>
  <si>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</si>
  <si>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</si>
  <si>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</si>
  <si>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</si>
  <si>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</si>
  <si>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</si>
  <si>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</si>
  <si>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</si>
  <si>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</si>
  <si>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</si>
  <si>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</si>
  <si>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</si>
  <si>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</si>
  <si>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10447</t>
  </si>
  <si>
    <t>10452</t>
  </si>
  <si>
    <t>10456</t>
  </si>
  <si>
    <t>10457</t>
  </si>
  <si>
    <t>10459</t>
  </si>
  <si>
    <t>10460</t>
  </si>
  <si>
    <t>10461</t>
  </si>
  <si>
    <t>10462</t>
  </si>
  <si>
    <t>10463</t>
  </si>
  <si>
    <t>10469</t>
  </si>
  <si>
    <t>10472</t>
  </si>
  <si>
    <t>10474</t>
  </si>
  <si>
    <t>10476</t>
  </si>
  <si>
    <t>10478</t>
  </si>
  <si>
    <t>10480</t>
  </si>
  <si>
    <t>10482</t>
  </si>
  <si>
    <t>10484</t>
  </si>
  <si>
    <t>10485</t>
  </si>
  <si>
    <t>10514</t>
  </si>
  <si>
    <t>10516</t>
  </si>
  <si>
    <t>10518</t>
  </si>
  <si>
    <t>10519</t>
  </si>
  <si>
    <t>10522</t>
  </si>
  <si>
    <t>10523</t>
  </si>
  <si>
    <t>10524</t>
  </si>
  <si>
    <t>10526</t>
  </si>
  <si>
    <t>10527</t>
  </si>
  <si>
    <t>10528</t>
  </si>
  <si>
    <t>10529</t>
  </si>
  <si>
    <t>10530</t>
  </si>
  <si>
    <t>10534</t>
  </si>
  <si>
    <t>10537</t>
  </si>
  <si>
    <t>10539</t>
  </si>
  <si>
    <t>10541</t>
  </si>
  <si>
    <t>10543</t>
  </si>
  <si>
    <t>10545</t>
  </si>
  <si>
    <t>10547</t>
  </si>
  <si>
    <t>10549</t>
  </si>
  <si>
    <t>10550</t>
  </si>
  <si>
    <t>10576</t>
  </si>
  <si>
    <t>10579</t>
  </si>
  <si>
    <t>10581</t>
  </si>
  <si>
    <t>10583</t>
  </si>
  <si>
    <t>10585</t>
  </si>
  <si>
    <t>10587</t>
  </si>
  <si>
    <t>10622</t>
  </si>
  <si>
    <t>10623</t>
  </si>
  <si>
    <t>10624</t>
  </si>
  <si>
    <t>10625</t>
  </si>
  <si>
    <t>10626</t>
  </si>
  <si>
    <t>10627</t>
  </si>
  <si>
    <t>10628</t>
  </si>
  <si>
    <t>10630</t>
  </si>
  <si>
    <t>10631</t>
  </si>
  <si>
    <t>10635</t>
  </si>
  <si>
    <t>10636</t>
  </si>
  <si>
    <t>10637</t>
  </si>
  <si>
    <t>10638</t>
  </si>
  <si>
    <t>10639</t>
  </si>
  <si>
    <t>10640</t>
  </si>
  <si>
    <t>10641</t>
  </si>
  <si>
    <t>10643</t>
  </si>
  <si>
    <t>10644</t>
  </si>
  <si>
    <t>10647</t>
  </si>
  <si>
    <t>10648</t>
  </si>
  <si>
    <t>10649</t>
  </si>
  <si>
    <t>10664</t>
  </si>
  <si>
    <t>10688</t>
  </si>
  <si>
    <t>10689</t>
  </si>
  <si>
    <t>10690</t>
  </si>
  <si>
    <t>10692</t>
  </si>
  <si>
    <t>10694</t>
  </si>
  <si>
    <t>10697</t>
  </si>
  <si>
    <t>10698</t>
  </si>
  <si>
    <t>10699</t>
  </si>
  <si>
    <t>10700</t>
  </si>
  <si>
    <t>10712</t>
  </si>
  <si>
    <t>10713</t>
  </si>
  <si>
    <t>10721</t>
  </si>
  <si>
    <t>10722</t>
  </si>
  <si>
    <t>10723</t>
  </si>
  <si>
    <t>10724</t>
  </si>
  <si>
    <t>10725</t>
  </si>
  <si>
    <t>10728</t>
  </si>
  <si>
    <t>10731</t>
  </si>
  <si>
    <t>10735</t>
  </si>
  <si>
    <t>10736</t>
  </si>
  <si>
    <t>10737</t>
  </si>
  <si>
    <t>10738</t>
  </si>
  <si>
    <t>10739</t>
  </si>
  <si>
    <t>10740</t>
  </si>
  <si>
    <t>10741</t>
  </si>
  <si>
    <t>10742</t>
  </si>
  <si>
    <t>10743</t>
  </si>
  <si>
    <t>10744</t>
  </si>
  <si>
    <t>10745</t>
  </si>
  <si>
    <t>10748</t>
  </si>
  <si>
    <t>10749</t>
  </si>
  <si>
    <t>10750</t>
  </si>
  <si>
    <t>10751</t>
  </si>
  <si>
    <t>10752</t>
  </si>
  <si>
    <t>10755</t>
  </si>
  <si>
    <t>10756</t>
  </si>
  <si>
    <t>10759</t>
  </si>
  <si>
    <t>10760</t>
  </si>
  <si>
    <t>10761</t>
  </si>
  <si>
    <t>10765</t>
  </si>
  <si>
    <t>10766</t>
  </si>
  <si>
    <t>10767</t>
  </si>
  <si>
    <t>10768</t>
  </si>
  <si>
    <t>10771</t>
  </si>
  <si>
    <t>10772</t>
  </si>
  <si>
    <t>10773</t>
  </si>
  <si>
    <t>10774</t>
  </si>
  <si>
    <t>10777</t>
  </si>
  <si>
    <t>10780</t>
  </si>
  <si>
    <t>10784</t>
  </si>
  <si>
    <t>10788</t>
  </si>
  <si>
    <t>10790</t>
  </si>
  <si>
    <t>10791</t>
  </si>
  <si>
    <t>10792</t>
  </si>
  <si>
    <t>10793</t>
  </si>
  <si>
    <t>10794</t>
  </si>
  <si>
    <t>10795</t>
  </si>
  <si>
    <t>10796</t>
  </si>
  <si>
    <t>10797</t>
  </si>
  <si>
    <t>10803</t>
  </si>
  <si>
    <t>10806</t>
  </si>
  <si>
    <t>10808</t>
  </si>
  <si>
    <t>10896</t>
  </si>
  <si>
    <t>10898</t>
  </si>
  <si>
    <t>10900</t>
  </si>
  <si>
    <t>10901</t>
  </si>
  <si>
    <t>10902</t>
  </si>
  <si>
    <t>10903</t>
  </si>
  <si>
    <t>10905</t>
  </si>
  <si>
    <t>10907</t>
  </si>
  <si>
    <t>10908</t>
  </si>
  <si>
    <t>10910</t>
  </si>
  <si>
    <t>10911</t>
  </si>
  <si>
    <t>10915</t>
  </si>
  <si>
    <t>10916</t>
  </si>
  <si>
    <t>10918</t>
  </si>
  <si>
    <t>10919</t>
  </si>
  <si>
    <t>10920</t>
  </si>
  <si>
    <t>10921</t>
  </si>
  <si>
    <t>10922</t>
  </si>
  <si>
    <t>10923</t>
  </si>
  <si>
    <t>10924</t>
  </si>
  <si>
    <t>10925</t>
  </si>
  <si>
    <t>10927</t>
  </si>
  <si>
    <t>10932</t>
  </si>
  <si>
    <t>10933</t>
  </si>
  <si>
    <t>10934</t>
  </si>
  <si>
    <t>10935</t>
  </si>
  <si>
    <t>10950</t>
  </si>
  <si>
    <t>10951</t>
  </si>
  <si>
    <t>10952</t>
  </si>
  <si>
    <t>10953</t>
  </si>
  <si>
    <t>10954</t>
  </si>
  <si>
    <t>10955</t>
  </si>
  <si>
    <t>10956</t>
  </si>
  <si>
    <t>10957</t>
  </si>
  <si>
    <t>10959</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</si>
  <si>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</si>
  <si>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</si>
  <si>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</si>
  <si>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</si>
  <si>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</si>
  <si>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</si>
  <si>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</si>
  <si>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</si>
  <si>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</si>
  <si>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</si>
  <si>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</si>
  <si>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</si>
  <si>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</si>
  <si>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</si>
  <si>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</si>
  <si>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</si>
  <si>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</si>
  <si>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</si>
  <si>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</si>
  <si>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</si>
  <si>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</si>
  <si>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</si>
  <si>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</si>
  <si>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</si>
  <si>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</si>
  <si>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</si>
  <si>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</si>
  <si>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</si>
  <si>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</si>
  <si>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</si>
  <si>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</si>
  <si>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</si>
  <si>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</si>
  <si>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</si>
  <si>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10999</t>
  </si>
  <si>
    <t>11001</t>
  </si>
  <si>
    <t>11006</t>
  </si>
  <si>
    <t>11007</t>
  </si>
  <si>
    <t>11008</t>
  </si>
  <si>
    <t>11009</t>
  </si>
  <si>
    <t>11015</t>
  </si>
  <si>
    <t>11016</t>
  </si>
  <si>
    <t>11017</t>
  </si>
  <si>
    <t>11019</t>
  </si>
  <si>
    <t>11020</t>
  </si>
  <si>
    <t>11021</t>
  </si>
  <si>
    <t>11022</t>
  </si>
  <si>
    <t>11024</t>
  </si>
  <si>
    <t>11029</t>
  </si>
  <si>
    <t>11030</t>
  </si>
  <si>
    <t>11031</t>
  </si>
  <si>
    <t>11032</t>
  </si>
  <si>
    <t>11033</t>
  </si>
  <si>
    <t>11034</t>
  </si>
  <si>
    <t>11035</t>
  </si>
  <si>
    <t>11054</t>
  </si>
  <si>
    <t>11058</t>
  </si>
  <si>
    <t>11059</t>
  </si>
  <si>
    <t>11060</t>
  </si>
  <si>
    <t>11061</t>
  </si>
  <si>
    <t>11062</t>
  </si>
  <si>
    <t>11063</t>
  </si>
  <si>
    <t>11064</t>
  </si>
  <si>
    <t>11066</t>
  </si>
  <si>
    <t>11067</t>
  </si>
  <si>
    <t>11068</t>
  </si>
  <si>
    <t>11069</t>
  </si>
  <si>
    <t>11070</t>
  </si>
  <si>
    <t>11071</t>
  </si>
  <si>
    <t>11072</t>
  </si>
  <si>
    <t>11073</t>
  </si>
  <si>
    <t>11074</t>
  </si>
  <si>
    <t>11075</t>
  </si>
  <si>
    <t>11076</t>
  </si>
  <si>
    <t>11077</t>
  </si>
  <si>
    <t>11078</t>
  </si>
  <si>
    <t>11085</t>
  </si>
  <si>
    <t>11086</t>
  </si>
  <si>
    <t>11087</t>
  </si>
  <si>
    <t>11089</t>
  </si>
  <si>
    <t>11090</t>
  </si>
  <si>
    <t>11091</t>
  </si>
  <si>
    <t>11092</t>
  </si>
  <si>
    <t>11093</t>
  </si>
  <si>
    <t>11095</t>
  </si>
  <si>
    <t>11096</t>
  </si>
  <si>
    <t>11097</t>
  </si>
  <si>
    <t>11098</t>
  </si>
  <si>
    <t>11099</t>
  </si>
  <si>
    <t>11100</t>
  </si>
  <si>
    <t>11101</t>
  </si>
  <si>
    <t>11102</t>
  </si>
  <si>
    <t>11103</t>
  </si>
  <si>
    <t>11104</t>
  </si>
  <si>
    <t>11105</t>
  </si>
  <si>
    <t>11106</t>
  </si>
  <si>
    <t>11107</t>
  </si>
  <si>
    <t>11108</t>
  </si>
  <si>
    <t>11109</t>
  </si>
  <si>
    <t>11110</t>
  </si>
  <si>
    <t>11111</t>
  </si>
  <si>
    <t>11113</t>
  </si>
  <si>
    <t>11114</t>
  </si>
  <si>
    <t>11115</t>
  </si>
  <si>
    <t>11117</t>
  </si>
  <si>
    <t>11118</t>
  </si>
  <si>
    <t>11119</t>
  </si>
  <si>
    <t>11120</t>
  </si>
  <si>
    <t>11122</t>
  </si>
  <si>
    <t>11125</t>
  </si>
  <si>
    <t>11126</t>
  </si>
  <si>
    <t>11128</t>
  </si>
  <si>
    <t>11130</t>
  </si>
  <si>
    <t>11131</t>
  </si>
  <si>
    <t>11135</t>
  </si>
  <si>
    <t>11139</t>
  </si>
  <si>
    <t>11144</t>
  </si>
  <si>
    <t>11147</t>
  </si>
  <si>
    <t>11148</t>
  </si>
  <si>
    <t>11151</t>
  </si>
  <si>
    <t>11152</t>
  </si>
  <si>
    <t>11153</t>
  </si>
  <si>
    <t>11154</t>
  </si>
  <si>
    <t>11156</t>
  </si>
  <si>
    <t>11157</t>
  </si>
  <si>
    <t>11158</t>
  </si>
  <si>
    <t>11159</t>
  </si>
  <si>
    <t>11162</t>
  </si>
  <si>
    <t>11163</t>
  </si>
  <si>
    <t>11164</t>
  </si>
  <si>
    <t>11167</t>
  </si>
  <si>
    <t>11168</t>
  </si>
  <si>
    <t>11169</t>
  </si>
  <si>
    <t>11170</t>
  </si>
  <si>
    <t>11172</t>
  </si>
  <si>
    <t>11173</t>
  </si>
  <si>
    <t>11174</t>
  </si>
  <si>
    <t>11175</t>
  </si>
  <si>
    <t>11176</t>
  </si>
  <si>
    <t>11177</t>
  </si>
  <si>
    <t>11178</t>
  </si>
  <si>
    <t>11179</t>
  </si>
  <si>
    <t>11180</t>
  </si>
  <si>
    <t>11181</t>
  </si>
  <si>
    <t>11182</t>
  </si>
  <si>
    <t>11183</t>
  </si>
  <si>
    <t>11184</t>
  </si>
  <si>
    <t>11186</t>
  </si>
  <si>
    <t>11187</t>
  </si>
  <si>
    <t>11188</t>
  </si>
  <si>
    <t>11189</t>
  </si>
  <si>
    <t>11190</t>
  </si>
  <si>
    <t>11191</t>
  </si>
  <si>
    <t>11192</t>
  </si>
  <si>
    <t>11193</t>
  </si>
  <si>
    <t>11194</t>
  </si>
  <si>
    <t>11195</t>
  </si>
  <si>
    <t>11196</t>
  </si>
  <si>
    <t>11197</t>
  </si>
  <si>
    <t>11198</t>
  </si>
  <si>
    <t>11199</t>
  </si>
  <si>
    <t>11200</t>
  </si>
  <si>
    <t>11201</t>
  </si>
  <si>
    <t>11204</t>
  </si>
  <si>
    <t>11205</t>
  </si>
  <si>
    <t>11209</t>
  </si>
  <si>
    <t>11210</t>
  </si>
  <si>
    <t>11211</t>
  </si>
  <si>
    <t>11212</t>
  </si>
  <si>
    <t>11219</t>
  </si>
  <si>
    <t>11221</t>
  </si>
  <si>
    <t>11222</t>
  </si>
  <si>
    <t>11223</t>
  </si>
  <si>
    <t>11224</t>
  </si>
  <si>
    <t>11225</t>
  </si>
  <si>
    <t>11227</t>
  </si>
  <si>
    <t>11228</t>
  </si>
  <si>
    <t>11230</t>
  </si>
  <si>
    <t>11231</t>
  </si>
  <si>
    <t>11232</t>
  </si>
  <si>
    <t>11233</t>
  </si>
  <si>
    <t>11234</t>
  </si>
  <si>
    <t>11235</t>
  </si>
  <si>
    <t>11242</t>
  </si>
  <si>
    <t>11243</t>
  </si>
  <si>
    <t>11245</t>
  </si>
  <si>
    <t>11246</t>
  </si>
  <si>
    <t>11248</t>
  </si>
  <si>
    <t>11249</t>
  </si>
  <si>
    <t>11252</t>
  </si>
  <si>
    <t>11253</t>
  </si>
  <si>
    <t>11254</t>
  </si>
  <si>
    <t>11255</t>
  </si>
  <si>
    <t>11256</t>
  </si>
  <si>
    <t>11260</t>
  </si>
  <si>
    <t>11261</t>
  </si>
  <si>
    <t>11263</t>
  </si>
  <si>
    <t>11264</t>
  </si>
  <si>
    <t>11265</t>
  </si>
  <si>
    <t>11266</t>
  </si>
  <si>
    <t>11267</t>
  </si>
  <si>
    <t>11268</t>
  </si>
  <si>
    <t>11269</t>
  </si>
  <si>
    <t>11271</t>
  </si>
  <si>
    <t>11275</t>
  </si>
  <si>
    <t>11276</t>
  </si>
  <si>
    <t>11277</t>
  </si>
  <si>
    <t>11279</t>
  </si>
  <si>
    <t>11280</t>
  </si>
  <si>
    <t>11281</t>
  </si>
  <si>
    <t>11282</t>
  </si>
  <si>
    <t>11283</t>
  </si>
  <si>
    <t>11284</t>
  </si>
  <si>
    <t>11286</t>
  </si>
  <si>
    <t>11293</t>
  </si>
  <si>
    <t>11294</t>
  </si>
  <si>
    <t>11295</t>
  </si>
  <si>
    <t>11300</t>
  </si>
  <si>
    <t>11302</t>
  </si>
  <si>
    <t>11303</t>
  </si>
  <si>
    <t>11304</t>
  </si>
  <si>
    <t>11305</t>
  </si>
  <si>
    <t>11306</t>
  </si>
  <si>
    <t>11309</t>
  </si>
  <si>
    <t>11310</t>
  </si>
  <si>
    <t>11311</t>
  </si>
  <si>
    <t>11312</t>
  </si>
  <si>
    <t>11313</t>
  </si>
  <si>
    <t>11314</t>
  </si>
  <si>
    <t>11315</t>
  </si>
  <si>
    <t>11316</t>
  </si>
  <si>
    <t>11317</t>
  </si>
  <si>
    <t>11318</t>
  </si>
  <si>
    <t>11319</t>
  </si>
  <si>
    <t>11320</t>
  </si>
  <si>
    <t>11321</t>
  </si>
  <si>
    <t>11322</t>
  </si>
  <si>
    <t>11325</t>
  </si>
  <si>
    <t>11329</t>
  </si>
  <si>
    <t>11330</t>
  </si>
  <si>
    <t>11336</t>
  </si>
  <si>
    <t>11337</t>
  </si>
  <si>
    <t>11338</t>
  </si>
  <si>
    <t>11339</t>
  </si>
  <si>
    <t>11341</t>
  </si>
  <si>
    <t>11342</t>
  </si>
  <si>
    <t>11344</t>
  </si>
  <si>
    <t>11345</t>
  </si>
  <si>
    <t>11347</t>
  </si>
  <si>
    <t>11348</t>
  </si>
  <si>
    <t>11351</t>
  </si>
  <si>
    <t>11352</t>
  </si>
  <si>
    <t>11353</t>
  </si>
  <si>
    <t>11355</t>
  </si>
  <si>
    <t>11356</t>
  </si>
  <si>
    <t>11357</t>
  </si>
  <si>
    <t>11358</t>
  </si>
  <si>
    <t>11359</t>
  </si>
  <si>
    <t>11361</t>
  </si>
  <si>
    <t>11362</t>
  </si>
  <si>
    <t>11363</t>
  </si>
  <si>
    <t>11372</t>
  </si>
  <si>
    <t>11373</t>
  </si>
  <si>
    <t>11374</t>
  </si>
  <si>
    <t>11378</t>
  </si>
  <si>
    <t>11379</t>
  </si>
  <si>
    <t>11380</t>
  </si>
  <si>
    <t>11381</t>
  </si>
  <si>
    <t>11382</t>
  </si>
  <si>
    <t>11383</t>
  </si>
  <si>
    <t>11384</t>
  </si>
  <si>
    <t>11386</t>
  </si>
  <si>
    <t>11388</t>
  </si>
  <si>
    <t>11389</t>
  </si>
  <si>
    <t>11391</t>
  </si>
  <si>
    <t>11392</t>
  </si>
  <si>
    <t>11393</t>
  </si>
  <si>
    <t>11394</t>
  </si>
  <si>
    <t>11398</t>
  </si>
  <si>
    <t>11399</t>
  </si>
  <si>
    <t>11403</t>
  </si>
  <si>
    <t>11405</t>
  </si>
  <si>
    <t>11411</t>
  </si>
  <si>
    <t>11412</t>
  </si>
  <si>
    <t>11413</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</si>
  <si>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</si>
  <si>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</si>
  <si>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</si>
  <si>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</si>
  <si>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</si>
  <si>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</si>
  <si>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</si>
  <si>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</si>
  <si>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</si>
  <si>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</si>
  <si>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</si>
  <si>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</si>
  <si>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</si>
  <si>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</si>
  <si>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</si>
  <si>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</si>
  <si>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</si>
  <si>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</si>
  <si>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</si>
  <si>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</si>
  <si>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</si>
  <si>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</si>
  <si>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11438</t>
  </si>
  <si>
    <t>11439</t>
  </si>
  <si>
    <t>11442</t>
  </si>
  <si>
    <t>11445</t>
  </si>
  <si>
    <t>11446</t>
  </si>
  <si>
    <t>11447</t>
  </si>
  <si>
    <t>11448</t>
  </si>
  <si>
    <t>11449</t>
  </si>
  <si>
    <t>11459</t>
  </si>
  <si>
    <t>11460</t>
  </si>
  <si>
    <t>11461</t>
  </si>
  <si>
    <t>11462</t>
  </si>
  <si>
    <t>11465</t>
  </si>
  <si>
    <t>11472</t>
  </si>
  <si>
    <t>11473</t>
  </si>
  <si>
    <t>11474</t>
  </si>
  <si>
    <t>11475</t>
  </si>
  <si>
    <t>11476</t>
  </si>
  <si>
    <t>11477</t>
  </si>
  <si>
    <t>11478</t>
  </si>
  <si>
    <t>11479</t>
  </si>
  <si>
    <t>11480</t>
  </si>
  <si>
    <t>11485</t>
  </si>
  <si>
    <t>11488</t>
  </si>
  <si>
    <t>11489</t>
  </si>
  <si>
    <t>11490</t>
  </si>
  <si>
    <t>11504</t>
  </si>
  <si>
    <t>11505</t>
  </si>
  <si>
    <t>11508</t>
  </si>
  <si>
    <t>11517</t>
  </si>
  <si>
    <t>11519</t>
  </si>
  <si>
    <t>11520</t>
  </si>
  <si>
    <t>11521</t>
  </si>
  <si>
    <t>11522</t>
  </si>
  <si>
    <t>11523</t>
  </si>
  <si>
    <t>11524</t>
  </si>
  <si>
    <t>11525</t>
  </si>
  <si>
    <t>11527</t>
  </si>
  <si>
    <t>11528</t>
  </si>
  <si>
    <t>11530</t>
  </si>
  <si>
    <t>11531</t>
  </si>
  <si>
    <t>11533</t>
  </si>
  <si>
    <t>11536</t>
  </si>
  <si>
    <t>11537</t>
  </si>
  <si>
    <t>11541</t>
  </si>
  <si>
    <t>11542</t>
  </si>
  <si>
    <t>11543</t>
  </si>
  <si>
    <t>11544</t>
  </si>
  <si>
    <t>11545</t>
  </si>
  <si>
    <t>11546</t>
  </si>
  <si>
    <t>11547</t>
  </si>
  <si>
    <t>11548</t>
  </si>
  <si>
    <t>11549</t>
  </si>
  <si>
    <t>11550</t>
  </si>
  <si>
    <t>11551</t>
  </si>
  <si>
    <t>11552</t>
  </si>
  <si>
    <t>11553</t>
  </si>
  <si>
    <t>11554</t>
  </si>
  <si>
    <t>11557</t>
  </si>
  <si>
    <t>11558</t>
  </si>
  <si>
    <t>11563</t>
  </si>
  <si>
    <t>11565</t>
  </si>
  <si>
    <t>11568</t>
  </si>
  <si>
    <t>11570</t>
  </si>
  <si>
    <t>11571</t>
  </si>
  <si>
    <t>11572</t>
  </si>
  <si>
    <t>11573</t>
  </si>
  <si>
    <t>11574</t>
  </si>
  <si>
    <t>11575</t>
  </si>
  <si>
    <t>11576</t>
  </si>
  <si>
    <t>11577</t>
  </si>
  <si>
    <t>11578</t>
  </si>
  <si>
    <t>11579</t>
  </si>
  <si>
    <t>11581</t>
  </si>
  <si>
    <t>11582</t>
  </si>
  <si>
    <t>11583</t>
  </si>
  <si>
    <t>11584</t>
  </si>
  <si>
    <t>11585</t>
  </si>
  <si>
    <t>11586</t>
  </si>
  <si>
    <t>11587</t>
  </si>
  <si>
    <t>11588</t>
  </si>
  <si>
    <t>11589</t>
  </si>
  <si>
    <t>11590</t>
  </si>
  <si>
    <t>11591</t>
  </si>
  <si>
    <t>11592</t>
  </si>
  <si>
    <t>11593</t>
  </si>
  <si>
    <t>11594</t>
  </si>
  <si>
    <t>11596</t>
  </si>
  <si>
    <t>11597</t>
  </si>
  <si>
    <t>11599</t>
  </si>
  <si>
    <t>11600</t>
  </si>
  <si>
    <t>11601</t>
  </si>
  <si>
    <t>11602</t>
  </si>
  <si>
    <t>11607</t>
  </si>
  <si>
    <t>11608</t>
  </si>
  <si>
    <t>11609</t>
  </si>
  <si>
    <t>11610</t>
  </si>
  <si>
    <t>11611</t>
  </si>
  <si>
    <t>11612</t>
  </si>
  <si>
    <t>11624</t>
  </si>
  <si>
    <t>11625</t>
  </si>
  <si>
    <t>11626</t>
  </si>
  <si>
    <t>11627</t>
  </si>
  <si>
    <t>11629</t>
  </si>
  <si>
    <t>11630</t>
  </si>
  <si>
    <t>11631</t>
  </si>
  <si>
    <t>11632</t>
  </si>
  <si>
    <t>11633</t>
  </si>
  <si>
    <t>11634</t>
  </si>
  <si>
    <t>11635</t>
  </si>
  <si>
    <t>11636</t>
  </si>
  <si>
    <t>11641</t>
  </si>
  <si>
    <t>11645</t>
  </si>
  <si>
    <t>11646</t>
  </si>
  <si>
    <t>11649</t>
  </si>
  <si>
    <t>11651</t>
  </si>
  <si>
    <t>11652</t>
  </si>
  <si>
    <t>11653</t>
  </si>
  <si>
    <t>11654</t>
  </si>
  <si>
    <t>11656</t>
  </si>
  <si>
    <t>11658</t>
  </si>
  <si>
    <t>11659</t>
  </si>
  <si>
    <t>11660</t>
  </si>
  <si>
    <t>11661</t>
  </si>
  <si>
    <t>11662</t>
  </si>
  <si>
    <t>11663</t>
  </si>
  <si>
    <t>11665</t>
  </si>
  <si>
    <t>11666</t>
  </si>
  <si>
    <t>11668</t>
  </si>
  <si>
    <t>11669</t>
  </si>
  <si>
    <t>11671</t>
  </si>
  <si>
    <t>11674</t>
  </si>
  <si>
    <t>11676</t>
  </si>
  <si>
    <t>11677</t>
  </si>
  <si>
    <t>11680</t>
  </si>
  <si>
    <t>11681</t>
  </si>
  <si>
    <t>11684</t>
  </si>
  <si>
    <t>11690</t>
  </si>
  <si>
    <t>11692</t>
  </si>
  <si>
    <t>11694</t>
  </si>
  <si>
    <t>11695</t>
  </si>
  <si>
    <t>11696</t>
  </si>
  <si>
    <t>11700</t>
  </si>
  <si>
    <t>11715</t>
  </si>
  <si>
    <t>11716</t>
  </si>
  <si>
    <t>11717</t>
  </si>
  <si>
    <t>11720</t>
  </si>
  <si>
    <t>11721</t>
  </si>
  <si>
    <t>11722</t>
  </si>
  <si>
    <t>11726</t>
  </si>
  <si>
    <t>11728</t>
  </si>
  <si>
    <t>11729</t>
  </si>
  <si>
    <t>11730</t>
  </si>
  <si>
    <t>11732</t>
  </si>
  <si>
    <t>11733</t>
  </si>
  <si>
    <t>11735</t>
  </si>
  <si>
    <t>11736</t>
  </si>
  <si>
    <t>11739</t>
  </si>
  <si>
    <t>11740</t>
  </si>
  <si>
    <t>11741</t>
  </si>
  <si>
    <t>11742</t>
  </si>
  <si>
    <t>11744</t>
  </si>
  <si>
    <t>11745</t>
  </si>
  <si>
    <t>11746</t>
  </si>
  <si>
    <t>11747</t>
  </si>
  <si>
    <t>11749</t>
  </si>
  <si>
    <t>11750</t>
  </si>
  <si>
    <t>11752</t>
  </si>
  <si>
    <t>11753</t>
  </si>
  <si>
    <t>11757</t>
  </si>
  <si>
    <t>11758</t>
  </si>
  <si>
    <t>11759</t>
  </si>
  <si>
    <t>11760</t>
  </si>
  <si>
    <t>11763</t>
  </si>
  <si>
    <t>11769</t>
  </si>
  <si>
    <t>11771</t>
  </si>
  <si>
    <t>11772</t>
  </si>
  <si>
    <t>11773</t>
  </si>
  <si>
    <t>11774</t>
  </si>
  <si>
    <t>11775</t>
  </si>
  <si>
    <t>11776</t>
  </si>
  <si>
    <t>11777</t>
  </si>
  <si>
    <t>11778</t>
  </si>
  <si>
    <t>11782</t>
  </si>
  <si>
    <t>11783</t>
  </si>
  <si>
    <t>11784</t>
  </si>
  <si>
    <t>11785</t>
  </si>
  <si>
    <t>11788</t>
  </si>
  <si>
    <t>11789</t>
  </si>
  <si>
    <t>11793</t>
  </si>
  <si>
    <t>11794</t>
  </si>
  <si>
    <t>11796</t>
  </si>
  <si>
    <t>11798</t>
  </si>
  <si>
    <t>11800</t>
  </si>
  <si>
    <t>11801</t>
  </si>
  <si>
    <t>11802</t>
  </si>
  <si>
    <t>11803</t>
  </si>
  <si>
    <t>11804</t>
  </si>
  <si>
    <t>11806</t>
  </si>
  <si>
    <t>11807</t>
  </si>
  <si>
    <t>11808</t>
  </si>
  <si>
    <t>11809</t>
  </si>
  <si>
    <t>11810</t>
  </si>
  <si>
    <t>11814</t>
  </si>
  <si>
    <t>11815</t>
  </si>
  <si>
    <t>11816</t>
  </si>
  <si>
    <t>11817</t>
  </si>
  <si>
    <t>11818</t>
  </si>
  <si>
    <t>11819</t>
  </si>
  <si>
    <t>11820</t>
  </si>
  <si>
    <t>11821</t>
  </si>
  <si>
    <t>11822</t>
  </si>
  <si>
    <t>11823</t>
  </si>
  <si>
    <t>11824</t>
  </si>
  <si>
    <t>11825</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</si>
  <si>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</si>
  <si>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</si>
  <si>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</si>
  <si>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</si>
  <si>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</si>
  <si>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</si>
  <si>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</si>
  <si>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</si>
  <si>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</si>
  <si>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</si>
  <si>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</si>
  <si>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</si>
  <si>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</si>
  <si>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</si>
  <si>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</si>
  <si>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</si>
  <si>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</si>
  <si>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</si>
  <si>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</si>
  <si>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</si>
  <si>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</si>
  <si>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</si>
  <si>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</si>
  <si>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</si>
  <si>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</si>
  <si>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</si>
  <si>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</si>
  <si>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</si>
  <si>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</si>
  <si>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</si>
  <si>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</si>
  <si>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</si>
  <si>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</si>
  <si>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</si>
  <si>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</si>
  <si>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</si>
  <si>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</si>
  <si>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</si>
  <si>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</si>
  <si>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</si>
  <si>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</si>
  <si>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</si>
  <si>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</si>
  <si>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</si>
  <si>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</si>
  <si>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</si>
  <si>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</si>
  <si>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</si>
  <si>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</si>
  <si>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</si>
  <si>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</si>
  <si>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</si>
  <si>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</si>
  <si>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</si>
  <si>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</si>
  <si>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</si>
  <si>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</si>
  <si>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</si>
  <si>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</si>
  <si>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</si>
  <si>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11904</t>
  </si>
  <si>
    <t>11905</t>
  </si>
  <si>
    <t>11906</t>
  </si>
  <si>
    <t>11907</t>
  </si>
  <si>
    <t>11908</t>
  </si>
  <si>
    <t>11909</t>
  </si>
  <si>
    <t>11910</t>
  </si>
  <si>
    <t>11911</t>
  </si>
  <si>
    <t>11912</t>
  </si>
  <si>
    <t>11913</t>
  </si>
  <si>
    <t>11914</t>
  </si>
  <si>
    <t>11915</t>
  </si>
  <si>
    <t>11920</t>
  </si>
  <si>
    <t>11921</t>
  </si>
  <si>
    <t>11922</t>
  </si>
  <si>
    <t>11923</t>
  </si>
  <si>
    <t>11924</t>
  </si>
  <si>
    <t>11925</t>
  </si>
  <si>
    <t>11926</t>
  </si>
  <si>
    <t>11927</t>
  </si>
  <si>
    <t>11930</t>
  </si>
  <si>
    <t>11943</t>
  </si>
  <si>
    <t>11944</t>
  </si>
  <si>
    <t>11945</t>
  </si>
  <si>
    <t>11946</t>
  </si>
  <si>
    <t>11948</t>
  </si>
  <si>
    <t>11949</t>
  </si>
  <si>
    <t>11951</t>
  </si>
  <si>
    <t>11952</t>
  </si>
  <si>
    <t>11954</t>
  </si>
  <si>
    <t>11955</t>
  </si>
  <si>
    <t>11957</t>
  </si>
  <si>
    <t>11961</t>
  </si>
  <si>
    <t>11962</t>
  </si>
  <si>
    <t>11963</t>
  </si>
  <si>
    <t>11964</t>
  </si>
  <si>
    <t>11966</t>
  </si>
  <si>
    <t>11967</t>
  </si>
  <si>
    <t>11968</t>
  </si>
  <si>
    <t>11969</t>
  </si>
  <si>
    <t>11970</t>
  </si>
  <si>
    <t>11972</t>
  </si>
  <si>
    <t>11973</t>
  </si>
  <si>
    <t>11974</t>
  </si>
  <si>
    <t>11975</t>
  </si>
  <si>
    <t>11976</t>
  </si>
  <si>
    <t>11978</t>
  </si>
  <si>
    <t>11979</t>
  </si>
  <si>
    <t>11980</t>
  </si>
  <si>
    <t>11981</t>
  </si>
  <si>
    <t>11982</t>
  </si>
  <si>
    <t>11984</t>
  </si>
  <si>
    <t>11985</t>
  </si>
  <si>
    <t>11986</t>
  </si>
  <si>
    <t>11987</t>
  </si>
  <si>
    <t>11988</t>
  </si>
  <si>
    <t>11990</t>
  </si>
  <si>
    <t>11991</t>
  </si>
  <si>
    <t>11992</t>
  </si>
  <si>
    <t>11993</t>
  </si>
  <si>
    <t>11994</t>
  </si>
  <si>
    <t>11996</t>
  </si>
  <si>
    <t>11997</t>
  </si>
  <si>
    <t>11998</t>
  </si>
  <si>
    <t>11999</t>
  </si>
  <si>
    <t>12000</t>
  </si>
  <si>
    <t>12002</t>
  </si>
  <si>
    <t>12003</t>
  </si>
  <si>
    <t>12004</t>
  </si>
  <si>
    <t>12005</t>
  </si>
  <si>
    <t>12006</t>
  </si>
  <si>
    <t>12008</t>
  </si>
  <si>
    <t>12009</t>
  </si>
  <si>
    <t>12010</t>
  </si>
  <si>
    <t>12011</t>
  </si>
  <si>
    <t>12012</t>
  </si>
  <si>
    <t>12014</t>
  </si>
  <si>
    <t>12015</t>
  </si>
  <si>
    <t>12016</t>
  </si>
  <si>
    <t>12017</t>
  </si>
  <si>
    <t>12018</t>
  </si>
  <si>
    <t>12020</t>
  </si>
  <si>
    <t>12021</t>
  </si>
  <si>
    <t>12022</t>
  </si>
  <si>
    <t>12023</t>
  </si>
  <si>
    <t>12024</t>
  </si>
  <si>
    <t>12026</t>
  </si>
  <si>
    <t>12027</t>
  </si>
  <si>
    <t>12028</t>
  </si>
  <si>
    <t>12029</t>
  </si>
  <si>
    <t>12030</t>
  </si>
  <si>
    <t>12032</t>
  </si>
  <si>
    <t>12033</t>
  </si>
  <si>
    <t>12034</t>
  </si>
  <si>
    <t>12035</t>
  </si>
  <si>
    <t>12036</t>
  </si>
  <si>
    <t>12038</t>
  </si>
  <si>
    <t>12039</t>
  </si>
  <si>
    <t>12040</t>
  </si>
  <si>
    <t>12041</t>
  </si>
  <si>
    <t>12042</t>
  </si>
  <si>
    <t>12044</t>
  </si>
  <si>
    <t>12045</t>
  </si>
  <si>
    <t>12046</t>
  </si>
  <si>
    <t>12047</t>
  </si>
  <si>
    <t>12048</t>
  </si>
  <si>
    <t>12050</t>
  </si>
  <si>
    <t>12051</t>
  </si>
  <si>
    <t>12052</t>
  </si>
  <si>
    <t>12053</t>
  </si>
  <si>
    <t>12054</t>
  </si>
  <si>
    <t>12056</t>
  </si>
  <si>
    <t>12057</t>
  </si>
  <si>
    <t>12058</t>
  </si>
  <si>
    <t>12059</t>
  </si>
  <si>
    <t>12060</t>
  </si>
  <si>
    <t>12062</t>
  </si>
  <si>
    <t>12063</t>
  </si>
  <si>
    <t>12064</t>
  </si>
  <si>
    <t>12065</t>
  </si>
  <si>
    <t>12066</t>
  </si>
  <si>
    <t>12068</t>
  </si>
  <si>
    <t>12069</t>
  </si>
  <si>
    <t>12070</t>
  </si>
  <si>
    <t>12071</t>
  </si>
  <si>
    <t>12072</t>
  </si>
  <si>
    <t>12074</t>
  </si>
  <si>
    <t>12075</t>
  </si>
  <si>
    <t>12076</t>
  </si>
  <si>
    <t>12077</t>
  </si>
  <si>
    <t>12078</t>
  </si>
  <si>
    <t>12080</t>
  </si>
  <si>
    <t>12081</t>
  </si>
  <si>
    <t>12082</t>
  </si>
  <si>
    <t>12083</t>
  </si>
  <si>
    <t>12084</t>
  </si>
  <si>
    <t>12086</t>
  </si>
  <si>
    <t>12087</t>
  </si>
  <si>
    <t>12088</t>
  </si>
  <si>
    <t>12089</t>
  </si>
  <si>
    <t>12090</t>
  </si>
  <si>
    <t>12092</t>
  </si>
  <si>
    <t>12093</t>
  </si>
  <si>
    <t>12094</t>
  </si>
  <si>
    <t>12095</t>
  </si>
  <si>
    <t>12096</t>
  </si>
  <si>
    <t>12098</t>
  </si>
  <si>
    <t>12099</t>
  </si>
  <si>
    <t>12100</t>
  </si>
  <si>
    <t>12101</t>
  </si>
  <si>
    <t>12102</t>
  </si>
  <si>
    <t>12104</t>
  </si>
  <si>
    <t>12105</t>
  </si>
  <si>
    <t>12106</t>
  </si>
  <si>
    <t>12107</t>
  </si>
  <si>
    <t>12108</t>
  </si>
  <si>
    <t>12110</t>
  </si>
  <si>
    <t>12111</t>
  </si>
  <si>
    <t>12112</t>
  </si>
  <si>
    <t>12113</t>
  </si>
  <si>
    <t>12114</t>
  </si>
  <si>
    <t>12116</t>
  </si>
  <si>
    <t>12117</t>
  </si>
  <si>
    <t>12118</t>
  </si>
  <si>
    <t>12119</t>
  </si>
  <si>
    <t>12120</t>
  </si>
  <si>
    <t>12122</t>
  </si>
  <si>
    <t>12123</t>
  </si>
  <si>
    <t>12124</t>
  </si>
  <si>
    <t>12125</t>
  </si>
  <si>
    <t>12126</t>
  </si>
  <si>
    <t>12128</t>
  </si>
  <si>
    <t>12129</t>
  </si>
  <si>
    <t>12130</t>
  </si>
  <si>
    <t>12131</t>
  </si>
  <si>
    <t>12132</t>
  </si>
  <si>
    <t>12134</t>
  </si>
  <si>
    <t>12135</t>
  </si>
  <si>
    <t>12136</t>
  </si>
  <si>
    <t>12137</t>
  </si>
  <si>
    <t>12138</t>
  </si>
  <si>
    <t>12140</t>
  </si>
  <si>
    <t>12141</t>
  </si>
  <si>
    <t>12142</t>
  </si>
  <si>
    <t>12143</t>
  </si>
  <si>
    <t>12144</t>
  </si>
  <si>
    <t>12146</t>
  </si>
  <si>
    <t>12147</t>
  </si>
  <si>
    <t>12149</t>
  </si>
  <si>
    <t>12150</t>
  </si>
  <si>
    <t>12152</t>
  </si>
  <si>
    <t>12153</t>
  </si>
  <si>
    <t>12155</t>
  </si>
  <si>
    <t>12159</t>
  </si>
  <si>
    <t>12160</t>
  </si>
  <si>
    <t>12161</t>
  </si>
  <si>
    <t>12162</t>
  </si>
  <si>
    <t>12164</t>
  </si>
  <si>
    <t>12165</t>
  </si>
  <si>
    <t>12166</t>
  </si>
  <si>
    <t>12167</t>
  </si>
  <si>
    <t>12168</t>
  </si>
  <si>
    <t>12170</t>
  </si>
  <si>
    <t>12171</t>
  </si>
  <si>
    <t>12172</t>
  </si>
  <si>
    <t>12173</t>
  </si>
  <si>
    <t>12174</t>
  </si>
  <si>
    <t>12176</t>
  </si>
  <si>
    <t>12177</t>
  </si>
  <si>
    <t>12178</t>
  </si>
  <si>
    <t>12179</t>
  </si>
  <si>
    <t>12180</t>
  </si>
  <si>
    <t>12182</t>
  </si>
  <si>
    <t>12183</t>
  </si>
  <si>
    <t>12184</t>
  </si>
  <si>
    <t>12185</t>
  </si>
  <si>
    <t>12186</t>
  </si>
  <si>
    <t>12188</t>
  </si>
  <si>
    <t>12189</t>
  </si>
  <si>
    <t>12190</t>
  </si>
  <si>
    <t>12191</t>
  </si>
  <si>
    <t>12192</t>
  </si>
  <si>
    <t>12194</t>
  </si>
  <si>
    <t>12195</t>
  </si>
  <si>
    <t>12196</t>
  </si>
  <si>
    <t>12197</t>
  </si>
  <si>
    <t>12198</t>
  </si>
  <si>
    <t>12200</t>
  </si>
  <si>
    <t>12201</t>
  </si>
  <si>
    <t>12202</t>
  </si>
  <si>
    <t>12204</t>
  </si>
  <si>
    <t>12205</t>
  </si>
  <si>
    <t>12207</t>
  </si>
  <si>
    <t>12208</t>
  </si>
  <si>
    <t>12209</t>
  </si>
  <si>
    <t>12210</t>
  </si>
  <si>
    <t>12211</t>
  </si>
  <si>
    <t>12213</t>
  </si>
  <si>
    <t>12214</t>
  </si>
  <si>
    <t>12215</t>
  </si>
  <si>
    <t>12216</t>
  </si>
  <si>
    <t>12217</t>
  </si>
  <si>
    <t>12219</t>
  </si>
  <si>
    <t>12220</t>
  </si>
  <si>
    <t>12221</t>
  </si>
  <si>
    <t>12222</t>
  </si>
  <si>
    <t>12223</t>
  </si>
  <si>
    <t>12225</t>
  </si>
  <si>
    <t>12226</t>
  </si>
  <si>
    <t>12227</t>
  </si>
  <si>
    <t>12228</t>
  </si>
  <si>
    <t>12229</t>
  </si>
  <si>
    <t>12231</t>
  </si>
  <si>
    <t>12232</t>
  </si>
  <si>
    <t>12233</t>
  </si>
  <si>
    <t>12234</t>
  </si>
  <si>
    <t>12235</t>
  </si>
  <si>
    <t>12236</t>
  </si>
  <si>
    <t>12237</t>
  </si>
  <si>
    <t>12238</t>
  </si>
  <si>
    <t>12244</t>
  </si>
  <si>
    <t>12245</t>
  </si>
  <si>
    <t>12246</t>
  </si>
  <si>
    <t>12247</t>
  </si>
  <si>
    <t>12248</t>
  </si>
  <si>
    <t>12250</t>
  </si>
  <si>
    <t>12251</t>
  </si>
  <si>
    <t>12252</t>
  </si>
  <si>
    <t>12253</t>
  </si>
  <si>
    <t>12254</t>
  </si>
  <si>
    <t>12255</t>
  </si>
  <si>
    <t>12256</t>
  </si>
  <si>
    <t>12258</t>
  </si>
  <si>
    <t>12259</t>
  </si>
  <si>
    <t>12260</t>
  </si>
  <si>
    <t>12261</t>
  </si>
  <si>
    <t>12262</t>
  </si>
  <si>
    <t>12264</t>
  </si>
  <si>
    <t>12265</t>
  </si>
  <si>
    <t>12266</t>
  </si>
  <si>
    <t>12267</t>
  </si>
  <si>
    <t>12268</t>
  </si>
  <si>
    <t>12270</t>
  </si>
  <si>
    <t>12271</t>
  </si>
  <si>
    <t>12272</t>
  </si>
  <si>
    <t>12273</t>
  </si>
  <si>
    <t>12274</t>
  </si>
  <si>
    <t>12276</t>
  </si>
  <si>
    <t>12277</t>
  </si>
  <si>
    <t>12278</t>
  </si>
  <si>
    <t>12279</t>
  </si>
  <si>
    <t>12280</t>
  </si>
  <si>
    <t>12282</t>
  </si>
  <si>
    <t>12283</t>
  </si>
  <si>
    <t>12284</t>
  </si>
  <si>
    <t>12285</t>
  </si>
  <si>
    <t>12286</t>
  </si>
  <si>
    <t>12288</t>
  </si>
  <si>
    <t>12289</t>
  </si>
  <si>
    <t>12290</t>
  </si>
  <si>
    <t>12291</t>
  </si>
  <si>
    <t>12292</t>
  </si>
  <si>
    <t>12294</t>
  </si>
  <si>
    <t>12295</t>
  </si>
  <si>
    <t>12296</t>
  </si>
  <si>
    <t>12297</t>
  </si>
  <si>
    <t>12298</t>
  </si>
  <si>
    <t>12300</t>
  </si>
  <si>
    <t>12301</t>
  </si>
  <si>
    <t>12302</t>
  </si>
  <si>
    <t>12303</t>
  </si>
  <si>
    <t>12304</t>
  </si>
  <si>
    <t>12306</t>
  </si>
  <si>
    <t>12307</t>
  </si>
  <si>
    <t>12308</t>
  </si>
  <si>
    <t>12309</t>
  </si>
  <si>
    <t>12310</t>
  </si>
  <si>
    <t>12312</t>
  </si>
  <si>
    <t>12313</t>
  </si>
  <si>
    <t>12314</t>
  </si>
  <si>
    <t>12315</t>
  </si>
  <si>
    <t>12316</t>
  </si>
  <si>
    <t>12318</t>
  </si>
  <si>
    <t>12319</t>
  </si>
  <si>
    <t>12320</t>
  </si>
  <si>
    <t>12321</t>
  </si>
  <si>
    <t>12322</t>
  </si>
  <si>
    <t>12324</t>
  </si>
  <si>
    <t>12325</t>
  </si>
  <si>
    <t>12327</t>
  </si>
  <si>
    <t>12328</t>
  </si>
  <si>
    <t>12330</t>
  </si>
  <si>
    <t>12331</t>
  </si>
  <si>
    <t>12333</t>
  </si>
  <si>
    <t>12334</t>
  </si>
  <si>
    <t>12336</t>
  </si>
  <si>
    <t>12337</t>
  </si>
  <si>
    <t>12344</t>
  </si>
  <si>
    <t>12345</t>
  </si>
  <si>
    <t>12346</t>
  </si>
  <si>
    <t>12348</t>
  </si>
  <si>
    <t>12349</t>
  </si>
  <si>
    <t>12350</t>
  </si>
  <si>
    <t>12351</t>
  </si>
  <si>
    <t>12352</t>
  </si>
  <si>
    <t>12354</t>
  </si>
  <si>
    <t>12355</t>
  </si>
  <si>
    <t>12356</t>
  </si>
  <si>
    <t>12357</t>
  </si>
  <si>
    <t>12358</t>
  </si>
  <si>
    <t>12360</t>
  </si>
  <si>
    <t>12361</t>
  </si>
  <si>
    <t>12707</t>
  </si>
  <si>
    <t>12720</t>
  </si>
  <si>
    <t>12724</t>
  </si>
  <si>
    <t>12744</t>
  </si>
  <si>
    <t>12745</t>
  </si>
  <si>
    <t>12746</t>
  </si>
  <si>
    <t>12747</t>
  </si>
  <si>
    <t>12748</t>
  </si>
  <si>
    <t>12749</t>
  </si>
  <si>
    <t>12750</t>
  </si>
  <si>
    <t>12761</t>
  </si>
  <si>
    <t>12762</t>
  </si>
  <si>
    <t>12763</t>
  </si>
  <si>
    <t>12767</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</si>
  <si>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</si>
  <si>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</si>
  <si>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</si>
  <si>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</si>
  <si>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</si>
  <si>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</si>
  <si>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</si>
  <si>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</si>
  <si>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</si>
  <si>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</si>
  <si>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</si>
  <si>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</si>
  <si>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</si>
  <si>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</si>
  <si>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</si>
  <si>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</si>
  <si>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</si>
  <si>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</si>
  <si>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</si>
  <si>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</si>
  <si>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</si>
  <si>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</si>
  <si>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</si>
  <si>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</si>
  <si>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</si>
  <si>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</si>
  <si>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12801</t>
  </si>
  <si>
    <t>12802</t>
  </si>
  <si>
    <t>12803</t>
  </si>
  <si>
    <t>12805</t>
  </si>
  <si>
    <t>12806</t>
  </si>
  <si>
    <t>12807</t>
  </si>
  <si>
    <t>12808</t>
  </si>
  <si>
    <t>12809</t>
  </si>
  <si>
    <t>12810</t>
  </si>
  <si>
    <t>12811</t>
  </si>
  <si>
    <t>12812</t>
  </si>
  <si>
    <t>12813</t>
  </si>
  <si>
    <t>12814</t>
  </si>
  <si>
    <t>12816</t>
  </si>
  <si>
    <t>12817</t>
  </si>
  <si>
    <t>12818</t>
  </si>
  <si>
    <t>12819</t>
  </si>
  <si>
    <t>12820</t>
  </si>
  <si>
    <t>12821</t>
  </si>
  <si>
    <t>12823</t>
  </si>
  <si>
    <t>12824</t>
  </si>
  <si>
    <t>12825</t>
  </si>
  <si>
    <t>12826</t>
  </si>
  <si>
    <t>12828</t>
  </si>
  <si>
    <t>12829</t>
  </si>
  <si>
    <t>12834</t>
  </si>
  <si>
    <t>12835</t>
  </si>
  <si>
    <t>12836</t>
  </si>
  <si>
    <t>12837</t>
  </si>
  <si>
    <t>12840</t>
  </si>
  <si>
    <t>12841</t>
  </si>
  <si>
    <t>12842</t>
  </si>
  <si>
    <t>12843</t>
  </si>
  <si>
    <t>12847</t>
  </si>
  <si>
    <t>12850</t>
  </si>
  <si>
    <t>12851</t>
  </si>
  <si>
    <t>12865</t>
  </si>
  <si>
    <t>12866</t>
  </si>
  <si>
    <t>12867</t>
  </si>
  <si>
    <t>12868</t>
  </si>
  <si>
    <t>12869</t>
  </si>
  <si>
    <t>12870</t>
  </si>
  <si>
    <t>12871</t>
  </si>
  <si>
    <t>12875</t>
  </si>
  <si>
    <t>12877</t>
  </si>
  <si>
    <t>12878</t>
  </si>
  <si>
    <t>12879</t>
  </si>
  <si>
    <t>12880</t>
  </si>
  <si>
    <t>12881</t>
  </si>
  <si>
    <t>12882</t>
  </si>
  <si>
    <t>12883</t>
  </si>
  <si>
    <t>12887</t>
  </si>
  <si>
    <t>12891</t>
  </si>
  <si>
    <t>12896</t>
  </si>
  <si>
    <t>12898</t>
  </si>
  <si>
    <t>12900</t>
  </si>
  <si>
    <t>12901</t>
  </si>
  <si>
    <t>12902</t>
  </si>
  <si>
    <t>12905</t>
  </si>
  <si>
    <t>12906</t>
  </si>
  <si>
    <t>12911</t>
  </si>
  <si>
    <t>12912</t>
  </si>
  <si>
    <t>12931</t>
  </si>
  <si>
    <t>12932</t>
  </si>
  <si>
    <t>12933</t>
  </si>
  <si>
    <t>12945</t>
  </si>
  <si>
    <t>12947</t>
  </si>
  <si>
    <t>12948</t>
  </si>
  <si>
    <t>12949</t>
  </si>
  <si>
    <t>12951</t>
  </si>
  <si>
    <t>12954</t>
  </si>
  <si>
    <t>12955</t>
  </si>
  <si>
    <t>12956</t>
  </si>
  <si>
    <t>12957</t>
  </si>
  <si>
    <t>12959</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</si>
  <si>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</si>
  <si>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</si>
  <si>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</si>
  <si>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</si>
  <si>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</si>
  <si>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</si>
  <si>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</si>
  <si>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</si>
  <si>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</si>
  <si>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</si>
  <si>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</si>
  <si>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</si>
  <si>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</si>
  <si>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</si>
  <si>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</si>
  <si>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</si>
  <si>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</si>
  <si>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</si>
  <si>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</si>
  <si>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</si>
  <si>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</si>
  <si>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</si>
  <si>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</si>
  <si>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</si>
  <si>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</si>
  <si>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12999</t>
  </si>
  <si>
    <t>13004</t>
  </si>
  <si>
    <t>13005</t>
  </si>
  <si>
    <t>13006</t>
  </si>
  <si>
    <t>13007</t>
  </si>
  <si>
    <t>13008</t>
  </si>
  <si>
    <t>13009</t>
  </si>
  <si>
    <t>13010</t>
  </si>
  <si>
    <t>13017</t>
  </si>
  <si>
    <t>13020</t>
  </si>
  <si>
    <t>13021</t>
  </si>
  <si>
    <t>13022</t>
  </si>
  <si>
    <t>13023</t>
  </si>
  <si>
    <t>13029</t>
  </si>
  <si>
    <t>13030</t>
  </si>
  <si>
    <t>13031</t>
  </si>
  <si>
    <t>13032</t>
  </si>
  <si>
    <t>13033</t>
  </si>
  <si>
    <t>13034</t>
  </si>
  <si>
    <t>13035</t>
  </si>
  <si>
    <t>13036</t>
  </si>
  <si>
    <t>13037</t>
  </si>
  <si>
    <t>13041</t>
  </si>
  <si>
    <t>13052</t>
  </si>
  <si>
    <t>13054</t>
  </si>
  <si>
    <t>13055</t>
  </si>
  <si>
    <t>13056</t>
  </si>
  <si>
    <t>13057</t>
  </si>
  <si>
    <t>13058</t>
  </si>
  <si>
    <t>13059</t>
  </si>
  <si>
    <t>13061</t>
  </si>
  <si>
    <t>13062</t>
  </si>
  <si>
    <t>13063</t>
  </si>
  <si>
    <t>13064</t>
  </si>
  <si>
    <t>13065</t>
  </si>
  <si>
    <t>13066</t>
  </si>
  <si>
    <t>13067</t>
  </si>
  <si>
    <t>13070</t>
  </si>
  <si>
    <t>13071</t>
  </si>
  <si>
    <t>13072</t>
  </si>
  <si>
    <t>13073</t>
  </si>
  <si>
    <t>13075</t>
  </si>
  <si>
    <t>13076</t>
  </si>
  <si>
    <t>13077</t>
  </si>
  <si>
    <t>13080</t>
  </si>
  <si>
    <t>13081</t>
  </si>
  <si>
    <t>13084</t>
  </si>
  <si>
    <t>13085</t>
  </si>
  <si>
    <t>13086</t>
  </si>
  <si>
    <t>13092</t>
  </si>
  <si>
    <t>13095</t>
  </si>
  <si>
    <t>13096</t>
  </si>
  <si>
    <t>13097</t>
  </si>
  <si>
    <t>13098</t>
  </si>
  <si>
    <t>13099</t>
  </si>
  <si>
    <t>13100</t>
  </si>
  <si>
    <t>13101</t>
  </si>
  <si>
    <t>13102</t>
  </si>
  <si>
    <t>13103</t>
  </si>
  <si>
    <t>13104</t>
  </si>
  <si>
    <t>13105</t>
  </si>
  <si>
    <t>13106</t>
  </si>
  <si>
    <t>13107</t>
  </si>
  <si>
    <t>13108</t>
  </si>
  <si>
    <t>13109</t>
  </si>
  <si>
    <t>13110</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</si>
  <si>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</si>
  <si>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</si>
  <si>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</si>
  <si>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</si>
  <si>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</si>
  <si>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</si>
  <si>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</si>
  <si>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</si>
  <si>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</si>
  <si>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</si>
  <si>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</si>
  <si>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</si>
  <si>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</si>
  <si>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</si>
  <si>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</si>
  <si>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</si>
  <si>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</si>
  <si>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</si>
  <si>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</si>
  <si>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</si>
  <si>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</si>
  <si>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</si>
  <si>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</si>
  <si>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</si>
  <si>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</si>
  <si>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</si>
  <si>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</si>
  <si>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</si>
  <si>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</si>
  <si>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</si>
  <si>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</si>
  <si>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</si>
  <si>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</si>
  <si>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</si>
  <si>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</si>
  <si>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</si>
  <si>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</si>
  <si>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</si>
  <si>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</si>
  <si>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13164</t>
  </si>
  <si>
    <t>13165</t>
  </si>
  <si>
    <t>13166</t>
  </si>
  <si>
    <t>13167</t>
  </si>
  <si>
    <t>13168</t>
  </si>
  <si>
    <t>13169</t>
  </si>
  <si>
    <t>13170</t>
  </si>
  <si>
    <t>13171</t>
  </si>
  <si>
    <t>13172</t>
  </si>
  <si>
    <t>13173</t>
  </si>
  <si>
    <t>13174</t>
  </si>
  <si>
    <t>13175</t>
  </si>
  <si>
    <t>13176</t>
  </si>
  <si>
    <t>13209</t>
  </si>
  <si>
    <t>13210</t>
  </si>
  <si>
    <t>13211</t>
  </si>
  <si>
    <t>13212</t>
  </si>
  <si>
    <t>13215</t>
  </si>
  <si>
    <t>13216</t>
  </si>
  <si>
    <t>13217</t>
  </si>
  <si>
    <t>13218</t>
  </si>
  <si>
    <t>13221</t>
  </si>
  <si>
    <t>13226</t>
  </si>
  <si>
    <t>13227</t>
  </si>
  <si>
    <t>13228</t>
  </si>
  <si>
    <t>13229</t>
  </si>
  <si>
    <t>13230</t>
  </si>
  <si>
    <t>13231</t>
  </si>
  <si>
    <t>13232</t>
  </si>
  <si>
    <t>13233</t>
  </si>
  <si>
    <t>13234</t>
  </si>
  <si>
    <t>13235</t>
  </si>
  <si>
    <t>13236</t>
  </si>
  <si>
    <t>13237</t>
  </si>
  <si>
    <t>13238</t>
  </si>
  <si>
    <t>13239</t>
  </si>
  <si>
    <t>13240</t>
  </si>
  <si>
    <t>13241</t>
  </si>
  <si>
    <t>13242</t>
  </si>
  <si>
    <t>13243</t>
  </si>
  <si>
    <t>13245</t>
  </si>
  <si>
    <t>13246</t>
  </si>
  <si>
    <t>13247</t>
  </si>
  <si>
    <t>13248</t>
  </si>
  <si>
    <t>13249</t>
  </si>
  <si>
    <t>13250</t>
  </si>
  <si>
    <t>13251</t>
  </si>
  <si>
    <t>13252</t>
  </si>
  <si>
    <t>13253</t>
  </si>
  <si>
    <t>13254</t>
  </si>
  <si>
    <t>13255</t>
  </si>
  <si>
    <t>13256</t>
  </si>
  <si>
    <t>13257</t>
  </si>
  <si>
    <t>13259</t>
  </si>
  <si>
    <t>13260</t>
  </si>
  <si>
    <t>13261</t>
  </si>
  <si>
    <t>13262</t>
  </si>
  <si>
    <t>13263</t>
  </si>
  <si>
    <t>13264</t>
  </si>
  <si>
    <t>13265</t>
  </si>
  <si>
    <t>13266</t>
  </si>
  <si>
    <t>13267</t>
  </si>
  <si>
    <t>13268</t>
  </si>
  <si>
    <t>13269</t>
  </si>
  <si>
    <t>13270</t>
  </si>
  <si>
    <t>13271</t>
  </si>
  <si>
    <t>13272</t>
  </si>
  <si>
    <t>13273</t>
  </si>
  <si>
    <t>13274</t>
  </si>
  <si>
    <t>13275</t>
  </si>
  <si>
    <t>13277</t>
  </si>
  <si>
    <t>13278</t>
  </si>
  <si>
    <t>13279</t>
  </si>
  <si>
    <t>13280</t>
  </si>
  <si>
    <t>13281</t>
  </si>
  <si>
    <t>13284</t>
  </si>
  <si>
    <t>13285</t>
  </si>
  <si>
    <t>13286</t>
  </si>
  <si>
    <t>13288</t>
  </si>
  <si>
    <t>13289</t>
  </si>
  <si>
    <t>13290</t>
  </si>
  <si>
    <t>13291</t>
  </si>
  <si>
    <t>13292</t>
  </si>
  <si>
    <t>13293</t>
  </si>
  <si>
    <t>13294</t>
  </si>
  <si>
    <t>13295</t>
  </si>
  <si>
    <t>13296</t>
  </si>
  <si>
    <t>13297</t>
  </si>
  <si>
    <t>13298</t>
  </si>
  <si>
    <t>13300</t>
  </si>
  <si>
    <t>13301</t>
  </si>
  <si>
    <t>13302</t>
  </si>
  <si>
    <t>13304</t>
  </si>
  <si>
    <t>13305</t>
  </si>
  <si>
    <t>13323</t>
  </si>
  <si>
    <t>13324</t>
  </si>
  <si>
    <t>13325</t>
  </si>
  <si>
    <t>13326</t>
  </si>
  <si>
    <t>13327</t>
  </si>
  <si>
    <t>13328</t>
  </si>
  <si>
    <t>13329</t>
  </si>
  <si>
    <t>13330</t>
  </si>
  <si>
    <t>13337</t>
  </si>
  <si>
    <t>13338</t>
  </si>
  <si>
    <t>13345</t>
  </si>
  <si>
    <t>13346</t>
  </si>
  <si>
    <t>13347</t>
  </si>
  <si>
    <t>13355</t>
  </si>
  <si>
    <t>13356</t>
  </si>
  <si>
    <t>13357</t>
  </si>
  <si>
    <t>13365</t>
  </si>
  <si>
    <t>13366</t>
  </si>
  <si>
    <t>13377</t>
  </si>
  <si>
    <t>13385</t>
  </si>
  <si>
    <t>13386</t>
  </si>
  <si>
    <t>13389</t>
  </si>
  <si>
    <t>13390</t>
  </si>
  <si>
    <t>13391</t>
  </si>
  <si>
    <t>13392</t>
  </si>
  <si>
    <t>13393</t>
  </si>
  <si>
    <t>13394</t>
  </si>
  <si>
    <t>13395</t>
  </si>
  <si>
    <t>13396</t>
  </si>
  <si>
    <t>13397</t>
  </si>
  <si>
    <t>13398</t>
  </si>
  <si>
    <t>13399</t>
  </si>
  <si>
    <t>13400</t>
  </si>
  <si>
    <t>13401</t>
  </si>
  <si>
    <t>13402</t>
  </si>
  <si>
    <t>13403</t>
  </si>
  <si>
    <t>13404</t>
  </si>
  <si>
    <t>13409</t>
  </si>
  <si>
    <t>13410</t>
  </si>
  <si>
    <t>13411</t>
  </si>
  <si>
    <t>13412</t>
  </si>
  <si>
    <t>13413</t>
  </si>
  <si>
    <t>13414</t>
  </si>
  <si>
    <t>13415</t>
  </si>
  <si>
    <t>13420</t>
  </si>
  <si>
    <t>13421</t>
  </si>
  <si>
    <t>13423</t>
  </si>
  <si>
    <t>13428</t>
  </si>
  <si>
    <t>13430</t>
  </si>
  <si>
    <t>13431</t>
  </si>
  <si>
    <t>13432</t>
  </si>
  <si>
    <t>13439</t>
  </si>
  <si>
    <t>13441</t>
  </si>
  <si>
    <t>13442</t>
  </si>
  <si>
    <t>13443</t>
  </si>
  <si>
    <t>13444</t>
  </si>
  <si>
    <t>13445</t>
  </si>
  <si>
    <t>13446</t>
  </si>
  <si>
    <t>13447</t>
  </si>
  <si>
    <t>13450</t>
  </si>
  <si>
    <t>13451</t>
  </si>
  <si>
    <t>13455</t>
  </si>
  <si>
    <t>13459</t>
  </si>
  <si>
    <t>13460</t>
  </si>
  <si>
    <t>13461</t>
  </si>
  <si>
    <t>13462</t>
  </si>
  <si>
    <t>13463</t>
  </si>
  <si>
    <t>13466</t>
  </si>
  <si>
    <t>13467</t>
  </si>
  <si>
    <t>13470</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</si>
  <si>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</si>
  <si>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</si>
  <si>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</si>
  <si>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</si>
  <si>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</si>
  <si>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</si>
  <si>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</si>
  <si>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</si>
  <si>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</si>
  <si>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</si>
  <si>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</si>
  <si>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</si>
  <si>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</si>
  <si>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</si>
  <si>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</si>
  <si>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</si>
  <si>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</si>
  <si>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</si>
  <si>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</si>
  <si>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</si>
  <si>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13495</t>
  </si>
  <si>
    <t>13496</t>
  </si>
  <si>
    <t>13497</t>
  </si>
  <si>
    <t>13498</t>
  </si>
  <si>
    <t>13499</t>
  </si>
  <si>
    <t>13502</t>
  </si>
  <si>
    <t>13504</t>
  </si>
  <si>
    <t>13507</t>
  </si>
  <si>
    <t>13508</t>
  </si>
  <si>
    <t>13509</t>
  </si>
  <si>
    <t>13511</t>
  </si>
  <si>
    <t>13512</t>
  </si>
  <si>
    <t>13513</t>
  </si>
  <si>
    <t>13514</t>
  </si>
  <si>
    <t>13515</t>
  </si>
  <si>
    <t>13516</t>
  </si>
  <si>
    <t>13517</t>
  </si>
  <si>
    <t>13518</t>
  </si>
  <si>
    <t>13519</t>
  </si>
  <si>
    <t>13520</t>
  </si>
  <si>
    <t>13521</t>
  </si>
  <si>
    <t>13522</t>
  </si>
  <si>
    <t>13523</t>
  </si>
  <si>
    <t>13524</t>
  </si>
  <si>
    <t>13530</t>
  </si>
  <si>
    <t>13531</t>
  </si>
  <si>
    <t>13532</t>
  </si>
  <si>
    <t>13533</t>
  </si>
  <si>
    <t>13535</t>
  </si>
  <si>
    <t>13537</t>
  </si>
  <si>
    <t>13538</t>
  </si>
  <si>
    <t>13539</t>
  </si>
  <si>
    <t>13540</t>
  </si>
  <si>
    <t>13542</t>
  </si>
  <si>
    <t>13544</t>
  </si>
  <si>
    <t>13547</t>
  </si>
  <si>
    <t>13548</t>
  </si>
  <si>
    <t>13569</t>
  </si>
  <si>
    <t>13570</t>
  </si>
  <si>
    <t>13571</t>
  </si>
  <si>
    <t>13572</t>
  </si>
  <si>
    <t>13573</t>
  </si>
  <si>
    <t>13574</t>
  </si>
  <si>
    <t>13575</t>
  </si>
  <si>
    <t>13576</t>
  </si>
  <si>
    <t>13577</t>
  </si>
  <si>
    <t>13578</t>
  </si>
  <si>
    <t>13580</t>
  </si>
  <si>
    <t>13581</t>
  </si>
  <si>
    <t>13583</t>
  </si>
  <si>
    <t>13584</t>
  </si>
  <si>
    <t>13585</t>
  </si>
  <si>
    <t>13590</t>
  </si>
  <si>
    <t>13591</t>
  </si>
  <si>
    <t>13592</t>
  </si>
  <si>
    <t>13593</t>
  </si>
  <si>
    <t>13601</t>
  </si>
  <si>
    <t>13602</t>
  </si>
  <si>
    <t>13603</t>
  </si>
  <si>
    <t>13604</t>
  </si>
  <si>
    <t>13605</t>
  </si>
  <si>
    <t>13606</t>
  </si>
  <si>
    <t>13614</t>
  </si>
  <si>
    <t>13615</t>
  </si>
  <si>
    <t>13616</t>
  </si>
  <si>
    <t>13618</t>
  </si>
  <si>
    <t>13619</t>
  </si>
  <si>
    <t>13620</t>
  </si>
  <si>
    <t>13624</t>
  </si>
  <si>
    <t>13625</t>
  </si>
  <si>
    <t>13627</t>
  </si>
  <si>
    <t>13628</t>
  </si>
  <si>
    <t>13629</t>
  </si>
  <si>
    <t>13630</t>
  </si>
  <si>
    <t>13631</t>
  </si>
  <si>
    <t>13632</t>
  </si>
  <si>
    <t>13633</t>
  </si>
  <si>
    <t>13638</t>
  </si>
  <si>
    <t>13639</t>
  </si>
  <si>
    <t>13640</t>
  </si>
  <si>
    <t>13646</t>
  </si>
  <si>
    <t>13648</t>
  </si>
  <si>
    <t>13649</t>
  </si>
  <si>
    <t>13650</t>
  </si>
  <si>
    <t>13651</t>
  </si>
  <si>
    <t>13652</t>
  </si>
  <si>
    <t>13654</t>
  </si>
  <si>
    <t>13655</t>
  </si>
  <si>
    <t>13656</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</si>
  <si>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</si>
  <si>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</si>
  <si>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</si>
  <si>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</si>
  <si>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</si>
  <si>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</si>
  <si>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</si>
  <si>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</si>
  <si>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</si>
  <si>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</si>
  <si>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</si>
  <si>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</si>
  <si>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</si>
  <si>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</si>
  <si>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</si>
  <si>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</si>
  <si>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</si>
  <si>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</si>
  <si>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</si>
  <si>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</si>
  <si>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</si>
  <si>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</si>
  <si>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</si>
  <si>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</si>
  <si>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13721</t>
  </si>
  <si>
    <t>13724</t>
  </si>
  <si>
    <t>13725</t>
  </si>
  <si>
    <t>13727</t>
  </si>
  <si>
    <t>13731</t>
  </si>
  <si>
    <t>13732</t>
  </si>
  <si>
    <t>13733</t>
  </si>
  <si>
    <t>13737</t>
  </si>
  <si>
    <t>13738</t>
  </si>
  <si>
    <t>13741</t>
  </si>
  <si>
    <t>13742</t>
  </si>
  <si>
    <t>13749</t>
  </si>
  <si>
    <t>13752</t>
  </si>
  <si>
    <t>13753</t>
  </si>
  <si>
    <t>13754</t>
  </si>
  <si>
    <t>13755</t>
  </si>
  <si>
    <t>13761</t>
  </si>
  <si>
    <t>13762</t>
  </si>
  <si>
    <t>13763</t>
  </si>
  <si>
    <t>13764</t>
  </si>
  <si>
    <t>13765</t>
  </si>
  <si>
    <t>13766</t>
  </si>
  <si>
    <t>13767</t>
  </si>
  <si>
    <t>13768</t>
  </si>
  <si>
    <t>13770</t>
  </si>
  <si>
    <t>13772</t>
  </si>
  <si>
    <t>13773</t>
  </si>
  <si>
    <t>13774</t>
  </si>
  <si>
    <t>13775</t>
  </si>
  <si>
    <t>13776</t>
  </si>
  <si>
    <t>13777</t>
  </si>
  <si>
    <t>13778</t>
  </si>
  <si>
    <t>13779</t>
  </si>
  <si>
    <t>13780</t>
  </si>
  <si>
    <t>13781</t>
  </si>
  <si>
    <t>13782</t>
  </si>
  <si>
    <t>13783</t>
  </si>
  <si>
    <t>13784</t>
  </si>
  <si>
    <t>13788</t>
  </si>
  <si>
    <t>13789</t>
  </si>
  <si>
    <t>13791</t>
  </si>
  <si>
    <t>13800</t>
  </si>
  <si>
    <t>13809</t>
  </si>
  <si>
    <t>13810</t>
  </si>
  <si>
    <t>13811</t>
  </si>
  <si>
    <t>13812</t>
  </si>
  <si>
    <t>13813</t>
  </si>
  <si>
    <t>13814</t>
  </si>
  <si>
    <t>13825</t>
  </si>
  <si>
    <t>13826</t>
  </si>
  <si>
    <t>13827</t>
  </si>
  <si>
    <t>13828</t>
  </si>
  <si>
    <t>13831</t>
  </si>
  <si>
    <t>13832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</si>
  <si>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</si>
  <si>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</si>
  <si>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</si>
  <si>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</si>
  <si>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</si>
  <si>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</si>
  <si>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</si>
  <si>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</si>
  <si>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</si>
  <si>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</si>
  <si>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</si>
  <si>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</si>
  <si>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</si>
  <si>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</si>
  <si>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</si>
  <si>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</si>
  <si>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</si>
  <si>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</si>
  <si>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</si>
  <si>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</si>
  <si>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</si>
  <si>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</si>
  <si>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</si>
  <si>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</si>
  <si>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</si>
  <si>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</si>
  <si>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</si>
  <si>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</si>
  <si>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</si>
  <si>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</si>
  <si>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</si>
  <si>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</si>
  <si>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</si>
  <si>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</si>
  <si>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</si>
  <si>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</si>
  <si>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</si>
  <si>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</si>
  <si>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</si>
  <si>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</si>
  <si>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</si>
  <si>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</si>
  <si>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</si>
  <si>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</si>
  <si>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</si>
  <si>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</si>
  <si>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</si>
  <si>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</si>
  <si>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</si>
  <si>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</si>
  <si>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</si>
  <si>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</si>
  <si>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</si>
  <si>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</si>
  <si>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</si>
  <si>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</si>
  <si>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</si>
  <si>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13916</t>
  </si>
  <si>
    <t>13917</t>
  </si>
  <si>
    <t>13918</t>
  </si>
  <si>
    <t>13919</t>
  </si>
  <si>
    <t>13920</t>
  </si>
  <si>
    <t>13921</t>
  </si>
  <si>
    <t>13922</t>
  </si>
  <si>
    <t>13923</t>
  </si>
  <si>
    <t>13924</t>
  </si>
  <si>
    <t>13925</t>
  </si>
  <si>
    <t>13926</t>
  </si>
  <si>
    <t>13927</t>
  </si>
  <si>
    <t>13928</t>
  </si>
  <si>
    <t>13929</t>
  </si>
  <si>
    <t>13930</t>
  </si>
  <si>
    <t>13936</t>
  </si>
  <si>
    <t>13937</t>
  </si>
  <si>
    <t>13938</t>
  </si>
  <si>
    <t>13939</t>
  </si>
  <si>
    <t>13940</t>
  </si>
  <si>
    <t>13941</t>
  </si>
  <si>
    <t>13944</t>
  </si>
  <si>
    <t>13945</t>
  </si>
  <si>
    <t>13946</t>
  </si>
  <si>
    <t>13947</t>
  </si>
  <si>
    <t>13948</t>
  </si>
  <si>
    <t>13949</t>
  </si>
  <si>
    <t>13950</t>
  </si>
  <si>
    <t>13953</t>
  </si>
  <si>
    <t>13954</t>
  </si>
  <si>
    <t>13955</t>
  </si>
  <si>
    <t>13958</t>
  </si>
  <si>
    <t>13959</t>
  </si>
  <si>
    <t>13960</t>
  </si>
  <si>
    <t>13961</t>
  </si>
  <si>
    <t>13963</t>
  </si>
  <si>
    <t>13964</t>
  </si>
  <si>
    <t>13965</t>
  </si>
  <si>
    <t>13966</t>
  </si>
  <si>
    <t>13967</t>
  </si>
  <si>
    <t>13968</t>
  </si>
  <si>
    <t>13969</t>
  </si>
  <si>
    <t>13970</t>
  </si>
  <si>
    <t>13971</t>
  </si>
  <si>
    <t>13972</t>
  </si>
  <si>
    <t>13973</t>
  </si>
  <si>
    <t>13974</t>
  </si>
  <si>
    <t>13977</t>
  </si>
  <si>
    <t>13979</t>
  </si>
  <si>
    <t>13980</t>
  </si>
  <si>
    <t>13981</t>
  </si>
  <si>
    <t>13985</t>
  </si>
  <si>
    <t>13986</t>
  </si>
  <si>
    <t>13988</t>
  </si>
  <si>
    <t>13989</t>
  </si>
  <si>
    <t>13990</t>
  </si>
  <si>
    <t>13991</t>
  </si>
  <si>
    <t>13992</t>
  </si>
  <si>
    <t>13993</t>
  </si>
  <si>
    <t>13999</t>
  </si>
  <si>
    <t>14000</t>
  </si>
  <si>
    <t>14001</t>
  </si>
  <si>
    <t>14002</t>
  </si>
  <si>
    <t>14009</t>
  </si>
  <si>
    <t>14010</t>
  </si>
  <si>
    <t>14011</t>
  </si>
  <si>
    <t>14012</t>
  </si>
  <si>
    <t>14013</t>
  </si>
  <si>
    <t>14015</t>
  </si>
  <si>
    <t>14016</t>
  </si>
  <si>
    <t>14017</t>
  </si>
  <si>
    <t>14100</t>
  </si>
  <si>
    <t>14101</t>
  </si>
  <si>
    <t>14102</t>
  </si>
  <si>
    <t>14103</t>
  </si>
  <si>
    <t>14104</t>
  </si>
  <si>
    <t>14105</t>
  </si>
  <si>
    <t>14106</t>
  </si>
  <si>
    <t>14107</t>
  </si>
  <si>
    <t>14109</t>
  </si>
  <si>
    <t>14114</t>
  </si>
  <si>
    <t>14115</t>
  </si>
  <si>
    <t>14116</t>
  </si>
  <si>
    <t>14117</t>
  </si>
  <si>
    <t>14120</t>
  </si>
  <si>
    <t>14122</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</si>
  <si>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</si>
  <si>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</si>
  <si>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</si>
  <si>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</si>
  <si>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</si>
  <si>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</si>
  <si>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</si>
  <si>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</si>
  <si>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</si>
  <si>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</si>
  <si>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</si>
  <si>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</si>
  <si>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</si>
  <si>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</si>
  <si>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</si>
  <si>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</si>
  <si>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</si>
  <si>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</si>
  <si>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</si>
  <si>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</si>
  <si>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</si>
  <si>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</si>
  <si>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</si>
  <si>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</si>
  <si>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</si>
  <si>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</si>
  <si>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</si>
  <si>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</si>
  <si>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</si>
  <si>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</si>
  <si>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</si>
  <si>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</si>
  <si>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</si>
  <si>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</si>
  <si>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</si>
  <si>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</si>
  <si>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</si>
  <si>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</si>
  <si>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</si>
  <si>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</si>
  <si>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</si>
  <si>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</si>
  <si>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14173</t>
  </si>
  <si>
    <t>14174</t>
  </si>
  <si>
    <t>14175</t>
  </si>
  <si>
    <t>14176</t>
  </si>
  <si>
    <t>14177</t>
  </si>
  <si>
    <t>14178</t>
  </si>
  <si>
    <t>14179</t>
  </si>
  <si>
    <t>14180</t>
  </si>
  <si>
    <t>14181</t>
  </si>
  <si>
    <t>14182</t>
  </si>
  <si>
    <t>14183</t>
  </si>
  <si>
    <t>14185</t>
  </si>
  <si>
    <t>14186</t>
  </si>
  <si>
    <t>14187</t>
  </si>
  <si>
    <t>14188</t>
  </si>
  <si>
    <t>14189</t>
  </si>
  <si>
    <t>14190</t>
  </si>
  <si>
    <t>14191</t>
  </si>
  <si>
    <t>14192</t>
  </si>
  <si>
    <t>14268</t>
  </si>
  <si>
    <t>14270</t>
  </si>
  <si>
    <t>14271</t>
  </si>
  <si>
    <t>14272</t>
  </si>
  <si>
    <t>14273</t>
  </si>
  <si>
    <t>14274</t>
  </si>
  <si>
    <t>14275</t>
  </si>
  <si>
    <t>14276</t>
  </si>
  <si>
    <t>14277</t>
  </si>
  <si>
    <t>14278</t>
  </si>
  <si>
    <t>14280</t>
  </si>
  <si>
    <t>14281</t>
  </si>
  <si>
    <t>14282</t>
  </si>
  <si>
    <t>14283</t>
  </si>
  <si>
    <t>14284</t>
  </si>
  <si>
    <t>14285</t>
  </si>
  <si>
    <t>14287</t>
  </si>
  <si>
    <t>14288</t>
  </si>
  <si>
    <t>14289</t>
  </si>
  <si>
    <t>14293</t>
  </si>
  <si>
    <t>14294</t>
  </si>
  <si>
    <t>14295</t>
  </si>
  <si>
    <t>14296</t>
  </si>
  <si>
    <t>14297</t>
  </si>
  <si>
    <t>14298</t>
  </si>
  <si>
    <t>14299</t>
  </si>
  <si>
    <t>14301</t>
  </si>
  <si>
    <t>14302</t>
  </si>
  <si>
    <t>14305</t>
  </si>
  <si>
    <t>14306</t>
  </si>
  <si>
    <t>14307</t>
  </si>
  <si>
    <t>14308</t>
  </si>
  <si>
    <t>14309</t>
  </si>
  <si>
    <t>14311</t>
  </si>
  <si>
    <t>14313</t>
  </si>
  <si>
    <t>14314</t>
  </si>
  <si>
    <t>14315</t>
  </si>
  <si>
    <t>14316</t>
  </si>
  <si>
    <t>14319</t>
  </si>
  <si>
    <t>14322</t>
  </si>
  <si>
    <t>14323</t>
  </si>
  <si>
    <t>14324</t>
  </si>
  <si>
    <t>14325</t>
  </si>
  <si>
    <t>14326</t>
  </si>
  <si>
    <t>14327</t>
  </si>
  <si>
    <t>14328</t>
  </si>
  <si>
    <t>14329</t>
  </si>
  <si>
    <t>14330</t>
  </si>
  <si>
    <t>14331</t>
  </si>
  <si>
    <t>14340</t>
  </si>
  <si>
    <t>14341</t>
  </si>
  <si>
    <t>14342</t>
  </si>
  <si>
    <t>14343</t>
  </si>
  <si>
    <t>14344</t>
  </si>
  <si>
    <t>14345</t>
  </si>
  <si>
    <t>14346</t>
  </si>
  <si>
    <t>14347</t>
  </si>
  <si>
    <t>14348</t>
  </si>
  <si>
    <t>14349</t>
  </si>
  <si>
    <t>14350</t>
  </si>
  <si>
    <t>14352</t>
  </si>
  <si>
    <t>14353</t>
  </si>
  <si>
    <t>14354</t>
  </si>
  <si>
    <t>14355</t>
  </si>
  <si>
    <t>14356</t>
  </si>
  <si>
    <t>14357</t>
  </si>
  <si>
    <t>14358</t>
  </si>
  <si>
    <t>14359</t>
  </si>
  <si>
    <t>14361</t>
  </si>
  <si>
    <t>14362</t>
  </si>
  <si>
    <t>14363</t>
  </si>
  <si>
    <t>14376</t>
  </si>
  <si>
    <t>14377</t>
  </si>
  <si>
    <t>14378</t>
  </si>
  <si>
    <t>14379</t>
  </si>
  <si>
    <t>14381</t>
  </si>
  <si>
    <t>14384</t>
  </si>
  <si>
    <t>14387</t>
  </si>
  <si>
    <t>14391</t>
  </si>
  <si>
    <t>14395</t>
  </si>
  <si>
    <t>14397</t>
  </si>
  <si>
    <t>14403</t>
  </si>
  <si>
    <t>14416</t>
  </si>
  <si>
    <t>14418</t>
  </si>
  <si>
    <t>14419</t>
  </si>
  <si>
    <t>14420</t>
  </si>
  <si>
    <t>14421</t>
  </si>
  <si>
    <t>14422</t>
  </si>
  <si>
    <t>14424</t>
  </si>
  <si>
    <t>14427</t>
  </si>
  <si>
    <t>14430</t>
  </si>
  <si>
    <t>14434</t>
  </si>
  <si>
    <t>14438</t>
  </si>
  <si>
    <t>14440</t>
  </si>
  <si>
    <t>14446</t>
  </si>
  <si>
    <t>14461</t>
  </si>
  <si>
    <t>14462</t>
  </si>
  <si>
    <t>14463</t>
  </si>
  <si>
    <t>14464</t>
  </si>
  <si>
    <t>14465</t>
  </si>
  <si>
    <t>14466</t>
  </si>
  <si>
    <t>14477</t>
  </si>
  <si>
    <t>14478</t>
  </si>
  <si>
    <t>14479</t>
  </si>
  <si>
    <t>14485</t>
  </si>
  <si>
    <t>14486</t>
  </si>
  <si>
    <t>14487</t>
  </si>
  <si>
    <t>14488</t>
  </si>
  <si>
    <t>14489</t>
  </si>
  <si>
    <t>14490</t>
  </si>
  <si>
    <t>14491</t>
  </si>
  <si>
    <t>14492</t>
  </si>
  <si>
    <t>14493</t>
  </si>
  <si>
    <t>14494</t>
  </si>
  <si>
    <t>14495</t>
  </si>
  <si>
    <t>14496</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</si>
  <si>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</si>
  <si>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</si>
  <si>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</si>
  <si>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</si>
  <si>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</si>
  <si>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</si>
  <si>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</si>
  <si>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</si>
  <si>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</si>
  <si>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</si>
  <si>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</si>
  <si>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</si>
  <si>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</si>
  <si>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</si>
  <si>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</si>
  <si>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</si>
  <si>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</si>
  <si>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</si>
  <si>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</si>
  <si>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</si>
  <si>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</si>
  <si>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</si>
  <si>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</si>
  <si>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</si>
  <si>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</si>
  <si>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</si>
  <si>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</si>
  <si>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</si>
  <si>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</si>
  <si>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</si>
  <si>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</si>
  <si>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</si>
  <si>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</si>
  <si>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</si>
  <si>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</si>
  <si>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</si>
  <si>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</si>
  <si>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</si>
  <si>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</si>
  <si>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</si>
  <si>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</si>
  <si>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</si>
  <si>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</si>
  <si>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</si>
  <si>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</si>
  <si>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</si>
  <si>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</si>
  <si>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</si>
  <si>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</si>
  <si>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</si>
  <si>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</si>
  <si>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</si>
  <si>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</si>
  <si>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</si>
  <si>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</si>
  <si>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</si>
  <si>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</si>
  <si>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</si>
  <si>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</si>
  <si>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</si>
  <si>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</si>
  <si>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</si>
  <si>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</si>
  <si>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</si>
  <si>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14586</t>
  </si>
  <si>
    <t>14587</t>
  </si>
  <si>
    <t>14588</t>
  </si>
  <si>
    <t>14589</t>
  </si>
  <si>
    <t>14590</t>
  </si>
  <si>
    <t>14591</t>
  </si>
  <si>
    <t>14592</t>
  </si>
  <si>
    <t>14593</t>
  </si>
  <si>
    <t>14594</t>
  </si>
  <si>
    <t>14595</t>
  </si>
  <si>
    <t>14596</t>
  </si>
  <si>
    <t>14597</t>
  </si>
  <si>
    <t>14598</t>
  </si>
  <si>
    <t>14599</t>
  </si>
  <si>
    <t>14600</t>
  </si>
  <si>
    <t>14601</t>
  </si>
  <si>
    <t>14603</t>
  </si>
  <si>
    <t>14604</t>
  </si>
  <si>
    <t>14605</t>
  </si>
  <si>
    <t>14606</t>
  </si>
  <si>
    <t>14607</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</si>
  <si>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</si>
  <si>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</si>
  <si>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</si>
  <si>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</si>
  <si>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</si>
  <si>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</si>
  <si>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</si>
  <si>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</si>
  <si>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</si>
  <si>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</si>
  <si>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</si>
  <si>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</si>
  <si>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</si>
  <si>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</si>
  <si>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</si>
  <si>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</si>
  <si>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</si>
  <si>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</si>
  <si>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</si>
  <si>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</si>
  <si>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</si>
  <si>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</si>
  <si>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</si>
  <si>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</si>
  <si>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</si>
  <si>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</si>
  <si>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</si>
  <si>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</si>
  <si>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</si>
  <si>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</si>
  <si>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</si>
  <si>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</si>
  <si>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</si>
  <si>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</si>
  <si>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</si>
  <si>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</si>
  <si>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</si>
  <si>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</si>
  <si>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</si>
  <si>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</si>
  <si>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</si>
  <si>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</si>
  <si>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</si>
  <si>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</si>
  <si>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</si>
  <si>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</si>
  <si>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</si>
  <si>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</si>
  <si>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</si>
  <si>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</si>
  <si>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</si>
  <si>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</si>
  <si>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</si>
  <si>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</si>
  <si>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</si>
  <si>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</si>
  <si>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</si>
  <si>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</si>
  <si>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</si>
  <si>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</si>
  <si>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</si>
  <si>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</si>
  <si>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</si>
  <si>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</si>
  <si>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</si>
  <si>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</si>
  <si>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</si>
  <si>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</si>
  <si>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</si>
  <si>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</si>
  <si>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</si>
  <si>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</si>
  <si>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</si>
  <si>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</si>
  <si>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</si>
  <si>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</si>
  <si>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</si>
  <si>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</si>
  <si>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</si>
  <si>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</si>
  <si>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</si>
  <si>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</si>
  <si>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</si>
  <si>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</si>
  <si>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</si>
  <si>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</si>
  <si>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</si>
  <si>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</si>
  <si>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</si>
  <si>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</si>
  <si>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</si>
  <si>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</si>
  <si>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</si>
  <si>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</si>
  <si>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</si>
  <si>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</si>
  <si>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</si>
  <si>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</si>
  <si>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</si>
  <si>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</si>
  <si>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</si>
  <si>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</si>
  <si>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</si>
  <si>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</si>
  <si>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</si>
  <si>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</si>
  <si>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</si>
  <si>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</si>
  <si>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</si>
  <si>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</si>
  <si>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</si>
  <si>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</si>
  <si>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</si>
  <si>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</si>
  <si>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</si>
  <si>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</si>
  <si>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</si>
  <si>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</si>
  <si>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</si>
  <si>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</si>
  <si>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</si>
  <si>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</si>
  <si>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</si>
  <si>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</si>
  <si>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</si>
  <si>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</si>
  <si>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</si>
  <si>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</si>
  <si>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</si>
  <si>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</si>
  <si>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</si>
  <si>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</si>
  <si>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</si>
  <si>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</si>
  <si>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</si>
  <si>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</si>
  <si>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</si>
  <si>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</si>
  <si>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</si>
  <si>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</si>
  <si>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</si>
  <si>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</si>
  <si>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</si>
  <si>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</si>
  <si>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</si>
  <si>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</si>
  <si>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</si>
  <si>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</si>
  <si>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</si>
  <si>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</si>
  <si>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</si>
  <si>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</si>
  <si>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</si>
  <si>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</si>
  <si>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</si>
  <si>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</si>
  <si>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</si>
  <si>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</si>
  <si>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</si>
  <si>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</si>
  <si>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</si>
  <si>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</si>
  <si>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</si>
  <si>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</si>
  <si>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</si>
  <si>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</si>
  <si>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</si>
  <si>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</si>
  <si>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</si>
  <si>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</si>
  <si>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</si>
  <si>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</si>
  <si>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</si>
  <si>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</si>
  <si>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</si>
  <si>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</si>
  <si>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</si>
  <si>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</si>
  <si>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</si>
  <si>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</si>
  <si>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</si>
  <si>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</si>
  <si>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</si>
  <si>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</si>
  <si>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</si>
  <si>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</si>
  <si>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</si>
  <si>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</si>
  <si>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</si>
  <si>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</si>
  <si>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</si>
  <si>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</si>
  <si>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</si>
  <si>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</si>
  <si>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</si>
  <si>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</si>
  <si>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</si>
  <si>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</si>
  <si>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</si>
  <si>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</si>
  <si>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</si>
  <si>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</si>
  <si>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</si>
  <si>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</si>
  <si>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</si>
  <si>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</si>
  <si>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</si>
  <si>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</si>
  <si>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</si>
  <si>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</si>
  <si>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</si>
  <si>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</si>
  <si>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</si>
  <si>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</si>
  <si>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</si>
  <si>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</si>
  <si>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</si>
  <si>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</si>
  <si>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</si>
  <si>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</si>
  <si>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</si>
  <si>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</si>
  <si>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</si>
  <si>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14855</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</si>
  <si>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</si>
  <si>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</si>
  <si>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</si>
  <si>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</si>
  <si>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</si>
  <si>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</si>
  <si>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</si>
  <si>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</si>
  <si>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</si>
  <si>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</si>
  <si>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</si>
  <si>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</si>
  <si>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</si>
  <si>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</si>
  <si>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</si>
  <si>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</si>
  <si>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</si>
  <si>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</si>
  <si>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</si>
  <si>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</si>
  <si>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</si>
  <si>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</si>
  <si>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</si>
  <si>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</si>
  <si>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</si>
  <si>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</si>
  <si>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</si>
  <si>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</si>
  <si>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</si>
  <si>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</si>
  <si>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</si>
  <si>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</si>
  <si>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</si>
  <si>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</si>
  <si>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</si>
  <si>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</si>
  <si>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</si>
  <si>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</si>
  <si>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</si>
  <si>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</si>
  <si>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</si>
  <si>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</si>
  <si>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</si>
  <si>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</si>
  <si>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</si>
  <si>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</si>
  <si>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</si>
  <si>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</si>
  <si>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</si>
  <si>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</si>
  <si>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</si>
  <si>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</si>
  <si>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</si>
  <si>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</si>
  <si>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</si>
  <si>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</si>
  <si>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</si>
  <si>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</si>
  <si>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</si>
  <si>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</si>
  <si>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</si>
  <si>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</si>
  <si>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</si>
  <si>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</si>
  <si>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</si>
  <si>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</si>
  <si>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</si>
  <si>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</si>
  <si>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14926</t>
  </si>
  <si>
    <t>14927</t>
  </si>
  <si>
    <t>14928</t>
  </si>
  <si>
    <t>14929</t>
  </si>
  <si>
    <t>14930</t>
  </si>
  <si>
    <t>14931</t>
  </si>
  <si>
    <t>14932</t>
  </si>
  <si>
    <t>14933</t>
  </si>
  <si>
    <t>14934</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</si>
  <si>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</si>
  <si>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</si>
  <si>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</si>
  <si>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</si>
  <si>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</si>
  <si>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</si>
  <si>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</si>
  <si>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</si>
  <si>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</si>
  <si>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</si>
  <si>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</si>
  <si>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</si>
  <si>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</si>
  <si>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</si>
  <si>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</si>
  <si>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</si>
  <si>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</si>
  <si>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</si>
  <si>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</si>
  <si>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</si>
  <si>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</si>
  <si>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</si>
  <si>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</si>
  <si>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</si>
  <si>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</si>
  <si>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</si>
  <si>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</si>
  <si>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</si>
  <si>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</si>
  <si>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</si>
  <si>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</si>
  <si>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</si>
  <si>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</si>
  <si>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</si>
  <si>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</si>
  <si>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</si>
  <si>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</si>
  <si>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</si>
  <si>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</si>
  <si>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</si>
  <si>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</si>
  <si>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</si>
  <si>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</si>
  <si>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</si>
  <si>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</si>
  <si>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</si>
  <si>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</si>
  <si>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</si>
  <si>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</si>
  <si>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</si>
  <si>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</si>
  <si>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</si>
  <si>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</si>
  <si>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</si>
  <si>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</si>
  <si>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</si>
  <si>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</si>
  <si>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</si>
  <si>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</si>
  <si>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</si>
  <si>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</si>
  <si>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</si>
  <si>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</si>
  <si>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</si>
  <si>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</si>
  <si>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15003</t>
  </si>
  <si>
    <t>15004</t>
  </si>
  <si>
    <t>15005</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</si>
  <si>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</si>
  <si>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</si>
  <si>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</si>
  <si>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</si>
  <si>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</si>
  <si>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</si>
  <si>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</si>
  <si>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</si>
  <si>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</si>
  <si>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</si>
  <si>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</si>
  <si>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</si>
  <si>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</si>
  <si>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</si>
  <si>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</si>
  <si>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</si>
  <si>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</si>
  <si>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</si>
  <si>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</si>
  <si>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</si>
  <si>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</si>
  <si>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</si>
  <si>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</si>
  <si>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</si>
  <si>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</si>
  <si>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</si>
  <si>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</si>
  <si>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</si>
  <si>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</si>
  <si>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</si>
  <si>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</si>
  <si>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</si>
  <si>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</si>
  <si>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15060</t>
  </si>
  <si>
    <t>15061</t>
  </si>
  <si>
    <t>15062</t>
  </si>
  <si>
    <t>15063</t>
  </si>
  <si>
    <t>15064</t>
  </si>
  <si>
    <t>15065</t>
  </si>
  <si>
    <t>15066</t>
  </si>
  <si>
    <t>15067</t>
  </si>
  <si>
    <t>15068</t>
  </si>
  <si>
    <t>15069</t>
  </si>
  <si>
    <t>15070</t>
  </si>
  <si>
    <t>15071</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</si>
  <si>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</si>
  <si>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</si>
  <si>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</si>
  <si>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</si>
  <si>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</si>
  <si>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</si>
  <si>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</si>
  <si>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</si>
  <si>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</si>
  <si>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</si>
  <si>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</si>
  <si>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</si>
  <si>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</si>
  <si>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</si>
  <si>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</si>
  <si>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</si>
  <si>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</si>
  <si>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</si>
  <si>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</si>
  <si>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</si>
  <si>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</si>
  <si>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</si>
  <si>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</si>
  <si>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</si>
  <si>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</si>
  <si>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</si>
  <si>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</si>
  <si>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</si>
  <si>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</si>
  <si>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</si>
  <si>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</si>
  <si>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</si>
  <si>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</si>
  <si>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</si>
  <si>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</si>
  <si>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</si>
  <si>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</si>
  <si>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</si>
  <si>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</si>
  <si>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</si>
  <si>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</si>
  <si>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</si>
  <si>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</si>
  <si>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</si>
  <si>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</si>
  <si>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</si>
  <si>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</si>
  <si>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</si>
  <si>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</si>
  <si>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</si>
  <si>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</si>
  <si>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</si>
  <si>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</si>
  <si>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</si>
  <si>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</si>
  <si>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</si>
  <si>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</si>
  <si>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</si>
  <si>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</si>
  <si>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</si>
  <si>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</si>
  <si>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</si>
  <si>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</si>
  <si>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</si>
  <si>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</si>
  <si>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</si>
  <si>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</si>
  <si>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</si>
  <si>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</si>
  <si>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</si>
  <si>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</si>
  <si>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</si>
  <si>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</si>
  <si>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</si>
  <si>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</si>
  <si>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</si>
  <si>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</si>
  <si>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</si>
  <si>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20000</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</si>
  <si>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</si>
  <si>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</si>
  <si>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</si>
  <si>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</si>
  <si>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</si>
  <si>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</si>
  <si>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</si>
  <si>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</si>
  <si>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</si>
  <si>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</si>
  <si>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</si>
  <si>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</si>
  <si>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</si>
  <si>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</si>
  <si>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</si>
  <si>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</si>
  <si>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</si>
  <si>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</si>
  <si>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</si>
  <si>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</si>
  <si>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</si>
  <si>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</si>
  <si>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</si>
  <si>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</si>
  <si>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</si>
  <si>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</si>
  <si>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</si>
  <si>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</si>
  <si>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</si>
  <si>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</si>
  <si>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</si>
  <si>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</si>
  <si>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</si>
  <si>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</si>
  <si>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</si>
  <si>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</si>
  <si>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</si>
  <si>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</si>
  <si>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</si>
  <si>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</si>
  <si>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</si>
  <si>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</si>
  <si>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</si>
  <si>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</si>
  <si>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</si>
  <si>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</si>
  <si>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</si>
  <si>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</si>
  <si>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</si>
  <si>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</si>
  <si>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</si>
  <si>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</si>
  <si>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</si>
  <si>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</si>
  <si>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</si>
  <si>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</si>
  <si>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</si>
  <si>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</si>
  <si>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</si>
  <si>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</si>
  <si>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</si>
  <si>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</si>
  <si>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</si>
  <si>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</si>
  <si>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</si>
  <si>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</si>
  <si>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</si>
  <si>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</si>
  <si>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</si>
  <si>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</si>
  <si>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</si>
  <si>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</si>
  <si>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</si>
  <si>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</si>
  <si>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</si>
  <si>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</si>
  <si>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</si>
  <si>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</si>
  <si>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</si>
  <si>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</si>
  <si>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</si>
  <si>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</si>
  <si>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</si>
  <si>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</si>
  <si>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</si>
  <si>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</si>
  <si>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</si>
  <si>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</si>
  <si>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</si>
  <si>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</si>
  <si>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</si>
  <si>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</si>
  <si>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</si>
  <si>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</si>
  <si>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</si>
  <si>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</si>
  <si>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</si>
  <si>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</si>
  <si>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</si>
  <si>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</si>
  <si>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</si>
  <si>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</si>
  <si>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</si>
  <si>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</si>
  <si>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</si>
  <si>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</si>
  <si>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</si>
  <si>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</si>
  <si>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</si>
  <si>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</si>
  <si>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</si>
  <si>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</si>
  <si>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</si>
  <si>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</si>
  <si>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</si>
  <si>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</si>
  <si>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</si>
  <si>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</si>
  <si>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</si>
  <si>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</si>
  <si>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</si>
  <si>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</si>
  <si>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</si>
  <si>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</si>
  <si>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</si>
  <si>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</si>
  <si>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</si>
  <si>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</si>
  <si>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</si>
  <si>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</si>
  <si>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</si>
  <si>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</si>
  <si>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</si>
  <si>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</si>
  <si>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</si>
  <si>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</si>
  <si>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</si>
  <si>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</si>
  <si>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</si>
  <si>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</si>
  <si>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</si>
  <si>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</si>
  <si>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</si>
  <si>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</si>
  <si>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</si>
  <si>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</si>
  <si>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</si>
  <si>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</si>
  <si>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</si>
  <si>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</si>
  <si>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</si>
  <si>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</si>
  <si>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</si>
  <si>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</si>
  <si>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</si>
  <si>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30000</t>
  </si>
  <si>
    <t>30001</t>
  </si>
  <si>
    <t>30002</t>
  </si>
  <si>
    <t>30003</t>
  </si>
  <si>
    <t>30004</t>
  </si>
  <si>
    <t>30005</t>
  </si>
  <si>
    <t>30006</t>
  </si>
  <si>
    <t>30007</t>
  </si>
  <si>
    <t>30008</t>
  </si>
  <si>
    <t>30009</t>
  </si>
  <si>
    <t>30010</t>
  </si>
  <si>
    <t>30011</t>
  </si>
  <si>
    <t>30012</t>
  </si>
  <si>
    <t>30013</t>
  </si>
  <si>
    <t>30014</t>
  </si>
  <si>
    <t>30015</t>
  </si>
  <si>
    <t>30016</t>
  </si>
  <si>
    <t>30017</t>
  </si>
  <si>
    <t>30018</t>
  </si>
  <si>
    <t>30020</t>
  </si>
  <si>
    <t>30021</t>
  </si>
  <si>
    <t>30022</t>
  </si>
  <si>
    <t>30023</t>
  </si>
  <si>
    <t>30024</t>
  </si>
  <si>
    <t>30025</t>
  </si>
  <si>
    <t>30026</t>
  </si>
  <si>
    <t>30027</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</si>
  <si>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</si>
  <si>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</si>
  <si>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</si>
  <si>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</si>
  <si>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</si>
  <si>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</si>
  <si>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</si>
  <si>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</si>
  <si>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</si>
  <si>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</si>
  <si>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</si>
  <si>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</si>
  <si>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</si>
  <si>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</si>
  <si>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</si>
  <si>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</si>
  <si>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</si>
  <si>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</si>
  <si>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</si>
  <si>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</si>
  <si>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</si>
  <si>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</si>
  <si>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</si>
  <si>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</si>
  <si>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</si>
  <si>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30053</t>
  </si>
  <si>
    <t>30054</t>
  </si>
  <si>
    <t>30055</t>
  </si>
  <si>
    <t>30056</t>
  </si>
  <si>
    <t>30057</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</si>
  <si>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</si>
  <si>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</si>
  <si>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</si>
  <si>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</si>
  <si>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</si>
  <si>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</si>
  <si>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</si>
  <si>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</si>
  <si>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</si>
  <si>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</si>
  <si>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</si>
  <si>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</si>
  <si>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</si>
  <si>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</si>
  <si>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</si>
  <si>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</si>
  <si>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</si>
  <si>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</si>
  <si>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</si>
  <si>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</si>
  <si>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</si>
  <si>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</si>
  <si>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</si>
  <si>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</si>
  <si>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</si>
  <si>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</si>
  <si>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</si>
  <si>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</si>
  <si>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</si>
  <si>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</si>
  <si>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</si>
  <si>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</si>
  <si>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</si>
  <si>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</si>
  <si>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</si>
  <si>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</si>
  <si>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30095</t>
  </si>
  <si>
    <t>30096</t>
  </si>
  <si>
    <t>30097</t>
  </si>
  <si>
    <t>30098</t>
  </si>
  <si>
    <t>30099</t>
  </si>
  <si>
    <t>30100</t>
  </si>
  <si>
    <t>30101</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</si>
  <si>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</si>
  <si>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</si>
  <si>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</si>
  <si>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</si>
  <si>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</si>
  <si>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</si>
  <si>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</si>
  <si>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</si>
  <si>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</si>
  <si>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</si>
  <si>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</si>
  <si>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</si>
  <si>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</si>
  <si>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</si>
  <si>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</si>
  <si>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</si>
  <si>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</si>
  <si>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</si>
  <si>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</si>
  <si>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</si>
  <si>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30125</t>
  </si>
  <si>
    <t>30126</t>
  </si>
  <si>
    <t>30127</t>
  </si>
  <si>
    <t>30128</t>
  </si>
  <si>
    <t>30129</t>
  </si>
  <si>
    <t>30130</t>
  </si>
  <si>
    <t>30131</t>
  </si>
  <si>
    <t>30132</t>
  </si>
  <si>
    <t>30133</t>
  </si>
  <si>
    <t>30134</t>
  </si>
  <si>
    <t>30135</t>
  </si>
  <si>
    <t>30136</t>
  </si>
  <si>
    <t>30137</t>
  </si>
  <si>
    <t>30138</t>
  </si>
  <si>
    <t>30139</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</si>
  <si>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</si>
  <si>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</si>
  <si>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</si>
  <si>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</si>
  <si>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</si>
  <si>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</si>
  <si>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</si>
  <si>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</si>
  <si>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</si>
  <si>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</si>
  <si>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</si>
  <si>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</si>
  <si>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</si>
  <si>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</si>
  <si>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</si>
  <si>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</si>
  <si>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</si>
  <si>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</si>
  <si>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</si>
  <si>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</si>
  <si>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</si>
  <si>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</si>
  <si>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</si>
  <si>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</si>
  <si>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</si>
  <si>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</si>
  <si>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30166</t>
  </si>
  <si>
    <t>30167</t>
  </si>
  <si>
    <t>30168</t>
  </si>
  <si>
    <t>30169</t>
  </si>
  <si>
    <t>30170</t>
  </si>
  <si>
    <t>30171</t>
  </si>
  <si>
    <t>30172</t>
  </si>
  <si>
    <t>30173</t>
  </si>
  <si>
    <t>30174</t>
  </si>
  <si>
    <t>30175</t>
  </si>
  <si>
    <t>30176</t>
  </si>
  <si>
    <t>30177</t>
  </si>
  <si>
    <t>30178</t>
  </si>
  <si>
    <t>30179</t>
  </si>
  <si>
    <t>30180</t>
  </si>
  <si>
    <t>30181</t>
  </si>
  <si>
    <t>30182</t>
  </si>
  <si>
    <t>30183</t>
  </si>
  <si>
    <t>30184</t>
  </si>
  <si>
    <t>30185</t>
  </si>
  <si>
    <t>30186</t>
  </si>
  <si>
    <t>30187</t>
  </si>
  <si>
    <t>30188</t>
  </si>
  <si>
    <t>30196</t>
  </si>
  <si>
    <t>30197</t>
  </si>
  <si>
    <t>30198</t>
  </si>
  <si>
    <t>30199</t>
  </si>
  <si>
    <t>30200</t>
  </si>
  <si>
    <t>30201</t>
  </si>
  <si>
    <t>30202</t>
  </si>
  <si>
    <t>30203</t>
  </si>
  <si>
    <t>30204</t>
  </si>
  <si>
    <t>30205</t>
  </si>
  <si>
    <t>30207</t>
  </si>
  <si>
    <t>30208</t>
  </si>
  <si>
    <t>30209</t>
  </si>
  <si>
    <t>30210</t>
  </si>
  <si>
    <t>30224</t>
  </si>
  <si>
    <t>30225</t>
  </si>
  <si>
    <t>30226</t>
  </si>
  <si>
    <t>30227</t>
  </si>
  <si>
    <t>30228</t>
  </si>
  <si>
    <t>30229</t>
  </si>
  <si>
    <t>30230</t>
  </si>
  <si>
    <t>30231</t>
  </si>
  <si>
    <t>30232</t>
  </si>
  <si>
    <t>30233</t>
  </si>
  <si>
    <t>30234</t>
  </si>
  <si>
    <t>30235</t>
  </si>
  <si>
    <t>30237</t>
  </si>
  <si>
    <t>30238</t>
  </si>
  <si>
    <t>30239</t>
  </si>
  <si>
    <t>30240</t>
  </si>
  <si>
    <t>30241</t>
  </si>
  <si>
    <t>30242</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</si>
  <si>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</si>
  <si>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</si>
  <si>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</si>
  <si>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</si>
  <si>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</si>
  <si>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</si>
  <si>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</si>
  <si>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</si>
  <si>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</si>
  <si>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</si>
  <si>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</si>
  <si>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</si>
  <si>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</si>
  <si>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</si>
  <si>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</si>
  <si>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</si>
  <si>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</si>
  <si>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</si>
  <si>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</si>
  <si>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</si>
  <si>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</si>
  <si>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</si>
  <si>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</si>
  <si>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</si>
  <si>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</si>
  <si>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</si>
  <si>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</si>
  <si>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</si>
  <si>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</si>
  <si>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</si>
  <si>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</si>
  <si>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</si>
  <si>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</si>
  <si>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</si>
  <si>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</si>
  <si>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</si>
  <si>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</si>
  <si>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30280</t>
  </si>
  <si>
    <t>30281</t>
  </si>
  <si>
    <t>30282</t>
  </si>
  <si>
    <t>30283</t>
  </si>
  <si>
    <t>30284</t>
  </si>
  <si>
    <t>30285</t>
  </si>
  <si>
    <t>30286</t>
  </si>
  <si>
    <t>30287</t>
  </si>
  <si>
    <t>30288</t>
  </si>
  <si>
    <t>30289</t>
  </si>
  <si>
    <t>30290</t>
  </si>
  <si>
    <t>30291</t>
  </si>
  <si>
    <t>30292</t>
  </si>
  <si>
    <t>30293</t>
  </si>
  <si>
    <t>30294</t>
  </si>
  <si>
    <t>30295</t>
  </si>
  <si>
    <t>30296</t>
  </si>
  <si>
    <t>30297</t>
  </si>
  <si>
    <t>30298</t>
  </si>
  <si>
    <t>30299</t>
  </si>
  <si>
    <t>30300</t>
  </si>
  <si>
    <t>30301</t>
  </si>
  <si>
    <t>30302</t>
  </si>
  <si>
    <t>30303</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</si>
  <si>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</si>
  <si>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</si>
  <si>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</si>
  <si>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</si>
  <si>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</si>
  <si>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</si>
  <si>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</si>
  <si>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</si>
  <si>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</si>
  <si>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</si>
  <si>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</si>
  <si>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</si>
  <si>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</si>
  <si>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</si>
  <si>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</si>
  <si>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</si>
  <si>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</si>
  <si>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</si>
  <si>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</si>
  <si>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</si>
  <si>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</si>
  <si>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</si>
  <si>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</si>
  <si>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</si>
  <si>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</si>
  <si>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</si>
  <si>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</si>
  <si>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</si>
  <si>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</si>
  <si>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</si>
  <si>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</si>
  <si>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</si>
  <si>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</si>
  <si>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</si>
  <si>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</si>
  <si>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</si>
  <si>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</si>
  <si>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</si>
  <si>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</si>
  <si>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</si>
  <si>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</si>
  <si>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</si>
  <si>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</si>
  <si>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</si>
  <si>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</si>
  <si>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</si>
  <si>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</si>
  <si>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</si>
  <si>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</si>
  <si>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</si>
  <si>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</si>
  <si>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</si>
  <si>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</si>
  <si>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</si>
  <si>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</si>
  <si>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</si>
  <si>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</si>
  <si>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</si>
  <si>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</si>
  <si>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</si>
  <si>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</si>
  <si>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</si>
  <si>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</si>
  <si>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</si>
  <si>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</si>
  <si>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</si>
  <si>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</si>
  <si>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</si>
  <si>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</si>
  <si>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</si>
  <si>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</si>
  <si>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</si>
  <si>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</si>
  <si>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</si>
  <si>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</si>
  <si>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</si>
  <si>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</si>
  <si>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</si>
  <si>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</si>
  <si>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</si>
  <si>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</si>
  <si>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</si>
  <si>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</si>
  <si>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</si>
  <si>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</si>
  <si>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</si>
  <si>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30391</t>
  </si>
  <si>
    <t>30403</t>
  </si>
  <si>
    <t>30404</t>
  </si>
  <si>
    <t>30405</t>
  </si>
  <si>
    <t>30406</t>
  </si>
  <si>
    <t>30407</t>
  </si>
  <si>
    <t>30408</t>
  </si>
  <si>
    <t>30409</t>
  </si>
  <si>
    <t>30411</t>
  </si>
  <si>
    <t>30412</t>
  </si>
  <si>
    <t>30413</t>
  </si>
  <si>
    <t>30414</t>
  </si>
  <si>
    <t>30415</t>
  </si>
  <si>
    <t>30416</t>
  </si>
  <si>
    <t>30417</t>
  </si>
  <si>
    <t>30418</t>
  </si>
  <si>
    <t>30419</t>
  </si>
  <si>
    <t>30420</t>
  </si>
  <si>
    <t>30421</t>
  </si>
  <si>
    <t>30422</t>
  </si>
  <si>
    <t>30423</t>
  </si>
  <si>
    <t>30424</t>
  </si>
  <si>
    <t>30425</t>
  </si>
  <si>
    <t>30426</t>
  </si>
  <si>
    <t>30427</t>
  </si>
  <si>
    <t>30428</t>
  </si>
  <si>
    <t>30429</t>
  </si>
  <si>
    <t>30430</t>
  </si>
  <si>
    <t>30431</t>
  </si>
  <si>
    <t>30432</t>
  </si>
  <si>
    <t>30433</t>
  </si>
  <si>
    <t>30434</t>
  </si>
  <si>
    <t>30435</t>
  </si>
  <si>
    <t>30436</t>
  </si>
  <si>
    <t>30437</t>
  </si>
  <si>
    <t>30438</t>
  </si>
  <si>
    <t>30439</t>
  </si>
  <si>
    <t>30440</t>
  </si>
  <si>
    <t>30441</t>
  </si>
  <si>
    <t>30442</t>
  </si>
  <si>
    <t>30443</t>
  </si>
  <si>
    <t>30444</t>
  </si>
  <si>
    <t>30445</t>
  </si>
  <si>
    <t>30446</t>
  </si>
  <si>
    <t>30447</t>
  </si>
  <si>
    <t>30448</t>
  </si>
  <si>
    <t>30449</t>
  </si>
  <si>
    <t>30450</t>
  </si>
  <si>
    <t>30451</t>
  </si>
  <si>
    <t>30452</t>
  </si>
  <si>
    <t>30453</t>
  </si>
  <si>
    <t>30454</t>
  </si>
  <si>
    <t>30455</t>
  </si>
  <si>
    <t>30456</t>
  </si>
  <si>
    <t>30457</t>
  </si>
  <si>
    <t>30458</t>
  </si>
  <si>
    <t>30459</t>
  </si>
  <si>
    <t>30460</t>
  </si>
  <si>
    <t>30461</t>
  </si>
  <si>
    <t>30462</t>
  </si>
  <si>
    <t>30463</t>
  </si>
  <si>
    <t>30464</t>
  </si>
  <si>
    <t>30465</t>
  </si>
  <si>
    <t>30466</t>
  </si>
  <si>
    <t>30467</t>
  </si>
  <si>
    <t>30468</t>
  </si>
  <si>
    <t>30469</t>
  </si>
  <si>
    <t>30470</t>
  </si>
  <si>
    <t>30471</t>
  </si>
  <si>
    <t>30472</t>
  </si>
  <si>
    <t>30473</t>
  </si>
  <si>
    <t>30480</t>
  </si>
  <si>
    <t>30481</t>
  </si>
  <si>
    <t>30482</t>
  </si>
  <si>
    <t>30483</t>
  </si>
  <si>
    <t>30484</t>
  </si>
  <si>
    <t>30485</t>
  </si>
  <si>
    <t>30486</t>
  </si>
  <si>
    <t>30487</t>
  </si>
  <si>
    <t>30488</t>
  </si>
  <si>
    <t>30489</t>
  </si>
  <si>
    <t>30490</t>
  </si>
  <si>
    <t>30491</t>
  </si>
  <si>
    <t>30492</t>
  </si>
  <si>
    <t>30493</t>
  </si>
  <si>
    <t>30494</t>
  </si>
  <si>
    <t>30495</t>
  </si>
  <si>
    <t>30496</t>
  </si>
  <si>
    <t>30497</t>
  </si>
  <si>
    <t>30498</t>
  </si>
  <si>
    <t>30499</t>
  </si>
  <si>
    <t>30500</t>
  </si>
  <si>
    <t>30501</t>
  </si>
  <si>
    <t>30502</t>
  </si>
  <si>
    <t>30503</t>
  </si>
  <si>
    <t>30504</t>
  </si>
  <si>
    <t>30505</t>
  </si>
  <si>
    <t>30506</t>
  </si>
  <si>
    <t>30507</t>
  </si>
  <si>
    <t>30508</t>
  </si>
  <si>
    <t>30509</t>
  </si>
  <si>
    <t>30510</t>
  </si>
  <si>
    <t>30511</t>
  </si>
  <si>
    <t>30518</t>
  </si>
  <si>
    <t>30519</t>
  </si>
  <si>
    <t>30520</t>
  </si>
  <si>
    <t>30521</t>
  </si>
  <si>
    <t>30522</t>
  </si>
  <si>
    <t>30523</t>
  </si>
  <si>
    <t>30524</t>
  </si>
  <si>
    <t>30525</t>
  </si>
  <si>
    <t>30526</t>
  </si>
  <si>
    <t>30527</t>
  </si>
  <si>
    <t>30528</t>
  </si>
  <si>
    <t>30529</t>
  </si>
  <si>
    <t>30530</t>
  </si>
  <si>
    <t>30531</t>
  </si>
  <si>
    <t>30532</t>
  </si>
  <si>
    <t>30533</t>
  </si>
  <si>
    <t>30534</t>
  </si>
  <si>
    <t>30535</t>
  </si>
  <si>
    <t>30536</t>
  </si>
  <si>
    <t>30537</t>
  </si>
  <si>
    <t>30538</t>
  </si>
  <si>
    <t>30539</t>
  </si>
  <si>
    <t>30540</t>
  </si>
  <si>
    <t>30541</t>
  </si>
  <si>
    <t>30542</t>
  </si>
  <si>
    <t>30543</t>
  </si>
  <si>
    <t>30544</t>
  </si>
  <si>
    <t>30545</t>
  </si>
  <si>
    <t>30546</t>
  </si>
  <si>
    <t>30547</t>
  </si>
  <si>
    <t>30548</t>
  </si>
  <si>
    <t>30549</t>
  </si>
  <si>
    <t>30550</t>
  </si>
  <si>
    <t>30551</t>
  </si>
  <si>
    <t>30552</t>
  </si>
  <si>
    <t>30553</t>
  </si>
  <si>
    <t>30554</t>
  </si>
  <si>
    <t>30555</t>
  </si>
  <si>
    <t>30556</t>
  </si>
  <si>
    <t>30557</t>
  </si>
  <si>
    <t>30558</t>
  </si>
  <si>
    <t>30559</t>
  </si>
  <si>
    <t>30560</t>
  </si>
  <si>
    <t>30561</t>
  </si>
  <si>
    <t>30562</t>
  </si>
  <si>
    <t>30563</t>
  </si>
  <si>
    <t>30564</t>
  </si>
  <si>
    <t>30565</t>
  </si>
  <si>
    <t>30566</t>
  </si>
  <si>
    <t>30567</t>
  </si>
  <si>
    <t>30568</t>
  </si>
  <si>
    <t>30569</t>
  </si>
  <si>
    <t>30570</t>
  </si>
  <si>
    <t>30571</t>
  </si>
  <si>
    <t>30572</t>
  </si>
  <si>
    <t>30573</t>
  </si>
  <si>
    <t>30574</t>
  </si>
  <si>
    <t>30575</t>
  </si>
  <si>
    <t>30576</t>
  </si>
  <si>
    <t>30577</t>
  </si>
  <si>
    <t>30578</t>
  </si>
  <si>
    <t>30579</t>
  </si>
  <si>
    <t>30580</t>
  </si>
  <si>
    <t>30581</t>
  </si>
  <si>
    <t>30582</t>
  </si>
  <si>
    <t>30583</t>
  </si>
  <si>
    <t>30584</t>
  </si>
  <si>
    <t>30585</t>
  </si>
  <si>
    <t>30586</t>
  </si>
  <si>
    <t>30587</t>
  </si>
  <si>
    <t>30588</t>
  </si>
  <si>
    <t>30589</t>
  </si>
  <si>
    <t>30590</t>
  </si>
  <si>
    <t>30591</t>
  </si>
  <si>
    <t>30595</t>
  </si>
  <si>
    <t>30596</t>
  </si>
  <si>
    <t>30597</t>
  </si>
  <si>
    <t>30598</t>
  </si>
  <si>
    <t>30599</t>
  </si>
  <si>
    <t>30600</t>
  </si>
  <si>
    <t>30601</t>
  </si>
  <si>
    <t>30602</t>
  </si>
  <si>
    <t>30603</t>
  </si>
  <si>
    <t>30604</t>
  </si>
  <si>
    <t>30605</t>
  </si>
  <si>
    <t>30606</t>
  </si>
  <si>
    <t>30607</t>
  </si>
  <si>
    <t>30608</t>
  </si>
  <si>
    <t>30609</t>
  </si>
  <si>
    <t>30610</t>
  </si>
  <si>
    <t>30611</t>
  </si>
  <si>
    <t>30612</t>
  </si>
  <si>
    <t>30613</t>
  </si>
  <si>
    <t>30614</t>
  </si>
  <si>
    <t>30615</t>
  </si>
  <si>
    <t>30616</t>
  </si>
  <si>
    <t>30617</t>
  </si>
  <si>
    <t>30618</t>
  </si>
  <si>
    <t>30619</t>
  </si>
  <si>
    <t>30620</t>
  </si>
  <si>
    <t>30621</t>
  </si>
  <si>
    <t>30622</t>
  </si>
  <si>
    <t>30623</t>
  </si>
  <si>
    <t>30624</t>
  </si>
  <si>
    <t>30625</t>
  </si>
  <si>
    <t>30626</t>
  </si>
  <si>
    <t>30627</t>
  </si>
  <si>
    <t>30628</t>
  </si>
  <si>
    <t>30629</t>
  </si>
  <si>
    <t>30630</t>
  </si>
  <si>
    <t>30631</t>
  </si>
  <si>
    <t>30632</t>
  </si>
  <si>
    <t>30633</t>
  </si>
  <si>
    <t>30634</t>
  </si>
  <si>
    <t>30635</t>
  </si>
  <si>
    <t>30636</t>
  </si>
  <si>
    <t>30637</t>
  </si>
  <si>
    <t>30638</t>
  </si>
  <si>
    <t>30639</t>
  </si>
  <si>
    <t>30640</t>
  </si>
  <si>
    <t>30641</t>
  </si>
  <si>
    <t>30642</t>
  </si>
  <si>
    <t>30643</t>
  </si>
  <si>
    <t>30644</t>
  </si>
  <si>
    <t>30645</t>
  </si>
  <si>
    <t>30646</t>
  </si>
  <si>
    <t>30647</t>
  </si>
  <si>
    <t>30648</t>
  </si>
  <si>
    <t>30649</t>
  </si>
  <si>
    <t>30650</t>
  </si>
  <si>
    <t>30651</t>
  </si>
  <si>
    <t>30652</t>
  </si>
  <si>
    <t>30653</t>
  </si>
  <si>
    <t>30654</t>
  </si>
  <si>
    <t>30655</t>
  </si>
  <si>
    <t>30656</t>
  </si>
  <si>
    <t>30657</t>
  </si>
  <si>
    <t>30658</t>
  </si>
  <si>
    <t>30659</t>
  </si>
  <si>
    <t>30660</t>
  </si>
  <si>
    <t>30661</t>
  </si>
  <si>
    <t>30662</t>
  </si>
  <si>
    <t>30663</t>
  </si>
  <si>
    <t>30664</t>
  </si>
  <si>
    <t>30665</t>
  </si>
  <si>
    <t>30666</t>
  </si>
  <si>
    <t>30667</t>
  </si>
  <si>
    <t>30668</t>
  </si>
  <si>
    <t>30669</t>
  </si>
  <si>
    <t>30670</t>
  </si>
  <si>
    <t>30671</t>
  </si>
  <si>
    <t>30672</t>
  </si>
  <si>
    <t>30673</t>
  </si>
  <si>
    <t>30674</t>
  </si>
  <si>
    <t>30675</t>
  </si>
  <si>
    <t>30676</t>
  </si>
  <si>
    <t>30677</t>
  </si>
  <si>
    <t>30678</t>
  </si>
  <si>
    <t>30679</t>
  </si>
  <si>
    <t>30680</t>
  </si>
  <si>
    <t>30681</t>
  </si>
  <si>
    <t>30682</t>
  </si>
  <si>
    <t>30683</t>
  </si>
  <si>
    <t>30684</t>
  </si>
  <si>
    <t>30685</t>
  </si>
  <si>
    <t>30686</t>
  </si>
  <si>
    <t>30687</t>
  </si>
  <si>
    <t>30688</t>
  </si>
  <si>
    <t>30689</t>
  </si>
  <si>
    <t>30690</t>
  </si>
  <si>
    <t>30691</t>
  </si>
  <si>
    <t>30692</t>
  </si>
  <si>
    <t>30693</t>
  </si>
  <si>
    <t>30694</t>
  </si>
  <si>
    <t>30695</t>
  </si>
  <si>
    <t>30696</t>
  </si>
  <si>
    <t>30697</t>
  </si>
  <si>
    <t>30698</t>
  </si>
  <si>
    <t>30699</t>
  </si>
  <si>
    <t>30700</t>
  </si>
  <si>
    <t>30701</t>
  </si>
  <si>
    <t>30702</t>
  </si>
  <si>
    <t>30703</t>
  </si>
  <si>
    <t>30704</t>
  </si>
  <si>
    <t>30705</t>
  </si>
  <si>
    <t>30706</t>
  </si>
  <si>
    <t>30707</t>
  </si>
  <si>
    <t>30708</t>
  </si>
  <si>
    <t>30709</t>
  </si>
  <si>
    <t>30710</t>
  </si>
  <si>
    <t>30711</t>
  </si>
  <si>
    <t>30712</t>
  </si>
  <si>
    <t>30713</t>
  </si>
  <si>
    <t>30714</t>
  </si>
  <si>
    <t>30715</t>
  </si>
  <si>
    <t>30716</t>
  </si>
  <si>
    <t>30717</t>
  </si>
  <si>
    <t>30718</t>
  </si>
  <si>
    <t>30719</t>
  </si>
  <si>
    <t>30720</t>
  </si>
  <si>
    <t>30721</t>
  </si>
  <si>
    <t>30722</t>
  </si>
  <si>
    <t>30723</t>
  </si>
  <si>
    <t>30724</t>
  </si>
  <si>
    <t>30725</t>
  </si>
  <si>
    <t>30726</t>
  </si>
  <si>
    <t>30727</t>
  </si>
  <si>
    <t>30728</t>
  </si>
  <si>
    <t>30729</t>
  </si>
  <si>
    <t>30730</t>
  </si>
  <si>
    <t>30731</t>
  </si>
  <si>
    <t>30732</t>
  </si>
  <si>
    <t>30733</t>
  </si>
  <si>
    <t>30734</t>
  </si>
  <si>
    <t>30735</t>
  </si>
  <si>
    <t>30736</t>
  </si>
  <si>
    <t>30737</t>
  </si>
  <si>
    <t>30738</t>
  </si>
  <si>
    <t>30739</t>
  </si>
  <si>
    <t>30740</t>
  </si>
  <si>
    <t>30755</t>
  </si>
  <si>
    <t>30756</t>
  </si>
  <si>
    <t>30757</t>
  </si>
  <si>
    <t>30758</t>
  </si>
  <si>
    <t>30759</t>
  </si>
  <si>
    <t>30760</t>
  </si>
  <si>
    <t>30761</t>
  </si>
  <si>
    <t>30762</t>
  </si>
  <si>
    <t>30763</t>
  </si>
  <si>
    <t>30764</t>
  </si>
  <si>
    <t>30765</t>
  </si>
  <si>
    <t>30766</t>
  </si>
  <si>
    <t>30767</t>
  </si>
  <si>
    <t>30768</t>
  </si>
  <si>
    <t>30793</t>
  </si>
  <si>
    <t>30794</t>
  </si>
  <si>
    <t>30795</t>
  </si>
  <si>
    <t>30796</t>
  </si>
  <si>
    <t>30797</t>
  </si>
  <si>
    <t>30798</t>
  </si>
  <si>
    <t>30799</t>
  </si>
  <si>
    <t>30800</t>
  </si>
  <si>
    <t>30801</t>
  </si>
  <si>
    <t>30802</t>
  </si>
  <si>
    <t>30803</t>
  </si>
  <si>
    <t>30804</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</si>
  <si>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</si>
  <si>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</si>
  <si>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</si>
  <si>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</si>
  <si>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</si>
  <si>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</si>
  <si>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</si>
  <si>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</si>
  <si>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</si>
  <si>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</si>
  <si>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</si>
  <si>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</si>
  <si>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</si>
  <si>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</si>
  <si>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</si>
  <si>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</si>
  <si>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</si>
  <si>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</si>
  <si>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</si>
  <si>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</si>
  <si>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30825</t>
  </si>
  <si>
    <t>30826</t>
  </si>
  <si>
    <t>30827</t>
  </si>
  <si>
    <t>30828</t>
  </si>
  <si>
    <t>30829</t>
  </si>
  <si>
    <t>30830</t>
  </si>
  <si>
    <t>30831</t>
  </si>
  <si>
    <t>30832</t>
  </si>
  <si>
    <t>30833</t>
  </si>
  <si>
    <t>30834</t>
  </si>
  <si>
    <t>30835</t>
  </si>
  <si>
    <t>30836</t>
  </si>
  <si>
    <t>30837</t>
  </si>
  <si>
    <t>30838</t>
  </si>
  <si>
    <t>30839</t>
  </si>
  <si>
    <t>30840</t>
  </si>
  <si>
    <t>30841</t>
  </si>
  <si>
    <t>30842</t>
  </si>
  <si>
    <t>30843</t>
  </si>
  <si>
    <t>30844</t>
  </si>
  <si>
    <t>30845</t>
  </si>
  <si>
    <t>30846</t>
  </si>
  <si>
    <t>30847</t>
  </si>
  <si>
    <t>30848</t>
  </si>
  <si>
    <t>30849</t>
  </si>
  <si>
    <t>30850</t>
  </si>
  <si>
    <t>30851</t>
  </si>
  <si>
    <t>30852</t>
  </si>
  <si>
    <t>30853</t>
  </si>
  <si>
    <t>30854</t>
  </si>
  <si>
    <t>30855</t>
  </si>
  <si>
    <t>30856</t>
  </si>
  <si>
    <t>30857</t>
  </si>
  <si>
    <t>30858</t>
  </si>
  <si>
    <t>30859</t>
  </si>
  <si>
    <t>30860</t>
  </si>
  <si>
    <t>30861</t>
  </si>
  <si>
    <t>30862</t>
  </si>
  <si>
    <t>30863</t>
  </si>
  <si>
    <t>30864</t>
  </si>
  <si>
    <t>30865</t>
  </si>
  <si>
    <t>30866</t>
  </si>
  <si>
    <t>30867</t>
  </si>
  <si>
    <t>30868</t>
  </si>
  <si>
    <t>30869</t>
  </si>
  <si>
    <t>30870</t>
  </si>
  <si>
    <t>30871</t>
  </si>
  <si>
    <t>30872</t>
  </si>
  <si>
    <t>30873</t>
  </si>
  <si>
    <t>30874</t>
  </si>
  <si>
    <t>30875</t>
  </si>
  <si>
    <t>30876</t>
  </si>
  <si>
    <t>30877</t>
  </si>
  <si>
    <t>30878</t>
  </si>
  <si>
    <t>30879</t>
  </si>
  <si>
    <t>30880</t>
  </si>
  <si>
    <t>30881</t>
  </si>
  <si>
    <t>30882</t>
  </si>
  <si>
    <t>30883</t>
  </si>
  <si>
    <t>30884</t>
  </si>
  <si>
    <t>30885</t>
  </si>
  <si>
    <t>30886</t>
  </si>
  <si>
    <t>30887</t>
  </si>
  <si>
    <t>30889</t>
  </si>
  <si>
    <t>30890</t>
  </si>
  <si>
    <t>30891</t>
  </si>
  <si>
    <t>30892</t>
  </si>
  <si>
    <t>30893</t>
  </si>
  <si>
    <t>30894</t>
  </si>
  <si>
    <t>30895</t>
  </si>
  <si>
    <t>30896</t>
  </si>
  <si>
    <t>30897</t>
  </si>
  <si>
    <t>30898</t>
  </si>
  <si>
    <t>30899</t>
  </si>
  <si>
    <t>30900</t>
  </si>
  <si>
    <t>30901</t>
  </si>
  <si>
    <t>30902</t>
  </si>
  <si>
    <t>30903</t>
  </si>
  <si>
    <t>30904</t>
  </si>
  <si>
    <t>30905</t>
  </si>
  <si>
    <t>30906</t>
  </si>
  <si>
    <t>30907</t>
  </si>
  <si>
    <t>30908</t>
  </si>
  <si>
    <t>30909</t>
  </si>
  <si>
    <t>30910</t>
  </si>
  <si>
    <t>30911</t>
  </si>
  <si>
    <t>30912</t>
  </si>
  <si>
    <t>30914</t>
  </si>
  <si>
    <t>30915</t>
  </si>
  <si>
    <t>30916</t>
  </si>
  <si>
    <t>30917</t>
  </si>
  <si>
    <t>30918</t>
  </si>
  <si>
    <t>30919</t>
  </si>
  <si>
    <t>30920</t>
  </si>
  <si>
    <t>30921</t>
  </si>
  <si>
    <t>30922</t>
  </si>
  <si>
    <t>30923</t>
  </si>
  <si>
    <t>30924</t>
  </si>
  <si>
    <t>30926</t>
  </si>
  <si>
    <t>30927</t>
  </si>
  <si>
    <t>30928</t>
  </si>
  <si>
    <t>30929</t>
  </si>
  <si>
    <t>30930</t>
  </si>
  <si>
    <t>30931</t>
  </si>
  <si>
    <t>30932</t>
  </si>
  <si>
    <t>30933</t>
  </si>
  <si>
    <t>30934</t>
  </si>
  <si>
    <t>30935</t>
  </si>
  <si>
    <t>30936</t>
  </si>
  <si>
    <t>30937</t>
  </si>
  <si>
    <t>30938</t>
  </si>
  <si>
    <t>30939</t>
  </si>
  <si>
    <t>30940</t>
  </si>
  <si>
    <t>30941</t>
  </si>
  <si>
    <t>30942</t>
  </si>
  <si>
    <t>30943</t>
  </si>
  <si>
    <t>30944</t>
  </si>
  <si>
    <t>30945</t>
  </si>
  <si>
    <t>30947</t>
  </si>
  <si>
    <t>30948</t>
  </si>
  <si>
    <t>30949</t>
  </si>
  <si>
    <t>30950</t>
  </si>
  <si>
    <t>30951</t>
  </si>
  <si>
    <t>30952</t>
  </si>
  <si>
    <t>30953</t>
  </si>
  <si>
    <t>30954</t>
  </si>
  <si>
    <t>30955</t>
  </si>
  <si>
    <t>30956</t>
  </si>
  <si>
    <t>30957</t>
  </si>
  <si>
    <t>30958</t>
  </si>
  <si>
    <t>30959</t>
  </si>
  <si>
    <t>30960</t>
  </si>
  <si>
    <t>30961</t>
  </si>
  <si>
    <t>30962</t>
  </si>
  <si>
    <t>30963</t>
  </si>
  <si>
    <t>30964</t>
  </si>
  <si>
    <t>30965</t>
  </si>
  <si>
    <t>30966</t>
  </si>
  <si>
    <t>30967</t>
  </si>
  <si>
    <t>30968</t>
  </si>
  <si>
    <t>30969</t>
  </si>
  <si>
    <t>30970</t>
  </si>
  <si>
    <t>30971</t>
  </si>
  <si>
    <t>30972</t>
  </si>
  <si>
    <t>30973</t>
  </si>
  <si>
    <t>30974</t>
  </si>
  <si>
    <t>30975</t>
  </si>
  <si>
    <t>30976</t>
  </si>
  <si>
    <t>30977</t>
  </si>
  <si>
    <t>30978</t>
  </si>
  <si>
    <t>30979</t>
  </si>
  <si>
    <t>30980</t>
  </si>
  <si>
    <t>30981</t>
  </si>
  <si>
    <t>30982</t>
  </si>
  <si>
    <t>30983</t>
  </si>
  <si>
    <t>30984</t>
  </si>
  <si>
    <t>30985</t>
  </si>
  <si>
    <t>30986</t>
  </si>
  <si>
    <t>30987</t>
  </si>
  <si>
    <t>30989</t>
  </si>
  <si>
    <t>30991</t>
  </si>
  <si>
    <t>30993</t>
  </si>
  <si>
    <t>30994</t>
  </si>
  <si>
    <t>30995</t>
  </si>
  <si>
    <t>30996</t>
  </si>
  <si>
    <t>30997</t>
  </si>
  <si>
    <t>30998</t>
  </si>
  <si>
    <t>31000</t>
  </si>
  <si>
    <t>31001</t>
  </si>
  <si>
    <t>31002</t>
  </si>
  <si>
    <t>31003</t>
  </si>
  <si>
    <t>31004</t>
  </si>
  <si>
    <t>31005</t>
  </si>
  <si>
    <t>31006</t>
  </si>
  <si>
    <t>31007</t>
  </si>
  <si>
    <t>31008</t>
  </si>
  <si>
    <t>31009</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</si>
  <si>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</si>
  <si>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</si>
  <si>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</si>
  <si>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</si>
  <si>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</si>
  <si>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</si>
  <si>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</si>
  <si>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</si>
  <si>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</si>
  <si>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</si>
  <si>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</si>
  <si>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</si>
  <si>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</si>
  <si>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</si>
  <si>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</si>
  <si>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</si>
  <si>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</si>
  <si>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</si>
  <si>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</si>
  <si>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</si>
  <si>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</si>
  <si>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</si>
  <si>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</si>
  <si>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</si>
  <si>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</si>
  <si>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</si>
  <si>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</si>
  <si>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</si>
  <si>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</si>
  <si>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</si>
  <si>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</si>
  <si>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</si>
  <si>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</si>
  <si>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</si>
  <si>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</si>
  <si>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</si>
  <si>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</si>
  <si>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</si>
  <si>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</si>
  <si>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</si>
  <si>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</si>
  <si>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</si>
  <si>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31053</t>
  </si>
  <si>
    <t>31054</t>
  </si>
  <si>
    <t>31055</t>
  </si>
  <si>
    <t>31056</t>
  </si>
  <si>
    <t>31057</t>
  </si>
  <si>
    <t>31058</t>
  </si>
  <si>
    <t>31059</t>
  </si>
  <si>
    <t>31060</t>
  </si>
  <si>
    <t>31061</t>
  </si>
  <si>
    <t>31062</t>
  </si>
  <si>
    <t>31063</t>
  </si>
  <si>
    <t>31064</t>
  </si>
  <si>
    <t>31065</t>
  </si>
  <si>
    <t>31066</t>
  </si>
  <si>
    <t>31067</t>
  </si>
  <si>
    <t>31068</t>
  </si>
  <si>
    <t>31069</t>
  </si>
  <si>
    <t>31070</t>
  </si>
  <si>
    <t>31071</t>
  </si>
  <si>
    <t>31072</t>
  </si>
  <si>
    <t>31073</t>
  </si>
  <si>
    <t>31074</t>
  </si>
  <si>
    <t>31075</t>
  </si>
  <si>
    <t>40000</t>
  </si>
  <si>
    <t>40001</t>
  </si>
  <si>
    <t>40002</t>
  </si>
  <si>
    <t>40003</t>
  </si>
  <si>
    <t>40004</t>
  </si>
  <si>
    <t>40005</t>
  </si>
  <si>
    <t>Operador de trator</t>
  </si>
  <si>
    <t>Operador de máq.</t>
  </si>
  <si>
    <t>Roçada mecanizada (ou manual) com roçadeira costal em áreas públicas</t>
  </si>
  <si>
    <t>Saco De Lixo 200l 100 unid.</t>
  </si>
  <si>
    <t>m/dia</t>
  </si>
  <si>
    <t>m/mês</t>
  </si>
  <si>
    <t>m²/dia</t>
  </si>
  <si>
    <t>Limpeza manual de caixa de ralo, bueiro e mata-burros</t>
  </si>
  <si>
    <t>ITEM 04.01.02</t>
  </si>
  <si>
    <t>Ajudante lavação</t>
  </si>
  <si>
    <t>Sabão em pó de 500g</t>
  </si>
  <si>
    <t>Prod. limpeza biodegradável 3L</t>
  </si>
  <si>
    <t>Desinfetante eucalipto 2L</t>
  </si>
  <si>
    <t>Cloro Concentrada 5L</t>
  </si>
  <si>
    <t>Essência eucalipto 500ML</t>
  </si>
  <si>
    <t>Caminhão c/ carroceria fixa</t>
  </si>
  <si>
    <t>Caminhão basculante do tipo médio-pesado, trucado, capacidade de 7,00m³, EXCLUSIVE motorista (CI) 40%</t>
  </si>
  <si>
    <t>Caminhão basculante do tipo médio-pesado, trucado, capacidade de 7,00m³, EXCLUSIVE motorista (CP) 60%</t>
  </si>
  <si>
    <t>BDI APLICADO 23,38%</t>
  </si>
  <si>
    <t>Gari - Limpeza Urbana</t>
  </si>
  <si>
    <t>Limpeza Valas Córregos Rios Gari</t>
  </si>
  <si>
    <t>Limp. Ralo, bueiro e mata burro</t>
  </si>
  <si>
    <t>Retroescavadeira</t>
  </si>
  <si>
    <t xml:space="preserve">ANEXOV </t>
  </si>
  <si>
    <t>ANEXO IV</t>
  </si>
  <si>
    <t>ANEXO IV - CRONOGRAMA FÍSICO-FINANCEIRO</t>
  </si>
  <si>
    <t>ANEXO  V</t>
  </si>
  <si>
    <t>Audante - Caiação</t>
  </si>
  <si>
    <t>contrato atual</t>
  </si>
  <si>
    <t>ITEM 02.01.01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</si>
</sst>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_);_(* \(#,##0.00\);_(* \-??_);_(@_)"/>
    <numFmt numFmtId="165" formatCode="0&quot; meses&quot;"/>
    <numFmt numFmtId="166" formatCode="_-&quot;R$ &quot;* #,##0.00_-;&quot;-R$ &quot;* #,##0.00_-;_-&quot;R$ &quot;* \-??_-;_-@_-"/>
    <numFmt numFmtId="167" formatCode="_-* #,##0.00_-;\-* #,##0.00_-;_-* \-??_-;_-@_-"/>
    <numFmt numFmtId="168" formatCode="_(* #,##0_);_(* \(#,##0\);_(* \-??_);_(@_)"/>
    <numFmt numFmtId="169" formatCode="&quot;Insalubridade sobre &quot;@"/>
    <numFmt numFmtId="170" formatCode="&quot;Obs (1): &quot;@"/>
    <numFmt numFmtId="171" formatCode="&quot;Obs (2): &quot;@"/>
    <numFmt numFmtId="172" formatCode="&quot;Gratificação sobre &quot;@"/>
    <numFmt numFmtId="173" formatCode="&quot;(EXCLUSIVE &quot;@\)"/>
    <numFmt numFmtId="174" formatCode="&quot;EXCLUSIVE &quot;@"/>
    <numFmt numFmtId="175" formatCode="&quot;Obs (2): &quot;@&quot; (neste caso a coleta é apenas de 2a a 6a feira)&quot;"/>
    <numFmt numFmtId="176" formatCode="@&quot; para transporte/ deslocamento de funcionários&quot;"/>
    <numFmt numFmtId="177" formatCode="@&quot; para transporte de ferramentas / materiais&quot;"/>
    <numFmt numFmtId="178" formatCode="&quot;UN: &quot;@"/>
    <numFmt numFmtId="179" formatCode="&quot;Obs (3): &quot;@"/>
    <numFmt numFmtId="180" formatCode="#,##0.00&quot; UR&quot;"/>
    <numFmt numFmtId="181" formatCode="0.0000"/>
  </numFmts>
  <fonts count="25" x14ac:knownFonts="1">
    <font>
      <sz val="10"/>
      <name val="Arial"/>
      <charset val="1"/>
    </font>
    <font>
      <sz val="10"/>
      <name val="Calibri"/>
      <family val="2"/>
      <charset val="1"/>
    </font>
    <font>
      <sz val="10"/>
      <name val="Arial"/>
      <family val="2"/>
      <charset val="1"/>
    </font>
    <font>
      <b/>
      <sz val="10"/>
      <name val="Calibri"/>
      <family val="2"/>
      <charset val="1"/>
    </font>
    <font>
      <b/>
      <sz val="14"/>
      <name val="Calibri"/>
      <family val="2"/>
      <charset val="1"/>
    </font>
    <font>
      <sz val="8"/>
      <name val="Calibri"/>
      <family val="2"/>
      <charset val="1"/>
    </font>
    <font>
      <b/>
      <sz val="8"/>
      <name val="Calibri"/>
      <family val="2"/>
      <charset val="1"/>
    </font>
    <font>
      <u/>
      <sz val="10"/>
      <name val="Arial"/>
      <family val="2"/>
      <charset val="1"/>
    </font>
    <font>
      <u/>
      <sz val="8"/>
      <name val="Calibri"/>
      <family val="2"/>
      <charset val="1"/>
    </font>
    <font>
      <u/>
      <sz val="8"/>
      <color rgb="FF0000FF"/>
      <name val="Calibri"/>
      <family val="2"/>
      <charset val="1"/>
    </font>
    <font>
      <b/>
      <u/>
      <sz val="8"/>
      <name val="Calibri"/>
      <family val="2"/>
      <charset val="1"/>
    </font>
    <font>
      <u/>
      <sz val="10"/>
      <name val="Calibri"/>
      <family val="2"/>
      <charset val="1"/>
    </font>
    <font>
      <i/>
      <sz val="10"/>
      <name val="Calibri"/>
      <family val="2"/>
      <charset val="1"/>
    </font>
    <font>
      <b/>
      <sz val="8"/>
      <color rgb="FFFFFFFF"/>
      <name val="Calibri"/>
      <family val="2"/>
      <charset val="1"/>
    </font>
    <font>
      <i/>
      <sz val="8"/>
      <name val="Calibri"/>
      <family val="2"/>
      <charset val="1"/>
    </font>
    <font>
      <sz val="8"/>
      <name val="Arial"/>
      <charset val="1"/>
    </font>
    <font>
      <b/>
      <sz val="11"/>
      <color theme="1"/>
      <name val="Calibri"/>
      <family val="2"/>
      <scheme val="minor"/>
    </font>
    <font>
      <sz val="24"/>
      <color theme="1"/>
      <name val="Calibri"/>
      <family val="2"/>
      <scheme val="minor"/>
    </font>
    <font>
      <sz val="12"/>
      <color theme="1"/>
      <name val="Calibri"/>
      <family val="2"/>
      <scheme val="minor"/>
    </font>
    <font>
      <sz val="18"/>
      <color theme="1"/>
      <name val="Calibri"/>
      <family val="2"/>
      <scheme val="minor"/>
    </font>
    <font>
      <b/>
      <sz val="10"/>
      <name val="Arial"/>
      <family val="2"/>
    </font>
    <font>
      <b/>
      <sz val="16"/>
      <color theme="1"/>
      <name val="Calibri"/>
      <family val="2"/>
      <scheme val="minor"/>
    </font>
    <font>
      <sz val="10"/>
      <name val="Arial"/>
      <family val="2"/>
    </font>
    <font>
      <b/>
      <sz val="8"/>
      <name val="Calibri"/>
      <family val="2"/>
    </font>
    <font>
      <sz val="8"/>
      <name val="Calibri"/>
      <family val="2"/>
    </font>
  </fonts>
  <fills count="3">
    <fill>
      <patternFill patternType="none"/>
    </fill>
    <fill>
      <patternFill patternType="gray125"/>
    </fill>
    <fill>
      <patternFill patternType="solid">
        <fgColor rgb="FFFFFF00"/>
        <bgColor indexed="64"/>
      </patternFill>
    </fill>
  </fills>
  <borders count="21">
    <border>
      <left/>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indexed="64"/>
      </left>
      <right/>
      <top/>
      <bottom/>
      <diagonal/>
    </border>
    <border>
      <left/>
      <right/>
      <top style="thin">
        <color indexed="64"/>
      </top>
      <bottom/>
      <diagonal/>
    </border>
  </borders>
  <cellStyleXfs count="5">
    <xf numFmtId="0" fontId="0" fillId="0" borderId="0"/>
    <xf numFmtId="164" fontId="2" fillId="0" borderId="0" applyBorder="0" applyProtection="0"/>
    <xf numFmtId="166" fontId="2" fillId="0" borderId="0" applyBorder="0" applyProtection="0"/>
    <xf numFmtId="9" fontId="2" fillId="0" borderId="0" applyBorder="0" applyProtection="0"/>
    <xf numFmtId="0" fontId="7" fillId="0" borderId="0" applyBorder="0" applyProtection="0"/>
  </cellStyleXfs>
  <cellXfs count="284">
    <xf numFmtId="0" fontId="0" fillId="0" borderId="0" xfId="0"/>
    <xf numFmtId="0" fontId="6" fillId="0" borderId="0" xfId="0" applyFont="1" applyAlignment="1">
      <alignment horizontal="left" vertical="top" wrapText="1"/>
    </xf>
    <xf numFmtId="0" fontId="5" fillId="0" borderId="0" xfId="0" applyFont="1" applyAlignment="1">
      <alignment vertical="top" wrapText="1"/>
    </xf>
    <xf numFmtId="0" fontId="6" fillId="0" borderId="0" xfId="0" applyFont="1" applyAlignment="1">
      <alignment horizontal="center" vertical="top"/>
    </xf>
    <xf numFmtId="0" fontId="5" fillId="0" borderId="11" xfId="0" applyFont="1" applyBorder="1" applyAlignment="1">
      <alignment horizontal="left" vertical="top"/>
    </xf>
    <xf numFmtId="0" fontId="6" fillId="0" borderId="0" xfId="0" applyFont="1" applyAlignment="1">
      <alignment horizontal="left" vertical="top"/>
    </xf>
    <xf numFmtId="0" fontId="6" fillId="0" borderId="0" xfId="0" applyFont="1" applyAlignment="1">
      <alignment horizontal="left" vertical="center"/>
    </xf>
    <xf numFmtId="0" fontId="6" fillId="0" borderId="3"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center" vertical="center"/>
    </xf>
    <xf numFmtId="164" fontId="1" fillId="0" borderId="0" xfId="1" applyFont="1" applyBorder="1" applyAlignment="1" applyProtection="1">
      <alignment horizontal="left" vertical="center"/>
    </xf>
    <xf numFmtId="0" fontId="1" fillId="0" borderId="0" xfId="0" applyFont="1" applyAlignment="1">
      <alignment vertical="center"/>
    </xf>
    <xf numFmtId="165" fontId="3" fillId="0" borderId="0" xfId="0" applyNumberFormat="1" applyFont="1" applyAlignment="1">
      <alignment horizontal="center" vertical="center"/>
    </xf>
    <xf numFmtId="166" fontId="1" fillId="0" borderId="0" xfId="2" applyFont="1" applyBorder="1" applyAlignment="1" applyProtection="1">
      <alignment vertical="center"/>
    </xf>
    <xf numFmtId="0" fontId="3" fillId="0" borderId="0" xfId="0" applyFont="1" applyAlignment="1">
      <alignment vertical="center" wrapText="1"/>
    </xf>
    <xf numFmtId="0" fontId="1" fillId="0" borderId="0" xfId="0" applyFont="1" applyAlignment="1">
      <alignment vertical="center" wrapText="1"/>
    </xf>
    <xf numFmtId="0" fontId="5" fillId="0" borderId="0" xfId="0" applyFont="1" applyAlignment="1">
      <alignment vertical="top"/>
    </xf>
    <xf numFmtId="164" fontId="5" fillId="0" borderId="0" xfId="1" applyFont="1" applyBorder="1" applyAlignment="1" applyProtection="1">
      <alignment vertical="top"/>
    </xf>
    <xf numFmtId="0" fontId="6" fillId="0" borderId="1" xfId="0" applyFont="1" applyBorder="1" applyAlignment="1">
      <alignment horizontal="center" vertical="top"/>
    </xf>
    <xf numFmtId="0" fontId="5" fillId="0" borderId="3" xfId="0" applyFont="1" applyBorder="1" applyAlignment="1">
      <alignment horizontal="left" vertical="top"/>
    </xf>
    <xf numFmtId="49" fontId="6" fillId="0" borderId="4" xfId="0" applyNumberFormat="1" applyFont="1" applyBorder="1" applyAlignment="1">
      <alignment horizontal="center" vertical="top"/>
    </xf>
    <xf numFmtId="10" fontId="5" fillId="0" borderId="3" xfId="3" applyNumberFormat="1" applyFont="1" applyBorder="1" applyAlignment="1" applyProtection="1">
      <alignment horizontal="right" vertical="top"/>
    </xf>
    <xf numFmtId="10" fontId="5" fillId="0" borderId="0" xfId="0" applyNumberFormat="1" applyFont="1" applyAlignment="1">
      <alignment horizontal="center" vertical="top"/>
    </xf>
    <xf numFmtId="164" fontId="5" fillId="0" borderId="0" xfId="1" applyFont="1" applyBorder="1" applyAlignment="1" applyProtection="1">
      <alignment horizontal="center" vertical="top"/>
    </xf>
    <xf numFmtId="49" fontId="6" fillId="0" borderId="5" xfId="0" applyNumberFormat="1" applyFont="1" applyBorder="1" applyAlignment="1">
      <alignment horizontal="center" vertical="top"/>
    </xf>
    <xf numFmtId="164" fontId="5" fillId="0" borderId="3" xfId="0" applyNumberFormat="1" applyFont="1" applyBorder="1" applyAlignment="1">
      <alignment vertical="top"/>
    </xf>
    <xf numFmtId="164" fontId="5" fillId="0" borderId="0" xfId="1" applyFont="1" applyBorder="1" applyProtection="1"/>
    <xf numFmtId="164" fontId="5" fillId="0" borderId="0" xfId="0" applyNumberFormat="1" applyFont="1" applyAlignment="1">
      <alignment vertical="top"/>
    </xf>
    <xf numFmtId="49" fontId="6" fillId="0" borderId="6" xfId="0" applyNumberFormat="1" applyFont="1" applyBorder="1" applyAlignment="1">
      <alignment horizontal="center" vertical="top"/>
    </xf>
    <xf numFmtId="0" fontId="5" fillId="0" borderId="3" xfId="0" applyFont="1" applyBorder="1" applyAlignment="1">
      <alignment vertical="top" wrapText="1"/>
    </xf>
    <xf numFmtId="166" fontId="5" fillId="0" borderId="3" xfId="2" applyFont="1" applyBorder="1" applyAlignment="1" applyProtection="1">
      <alignment vertical="top"/>
    </xf>
    <xf numFmtId="0" fontId="6" fillId="0" borderId="7" xfId="0" applyFont="1" applyBorder="1" applyAlignment="1">
      <alignment vertical="top" wrapText="1"/>
    </xf>
    <xf numFmtId="0" fontId="5" fillId="0" borderId="7" xfId="0" applyFont="1" applyBorder="1" applyAlignment="1">
      <alignment vertical="top"/>
    </xf>
    <xf numFmtId="167" fontId="5" fillId="0" borderId="0" xfId="0" applyNumberFormat="1" applyFont="1" applyAlignment="1">
      <alignment vertical="top"/>
    </xf>
    <xf numFmtId="0" fontId="6" fillId="0" borderId="3" xfId="0" applyFont="1" applyBorder="1" applyAlignment="1">
      <alignment vertical="top" wrapText="1"/>
    </xf>
    <xf numFmtId="166" fontId="6" fillId="0" borderId="3" xfId="2" applyFont="1" applyBorder="1" applyAlignment="1" applyProtection="1">
      <alignment vertical="top"/>
    </xf>
    <xf numFmtId="0" fontId="5" fillId="0" borderId="0" xfId="0" applyFont="1" applyAlignment="1">
      <alignment horizontal="left" vertical="top"/>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6" fillId="0" borderId="8" xfId="0" applyFont="1" applyBorder="1" applyAlignment="1">
      <alignment horizontal="center" vertical="center"/>
    </xf>
    <xf numFmtId="0" fontId="5" fillId="0" borderId="3" xfId="0" applyFont="1" applyBorder="1" applyAlignment="1">
      <alignment vertical="center"/>
    </xf>
    <xf numFmtId="0" fontId="5" fillId="0" borderId="3" xfId="0" applyFont="1" applyBorder="1" applyAlignment="1">
      <alignment horizontal="center" vertical="center"/>
    </xf>
    <xf numFmtId="168" fontId="6" fillId="0" borderId="3" xfId="0" applyNumberFormat="1" applyFont="1" applyBorder="1" applyAlignment="1">
      <alignment vertical="center"/>
    </xf>
    <xf numFmtId="168" fontId="5" fillId="0" borderId="3" xfId="1" applyNumberFormat="1" applyFont="1" applyBorder="1" applyAlignment="1" applyProtection="1">
      <alignment vertical="center"/>
    </xf>
    <xf numFmtId="168" fontId="5" fillId="0" borderId="3" xfId="0" applyNumberFormat="1" applyFont="1" applyBorder="1" applyAlignment="1">
      <alignment vertical="center"/>
    </xf>
    <xf numFmtId="168" fontId="5" fillId="0" borderId="0" xfId="0" applyNumberFormat="1" applyFont="1" applyAlignment="1">
      <alignment vertical="center"/>
    </xf>
    <xf numFmtId="168" fontId="6" fillId="0" borderId="0" xfId="0" applyNumberFormat="1" applyFont="1" applyAlignment="1">
      <alignment vertical="center"/>
    </xf>
    <xf numFmtId="168" fontId="5" fillId="0" borderId="7" xfId="0" applyNumberFormat="1" applyFont="1" applyBorder="1" applyAlignment="1">
      <alignment vertical="center"/>
    </xf>
    <xf numFmtId="0" fontId="5" fillId="0" borderId="0" xfId="0" applyFont="1" applyAlignment="1">
      <alignment horizontal="right" vertical="center"/>
    </xf>
    <xf numFmtId="168" fontId="5" fillId="0" borderId="0" xfId="1" applyNumberFormat="1" applyFont="1" applyBorder="1" applyProtection="1"/>
    <xf numFmtId="1" fontId="5" fillId="0" borderId="0" xfId="0" applyNumberFormat="1" applyFont="1" applyAlignment="1">
      <alignment horizontal="center" vertical="top"/>
    </xf>
    <xf numFmtId="0" fontId="5" fillId="0" borderId="0" xfId="0" applyFont="1" applyAlignment="1">
      <alignment horizontal="center" vertical="top"/>
    </xf>
    <xf numFmtId="1" fontId="5" fillId="0" borderId="0" xfId="0" applyNumberFormat="1" applyFont="1" applyAlignment="1">
      <alignment horizontal="left" vertical="top"/>
    </xf>
    <xf numFmtId="1" fontId="6" fillId="0" borderId="0" xfId="0" applyNumberFormat="1" applyFont="1" applyAlignment="1">
      <alignment horizontal="center" vertical="top"/>
    </xf>
    <xf numFmtId="17" fontId="6" fillId="0" borderId="0" xfId="0" applyNumberFormat="1" applyFont="1" applyAlignment="1">
      <alignment horizontal="center" vertical="top"/>
    </xf>
    <xf numFmtId="0" fontId="8" fillId="0" borderId="0" xfId="4" applyFont="1" applyBorder="1" applyAlignment="1" applyProtection="1">
      <alignment horizontal="center" vertical="top"/>
    </xf>
    <xf numFmtId="0" fontId="8" fillId="0" borderId="0" xfId="0" applyFont="1" applyAlignment="1">
      <alignment horizontal="center" vertical="top"/>
    </xf>
    <xf numFmtId="164" fontId="5" fillId="0" borderId="0" xfId="1" applyFont="1" applyBorder="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9" fillId="0" borderId="0" xfId="4" applyFont="1" applyBorder="1" applyAlignment="1" applyProtection="1">
      <alignment horizontal="left" vertical="center"/>
    </xf>
    <xf numFmtId="0" fontId="10" fillId="0" borderId="0" xfId="1" applyNumberFormat="1" applyFont="1" applyBorder="1" applyAlignment="1" applyProtection="1">
      <alignment horizontal="center" vertical="center"/>
    </xf>
    <xf numFmtId="0" fontId="8" fillId="0" borderId="0" xfId="1" applyNumberFormat="1" applyFont="1" applyBorder="1" applyAlignment="1" applyProtection="1">
      <alignment horizontal="center" vertical="center"/>
    </xf>
    <xf numFmtId="0" fontId="5" fillId="0" borderId="0" xfId="0" applyFont="1" applyAlignment="1">
      <alignment vertical="center" wrapText="1"/>
    </xf>
    <xf numFmtId="164" fontId="6" fillId="0" borderId="0" xfId="1" applyFont="1" applyBorder="1" applyAlignment="1" applyProtection="1">
      <alignment horizontal="left" vertical="center"/>
    </xf>
    <xf numFmtId="164" fontId="6" fillId="0" borderId="0" xfId="1" applyFont="1" applyBorder="1" applyAlignment="1" applyProtection="1">
      <alignment horizontal="right" vertical="center"/>
    </xf>
    <xf numFmtId="17" fontId="6" fillId="0" borderId="0" xfId="0" applyNumberFormat="1" applyFont="1" applyAlignment="1">
      <alignment horizontal="left" vertical="center"/>
    </xf>
    <xf numFmtId="0" fontId="5" fillId="0" borderId="0" xfId="0" applyFont="1" applyAlignment="1">
      <alignment horizontal="left" vertical="center" wrapText="1"/>
    </xf>
    <xf numFmtId="1" fontId="5" fillId="0" borderId="0" xfId="0" applyNumberFormat="1" applyFont="1" applyAlignment="1">
      <alignment vertical="center"/>
    </xf>
    <xf numFmtId="164" fontId="6" fillId="0" borderId="0" xfId="0" applyNumberFormat="1" applyFont="1" applyAlignment="1">
      <alignment horizontal="center" vertical="center"/>
    </xf>
    <xf numFmtId="164" fontId="6" fillId="0" borderId="0" xfId="1" applyFont="1" applyBorder="1" applyAlignment="1" applyProtection="1">
      <alignment horizontal="center" vertical="center"/>
    </xf>
    <xf numFmtId="1" fontId="5" fillId="0" borderId="0" xfId="0" applyNumberFormat="1" applyFont="1" applyAlignment="1">
      <alignment horizontal="center" vertical="center"/>
    </xf>
    <xf numFmtId="164" fontId="5" fillId="0" borderId="0" xfId="0" applyNumberFormat="1" applyFont="1" applyAlignment="1">
      <alignment horizontal="center" vertical="center"/>
    </xf>
    <xf numFmtId="164" fontId="5" fillId="0" borderId="0" xfId="1" applyFont="1" applyBorder="1" applyAlignment="1" applyProtection="1">
      <alignment horizontal="center" vertical="center"/>
    </xf>
    <xf numFmtId="164" fontId="5" fillId="0" borderId="0" xfId="0" applyNumberFormat="1" applyFont="1" applyAlignment="1">
      <alignment vertical="center"/>
    </xf>
    <xf numFmtId="167" fontId="5" fillId="0" borderId="0" xfId="0" applyNumberFormat="1" applyFont="1" applyAlignment="1">
      <alignment vertical="center"/>
    </xf>
    <xf numFmtId="2" fontId="5" fillId="0" borderId="0" xfId="0" applyNumberFormat="1" applyFont="1" applyAlignment="1">
      <alignment horizontal="center" vertical="center"/>
    </xf>
    <xf numFmtId="49" fontId="5" fillId="0" borderId="0" xfId="0" applyNumberFormat="1" applyFont="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164" fontId="3" fillId="0" borderId="7" xfId="1" applyFont="1" applyBorder="1" applyAlignment="1" applyProtection="1">
      <alignment horizontal="right" vertical="center"/>
    </xf>
    <xf numFmtId="17" fontId="3" fillId="0" borderId="8" xfId="0" applyNumberFormat="1" applyFont="1" applyBorder="1" applyAlignment="1">
      <alignment horizontal="left" vertical="center"/>
    </xf>
    <xf numFmtId="17" fontId="3" fillId="0" borderId="0" xfId="0" applyNumberFormat="1" applyFont="1" applyAlignment="1">
      <alignment horizontal="left" vertical="center"/>
    </xf>
    <xf numFmtId="166" fontId="1" fillId="0" borderId="0" xfId="0" applyNumberFormat="1" applyFont="1" applyAlignment="1">
      <alignment horizontal="center" vertical="center"/>
    </xf>
    <xf numFmtId="0" fontId="3" fillId="0" borderId="3" xfId="0" applyFont="1" applyBorder="1" applyAlignment="1">
      <alignment horizontal="center" vertical="center" wrapText="1"/>
    </xf>
    <xf numFmtId="164" fontId="3" fillId="0" borderId="3" xfId="1" applyFont="1" applyBorder="1" applyAlignment="1" applyProtection="1">
      <alignment horizontal="center" vertical="center" wrapText="1"/>
    </xf>
    <xf numFmtId="164" fontId="3" fillId="0" borderId="0" xfId="1" applyFont="1" applyBorder="1" applyAlignment="1" applyProtection="1">
      <alignment horizontal="center" vertical="center" wrapText="1"/>
    </xf>
    <xf numFmtId="0" fontId="1" fillId="0" borderId="9"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Border="1" applyAlignment="1">
      <alignment horizontal="left" vertical="center" wrapText="1"/>
    </xf>
    <xf numFmtId="164" fontId="1" fillId="0" borderId="7" xfId="1" applyFont="1" applyBorder="1" applyAlignment="1" applyProtection="1">
      <alignment horizontal="left" vertical="center"/>
    </xf>
    <xf numFmtId="164" fontId="3" fillId="0" borderId="7" xfId="1" applyFont="1" applyBorder="1" applyAlignment="1" applyProtection="1">
      <alignment horizontal="center" vertical="center"/>
    </xf>
    <xf numFmtId="164" fontId="1" fillId="0" borderId="8" xfId="1" applyFont="1" applyBorder="1" applyAlignment="1" applyProtection="1">
      <alignment horizontal="left" vertical="center"/>
    </xf>
    <xf numFmtId="49" fontId="3" fillId="0" borderId="9" xfId="0" applyNumberFormat="1" applyFont="1" applyBorder="1" applyAlignment="1">
      <alignment horizontal="center" vertical="center"/>
    </xf>
    <xf numFmtId="0" fontId="3" fillId="0" borderId="7" xfId="0" applyFont="1" applyBorder="1" applyAlignment="1">
      <alignment horizontal="left" vertical="center"/>
    </xf>
    <xf numFmtId="167" fontId="3" fillId="0" borderId="8" xfId="1" applyNumberFormat="1" applyFont="1" applyBorder="1" applyAlignment="1" applyProtection="1">
      <alignment horizontal="center" vertical="center"/>
    </xf>
    <xf numFmtId="167" fontId="3" fillId="0" borderId="0" xfId="1" applyNumberFormat="1" applyFont="1" applyBorder="1" applyAlignment="1" applyProtection="1">
      <alignment horizontal="center" vertical="center"/>
    </xf>
    <xf numFmtId="164" fontId="3" fillId="0" borderId="8" xfId="1" applyFont="1" applyBorder="1" applyAlignment="1" applyProtection="1">
      <alignment horizontal="center" vertical="center"/>
    </xf>
    <xf numFmtId="164" fontId="3" fillId="0" borderId="0" xfId="1" applyFont="1" applyBorder="1" applyAlignment="1" applyProtection="1">
      <alignment horizontal="center" vertical="center"/>
    </xf>
    <xf numFmtId="0" fontId="1" fillId="0" borderId="3" xfId="0" applyFont="1" applyBorder="1" applyAlignment="1">
      <alignment horizontal="center" vertical="center"/>
    </xf>
    <xf numFmtId="164" fontId="1" fillId="0" borderId="3" xfId="1" applyFont="1" applyBorder="1" applyAlignment="1" applyProtection="1">
      <alignment horizontal="left" vertical="center"/>
    </xf>
    <xf numFmtId="0" fontId="11" fillId="0" borderId="0" xfId="4" applyFont="1" applyBorder="1" applyAlignment="1" applyProtection="1">
      <alignment horizontal="left" vertical="center"/>
    </xf>
    <xf numFmtId="17" fontId="1" fillId="0" borderId="0" xfId="0" applyNumberFormat="1" applyFont="1" applyAlignment="1">
      <alignment horizontal="left" vertical="center"/>
    </xf>
    <xf numFmtId="167" fontId="1" fillId="0" borderId="0" xfId="1" applyNumberFormat="1" applyFont="1" applyBorder="1" applyAlignment="1" applyProtection="1">
      <alignment horizontal="left" vertical="center"/>
    </xf>
    <xf numFmtId="0" fontId="5" fillId="0" borderId="0" xfId="1" applyNumberFormat="1" applyFont="1" applyBorder="1" applyAlignment="1" applyProtection="1">
      <alignment vertical="top"/>
    </xf>
    <xf numFmtId="0" fontId="8" fillId="0" borderId="0" xfId="1" applyNumberFormat="1" applyFont="1" applyBorder="1" applyAlignment="1" applyProtection="1">
      <alignment horizontal="center" vertical="top"/>
    </xf>
    <xf numFmtId="0" fontId="5" fillId="0" borderId="0" xfId="1" applyNumberFormat="1" applyFont="1" applyBorder="1" applyAlignment="1" applyProtection="1">
      <alignment horizontal="right" vertical="top"/>
    </xf>
    <xf numFmtId="0" fontId="9" fillId="0" borderId="0" xfId="4" applyFont="1" applyBorder="1" applyAlignment="1" applyProtection="1">
      <alignment horizontal="left" vertical="top"/>
    </xf>
    <xf numFmtId="0" fontId="6" fillId="0" borderId="0" xfId="1" applyNumberFormat="1" applyFont="1" applyBorder="1" applyAlignment="1" applyProtection="1">
      <alignment horizontal="right" vertical="top"/>
    </xf>
    <xf numFmtId="0" fontId="10" fillId="0" borderId="0" xfId="1" applyNumberFormat="1" applyFont="1" applyBorder="1" applyAlignment="1" applyProtection="1">
      <alignment horizontal="center" vertical="top"/>
    </xf>
    <xf numFmtId="0" fontId="6" fillId="0" borderId="0" xfId="0" applyFont="1" applyAlignment="1">
      <alignment vertical="top"/>
    </xf>
    <xf numFmtId="0" fontId="6" fillId="0" borderId="0" xfId="1" applyNumberFormat="1" applyFont="1" applyBorder="1" applyAlignment="1" applyProtection="1">
      <alignment horizontal="left" vertical="top"/>
    </xf>
    <xf numFmtId="0" fontId="5" fillId="0" borderId="1" xfId="0" applyFont="1" applyBorder="1" applyAlignment="1">
      <alignment horizontal="left" vertical="top"/>
    </xf>
    <xf numFmtId="0" fontId="5" fillId="0" borderId="1" xfId="0" applyFont="1" applyBorder="1" applyAlignment="1">
      <alignment horizontal="center" vertical="top"/>
    </xf>
    <xf numFmtId="0" fontId="5" fillId="0" borderId="1" xfId="0" applyFont="1" applyBorder="1" applyAlignment="1">
      <alignment vertical="top"/>
    </xf>
    <xf numFmtId="0" fontId="5" fillId="0" borderId="1" xfId="1" applyNumberFormat="1" applyFont="1" applyBorder="1" applyAlignment="1" applyProtection="1">
      <alignment vertical="top"/>
    </xf>
    <xf numFmtId="0" fontId="5" fillId="0" borderId="10" xfId="0" applyFont="1" applyBorder="1" applyAlignment="1">
      <alignment horizontal="center" vertical="top"/>
    </xf>
    <xf numFmtId="0" fontId="5" fillId="0" borderId="11" xfId="0" applyFont="1" applyBorder="1" applyAlignment="1">
      <alignment vertical="top"/>
    </xf>
    <xf numFmtId="4" fontId="5" fillId="0" borderId="11" xfId="1" applyNumberFormat="1" applyFont="1" applyBorder="1" applyAlignment="1" applyProtection="1">
      <alignment horizontal="center" vertical="top"/>
    </xf>
    <xf numFmtId="0" fontId="5" fillId="0" borderId="11" xfId="1" applyNumberFormat="1" applyFont="1" applyBorder="1" applyAlignment="1" applyProtection="1">
      <alignment horizontal="center" vertical="top"/>
    </xf>
    <xf numFmtId="0" fontId="5" fillId="0" borderId="12" xfId="0" applyFont="1" applyBorder="1" applyAlignment="1">
      <alignment horizontal="center" vertical="top"/>
    </xf>
    <xf numFmtId="0" fontId="6" fillId="0" borderId="12" xfId="0" applyFont="1" applyBorder="1" applyAlignment="1">
      <alignment horizontal="center" vertical="top"/>
    </xf>
    <xf numFmtId="4" fontId="6" fillId="0" borderId="12" xfId="1" applyNumberFormat="1" applyFont="1" applyBorder="1" applyAlignment="1" applyProtection="1">
      <alignment horizontal="center" vertical="top"/>
    </xf>
    <xf numFmtId="0" fontId="5" fillId="0" borderId="11" xfId="1" applyNumberFormat="1" applyFont="1" applyBorder="1" applyAlignment="1" applyProtection="1">
      <alignment horizontal="left" vertical="top"/>
    </xf>
    <xf numFmtId="0" fontId="5" fillId="0" borderId="12" xfId="0" applyFont="1" applyBorder="1" applyAlignment="1">
      <alignment vertical="top"/>
    </xf>
    <xf numFmtId="0" fontId="5" fillId="0" borderId="12" xfId="1" applyNumberFormat="1" applyFont="1" applyBorder="1" applyAlignment="1" applyProtection="1">
      <alignment horizontal="left" vertical="top"/>
    </xf>
    <xf numFmtId="0" fontId="5" fillId="0" borderId="0" xfId="1" applyNumberFormat="1" applyFont="1" applyBorder="1" applyAlignment="1" applyProtection="1">
      <alignment horizontal="left" vertical="top"/>
    </xf>
    <xf numFmtId="4" fontId="5" fillId="0" borderId="0" xfId="1" applyNumberFormat="1" applyFont="1" applyBorder="1" applyAlignment="1" applyProtection="1">
      <alignment horizontal="center" vertical="top"/>
    </xf>
    <xf numFmtId="0" fontId="6" fillId="0" borderId="9" xfId="0" applyFont="1" applyBorder="1" applyAlignment="1">
      <alignment horizontal="center" vertical="top"/>
    </xf>
    <xf numFmtId="10" fontId="6" fillId="0" borderId="8" xfId="3" applyNumberFormat="1" applyFont="1" applyBorder="1" applyAlignment="1" applyProtection="1">
      <alignment horizontal="center" vertical="top"/>
    </xf>
    <xf numFmtId="0" fontId="8" fillId="0" borderId="0" xfId="1" applyNumberFormat="1" applyFont="1" applyBorder="1" applyAlignment="1" applyProtection="1">
      <alignment horizontal="left" vertical="top"/>
    </xf>
    <xf numFmtId="164" fontId="5" fillId="0" borderId="0" xfId="1" applyFont="1" applyBorder="1" applyAlignment="1" applyProtection="1">
      <alignment horizontal="right" vertical="top"/>
    </xf>
    <xf numFmtId="164" fontId="6" fillId="0" borderId="0" xfId="1" applyFont="1" applyBorder="1" applyAlignment="1" applyProtection="1">
      <alignment horizontal="right" vertical="top"/>
    </xf>
    <xf numFmtId="0" fontId="10" fillId="0" borderId="0" xfId="1" applyNumberFormat="1" applyFont="1" applyBorder="1" applyAlignment="1" applyProtection="1">
      <alignment horizontal="left" vertical="top"/>
    </xf>
    <xf numFmtId="17" fontId="6" fillId="0" borderId="0" xfId="0" applyNumberFormat="1" applyFont="1" applyAlignment="1">
      <alignment horizontal="left" vertical="top"/>
    </xf>
    <xf numFmtId="0" fontId="5" fillId="0" borderId="0" xfId="0" applyFont="1" applyAlignment="1">
      <alignment horizontal="left" vertical="top" wrapText="1"/>
    </xf>
    <xf numFmtId="164" fontId="6" fillId="0" borderId="0" xfId="1" applyFont="1" applyBorder="1" applyAlignment="1" applyProtection="1">
      <alignment horizontal="left" vertical="top"/>
    </xf>
    <xf numFmtId="169" fontId="5" fillId="0" borderId="0" xfId="0" applyNumberFormat="1" applyFont="1" applyAlignment="1">
      <alignment horizontal="left" vertical="top"/>
    </xf>
    <xf numFmtId="9" fontId="5" fillId="0" borderId="0" xfId="0" applyNumberFormat="1" applyFont="1" applyAlignment="1">
      <alignment vertical="top"/>
    </xf>
    <xf numFmtId="0" fontId="5" fillId="0" borderId="0" xfId="0" applyFont="1" applyAlignment="1">
      <alignment horizontal="center" vertical="top" wrapText="1"/>
    </xf>
    <xf numFmtId="164" fontId="5" fillId="0" borderId="0" xfId="1" applyFont="1" applyBorder="1" applyAlignment="1" applyProtection="1">
      <alignment horizontal="center" vertical="top" wrapText="1"/>
    </xf>
    <xf numFmtId="164" fontId="6" fillId="0" borderId="0" xfId="1" applyFont="1" applyBorder="1" applyAlignment="1" applyProtection="1">
      <alignment vertical="top"/>
    </xf>
    <xf numFmtId="164" fontId="5" fillId="0" borderId="0" xfId="1" applyFont="1" applyBorder="1" applyAlignment="1" applyProtection="1">
      <alignment horizontal="left" vertical="top"/>
    </xf>
    <xf numFmtId="170" fontId="5" fillId="0" borderId="0" xfId="0" applyNumberFormat="1" applyFont="1" applyAlignment="1">
      <alignment vertical="top"/>
    </xf>
    <xf numFmtId="171" fontId="5" fillId="0" borderId="0" xfId="0" applyNumberFormat="1" applyFont="1" applyAlignment="1">
      <alignment vertical="top"/>
    </xf>
    <xf numFmtId="2" fontId="5" fillId="0" borderId="0" xfId="0" applyNumberFormat="1" applyFont="1" applyAlignment="1">
      <alignment horizontal="right" vertical="top" wrapText="1"/>
    </xf>
    <xf numFmtId="9" fontId="5" fillId="0" borderId="0" xfId="0" applyNumberFormat="1" applyFont="1" applyAlignment="1">
      <alignment horizontal="center" vertical="top"/>
    </xf>
    <xf numFmtId="172" fontId="5" fillId="0" borderId="0" xfId="0" applyNumberFormat="1" applyFont="1" applyAlignment="1">
      <alignment horizontal="left" vertical="top"/>
    </xf>
    <xf numFmtId="173" fontId="5" fillId="0" borderId="0" xfId="0" applyNumberFormat="1" applyFont="1" applyAlignment="1">
      <alignment horizontal="center" vertical="top"/>
    </xf>
    <xf numFmtId="174" fontId="5" fillId="0" borderId="0" xfId="0" applyNumberFormat="1" applyFont="1" applyAlignment="1">
      <alignment vertical="top"/>
    </xf>
    <xf numFmtId="175" fontId="5" fillId="0" borderId="0" xfId="0" applyNumberFormat="1" applyFont="1" applyAlignment="1">
      <alignment vertical="top"/>
    </xf>
    <xf numFmtId="164" fontId="5" fillId="0" borderId="0" xfId="0" applyNumberFormat="1" applyFont="1" applyAlignment="1">
      <alignment horizontal="center" vertical="top"/>
    </xf>
    <xf numFmtId="177" fontId="5" fillId="0" borderId="0" xfId="0" applyNumberFormat="1" applyFont="1" applyAlignment="1">
      <alignment horizontal="left" vertical="top" wrapText="1"/>
    </xf>
    <xf numFmtId="164" fontId="5" fillId="0" borderId="0" xfId="0" applyNumberFormat="1" applyFont="1" applyAlignment="1">
      <alignment horizontal="right" vertical="top"/>
    </xf>
    <xf numFmtId="178" fontId="6" fillId="0" borderId="0" xfId="1" applyNumberFormat="1" applyFont="1" applyBorder="1" applyAlignment="1" applyProtection="1">
      <alignment horizontal="left" vertical="top"/>
    </xf>
    <xf numFmtId="0" fontId="6" fillId="0" borderId="0" xfId="0" applyFont="1" applyAlignment="1">
      <alignment vertical="top" wrapText="1"/>
    </xf>
    <xf numFmtId="179" fontId="5" fillId="0" borderId="0" xfId="0" applyNumberFormat="1" applyFont="1" applyAlignment="1">
      <alignment vertical="top"/>
    </xf>
    <xf numFmtId="0" fontId="7" fillId="0" borderId="0" xfId="4" applyBorder="1" applyProtection="1"/>
    <xf numFmtId="10" fontId="5" fillId="0" borderId="0" xfId="0" applyNumberFormat="1" applyFont="1" applyAlignment="1">
      <alignment vertical="top"/>
    </xf>
    <xf numFmtId="0" fontId="5" fillId="0" borderId="3" xfId="0" applyFont="1" applyBorder="1" applyAlignment="1">
      <alignment horizontal="center" vertical="top"/>
    </xf>
    <xf numFmtId="164" fontId="5" fillId="0" borderId="3" xfId="0" applyNumberFormat="1" applyFont="1" applyBorder="1" applyAlignment="1">
      <alignment horizontal="center" vertical="top"/>
    </xf>
    <xf numFmtId="0" fontId="6" fillId="0" borderId="3" xfId="0" applyFont="1" applyBorder="1" applyAlignment="1">
      <alignment horizontal="center" vertical="center" wrapText="1"/>
    </xf>
    <xf numFmtId="0" fontId="6" fillId="0" borderId="13" xfId="0" applyFont="1" applyBorder="1" applyAlignment="1">
      <alignment horizontal="right" vertical="top" wrapText="1"/>
    </xf>
    <xf numFmtId="3" fontId="6" fillId="0" borderId="3" xfId="0" applyNumberFormat="1" applyFont="1" applyBorder="1" applyAlignment="1">
      <alignment horizontal="center" vertical="center" wrapText="1"/>
    </xf>
    <xf numFmtId="0" fontId="6" fillId="0" borderId="3" xfId="0" applyFont="1" applyBorder="1" applyAlignment="1">
      <alignment horizontal="left" vertical="center" wrapText="1" indent="1"/>
    </xf>
    <xf numFmtId="0" fontId="5" fillId="0" borderId="4" xfId="0" applyFont="1" applyBorder="1" applyAlignment="1">
      <alignment vertical="center"/>
    </xf>
    <xf numFmtId="0" fontId="5" fillId="0" borderId="4" xfId="0" applyFont="1" applyBorder="1" applyAlignment="1">
      <alignment horizontal="center" vertical="center"/>
    </xf>
    <xf numFmtId="0" fontId="5" fillId="0" borderId="14" xfId="0" applyFont="1" applyBorder="1" applyAlignment="1">
      <alignment vertical="center"/>
    </xf>
    <xf numFmtId="0" fontId="5" fillId="0" borderId="14" xfId="0" applyFont="1"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horizontal="center" vertical="center"/>
    </xf>
    <xf numFmtId="0" fontId="14" fillId="0" borderId="0" xfId="0" applyFont="1" applyAlignment="1">
      <alignment vertical="top"/>
    </xf>
    <xf numFmtId="43" fontId="5" fillId="0" borderId="0" xfId="0" applyNumberFormat="1" applyFont="1" applyAlignment="1">
      <alignment vertical="top"/>
    </xf>
    <xf numFmtId="4" fontId="5" fillId="2" borderId="11" xfId="1" applyNumberFormat="1" applyFont="1" applyFill="1" applyBorder="1" applyAlignment="1" applyProtection="1">
      <alignment horizontal="center" vertical="top"/>
    </xf>
    <xf numFmtId="164" fontId="5" fillId="2" borderId="0" xfId="0" applyNumberFormat="1" applyFont="1" applyFill="1" applyAlignment="1">
      <alignment vertical="top"/>
    </xf>
    <xf numFmtId="164" fontId="5" fillId="2" borderId="0" xfId="1" applyFont="1" applyFill="1" applyBorder="1" applyAlignment="1" applyProtection="1">
      <alignment horizontal="center" vertical="top"/>
    </xf>
    <xf numFmtId="164" fontId="5" fillId="2" borderId="0" xfId="0" applyNumberFormat="1" applyFont="1" applyFill="1" applyAlignment="1">
      <alignment horizontal="center" vertical="top"/>
    </xf>
    <xf numFmtId="0" fontId="5" fillId="2" borderId="4" xfId="0" applyFont="1" applyFill="1" applyBorder="1" applyAlignment="1">
      <alignment horizontal="center" vertical="center"/>
    </xf>
    <xf numFmtId="0" fontId="5" fillId="0" borderId="0" xfId="0" applyFont="1" applyAlignment="1">
      <alignment horizontal="right" vertical="top"/>
    </xf>
    <xf numFmtId="0" fontId="5" fillId="0" borderId="0" xfId="0" applyFont="1" applyAlignment="1">
      <alignment horizontal="justify" vertical="center"/>
    </xf>
    <xf numFmtId="180" fontId="5" fillId="0" borderId="0" xfId="1" applyNumberFormat="1" applyFont="1" applyBorder="1" applyAlignment="1" applyProtection="1">
      <alignment vertical="top"/>
    </xf>
    <xf numFmtId="164" fontId="6" fillId="0" borderId="0" xfId="1" applyFont="1" applyBorder="1" applyAlignment="1" applyProtection="1">
      <alignment horizontal="center" vertical="top"/>
    </xf>
    <xf numFmtId="10" fontId="5" fillId="0" borderId="0" xfId="3" applyNumberFormat="1" applyFont="1" applyBorder="1" applyAlignment="1" applyProtection="1">
      <alignment horizontal="right" vertical="top"/>
    </xf>
    <xf numFmtId="166" fontId="5" fillId="0" borderId="0" xfId="2" applyFont="1" applyBorder="1" applyAlignment="1" applyProtection="1">
      <alignment vertical="top"/>
    </xf>
    <xf numFmtId="166" fontId="6" fillId="0" borderId="0" xfId="2" applyFont="1" applyBorder="1" applyAlignment="1" applyProtection="1">
      <alignment vertical="top"/>
    </xf>
    <xf numFmtId="0" fontId="1" fillId="0" borderId="3" xfId="0" applyFont="1" applyBorder="1" applyAlignment="1">
      <alignment horizontal="left" vertical="center" wrapText="1"/>
    </xf>
    <xf numFmtId="0" fontId="0" fillId="0" borderId="0" xfId="0" applyAlignment="1">
      <alignment vertical="top"/>
    </xf>
    <xf numFmtId="0" fontId="21" fillId="0" borderId="0" xfId="0" applyFont="1" applyAlignment="1">
      <alignment horizontal="center"/>
    </xf>
    <xf numFmtId="0" fontId="17" fillId="0" borderId="0" xfId="0" applyFont="1" applyAlignment="1">
      <alignment horizontal="center"/>
    </xf>
    <xf numFmtId="0" fontId="18" fillId="0" borderId="0" xfId="0" applyFont="1" applyAlignment="1">
      <alignment horizontal="center"/>
    </xf>
    <xf numFmtId="0" fontId="16" fillId="0" borderId="0" xfId="0" applyFont="1" applyAlignment="1">
      <alignment horizontal="left" vertical="center"/>
    </xf>
    <xf numFmtId="0" fontId="16" fillId="0" borderId="0" xfId="0" applyFont="1" applyAlignment="1">
      <alignment horizontal="center" vertical="center"/>
    </xf>
    <xf numFmtId="0" fontId="0" fillId="0" borderId="0" xfId="0" applyAlignment="1">
      <alignment horizontal="center" vertical="center"/>
    </xf>
    <xf numFmtId="17" fontId="0" fillId="0" borderId="0" xfId="0" applyNumberFormat="1"/>
    <xf numFmtId="0" fontId="16" fillId="0" borderId="0" xfId="0" applyFont="1" applyAlignment="1">
      <alignment horizontal="center" vertical="center" wrapText="1"/>
    </xf>
    <xf numFmtId="0" fontId="20" fillId="0" borderId="0" xfId="0" applyFont="1" applyAlignment="1">
      <alignment horizontal="left" vertical="center"/>
    </xf>
    <xf numFmtId="0" fontId="22" fillId="0" borderId="0" xfId="0" applyFont="1"/>
    <xf numFmtId="0" fontId="0" fillId="0" borderId="0" xfId="0" applyAlignment="1">
      <alignment vertical="justify"/>
    </xf>
    <xf numFmtId="43" fontId="0" fillId="0" borderId="0" xfId="0" applyNumberFormat="1"/>
    <xf numFmtId="1" fontId="0" fillId="0" borderId="0" xfId="0" applyNumberFormat="1"/>
    <xf numFmtId="2" fontId="0" fillId="0" borderId="0" xfId="0" applyNumberFormat="1"/>
    <xf numFmtId="181" fontId="0" fillId="0" borderId="0" xfId="0" applyNumberFormat="1"/>
    <xf numFmtId="166" fontId="5" fillId="2" borderId="3" xfId="2" applyFont="1" applyFill="1" applyBorder="1" applyAlignment="1" applyProtection="1">
      <alignment vertical="top"/>
    </xf>
    <xf numFmtId="0" fontId="6" fillId="2" borderId="3" xfId="0" applyFont="1" applyFill="1" applyBorder="1" applyAlignment="1">
      <alignment horizontal="center" vertical="center"/>
    </xf>
    <xf numFmtId="0" fontId="4" fillId="0" borderId="0" xfId="0" applyFont="1" applyAlignment="1">
      <alignment horizontal="center" vertical="center" wrapText="1"/>
    </xf>
    <xf numFmtId="0" fontId="6" fillId="0" borderId="3" xfId="0" applyFont="1" applyBorder="1" applyAlignment="1">
      <alignment horizontal="left" vertical="top" wrapText="1"/>
    </xf>
    <xf numFmtId="0" fontId="6" fillId="0" borderId="2" xfId="0" applyFont="1" applyBorder="1" applyAlignment="1">
      <alignment horizontal="center" vertical="center"/>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16" fillId="0" borderId="0" xfId="0" applyFont="1" applyAlignment="1">
      <alignment horizontal="center" vertical="center"/>
    </xf>
    <xf numFmtId="0" fontId="0" fillId="0" borderId="0" xfId="0" applyAlignment="1">
      <alignment horizontal="center" vertical="center"/>
    </xf>
    <xf numFmtId="0" fontId="16" fillId="0" borderId="0" xfId="0" applyFont="1" applyAlignment="1">
      <alignment horizontal="left" vertical="center"/>
    </xf>
    <xf numFmtId="0" fontId="0" fillId="0" borderId="0" xfId="0" applyAlignment="1">
      <alignment horizontal="left" vertical="center"/>
    </xf>
    <xf numFmtId="0" fontId="18" fillId="0" borderId="0" xfId="0" applyFont="1" applyAlignment="1">
      <alignment horizontal="center"/>
    </xf>
    <xf numFmtId="0" fontId="0" fillId="0" borderId="0" xfId="0" applyAlignment="1">
      <alignment horizontal="center"/>
    </xf>
    <xf numFmtId="0" fontId="17" fillId="0" borderId="0" xfId="0" applyFont="1" applyAlignment="1">
      <alignment horizontal="center"/>
    </xf>
    <xf numFmtId="0" fontId="16" fillId="0" borderId="0" xfId="0" applyFont="1" applyAlignment="1">
      <alignment horizontal="center" vertical="center" wrapText="1"/>
    </xf>
    <xf numFmtId="0" fontId="21" fillId="0" borderId="0" xfId="0" applyFont="1" applyAlignment="1">
      <alignment horizontal="center"/>
    </xf>
    <xf numFmtId="0" fontId="20" fillId="0" borderId="0" xfId="0" applyFont="1" applyAlignment="1">
      <alignment horizontal="center" vertical="center"/>
    </xf>
    <xf numFmtId="0" fontId="3" fillId="0" borderId="0" xfId="0" applyFont="1" applyAlignment="1">
      <alignment horizontal="center" vertical="center"/>
    </xf>
    <xf numFmtId="0" fontId="6" fillId="0" borderId="3" xfId="0" applyFont="1" applyBorder="1" applyAlignment="1">
      <alignment horizontal="center" vertical="center"/>
    </xf>
    <xf numFmtId="0" fontId="6" fillId="0" borderId="0" xfId="0" applyFont="1" applyAlignment="1">
      <alignment horizontal="left" vertical="center"/>
    </xf>
    <xf numFmtId="0" fontId="20" fillId="0" borderId="9" xfId="0" applyFont="1" applyBorder="1" applyAlignment="1">
      <alignment vertical="center"/>
    </xf>
    <xf numFmtId="0" fontId="20" fillId="0" borderId="7" xfId="0" applyFont="1" applyBorder="1"/>
    <xf numFmtId="0" fontId="20" fillId="0" borderId="8" xfId="0" applyFont="1" applyBorder="1"/>
    <xf numFmtId="0" fontId="17" fillId="0" borderId="19" xfId="0" applyFont="1" applyBorder="1" applyAlignment="1">
      <alignment horizontal="center" vertical="center"/>
    </xf>
    <xf numFmtId="0" fontId="17" fillId="0" borderId="0" xfId="0" applyFont="1" applyAlignment="1">
      <alignment horizontal="center" vertical="center"/>
    </xf>
    <xf numFmtId="0" fontId="0" fillId="0" borderId="0" xfId="0" applyAlignment="1">
      <alignment vertical="center"/>
    </xf>
    <xf numFmtId="0" fontId="0" fillId="0" borderId="0" xfId="0"/>
    <xf numFmtId="0" fontId="18" fillId="0" borderId="15" xfId="0" applyFont="1" applyBorder="1" applyAlignment="1">
      <alignment horizontal="center"/>
    </xf>
    <xf numFmtId="0" fontId="18" fillId="0" borderId="20" xfId="0" applyFont="1" applyBorder="1" applyAlignment="1">
      <alignment horizontal="center"/>
    </xf>
    <xf numFmtId="0" fontId="0" fillId="0" borderId="20" xfId="0" applyBorder="1"/>
    <xf numFmtId="0" fontId="0" fillId="0" borderId="6" xfId="0" applyBorder="1"/>
    <xf numFmtId="0" fontId="18" fillId="0" borderId="18" xfId="0" applyFont="1" applyBorder="1" applyAlignment="1">
      <alignment horizontal="center"/>
    </xf>
    <xf numFmtId="0" fontId="18" fillId="0" borderId="1" xfId="0" applyFont="1" applyBorder="1" applyAlignment="1">
      <alignment horizontal="center"/>
    </xf>
    <xf numFmtId="0" fontId="0" fillId="0" borderId="1" xfId="0" applyBorder="1"/>
    <xf numFmtId="0" fontId="0" fillId="0" borderId="2" xfId="0" applyBorder="1"/>
    <xf numFmtId="0" fontId="19" fillId="0" borderId="9" xfId="0" applyFont="1" applyBorder="1" applyAlignment="1">
      <alignment horizontal="center" vertical="center"/>
    </xf>
    <xf numFmtId="0" fontId="19" fillId="0" borderId="7" xfId="0" applyFont="1" applyBorder="1" applyAlignment="1">
      <alignment horizontal="center" vertical="center"/>
    </xf>
    <xf numFmtId="0" fontId="19" fillId="0" borderId="7" xfId="0" applyFont="1" applyBorder="1"/>
    <xf numFmtId="0" fontId="0" fillId="0" borderId="8" xfId="0" applyBorder="1"/>
    <xf numFmtId="0" fontId="16" fillId="0" borderId="9" xfId="0" applyFont="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5" fillId="0" borderId="11" xfId="0" applyFont="1" applyBorder="1" applyAlignment="1">
      <alignment horizontal="left" vertical="top"/>
    </xf>
    <xf numFmtId="0" fontId="6" fillId="0" borderId="0" xfId="0" applyFont="1" applyAlignment="1">
      <alignment horizontal="center" vertical="top"/>
    </xf>
    <xf numFmtId="0" fontId="6" fillId="0" borderId="11" xfId="0" applyFont="1" applyBorder="1" applyAlignment="1">
      <alignment horizontal="left" vertical="top"/>
    </xf>
    <xf numFmtId="0" fontId="6" fillId="0" borderId="0" xfId="0" applyFont="1" applyAlignment="1">
      <alignment horizontal="left" vertical="top"/>
    </xf>
    <xf numFmtId="0" fontId="6" fillId="0" borderId="10" xfId="0" applyFont="1" applyBorder="1" applyAlignment="1">
      <alignment horizontal="left" vertical="top"/>
    </xf>
    <xf numFmtId="0" fontId="5" fillId="0" borderId="0" xfId="0" applyFont="1" applyAlignment="1">
      <alignment vertical="top" wrapText="1"/>
    </xf>
    <xf numFmtId="0" fontId="6" fillId="0" borderId="0" xfId="0" applyFont="1" applyAlignment="1">
      <alignment horizontal="left" vertical="top" wrapText="1"/>
    </xf>
    <xf numFmtId="0" fontId="5" fillId="0" borderId="0" xfId="0" applyFont="1" applyAlignment="1">
      <alignment horizontal="left" vertical="top" wrapText="1"/>
    </xf>
    <xf numFmtId="176" fontId="5" fillId="0" borderId="0" xfId="0" applyNumberFormat="1" applyFont="1" applyAlignment="1">
      <alignment vertical="top" wrapText="1"/>
    </xf>
    <xf numFmtId="0" fontId="5" fillId="0" borderId="0" xfId="0" applyFont="1" applyAlignment="1">
      <alignment horizontal="justify" vertical="top"/>
    </xf>
    <xf numFmtId="0" fontId="0" fillId="0" borderId="0" xfId="0" applyAlignment="1">
      <alignment horizontal="justify" vertical="top"/>
    </xf>
    <xf numFmtId="0" fontId="0" fillId="0" borderId="0" xfId="0" applyAlignment="1">
      <alignment horizontal="center" vertical="top"/>
    </xf>
    <xf numFmtId="0" fontId="5" fillId="0" borderId="0" xfId="0" applyFont="1" applyAlignment="1">
      <alignment horizontal="left" vertical="top"/>
    </xf>
    <xf numFmtId="0" fontId="0" fillId="0" borderId="0" xfId="0" applyAlignment="1">
      <alignment vertical="top"/>
    </xf>
    <xf numFmtId="0" fontId="22" fillId="0" borderId="0" xfId="0" applyFont="1" applyAlignment="1">
      <alignment horizontal="justify"/>
    </xf>
    <xf numFmtId="0" fontId="0" fillId="0" borderId="0" xfId="0" applyAlignment="1">
      <alignment horizontal="justify"/>
    </xf>
    <xf numFmtId="0" fontId="24" fillId="0" borderId="0" xfId="0" applyFont="1" applyAlignment="1">
      <alignment horizontal="justify" vertical="top"/>
    </xf>
    <xf numFmtId="0" fontId="5" fillId="0" borderId="0" xfId="0" applyFont="1" applyAlignment="1">
      <alignment vertical="justify"/>
    </xf>
    <xf numFmtId="0" fontId="0" fillId="0" borderId="0" xfId="0" applyAlignment="1">
      <alignment vertical="justify"/>
    </xf>
    <xf numFmtId="0" fontId="5" fillId="0" borderId="16" xfId="0" applyFont="1" applyBorder="1" applyAlignment="1">
      <alignment horizontal="left" vertical="center"/>
    </xf>
    <xf numFmtId="0" fontId="5" fillId="0" borderId="17" xfId="0" applyFont="1" applyBorder="1" applyAlignment="1">
      <alignment horizontal="left" vertical="center"/>
    </xf>
    <xf numFmtId="0" fontId="5" fillId="0" borderId="18" xfId="0" applyFont="1" applyBorder="1" applyAlignment="1">
      <alignment horizontal="left" vertical="center"/>
    </xf>
    <xf numFmtId="0" fontId="5" fillId="0" borderId="2" xfId="0" applyFont="1" applyBorder="1" applyAlignment="1">
      <alignment horizontal="left" vertical="center"/>
    </xf>
    <xf numFmtId="0" fontId="5" fillId="0" borderId="15" xfId="0" applyFont="1" applyBorder="1" applyAlignment="1">
      <alignment horizontal="left" vertical="center"/>
    </xf>
    <xf numFmtId="0" fontId="5" fillId="0" borderId="6" xfId="0" applyFont="1" applyBorder="1" applyAlignment="1">
      <alignment horizontal="left" vertical="center"/>
    </xf>
    <xf numFmtId="0" fontId="3" fillId="0" borderId="0" xfId="0" applyFont="1" applyAlignment="1">
      <alignment horizontal="center"/>
    </xf>
    <xf numFmtId="0" fontId="5" fillId="0" borderId="3" xfId="0" applyFont="1" applyBorder="1" applyAlignment="1">
      <alignment horizontal="center" vertical="center"/>
    </xf>
    <xf numFmtId="0" fontId="5" fillId="0" borderId="3" xfId="0" applyFont="1" applyBorder="1" applyAlignment="1">
      <alignment horizontal="left" vertical="top"/>
    </xf>
    <xf numFmtId="0" fontId="12" fillId="0" borderId="0" xfId="0" applyFont="1" applyAlignment="1">
      <alignment horizontal="center"/>
    </xf>
    <xf numFmtId="0" fontId="3" fillId="0" borderId="0" xfId="0" applyFont="1" applyAlignment="1">
      <alignment horizontal="center" vertical="top"/>
    </xf>
    <xf numFmtId="0" fontId="12" fillId="0" borderId="0" xfId="0" applyFont="1" applyAlignment="1">
      <alignment horizontal="center" vertical="top"/>
    </xf>
    <xf numFmtId="0" fontId="5" fillId="0" borderId="3" xfId="0" applyFont="1" applyBorder="1" applyAlignment="1">
      <alignment horizontal="center" vertical="top"/>
    </xf>
    <xf numFmtId="9" fontId="2" fillId="0" borderId="0" xfId="3"/>
    <xf numFmtId="9" fontId="0" fillId="0" borderId="0" xfId="0" applyNumberFormat="1"/>
    <xf numFmtId="164" fontId="1" fillId="0" borderId="3" xfId="1" applyFont="1" applyFill="1" applyBorder="1" applyAlignment="1" applyProtection="1">
      <alignment horizontal="left" vertical="center"/>
    </xf>
    <xf numFmtId="164" fontId="3" fillId="0" borderId="7" xfId="1" applyFont="1" applyFill="1" applyBorder="1" applyAlignment="1" applyProtection="1">
      <alignment horizontal="center" vertical="center"/>
    </xf>
    <xf numFmtId="164" fontId="1" fillId="0" borderId="7" xfId="1" applyFont="1" applyFill="1" applyBorder="1" applyAlignment="1" applyProtection="1">
      <alignment horizontal="left" vertical="center"/>
    </xf>
  </cellXfs>
  <cellStyles count="5">
    <cellStyle name="Hiperlink" xfId="4" builtinId="8"/>
    <cellStyle name="Moeda" xfId="2" builtinId="4"/>
    <cellStyle name="Normal" xfId="0" builtinId="0"/>
    <cellStyle name="Porcentagem" xfId="3" builtinId="5"/>
    <cellStyle name="Vírgula" xfId="1" builtinId="3"/>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4BD97"/>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19050</xdr:colOff>
      <xdr:row>1</xdr:row>
      <xdr:rowOff>57150</xdr:rowOff>
    </xdr:from>
    <xdr:to>
      <xdr:col>3</xdr:col>
      <xdr:colOff>433669</xdr:colOff>
      <xdr:row>6</xdr:row>
      <xdr:rowOff>19744</xdr:rowOff>
    </xdr:to>
    <xdr:pic>
      <xdr:nvPicPr>
        <xdr:cNvPr id="2" name="Imagem 3">
          <a:extLst>
            <a:ext uri="{FF2B5EF4-FFF2-40B4-BE49-F238E27FC236}">
              <a16:creationId xmlns:a16="http://schemas.microsoft.com/office/drawing/2014/main" id="{C49B5517-489C-40D9-99E2-5304296742E9}"/>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533775" y="2190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0</xdr:row>
      <xdr:rowOff>114300</xdr:rowOff>
    </xdr:from>
    <xdr:to>
      <xdr:col>0</xdr:col>
      <xdr:colOff>643219</xdr:colOff>
      <xdr:row>5</xdr:row>
      <xdr:rowOff>76894</xdr:rowOff>
    </xdr:to>
    <xdr:pic>
      <xdr:nvPicPr>
        <xdr:cNvPr id="2" name="Imagem 3">
          <a:extLst>
            <a:ext uri="{FF2B5EF4-FFF2-40B4-BE49-F238E27FC236}">
              <a16:creationId xmlns:a16="http://schemas.microsoft.com/office/drawing/2014/main" id="{CA12ABBE-92E9-4B62-BF57-15E12F7B35EA}"/>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28600"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333375</xdr:colOff>
      <xdr:row>0</xdr:row>
      <xdr:rowOff>114300</xdr:rowOff>
    </xdr:from>
    <xdr:to>
      <xdr:col>0</xdr:col>
      <xdr:colOff>747994</xdr:colOff>
      <xdr:row>5</xdr:row>
      <xdr:rowOff>76894</xdr:rowOff>
    </xdr:to>
    <xdr:pic>
      <xdr:nvPicPr>
        <xdr:cNvPr id="2" name="Imagem 3">
          <a:extLst>
            <a:ext uri="{FF2B5EF4-FFF2-40B4-BE49-F238E27FC236}">
              <a16:creationId xmlns:a16="http://schemas.microsoft.com/office/drawing/2014/main" id="{A051195E-4A25-44CA-B400-607F12425474}"/>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33375"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247650</xdr:colOff>
      <xdr:row>0</xdr:row>
      <xdr:rowOff>133350</xdr:rowOff>
    </xdr:from>
    <xdr:to>
      <xdr:col>0</xdr:col>
      <xdr:colOff>662269</xdr:colOff>
      <xdr:row>5</xdr:row>
      <xdr:rowOff>95944</xdr:rowOff>
    </xdr:to>
    <xdr:pic>
      <xdr:nvPicPr>
        <xdr:cNvPr id="2" name="Imagem 3">
          <a:extLst>
            <a:ext uri="{FF2B5EF4-FFF2-40B4-BE49-F238E27FC236}">
              <a16:creationId xmlns:a16="http://schemas.microsoft.com/office/drawing/2014/main" id="{41DD4E5F-15A0-4F16-83EB-875BCE7B7BB1}"/>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47650" y="1333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xdr:colOff>
      <xdr:row>0</xdr:row>
      <xdr:rowOff>104775</xdr:rowOff>
    </xdr:from>
    <xdr:to>
      <xdr:col>0</xdr:col>
      <xdr:colOff>709894</xdr:colOff>
      <xdr:row>5</xdr:row>
      <xdr:rowOff>67369</xdr:rowOff>
    </xdr:to>
    <xdr:pic>
      <xdr:nvPicPr>
        <xdr:cNvPr id="2" name="Imagem 3">
          <a:extLst>
            <a:ext uri="{FF2B5EF4-FFF2-40B4-BE49-F238E27FC236}">
              <a16:creationId xmlns:a16="http://schemas.microsoft.com/office/drawing/2014/main" id="{056D84BF-D84F-4C07-A278-47D2F51B491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95275" y="1047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323850</xdr:colOff>
      <xdr:row>0</xdr:row>
      <xdr:rowOff>133350</xdr:rowOff>
    </xdr:from>
    <xdr:to>
      <xdr:col>0</xdr:col>
      <xdr:colOff>738469</xdr:colOff>
      <xdr:row>5</xdr:row>
      <xdr:rowOff>95944</xdr:rowOff>
    </xdr:to>
    <xdr:pic>
      <xdr:nvPicPr>
        <xdr:cNvPr id="2" name="Imagem 3">
          <a:extLst>
            <a:ext uri="{FF2B5EF4-FFF2-40B4-BE49-F238E27FC236}">
              <a16:creationId xmlns:a16="http://schemas.microsoft.com/office/drawing/2014/main" id="{50E1B8B0-EEFA-4DCB-8FA6-956E99FD241A}"/>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23850" y="1333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276225</xdr:colOff>
      <xdr:row>0</xdr:row>
      <xdr:rowOff>114300</xdr:rowOff>
    </xdr:from>
    <xdr:to>
      <xdr:col>0</xdr:col>
      <xdr:colOff>690844</xdr:colOff>
      <xdr:row>5</xdr:row>
      <xdr:rowOff>76894</xdr:rowOff>
    </xdr:to>
    <xdr:pic>
      <xdr:nvPicPr>
        <xdr:cNvPr id="2" name="Imagem 3">
          <a:extLst>
            <a:ext uri="{FF2B5EF4-FFF2-40B4-BE49-F238E27FC236}">
              <a16:creationId xmlns:a16="http://schemas.microsoft.com/office/drawing/2014/main" id="{43050DBD-2677-4060-91AA-98653DAACE53}"/>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76225"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323850</xdr:colOff>
      <xdr:row>0</xdr:row>
      <xdr:rowOff>66675</xdr:rowOff>
    </xdr:from>
    <xdr:to>
      <xdr:col>0</xdr:col>
      <xdr:colOff>738469</xdr:colOff>
      <xdr:row>5</xdr:row>
      <xdr:rowOff>29269</xdr:rowOff>
    </xdr:to>
    <xdr:pic>
      <xdr:nvPicPr>
        <xdr:cNvPr id="2" name="Imagem 3">
          <a:extLst>
            <a:ext uri="{FF2B5EF4-FFF2-40B4-BE49-F238E27FC236}">
              <a16:creationId xmlns:a16="http://schemas.microsoft.com/office/drawing/2014/main" id="{73DE49B3-6559-47BC-9EE3-B6F27D9DDBAE}"/>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23850" y="666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323850</xdr:colOff>
      <xdr:row>0</xdr:row>
      <xdr:rowOff>114300</xdr:rowOff>
    </xdr:from>
    <xdr:to>
      <xdr:col>0</xdr:col>
      <xdr:colOff>738469</xdr:colOff>
      <xdr:row>5</xdr:row>
      <xdr:rowOff>76894</xdr:rowOff>
    </xdr:to>
    <xdr:pic>
      <xdr:nvPicPr>
        <xdr:cNvPr id="2" name="Imagem 3">
          <a:extLst>
            <a:ext uri="{FF2B5EF4-FFF2-40B4-BE49-F238E27FC236}">
              <a16:creationId xmlns:a16="http://schemas.microsoft.com/office/drawing/2014/main" id="{3EEE22E5-40C4-4188-A54F-6CCD910F8AED}"/>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23850"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295275</xdr:colOff>
      <xdr:row>0</xdr:row>
      <xdr:rowOff>76200</xdr:rowOff>
    </xdr:from>
    <xdr:to>
      <xdr:col>0</xdr:col>
      <xdr:colOff>709894</xdr:colOff>
      <xdr:row>5</xdr:row>
      <xdr:rowOff>38794</xdr:rowOff>
    </xdr:to>
    <xdr:pic>
      <xdr:nvPicPr>
        <xdr:cNvPr id="2" name="Imagem 3">
          <a:extLst>
            <a:ext uri="{FF2B5EF4-FFF2-40B4-BE49-F238E27FC236}">
              <a16:creationId xmlns:a16="http://schemas.microsoft.com/office/drawing/2014/main" id="{3ADD7E67-824C-4F16-9AFF-DF20E5770AD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95275" y="762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371475</xdr:colOff>
      <xdr:row>0</xdr:row>
      <xdr:rowOff>104775</xdr:rowOff>
    </xdr:from>
    <xdr:to>
      <xdr:col>0</xdr:col>
      <xdr:colOff>786094</xdr:colOff>
      <xdr:row>5</xdr:row>
      <xdr:rowOff>67369</xdr:rowOff>
    </xdr:to>
    <xdr:pic>
      <xdr:nvPicPr>
        <xdr:cNvPr id="2" name="Imagem 3">
          <a:extLst>
            <a:ext uri="{FF2B5EF4-FFF2-40B4-BE49-F238E27FC236}">
              <a16:creationId xmlns:a16="http://schemas.microsoft.com/office/drawing/2014/main" id="{11D730B1-DEA2-46D9-A54E-417818012663}"/>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71475" y="1047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0</xdr:row>
      <xdr:rowOff>57150</xdr:rowOff>
    </xdr:from>
    <xdr:to>
      <xdr:col>1</xdr:col>
      <xdr:colOff>166969</xdr:colOff>
      <xdr:row>3</xdr:row>
      <xdr:rowOff>29269</xdr:rowOff>
    </xdr:to>
    <xdr:pic>
      <xdr:nvPicPr>
        <xdr:cNvPr id="2" name="Imagem 3">
          <a:extLst>
            <a:ext uri="{FF2B5EF4-FFF2-40B4-BE49-F238E27FC236}">
              <a16:creationId xmlns:a16="http://schemas.microsoft.com/office/drawing/2014/main" id="{7B547BD8-C985-4C2D-8823-9F5CBD91FDC2}"/>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14325" y="571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428625</xdr:colOff>
      <xdr:row>0</xdr:row>
      <xdr:rowOff>95250</xdr:rowOff>
    </xdr:from>
    <xdr:to>
      <xdr:col>0</xdr:col>
      <xdr:colOff>843244</xdr:colOff>
      <xdr:row>5</xdr:row>
      <xdr:rowOff>57844</xdr:rowOff>
    </xdr:to>
    <xdr:pic>
      <xdr:nvPicPr>
        <xdr:cNvPr id="2" name="Imagem 3">
          <a:extLst>
            <a:ext uri="{FF2B5EF4-FFF2-40B4-BE49-F238E27FC236}">
              <a16:creationId xmlns:a16="http://schemas.microsoft.com/office/drawing/2014/main" id="{57A22EC4-2205-4E79-BBF6-40F9B7C05A83}"/>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28625" y="952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419100</xdr:colOff>
      <xdr:row>1</xdr:row>
      <xdr:rowOff>0</xdr:rowOff>
    </xdr:from>
    <xdr:to>
      <xdr:col>0</xdr:col>
      <xdr:colOff>833719</xdr:colOff>
      <xdr:row>5</xdr:row>
      <xdr:rowOff>124519</xdr:rowOff>
    </xdr:to>
    <xdr:pic>
      <xdr:nvPicPr>
        <xdr:cNvPr id="2" name="Imagem 3">
          <a:extLst>
            <a:ext uri="{FF2B5EF4-FFF2-40B4-BE49-F238E27FC236}">
              <a16:creationId xmlns:a16="http://schemas.microsoft.com/office/drawing/2014/main" id="{A4D0C421-C6A3-4D2A-B403-2411FA4B81B7}"/>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19100" y="1619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352425</xdr:colOff>
      <xdr:row>0</xdr:row>
      <xdr:rowOff>152400</xdr:rowOff>
    </xdr:from>
    <xdr:to>
      <xdr:col>0</xdr:col>
      <xdr:colOff>767044</xdr:colOff>
      <xdr:row>5</xdr:row>
      <xdr:rowOff>114994</xdr:rowOff>
    </xdr:to>
    <xdr:pic>
      <xdr:nvPicPr>
        <xdr:cNvPr id="2" name="Imagem 3">
          <a:extLst>
            <a:ext uri="{FF2B5EF4-FFF2-40B4-BE49-F238E27FC236}">
              <a16:creationId xmlns:a16="http://schemas.microsoft.com/office/drawing/2014/main" id="{56BCA063-0444-42FD-9EC3-37BA8584F94B}"/>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52425" y="1524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400050</xdr:colOff>
      <xdr:row>0</xdr:row>
      <xdr:rowOff>57150</xdr:rowOff>
    </xdr:from>
    <xdr:to>
      <xdr:col>0</xdr:col>
      <xdr:colOff>814669</xdr:colOff>
      <xdr:row>5</xdr:row>
      <xdr:rowOff>19744</xdr:rowOff>
    </xdr:to>
    <xdr:pic>
      <xdr:nvPicPr>
        <xdr:cNvPr id="2" name="Imagem 3">
          <a:extLst>
            <a:ext uri="{FF2B5EF4-FFF2-40B4-BE49-F238E27FC236}">
              <a16:creationId xmlns:a16="http://schemas.microsoft.com/office/drawing/2014/main" id="{C63008EA-F0FB-4D9B-9934-01A9E8358E58}"/>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00050" y="571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352425</xdr:colOff>
      <xdr:row>0</xdr:row>
      <xdr:rowOff>47625</xdr:rowOff>
    </xdr:from>
    <xdr:to>
      <xdr:col>0</xdr:col>
      <xdr:colOff>767044</xdr:colOff>
      <xdr:row>5</xdr:row>
      <xdr:rowOff>10219</xdr:rowOff>
    </xdr:to>
    <xdr:pic>
      <xdr:nvPicPr>
        <xdr:cNvPr id="2" name="Imagem 3">
          <a:extLst>
            <a:ext uri="{FF2B5EF4-FFF2-40B4-BE49-F238E27FC236}">
              <a16:creationId xmlns:a16="http://schemas.microsoft.com/office/drawing/2014/main" id="{4190B675-D68D-49EA-985D-BF3FA5724024}"/>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52425" y="476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342900</xdr:colOff>
      <xdr:row>0</xdr:row>
      <xdr:rowOff>76200</xdr:rowOff>
    </xdr:from>
    <xdr:to>
      <xdr:col>0</xdr:col>
      <xdr:colOff>757519</xdr:colOff>
      <xdr:row>5</xdr:row>
      <xdr:rowOff>38794</xdr:rowOff>
    </xdr:to>
    <xdr:pic>
      <xdr:nvPicPr>
        <xdr:cNvPr id="2" name="Imagem 3">
          <a:extLst>
            <a:ext uri="{FF2B5EF4-FFF2-40B4-BE49-F238E27FC236}">
              <a16:creationId xmlns:a16="http://schemas.microsoft.com/office/drawing/2014/main" id="{D29D6698-D356-4997-A129-535FB19D60F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42900" y="762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457200</xdr:colOff>
      <xdr:row>0</xdr:row>
      <xdr:rowOff>104775</xdr:rowOff>
    </xdr:from>
    <xdr:to>
      <xdr:col>0</xdr:col>
      <xdr:colOff>871819</xdr:colOff>
      <xdr:row>5</xdr:row>
      <xdr:rowOff>67369</xdr:rowOff>
    </xdr:to>
    <xdr:pic>
      <xdr:nvPicPr>
        <xdr:cNvPr id="2" name="Imagem 3">
          <a:extLst>
            <a:ext uri="{FF2B5EF4-FFF2-40B4-BE49-F238E27FC236}">
              <a16:creationId xmlns:a16="http://schemas.microsoft.com/office/drawing/2014/main" id="{82135FAA-6009-46E8-9D09-DF86174A7CAA}"/>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57200" y="1047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409575</xdr:colOff>
      <xdr:row>0</xdr:row>
      <xdr:rowOff>142875</xdr:rowOff>
    </xdr:from>
    <xdr:to>
      <xdr:col>0</xdr:col>
      <xdr:colOff>824194</xdr:colOff>
      <xdr:row>5</xdr:row>
      <xdr:rowOff>105469</xdr:rowOff>
    </xdr:to>
    <xdr:pic>
      <xdr:nvPicPr>
        <xdr:cNvPr id="2" name="Imagem 3">
          <a:extLst>
            <a:ext uri="{FF2B5EF4-FFF2-40B4-BE49-F238E27FC236}">
              <a16:creationId xmlns:a16="http://schemas.microsoft.com/office/drawing/2014/main" id="{875E5BB5-DE83-4822-9221-427EFE85F001}"/>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09575" y="1428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419100</xdr:colOff>
      <xdr:row>0</xdr:row>
      <xdr:rowOff>104775</xdr:rowOff>
    </xdr:from>
    <xdr:to>
      <xdr:col>0</xdr:col>
      <xdr:colOff>833719</xdr:colOff>
      <xdr:row>5</xdr:row>
      <xdr:rowOff>67369</xdr:rowOff>
    </xdr:to>
    <xdr:pic>
      <xdr:nvPicPr>
        <xdr:cNvPr id="2" name="Imagem 3">
          <a:extLst>
            <a:ext uri="{FF2B5EF4-FFF2-40B4-BE49-F238E27FC236}">
              <a16:creationId xmlns:a16="http://schemas.microsoft.com/office/drawing/2014/main" id="{B6231A32-E442-4E71-9C06-D475986AED9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19100" y="1047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514350</xdr:colOff>
      <xdr:row>1</xdr:row>
      <xdr:rowOff>0</xdr:rowOff>
    </xdr:from>
    <xdr:to>
      <xdr:col>0</xdr:col>
      <xdr:colOff>928969</xdr:colOff>
      <xdr:row>5</xdr:row>
      <xdr:rowOff>124519</xdr:rowOff>
    </xdr:to>
    <xdr:pic>
      <xdr:nvPicPr>
        <xdr:cNvPr id="2" name="Imagem 3">
          <a:extLst>
            <a:ext uri="{FF2B5EF4-FFF2-40B4-BE49-F238E27FC236}">
              <a16:creationId xmlns:a16="http://schemas.microsoft.com/office/drawing/2014/main" id="{BDDD38A3-8181-4BDB-A10C-E22ACDA55C3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14350" y="1619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xdr:row>
      <xdr:rowOff>100853</xdr:rowOff>
    </xdr:from>
    <xdr:to>
      <xdr:col>3</xdr:col>
      <xdr:colOff>414619</xdr:colOff>
      <xdr:row>6</xdr:row>
      <xdr:rowOff>88660</xdr:rowOff>
    </xdr:to>
    <xdr:pic>
      <xdr:nvPicPr>
        <xdr:cNvPr id="2" name="Imagem 3">
          <a:extLst>
            <a:ext uri="{FF2B5EF4-FFF2-40B4-BE49-F238E27FC236}">
              <a16:creationId xmlns:a16="http://schemas.microsoft.com/office/drawing/2014/main" id="{8670F69D-69DB-4C30-A3A0-CDCCB7C01112}"/>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518647" y="25773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371475</xdr:colOff>
      <xdr:row>0</xdr:row>
      <xdr:rowOff>142875</xdr:rowOff>
    </xdr:from>
    <xdr:to>
      <xdr:col>0</xdr:col>
      <xdr:colOff>786094</xdr:colOff>
      <xdr:row>5</xdr:row>
      <xdr:rowOff>105469</xdr:rowOff>
    </xdr:to>
    <xdr:pic>
      <xdr:nvPicPr>
        <xdr:cNvPr id="2" name="Imagem 3">
          <a:extLst>
            <a:ext uri="{FF2B5EF4-FFF2-40B4-BE49-F238E27FC236}">
              <a16:creationId xmlns:a16="http://schemas.microsoft.com/office/drawing/2014/main" id="{236E581A-CEF9-4F1A-8E35-FA47F4DF5A1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71475" y="1428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457200</xdr:colOff>
      <xdr:row>0</xdr:row>
      <xdr:rowOff>152400</xdr:rowOff>
    </xdr:from>
    <xdr:to>
      <xdr:col>0</xdr:col>
      <xdr:colOff>871819</xdr:colOff>
      <xdr:row>5</xdr:row>
      <xdr:rowOff>114994</xdr:rowOff>
    </xdr:to>
    <xdr:pic>
      <xdr:nvPicPr>
        <xdr:cNvPr id="2" name="Imagem 3">
          <a:extLst>
            <a:ext uri="{FF2B5EF4-FFF2-40B4-BE49-F238E27FC236}">
              <a16:creationId xmlns:a16="http://schemas.microsoft.com/office/drawing/2014/main" id="{8A032BFA-57D9-47D1-B3CC-27DE20ED88EB}"/>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57200" y="1524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352425</xdr:colOff>
      <xdr:row>0</xdr:row>
      <xdr:rowOff>104775</xdr:rowOff>
    </xdr:from>
    <xdr:to>
      <xdr:col>0</xdr:col>
      <xdr:colOff>767044</xdr:colOff>
      <xdr:row>5</xdr:row>
      <xdr:rowOff>67369</xdr:rowOff>
    </xdr:to>
    <xdr:pic>
      <xdr:nvPicPr>
        <xdr:cNvPr id="2" name="Imagem 3">
          <a:extLst>
            <a:ext uri="{FF2B5EF4-FFF2-40B4-BE49-F238E27FC236}">
              <a16:creationId xmlns:a16="http://schemas.microsoft.com/office/drawing/2014/main" id="{72C7BC13-C7C9-4229-8594-957877013CDB}"/>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52425" y="1047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342900</xdr:colOff>
      <xdr:row>0</xdr:row>
      <xdr:rowOff>142875</xdr:rowOff>
    </xdr:from>
    <xdr:to>
      <xdr:col>0</xdr:col>
      <xdr:colOff>757519</xdr:colOff>
      <xdr:row>5</xdr:row>
      <xdr:rowOff>105469</xdr:rowOff>
    </xdr:to>
    <xdr:pic>
      <xdr:nvPicPr>
        <xdr:cNvPr id="2" name="Imagem 3">
          <a:extLst>
            <a:ext uri="{FF2B5EF4-FFF2-40B4-BE49-F238E27FC236}">
              <a16:creationId xmlns:a16="http://schemas.microsoft.com/office/drawing/2014/main" id="{5F7902B6-B9E2-473B-BB0A-C562652ED67A}"/>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42900" y="1428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390525</xdr:colOff>
      <xdr:row>0</xdr:row>
      <xdr:rowOff>152400</xdr:rowOff>
    </xdr:from>
    <xdr:to>
      <xdr:col>0</xdr:col>
      <xdr:colOff>805144</xdr:colOff>
      <xdr:row>5</xdr:row>
      <xdr:rowOff>114994</xdr:rowOff>
    </xdr:to>
    <xdr:pic>
      <xdr:nvPicPr>
        <xdr:cNvPr id="2" name="Imagem 3">
          <a:extLst>
            <a:ext uri="{FF2B5EF4-FFF2-40B4-BE49-F238E27FC236}">
              <a16:creationId xmlns:a16="http://schemas.microsoft.com/office/drawing/2014/main" id="{525D6A75-8554-40DA-867E-B1B4A8B31B4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90525" y="1524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390525</xdr:colOff>
      <xdr:row>1</xdr:row>
      <xdr:rowOff>9525</xdr:rowOff>
    </xdr:from>
    <xdr:to>
      <xdr:col>0</xdr:col>
      <xdr:colOff>805144</xdr:colOff>
      <xdr:row>5</xdr:row>
      <xdr:rowOff>134044</xdr:rowOff>
    </xdr:to>
    <xdr:pic>
      <xdr:nvPicPr>
        <xdr:cNvPr id="2" name="Imagem 3">
          <a:extLst>
            <a:ext uri="{FF2B5EF4-FFF2-40B4-BE49-F238E27FC236}">
              <a16:creationId xmlns:a16="http://schemas.microsoft.com/office/drawing/2014/main" id="{DC82828F-B7ED-4497-8D39-DE9C46DF94C1}"/>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90525" y="1714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342900</xdr:colOff>
      <xdr:row>0</xdr:row>
      <xdr:rowOff>152400</xdr:rowOff>
    </xdr:from>
    <xdr:to>
      <xdr:col>0</xdr:col>
      <xdr:colOff>757519</xdr:colOff>
      <xdr:row>5</xdr:row>
      <xdr:rowOff>114994</xdr:rowOff>
    </xdr:to>
    <xdr:pic>
      <xdr:nvPicPr>
        <xdr:cNvPr id="2" name="Imagem 3">
          <a:extLst>
            <a:ext uri="{FF2B5EF4-FFF2-40B4-BE49-F238E27FC236}">
              <a16:creationId xmlns:a16="http://schemas.microsoft.com/office/drawing/2014/main" id="{0C59EBC7-E1D7-48D5-A164-DE5411FBBFD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42900" y="1524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419100</xdr:colOff>
      <xdr:row>0</xdr:row>
      <xdr:rowOff>104775</xdr:rowOff>
    </xdr:from>
    <xdr:to>
      <xdr:col>0</xdr:col>
      <xdr:colOff>833719</xdr:colOff>
      <xdr:row>5</xdr:row>
      <xdr:rowOff>67369</xdr:rowOff>
    </xdr:to>
    <xdr:pic>
      <xdr:nvPicPr>
        <xdr:cNvPr id="2" name="Imagem 3">
          <a:extLst>
            <a:ext uri="{FF2B5EF4-FFF2-40B4-BE49-F238E27FC236}">
              <a16:creationId xmlns:a16="http://schemas.microsoft.com/office/drawing/2014/main" id="{47E7A7D2-BA5C-40FD-AA6D-BFD6943BC5D6}"/>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19100" y="1047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457200</xdr:colOff>
      <xdr:row>0</xdr:row>
      <xdr:rowOff>142875</xdr:rowOff>
    </xdr:from>
    <xdr:to>
      <xdr:col>0</xdr:col>
      <xdr:colOff>871819</xdr:colOff>
      <xdr:row>5</xdr:row>
      <xdr:rowOff>105469</xdr:rowOff>
    </xdr:to>
    <xdr:pic>
      <xdr:nvPicPr>
        <xdr:cNvPr id="2" name="Imagem 3">
          <a:extLst>
            <a:ext uri="{FF2B5EF4-FFF2-40B4-BE49-F238E27FC236}">
              <a16:creationId xmlns:a16="http://schemas.microsoft.com/office/drawing/2014/main" id="{ABD0B1AA-ABA6-4470-99F9-A1A7AE8ECB24}"/>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57200" y="1428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342900</xdr:colOff>
      <xdr:row>0</xdr:row>
      <xdr:rowOff>114300</xdr:rowOff>
    </xdr:from>
    <xdr:to>
      <xdr:col>0</xdr:col>
      <xdr:colOff>757519</xdr:colOff>
      <xdr:row>5</xdr:row>
      <xdr:rowOff>76894</xdr:rowOff>
    </xdr:to>
    <xdr:pic>
      <xdr:nvPicPr>
        <xdr:cNvPr id="2" name="Imagem 3">
          <a:extLst>
            <a:ext uri="{FF2B5EF4-FFF2-40B4-BE49-F238E27FC236}">
              <a16:creationId xmlns:a16="http://schemas.microsoft.com/office/drawing/2014/main" id="{1AE708D0-BE85-41FA-BCA7-C89DBC59A5CD}"/>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42900"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0</xdr:row>
      <xdr:rowOff>114300</xdr:rowOff>
    </xdr:from>
    <xdr:to>
      <xdr:col>0</xdr:col>
      <xdr:colOff>662269</xdr:colOff>
      <xdr:row>5</xdr:row>
      <xdr:rowOff>76894</xdr:rowOff>
    </xdr:to>
    <xdr:pic>
      <xdr:nvPicPr>
        <xdr:cNvPr id="2" name="Imagem 3">
          <a:extLst>
            <a:ext uri="{FF2B5EF4-FFF2-40B4-BE49-F238E27FC236}">
              <a16:creationId xmlns:a16="http://schemas.microsoft.com/office/drawing/2014/main" id="{C2909DAA-1D0B-48D3-9CC2-ABDD04916757}"/>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47650"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400050</xdr:colOff>
      <xdr:row>0</xdr:row>
      <xdr:rowOff>133350</xdr:rowOff>
    </xdr:from>
    <xdr:to>
      <xdr:col>0</xdr:col>
      <xdr:colOff>814669</xdr:colOff>
      <xdr:row>5</xdr:row>
      <xdr:rowOff>95944</xdr:rowOff>
    </xdr:to>
    <xdr:pic>
      <xdr:nvPicPr>
        <xdr:cNvPr id="2" name="Imagem 3">
          <a:extLst>
            <a:ext uri="{FF2B5EF4-FFF2-40B4-BE49-F238E27FC236}">
              <a16:creationId xmlns:a16="http://schemas.microsoft.com/office/drawing/2014/main" id="{1B7766AD-DB64-43F8-BFC4-58344AB50594}"/>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00050" y="1333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447675</xdr:colOff>
      <xdr:row>0</xdr:row>
      <xdr:rowOff>85725</xdr:rowOff>
    </xdr:from>
    <xdr:to>
      <xdr:col>0</xdr:col>
      <xdr:colOff>862294</xdr:colOff>
      <xdr:row>5</xdr:row>
      <xdr:rowOff>48319</xdr:rowOff>
    </xdr:to>
    <xdr:pic>
      <xdr:nvPicPr>
        <xdr:cNvPr id="2" name="Imagem 3">
          <a:extLst>
            <a:ext uri="{FF2B5EF4-FFF2-40B4-BE49-F238E27FC236}">
              <a16:creationId xmlns:a16="http://schemas.microsoft.com/office/drawing/2014/main" id="{B61E043C-E569-4817-B072-7CF843FCF2F8}"/>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47675" y="857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542925</xdr:colOff>
      <xdr:row>0</xdr:row>
      <xdr:rowOff>123825</xdr:rowOff>
    </xdr:from>
    <xdr:to>
      <xdr:col>0</xdr:col>
      <xdr:colOff>957544</xdr:colOff>
      <xdr:row>5</xdr:row>
      <xdr:rowOff>86419</xdr:rowOff>
    </xdr:to>
    <xdr:pic>
      <xdr:nvPicPr>
        <xdr:cNvPr id="2" name="Imagem 3">
          <a:extLst>
            <a:ext uri="{FF2B5EF4-FFF2-40B4-BE49-F238E27FC236}">
              <a16:creationId xmlns:a16="http://schemas.microsoft.com/office/drawing/2014/main" id="{8E4D7F92-3E3F-4FB8-A49A-FDF499A58753}"/>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42925" y="1238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381000</xdr:colOff>
      <xdr:row>0</xdr:row>
      <xdr:rowOff>142875</xdr:rowOff>
    </xdr:from>
    <xdr:to>
      <xdr:col>0</xdr:col>
      <xdr:colOff>795619</xdr:colOff>
      <xdr:row>5</xdr:row>
      <xdr:rowOff>105469</xdr:rowOff>
    </xdr:to>
    <xdr:pic>
      <xdr:nvPicPr>
        <xdr:cNvPr id="2" name="Imagem 3">
          <a:extLst>
            <a:ext uri="{FF2B5EF4-FFF2-40B4-BE49-F238E27FC236}">
              <a16:creationId xmlns:a16="http://schemas.microsoft.com/office/drawing/2014/main" id="{B8CC2A3F-E1AC-4DB9-BDE6-BBA467430096}"/>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81000" y="1428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552450</xdr:colOff>
      <xdr:row>1</xdr:row>
      <xdr:rowOff>0</xdr:rowOff>
    </xdr:from>
    <xdr:to>
      <xdr:col>0</xdr:col>
      <xdr:colOff>967069</xdr:colOff>
      <xdr:row>5</xdr:row>
      <xdr:rowOff>124519</xdr:rowOff>
    </xdr:to>
    <xdr:pic>
      <xdr:nvPicPr>
        <xdr:cNvPr id="2" name="Imagem 3">
          <a:extLst>
            <a:ext uri="{FF2B5EF4-FFF2-40B4-BE49-F238E27FC236}">
              <a16:creationId xmlns:a16="http://schemas.microsoft.com/office/drawing/2014/main" id="{F0B93ED9-870F-40EC-83AD-4DB343780736}"/>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52450" y="1619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485775</xdr:colOff>
      <xdr:row>1</xdr:row>
      <xdr:rowOff>0</xdr:rowOff>
    </xdr:from>
    <xdr:to>
      <xdr:col>0</xdr:col>
      <xdr:colOff>900394</xdr:colOff>
      <xdr:row>5</xdr:row>
      <xdr:rowOff>124519</xdr:rowOff>
    </xdr:to>
    <xdr:pic>
      <xdr:nvPicPr>
        <xdr:cNvPr id="2" name="Imagem 3">
          <a:extLst>
            <a:ext uri="{FF2B5EF4-FFF2-40B4-BE49-F238E27FC236}">
              <a16:creationId xmlns:a16="http://schemas.microsoft.com/office/drawing/2014/main" id="{39F7FC6F-6FC7-4B25-87E6-62274E21F758}"/>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85775" y="1619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371475</xdr:colOff>
      <xdr:row>0</xdr:row>
      <xdr:rowOff>114300</xdr:rowOff>
    </xdr:from>
    <xdr:to>
      <xdr:col>0</xdr:col>
      <xdr:colOff>786094</xdr:colOff>
      <xdr:row>5</xdr:row>
      <xdr:rowOff>76894</xdr:rowOff>
    </xdr:to>
    <xdr:pic>
      <xdr:nvPicPr>
        <xdr:cNvPr id="2" name="Imagem 3">
          <a:extLst>
            <a:ext uri="{FF2B5EF4-FFF2-40B4-BE49-F238E27FC236}">
              <a16:creationId xmlns:a16="http://schemas.microsoft.com/office/drawing/2014/main" id="{FCA4B20F-E43D-4A73-B96F-9592688873F9}"/>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71475"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466725</xdr:colOff>
      <xdr:row>0</xdr:row>
      <xdr:rowOff>38100</xdr:rowOff>
    </xdr:from>
    <xdr:to>
      <xdr:col>0</xdr:col>
      <xdr:colOff>881344</xdr:colOff>
      <xdr:row>5</xdr:row>
      <xdr:rowOff>694</xdr:rowOff>
    </xdr:to>
    <xdr:pic>
      <xdr:nvPicPr>
        <xdr:cNvPr id="2" name="Imagem 3">
          <a:extLst>
            <a:ext uri="{FF2B5EF4-FFF2-40B4-BE49-F238E27FC236}">
              <a16:creationId xmlns:a16="http://schemas.microsoft.com/office/drawing/2014/main" id="{85CA251C-E547-44CD-9F4C-43B46C6F142F}"/>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66725" y="381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438150</xdr:colOff>
      <xdr:row>1</xdr:row>
      <xdr:rowOff>38100</xdr:rowOff>
    </xdr:from>
    <xdr:to>
      <xdr:col>0</xdr:col>
      <xdr:colOff>852769</xdr:colOff>
      <xdr:row>6</xdr:row>
      <xdr:rowOff>10219</xdr:rowOff>
    </xdr:to>
    <xdr:pic>
      <xdr:nvPicPr>
        <xdr:cNvPr id="3" name="Imagem 3">
          <a:extLst>
            <a:ext uri="{FF2B5EF4-FFF2-40B4-BE49-F238E27FC236}">
              <a16:creationId xmlns:a16="http://schemas.microsoft.com/office/drawing/2014/main" id="{7D487364-015F-41C4-AEEB-466E1B8121C7}"/>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38150" y="2000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552450</xdr:colOff>
      <xdr:row>0</xdr:row>
      <xdr:rowOff>133350</xdr:rowOff>
    </xdr:from>
    <xdr:to>
      <xdr:col>0</xdr:col>
      <xdr:colOff>967069</xdr:colOff>
      <xdr:row>5</xdr:row>
      <xdr:rowOff>95944</xdr:rowOff>
    </xdr:to>
    <xdr:pic>
      <xdr:nvPicPr>
        <xdr:cNvPr id="2" name="Imagem 3">
          <a:extLst>
            <a:ext uri="{FF2B5EF4-FFF2-40B4-BE49-F238E27FC236}">
              <a16:creationId xmlns:a16="http://schemas.microsoft.com/office/drawing/2014/main" id="{1AFFFA7E-7C9E-4837-9765-04F4FA1A20E5}"/>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52450" y="1333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145675</xdr:colOff>
      <xdr:row>0</xdr:row>
      <xdr:rowOff>134471</xdr:rowOff>
    </xdr:from>
    <xdr:to>
      <xdr:col>0</xdr:col>
      <xdr:colOff>560294</xdr:colOff>
      <xdr:row>0</xdr:row>
      <xdr:rowOff>906690</xdr:rowOff>
    </xdr:to>
    <xdr:pic>
      <xdr:nvPicPr>
        <xdr:cNvPr id="3" name="Imagem 3">
          <a:extLst>
            <a:ext uri="{FF2B5EF4-FFF2-40B4-BE49-F238E27FC236}">
              <a16:creationId xmlns:a16="http://schemas.microsoft.com/office/drawing/2014/main" id="{B7EBC016-42E8-4896-BDCB-2FC57EAB6009}"/>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145675" y="134471"/>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438150</xdr:colOff>
      <xdr:row>0</xdr:row>
      <xdr:rowOff>95250</xdr:rowOff>
    </xdr:from>
    <xdr:to>
      <xdr:col>0</xdr:col>
      <xdr:colOff>852769</xdr:colOff>
      <xdr:row>5</xdr:row>
      <xdr:rowOff>57844</xdr:rowOff>
    </xdr:to>
    <xdr:pic>
      <xdr:nvPicPr>
        <xdr:cNvPr id="2" name="Imagem 3">
          <a:extLst>
            <a:ext uri="{FF2B5EF4-FFF2-40B4-BE49-F238E27FC236}">
              <a16:creationId xmlns:a16="http://schemas.microsoft.com/office/drawing/2014/main" id="{59FEEF3D-20E0-4C68-8CD4-2141DF556C18}"/>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38150" y="952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0</xdr:col>
      <xdr:colOff>871819</xdr:colOff>
      <xdr:row>5</xdr:row>
      <xdr:rowOff>95944</xdr:rowOff>
    </xdr:to>
    <xdr:pic>
      <xdr:nvPicPr>
        <xdr:cNvPr id="2" name="Imagem 3">
          <a:extLst>
            <a:ext uri="{FF2B5EF4-FFF2-40B4-BE49-F238E27FC236}">
              <a16:creationId xmlns:a16="http://schemas.microsoft.com/office/drawing/2014/main" id="{14F81465-68CC-4028-8106-867A8ADBA992}"/>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57200" y="1333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504825</xdr:colOff>
      <xdr:row>0</xdr:row>
      <xdr:rowOff>66675</xdr:rowOff>
    </xdr:from>
    <xdr:to>
      <xdr:col>0</xdr:col>
      <xdr:colOff>919444</xdr:colOff>
      <xdr:row>5</xdr:row>
      <xdr:rowOff>29269</xdr:rowOff>
    </xdr:to>
    <xdr:pic>
      <xdr:nvPicPr>
        <xdr:cNvPr id="2" name="Imagem 3">
          <a:extLst>
            <a:ext uri="{FF2B5EF4-FFF2-40B4-BE49-F238E27FC236}">
              <a16:creationId xmlns:a16="http://schemas.microsoft.com/office/drawing/2014/main" id="{9D01DEC1-8DD1-477B-8605-BBE241E43A0F}"/>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04825" y="666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0</xdr:col>
      <xdr:colOff>890869</xdr:colOff>
      <xdr:row>5</xdr:row>
      <xdr:rowOff>105469</xdr:rowOff>
    </xdr:to>
    <xdr:pic>
      <xdr:nvPicPr>
        <xdr:cNvPr id="2" name="Imagem 3">
          <a:extLst>
            <a:ext uri="{FF2B5EF4-FFF2-40B4-BE49-F238E27FC236}">
              <a16:creationId xmlns:a16="http://schemas.microsoft.com/office/drawing/2014/main" id="{3D6E1907-8FF3-4233-9341-3082BD764526}"/>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476250" y="14287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47625</xdr:colOff>
      <xdr:row>1</xdr:row>
      <xdr:rowOff>66675</xdr:rowOff>
    </xdr:from>
    <xdr:to>
      <xdr:col>1</xdr:col>
      <xdr:colOff>462244</xdr:colOff>
      <xdr:row>6</xdr:row>
      <xdr:rowOff>29269</xdr:rowOff>
    </xdr:to>
    <xdr:pic>
      <xdr:nvPicPr>
        <xdr:cNvPr id="2" name="Imagem 3">
          <a:extLst>
            <a:ext uri="{FF2B5EF4-FFF2-40B4-BE49-F238E27FC236}">
              <a16:creationId xmlns:a16="http://schemas.microsoft.com/office/drawing/2014/main" id="{D42D096D-8EB2-4B23-992F-CF58671425A8}"/>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523875" y="2286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238125</xdr:colOff>
      <xdr:row>0</xdr:row>
      <xdr:rowOff>114300</xdr:rowOff>
    </xdr:from>
    <xdr:to>
      <xdr:col>0</xdr:col>
      <xdr:colOff>652744</xdr:colOff>
      <xdr:row>5</xdr:row>
      <xdr:rowOff>76894</xdr:rowOff>
    </xdr:to>
    <xdr:pic>
      <xdr:nvPicPr>
        <xdr:cNvPr id="2" name="Imagem 3">
          <a:extLst>
            <a:ext uri="{FF2B5EF4-FFF2-40B4-BE49-F238E27FC236}">
              <a16:creationId xmlns:a16="http://schemas.microsoft.com/office/drawing/2014/main" id="{AF8DFCEC-7B48-4959-81BE-016FC1E67E94}"/>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38125"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0</xdr:row>
      <xdr:rowOff>114300</xdr:rowOff>
    </xdr:from>
    <xdr:to>
      <xdr:col>0</xdr:col>
      <xdr:colOff>652744</xdr:colOff>
      <xdr:row>5</xdr:row>
      <xdr:rowOff>76894</xdr:rowOff>
    </xdr:to>
    <xdr:pic>
      <xdr:nvPicPr>
        <xdr:cNvPr id="2" name="Imagem 3">
          <a:extLst>
            <a:ext uri="{FF2B5EF4-FFF2-40B4-BE49-F238E27FC236}">
              <a16:creationId xmlns:a16="http://schemas.microsoft.com/office/drawing/2014/main" id="{BE1EE89F-F77D-45D6-8CF5-EC24E7FEDDD4}"/>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38125" y="11430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123825</xdr:rowOff>
    </xdr:from>
    <xdr:to>
      <xdr:col>0</xdr:col>
      <xdr:colOff>576544</xdr:colOff>
      <xdr:row>5</xdr:row>
      <xdr:rowOff>86419</xdr:rowOff>
    </xdr:to>
    <xdr:pic>
      <xdr:nvPicPr>
        <xdr:cNvPr id="2" name="Imagem 3">
          <a:extLst>
            <a:ext uri="{FF2B5EF4-FFF2-40B4-BE49-F238E27FC236}">
              <a16:creationId xmlns:a16="http://schemas.microsoft.com/office/drawing/2014/main" id="{76E0A9C1-840A-40F6-AEEF-564BFC1612B2}"/>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161925" y="123825"/>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238125</xdr:colOff>
      <xdr:row>0</xdr:row>
      <xdr:rowOff>133350</xdr:rowOff>
    </xdr:from>
    <xdr:to>
      <xdr:col>0</xdr:col>
      <xdr:colOff>652744</xdr:colOff>
      <xdr:row>5</xdr:row>
      <xdr:rowOff>95944</xdr:rowOff>
    </xdr:to>
    <xdr:pic>
      <xdr:nvPicPr>
        <xdr:cNvPr id="3" name="Imagem 3">
          <a:extLst>
            <a:ext uri="{FF2B5EF4-FFF2-40B4-BE49-F238E27FC236}">
              <a16:creationId xmlns:a16="http://schemas.microsoft.com/office/drawing/2014/main" id="{A3E54F21-3150-49BB-A74B-7E8F8A478E67}"/>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38125" y="133350"/>
          <a:ext cx="414619" cy="772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20&#193;REA%20T&#201;CNICA/PS%202023/LIMPEZA%20URBANA/886_planilha_de_custo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P:\1%20-%20&#193;REA%20T&#201;CNICA\PROJETOS_2023\LIMPEZA%20URBANA\Limpeza%20Urbana\planilha_de_custos_Limpeza%20Manuten&#231;ao%20Publica_Mar&#231;o%202023(12Meses)Rev.2.xlsx" TargetMode="External"/><Relationship Id="rId1" Type="http://schemas.openxmlformats.org/officeDocument/2006/relationships/externalLinkPath" Target="planilha_de_custos_Limpeza%20Manuten&#231;ao%20Publica_Mar&#231;o%202023(12Meses)Re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Cronog"/>
      <sheetName val="Cronograma"/>
      <sheetName val="Capa-Comp"/>
      <sheetName val="Mão de obra"/>
      <sheetName val="EMOP"/>
      <sheetName val="Premissas básicas"/>
      <sheetName val="Planilha"/>
      <sheetName val="BDI"/>
      <sheetName val="ajudante"/>
      <sheetName val="ajud. retro"/>
      <sheetName val="ajud. roçad."/>
      <sheetName val="ajud. motos."/>
      <sheetName val="coletor"/>
      <sheetName val="encarregado"/>
      <sheetName val="motorista"/>
      <sheetName val="motor. basc."/>
      <sheetName val="bombeiro"/>
      <sheetName val="oper. máq."/>
      <sheetName val="oper. trator"/>
      <sheetName val="oper. retro"/>
      <sheetName val="oper. roçad."/>
      <sheetName val="oper. motos."/>
      <sheetName val="pedreiro"/>
      <sheetName val="varredor"/>
      <sheetName val="jardineiro"/>
      <sheetName val="eng. coord."/>
      <sheetName val="eng. oper."/>
      <sheetName val="técn. traf."/>
      <sheetName val="técn. segur."/>
      <sheetName val="aux. técn."/>
      <sheetName val="enc. geral"/>
      <sheetName val="secretária"/>
      <sheetName val="aux. escrit."/>
      <sheetName val="almox."/>
      <sheetName val="vigia"/>
      <sheetName val="camioneta"/>
      <sheetName val="carroceria"/>
      <sheetName val="carroc. transp."/>
      <sheetName val="basculante"/>
      <sheetName val="pipa"/>
      <sheetName val="compactador"/>
      <sheetName val="micro-ônibus"/>
      <sheetName val="motocana"/>
      <sheetName val="motosserra"/>
      <sheetName val="retro"/>
      <sheetName val="roçad. costal"/>
      <sheetName val="roll on roll off RSD"/>
      <sheetName val="roll on roll off RCC"/>
      <sheetName val="trator"/>
      <sheetName val="trator carreta"/>
      <sheetName val="hidrojato"/>
      <sheetName val="veíc. hospit. coleta"/>
      <sheetName val="01.01.01"/>
      <sheetName val="01.01.02"/>
      <sheetName val="01.01.03"/>
      <sheetName val="01.01.04"/>
      <sheetName val="01.02.01"/>
      <sheetName val="01.03.01"/>
      <sheetName val="01.03.02"/>
      <sheetName val="01.03.03"/>
      <sheetName val="01.03.04"/>
      <sheetName val="02.01.01"/>
      <sheetName val="02.02.01"/>
      <sheetName val="02.02.02"/>
      <sheetName val="02.02.03"/>
      <sheetName val="03.01.01"/>
      <sheetName val="04.01.01"/>
      <sheetName val="04.02.01"/>
      <sheetName val="04.02.02"/>
      <sheetName val="05.01.01"/>
      <sheetName val="NR 4"/>
    </sheetNames>
    <sheetDataSet>
      <sheetData sheetId="0"/>
      <sheetData sheetId="1"/>
      <sheetData sheetId="2"/>
      <sheetData sheetId="3"/>
      <sheetData sheetId="4"/>
      <sheetData sheetId="5">
        <row r="7">
          <cell r="A7" t="str">
            <v>DADOS PRELIMINARES PARA A COMPOSIÇÃO DE CUSTOS DOS SERVIÇOS:</v>
          </cell>
        </row>
        <row r="9">
          <cell r="A9" t="str">
            <v>DATA-BASE DAS COMPOSIÇÕES DE CUSTOS UNITÁRIOS</v>
          </cell>
          <cell r="E9" t="str">
            <v>REF:</v>
          </cell>
          <cell r="F9">
            <v>43709</v>
          </cell>
        </row>
        <row r="11">
          <cell r="A11" t="str">
            <v>Período de trabalho (Operacional)</v>
          </cell>
        </row>
        <row r="12">
          <cell r="A12" t="str">
            <v>Dias trabalhados no mês¹</v>
          </cell>
          <cell r="E12">
            <v>24</v>
          </cell>
          <cell r="F12" t="str">
            <v>dias / mês</v>
          </cell>
        </row>
        <row r="13">
          <cell r="A13" t="str">
            <v>*Segunda à sexta - 22 dias + Sábado - 1/2 dia x 4 dias = 2 dias</v>
          </cell>
        </row>
        <row r="14">
          <cell r="A14" t="str">
            <v>Horas trabalhadas no mês¹</v>
          </cell>
          <cell r="B14" t="str">
            <v>24 dias x 7,33 horas</v>
          </cell>
          <cell r="E14">
            <v>176</v>
          </cell>
          <cell r="F14" t="str">
            <v>horas / mês</v>
          </cell>
        </row>
        <row r="16">
          <cell r="A16" t="str">
            <v>Período de trabalho (Administração)</v>
          </cell>
        </row>
        <row r="17">
          <cell r="A17" t="str">
            <v>Dias trabalhados no mês²</v>
          </cell>
          <cell r="E17">
            <v>22</v>
          </cell>
          <cell r="F17" t="str">
            <v>dias / mês</v>
          </cell>
        </row>
        <row r="18">
          <cell r="A18" t="str">
            <v>*Segunda à sexta - 22 dias</v>
          </cell>
        </row>
        <row r="19">
          <cell r="A19" t="str">
            <v>Horas trabalhadas no mês²</v>
          </cell>
          <cell r="B19" t="str">
            <v>22 dias x 8 horas</v>
          </cell>
          <cell r="E19">
            <v>176</v>
          </cell>
          <cell r="F19" t="str">
            <v>horas / mês</v>
          </cell>
        </row>
        <row r="20">
          <cell r="E20" t="str">
            <v>LICITADA</v>
          </cell>
        </row>
        <row r="21">
          <cell r="A21" t="str">
            <v>BENEFÍCIOS:</v>
          </cell>
        </row>
        <row r="22">
          <cell r="A22" t="str">
            <v>Alimentação</v>
          </cell>
          <cell r="C22" t="str">
            <v>(convenção coletiva)</v>
          </cell>
          <cell r="E22">
            <v>18</v>
          </cell>
          <cell r="F22" t="str">
            <v>R$ / dia</v>
          </cell>
        </row>
        <row r="23">
          <cell r="A23" t="str">
            <v>Transporte</v>
          </cell>
          <cell r="C23" t="str">
            <v>(cotação de mercado)</v>
          </cell>
          <cell r="E23">
            <v>5.5</v>
          </cell>
          <cell r="F23" t="str">
            <v>R$ / dia</v>
          </cell>
        </row>
        <row r="25">
          <cell r="A25" t="str">
            <v>CARGOS E SALÁRIOS:</v>
          </cell>
        </row>
        <row r="26">
          <cell r="A26" t="str">
            <v>Salário base de ajudante</v>
          </cell>
          <cell r="C26" t="str">
            <v>(convenção coletiva)</v>
          </cell>
          <cell r="E26">
            <v>1150</v>
          </cell>
          <cell r="F26" t="str">
            <v>R$ / mês</v>
          </cell>
        </row>
        <row r="27">
          <cell r="A27" t="str">
            <v>Ajudante</v>
          </cell>
          <cell r="C27" t="str">
            <v>05.105.0016-0</v>
          </cell>
          <cell r="E27">
            <v>15.09</v>
          </cell>
          <cell r="F27" t="str">
            <v>R$ / h</v>
          </cell>
        </row>
        <row r="28">
          <cell r="A28" t="str">
            <v>Encarregado</v>
          </cell>
          <cell r="C28" t="str">
            <v>05.105.0028-0</v>
          </cell>
          <cell r="E28">
            <v>34.68</v>
          </cell>
          <cell r="F28" t="str">
            <v>R$ / h</v>
          </cell>
        </row>
        <row r="29">
          <cell r="A29" t="str">
            <v>Motorista</v>
          </cell>
          <cell r="C29" t="str">
            <v>05.105.0054-0</v>
          </cell>
          <cell r="E29">
            <v>20.83</v>
          </cell>
          <cell r="F29" t="str">
            <v>R$ / h</v>
          </cell>
        </row>
        <row r="30">
          <cell r="A30" t="str">
            <v>Operador</v>
          </cell>
          <cell r="C30" t="str">
            <v>05.105.0021-0</v>
          </cell>
          <cell r="E30">
            <v>23.41</v>
          </cell>
          <cell r="F30" t="str">
            <v>R$ / h</v>
          </cell>
        </row>
        <row r="31">
          <cell r="A31" t="str">
            <v>Pedreiro</v>
          </cell>
          <cell r="C31" t="str">
            <v>05.105.0009-0</v>
          </cell>
          <cell r="E31">
            <v>20.83</v>
          </cell>
          <cell r="F31" t="str">
            <v>R$ / h</v>
          </cell>
        </row>
        <row r="32">
          <cell r="A32" t="str">
            <v>Bombeiro hidráulico</v>
          </cell>
          <cell r="C32" t="str">
            <v>05.105.0011-0</v>
          </cell>
          <cell r="E32">
            <v>20.83</v>
          </cell>
          <cell r="F32" t="str">
            <v>R$ / h</v>
          </cell>
        </row>
        <row r="33">
          <cell r="A33" t="str">
            <v>Jardineiro</v>
          </cell>
          <cell r="C33" t="str">
            <v>05.105.0020-0</v>
          </cell>
          <cell r="E33">
            <v>20.399999999999999</v>
          </cell>
          <cell r="F33" t="str">
            <v>R$ / h</v>
          </cell>
        </row>
        <row r="34">
          <cell r="A34" t="str">
            <v>Engenheiro coordenador</v>
          </cell>
          <cell r="C34" t="str">
            <v>05.105.0034-0</v>
          </cell>
          <cell r="E34">
            <v>195.92</v>
          </cell>
          <cell r="F34" t="str">
            <v>R$ / h</v>
          </cell>
        </row>
        <row r="35">
          <cell r="A35" t="str">
            <v>Engenheiro de operação</v>
          </cell>
          <cell r="C35" t="str">
            <v>05.105.0033-0</v>
          </cell>
          <cell r="E35">
            <v>170.36</v>
          </cell>
          <cell r="F35" t="str">
            <v>R$ / h</v>
          </cell>
        </row>
        <row r="36">
          <cell r="A36" t="str">
            <v>Técnico de medição</v>
          </cell>
          <cell r="C36" t="str">
            <v>05.105.0072-0</v>
          </cell>
          <cell r="E36">
            <v>34.68</v>
          </cell>
          <cell r="F36" t="str">
            <v>R$ / h</v>
          </cell>
        </row>
        <row r="37">
          <cell r="A37" t="str">
            <v>Técnico de segurança</v>
          </cell>
          <cell r="C37" t="str">
            <v>05.105.0047-0</v>
          </cell>
          <cell r="E37">
            <v>34.68</v>
          </cell>
          <cell r="F37" t="str">
            <v>R$ / h</v>
          </cell>
        </row>
        <row r="38">
          <cell r="A38" t="str">
            <v>Auxiliar técnico</v>
          </cell>
          <cell r="C38" t="str">
            <v>05.105.0026-0</v>
          </cell>
          <cell r="E38">
            <v>15.88</v>
          </cell>
          <cell r="F38" t="str">
            <v>R$ / h</v>
          </cell>
        </row>
        <row r="39">
          <cell r="A39" t="str">
            <v>Encarregado geral</v>
          </cell>
          <cell r="C39" t="str">
            <v>05.105.0028-0</v>
          </cell>
          <cell r="E39">
            <v>34.68</v>
          </cell>
          <cell r="F39" t="str">
            <v>R$ / h</v>
          </cell>
        </row>
        <row r="40">
          <cell r="A40" t="str">
            <v>Secretária</v>
          </cell>
          <cell r="C40" t="str">
            <v>05.105.0038-0</v>
          </cell>
          <cell r="E40">
            <v>24.66</v>
          </cell>
          <cell r="F40" t="str">
            <v>R$ / h</v>
          </cell>
        </row>
        <row r="41">
          <cell r="A41" t="str">
            <v>Auxiliar de escritório</v>
          </cell>
          <cell r="C41" t="str">
            <v>05.105.0041-0</v>
          </cell>
          <cell r="E41">
            <v>19.079999999999998</v>
          </cell>
          <cell r="F41" t="str">
            <v>R$ / h</v>
          </cell>
        </row>
        <row r="42">
          <cell r="A42" t="str">
            <v>Almoxarife</v>
          </cell>
          <cell r="C42" t="str">
            <v>05.105.0023-0</v>
          </cell>
          <cell r="E42">
            <v>24.66</v>
          </cell>
          <cell r="F42" t="str">
            <v>R$ / h</v>
          </cell>
        </row>
        <row r="43">
          <cell r="A43" t="str">
            <v>Vigia</v>
          </cell>
          <cell r="C43" t="str">
            <v>05.105.0098-0</v>
          </cell>
          <cell r="E43">
            <v>19.510000000000002</v>
          </cell>
          <cell r="F43" t="str">
            <v>R$ / h</v>
          </cell>
        </row>
        <row r="45">
          <cell r="A45" t="str">
            <v>EQUIPAMENTOS:</v>
          </cell>
        </row>
        <row r="46">
          <cell r="A46" t="str">
            <v>Veículo 1.6 (CP)</v>
          </cell>
          <cell r="C46" t="str">
            <v>19.004.0037-2</v>
          </cell>
          <cell r="E46">
            <v>46</v>
          </cell>
          <cell r="F46" t="str">
            <v>R$ / h</v>
          </cell>
        </row>
        <row r="47">
          <cell r="A47" t="str">
            <v>Veículo 1.6 (CI)</v>
          </cell>
          <cell r="C47" t="str">
            <v>19.004.0037-4</v>
          </cell>
          <cell r="E47">
            <v>6.42</v>
          </cell>
          <cell r="F47" t="str">
            <v>R$ / h</v>
          </cell>
        </row>
        <row r="48">
          <cell r="A48" t="str">
            <v>Veículo 1.0 (CP)</v>
          </cell>
          <cell r="C48" t="str">
            <v>19.004.0045-2</v>
          </cell>
          <cell r="E48">
            <v>35.17</v>
          </cell>
          <cell r="F48" t="str">
            <v>R$ / h</v>
          </cell>
        </row>
        <row r="49">
          <cell r="A49" t="str">
            <v>Veículo 1.0 (CI)</v>
          </cell>
          <cell r="C49" t="str">
            <v>19.004.0045-4</v>
          </cell>
          <cell r="E49">
            <v>4.2300000000000004</v>
          </cell>
          <cell r="F49" t="str">
            <v>R$ / h</v>
          </cell>
        </row>
        <row r="50">
          <cell r="A50" t="str">
            <v>Camionete hospitalar (CP)</v>
          </cell>
          <cell r="C50" t="str">
            <v>19.004.0046-2</v>
          </cell>
          <cell r="E50">
            <v>70.91</v>
          </cell>
          <cell r="F50" t="str">
            <v>R$ / h</v>
          </cell>
        </row>
        <row r="51">
          <cell r="A51" t="str">
            <v>Camionete hospitalar (CI)</v>
          </cell>
          <cell r="C51" t="str">
            <v>19.004.0046-4</v>
          </cell>
          <cell r="E51">
            <v>27.29</v>
          </cell>
          <cell r="F51" t="str">
            <v>R$ / h</v>
          </cell>
        </row>
        <row r="52">
          <cell r="A52" t="str">
            <v>Caminhão carroceria (CP)</v>
          </cell>
          <cell r="C52" t="str">
            <v>19.004.0004-2</v>
          </cell>
          <cell r="E52">
            <v>119.62</v>
          </cell>
          <cell r="F52" t="str">
            <v>R$ / h</v>
          </cell>
        </row>
        <row r="53">
          <cell r="A53" t="str">
            <v>Caminhão carroceria (CI)</v>
          </cell>
          <cell r="C53" t="str">
            <v>19.004.0004-4</v>
          </cell>
          <cell r="E53">
            <v>43.11</v>
          </cell>
          <cell r="F53" t="str">
            <v>R$ / h</v>
          </cell>
        </row>
        <row r="54">
          <cell r="A54" t="str">
            <v>Caminhão basculante (CP)</v>
          </cell>
          <cell r="C54" t="str">
            <v>19.004.0016-2</v>
          </cell>
          <cell r="E54">
            <v>156.66</v>
          </cell>
          <cell r="F54" t="str">
            <v>R$ / h</v>
          </cell>
        </row>
        <row r="55">
          <cell r="A55" t="str">
            <v>Caminhão basculante (CI)</v>
          </cell>
          <cell r="C55" t="str">
            <v>19.004.0016-4</v>
          </cell>
          <cell r="E55">
            <v>53.95</v>
          </cell>
          <cell r="F55" t="str">
            <v>R$ / h</v>
          </cell>
        </row>
        <row r="56">
          <cell r="A56" t="str">
            <v>Caminhão pipa 10.000 l (CP)</v>
          </cell>
          <cell r="C56" t="str">
            <v>19.004.0021-2</v>
          </cell>
          <cell r="E56">
            <v>137.97</v>
          </cell>
          <cell r="F56" t="str">
            <v>R$ / h</v>
          </cell>
        </row>
        <row r="57">
          <cell r="A57" t="str">
            <v>Caminhão pipa 10.000 l (CI)</v>
          </cell>
          <cell r="C57" t="str">
            <v>19.004.0021-4</v>
          </cell>
          <cell r="E57">
            <v>51.76</v>
          </cell>
          <cell r="F57" t="str">
            <v>R$ / h</v>
          </cell>
        </row>
        <row r="58">
          <cell r="A58" t="str">
            <v>Motocicleta (CP)</v>
          </cell>
          <cell r="C58" t="str">
            <v>19.004.0050-2</v>
          </cell>
          <cell r="E58">
            <v>4.7</v>
          </cell>
          <cell r="F58" t="str">
            <v>R$ / h</v>
          </cell>
        </row>
        <row r="59">
          <cell r="A59" t="str">
            <v>Motocicleta (CI)</v>
          </cell>
          <cell r="C59" t="str">
            <v>19.004.0050-4</v>
          </cell>
          <cell r="E59">
            <v>0.44</v>
          </cell>
          <cell r="F59" t="str">
            <v>R$ / h</v>
          </cell>
        </row>
        <row r="60">
          <cell r="A60" t="str">
            <v>Braço giratório articulado</v>
          </cell>
          <cell r="C60" t="str">
            <v>(cotação de mercado)</v>
          </cell>
          <cell r="E60">
            <v>60</v>
          </cell>
          <cell r="F60" t="str">
            <v>R$ / h</v>
          </cell>
        </row>
        <row r="61">
          <cell r="A61" t="str">
            <v>Caminhão roll-on/roll-off (CP)</v>
          </cell>
          <cell r="C61" t="str">
            <v>19.004.0006-2</v>
          </cell>
          <cell r="E61">
            <v>153.36000000000001</v>
          </cell>
          <cell r="F61" t="str">
            <v>R$ / h</v>
          </cell>
        </row>
        <row r="62">
          <cell r="A62" t="str">
            <v>Caminhão roll-on/roll-off (CI)</v>
          </cell>
          <cell r="C62" t="str">
            <v>19.004.0006-4</v>
          </cell>
          <cell r="E62">
            <v>48.62</v>
          </cell>
          <cell r="F62" t="str">
            <v>R$ / h</v>
          </cell>
        </row>
        <row r="63">
          <cell r="A63" t="str">
            <v>Caçamba roll-on/roll-off</v>
          </cell>
          <cell r="C63" t="str">
            <v>04.014.0100-0</v>
          </cell>
          <cell r="E63">
            <v>947.69</v>
          </cell>
          <cell r="F63" t="str">
            <v>R$ / un</v>
          </cell>
        </row>
        <row r="64">
          <cell r="A64" t="str">
            <v>Guindauto 10 ton (CP)</v>
          </cell>
          <cell r="C64" t="str">
            <v>19.004.0085-2</v>
          </cell>
          <cell r="E64">
            <v>46.4</v>
          </cell>
          <cell r="F64" t="str">
            <v>R$ / h</v>
          </cell>
        </row>
        <row r="65">
          <cell r="A65" t="str">
            <v>Guindauto 10 ton (CI)</v>
          </cell>
          <cell r="C65" t="str">
            <v>19.004.0085-4</v>
          </cell>
          <cell r="E65">
            <v>39.840000000000003</v>
          </cell>
          <cell r="F65" t="str">
            <v>R$ / h</v>
          </cell>
        </row>
        <row r="66">
          <cell r="A66" t="str">
            <v>Descarga de resíduos</v>
          </cell>
          <cell r="C66" t="str">
            <v>04.006.0009-0</v>
          </cell>
          <cell r="E66">
            <v>21.12</v>
          </cell>
          <cell r="F66" t="str">
            <v>R$ / ton</v>
          </cell>
        </row>
        <row r="67">
          <cell r="A67" t="str">
            <v>Caçamba tipo container com 5m³</v>
          </cell>
          <cell r="C67" t="str">
            <v>04.014.0095-0</v>
          </cell>
          <cell r="E67">
            <v>239.32</v>
          </cell>
          <cell r="F67" t="str">
            <v>R$ / un</v>
          </cell>
        </row>
        <row r="68">
          <cell r="A68" t="str">
            <v>Trator de pneus (CP)</v>
          </cell>
          <cell r="C68" t="str">
            <v>19.005.0016-2</v>
          </cell>
          <cell r="E68">
            <v>73.06</v>
          </cell>
          <cell r="F68" t="str">
            <v>R$ / h</v>
          </cell>
        </row>
        <row r="69">
          <cell r="A69" t="str">
            <v>Trator de pneus (CI)</v>
          </cell>
          <cell r="C69" t="str">
            <v>19.005.0016-4</v>
          </cell>
          <cell r="E69">
            <v>31.91</v>
          </cell>
          <cell r="F69" t="str">
            <v>R$ / h</v>
          </cell>
        </row>
        <row r="70">
          <cell r="A70" t="str">
            <v>Carreta de até 4 m³ em madeira</v>
          </cell>
          <cell r="C70" t="str">
            <v>(cotação de mercado)</v>
          </cell>
          <cell r="E70">
            <v>3900</v>
          </cell>
          <cell r="F70" t="str">
            <v>R$ / unid.</v>
          </cell>
        </row>
        <row r="71">
          <cell r="A71" t="str">
            <v>Roçadeira de arrasto (CP)</v>
          </cell>
          <cell r="C71" t="str">
            <v>19.005.0045-2</v>
          </cell>
          <cell r="E71">
            <v>1.91</v>
          </cell>
          <cell r="F71" t="str">
            <v>R$ / h</v>
          </cell>
        </row>
        <row r="72">
          <cell r="A72" t="str">
            <v>Roçadeira de arrasto (CI)</v>
          </cell>
          <cell r="C72" t="str">
            <v>19.005.0045-4</v>
          </cell>
          <cell r="E72">
            <v>0.68</v>
          </cell>
          <cell r="F72" t="str">
            <v>R$ / h</v>
          </cell>
        </row>
        <row r="73">
          <cell r="A73" t="str">
            <v>Pá carregadeira (CP)</v>
          </cell>
          <cell r="F73" t="str">
            <v>R$ / h</v>
          </cell>
        </row>
        <row r="74">
          <cell r="A74" t="str">
            <v>Pá carregadeira (CI)</v>
          </cell>
          <cell r="F74" t="str">
            <v>R$ / h</v>
          </cell>
        </row>
        <row r="75">
          <cell r="A75" t="str">
            <v>Micro-ônibus (CP)</v>
          </cell>
          <cell r="C75" t="str">
            <v>19.004.0035-2</v>
          </cell>
          <cell r="E75">
            <v>75.790000000000006</v>
          </cell>
          <cell r="F75" t="str">
            <v>R$ / h</v>
          </cell>
        </row>
        <row r="76">
          <cell r="A76" t="str">
            <v>Micro-ônibus (CI)</v>
          </cell>
          <cell r="C76" t="str">
            <v>19.004.0035-4</v>
          </cell>
          <cell r="E76">
            <v>36.83</v>
          </cell>
          <cell r="F76" t="str">
            <v>R$ / h</v>
          </cell>
        </row>
        <row r="77">
          <cell r="A77" t="str">
            <v>Motosserra (CP)</v>
          </cell>
          <cell r="C77" t="str">
            <v>19.011.0025-2</v>
          </cell>
          <cell r="E77">
            <v>4.07</v>
          </cell>
          <cell r="F77" t="str">
            <v>R$ / h</v>
          </cell>
        </row>
        <row r="78">
          <cell r="A78" t="str">
            <v>Motosserra (CI)</v>
          </cell>
          <cell r="C78" t="str">
            <v>19.011.0025-4</v>
          </cell>
          <cell r="E78">
            <v>0.09</v>
          </cell>
          <cell r="F78" t="str">
            <v>R$ / h</v>
          </cell>
        </row>
        <row r="79">
          <cell r="A79" t="str">
            <v>Cabine de caminhão</v>
          </cell>
          <cell r="C79" t="str">
            <v>(cotação de mercado)</v>
          </cell>
          <cell r="E79">
            <v>7000</v>
          </cell>
          <cell r="F79" t="str">
            <v>R$ / unid.</v>
          </cell>
        </row>
        <row r="80">
          <cell r="A80" t="str">
            <v>Roçadeira costal (CP)</v>
          </cell>
          <cell r="C80" t="str">
            <v>19.011.0030-2</v>
          </cell>
          <cell r="E80">
            <v>4.08</v>
          </cell>
          <cell r="F80" t="str">
            <v>R$ / h</v>
          </cell>
        </row>
        <row r="81">
          <cell r="A81" t="str">
            <v>Roçadeira costal (CI)</v>
          </cell>
          <cell r="C81" t="str">
            <v>19.011.0030-4</v>
          </cell>
          <cell r="E81">
            <v>0.1</v>
          </cell>
          <cell r="F81" t="str">
            <v>R$ / h</v>
          </cell>
        </row>
        <row r="82">
          <cell r="A82" t="str">
            <v>Retroescavadeira (CP)</v>
          </cell>
          <cell r="C82" t="str">
            <v>19.005.0028-2</v>
          </cell>
          <cell r="E82">
            <v>115.47</v>
          </cell>
          <cell r="F82" t="str">
            <v>R$ / h</v>
          </cell>
        </row>
        <row r="83">
          <cell r="A83" t="str">
            <v>Retroescavadeira (CI)</v>
          </cell>
          <cell r="C83" t="str">
            <v>19.005.0028-4</v>
          </cell>
          <cell r="E83">
            <v>42.54</v>
          </cell>
          <cell r="F83" t="str">
            <v>R$ / h</v>
          </cell>
        </row>
        <row r="84">
          <cell r="A84" t="str">
            <v>Hidrojato conjugado com sucção</v>
          </cell>
          <cell r="C84" t="str">
            <v>19.010.0040-2</v>
          </cell>
          <cell r="E84">
            <v>216.6</v>
          </cell>
          <cell r="F84" t="str">
            <v>R$ / h</v>
          </cell>
        </row>
        <row r="85">
          <cell r="A85" t="str">
            <v>Comunicação via celular / rádio</v>
          </cell>
          <cell r="C85" t="str">
            <v>(cotação de mercado)</v>
          </cell>
          <cell r="E85">
            <v>99.9</v>
          </cell>
          <cell r="F85" t="str">
            <v>R$ / mês</v>
          </cell>
        </row>
        <row r="86">
          <cell r="A86" t="str">
            <v>Carga com pá-carregadeira</v>
          </cell>
          <cell r="C86" t="str">
            <v>04.012.0071-1</v>
          </cell>
          <cell r="E86">
            <v>6.48</v>
          </cell>
          <cell r="F86" t="str">
            <v>R$ / ton</v>
          </cell>
        </row>
        <row r="88">
          <cell r="A88" t="str">
            <v>DIVERSOS:</v>
          </cell>
          <cell r="B88" t="str">
            <v>FONTE</v>
          </cell>
        </row>
        <row r="89">
          <cell r="A89" t="str">
            <v>Peso estimado de RSD</v>
          </cell>
          <cell r="E89">
            <v>367.14</v>
          </cell>
          <cell r="F89" t="str">
            <v>ton / mês</v>
          </cell>
        </row>
        <row r="90">
          <cell r="A90" t="str">
            <v>Destinação de RSD</v>
          </cell>
          <cell r="C90" t="str">
            <v>(cotação de mercado)</v>
          </cell>
          <cell r="E90">
            <v>95</v>
          </cell>
          <cell r="F90" t="str">
            <v>R$ / ton</v>
          </cell>
        </row>
        <row r="91">
          <cell r="A91" t="str">
            <v>Peso estimado de RSS</v>
          </cell>
          <cell r="E91">
            <v>2500</v>
          </cell>
          <cell r="F91" t="str">
            <v>Kg / mês</v>
          </cell>
        </row>
        <row r="92">
          <cell r="A92" t="str">
            <v>Destinação de RSS</v>
          </cell>
          <cell r="C92" t="str">
            <v>(cotação de mercado)</v>
          </cell>
          <cell r="E92">
            <v>5</v>
          </cell>
          <cell r="F92" t="str">
            <v>R$ / Kg</v>
          </cell>
        </row>
        <row r="93">
          <cell r="A93" t="str">
            <v>Peso estimado de RCC - Caminhão basculante</v>
          </cell>
          <cell r="E93">
            <v>208.68</v>
          </cell>
          <cell r="F93" t="str">
            <v>ton / mês</v>
          </cell>
        </row>
        <row r="94">
          <cell r="A94" t="str">
            <v>Destinação de RCC</v>
          </cell>
          <cell r="C94" t="str">
            <v>(cotação de mercado)</v>
          </cell>
          <cell r="E94">
            <v>61.22</v>
          </cell>
          <cell r="F94" t="str">
            <v>R$ / ton</v>
          </cell>
        </row>
        <row r="95">
          <cell r="A95" t="str">
            <v>Locação de caminhão compactador de lixo capac. 15 m3</v>
          </cell>
          <cell r="C95" t="str">
            <v>(cotação de mercado)</v>
          </cell>
          <cell r="E95">
            <v>12950</v>
          </cell>
          <cell r="F95" t="str">
            <v>R$ / mês</v>
          </cell>
        </row>
        <row r="96">
          <cell r="A96" t="str">
            <v>Combustível (em litros de óleo)</v>
          </cell>
          <cell r="C96" t="str">
            <v>(cotação de mercado)</v>
          </cell>
          <cell r="E96">
            <v>3.79</v>
          </cell>
          <cell r="F96" t="str">
            <v>R$ / Lt.</v>
          </cell>
        </row>
        <row r="97">
          <cell r="A97" t="str">
            <v>Terreno e estrutura de estação de transbordo</v>
          </cell>
          <cell r="E97">
            <v>2500</v>
          </cell>
          <cell r="F97" t="str">
            <v>m²</v>
          </cell>
        </row>
        <row r="98">
          <cell r="A98" t="str">
            <v>Locação de terreno para estação de transbordo</v>
          </cell>
          <cell r="C98" t="str">
            <v>(cotação de mercado)</v>
          </cell>
          <cell r="E98">
            <v>0.8</v>
          </cell>
          <cell r="F98" t="str">
            <v>R$ / m²</v>
          </cell>
        </row>
        <row r="99">
          <cell r="A99" t="str">
            <v>Locação de container depósito</v>
          </cell>
          <cell r="C99" t="str">
            <v>02.006.0010-0</v>
          </cell>
          <cell r="E99">
            <v>415.89</v>
          </cell>
          <cell r="F99" t="str">
            <v>R$ / mês</v>
          </cell>
        </row>
        <row r="100">
          <cell r="A100" t="str">
            <v>Locação de container escritório c/ WC</v>
          </cell>
          <cell r="C100" t="str">
            <v>02.006.0015-0</v>
          </cell>
          <cell r="E100">
            <v>497</v>
          </cell>
          <cell r="F100" t="str">
            <v>R$ / mês</v>
          </cell>
        </row>
        <row r="101">
          <cell r="A101" t="str">
            <v>Locação de container sanitário/vestiário</v>
          </cell>
          <cell r="C101" t="str">
            <v>02.006.0030-0</v>
          </cell>
          <cell r="E101">
            <v>665.43</v>
          </cell>
          <cell r="F101" t="str">
            <v>R$ / mês</v>
          </cell>
        </row>
        <row r="102">
          <cell r="A102" t="str">
            <v>Carga e descrga de container</v>
          </cell>
          <cell r="C102" t="str">
            <v>04.013.0015-0</v>
          </cell>
          <cell r="E102">
            <v>62.83</v>
          </cell>
          <cell r="F102" t="str">
            <v>R$ / unid. x km</v>
          </cell>
        </row>
        <row r="103">
          <cell r="A103" t="str">
            <v>Transporte de container</v>
          </cell>
          <cell r="C103" t="str">
            <v>04.005.0300-0</v>
          </cell>
          <cell r="E103">
            <v>22.51</v>
          </cell>
          <cell r="F103" t="str">
            <v>R$ / unid. x km</v>
          </cell>
        </row>
        <row r="104">
          <cell r="A104" t="str">
            <v>Distância para transporte de container</v>
          </cell>
          <cell r="E104">
            <v>53.4</v>
          </cell>
          <cell r="F104" t="str">
            <v>km</v>
          </cell>
        </row>
        <row r="106">
          <cell r="A106" t="str">
            <v>EPIs:</v>
          </cell>
        </row>
        <row r="107">
          <cell r="A107" t="str">
            <v>Abafador de som</v>
          </cell>
          <cell r="B107" t="str">
            <v>internet</v>
          </cell>
          <cell r="C107" t="str">
            <v>(cotação de mercado)</v>
          </cell>
          <cell r="E107">
            <v>12</v>
          </cell>
          <cell r="F107" t="str">
            <v>R$ / unid.</v>
          </cell>
        </row>
        <row r="108">
          <cell r="A108" t="str">
            <v>Avental de raspa</v>
          </cell>
          <cell r="B108" t="str">
            <v>Banco de Preços</v>
          </cell>
          <cell r="C108" t="str">
            <v>(cotação de mercado)</v>
          </cell>
          <cell r="E108">
            <v>21.98</v>
          </cell>
          <cell r="F108" t="str">
            <v>R$ / unid.</v>
          </cell>
        </row>
        <row r="109">
          <cell r="A109" t="str">
            <v>Boné</v>
          </cell>
          <cell r="B109" t="str">
            <v>Banco de Preços</v>
          </cell>
          <cell r="C109" t="str">
            <v>(cotação de mercado)</v>
          </cell>
          <cell r="E109">
            <v>8.4</v>
          </cell>
          <cell r="F109" t="str">
            <v>R$ / unid.</v>
          </cell>
        </row>
        <row r="110">
          <cell r="A110" t="str">
            <v>Bota de couro</v>
          </cell>
          <cell r="B110" t="str">
            <v xml:space="preserve">PMQ </v>
          </cell>
          <cell r="C110" t="str">
            <v>(cotação de mercado)</v>
          </cell>
          <cell r="E110">
            <v>42.5</v>
          </cell>
          <cell r="F110" t="str">
            <v>R$ / unid.</v>
          </cell>
        </row>
        <row r="111">
          <cell r="A111" t="str">
            <v>Calça de brim</v>
          </cell>
          <cell r="B111" t="str">
            <v xml:space="preserve">PMQ </v>
          </cell>
          <cell r="C111" t="str">
            <v>(cotação de mercado)</v>
          </cell>
          <cell r="E111">
            <v>33.5</v>
          </cell>
          <cell r="F111" t="str">
            <v>R$ / unid.</v>
          </cell>
        </row>
        <row r="112">
          <cell r="A112" t="str">
            <v>Camisa de brim</v>
          </cell>
          <cell r="B112" t="str">
            <v xml:space="preserve">PMQ </v>
          </cell>
          <cell r="C112" t="str">
            <v>(cotação de mercado)</v>
          </cell>
          <cell r="E112">
            <v>31</v>
          </cell>
          <cell r="F112" t="str">
            <v>R$ / unid.</v>
          </cell>
        </row>
        <row r="113">
          <cell r="A113" t="str">
            <v>Camisa polo</v>
          </cell>
          <cell r="B113" t="str">
            <v xml:space="preserve">PMQ </v>
          </cell>
          <cell r="C113" t="str">
            <v>(cotação de mercado)</v>
          </cell>
          <cell r="E113">
            <v>34.9</v>
          </cell>
          <cell r="F113" t="str">
            <v>R$ / unid.</v>
          </cell>
        </row>
        <row r="114">
          <cell r="A114" t="str">
            <v>Capa de chuva</v>
          </cell>
          <cell r="B114" t="str">
            <v xml:space="preserve">PMQ </v>
          </cell>
          <cell r="C114" t="str">
            <v>(cotação de mercado)</v>
          </cell>
          <cell r="E114">
            <v>13.5</v>
          </cell>
          <cell r="F114" t="str">
            <v>R$ / unid.</v>
          </cell>
        </row>
        <row r="115">
          <cell r="A115" t="str">
            <v>Colete refletivo</v>
          </cell>
          <cell r="B115" t="str">
            <v xml:space="preserve">PMQ </v>
          </cell>
          <cell r="C115" t="str">
            <v>(cotação de mercado)</v>
          </cell>
          <cell r="E115">
            <v>16.3</v>
          </cell>
          <cell r="F115" t="str">
            <v>R$ / unid.</v>
          </cell>
        </row>
        <row r="116">
          <cell r="A116" t="str">
            <v>Luva de raspa</v>
          </cell>
          <cell r="B116" t="str">
            <v>Banco de Preços</v>
          </cell>
          <cell r="C116" t="str">
            <v>(cotação de mercado)</v>
          </cell>
          <cell r="E116">
            <v>10.29</v>
          </cell>
          <cell r="F116" t="str">
            <v>R$ / par</v>
          </cell>
        </row>
        <row r="117">
          <cell r="A117" t="str">
            <v>Luva pigmentada</v>
          </cell>
          <cell r="B117" t="str">
            <v>Banco de Preços</v>
          </cell>
          <cell r="C117" t="str">
            <v>(cotação de mercado)</v>
          </cell>
          <cell r="E117">
            <v>1.95</v>
          </cell>
          <cell r="F117" t="str">
            <v>R$ / par</v>
          </cell>
        </row>
        <row r="118">
          <cell r="A118" t="str">
            <v>Macacão branco</v>
          </cell>
          <cell r="B118" t="str">
            <v>Banco de Preços</v>
          </cell>
          <cell r="C118" t="str">
            <v>(cotação de mercado)</v>
          </cell>
          <cell r="E118">
            <v>19.3</v>
          </cell>
          <cell r="F118" t="str">
            <v>R$ / unid.</v>
          </cell>
        </row>
        <row r="119">
          <cell r="A119" t="str">
            <v>Máscara de proteção</v>
          </cell>
          <cell r="B119" t="str">
            <v xml:space="preserve">PMQ </v>
          </cell>
          <cell r="C119" t="str">
            <v>(cotação de mercado)</v>
          </cell>
          <cell r="E119">
            <v>4.0999999999999996</v>
          </cell>
          <cell r="F119" t="str">
            <v>R$ / unid.</v>
          </cell>
        </row>
        <row r="120">
          <cell r="A120" t="str">
            <v>Óculos de proteção</v>
          </cell>
          <cell r="B120" t="str">
            <v>Banco de Preços</v>
          </cell>
          <cell r="C120" t="str">
            <v>(cotação de mercado)</v>
          </cell>
          <cell r="E120">
            <v>5.99</v>
          </cell>
          <cell r="F120" t="str">
            <v>R$ / unid.</v>
          </cell>
        </row>
        <row r="121">
          <cell r="A121" t="str">
            <v>Perneira de couro</v>
          </cell>
          <cell r="B121" t="str">
            <v>Banco de Preços</v>
          </cell>
          <cell r="C121" t="str">
            <v>(cotação de mercado)</v>
          </cell>
          <cell r="E121">
            <v>20.74</v>
          </cell>
          <cell r="F121" t="str">
            <v>R$ / unid.</v>
          </cell>
        </row>
        <row r="122">
          <cell r="A122" t="str">
            <v>Protetor auricular</v>
          </cell>
          <cell r="B122" t="str">
            <v>Banco de Preços</v>
          </cell>
          <cell r="C122" t="str">
            <v>(cotação de mercado)</v>
          </cell>
          <cell r="E122">
            <v>4.8600000000000003</v>
          </cell>
          <cell r="F122" t="str">
            <v>R$ / unid.</v>
          </cell>
        </row>
        <row r="123">
          <cell r="A123" t="str">
            <v>Protetor solar</v>
          </cell>
          <cell r="B123" t="str">
            <v>Banco de Preços</v>
          </cell>
          <cell r="C123" t="str">
            <v>(cotação de mercado)</v>
          </cell>
          <cell r="E123">
            <v>24.03</v>
          </cell>
          <cell r="F123" t="str">
            <v>R$ / unid.</v>
          </cell>
        </row>
        <row r="124">
          <cell r="A124" t="str">
            <v>Viseira de proteção</v>
          </cell>
          <cell r="B124" t="str">
            <v xml:space="preserve">PMQ </v>
          </cell>
          <cell r="C124" t="str">
            <v>(cotação de mercado)</v>
          </cell>
          <cell r="E124">
            <v>37.5</v>
          </cell>
          <cell r="F124" t="str">
            <v>R$ / unid.</v>
          </cell>
        </row>
        <row r="126">
          <cell r="A126" t="str">
            <v>MATERIAIS E FERRAMENTAS:</v>
          </cell>
        </row>
        <row r="127">
          <cell r="A127" t="str">
            <v>Balde de plástico</v>
          </cell>
          <cell r="B127" t="str">
            <v>PMQ</v>
          </cell>
          <cell r="C127" t="str">
            <v>(cotação de mercado)</v>
          </cell>
          <cell r="E127">
            <v>6.1</v>
          </cell>
          <cell r="F127" t="str">
            <v>R$ / unid.</v>
          </cell>
        </row>
        <row r="128">
          <cell r="A128" t="str">
            <v>Bombona plástica de 200 litros</v>
          </cell>
          <cell r="B128" t="str">
            <v>internet</v>
          </cell>
          <cell r="C128" t="str">
            <v>(cotação de mercado)</v>
          </cell>
          <cell r="E128">
            <v>80</v>
          </cell>
          <cell r="F128" t="str">
            <v>R$ / unid.</v>
          </cell>
        </row>
        <row r="129">
          <cell r="A129" t="str">
            <v>Brocha</v>
          </cell>
          <cell r="B129" t="str">
            <v>Banco de Preços</v>
          </cell>
          <cell r="C129" t="str">
            <v>(cotação de mercado)</v>
          </cell>
          <cell r="E129">
            <v>8.65</v>
          </cell>
          <cell r="F129" t="str">
            <v>R$ / unid.</v>
          </cell>
        </row>
        <row r="130">
          <cell r="A130" t="str">
            <v>Cal</v>
          </cell>
          <cell r="B130" t="str">
            <v>Banco de Preços</v>
          </cell>
          <cell r="C130" t="str">
            <v>(cotação de mercado)</v>
          </cell>
          <cell r="E130">
            <v>0.86</v>
          </cell>
          <cell r="F130" t="str">
            <v>R$ / kg</v>
          </cell>
        </row>
        <row r="131">
          <cell r="A131" t="str">
            <v>Carrinho de mão</v>
          </cell>
          <cell r="B131" t="str">
            <v>Banco de Preços</v>
          </cell>
          <cell r="C131" t="str">
            <v>(cotação de mercado)</v>
          </cell>
          <cell r="E131">
            <v>119.9</v>
          </cell>
          <cell r="F131" t="str">
            <v>R$ / unid.</v>
          </cell>
        </row>
        <row r="132">
          <cell r="A132" t="str">
            <v>Colher de pedreiro</v>
          </cell>
          <cell r="B132" t="str">
            <v>PMQ</v>
          </cell>
          <cell r="C132" t="str">
            <v>(cotação de mercado)</v>
          </cell>
          <cell r="E132">
            <v>11.05</v>
          </cell>
          <cell r="F132" t="str">
            <v>R$ / unid.</v>
          </cell>
        </row>
        <row r="133">
          <cell r="A133" t="str">
            <v>Cone de sinalização</v>
          </cell>
          <cell r="B133" t="str">
            <v>Banco de Preços</v>
          </cell>
          <cell r="C133" t="str">
            <v>(cotação de mercado)</v>
          </cell>
          <cell r="E133">
            <v>41.16</v>
          </cell>
          <cell r="F133" t="str">
            <v>R$ / unid.</v>
          </cell>
        </row>
        <row r="134">
          <cell r="A134" t="str">
            <v>Contentor de plástico de 200 litros</v>
          </cell>
          <cell r="B134" t="str">
            <v>internte</v>
          </cell>
          <cell r="C134" t="str">
            <v>(cotação de mercado)</v>
          </cell>
          <cell r="E134">
            <v>80</v>
          </cell>
          <cell r="F134" t="str">
            <v>R$ / unid.</v>
          </cell>
        </row>
        <row r="135">
          <cell r="A135" t="str">
            <v>Enxada</v>
          </cell>
          <cell r="B135" t="str">
            <v>PMQ</v>
          </cell>
          <cell r="C135" t="str">
            <v>(cotação de mercado)</v>
          </cell>
          <cell r="E135">
            <v>18.899999999999999</v>
          </cell>
          <cell r="F135" t="str">
            <v>R$ / unid.</v>
          </cell>
        </row>
        <row r="136">
          <cell r="A136" t="str">
            <v>Facão</v>
          </cell>
          <cell r="B136" t="str">
            <v>PMQ</v>
          </cell>
          <cell r="C136" t="str">
            <v>(cotação de mercado)</v>
          </cell>
          <cell r="E136">
            <v>20.5</v>
          </cell>
          <cell r="F136" t="str">
            <v>R$ / unid.</v>
          </cell>
        </row>
        <row r="137">
          <cell r="A137" t="str">
            <v>Foice</v>
          </cell>
          <cell r="B137" t="str">
            <v>Banco de Preços</v>
          </cell>
          <cell r="C137" t="str">
            <v>(cotação de mercado)</v>
          </cell>
          <cell r="E137">
            <v>22.5</v>
          </cell>
          <cell r="F137" t="str">
            <v>R$ / unid.</v>
          </cell>
        </row>
        <row r="138">
          <cell r="A138" t="str">
            <v>Lixeira de poste de 50 litros</v>
          </cell>
          <cell r="B138" t="str">
            <v>internet</v>
          </cell>
          <cell r="C138" t="str">
            <v>(cotação de mercado)</v>
          </cell>
          <cell r="E138">
            <v>104.5</v>
          </cell>
          <cell r="F138" t="str">
            <v>R$ / unid.</v>
          </cell>
        </row>
        <row r="139">
          <cell r="A139" t="str">
            <v>Pá quadrada c/ cabo</v>
          </cell>
          <cell r="B139" t="str">
            <v>Banco de Preços</v>
          </cell>
          <cell r="C139" t="str">
            <v>(cotação de mercado)</v>
          </cell>
          <cell r="E139">
            <v>26.63</v>
          </cell>
          <cell r="F139" t="str">
            <v>R$ / unid.</v>
          </cell>
        </row>
        <row r="140">
          <cell r="A140" t="str">
            <v>Rastilho</v>
          </cell>
          <cell r="B140" t="str">
            <v>PMQ</v>
          </cell>
          <cell r="C140" t="str">
            <v>(cotação de mercado)</v>
          </cell>
          <cell r="E140">
            <v>23.8</v>
          </cell>
          <cell r="F140" t="str">
            <v>R$ / unid.</v>
          </cell>
        </row>
        <row r="141">
          <cell r="A141" t="str">
            <v>Tesoura (jardim)</v>
          </cell>
          <cell r="B141" t="str">
            <v>PMQ</v>
          </cell>
          <cell r="C141" t="str">
            <v>(cotação de mercado)</v>
          </cell>
          <cell r="E141">
            <v>34.53</v>
          </cell>
          <cell r="F141" t="str">
            <v>R$ / unid.</v>
          </cell>
        </row>
        <row r="142">
          <cell r="A142" t="str">
            <v>Vassourão</v>
          </cell>
          <cell r="B142" t="str">
            <v>Banco de Preços</v>
          </cell>
          <cell r="C142" t="str">
            <v>(cotação de mercado)</v>
          </cell>
          <cell r="E142">
            <v>21.15</v>
          </cell>
          <cell r="F142" t="str">
            <v>R$ / unid.</v>
          </cell>
        </row>
        <row r="144">
          <cell r="A144" t="str">
            <v>Obs.:</v>
          </cell>
        </row>
        <row r="145">
          <cell r="A145" t="str">
            <v>Serviços de Monirtoramento R$65,00 /mês + R$150,00 taxa de instalação ( 150,00/12 meses =R$ 12,50 perfazendo R$ 77,50 /mês)</v>
          </cell>
        </row>
        <row r="146">
          <cell r="A146" t="str">
            <v xml:space="preserve">Cal = peso 8 kg </v>
          </cell>
          <cell r="B146">
            <v>0.86250000000000004</v>
          </cell>
          <cell r="C146" t="str">
            <v>Preço por kg</v>
          </cell>
        </row>
        <row r="147">
          <cell r="A147" t="str">
            <v xml:space="preserve">BROCHA = ROLO DE PINTURA COM CABO </v>
          </cell>
        </row>
        <row r="148">
          <cell r="A148" t="str">
            <v>ONDE SE LÊ VISEIRA DE PROTEÇÃO , LEIA-SE CAPACETE DE SEGURANÇA</v>
          </cell>
        </row>
        <row r="149">
          <cell r="A149" t="str">
            <v xml:space="preserve">RCC inerte calculado a 75 % da materia suja </v>
          </cell>
        </row>
        <row r="150">
          <cell r="A150" t="str">
            <v xml:space="preserve">Celular – Custo referente ao uso , sem a propriedade do equipamento , somente o valor mensal de uso  da linha </v>
          </cell>
        </row>
        <row r="151">
          <cell r="A151" t="str">
            <v>Combustível , Preço Máximo Base Macaé conforme tabela consulta ANP</v>
          </cell>
        </row>
        <row r="152">
          <cell r="A152" t="str">
            <v>Foi utilizado o índice jun/19 para o item EMOP 04.014.0100-0 (Caçamba roll-on/roll-off)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F7">
            <v>43709</v>
          </cell>
        </row>
      </sheetData>
      <sheetData sheetId="26">
        <row r="7">
          <cell r="F7">
            <v>43709</v>
          </cell>
        </row>
        <row r="9">
          <cell r="F9" t="str">
            <v>UN: Un x Mês</v>
          </cell>
        </row>
        <row r="12">
          <cell r="F12" t="str">
            <v>Custo/mês</v>
          </cell>
        </row>
        <row r="13">
          <cell r="F13">
            <v>29983.360000000001</v>
          </cell>
        </row>
        <row r="14">
          <cell r="F14" t="str">
            <v>incluso</v>
          </cell>
        </row>
        <row r="16">
          <cell r="F16" t="str">
            <v>Custo/mês</v>
          </cell>
        </row>
        <row r="17">
          <cell r="F17">
            <v>396</v>
          </cell>
        </row>
        <row r="18">
          <cell r="F18">
            <v>121</v>
          </cell>
        </row>
        <row r="20">
          <cell r="F20" t="str">
            <v>Custo/mês</v>
          </cell>
        </row>
        <row r="21">
          <cell r="F21">
            <v>99.9</v>
          </cell>
        </row>
        <row r="23">
          <cell r="F23" t="str">
            <v>Custo/mês</v>
          </cell>
        </row>
        <row r="24">
          <cell r="F24">
            <v>8.7200000000000006</v>
          </cell>
        </row>
        <row r="25">
          <cell r="F25">
            <v>7.22</v>
          </cell>
        </row>
        <row r="27">
          <cell r="F27">
            <v>30616.200000000004</v>
          </cell>
        </row>
        <row r="29">
          <cell r="F29" t="str">
            <v>horas</v>
          </cell>
        </row>
        <row r="30">
          <cell r="F30" t="str">
            <v>dias</v>
          </cell>
        </row>
      </sheetData>
      <sheetData sheetId="27">
        <row r="7">
          <cell r="F7">
            <v>43709</v>
          </cell>
        </row>
        <row r="9">
          <cell r="F9" t="str">
            <v>UN: Un x Mês</v>
          </cell>
        </row>
        <row r="12">
          <cell r="F12" t="str">
            <v>Custo/mês</v>
          </cell>
        </row>
        <row r="13">
          <cell r="F13">
            <v>6103.68</v>
          </cell>
        </row>
        <row r="14">
          <cell r="F14" t="str">
            <v>incluso</v>
          </cell>
        </row>
        <row r="16">
          <cell r="F16" t="str">
            <v>Custo/mês</v>
          </cell>
        </row>
        <row r="17">
          <cell r="F17">
            <v>396</v>
          </cell>
        </row>
        <row r="18">
          <cell r="F18">
            <v>121</v>
          </cell>
        </row>
        <row r="20">
          <cell r="F20" t="str">
            <v>Custo/mês</v>
          </cell>
        </row>
        <row r="21">
          <cell r="F21">
            <v>8.7200000000000006</v>
          </cell>
        </row>
        <row r="22">
          <cell r="F22">
            <v>7.22</v>
          </cell>
        </row>
        <row r="24">
          <cell r="F24">
            <v>6636.6200000000008</v>
          </cell>
        </row>
        <row r="26">
          <cell r="F26" t="str">
            <v>horas</v>
          </cell>
        </row>
        <row r="27">
          <cell r="F27" t="str">
            <v>dias</v>
          </cell>
        </row>
      </sheetData>
      <sheetData sheetId="28">
        <row r="7">
          <cell r="F7">
            <v>43709</v>
          </cell>
        </row>
        <row r="9">
          <cell r="F9" t="str">
            <v>UN: Un x Mês</v>
          </cell>
        </row>
        <row r="12">
          <cell r="F12" t="str">
            <v>Custo/mês</v>
          </cell>
        </row>
        <row r="13">
          <cell r="F13">
            <v>6103.68</v>
          </cell>
        </row>
        <row r="14">
          <cell r="F14" t="str">
            <v>incluso</v>
          </cell>
        </row>
        <row r="16">
          <cell r="F16" t="str">
            <v>Custo/mês</v>
          </cell>
        </row>
        <row r="17">
          <cell r="F17">
            <v>396</v>
          </cell>
        </row>
        <row r="18">
          <cell r="F18">
            <v>121</v>
          </cell>
        </row>
        <row r="20">
          <cell r="F20" t="str">
            <v>Custo/mês</v>
          </cell>
        </row>
        <row r="21">
          <cell r="F21">
            <v>99.9</v>
          </cell>
        </row>
        <row r="23">
          <cell r="F23" t="str">
            <v>Custo/mês</v>
          </cell>
        </row>
        <row r="24">
          <cell r="F24">
            <v>11.51</v>
          </cell>
        </row>
        <row r="25">
          <cell r="F25">
            <v>7.22</v>
          </cell>
        </row>
        <row r="27">
          <cell r="F27">
            <v>6739.31</v>
          </cell>
        </row>
        <row r="29">
          <cell r="F29" t="str">
            <v>horas</v>
          </cell>
        </row>
        <row r="30">
          <cell r="F30" t="str">
            <v>dias</v>
          </cell>
        </row>
      </sheetData>
      <sheetData sheetId="29">
        <row r="7">
          <cell r="F7">
            <v>43709</v>
          </cell>
        </row>
        <row r="9">
          <cell r="F9" t="str">
            <v>UN: Un x Mês</v>
          </cell>
        </row>
        <row r="12">
          <cell r="F12" t="str">
            <v>Custo/mês</v>
          </cell>
        </row>
        <row r="13">
          <cell r="F13">
            <v>2794.88</v>
          </cell>
        </row>
        <row r="14">
          <cell r="F14" t="str">
            <v>incluso</v>
          </cell>
        </row>
        <row r="16">
          <cell r="F16" t="str">
            <v>Custo/mês</v>
          </cell>
        </row>
        <row r="17">
          <cell r="F17">
            <v>396</v>
          </cell>
        </row>
        <row r="18">
          <cell r="F18">
            <v>121</v>
          </cell>
        </row>
        <row r="20">
          <cell r="F20" t="str">
            <v>Custo/mês</v>
          </cell>
        </row>
        <row r="21">
          <cell r="F21">
            <v>8.7200000000000006</v>
          </cell>
        </row>
        <row r="22">
          <cell r="F22">
            <v>7.22</v>
          </cell>
        </row>
        <row r="24">
          <cell r="F24">
            <v>3327.8199999999997</v>
          </cell>
        </row>
        <row r="26">
          <cell r="F26" t="str">
            <v>horas</v>
          </cell>
        </row>
        <row r="27">
          <cell r="F27" t="str">
            <v>dias</v>
          </cell>
        </row>
      </sheetData>
      <sheetData sheetId="30">
        <row r="7">
          <cell r="F7">
            <v>43709</v>
          </cell>
        </row>
        <row r="9">
          <cell r="F9" t="str">
            <v>UN: Un x Mês</v>
          </cell>
        </row>
        <row r="12">
          <cell r="F12" t="str">
            <v>Custo/mês</v>
          </cell>
        </row>
        <row r="13">
          <cell r="F13">
            <v>6103.68</v>
          </cell>
        </row>
        <row r="14">
          <cell r="F14" t="str">
            <v>incluso</v>
          </cell>
        </row>
        <row r="15">
          <cell r="F15">
            <v>230</v>
          </cell>
        </row>
        <row r="16">
          <cell r="F16">
            <v>287.5</v>
          </cell>
        </row>
        <row r="18">
          <cell r="F18" t="str">
            <v>Custo/mês</v>
          </cell>
        </row>
        <row r="19">
          <cell r="F19">
            <v>396</v>
          </cell>
        </row>
        <row r="20">
          <cell r="F20">
            <v>121</v>
          </cell>
        </row>
        <row r="22">
          <cell r="F22" t="str">
            <v>Custo/mês</v>
          </cell>
        </row>
        <row r="23">
          <cell r="F23">
            <v>11.05</v>
          </cell>
        </row>
        <row r="24">
          <cell r="F24">
            <v>11.51</v>
          </cell>
        </row>
        <row r="25">
          <cell r="F25">
            <v>7.22</v>
          </cell>
        </row>
        <row r="26">
          <cell r="F26">
            <v>1.42</v>
          </cell>
        </row>
        <row r="28">
          <cell r="F28" t="str">
            <v>Custo/mês</v>
          </cell>
        </row>
        <row r="29">
          <cell r="F29">
            <v>99.9</v>
          </cell>
        </row>
        <row r="31">
          <cell r="F31">
            <v>7269.2800000000007</v>
          </cell>
        </row>
        <row r="33">
          <cell r="F33" t="str">
            <v>horas</v>
          </cell>
        </row>
        <row r="34">
          <cell r="F34" t="str">
            <v>dias</v>
          </cell>
        </row>
      </sheetData>
      <sheetData sheetId="31">
        <row r="7">
          <cell r="F7">
            <v>43709</v>
          </cell>
        </row>
        <row r="9">
          <cell r="F9" t="str">
            <v>UN: Un x Mês</v>
          </cell>
        </row>
        <row r="12">
          <cell r="F12" t="str">
            <v>Custo/mês</v>
          </cell>
        </row>
        <row r="13">
          <cell r="F13">
            <v>4340.16</v>
          </cell>
        </row>
        <row r="14">
          <cell r="F14" t="str">
            <v>incluso</v>
          </cell>
        </row>
        <row r="16">
          <cell r="F16" t="str">
            <v>Custo/mês</v>
          </cell>
        </row>
        <row r="17">
          <cell r="F17">
            <v>396</v>
          </cell>
        </row>
        <row r="18">
          <cell r="F18">
            <v>121</v>
          </cell>
        </row>
        <row r="20">
          <cell r="F20" t="str">
            <v>Custo/mês</v>
          </cell>
        </row>
        <row r="21">
          <cell r="F21">
            <v>8.7200000000000006</v>
          </cell>
        </row>
        <row r="22">
          <cell r="F22">
            <v>7.22</v>
          </cell>
        </row>
        <row r="24">
          <cell r="F24">
            <v>4873.1000000000004</v>
          </cell>
        </row>
        <row r="26">
          <cell r="F26" t="str">
            <v>horas</v>
          </cell>
        </row>
        <row r="27">
          <cell r="F27" t="str">
            <v>dias</v>
          </cell>
        </row>
      </sheetData>
      <sheetData sheetId="32">
        <row r="7">
          <cell r="F7">
            <v>43709</v>
          </cell>
        </row>
        <row r="9">
          <cell r="F9" t="str">
            <v>UN: Un x Mês</v>
          </cell>
        </row>
        <row r="12">
          <cell r="F12" t="str">
            <v>Custo/mês</v>
          </cell>
        </row>
        <row r="13">
          <cell r="F13">
            <v>3358.08</v>
          </cell>
        </row>
        <row r="14">
          <cell r="F14" t="str">
            <v>incluso</v>
          </cell>
        </row>
        <row r="16">
          <cell r="F16" t="str">
            <v>Custo/mês</v>
          </cell>
        </row>
        <row r="17">
          <cell r="F17">
            <v>396</v>
          </cell>
        </row>
        <row r="18">
          <cell r="F18">
            <v>121</v>
          </cell>
        </row>
        <row r="20">
          <cell r="F20" t="str">
            <v>Custo/mês</v>
          </cell>
        </row>
        <row r="21">
          <cell r="F21">
            <v>8.7200000000000006</v>
          </cell>
        </row>
        <row r="22">
          <cell r="F22">
            <v>7.22</v>
          </cell>
        </row>
        <row r="24">
          <cell r="F24">
            <v>3891.0199999999995</v>
          </cell>
        </row>
        <row r="26">
          <cell r="F26" t="str">
            <v>horas</v>
          </cell>
        </row>
        <row r="27">
          <cell r="F27" t="str">
            <v>dias</v>
          </cell>
        </row>
      </sheetData>
      <sheetData sheetId="33">
        <row r="7">
          <cell r="F7">
            <v>43709</v>
          </cell>
        </row>
        <row r="9">
          <cell r="F9" t="str">
            <v>UN: Un x Mês</v>
          </cell>
        </row>
        <row r="12">
          <cell r="F12" t="str">
            <v>Custo/mês</v>
          </cell>
        </row>
        <row r="13">
          <cell r="F13">
            <v>4340.16</v>
          </cell>
        </row>
        <row r="14">
          <cell r="F14" t="str">
            <v>incluso</v>
          </cell>
        </row>
        <row r="16">
          <cell r="F16" t="str">
            <v>Custo/mês</v>
          </cell>
        </row>
        <row r="17">
          <cell r="F17">
            <v>396</v>
          </cell>
        </row>
        <row r="18">
          <cell r="F18">
            <v>121</v>
          </cell>
        </row>
        <row r="20">
          <cell r="F20" t="str">
            <v>Custo/mês</v>
          </cell>
        </row>
        <row r="21">
          <cell r="F21">
            <v>8.7200000000000006</v>
          </cell>
        </row>
        <row r="22">
          <cell r="F22">
            <v>7.22</v>
          </cell>
        </row>
        <row r="24">
          <cell r="F24">
            <v>4873.1000000000004</v>
          </cell>
        </row>
        <row r="26">
          <cell r="F26" t="str">
            <v>horas</v>
          </cell>
        </row>
        <row r="27">
          <cell r="F27" t="str">
            <v>dias</v>
          </cell>
        </row>
      </sheetData>
      <sheetData sheetId="34">
        <row r="7">
          <cell r="F7">
            <v>43709</v>
          </cell>
        </row>
        <row r="9">
          <cell r="F9" t="str">
            <v>UN: Un x Mês</v>
          </cell>
        </row>
        <row r="12">
          <cell r="F12" t="str">
            <v>Custo/mês</v>
          </cell>
        </row>
        <row r="13">
          <cell r="F13">
            <v>3433.76</v>
          </cell>
        </row>
        <row r="14">
          <cell r="F14" t="str">
            <v>incluso</v>
          </cell>
        </row>
        <row r="16">
          <cell r="F16" t="str">
            <v>Custo/mês</v>
          </cell>
        </row>
        <row r="17">
          <cell r="F17">
            <v>396</v>
          </cell>
        </row>
        <row r="18">
          <cell r="F18">
            <v>121</v>
          </cell>
        </row>
        <row r="20">
          <cell r="F20" t="str">
            <v>Custo/mês</v>
          </cell>
        </row>
        <row r="21">
          <cell r="F21">
            <v>11.51</v>
          </cell>
        </row>
        <row r="22">
          <cell r="F22">
            <v>7.22</v>
          </cell>
        </row>
        <row r="24">
          <cell r="F24">
            <v>3969.4900000000002</v>
          </cell>
        </row>
        <row r="26">
          <cell r="F26" t="str">
            <v>horas</v>
          </cell>
        </row>
        <row r="27">
          <cell r="F27" t="str">
            <v>dias</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Cronog"/>
      <sheetName val="Cronograma"/>
      <sheetName val="Capa-Comp"/>
      <sheetName val="Mão de obra"/>
      <sheetName val="EMOP"/>
      <sheetName val="Premissas básicas"/>
      <sheetName val="Planilha"/>
      <sheetName val="BDI"/>
      <sheetName val="ajudante"/>
      <sheetName val="ajud.lavação"/>
      <sheetName val="ajud. retro"/>
      <sheetName val="ajud. roçad."/>
      <sheetName val="ajud. motos."/>
      <sheetName val="encarregado"/>
      <sheetName val="motorista"/>
      <sheetName val="motor. basc."/>
      <sheetName val="bombeiro"/>
      <sheetName val="oper. máq."/>
      <sheetName val="oper. trator"/>
      <sheetName val="oper. retro"/>
      <sheetName val="oper. roçad."/>
      <sheetName val="oper. motos."/>
      <sheetName val="pedreiro"/>
      <sheetName val="varredor"/>
      <sheetName val="jardineiro"/>
      <sheetName val="eng. coord."/>
      <sheetName val="eng. oper."/>
      <sheetName val="técn. traf."/>
      <sheetName val="técn. segur."/>
      <sheetName val="aux. técn."/>
      <sheetName val="enc. geral"/>
      <sheetName val="secretária"/>
      <sheetName val="aux. escrit."/>
      <sheetName val="almox."/>
      <sheetName val="vigia"/>
      <sheetName val="camioneta"/>
      <sheetName val="carroceria"/>
      <sheetName val="carroc. transp."/>
      <sheetName val="basculante"/>
      <sheetName val="pipa"/>
      <sheetName val="micro-ônibus"/>
      <sheetName val="motocana"/>
      <sheetName val="motosserra"/>
      <sheetName val="retro"/>
      <sheetName val="roçad. costal"/>
      <sheetName val="trator"/>
      <sheetName val="trator carreta"/>
      <sheetName val="hidrojato"/>
      <sheetName val="01.01.01"/>
      <sheetName val="02.02.01"/>
      <sheetName val="02.02.02"/>
      <sheetName val="02.02.03"/>
      <sheetName val="02.01.01"/>
      <sheetName val="03.01.01"/>
      <sheetName val="04.01.01"/>
      <sheetName val="04.01.02"/>
      <sheetName val="05.01.01"/>
      <sheetName val="NR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7">
          <cell r="F27">
            <v>45658.48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4BD97"/>
    <pageSetUpPr fitToPage="1"/>
  </sheetPr>
  <dimension ref="A1:AMK16"/>
  <sheetViews>
    <sheetView showGridLines="0" view="pageBreakPreview" zoomScaleNormal="100" workbookViewId="0">
      <pane ySplit="18" topLeftCell="A19" activePane="bottomLeft" state="frozen"/>
      <selection pane="bottomLeft" activeCell="C21" sqref="C21"/>
    </sheetView>
  </sheetViews>
  <sheetFormatPr defaultRowHeight="12.75" x14ac:dyDescent="0.2"/>
  <cols>
    <col min="1" max="1" width="8.42578125" style="10" customWidth="1"/>
    <col min="2" max="2" width="11.42578125" style="10" customWidth="1"/>
    <col min="3" max="3" width="32.85546875" style="10" customWidth="1"/>
    <col min="4" max="4" width="8.42578125" style="11" customWidth="1"/>
    <col min="5" max="5" width="11.42578125" style="12" customWidth="1"/>
    <col min="6" max="6" width="12.85546875" style="12" customWidth="1"/>
    <col min="7" max="7" width="11.42578125" style="12" customWidth="1"/>
    <col min="8" max="8" width="15.7109375" style="12" customWidth="1"/>
    <col min="9" max="9" width="1.42578125" style="12" customWidth="1"/>
    <col min="10" max="10" width="26.28515625" style="12" customWidth="1"/>
    <col min="11" max="1025" width="9.140625" style="11" customWidth="1"/>
  </cols>
  <sheetData>
    <row r="1" spans="1:10" x14ac:dyDescent="0.2">
      <c r="A1" s="13"/>
      <c r="B1" s="13"/>
      <c r="C1" s="13"/>
      <c r="D1" s="13"/>
      <c r="E1" s="13"/>
      <c r="F1" s="13"/>
      <c r="G1" s="13"/>
      <c r="H1" s="13"/>
      <c r="J1" s="8"/>
    </row>
    <row r="2" spans="1:10" x14ac:dyDescent="0.2">
      <c r="J2" s="14"/>
    </row>
    <row r="3" spans="1:10" x14ac:dyDescent="0.2">
      <c r="C3" s="15"/>
      <c r="D3" s="13"/>
      <c r="E3" s="13"/>
      <c r="F3" s="13"/>
      <c r="G3" s="13"/>
    </row>
    <row r="4" spans="1:10" x14ac:dyDescent="0.2">
      <c r="C4" s="15"/>
      <c r="D4" s="13"/>
      <c r="E4" s="13"/>
      <c r="F4" s="13"/>
      <c r="G4" s="13"/>
    </row>
    <row r="5" spans="1:10" x14ac:dyDescent="0.2">
      <c r="C5" s="15"/>
      <c r="D5" s="13"/>
      <c r="E5" s="13"/>
      <c r="F5" s="13"/>
      <c r="G5" s="13"/>
    </row>
    <row r="6" spans="1:10" x14ac:dyDescent="0.2">
      <c r="C6" s="15"/>
      <c r="D6" s="13"/>
      <c r="E6" s="13"/>
      <c r="F6" s="13"/>
      <c r="G6" s="13"/>
    </row>
    <row r="7" spans="1:10" x14ac:dyDescent="0.2">
      <c r="C7" s="15"/>
      <c r="D7" s="13"/>
      <c r="E7" s="13"/>
      <c r="F7" s="13"/>
      <c r="G7" s="13"/>
    </row>
    <row r="8" spans="1:10" s="11" customFormat="1" x14ac:dyDescent="0.2">
      <c r="A8" s="8"/>
      <c r="B8" s="8"/>
      <c r="C8" s="8"/>
      <c r="D8" s="8"/>
      <c r="E8" s="8"/>
      <c r="F8" s="8"/>
      <c r="G8" s="8"/>
      <c r="H8" s="8"/>
      <c r="I8" s="8"/>
    </row>
    <row r="9" spans="1:10" ht="18.75" customHeight="1" x14ac:dyDescent="0.2">
      <c r="A9" s="207" t="s">
        <v>35260</v>
      </c>
      <c r="B9" s="207"/>
      <c r="C9" s="207"/>
      <c r="D9" s="207"/>
      <c r="E9" s="207"/>
      <c r="F9" s="207"/>
      <c r="G9" s="207"/>
      <c r="H9" s="207"/>
      <c r="I9" s="9"/>
    </row>
    <row r="10" spans="1:10" ht="12.75" customHeight="1" x14ac:dyDescent="0.2">
      <c r="A10" s="16"/>
      <c r="B10" s="16"/>
      <c r="C10" s="16"/>
      <c r="D10" s="16"/>
      <c r="E10" s="16"/>
      <c r="F10" s="16"/>
      <c r="G10" s="16"/>
      <c r="H10" s="16"/>
      <c r="I10" s="16"/>
    </row>
    <row r="11" spans="1:10" ht="18.75" customHeight="1" x14ac:dyDescent="0.2">
      <c r="B11" s="9"/>
      <c r="C11" s="9"/>
      <c r="D11" s="9"/>
      <c r="E11" s="9"/>
      <c r="F11" s="9"/>
      <c r="G11" s="9"/>
      <c r="H11" s="9"/>
      <c r="I11" s="9"/>
    </row>
    <row r="12" spans="1:10" ht="12.75" customHeight="1" x14ac:dyDescent="0.2">
      <c r="A12" s="16"/>
      <c r="B12" s="16"/>
      <c r="C12" s="16"/>
      <c r="D12" s="16"/>
      <c r="E12" s="16"/>
      <c r="F12" s="16"/>
      <c r="G12" s="16"/>
      <c r="H12" s="16"/>
      <c r="I12" s="16"/>
    </row>
    <row r="13" spans="1:10" ht="18.75" customHeight="1" x14ac:dyDescent="0.2">
      <c r="A13" s="207" t="s">
        <v>43233</v>
      </c>
      <c r="B13" s="207"/>
      <c r="C13" s="207"/>
      <c r="D13" s="207"/>
      <c r="E13" s="207"/>
      <c r="F13" s="207"/>
      <c r="G13" s="207"/>
      <c r="H13" s="207"/>
      <c r="I13" s="9"/>
    </row>
    <row r="14" spans="1:10" ht="11.25" customHeight="1" x14ac:dyDescent="0.2">
      <c r="A14" s="16"/>
      <c r="B14" s="16"/>
      <c r="C14" s="16"/>
      <c r="D14" s="16"/>
      <c r="E14" s="16"/>
      <c r="F14" s="16"/>
      <c r="G14" s="16"/>
      <c r="H14" s="16"/>
      <c r="I14" s="16"/>
      <c r="J14" s="17"/>
    </row>
    <row r="15" spans="1:10" ht="18.75" customHeight="1" x14ac:dyDescent="0.2">
      <c r="A15" s="207" t="s">
        <v>0</v>
      </c>
      <c r="B15" s="207"/>
      <c r="C15" s="207"/>
      <c r="D15" s="207"/>
      <c r="E15" s="207"/>
      <c r="F15" s="207"/>
      <c r="G15" s="207"/>
      <c r="H15" s="207"/>
      <c r="I15" s="9"/>
    </row>
    <row r="16" spans="1:10" ht="11.25" customHeight="1" x14ac:dyDescent="0.2"/>
  </sheetData>
  <mergeCells count="3">
    <mergeCell ref="A9:H9"/>
    <mergeCell ref="A13:H13"/>
    <mergeCell ref="A15:H15"/>
  </mergeCells>
  <printOptions horizontalCentered="1"/>
  <pageMargins left="0.39374999999999999" right="0.39374999999999999" top="0.78749999999999998" bottom="0.78749999999999998" header="0.51180555555555496" footer="0.51180555555555496"/>
  <pageSetup paperSize="9" scale="85" firstPageNumber="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40"/>
  <sheetViews>
    <sheetView view="pageBreakPreview" zoomScaleNormal="100" zoomScaleSheetLayoutView="100" workbookViewId="0">
      <selection activeCell="B34" sqref="B3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33" hidden="1" customWidth="1"/>
    <col min="8" max="8" width="11.42578125" style="134" hidden="1" customWidth="1"/>
    <col min="9" max="1025" width="11.42578125" style="18" customWidth="1"/>
  </cols>
  <sheetData>
    <row r="1" spans="1:9" x14ac:dyDescent="0.2">
      <c r="A1" s="38"/>
      <c r="G1" s="110" t="s">
        <v>34905</v>
      </c>
      <c r="H1" s="135">
        <f>F37</f>
        <v>4229.1100000000006</v>
      </c>
    </row>
    <row r="2" spans="1:9" x14ac:dyDescent="0.2">
      <c r="A2" s="5"/>
      <c r="G2" s="110" t="s">
        <v>11</v>
      </c>
    </row>
    <row r="3" spans="1:9" x14ac:dyDescent="0.2">
      <c r="A3" s="38"/>
      <c r="G3" s="136"/>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43218</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49</v>
      </c>
      <c r="C13" s="53" t="str">
        <f>VLOOKUP($A13,'Premissas básicas'!$A:$F,3,0)</f>
        <v>01921</v>
      </c>
      <c r="D13" s="29">
        <v>1</v>
      </c>
      <c r="E13" s="29">
        <f>VLOOKUP($A13,'Premissas básicas'!$A:$F,5,0)</f>
        <v>18.309999999999999</v>
      </c>
      <c r="F13" s="19">
        <f>TRUNC(D13*E13*$E$39,2)</f>
        <v>3222.56</v>
      </c>
      <c r="G13" s="110" t="str">
        <f>IFERROR(HYPERLINK("#"&amp;"'Premissas básicas'!E"&amp;MATCH($A13,'Premissas básicas'!$A:$A,0),$A13),"")</f>
        <v>Ajudante</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TRUNC(D18*E18*$E$40,2)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TRUNC(D19*E19*$E$40,2)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9" si="0">ROUND(B22/12,2)</f>
        <v>0.33</v>
      </c>
      <c r="E22" s="25">
        <f>VLOOKUP($A22,'Premissas básicas'!$A:$F,5,0)</f>
        <v>33.5</v>
      </c>
      <c r="F22" s="25">
        <f t="shared" ref="F22:F29" si="1">TRUNC(D22*E22,2)</f>
        <v>11.05</v>
      </c>
      <c r="G22" s="110" t="str">
        <f>IFERROR(HYPERLINK("#"&amp;"'Premissas básicas'!E"&amp;MATCH($A22,'Premissas básicas'!$A:$A,0),$A22),"")</f>
        <v>Calça de brim</v>
      </c>
    </row>
    <row r="23" spans="1:8" x14ac:dyDescent="0.2">
      <c r="A23" s="18" t="s">
        <v>34986</v>
      </c>
      <c r="B23" s="143">
        <v>6</v>
      </c>
      <c r="C23" s="25" t="s">
        <v>35076</v>
      </c>
      <c r="D23" s="25">
        <f t="shared" si="0"/>
        <v>0.5</v>
      </c>
      <c r="E23" s="25">
        <f>VLOOKUP($A23,'Premissas básicas'!$A:$F,5,0)</f>
        <v>31</v>
      </c>
      <c r="F23" s="25">
        <f t="shared" si="1"/>
        <v>15.5</v>
      </c>
      <c r="G23" s="110" t="str">
        <f>IFERROR(HYPERLINK("#"&amp;"'Premissas básicas'!E"&amp;MATCH($A23,'Premissas básicas'!$A:$A,0),$A23),"")</f>
        <v>Camisa de brim</v>
      </c>
    </row>
    <row r="24" spans="1:8" x14ac:dyDescent="0.2">
      <c r="A24" s="18" t="s">
        <v>34984</v>
      </c>
      <c r="B24" s="143">
        <v>6</v>
      </c>
      <c r="C24" s="25" t="s">
        <v>35076</v>
      </c>
      <c r="D24" s="25">
        <f t="shared" si="0"/>
        <v>0.5</v>
      </c>
      <c r="E24" s="25">
        <f>VLOOKUP($A24,'Premissas básicas'!$A:$F,5,0)</f>
        <v>42.5</v>
      </c>
      <c r="F24" s="25">
        <f t="shared" si="1"/>
        <v>21.25</v>
      </c>
      <c r="G24" s="110" t="str">
        <f>IFERROR(HYPERLINK("#"&amp;"'Premissas básicas'!E"&amp;MATCH($A24,'Premissas básicas'!$A:$A,0),$A24),"")</f>
        <v>Bota de couro</v>
      </c>
    </row>
    <row r="25" spans="1:8" x14ac:dyDescent="0.2">
      <c r="A25" s="18" t="s">
        <v>34983</v>
      </c>
      <c r="B25" s="143">
        <v>4</v>
      </c>
      <c r="C25" s="25" t="s">
        <v>35076</v>
      </c>
      <c r="D25" s="25">
        <f t="shared" si="0"/>
        <v>0.33</v>
      </c>
      <c r="E25" s="25">
        <f>VLOOKUP($A25,'Premissas básicas'!$A:$F,5,0)</f>
        <v>8.4</v>
      </c>
      <c r="F25" s="25">
        <f t="shared" si="1"/>
        <v>2.77</v>
      </c>
      <c r="G25" s="110" t="str">
        <f>IFERROR(HYPERLINK("#"&amp;"'Premissas básicas'!E"&amp;MATCH($A25,'Premissas básicas'!$A:$A,0),$A25),"")</f>
        <v>Boné</v>
      </c>
    </row>
    <row r="26" spans="1:8" x14ac:dyDescent="0.2">
      <c r="A26" s="18" t="s">
        <v>34998</v>
      </c>
      <c r="B26" s="143">
        <v>4</v>
      </c>
      <c r="C26" s="25" t="s">
        <v>35076</v>
      </c>
      <c r="D26" s="25">
        <f t="shared" si="0"/>
        <v>0.33</v>
      </c>
      <c r="E26" s="25">
        <f>VLOOKUP($A26,'Premissas básicas'!$A:$F,5,0)</f>
        <v>24.03</v>
      </c>
      <c r="F26" s="25">
        <f t="shared" si="1"/>
        <v>7.92</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34990</v>
      </c>
      <c r="B28" s="143">
        <v>12</v>
      </c>
      <c r="C28" s="25" t="s">
        <v>35076</v>
      </c>
      <c r="D28" s="25">
        <f t="shared" si="0"/>
        <v>1</v>
      </c>
      <c r="E28" s="25">
        <f>VLOOKUP($A28,'Premissas básicas'!$A:$F,5,0)</f>
        <v>10.29</v>
      </c>
      <c r="F28" s="25">
        <f t="shared" si="1"/>
        <v>10.29</v>
      </c>
      <c r="G28" s="110" t="str">
        <f>IFERROR(HYPERLINK("#"&amp;"'Premissas básicas'!E"&amp;MATCH($A28,'Premissas básicas'!$A:$A,0),$A28),"")</f>
        <v>Luva de raspa</v>
      </c>
    </row>
    <row r="29" spans="1:8" x14ac:dyDescent="0.2">
      <c r="A29" s="18" t="s">
        <v>34997</v>
      </c>
      <c r="B29" s="143">
        <v>12</v>
      </c>
      <c r="C29" s="25" t="s">
        <v>35076</v>
      </c>
      <c r="D29" s="25">
        <f t="shared" si="0"/>
        <v>1</v>
      </c>
      <c r="E29" s="25">
        <f>VLOOKUP($A29,'Premissas básicas'!$A:$F,5,0)</f>
        <v>4.8600000000000003</v>
      </c>
      <c r="F29" s="25">
        <f t="shared" si="1"/>
        <v>4.8600000000000003</v>
      </c>
      <c r="G29" s="110" t="str">
        <f>IFERROR(HYPERLINK("#"&amp;"'Premissas básicas'!E"&amp;MATCH($A29,'Premissas básicas'!$A:$A,0),$A29),"")</f>
        <v>Protetor auricular</v>
      </c>
    </row>
    <row r="30" spans="1:8" x14ac:dyDescent="0.2">
      <c r="B30" s="25"/>
      <c r="C30" s="25"/>
      <c r="D30" s="25"/>
      <c r="E30" s="25"/>
      <c r="F30" s="25"/>
      <c r="G30" s="110" t="str">
        <f>IFERROR(HYPERLINK("#"&amp;"'Premissas básicas'!E"&amp;MATCH($A30,'Premissas básicas'!$A:$A,0),$A30),"")</f>
        <v/>
      </c>
    </row>
    <row r="31" spans="1:8" x14ac:dyDescent="0.2">
      <c r="A31" s="18" t="s">
        <v>43219</v>
      </c>
      <c r="B31" s="143">
        <v>2</v>
      </c>
      <c r="C31" s="25" t="s">
        <v>35076</v>
      </c>
      <c r="D31" s="25">
        <f t="shared" ref="D31:D35" si="2">ROUND(B31/12,2)</f>
        <v>0.17</v>
      </c>
      <c r="E31" s="25">
        <f>VLOOKUP($A31,'Premissas básicas'!$A:$F,5,0)</f>
        <v>6.89</v>
      </c>
      <c r="F31" s="25">
        <f t="shared" ref="F31:F35" si="3">TRUNC(D31*E31,2)</f>
        <v>1.17</v>
      </c>
      <c r="G31" s="110" t="str">
        <f>IFERROR(HYPERLINK("#"&amp;"'Premissas básicas'!E"&amp;MATCH($A31,'Premissas básicas'!$A:$A,0),$A31),"")</f>
        <v>Sabão em pó de 500g</v>
      </c>
    </row>
    <row r="32" spans="1:8" x14ac:dyDescent="0.2">
      <c r="A32" s="18" t="s">
        <v>43220</v>
      </c>
      <c r="B32" s="143">
        <v>6</v>
      </c>
      <c r="C32" s="25" t="s">
        <v>35076</v>
      </c>
      <c r="D32" s="25">
        <f t="shared" si="2"/>
        <v>0.5</v>
      </c>
      <c r="E32" s="25">
        <f>VLOOKUP($A32,'Premissas básicas'!$A:$F,5,0)</f>
        <v>36.06</v>
      </c>
      <c r="F32" s="25">
        <f t="shared" si="3"/>
        <v>18.03</v>
      </c>
      <c r="G32" s="110" t="str">
        <f>IFERROR(HYPERLINK("#"&amp;"'Premissas básicas'!E"&amp;MATCH($A32,'Premissas básicas'!$A:$A,0),$A32),"")</f>
        <v>Prod. limpeza biodegradável 3L</v>
      </c>
    </row>
    <row r="33" spans="1:7" x14ac:dyDescent="0.2">
      <c r="A33" s="18" t="s">
        <v>43221</v>
      </c>
      <c r="B33" s="25">
        <v>3</v>
      </c>
      <c r="C33" s="25" t="s">
        <v>35076</v>
      </c>
      <c r="D33" s="25">
        <f t="shared" si="2"/>
        <v>0.25</v>
      </c>
      <c r="E33" s="25">
        <f>VLOOKUP($A33,'Premissas básicas'!$A:$F,5,0)</f>
        <v>12.9</v>
      </c>
      <c r="F33" s="25">
        <f t="shared" si="3"/>
        <v>3.22</v>
      </c>
      <c r="G33" s="110" t="str">
        <f>IFERROR(HYPERLINK("#"&amp;"'Premissas básicas'!E"&amp;MATCH($A33,'Premissas básicas'!$A:$A,0),$A33),"")</f>
        <v>Desinfetante eucalipto 2L</v>
      </c>
    </row>
    <row r="34" spans="1:7" x14ac:dyDescent="0.2">
      <c r="A34" s="18" t="s">
        <v>43222</v>
      </c>
      <c r="B34" s="25">
        <v>4</v>
      </c>
      <c r="C34" s="25" t="s">
        <v>35076</v>
      </c>
      <c r="D34" s="25">
        <f t="shared" si="2"/>
        <v>0.33</v>
      </c>
      <c r="E34" s="25">
        <f>VLOOKUP($A34,'Premissas básicas'!$A:$F,5,0)</f>
        <v>22.8</v>
      </c>
      <c r="F34" s="25">
        <f t="shared" si="3"/>
        <v>7.52</v>
      </c>
      <c r="G34" s="110" t="str">
        <f>IFERROR(HYPERLINK("#"&amp;"'Premissas básicas'!E"&amp;MATCH($A34,'Premissas básicas'!$A:$A,0),$A34),"")</f>
        <v>Cloro Concentrada 5L</v>
      </c>
    </row>
    <row r="35" spans="1:7" x14ac:dyDescent="0.2">
      <c r="A35" s="18" t="s">
        <v>43223</v>
      </c>
      <c r="B35" s="25">
        <v>1</v>
      </c>
      <c r="C35" s="25" t="s">
        <v>35076</v>
      </c>
      <c r="D35" s="25">
        <f t="shared" si="2"/>
        <v>0.08</v>
      </c>
      <c r="E35" s="25">
        <f>VLOOKUP($A35,'Premissas básicas'!$A:$F,5,0)</f>
        <v>36.590000000000003</v>
      </c>
      <c r="F35" s="25">
        <f t="shared" si="3"/>
        <v>2.92</v>
      </c>
      <c r="G35" s="110" t="str">
        <f>IFERROR(HYPERLINK("#"&amp;"'Premissas básicas'!E"&amp;MATCH($A35,'Premissas básicas'!$A:$A,0),$A35),"")</f>
        <v>Essência eucalipto 500ML</v>
      </c>
    </row>
    <row r="37" spans="1:7" x14ac:dyDescent="0.2">
      <c r="A37" s="250" t="s">
        <v>35077</v>
      </c>
      <c r="B37" s="250"/>
      <c r="C37" s="250"/>
      <c r="D37" s="250"/>
      <c r="E37" s="250"/>
      <c r="F37" s="144">
        <f>SUM(F12:F36)</f>
        <v>4229.1100000000006</v>
      </c>
      <c r="G37" s="145"/>
    </row>
    <row r="39" spans="1:7" x14ac:dyDescent="0.2">
      <c r="A39" s="146" t="s">
        <v>34913</v>
      </c>
      <c r="E39" s="25">
        <f>VLOOKUP(A39,'Premissas básicas'!$A:$F,5,0)</f>
        <v>176</v>
      </c>
      <c r="F39" s="19" t="s">
        <v>35078</v>
      </c>
      <c r="G39" s="110" t="str">
        <f>IFERROR(HYPERLINK("#"&amp;"'Premissas básicas'!E"&amp;MATCH($A39,'Premissas básicas'!$A:$A,0),$A39),"")</f>
        <v>Horas trabalhadas no mês¹</v>
      </c>
    </row>
    <row r="40" spans="1:7" x14ac:dyDescent="0.2">
      <c r="A40" s="147" t="s">
        <v>34910</v>
      </c>
      <c r="E40" s="25">
        <f>VLOOKUP(A40,'Premissas básicas'!$A:$F,5,0)</f>
        <v>24</v>
      </c>
      <c r="F40" s="19" t="s">
        <v>35079</v>
      </c>
      <c r="G40" s="110" t="str">
        <f>IFERROR(HYPERLINK("#"&amp;"'Premissas básicas'!E"&amp;MATCH($A40,'Premissas básicas'!$A:$A,0),$A40),"")</f>
        <v>Dias trabalhados no mês¹</v>
      </c>
    </row>
  </sheetData>
  <mergeCells count="3">
    <mergeCell ref="A7:B7"/>
    <mergeCell ref="B9:E9"/>
    <mergeCell ref="A37:E37"/>
  </mergeCells>
  <hyperlinks>
    <hyperlink ref="G1" location="Premissas%20b%C3%A1sicas!A10" display="Premissas" xr:uid="{00000000-0004-0000-0900-000000000000}"/>
    <hyperlink ref="G2" location="Planilha!A9" display="Planilha" xr:uid="{00000000-0004-0000-0900-000001000000}"/>
  </hyperlinks>
  <pageMargins left="0.51181102362204722" right="0.51181102362204722" top="0.78740157480314965" bottom="0.78740157480314965" header="0.31496062992125984" footer="0.31496062992125984"/>
  <pageSetup paperSize="9" scale="97" orientation="portrait" r:id="rId1"/>
  <headerFooter>
    <oddFooter>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AMK46"/>
  <sheetViews>
    <sheetView view="pageBreakPreview" zoomScaleNormal="100" workbookViewId="0">
      <pane ySplit="11" topLeftCell="A12" activePane="bottomLeft" state="frozen"/>
      <selection pane="bottomLeft" activeCell="B9" sqref="B9:E9"/>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33" hidden="1" customWidth="1"/>
    <col min="8" max="8" width="11.42578125" style="134" hidden="1" customWidth="1"/>
    <col min="9" max="1025" width="11.42578125" style="18" customWidth="1"/>
  </cols>
  <sheetData>
    <row r="1" spans="1:9" x14ac:dyDescent="0.2">
      <c r="A1" s="38"/>
      <c r="G1" s="110" t="s">
        <v>34905</v>
      </c>
      <c r="H1" s="135">
        <f>F43</f>
        <v>2875.1399999999994</v>
      </c>
    </row>
    <row r="2" spans="1:9" x14ac:dyDescent="0.2">
      <c r="A2" s="5"/>
      <c r="G2" s="110" t="s">
        <v>11</v>
      </c>
    </row>
    <row r="3" spans="1:9" x14ac:dyDescent="0.2">
      <c r="A3" s="38"/>
      <c r="G3" s="136"/>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35080</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49</v>
      </c>
      <c r="C13" s="53" t="str">
        <f>VLOOKUP($A13,'Premissas básicas'!$A:$F,3,0)</f>
        <v>01921</v>
      </c>
      <c r="D13" s="29">
        <v>1</v>
      </c>
      <c r="E13" s="29">
        <f>VLOOKUP($A13,'Premissas básicas'!$A:$F,5,0)</f>
        <v>18.309999999999999</v>
      </c>
      <c r="F13" s="19">
        <f>TRUNC(D13*E13*$E$45,2)</f>
        <v>1757.76</v>
      </c>
      <c r="G13" s="110" t="str">
        <f>IFERROR(HYPERLINK("#"&amp;"'Premissas básicas'!E"&amp;MATCH($A13,'Premissas básicas'!$A:$A,0),$A13),"")</f>
        <v>Ajudante</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TRUNC(D18*E18*$E$46,2)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TRUNC(D19*E19*$E$46,2)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9" si="0">ROUND(B22/12,2)</f>
        <v>0.33</v>
      </c>
      <c r="E22" s="25">
        <f>VLOOKUP($A22,'Premissas básicas'!$A:$F,5,0)</f>
        <v>33.5</v>
      </c>
      <c r="F22" s="25">
        <f t="shared" ref="F22:F29" si="1">TRUNC(D22*E22,2)</f>
        <v>11.05</v>
      </c>
      <c r="G22" s="110" t="str">
        <f>IFERROR(HYPERLINK("#"&amp;"'Premissas básicas'!E"&amp;MATCH($A22,'Premissas básicas'!$A:$A,0),$A22),"")</f>
        <v>Calça de brim</v>
      </c>
    </row>
    <row r="23" spans="1:8" x14ac:dyDescent="0.2">
      <c r="A23" s="18" t="s">
        <v>34986</v>
      </c>
      <c r="B23" s="143">
        <v>6</v>
      </c>
      <c r="C23" s="25" t="s">
        <v>35076</v>
      </c>
      <c r="D23" s="25">
        <f t="shared" si="0"/>
        <v>0.5</v>
      </c>
      <c r="E23" s="25">
        <f>VLOOKUP($A23,'Premissas básicas'!$A:$F,5,0)</f>
        <v>31</v>
      </c>
      <c r="F23" s="25">
        <f t="shared" si="1"/>
        <v>15.5</v>
      </c>
      <c r="G23" s="110" t="str">
        <f>IFERROR(HYPERLINK("#"&amp;"'Premissas básicas'!E"&amp;MATCH($A23,'Premissas básicas'!$A:$A,0),$A23),"")</f>
        <v>Camisa de brim</v>
      </c>
    </row>
    <row r="24" spans="1:8" x14ac:dyDescent="0.2">
      <c r="A24" s="18" t="s">
        <v>34984</v>
      </c>
      <c r="B24" s="143">
        <v>6</v>
      </c>
      <c r="C24" s="25" t="s">
        <v>35076</v>
      </c>
      <c r="D24" s="25">
        <f t="shared" si="0"/>
        <v>0.5</v>
      </c>
      <c r="E24" s="25">
        <f>VLOOKUP($A24,'Premissas básicas'!$A:$F,5,0)</f>
        <v>42.5</v>
      </c>
      <c r="F24" s="25">
        <f t="shared" si="1"/>
        <v>21.25</v>
      </c>
      <c r="G24" s="110" t="str">
        <f>IFERROR(HYPERLINK("#"&amp;"'Premissas básicas'!E"&amp;MATCH($A24,'Premissas básicas'!$A:$A,0),$A24),"")</f>
        <v>Bota de couro</v>
      </c>
    </row>
    <row r="25" spans="1:8" x14ac:dyDescent="0.2">
      <c r="A25" s="18" t="s">
        <v>34983</v>
      </c>
      <c r="B25" s="143">
        <v>4</v>
      </c>
      <c r="C25" s="25" t="s">
        <v>35076</v>
      </c>
      <c r="D25" s="25">
        <f t="shared" si="0"/>
        <v>0.33</v>
      </c>
      <c r="E25" s="25">
        <f>VLOOKUP($A25,'Premissas básicas'!$A:$F,5,0)</f>
        <v>8.4</v>
      </c>
      <c r="F25" s="25">
        <f t="shared" si="1"/>
        <v>2.77</v>
      </c>
      <c r="G25" s="110" t="str">
        <f>IFERROR(HYPERLINK("#"&amp;"'Premissas básicas'!E"&amp;MATCH($A25,'Premissas básicas'!$A:$A,0),$A25),"")</f>
        <v>Boné</v>
      </c>
    </row>
    <row r="26" spans="1:8" x14ac:dyDescent="0.2">
      <c r="A26" s="18" t="s">
        <v>34998</v>
      </c>
      <c r="B26" s="143">
        <v>4</v>
      </c>
      <c r="C26" s="25" t="s">
        <v>35076</v>
      </c>
      <c r="D26" s="25">
        <f t="shared" si="0"/>
        <v>0.33</v>
      </c>
      <c r="E26" s="25">
        <f>VLOOKUP($A26,'Premissas básicas'!$A:$F,5,0)</f>
        <v>24.03</v>
      </c>
      <c r="F26" s="25">
        <f t="shared" si="1"/>
        <v>7.92</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34990</v>
      </c>
      <c r="B28" s="143">
        <v>12</v>
      </c>
      <c r="C28" s="25" t="s">
        <v>35076</v>
      </c>
      <c r="D28" s="25">
        <f t="shared" si="0"/>
        <v>1</v>
      </c>
      <c r="E28" s="25">
        <f>VLOOKUP($A28,'Premissas básicas'!$A:$F,5,0)</f>
        <v>10.29</v>
      </c>
      <c r="F28" s="25">
        <f t="shared" si="1"/>
        <v>10.29</v>
      </c>
      <c r="G28" s="110" t="str">
        <f>IFERROR(HYPERLINK("#"&amp;"'Premissas básicas'!E"&amp;MATCH($A28,'Premissas básicas'!$A:$A,0),$A28),"")</f>
        <v>Luva de raspa</v>
      </c>
    </row>
    <row r="29" spans="1:8" x14ac:dyDescent="0.2">
      <c r="A29" s="18" t="s">
        <v>34997</v>
      </c>
      <c r="B29" s="143">
        <v>12</v>
      </c>
      <c r="C29" s="25" t="s">
        <v>35076</v>
      </c>
      <c r="D29" s="25">
        <f t="shared" si="0"/>
        <v>1</v>
      </c>
      <c r="E29" s="25">
        <f>VLOOKUP($A29,'Premissas básicas'!$A:$F,5,0)</f>
        <v>4.8600000000000003</v>
      </c>
      <c r="F29" s="25">
        <f t="shared" si="1"/>
        <v>4.8600000000000003</v>
      </c>
      <c r="G29" s="110" t="str">
        <f>IFERROR(HYPERLINK("#"&amp;"'Premissas básicas'!E"&amp;MATCH($A29,'Premissas básicas'!$A:$A,0),$A29),"")</f>
        <v>Protetor auricular</v>
      </c>
    </row>
    <row r="30" spans="1:8" x14ac:dyDescent="0.2">
      <c r="B30" s="25"/>
      <c r="C30" s="25"/>
      <c r="D30" s="25"/>
      <c r="E30" s="25"/>
      <c r="F30" s="25"/>
      <c r="G30" s="110" t="str">
        <f>IFERROR(HYPERLINK("#"&amp;"'Premissas básicas'!E"&amp;MATCH($A30,'Premissas básicas'!$A:$A,0),$A30),"")</f>
        <v/>
      </c>
    </row>
    <row r="31" spans="1:8" x14ac:dyDescent="0.2">
      <c r="A31" s="18" t="s">
        <v>35006</v>
      </c>
      <c r="B31" s="143">
        <v>2</v>
      </c>
      <c r="C31" s="25" t="s">
        <v>35076</v>
      </c>
      <c r="D31" s="25">
        <f t="shared" ref="D31:D41" si="2">ROUND(B31/12,2)</f>
        <v>0.17</v>
      </c>
      <c r="E31" s="25">
        <f>VLOOKUP($A31,'Premissas básicas'!$A:$F,5,0)</f>
        <v>150</v>
      </c>
      <c r="F31" s="25">
        <f t="shared" ref="F31:F41" si="3">TRUNC(D31*E31,2)</f>
        <v>25.5</v>
      </c>
      <c r="G31" s="110" t="str">
        <f>IFERROR(HYPERLINK("#"&amp;"'Premissas básicas'!E"&amp;MATCH($A31,'Premissas básicas'!$A:$A,0),$A31),"")</f>
        <v>Carrinho de mão</v>
      </c>
    </row>
    <row r="32" spans="1:8" x14ac:dyDescent="0.2">
      <c r="A32" s="18" t="s">
        <v>35017</v>
      </c>
      <c r="B32" s="143">
        <v>6</v>
      </c>
      <c r="C32" s="25" t="s">
        <v>35076</v>
      </c>
      <c r="D32" s="25">
        <f t="shared" si="2"/>
        <v>0.5</v>
      </c>
      <c r="E32" s="25">
        <f>VLOOKUP($A32,'Premissas básicas'!$A:$F,5,0)</f>
        <v>31.09</v>
      </c>
      <c r="F32" s="25">
        <f t="shared" si="3"/>
        <v>15.54</v>
      </c>
      <c r="G32" s="110" t="str">
        <f>IFERROR(HYPERLINK("#"&amp;"'Premissas básicas'!E"&amp;MATCH($A32,'Premissas básicas'!$A:$A,0),$A32),"")</f>
        <v>Vassourão</v>
      </c>
    </row>
    <row r="33" spans="1:7" x14ac:dyDescent="0.2">
      <c r="A33" s="18" t="s">
        <v>35014</v>
      </c>
      <c r="B33" s="25">
        <v>3</v>
      </c>
      <c r="C33" s="25" t="s">
        <v>35076</v>
      </c>
      <c r="D33" s="25">
        <f t="shared" si="2"/>
        <v>0.25</v>
      </c>
      <c r="E33" s="25">
        <f>VLOOKUP($A33,'Premissas básicas'!$A:$F,5,0)</f>
        <v>62.99</v>
      </c>
      <c r="F33" s="25">
        <f t="shared" si="3"/>
        <v>15.74</v>
      </c>
      <c r="G33" s="110" t="str">
        <f>IFERROR(HYPERLINK("#"&amp;"'Premissas básicas'!E"&amp;MATCH($A33,'Premissas básicas'!$A:$A,0),$A33),"")</f>
        <v>Pá quadrada c/ cabo</v>
      </c>
    </row>
    <row r="34" spans="1:7" x14ac:dyDescent="0.2">
      <c r="A34" s="18" t="s">
        <v>35010</v>
      </c>
      <c r="B34" s="25">
        <v>4</v>
      </c>
      <c r="C34" s="25" t="s">
        <v>35076</v>
      </c>
      <c r="D34" s="25">
        <f t="shared" si="2"/>
        <v>0.33</v>
      </c>
      <c r="E34" s="25">
        <f>VLOOKUP($A34,'Premissas básicas'!$A:$F,5,0)</f>
        <v>58.9</v>
      </c>
      <c r="F34" s="25">
        <f t="shared" si="3"/>
        <v>19.43</v>
      </c>
      <c r="G34" s="110" t="str">
        <f>IFERROR(HYPERLINK("#"&amp;"'Premissas básicas'!E"&amp;MATCH($A34,'Premissas básicas'!$A:$A,0),$A34),"")</f>
        <v>Enxada</v>
      </c>
    </row>
    <row r="35" spans="1:7" x14ac:dyDescent="0.2">
      <c r="A35" s="18" t="s">
        <v>35012</v>
      </c>
      <c r="B35" s="25">
        <v>1</v>
      </c>
      <c r="C35" s="25" t="s">
        <v>35076</v>
      </c>
      <c r="D35" s="25">
        <f t="shared" si="2"/>
        <v>0.08</v>
      </c>
      <c r="E35" s="25">
        <f>VLOOKUP($A35,'Premissas básicas'!$A:$F,5,0)</f>
        <v>56.34</v>
      </c>
      <c r="F35" s="25">
        <f t="shared" si="3"/>
        <v>4.5</v>
      </c>
      <c r="G35" s="110" t="str">
        <f>IFERROR(HYPERLINK("#"&amp;"'Premissas básicas'!E"&amp;MATCH($A35,'Premissas básicas'!$A:$A,0),$A35),"")</f>
        <v>Foice</v>
      </c>
    </row>
    <row r="36" spans="1:7" x14ac:dyDescent="0.2">
      <c r="A36" s="18" t="s">
        <v>35011</v>
      </c>
      <c r="B36" s="25">
        <v>1</v>
      </c>
      <c r="C36" s="25" t="s">
        <v>35076</v>
      </c>
      <c r="D36" s="25">
        <f t="shared" si="2"/>
        <v>0.08</v>
      </c>
      <c r="E36" s="25">
        <f>VLOOKUP($A36,'Premissas básicas'!$A:$F,5,0)</f>
        <v>31.14</v>
      </c>
      <c r="F36" s="25">
        <f t="shared" si="3"/>
        <v>2.4900000000000002</v>
      </c>
      <c r="G36" s="110" t="str">
        <f>IFERROR(HYPERLINK("#"&amp;"'Premissas básicas'!E"&amp;MATCH($A36,'Premissas básicas'!$A:$A,0),$A36),"")</f>
        <v>Facão</v>
      </c>
    </row>
    <row r="37" spans="1:7" x14ac:dyDescent="0.2">
      <c r="A37" s="18" t="s">
        <v>35015</v>
      </c>
      <c r="B37" s="25">
        <v>2</v>
      </c>
      <c r="C37" s="25" t="s">
        <v>35076</v>
      </c>
      <c r="D37" s="25">
        <f t="shared" si="2"/>
        <v>0.17</v>
      </c>
      <c r="E37" s="25">
        <f>VLOOKUP($A37,'Premissas básicas'!$A:$F,5,0)</f>
        <v>72.900000000000006</v>
      </c>
      <c r="F37" s="25">
        <f t="shared" si="3"/>
        <v>12.39</v>
      </c>
      <c r="G37" s="110" t="str">
        <f>IFERROR(HYPERLINK("#"&amp;"'Premissas básicas'!E"&amp;MATCH($A37,'Premissas básicas'!$A:$A,0),$A37),"")</f>
        <v>Rastilho</v>
      </c>
    </row>
    <row r="38" spans="1:7" x14ac:dyDescent="0.2">
      <c r="A38" s="18" t="s">
        <v>35001</v>
      </c>
      <c r="B38" s="25">
        <v>4</v>
      </c>
      <c r="C38" s="25" t="s">
        <v>35076</v>
      </c>
      <c r="D38" s="25">
        <f t="shared" si="2"/>
        <v>0.33</v>
      </c>
      <c r="E38" s="25">
        <f>VLOOKUP($A38,'Premissas básicas'!$A:$F,5,0)</f>
        <v>13.9</v>
      </c>
      <c r="F38" s="25">
        <f t="shared" si="3"/>
        <v>4.58</v>
      </c>
      <c r="G38" s="110" t="str">
        <f>IFERROR(HYPERLINK("#"&amp;"'Premissas básicas'!E"&amp;MATCH($A38,'Premissas básicas'!$A:$A,0),$A38),"")</f>
        <v>Balde de plástico</v>
      </c>
    </row>
    <row r="39" spans="1:7" x14ac:dyDescent="0.2">
      <c r="A39" s="18" t="s">
        <v>35003</v>
      </c>
      <c r="B39" s="25">
        <v>4</v>
      </c>
      <c r="C39" s="25" t="s">
        <v>35076</v>
      </c>
      <c r="D39" s="25">
        <f t="shared" si="2"/>
        <v>0.33</v>
      </c>
      <c r="E39" s="25">
        <f>VLOOKUP($A39,'Premissas básicas'!$A:$F,5,0)</f>
        <v>16.899999999999999</v>
      </c>
      <c r="F39" s="25">
        <f t="shared" si="3"/>
        <v>5.57</v>
      </c>
      <c r="G39" s="110" t="str">
        <f>IFERROR(HYPERLINK("#"&amp;"'Premissas básicas'!E"&amp;MATCH($A39,'Premissas básicas'!$A:$A,0),$A39),"")</f>
        <v>Brocha</v>
      </c>
    </row>
    <row r="40" spans="1:7" x14ac:dyDescent="0.2">
      <c r="A40" s="18" t="s">
        <v>35004</v>
      </c>
      <c r="B40" s="25">
        <f>12*E46*12/8</f>
        <v>432</v>
      </c>
      <c r="C40" s="25" t="s">
        <v>35076</v>
      </c>
      <c r="D40" s="25">
        <f t="shared" si="2"/>
        <v>36</v>
      </c>
      <c r="E40" s="25">
        <f>VLOOKUP($A40,'Premissas básicas'!$A:$F,5,0)</f>
        <v>0.86</v>
      </c>
      <c r="F40" s="25">
        <f t="shared" si="3"/>
        <v>30.96</v>
      </c>
      <c r="G40" s="110" t="str">
        <f>IFERROR(HYPERLINK("#"&amp;"'Premissas básicas'!E"&amp;MATCH($A40,'Premissas básicas'!$A:$A,0),$A40),"")</f>
        <v>Cal</v>
      </c>
    </row>
    <row r="41" spans="1:7" x14ac:dyDescent="0.2">
      <c r="A41" s="18" t="s">
        <v>35008</v>
      </c>
      <c r="B41" s="25">
        <v>2</v>
      </c>
      <c r="C41" s="25" t="s">
        <v>35076</v>
      </c>
      <c r="D41" s="25">
        <f t="shared" si="2"/>
        <v>0.17</v>
      </c>
      <c r="E41" s="25">
        <f>VLOOKUP($A41,'Premissas básicas'!$A:$F,5,0)</f>
        <v>41.16</v>
      </c>
      <c r="F41" s="25">
        <f t="shared" si="3"/>
        <v>6.99</v>
      </c>
      <c r="G41" s="110" t="str">
        <f>IFERROR(HYPERLINK("#"&amp;"'Premissas básicas'!E"&amp;MATCH($A41,'Premissas básicas'!$A:$A,0),$A41),"")</f>
        <v>Cone de sinalização</v>
      </c>
    </row>
    <row r="43" spans="1:7" x14ac:dyDescent="0.2">
      <c r="A43" s="250" t="s">
        <v>35081</v>
      </c>
      <c r="B43" s="250"/>
      <c r="C43" s="250"/>
      <c r="D43" s="250"/>
      <c r="E43" s="250"/>
      <c r="F43" s="144">
        <f>SUM(F12:F42)</f>
        <v>2875.1399999999994</v>
      </c>
      <c r="G43" s="145"/>
    </row>
    <row r="45" spans="1:7" x14ac:dyDescent="0.2">
      <c r="A45" s="146" t="s">
        <v>34913</v>
      </c>
      <c r="E45" s="25">
        <v>96</v>
      </c>
      <c r="F45" s="19" t="s">
        <v>35078</v>
      </c>
      <c r="G45" s="110" t="str">
        <f>IFERROR(HYPERLINK("#"&amp;"'Premissas básicas'!E"&amp;MATCH($A45,'Premissas básicas'!$A:$A,0),$A45),"")</f>
        <v>Horas trabalhadas no mês¹</v>
      </c>
    </row>
    <row r="46" spans="1:7" x14ac:dyDescent="0.2">
      <c r="A46" s="147" t="s">
        <v>34910</v>
      </c>
      <c r="E46" s="25">
        <f>VLOOKUP(A46,'Premissas básicas'!$A:$F,5,0)</f>
        <v>24</v>
      </c>
      <c r="F46" s="19" t="s">
        <v>35079</v>
      </c>
      <c r="G46" s="110" t="str">
        <f>IFERROR(HYPERLINK("#"&amp;"'Premissas básicas'!E"&amp;MATCH($A46,'Premissas básicas'!$A:$A,0),$A46),"")</f>
        <v>Dias trabalhados no mês¹</v>
      </c>
    </row>
  </sheetData>
  <mergeCells count="3">
    <mergeCell ref="A7:B7"/>
    <mergeCell ref="B9:E9"/>
    <mergeCell ref="A43:E43"/>
  </mergeCells>
  <hyperlinks>
    <hyperlink ref="G1" location="Premissas%20b%C3%A1sicas!A10" display="Premissas" xr:uid="{00000000-0004-0000-0A00-000000000000}"/>
    <hyperlink ref="G2" location="Planilha!A9" display="Planilha" xr:uid="{00000000-0004-0000-0A00-000001000000}"/>
  </hyperlinks>
  <printOptions horizontalCentered="1"/>
  <pageMargins left="0.58680555555555602" right="0.39374999999999999" top="0.78749999999999998" bottom="0.78749999999999998" header="0.51180555555555496" footer="0.51180555555555496"/>
  <pageSetup paperSize="9" firstPageNumber="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MK45"/>
  <sheetViews>
    <sheetView view="pageBreakPreview" zoomScaleNormal="100" workbookViewId="0">
      <pane ySplit="11" topLeftCell="A12" activePane="bottomLeft" state="frozen"/>
      <selection pane="bottomLeft" activeCell="A40" sqref="A40"/>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F42</f>
        <v>4469.6899999999996</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53</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49</v>
      </c>
      <c r="C13" s="53" t="str">
        <f>VLOOKUP($A13,'Premissas básicas'!$A:$F,3,0)</f>
        <v>01921</v>
      </c>
      <c r="D13" s="29">
        <v>1</v>
      </c>
      <c r="E13" s="177">
        <f>VLOOKUP($A13,'Premissas básicas'!$A:$F,5,0)</f>
        <v>18.309999999999999</v>
      </c>
      <c r="F13" s="19">
        <f>TRUNC(D13*E13*$E$44,2)</f>
        <v>3222.56</v>
      </c>
      <c r="G13" s="110" t="str">
        <f>IFERROR(HYPERLINK("#"&amp;"'Premissas básicas'!E"&amp;MATCH($A13,'Premissas básicas'!$A:$A,0),$A13),"")</f>
        <v>Ajudante</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TRUNC(D18*E18*$E$45,2)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TRUNC(D19*E19*$E$45,2)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30" si="0">ROUND(B22/12,2)</f>
        <v>0.33</v>
      </c>
      <c r="E22" s="25">
        <f>VLOOKUP($A22,'Premissas básicas'!$A:$F,5,0)</f>
        <v>33.5</v>
      </c>
      <c r="F22" s="25">
        <f t="shared" ref="F22:F30" si="1">TRUNC(D22*E22,2)</f>
        <v>11.05</v>
      </c>
      <c r="G22" s="110" t="str">
        <f>IFERROR(HYPERLINK("#"&amp;"'Premissas básicas'!E"&amp;MATCH($A22,'Premissas básicas'!$A:$A,0),$A22),"")</f>
        <v>Calça de brim</v>
      </c>
    </row>
    <row r="23" spans="1:8" x14ac:dyDescent="0.2">
      <c r="A23" s="18" t="s">
        <v>34986</v>
      </c>
      <c r="B23" s="143">
        <v>6</v>
      </c>
      <c r="C23" s="25" t="s">
        <v>35076</v>
      </c>
      <c r="D23" s="25">
        <f t="shared" si="0"/>
        <v>0.5</v>
      </c>
      <c r="E23" s="25">
        <f>VLOOKUP($A23,'Premissas básicas'!$A:$F,5,0)</f>
        <v>31</v>
      </c>
      <c r="F23" s="25">
        <f t="shared" si="1"/>
        <v>15.5</v>
      </c>
      <c r="G23" s="110" t="str">
        <f>IFERROR(HYPERLINK("#"&amp;"'Premissas básicas'!E"&amp;MATCH($A23,'Premissas básicas'!$A:$A,0),$A23),"")</f>
        <v>Camisa de brim</v>
      </c>
    </row>
    <row r="24" spans="1:8" x14ac:dyDescent="0.2">
      <c r="A24" s="18" t="s">
        <v>34984</v>
      </c>
      <c r="B24" s="143">
        <v>6</v>
      </c>
      <c r="C24" s="25" t="s">
        <v>35076</v>
      </c>
      <c r="D24" s="25">
        <f t="shared" si="0"/>
        <v>0.5</v>
      </c>
      <c r="E24" s="25">
        <f>VLOOKUP($A24,'Premissas básicas'!$A:$F,5,0)</f>
        <v>42.5</v>
      </c>
      <c r="F24" s="25">
        <f t="shared" si="1"/>
        <v>21.25</v>
      </c>
      <c r="G24" s="110" t="str">
        <f>IFERROR(HYPERLINK("#"&amp;"'Premissas básicas'!E"&amp;MATCH($A24,'Premissas básicas'!$A:$A,0),$A24),"")</f>
        <v>Bota de couro</v>
      </c>
    </row>
    <row r="25" spans="1:8" x14ac:dyDescent="0.2">
      <c r="A25" s="18" t="s">
        <v>34983</v>
      </c>
      <c r="B25" s="143">
        <v>4</v>
      </c>
      <c r="C25" s="25" t="s">
        <v>35076</v>
      </c>
      <c r="D25" s="25">
        <f t="shared" si="0"/>
        <v>0.33</v>
      </c>
      <c r="E25" s="25">
        <f>VLOOKUP($A25,'Premissas básicas'!$A:$F,5,0)</f>
        <v>8.4</v>
      </c>
      <c r="F25" s="25">
        <f t="shared" si="1"/>
        <v>2.77</v>
      </c>
      <c r="G25" s="110" t="str">
        <f>IFERROR(HYPERLINK("#"&amp;"'Premissas básicas'!E"&amp;MATCH($A25,'Premissas básicas'!$A:$A,0),$A25),"")</f>
        <v>Boné</v>
      </c>
    </row>
    <row r="26" spans="1:8" x14ac:dyDescent="0.2">
      <c r="A26" s="18" t="s">
        <v>34998</v>
      </c>
      <c r="B26" s="143">
        <v>4</v>
      </c>
      <c r="C26" s="25" t="s">
        <v>35076</v>
      </c>
      <c r="D26" s="25">
        <f t="shared" si="0"/>
        <v>0.33</v>
      </c>
      <c r="E26" s="25">
        <f>VLOOKUP($A26,'Premissas básicas'!$A:$F,5,0)</f>
        <v>24.03</v>
      </c>
      <c r="F26" s="25">
        <f t="shared" si="1"/>
        <v>7.92</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34992</v>
      </c>
      <c r="B28" s="143">
        <v>12</v>
      </c>
      <c r="C28" s="25" t="s">
        <v>35076</v>
      </c>
      <c r="D28" s="25">
        <f t="shared" si="0"/>
        <v>1</v>
      </c>
      <c r="E28" s="25">
        <f>VLOOKUP($A28,'Premissas básicas'!$A:$F,5,0)</f>
        <v>1.95</v>
      </c>
      <c r="F28" s="25">
        <f t="shared" si="1"/>
        <v>1.95</v>
      </c>
      <c r="G28" s="110" t="str">
        <f>IFERROR(HYPERLINK("#"&amp;"'Premissas básicas'!E"&amp;MATCH($A28,'Premissas básicas'!$A:$A,0),$A28),"")</f>
        <v>Luva pigmentada</v>
      </c>
    </row>
    <row r="29" spans="1:8" x14ac:dyDescent="0.2">
      <c r="A29" s="18" t="s">
        <v>34997</v>
      </c>
      <c r="B29" s="143">
        <v>12</v>
      </c>
      <c r="C29" s="25" t="s">
        <v>35076</v>
      </c>
      <c r="D29" s="25">
        <f t="shared" si="0"/>
        <v>1</v>
      </c>
      <c r="E29" s="25">
        <f>VLOOKUP($A29,'Premissas básicas'!$A:$F,5,0)</f>
        <v>4.8600000000000003</v>
      </c>
      <c r="F29" s="25">
        <f t="shared" si="1"/>
        <v>4.8600000000000003</v>
      </c>
      <c r="G29" s="110" t="str">
        <f>IFERROR(HYPERLINK("#"&amp;"'Premissas básicas'!E"&amp;MATCH($A29,'Premissas básicas'!$A:$A,0),$A29),"")</f>
        <v>Protetor auricular</v>
      </c>
    </row>
    <row r="30" spans="1:8" x14ac:dyDescent="0.2">
      <c r="A30" s="18" t="s">
        <v>34994</v>
      </c>
      <c r="B30" s="143">
        <v>24</v>
      </c>
      <c r="C30" s="25" t="s">
        <v>35076</v>
      </c>
      <c r="D30" s="25">
        <f t="shared" si="0"/>
        <v>2</v>
      </c>
      <c r="E30" s="25">
        <f>VLOOKUP($A30,'Premissas básicas'!$A:$F,5,0)</f>
        <v>4.0999999999999996</v>
      </c>
      <c r="F30" s="25">
        <f t="shared" si="1"/>
        <v>8.1999999999999993</v>
      </c>
      <c r="G30" s="110" t="str">
        <f>IFERROR(HYPERLINK("#"&amp;"'Premissas básicas'!E"&amp;MATCH($A30,'Premissas básicas'!$A:$A,0),$A30),"")</f>
        <v>Máscara de proteção</v>
      </c>
    </row>
    <row r="31" spans="1:8" x14ac:dyDescent="0.2">
      <c r="B31" s="143"/>
      <c r="C31" s="25"/>
      <c r="D31" s="25"/>
      <c r="E31" s="25"/>
      <c r="F31" s="25"/>
      <c r="G31" s="110" t="str">
        <f>IFERROR(HYPERLINK("#"&amp;"'Premissas básicas'!E"&amp;MATCH($A31,'Premissas básicas'!$A:$A,0),$A31),"")</f>
        <v/>
      </c>
    </row>
    <row r="32" spans="1:8" x14ac:dyDescent="0.2">
      <c r="A32" s="18" t="s">
        <v>35006</v>
      </c>
      <c r="B32" s="143">
        <v>2</v>
      </c>
      <c r="C32" s="25" t="s">
        <v>35076</v>
      </c>
      <c r="D32" s="25">
        <f t="shared" ref="D32:D40" si="2">ROUND(B32/12,2)</f>
        <v>0.17</v>
      </c>
      <c r="E32" s="25">
        <f>VLOOKUP($A32,'Premissas básicas'!$A:$F,5,0)</f>
        <v>150</v>
      </c>
      <c r="F32" s="25">
        <f t="shared" ref="F32:F40" si="3">TRUNC(D32*E32,2)</f>
        <v>25.5</v>
      </c>
      <c r="G32" s="110" t="str">
        <f>IFERROR(HYPERLINK("#"&amp;"'Premissas básicas'!E"&amp;MATCH($A32,'Premissas básicas'!$A:$A,0),$A32),"")</f>
        <v>Carrinho de mão</v>
      </c>
    </row>
    <row r="33" spans="1:7" x14ac:dyDescent="0.2">
      <c r="A33" s="18" t="s">
        <v>35017</v>
      </c>
      <c r="B33" s="143">
        <v>6</v>
      </c>
      <c r="C33" s="25" t="s">
        <v>35076</v>
      </c>
      <c r="D33" s="25">
        <f t="shared" si="2"/>
        <v>0.5</v>
      </c>
      <c r="E33" s="25">
        <f>VLOOKUP($A33,'Premissas básicas'!$A:$F,5,0)</f>
        <v>31.09</v>
      </c>
      <c r="F33" s="25">
        <f t="shared" si="3"/>
        <v>15.54</v>
      </c>
      <c r="G33" s="110" t="str">
        <f>IFERROR(HYPERLINK("#"&amp;"'Premissas básicas'!E"&amp;MATCH($A33,'Premissas básicas'!$A:$A,0),$A33),"")</f>
        <v>Vassourão</v>
      </c>
    </row>
    <row r="34" spans="1:7" x14ac:dyDescent="0.2">
      <c r="A34" s="18" t="s">
        <v>35014</v>
      </c>
      <c r="B34" s="25">
        <v>3</v>
      </c>
      <c r="C34" s="25" t="s">
        <v>35076</v>
      </c>
      <c r="D34" s="25">
        <f t="shared" si="2"/>
        <v>0.25</v>
      </c>
      <c r="E34" s="25">
        <f>VLOOKUP($A34,'Premissas básicas'!$A:$F,5,0)</f>
        <v>62.99</v>
      </c>
      <c r="F34" s="25">
        <f t="shared" si="3"/>
        <v>15.74</v>
      </c>
      <c r="G34" s="110" t="str">
        <f>IFERROR(HYPERLINK("#"&amp;"'Premissas básicas'!E"&amp;MATCH($A34,'Premissas básicas'!$A:$A,0),$A34),"")</f>
        <v>Pá quadrada c/ cabo</v>
      </c>
    </row>
    <row r="35" spans="1:7" x14ac:dyDescent="0.2">
      <c r="A35" s="18" t="s">
        <v>35010</v>
      </c>
      <c r="B35" s="25">
        <v>4</v>
      </c>
      <c r="C35" s="25" t="s">
        <v>35076</v>
      </c>
      <c r="D35" s="25">
        <f t="shared" si="2"/>
        <v>0.33</v>
      </c>
      <c r="E35" s="25">
        <f>VLOOKUP($A35,'Premissas básicas'!$A:$F,5,0)</f>
        <v>58.9</v>
      </c>
      <c r="F35" s="25">
        <f t="shared" si="3"/>
        <v>19.43</v>
      </c>
      <c r="G35" s="110" t="str">
        <f>IFERROR(HYPERLINK("#"&amp;"'Premissas básicas'!E"&amp;MATCH($A35,'Premissas básicas'!$A:$A,0),$A35),"")</f>
        <v>Enxada</v>
      </c>
    </row>
    <row r="36" spans="1:7" x14ac:dyDescent="0.2">
      <c r="A36" s="18" t="s">
        <v>35012</v>
      </c>
      <c r="B36" s="25">
        <v>1</v>
      </c>
      <c r="C36" s="25" t="s">
        <v>35076</v>
      </c>
      <c r="D36" s="25">
        <f t="shared" si="2"/>
        <v>0.08</v>
      </c>
      <c r="E36" s="25">
        <f>VLOOKUP($A36,'Premissas básicas'!$A:$F,5,0)</f>
        <v>56.34</v>
      </c>
      <c r="F36" s="25">
        <f t="shared" si="3"/>
        <v>4.5</v>
      </c>
      <c r="G36" s="110" t="str">
        <f>IFERROR(HYPERLINK("#"&amp;"'Premissas básicas'!E"&amp;MATCH($A36,'Premissas básicas'!$A:$A,0),$A36),"")</f>
        <v>Foice</v>
      </c>
    </row>
    <row r="37" spans="1:7" x14ac:dyDescent="0.2">
      <c r="A37" s="18" t="s">
        <v>35011</v>
      </c>
      <c r="B37" s="25">
        <v>1</v>
      </c>
      <c r="C37" s="25" t="s">
        <v>35076</v>
      </c>
      <c r="D37" s="25">
        <f t="shared" si="2"/>
        <v>0.08</v>
      </c>
      <c r="E37" s="25">
        <f>VLOOKUP($A37,'Premissas básicas'!$A:$F,5,0)</f>
        <v>31.14</v>
      </c>
      <c r="F37" s="25">
        <f t="shared" si="3"/>
        <v>2.4900000000000002</v>
      </c>
      <c r="G37" s="110" t="str">
        <f>IFERROR(HYPERLINK("#"&amp;"'Premissas básicas'!E"&amp;MATCH($A37,'Premissas básicas'!$A:$A,0),$A37),"")</f>
        <v>Facão</v>
      </c>
    </row>
    <row r="38" spans="1:7" x14ac:dyDescent="0.2">
      <c r="A38" s="18" t="s">
        <v>35015</v>
      </c>
      <c r="B38" s="25">
        <v>2</v>
      </c>
      <c r="C38" s="25" t="s">
        <v>35076</v>
      </c>
      <c r="D38" s="25">
        <f t="shared" si="2"/>
        <v>0.17</v>
      </c>
      <c r="E38" s="25">
        <f>VLOOKUP($A38,'Premissas básicas'!$A:$F,5,0)</f>
        <v>72.900000000000006</v>
      </c>
      <c r="F38" s="25">
        <f t="shared" si="3"/>
        <v>12.39</v>
      </c>
      <c r="G38" s="110" t="str">
        <f>IFERROR(HYPERLINK("#"&amp;"'Premissas básicas'!E"&amp;MATCH($A38,'Premissas básicas'!$A:$A,0),$A38),"")</f>
        <v>Rastilho</v>
      </c>
    </row>
    <row r="39" spans="1:7" x14ac:dyDescent="0.2">
      <c r="A39" s="18" t="s">
        <v>35008</v>
      </c>
      <c r="B39" s="25">
        <v>3</v>
      </c>
      <c r="C39" s="25" t="s">
        <v>35076</v>
      </c>
      <c r="D39" s="25">
        <f t="shared" si="2"/>
        <v>0.25</v>
      </c>
      <c r="E39" s="25">
        <f>VLOOKUP($A39,'Premissas básicas'!$A:$F,5,0)</f>
        <v>41.16</v>
      </c>
      <c r="F39" s="25">
        <f t="shared" si="3"/>
        <v>10.29</v>
      </c>
      <c r="G39" s="110" t="str">
        <f>IFERROR(HYPERLINK("#"&amp;"'Premissas básicas'!E"&amp;MATCH($A39,'Premissas básicas'!$A:$A,0),$A39),"")</f>
        <v>Cone de sinalização</v>
      </c>
    </row>
    <row r="40" spans="1:7" x14ac:dyDescent="0.2">
      <c r="A40" s="18" t="s">
        <v>43212</v>
      </c>
      <c r="B40" s="25">
        <v>36</v>
      </c>
      <c r="C40" s="25" t="s">
        <v>35076</v>
      </c>
      <c r="D40" s="25">
        <f t="shared" si="2"/>
        <v>3</v>
      </c>
      <c r="E40" s="25">
        <f>VLOOKUP($A40,'Premissas básicas'!$A:$F,5,0)</f>
        <v>55.9</v>
      </c>
      <c r="F40" s="25">
        <f t="shared" si="3"/>
        <v>167.7</v>
      </c>
      <c r="G40" s="110"/>
    </row>
    <row r="42" spans="1:7" x14ac:dyDescent="0.2">
      <c r="A42" s="250" t="s">
        <v>35082</v>
      </c>
      <c r="B42" s="250"/>
      <c r="C42" s="250"/>
      <c r="D42" s="250"/>
      <c r="E42" s="250"/>
      <c r="F42" s="144">
        <f>SUM(F12:F41)</f>
        <v>4469.6899999999996</v>
      </c>
    </row>
    <row r="44" spans="1:7" x14ac:dyDescent="0.2">
      <c r="A44" s="146" t="s">
        <v>34913</v>
      </c>
      <c r="E44" s="25">
        <f>VLOOKUP(A44,'Premissas básicas'!$A:$F,5,0)</f>
        <v>176</v>
      </c>
      <c r="F44" s="19" t="s">
        <v>35078</v>
      </c>
      <c r="G44" s="110" t="str">
        <f>IFERROR(HYPERLINK("#"&amp;"'Premissas básicas'!E"&amp;MATCH($A44,'Premissas básicas'!$A:$A,0),$A44),"")</f>
        <v>Horas trabalhadas no mês¹</v>
      </c>
    </row>
    <row r="45" spans="1:7" x14ac:dyDescent="0.2">
      <c r="A45" s="147" t="s">
        <v>34910</v>
      </c>
      <c r="E45" s="25">
        <f>VLOOKUP(A45,'Premissas básicas'!$A:$F,5,0)</f>
        <v>24</v>
      </c>
      <c r="F45" s="19" t="s">
        <v>35079</v>
      </c>
      <c r="G45" s="110" t="str">
        <f>IFERROR(HYPERLINK("#"&amp;"'Premissas básicas'!E"&amp;MATCH($A45,'Premissas básicas'!$A:$A,0),$A45),"")</f>
        <v>Dias trabalhados no mês¹</v>
      </c>
    </row>
  </sheetData>
  <mergeCells count="3">
    <mergeCell ref="A7:B7"/>
    <mergeCell ref="B9:E9"/>
    <mergeCell ref="A42:E42"/>
  </mergeCells>
  <hyperlinks>
    <hyperlink ref="G1" location="Premissas%20b%C3%A1sicas!A10" display="Premissas" xr:uid="{00000000-0004-0000-0B00-000000000000}"/>
    <hyperlink ref="G2" location="Planilha!A9" display="Planilha" xr:uid="{00000000-0004-0000-0B00-000001000000}"/>
  </hyperlinks>
  <printOptions horizontalCentered="1"/>
  <pageMargins left="0.58680555555555602" right="0.39374999999999999" top="0.78749999999999998" bottom="0.78749999999999998" header="0.51180555555555496" footer="0.51180555555555496"/>
  <pageSetup paperSize="9" firstPageNumber="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MK44"/>
  <sheetViews>
    <sheetView view="pageBreakPreview" zoomScaleNormal="100" workbookViewId="0">
      <pane ySplit="11" topLeftCell="A12" activePane="bottomLeft" state="frozen"/>
      <selection pane="bottomLeft" activeCell="A3" sqref="A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F41</f>
        <v>4312.28</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35083</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49</v>
      </c>
      <c r="C13" s="53" t="str">
        <f>VLOOKUP($A13,'Premissas básicas'!$A:$F,3,0)</f>
        <v>01921</v>
      </c>
      <c r="D13" s="29">
        <v>1</v>
      </c>
      <c r="E13" s="29">
        <f>VLOOKUP($A13,'Premissas básicas'!$A:$F,5,0)</f>
        <v>18.309999999999999</v>
      </c>
      <c r="F13" s="19">
        <f>TRUNC(D13*E13*$E$43,2)</f>
        <v>3222.56</v>
      </c>
      <c r="G13" s="110" t="str">
        <f>IFERROR(HYPERLINK("#"&amp;"'Premissas básicas'!E"&amp;MATCH($A13,'Premissas básicas'!$A:$A,0),$A13),"")</f>
        <v>Ajudante</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TRUNC(D18*E18*$E$44,2)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TRUNC(D19*E19*$E$44,2)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30" si="0">ROUND(B22/12,2)</f>
        <v>0.33</v>
      </c>
      <c r="E22" s="25">
        <f>VLOOKUP($A22,'Premissas básicas'!$A:$F,5,0)</f>
        <v>33.5</v>
      </c>
      <c r="F22" s="25">
        <f t="shared" ref="F22:F30" si="1">TRUNC(D22*E22,2)</f>
        <v>11.05</v>
      </c>
      <c r="G22" s="110" t="str">
        <f>IFERROR(HYPERLINK("#"&amp;"'Premissas básicas'!E"&amp;MATCH($A22,'Premissas básicas'!$A:$A,0),$A22),"")</f>
        <v>Calça de brim</v>
      </c>
    </row>
    <row r="23" spans="1:8" x14ac:dyDescent="0.2">
      <c r="A23" s="18" t="s">
        <v>34986</v>
      </c>
      <c r="B23" s="143">
        <v>6</v>
      </c>
      <c r="C23" s="25" t="s">
        <v>35076</v>
      </c>
      <c r="D23" s="25">
        <f t="shared" si="0"/>
        <v>0.5</v>
      </c>
      <c r="E23" s="25">
        <f>VLOOKUP($A23,'Premissas básicas'!$A:$F,5,0)</f>
        <v>31</v>
      </c>
      <c r="F23" s="25">
        <f t="shared" si="1"/>
        <v>15.5</v>
      </c>
      <c r="G23" s="110" t="str">
        <f>IFERROR(HYPERLINK("#"&amp;"'Premissas básicas'!E"&amp;MATCH($A23,'Premissas básicas'!$A:$A,0),$A23),"")</f>
        <v>Camisa de brim</v>
      </c>
    </row>
    <row r="24" spans="1:8" x14ac:dyDescent="0.2">
      <c r="A24" s="18" t="s">
        <v>34984</v>
      </c>
      <c r="B24" s="143">
        <v>6</v>
      </c>
      <c r="C24" s="25" t="s">
        <v>35076</v>
      </c>
      <c r="D24" s="25">
        <f t="shared" si="0"/>
        <v>0.5</v>
      </c>
      <c r="E24" s="25">
        <f>VLOOKUP($A24,'Premissas básicas'!$A:$F,5,0)</f>
        <v>42.5</v>
      </c>
      <c r="F24" s="25">
        <f t="shared" si="1"/>
        <v>21.25</v>
      </c>
      <c r="G24" s="110" t="str">
        <f>IFERROR(HYPERLINK("#"&amp;"'Premissas básicas'!E"&amp;MATCH($A24,'Premissas básicas'!$A:$A,0),$A24),"")</f>
        <v>Bota de couro</v>
      </c>
    </row>
    <row r="25" spans="1:8" x14ac:dyDescent="0.2">
      <c r="A25" s="18" t="s">
        <v>34983</v>
      </c>
      <c r="B25" s="143">
        <v>4</v>
      </c>
      <c r="C25" s="25" t="s">
        <v>35076</v>
      </c>
      <c r="D25" s="25">
        <f t="shared" si="0"/>
        <v>0.33</v>
      </c>
      <c r="E25" s="25">
        <f>VLOOKUP($A25,'Premissas básicas'!$A:$F,5,0)</f>
        <v>8.4</v>
      </c>
      <c r="F25" s="25">
        <f t="shared" si="1"/>
        <v>2.77</v>
      </c>
      <c r="G25" s="110" t="str">
        <f>IFERROR(HYPERLINK("#"&amp;"'Premissas básicas'!E"&amp;MATCH($A25,'Premissas básicas'!$A:$A,0),$A25),"")</f>
        <v>Boné</v>
      </c>
    </row>
    <row r="26" spans="1:8" x14ac:dyDescent="0.2">
      <c r="A26" s="18" t="s">
        <v>34998</v>
      </c>
      <c r="B26" s="143">
        <v>4</v>
      </c>
      <c r="C26" s="25" t="s">
        <v>35076</v>
      </c>
      <c r="D26" s="25">
        <f t="shared" si="0"/>
        <v>0.33</v>
      </c>
      <c r="E26" s="25">
        <f>VLOOKUP($A26,'Premissas básicas'!$A:$F,5,0)</f>
        <v>24.03</v>
      </c>
      <c r="F26" s="25">
        <f t="shared" si="1"/>
        <v>7.92</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34992</v>
      </c>
      <c r="B28" s="143">
        <v>12</v>
      </c>
      <c r="C28" s="25" t="s">
        <v>35076</v>
      </c>
      <c r="D28" s="25">
        <f t="shared" si="0"/>
        <v>1</v>
      </c>
      <c r="E28" s="25">
        <f>VLOOKUP($A28,'Premissas básicas'!$A:$F,5,0)</f>
        <v>1.95</v>
      </c>
      <c r="F28" s="25">
        <f t="shared" si="1"/>
        <v>1.95</v>
      </c>
      <c r="G28" s="110" t="str">
        <f>IFERROR(HYPERLINK("#"&amp;"'Premissas básicas'!E"&amp;MATCH($A28,'Premissas básicas'!$A:$A,0),$A28),"")</f>
        <v>Luva pigmentada</v>
      </c>
    </row>
    <row r="29" spans="1:8" x14ac:dyDescent="0.2">
      <c r="A29" s="18" t="s">
        <v>34997</v>
      </c>
      <c r="B29" s="143">
        <v>12</v>
      </c>
      <c r="C29" s="25" t="s">
        <v>35076</v>
      </c>
      <c r="D29" s="25">
        <f t="shared" si="0"/>
        <v>1</v>
      </c>
      <c r="E29" s="25">
        <f>VLOOKUP($A29,'Premissas básicas'!$A:$F,5,0)</f>
        <v>4.8600000000000003</v>
      </c>
      <c r="F29" s="25">
        <f t="shared" si="1"/>
        <v>4.8600000000000003</v>
      </c>
      <c r="G29" s="110" t="str">
        <f>IFERROR(HYPERLINK("#"&amp;"'Premissas básicas'!E"&amp;MATCH($A29,'Premissas básicas'!$A:$A,0),$A29),"")</f>
        <v>Protetor auricular</v>
      </c>
    </row>
    <row r="30" spans="1:8" x14ac:dyDescent="0.2">
      <c r="A30" s="18" t="s">
        <v>34994</v>
      </c>
      <c r="B30" s="143">
        <v>24</v>
      </c>
      <c r="C30" s="25" t="s">
        <v>35076</v>
      </c>
      <c r="D30" s="25">
        <f t="shared" si="0"/>
        <v>2</v>
      </c>
      <c r="E30" s="25">
        <f>VLOOKUP($A30,'Premissas básicas'!$A:$F,5,0)</f>
        <v>4.0999999999999996</v>
      </c>
      <c r="F30" s="25">
        <f t="shared" si="1"/>
        <v>8.1999999999999993</v>
      </c>
      <c r="G30" s="110" t="str">
        <f>IFERROR(HYPERLINK("#"&amp;"'Premissas básicas'!E"&amp;MATCH($A30,'Premissas básicas'!$A:$A,0),$A30),"")</f>
        <v>Máscara de proteção</v>
      </c>
    </row>
    <row r="31" spans="1:8" x14ac:dyDescent="0.2">
      <c r="B31" s="143"/>
      <c r="C31" s="25"/>
      <c r="D31" s="25"/>
      <c r="E31" s="25"/>
      <c r="F31" s="25"/>
      <c r="G31" s="110" t="str">
        <f>IFERROR(HYPERLINK("#"&amp;"'Premissas básicas'!E"&amp;MATCH($A31,'Premissas básicas'!$A:$A,0),$A31),"")</f>
        <v/>
      </c>
    </row>
    <row r="32" spans="1:8" x14ac:dyDescent="0.2">
      <c r="A32" s="18" t="s">
        <v>35006</v>
      </c>
      <c r="B32" s="143">
        <v>2</v>
      </c>
      <c r="C32" s="25" t="s">
        <v>35076</v>
      </c>
      <c r="D32" s="25">
        <f t="shared" ref="D32:D39" si="2">ROUND(B32/12,2)</f>
        <v>0.17</v>
      </c>
      <c r="E32" s="25">
        <f>VLOOKUP($A32,'Premissas básicas'!$A:$F,5,0)</f>
        <v>150</v>
      </c>
      <c r="F32" s="25">
        <f t="shared" ref="F32:F39" si="3">TRUNC(D32*E32,2)</f>
        <v>25.5</v>
      </c>
      <c r="G32" s="110" t="str">
        <f>IFERROR(HYPERLINK("#"&amp;"'Premissas básicas'!E"&amp;MATCH($A32,'Premissas básicas'!$A:$A,0),$A32),"")</f>
        <v>Carrinho de mão</v>
      </c>
    </row>
    <row r="33" spans="1:7" x14ac:dyDescent="0.2">
      <c r="A33" s="18" t="s">
        <v>35017</v>
      </c>
      <c r="B33" s="143">
        <v>6</v>
      </c>
      <c r="C33" s="25" t="s">
        <v>35076</v>
      </c>
      <c r="D33" s="25">
        <f t="shared" si="2"/>
        <v>0.5</v>
      </c>
      <c r="E33" s="25">
        <f>VLOOKUP($A33,'Premissas básicas'!$A:$F,5,0)</f>
        <v>31.09</v>
      </c>
      <c r="F33" s="25">
        <f t="shared" si="3"/>
        <v>15.54</v>
      </c>
      <c r="G33" s="110" t="str">
        <f>IFERROR(HYPERLINK("#"&amp;"'Premissas básicas'!E"&amp;MATCH($A33,'Premissas básicas'!$A:$A,0),$A33),"")</f>
        <v>Vassourão</v>
      </c>
    </row>
    <row r="34" spans="1:7" x14ac:dyDescent="0.2">
      <c r="A34" s="18" t="s">
        <v>35014</v>
      </c>
      <c r="B34" s="25">
        <v>3</v>
      </c>
      <c r="C34" s="25" t="s">
        <v>35076</v>
      </c>
      <c r="D34" s="25">
        <f t="shared" si="2"/>
        <v>0.25</v>
      </c>
      <c r="E34" s="25">
        <f>VLOOKUP($A34,'Premissas básicas'!$A:$F,5,0)</f>
        <v>62.99</v>
      </c>
      <c r="F34" s="25">
        <f t="shared" si="3"/>
        <v>15.74</v>
      </c>
      <c r="G34" s="110" t="str">
        <f>IFERROR(HYPERLINK("#"&amp;"'Premissas básicas'!E"&amp;MATCH($A34,'Premissas básicas'!$A:$A,0),$A34),"")</f>
        <v>Pá quadrada c/ cabo</v>
      </c>
    </row>
    <row r="35" spans="1:7" x14ac:dyDescent="0.2">
      <c r="A35" s="18" t="s">
        <v>35010</v>
      </c>
      <c r="B35" s="25">
        <v>4</v>
      </c>
      <c r="C35" s="25" t="s">
        <v>35076</v>
      </c>
      <c r="D35" s="25">
        <f t="shared" si="2"/>
        <v>0.33</v>
      </c>
      <c r="E35" s="25">
        <f>VLOOKUP($A35,'Premissas básicas'!$A:$F,5,0)</f>
        <v>58.9</v>
      </c>
      <c r="F35" s="25">
        <f t="shared" si="3"/>
        <v>19.43</v>
      </c>
      <c r="G35" s="110" t="str">
        <f>IFERROR(HYPERLINK("#"&amp;"'Premissas básicas'!E"&amp;MATCH($A35,'Premissas básicas'!$A:$A,0),$A35),"")</f>
        <v>Enxada</v>
      </c>
    </row>
    <row r="36" spans="1:7" x14ac:dyDescent="0.2">
      <c r="A36" s="18" t="s">
        <v>35012</v>
      </c>
      <c r="B36" s="25">
        <v>1</v>
      </c>
      <c r="C36" s="25" t="s">
        <v>35076</v>
      </c>
      <c r="D36" s="25">
        <f t="shared" si="2"/>
        <v>0.08</v>
      </c>
      <c r="E36" s="25">
        <f>VLOOKUP($A36,'Premissas básicas'!$A:$F,5,0)</f>
        <v>56.34</v>
      </c>
      <c r="F36" s="25">
        <f t="shared" si="3"/>
        <v>4.5</v>
      </c>
      <c r="G36" s="110" t="str">
        <f>IFERROR(HYPERLINK("#"&amp;"'Premissas básicas'!E"&amp;MATCH($A36,'Premissas básicas'!$A:$A,0),$A36),"")</f>
        <v>Foice</v>
      </c>
    </row>
    <row r="37" spans="1:7" x14ac:dyDescent="0.2">
      <c r="A37" s="18" t="s">
        <v>35011</v>
      </c>
      <c r="B37" s="25">
        <v>1</v>
      </c>
      <c r="C37" s="25" t="s">
        <v>35076</v>
      </c>
      <c r="D37" s="25">
        <f t="shared" si="2"/>
        <v>0.08</v>
      </c>
      <c r="E37" s="25">
        <f>VLOOKUP($A37,'Premissas básicas'!$A:$F,5,0)</f>
        <v>31.14</v>
      </c>
      <c r="F37" s="25">
        <f t="shared" si="3"/>
        <v>2.4900000000000002</v>
      </c>
      <c r="G37" s="110" t="str">
        <f>IFERROR(HYPERLINK("#"&amp;"'Premissas básicas'!E"&amp;MATCH($A37,'Premissas básicas'!$A:$A,0),$A37),"")</f>
        <v>Facão</v>
      </c>
    </row>
    <row r="38" spans="1:7" x14ac:dyDescent="0.2">
      <c r="A38" s="18" t="s">
        <v>35015</v>
      </c>
      <c r="B38" s="25">
        <v>2</v>
      </c>
      <c r="C38" s="25" t="s">
        <v>35076</v>
      </c>
      <c r="D38" s="25">
        <f t="shared" si="2"/>
        <v>0.17</v>
      </c>
      <c r="E38" s="25">
        <f>VLOOKUP($A38,'Premissas básicas'!$A:$F,5,0)</f>
        <v>72.900000000000006</v>
      </c>
      <c r="F38" s="25">
        <f t="shared" si="3"/>
        <v>12.39</v>
      </c>
      <c r="G38" s="110" t="str">
        <f>IFERROR(HYPERLINK("#"&amp;"'Premissas básicas'!E"&amp;MATCH($A38,'Premissas básicas'!$A:$A,0),$A38),"")</f>
        <v>Rastilho</v>
      </c>
    </row>
    <row r="39" spans="1:7" x14ac:dyDescent="0.2">
      <c r="A39" s="18" t="s">
        <v>35008</v>
      </c>
      <c r="B39" s="25">
        <v>6</v>
      </c>
      <c r="C39" s="25" t="s">
        <v>35076</v>
      </c>
      <c r="D39" s="25">
        <f t="shared" si="2"/>
        <v>0.5</v>
      </c>
      <c r="E39" s="25">
        <f>VLOOKUP($A39,'Premissas básicas'!$A:$F,5,0)</f>
        <v>41.16</v>
      </c>
      <c r="F39" s="25">
        <f t="shared" si="3"/>
        <v>20.58</v>
      </c>
      <c r="G39" s="110" t="str">
        <f>IFERROR(HYPERLINK("#"&amp;"'Premissas básicas'!E"&amp;MATCH($A39,'Premissas básicas'!$A:$A,0),$A39),"")</f>
        <v>Cone de sinalização</v>
      </c>
    </row>
    <row r="41" spans="1:7" x14ac:dyDescent="0.2">
      <c r="A41" s="250" t="s">
        <v>35084</v>
      </c>
      <c r="B41" s="250"/>
      <c r="C41" s="250"/>
      <c r="D41" s="250"/>
      <c r="E41" s="250"/>
      <c r="F41" s="144">
        <f>SUM(F12:F40)</f>
        <v>4312.28</v>
      </c>
      <c r="G41" s="114"/>
    </row>
    <row r="43" spans="1:7" x14ac:dyDescent="0.2">
      <c r="A43" s="146" t="s">
        <v>34913</v>
      </c>
      <c r="E43" s="25">
        <f>VLOOKUP(A43,'Premissas básicas'!$A:$F,5,0)</f>
        <v>176</v>
      </c>
      <c r="F43" s="19" t="s">
        <v>35078</v>
      </c>
      <c r="G43" s="110" t="str">
        <f>IFERROR(HYPERLINK("#"&amp;"'Premissas básicas'!E"&amp;MATCH($A43,'Premissas básicas'!$A:$A,0),$A43),"")</f>
        <v>Horas trabalhadas no mês¹</v>
      </c>
    </row>
    <row r="44" spans="1:7" x14ac:dyDescent="0.2">
      <c r="A44" s="147" t="s">
        <v>34910</v>
      </c>
      <c r="E44" s="25">
        <f>VLOOKUP(A44,'Premissas básicas'!$A:$F,5,0)</f>
        <v>24</v>
      </c>
      <c r="F44" s="19" t="s">
        <v>35079</v>
      </c>
      <c r="G44" s="110" t="str">
        <f>IFERROR(HYPERLINK("#"&amp;"'Premissas básicas'!E"&amp;MATCH($A44,'Premissas básicas'!$A:$A,0),$A44),"")</f>
        <v>Dias trabalhados no mês¹</v>
      </c>
    </row>
  </sheetData>
  <mergeCells count="3">
    <mergeCell ref="A7:B7"/>
    <mergeCell ref="B9:E9"/>
    <mergeCell ref="A41:E41"/>
  </mergeCells>
  <hyperlinks>
    <hyperlink ref="G1" location="Premissas%20b%C3%A1sicas!A10" display="Premissas" xr:uid="{00000000-0004-0000-0C00-000000000000}"/>
    <hyperlink ref="G2" location="Planilha!A9" display="Planilha" xr:uid="{00000000-0004-0000-0C00-000001000000}"/>
  </hyperlinks>
  <printOptions horizontalCentered="1"/>
  <pageMargins left="0.62222222222222201" right="0.39374999999999999" top="0.78749999999999998" bottom="0.78749999999999998" header="0.51180555555555496" footer="0.51180555555555496"/>
  <pageSetup paperSize="9" firstPageNumber="0"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MK33"/>
  <sheetViews>
    <sheetView view="pageBreakPreview" zoomScaleNormal="100" workbookViewId="0">
      <pane ySplit="11" topLeftCell="A12" activePane="bottomLeft" state="frozen"/>
      <selection pane="bottomLeft" activeCell="A3" sqref="A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F30</f>
        <v>7188.4600000000009</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59</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59</v>
      </c>
      <c r="C13" s="53" t="str">
        <f>VLOOKUP($A13,'Premissas básicas'!$A:$F,3,0)</f>
        <v>01986</v>
      </c>
      <c r="D13" s="29">
        <v>1</v>
      </c>
      <c r="E13" s="29">
        <f>VLOOKUP($A13,'Premissas básicas'!$A:$F,5,0)</f>
        <v>35.01</v>
      </c>
      <c r="F13" s="19">
        <f>TRUNC(D13*E13*$E$32,2)</f>
        <v>6161.76</v>
      </c>
      <c r="G13" s="110" t="str">
        <f>IFERROR(HYPERLINK("#"&amp;"'Premissas básicas'!E"&amp;MATCH($A13,'Premissas básicas'!$A:$A,0),$A13),"")</f>
        <v>Encarregado</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TRUNC(D18*E18*$E$33,2)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TRUNC(D19*E19*$E$33,2)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ROUND(B22/12,2)</f>
        <v>0.33</v>
      </c>
      <c r="E22" s="25">
        <f>VLOOKUP($A22,'Premissas básicas'!$A:$F,5,0)</f>
        <v>33.5</v>
      </c>
      <c r="F22" s="25">
        <f>TRUNC(D22*E22,2)</f>
        <v>11.05</v>
      </c>
      <c r="G22" s="110" t="str">
        <f>IFERROR(HYPERLINK("#"&amp;"'Premissas básicas'!E"&amp;MATCH($A22,'Premissas básicas'!$A:$A,0),$A22),"")</f>
        <v>Calça de brim</v>
      </c>
    </row>
    <row r="23" spans="1:8" x14ac:dyDescent="0.2">
      <c r="A23" s="18" t="s">
        <v>34987</v>
      </c>
      <c r="B23" s="143">
        <v>4</v>
      </c>
      <c r="C23" s="25" t="s">
        <v>35076</v>
      </c>
      <c r="D23" s="25">
        <f>ROUND(B23/12,2)</f>
        <v>0.33</v>
      </c>
      <c r="E23" s="25">
        <f>VLOOKUP($A23,'Premissas básicas'!$A:$F,5,0)</f>
        <v>34.9</v>
      </c>
      <c r="F23" s="25">
        <f>TRUNC(D23*E23,2)</f>
        <v>11.51</v>
      </c>
      <c r="G23" s="110" t="str">
        <f>IFERROR(HYPERLINK("#"&amp;"'Premissas básicas'!E"&amp;MATCH($A23,'Premissas básicas'!$A:$A,0),$A23),"")</f>
        <v>Camisa polo</v>
      </c>
    </row>
    <row r="24" spans="1:8" x14ac:dyDescent="0.2">
      <c r="A24" s="18" t="s">
        <v>34984</v>
      </c>
      <c r="B24" s="143">
        <v>2</v>
      </c>
      <c r="C24" s="25" t="s">
        <v>35076</v>
      </c>
      <c r="D24" s="25">
        <f>ROUND(B24/12,2)</f>
        <v>0.17</v>
      </c>
      <c r="E24" s="25">
        <f>VLOOKUP($A24,'Premissas básicas'!$A:$F,5,0)</f>
        <v>42.5</v>
      </c>
      <c r="F24" s="25">
        <f>TRUNC(D24*E24,2)</f>
        <v>7.22</v>
      </c>
      <c r="G24" s="110" t="str">
        <f>IFERROR(HYPERLINK("#"&amp;"'Premissas básicas'!E"&amp;MATCH($A24,'Premissas básicas'!$A:$A,0),$A24),"")</f>
        <v>Bota de couro</v>
      </c>
    </row>
    <row r="25" spans="1:8" x14ac:dyDescent="0.2">
      <c r="A25" s="18" t="s">
        <v>34983</v>
      </c>
      <c r="B25" s="143">
        <v>2</v>
      </c>
      <c r="C25" s="25" t="s">
        <v>35076</v>
      </c>
      <c r="D25" s="25">
        <f>ROUND(B25/12,2)</f>
        <v>0.17</v>
      </c>
      <c r="E25" s="25">
        <f>VLOOKUP($A25,'Premissas básicas'!$A:$F,5,0)</f>
        <v>8.4</v>
      </c>
      <c r="F25" s="25">
        <f>TRUNC(D25*E25,2)</f>
        <v>1.42</v>
      </c>
      <c r="G25" s="110" t="str">
        <f>IFERROR(HYPERLINK("#"&amp;"'Premissas básicas'!E"&amp;MATCH($A25,'Premissas básicas'!$A:$A,0),$A25),"")</f>
        <v>Boné</v>
      </c>
    </row>
    <row r="26" spans="1:8" x14ac:dyDescent="0.2">
      <c r="G26" s="110" t="str">
        <f>IFERROR(HYPERLINK("#"&amp;"'Premissas básicas'!E"&amp;MATCH($A26,'Premissas básicas'!$A:$A,0),$A26),"")</f>
        <v/>
      </c>
    </row>
    <row r="27" spans="1:8" x14ac:dyDescent="0.2">
      <c r="A27" s="54"/>
      <c r="B27" s="54"/>
      <c r="D27" s="54" t="s">
        <v>35066</v>
      </c>
      <c r="E27" s="54" t="s">
        <v>35075</v>
      </c>
      <c r="F27" s="25" t="s">
        <v>35068</v>
      </c>
      <c r="G27" s="110" t="str">
        <f>IFERROR(HYPERLINK("#"&amp;"'Premissas básicas'!E"&amp;MATCH($A27,'Premissas básicas'!$A:$A,0),$A27),"")</f>
        <v/>
      </c>
    </row>
    <row r="28" spans="1:8" x14ac:dyDescent="0.2">
      <c r="A28" s="18" t="s">
        <v>34975</v>
      </c>
      <c r="B28" s="138"/>
      <c r="C28" s="53"/>
      <c r="D28" s="29">
        <v>1</v>
      </c>
      <c r="E28" s="25">
        <f>VLOOKUP($A28,'Premissas básicas'!$A:$F,5,0)</f>
        <v>99.9</v>
      </c>
      <c r="F28" s="19">
        <f>TRUNC(D28*E28,2)</f>
        <v>99.9</v>
      </c>
      <c r="G28" s="110" t="str">
        <f>IFERROR(HYPERLINK("#"&amp;"'Premissas básicas'!E"&amp;MATCH($A28,'Premissas básicas'!$A:$A,0),$A28),"")</f>
        <v>Comunicação via celular / rádio</v>
      </c>
    </row>
    <row r="29" spans="1:8" x14ac:dyDescent="0.2">
      <c r="B29" s="138"/>
      <c r="C29" s="53"/>
      <c r="D29" s="29"/>
      <c r="E29" s="29"/>
      <c r="G29" s="110"/>
    </row>
    <row r="30" spans="1:8" x14ac:dyDescent="0.2">
      <c r="A30" s="250" t="s">
        <v>35086</v>
      </c>
      <c r="B30" s="250"/>
      <c r="C30" s="250"/>
      <c r="D30" s="250"/>
      <c r="E30" s="250"/>
      <c r="F30" s="144">
        <f>SUM(F12:F29)</f>
        <v>7188.4600000000009</v>
      </c>
      <c r="G30" s="114"/>
    </row>
    <row r="31" spans="1:8" x14ac:dyDescent="0.2">
      <c r="G31" s="110"/>
    </row>
    <row r="32" spans="1:8" x14ac:dyDescent="0.2">
      <c r="A32" s="146" t="s">
        <v>34913</v>
      </c>
      <c r="E32" s="25">
        <f>VLOOKUP(A32,'Premissas básicas'!$A:$F,5,0)</f>
        <v>176</v>
      </c>
      <c r="F32" s="19" t="s">
        <v>35078</v>
      </c>
      <c r="G32" s="110" t="str">
        <f>IFERROR(HYPERLINK("#"&amp;"'Premissas básicas'!E"&amp;MATCH($A32,'Premissas básicas'!$A:$A,0),$A32),"")</f>
        <v>Horas trabalhadas no mês¹</v>
      </c>
    </row>
    <row r="33" spans="1:7" x14ac:dyDescent="0.2">
      <c r="A33" s="147" t="s">
        <v>34910</v>
      </c>
      <c r="E33" s="25">
        <f>VLOOKUP(A33,'Premissas básicas'!$A:$F,5,0)</f>
        <v>24</v>
      </c>
      <c r="F33" s="19" t="s">
        <v>35079</v>
      </c>
      <c r="G33" s="110" t="str">
        <f>IFERROR(HYPERLINK("#"&amp;"'Premissas básicas'!E"&amp;MATCH($A33,'Premissas básicas'!$A:$A,0),$A33),"")</f>
        <v>Dias trabalhados no mês¹</v>
      </c>
    </row>
  </sheetData>
  <mergeCells count="3">
    <mergeCell ref="A7:B7"/>
    <mergeCell ref="B9:E9"/>
    <mergeCell ref="A30:E30"/>
  </mergeCells>
  <hyperlinks>
    <hyperlink ref="G1" location="Premissas%20b%C3%A1sicas!A10" display="Premissas" xr:uid="{00000000-0004-0000-0D00-000000000000}"/>
    <hyperlink ref="G2" location="Planilha!A9" display="Planilha" xr:uid="{00000000-0004-0000-0D00-000001000000}"/>
  </hyperlinks>
  <printOptions horizontalCentered="1"/>
  <pageMargins left="0.57222222222222197" right="0.39374999999999999" top="0.78749999999999998" bottom="0.78749999999999998" header="0.51180555555555496" footer="0.51180555555555496"/>
  <pageSetup paperSize="9" firstPageNumber="0"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AMK32"/>
  <sheetViews>
    <sheetView view="pageBreakPreview" zoomScaleNormal="100" workbookViewId="0">
      <pane ySplit="11" topLeftCell="A12" activePane="bottomLeft" state="frozen"/>
      <selection pane="bottomLeft" activeCell="A3" sqref="A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F29</f>
        <v>5506.8</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64</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64</v>
      </c>
      <c r="C13" s="53" t="str">
        <f>VLOOKUP($A13,'Premissas básicas'!$A:$F,3,0)</f>
        <v>01981</v>
      </c>
      <c r="D13" s="29">
        <v>1</v>
      </c>
      <c r="E13" s="29">
        <f>VLOOKUP($A13,'Premissas básicas'!$A:$F,5,0)</f>
        <v>25.34</v>
      </c>
      <c r="F13" s="19">
        <f>TRUNC(D13*E13*$E$31,2)</f>
        <v>4459.84</v>
      </c>
      <c r="G13" s="110" t="str">
        <f>IFERROR(HYPERLINK("#"&amp;"'Premissas básicas'!E"&amp;MATCH($A13,'Premissas básicas'!$A:$A,0),$A13),"")</f>
        <v>Motorista</v>
      </c>
      <c r="I13" s="35"/>
    </row>
    <row r="14" spans="1:9" x14ac:dyDescent="0.2">
      <c r="A14" s="18" t="s">
        <v>35069</v>
      </c>
      <c r="B14" s="2"/>
      <c r="C14" s="53"/>
      <c r="F14" s="134" t="s">
        <v>35070</v>
      </c>
      <c r="G14" s="110" t="str">
        <f>IFERROR(HYPERLINK("#"&amp;"'Premissas básicas'!E"&amp;MATCH($A14,'Premissas básicas'!$A:$A,0),$A14),"")</f>
        <v/>
      </c>
    </row>
    <row r="15" spans="1:9" ht="11.25" customHeight="1" x14ac:dyDescent="0.2">
      <c r="A15" s="252" t="s">
        <v>35085</v>
      </c>
      <c r="B15" s="252"/>
      <c r="C15" s="252"/>
      <c r="D15" s="29">
        <f>1*$E$32</f>
        <v>24</v>
      </c>
      <c r="E15" s="19">
        <f>TRUNC(E13*0.2,2)</f>
        <v>5.0599999999999996</v>
      </c>
      <c r="F15" s="19">
        <f>TRUNC(D15*E15,2)</f>
        <v>121.44</v>
      </c>
      <c r="G15" s="110"/>
    </row>
    <row r="16" spans="1:9" x14ac:dyDescent="0.2">
      <c r="A16" s="252"/>
      <c r="B16" s="252"/>
      <c r="C16" s="252"/>
      <c r="D16" s="29"/>
      <c r="E16" s="19"/>
      <c r="G16" s="110"/>
    </row>
    <row r="17" spans="1:8" x14ac:dyDescent="0.2">
      <c r="A17" s="140" t="s">
        <v>35071</v>
      </c>
      <c r="B17" s="2"/>
      <c r="C17" s="53"/>
      <c r="D17" s="141">
        <v>0.2</v>
      </c>
      <c r="E17" s="25">
        <f>VLOOKUP(A17,'Premissas básicas'!$A:$F,5,0)</f>
        <v>1430</v>
      </c>
      <c r="F17" s="19">
        <f>TRUNC(D17*E17,2)</f>
        <v>286</v>
      </c>
      <c r="G17" s="110" t="str">
        <f>IFERROR(HYPERLINK("#"&amp;"'Premissas básicas'!E"&amp;MATCH($A17,'Premissas básicas'!$A:$A,0),$A17),"")</f>
        <v>salário base de ajudante</v>
      </c>
    </row>
    <row r="18" spans="1:8" x14ac:dyDescent="0.2">
      <c r="B18" s="2"/>
      <c r="C18" s="53"/>
      <c r="D18" s="141"/>
      <c r="E18" s="29"/>
      <c r="G18" s="110" t="str">
        <f>IFERROR(HYPERLINK("#"&amp;"'Premissas básicas'!E"&amp;MATCH($A18,'Premissas básicas'!$A:$A,0),$A18),"")</f>
        <v/>
      </c>
    </row>
    <row r="19" spans="1:8" s="54" customFormat="1" ht="11.25" x14ac:dyDescent="0.2">
      <c r="B19" s="142"/>
      <c r="C19" s="53"/>
      <c r="D19" s="54" t="s">
        <v>35066</v>
      </c>
      <c r="E19" s="54" t="s">
        <v>35072</v>
      </c>
      <c r="F19" s="25" t="s">
        <v>35068</v>
      </c>
      <c r="G19" s="110" t="str">
        <f>IFERROR(HYPERLINK("#"&amp;"'Premissas básicas'!E"&amp;MATCH($A19,'Premissas básicas'!$A:$A,0),$A19),"")</f>
        <v/>
      </c>
      <c r="H19" s="134"/>
    </row>
    <row r="20" spans="1:8" x14ac:dyDescent="0.2">
      <c r="A20" s="18" t="s">
        <v>34923</v>
      </c>
      <c r="B20" s="2"/>
      <c r="C20" s="53"/>
      <c r="D20" s="29">
        <v>1</v>
      </c>
      <c r="E20" s="29">
        <f>VLOOKUP($A20,'Premissas básicas'!$A:$F,5,0)</f>
        <v>21</v>
      </c>
      <c r="F20" s="19">
        <f>TRUNC(D20*E20*$E$32,2)</f>
        <v>504</v>
      </c>
      <c r="G20" s="110" t="str">
        <f>IFERROR(HYPERLINK("#"&amp;"'Premissas básicas'!E"&amp;MATCH($A20,'Premissas básicas'!$A:$A,0),$A20),"")</f>
        <v>Alimentação</v>
      </c>
    </row>
    <row r="21" spans="1:8" x14ac:dyDescent="0.2">
      <c r="A21" s="2" t="s">
        <v>34926</v>
      </c>
      <c r="B21" s="138"/>
      <c r="C21" s="53"/>
      <c r="D21" s="29">
        <v>1</v>
      </c>
      <c r="E21" s="29">
        <f>VLOOKUP($A21,'Premissas básicas'!$A:$F,5,0)</f>
        <v>4.4000000000000004</v>
      </c>
      <c r="F21" s="19">
        <f>TRUNC(D21*E21*$E$32,2)</f>
        <v>105.6</v>
      </c>
      <c r="G21" s="110" t="str">
        <f>IFERROR(HYPERLINK("#"&amp;"'Premissas básicas'!E"&amp;MATCH($A21,'Premissas básicas'!$A:$A,0),$A21),"")</f>
        <v>Transporte</v>
      </c>
    </row>
    <row r="22" spans="1:8" x14ac:dyDescent="0.2">
      <c r="A22" s="2"/>
      <c r="B22" s="138"/>
      <c r="C22" s="53"/>
      <c r="D22" s="29"/>
      <c r="E22" s="29"/>
      <c r="G22" s="110" t="str">
        <f>IFERROR(HYPERLINK("#"&amp;"'Premissas básicas'!E"&amp;MATCH($A22,'Premissas básicas'!$A:$A,0),$A22),"")</f>
        <v/>
      </c>
    </row>
    <row r="23" spans="1:8" s="54" customFormat="1" ht="11.25" x14ac:dyDescent="0.2">
      <c r="A23" s="142"/>
      <c r="B23" s="54" t="s">
        <v>35073</v>
      </c>
      <c r="C23" s="54" t="s">
        <v>35065</v>
      </c>
      <c r="D23" s="54" t="s">
        <v>35074</v>
      </c>
      <c r="E23" s="54" t="s">
        <v>35075</v>
      </c>
      <c r="F23" s="25" t="s">
        <v>35068</v>
      </c>
      <c r="G23" s="110" t="str">
        <f>IFERROR(HYPERLINK("#"&amp;"'Premissas básicas'!E"&amp;MATCH($A23,'Premissas básicas'!$A:$A,0),$A23),"")</f>
        <v/>
      </c>
      <c r="H23" s="134"/>
    </row>
    <row r="24" spans="1:8" x14ac:dyDescent="0.2">
      <c r="A24" s="18" t="s">
        <v>34985</v>
      </c>
      <c r="B24" s="143">
        <v>4</v>
      </c>
      <c r="C24" s="25" t="s">
        <v>35076</v>
      </c>
      <c r="D24" s="25">
        <f>ROUND(B24/12,2)</f>
        <v>0.33</v>
      </c>
      <c r="E24" s="25">
        <f>VLOOKUP($A24,'Premissas básicas'!$A:$F,5,0)</f>
        <v>33.5</v>
      </c>
      <c r="F24" s="25">
        <f>TRUNC(D24*E24,2)</f>
        <v>11.05</v>
      </c>
      <c r="G24" s="110" t="str">
        <f>IFERROR(HYPERLINK("#"&amp;"'Premissas básicas'!E"&amp;MATCH($A24,'Premissas básicas'!$A:$A,0),$A24),"")</f>
        <v>Calça de brim</v>
      </c>
    </row>
    <row r="25" spans="1:8" x14ac:dyDescent="0.2">
      <c r="A25" s="18" t="s">
        <v>34986</v>
      </c>
      <c r="B25" s="143">
        <v>4</v>
      </c>
      <c r="C25" s="25" t="s">
        <v>35076</v>
      </c>
      <c r="D25" s="25">
        <f>ROUND(B25/12,2)</f>
        <v>0.33</v>
      </c>
      <c r="E25" s="25">
        <f>VLOOKUP($A25,'Premissas básicas'!$A:$F,5,0)</f>
        <v>31</v>
      </c>
      <c r="F25" s="25">
        <f>TRUNC(D25*E25,2)</f>
        <v>10.23</v>
      </c>
      <c r="G25" s="110" t="str">
        <f>IFERROR(HYPERLINK("#"&amp;"'Premissas básicas'!E"&amp;MATCH($A25,'Premissas básicas'!$A:$A,0),$A25),"")</f>
        <v>Camisa de brim</v>
      </c>
    </row>
    <row r="26" spans="1:8" x14ac:dyDescent="0.2">
      <c r="A26" s="18" t="s">
        <v>34984</v>
      </c>
      <c r="B26" s="143">
        <v>2</v>
      </c>
      <c r="C26" s="25" t="s">
        <v>35076</v>
      </c>
      <c r="D26" s="25">
        <f>ROUND(B26/12,2)</f>
        <v>0.17</v>
      </c>
      <c r="E26" s="25">
        <f>VLOOKUP($A26,'Premissas básicas'!$A:$F,5,0)</f>
        <v>42.5</v>
      </c>
      <c r="F26" s="25">
        <f>TRUNC(D26*E26,2)</f>
        <v>7.22</v>
      </c>
      <c r="G26" s="110" t="str">
        <f>IFERROR(HYPERLINK("#"&amp;"'Premissas básicas'!E"&amp;MATCH($A26,'Premissas básicas'!$A:$A,0),$A26),"")</f>
        <v>Bota de couro</v>
      </c>
    </row>
    <row r="27" spans="1:8" x14ac:dyDescent="0.2">
      <c r="A27" s="18" t="s">
        <v>34983</v>
      </c>
      <c r="B27" s="143">
        <v>2</v>
      </c>
      <c r="C27" s="25" t="s">
        <v>35076</v>
      </c>
      <c r="D27" s="25">
        <f>ROUND(B27/12,2)</f>
        <v>0.17</v>
      </c>
      <c r="E27" s="25">
        <f>VLOOKUP($A27,'Premissas básicas'!$A:$F,5,0)</f>
        <v>8.4</v>
      </c>
      <c r="F27" s="25">
        <f>TRUNC(D27*E27,2)</f>
        <v>1.42</v>
      </c>
      <c r="G27" s="110" t="str">
        <f>IFERROR(HYPERLINK("#"&amp;"'Premissas básicas'!E"&amp;MATCH($A27,'Premissas básicas'!$A:$A,0),$A27),"")</f>
        <v>Boné</v>
      </c>
    </row>
    <row r="28" spans="1:8" x14ac:dyDescent="0.2">
      <c r="G28" s="110"/>
    </row>
    <row r="29" spans="1:8" x14ac:dyDescent="0.2">
      <c r="A29" s="250" t="s">
        <v>35087</v>
      </c>
      <c r="B29" s="250"/>
      <c r="C29" s="250"/>
      <c r="D29" s="250"/>
      <c r="E29" s="250"/>
      <c r="F29" s="144">
        <f>SUM(F12:F28)</f>
        <v>5506.8</v>
      </c>
      <c r="G29" s="114"/>
    </row>
    <row r="30" spans="1:8" x14ac:dyDescent="0.2">
      <c r="G30" s="110"/>
    </row>
    <row r="31" spans="1:8" x14ac:dyDescent="0.2">
      <c r="A31" s="146" t="s">
        <v>34913</v>
      </c>
      <c r="E31" s="25">
        <f>VLOOKUP(A31,'Premissas básicas'!$A:$F,5,0)</f>
        <v>176</v>
      </c>
      <c r="F31" s="19" t="s">
        <v>35078</v>
      </c>
      <c r="G31" s="110" t="str">
        <f>IFERROR(HYPERLINK("#"&amp;"'Premissas básicas'!E"&amp;MATCH($A31,'Premissas básicas'!$A:$A,0),$A31),"")</f>
        <v>Horas trabalhadas no mês¹</v>
      </c>
    </row>
    <row r="32" spans="1:8" x14ac:dyDescent="0.2">
      <c r="A32" s="147" t="s">
        <v>34910</v>
      </c>
      <c r="E32" s="25">
        <f>VLOOKUP(A32,'Premissas básicas'!$A:$F,5,0)</f>
        <v>24</v>
      </c>
      <c r="F32" s="19" t="s">
        <v>35079</v>
      </c>
      <c r="G32" s="110" t="str">
        <f>IFERROR(HYPERLINK("#"&amp;"'Premissas básicas'!E"&amp;MATCH($A32,'Premissas básicas'!$A:$A,0),$A32),"")</f>
        <v>Dias trabalhados no mês¹</v>
      </c>
    </row>
  </sheetData>
  <mergeCells count="4">
    <mergeCell ref="A7:B7"/>
    <mergeCell ref="B9:E9"/>
    <mergeCell ref="A15:C16"/>
    <mergeCell ref="A29:E29"/>
  </mergeCells>
  <hyperlinks>
    <hyperlink ref="G1" location="Premissas%20b%C3%A1sicas!A10" display="Premissas" xr:uid="{00000000-0004-0000-0E00-000000000000}"/>
    <hyperlink ref="G2" location="Planilha!A9" display="Planilha" xr:uid="{00000000-0004-0000-0E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AMK32"/>
  <sheetViews>
    <sheetView view="pageBreakPreview" zoomScaleNormal="100" workbookViewId="0">
      <pane ySplit="11" topLeftCell="A12" activePane="bottomLeft" state="frozen"/>
      <selection pane="bottomLeft" activeCell="A3" sqref="A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F29</f>
        <v>3479.6</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65</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64</v>
      </c>
      <c r="C13" s="53" t="str">
        <f>VLOOKUP($A13,'Premissas básicas'!$A:$F,3,0)</f>
        <v>01981</v>
      </c>
      <c r="D13" s="29">
        <v>1</v>
      </c>
      <c r="E13" s="29">
        <f>VLOOKUP($A13,'Premissas básicas'!$A:$F,5,0)</f>
        <v>25.34</v>
      </c>
      <c r="F13" s="19">
        <f>TRUNC(D13*E13*$E$31,2)</f>
        <v>2432.64</v>
      </c>
      <c r="G13" s="110" t="str">
        <f>IFERROR(HYPERLINK("#"&amp;"'Premissas básicas'!E"&amp;MATCH($A13,'Premissas básicas'!$A:$A,0),$A13),"")</f>
        <v>Motorista</v>
      </c>
      <c r="I13" s="35"/>
    </row>
    <row r="14" spans="1:9" x14ac:dyDescent="0.2">
      <c r="A14" s="18" t="s">
        <v>35069</v>
      </c>
      <c r="B14" s="2"/>
      <c r="C14" s="53"/>
      <c r="F14" s="134" t="s">
        <v>35070</v>
      </c>
      <c r="G14" s="110" t="str">
        <f>IFERROR(HYPERLINK("#"&amp;"'Premissas básicas'!E"&amp;MATCH($A14,'Premissas básicas'!$A:$A,0),$A14),"")</f>
        <v/>
      </c>
    </row>
    <row r="15" spans="1:9" ht="11.25" customHeight="1" x14ac:dyDescent="0.2">
      <c r="A15" s="252" t="s">
        <v>35085</v>
      </c>
      <c r="B15" s="252"/>
      <c r="C15" s="252"/>
      <c r="D15" s="29">
        <f>1*$E$32</f>
        <v>24</v>
      </c>
      <c r="E15" s="19">
        <f>TRUNC(E13*0.2,2)</f>
        <v>5.0599999999999996</v>
      </c>
      <c r="F15" s="19">
        <f>TRUNC(D15*E15,2)</f>
        <v>121.44</v>
      </c>
      <c r="G15" s="110"/>
    </row>
    <row r="16" spans="1:9" x14ac:dyDescent="0.2">
      <c r="A16" s="252"/>
      <c r="B16" s="252"/>
      <c r="C16" s="252"/>
      <c r="D16" s="29"/>
      <c r="E16" s="19"/>
      <c r="G16" s="110"/>
    </row>
    <row r="17" spans="1:8" x14ac:dyDescent="0.2">
      <c r="A17" s="140" t="s">
        <v>35071</v>
      </c>
      <c r="B17" s="2"/>
      <c r="C17" s="53"/>
      <c r="D17" s="141">
        <v>0.2</v>
      </c>
      <c r="E17" s="25">
        <f>VLOOKUP(A17,'Premissas básicas'!$A:$F,5,0)</f>
        <v>1430</v>
      </c>
      <c r="F17" s="19">
        <f>TRUNC(D17*E17,2)</f>
        <v>286</v>
      </c>
      <c r="G17" s="110" t="str">
        <f>IFERROR(HYPERLINK("#"&amp;"'Premissas básicas'!E"&amp;MATCH($A17,'Premissas básicas'!$A:$A,0),$A17),"")</f>
        <v>salário base de ajudante</v>
      </c>
    </row>
    <row r="18" spans="1:8" x14ac:dyDescent="0.2">
      <c r="B18" s="2"/>
      <c r="C18" s="53"/>
      <c r="D18" s="141"/>
      <c r="E18" s="29"/>
      <c r="G18" s="110" t="str">
        <f>IFERROR(HYPERLINK("#"&amp;"'Premissas básicas'!E"&amp;MATCH($A18,'Premissas básicas'!$A:$A,0),$A18),"")</f>
        <v/>
      </c>
    </row>
    <row r="19" spans="1:8" s="54" customFormat="1" ht="11.25" x14ac:dyDescent="0.2">
      <c r="B19" s="142"/>
      <c r="C19" s="53"/>
      <c r="D19" s="54" t="s">
        <v>35066</v>
      </c>
      <c r="E19" s="54" t="s">
        <v>35072</v>
      </c>
      <c r="F19" s="25" t="s">
        <v>35068</v>
      </c>
      <c r="G19" s="110" t="str">
        <f>IFERROR(HYPERLINK("#"&amp;"'Premissas básicas'!E"&amp;MATCH($A19,'Premissas básicas'!$A:$A,0),$A19),"")</f>
        <v/>
      </c>
      <c r="H19" s="134"/>
    </row>
    <row r="20" spans="1:8" x14ac:dyDescent="0.2">
      <c r="A20" s="18" t="s">
        <v>34923</v>
      </c>
      <c r="B20" s="2"/>
      <c r="C20" s="53"/>
      <c r="D20" s="29">
        <v>1</v>
      </c>
      <c r="E20" s="29">
        <f>VLOOKUP($A20,'Premissas básicas'!$A:$F,5,0)</f>
        <v>21</v>
      </c>
      <c r="F20" s="19">
        <f>TRUNC(D20*E20*$E$32,2)</f>
        <v>504</v>
      </c>
      <c r="G20" s="110" t="str">
        <f>IFERROR(HYPERLINK("#"&amp;"'Premissas básicas'!E"&amp;MATCH($A20,'Premissas básicas'!$A:$A,0),$A20),"")</f>
        <v>Alimentação</v>
      </c>
    </row>
    <row r="21" spans="1:8" x14ac:dyDescent="0.2">
      <c r="A21" s="2" t="s">
        <v>34926</v>
      </c>
      <c r="B21" s="138"/>
      <c r="C21" s="53"/>
      <c r="D21" s="29">
        <v>1</v>
      </c>
      <c r="E21" s="29">
        <f>VLOOKUP($A21,'Premissas básicas'!$A:$F,5,0)</f>
        <v>4.4000000000000004</v>
      </c>
      <c r="F21" s="19">
        <f>TRUNC(D21*E21*$E$32,2)</f>
        <v>105.6</v>
      </c>
      <c r="G21" s="110" t="str">
        <f>IFERROR(HYPERLINK("#"&amp;"'Premissas básicas'!E"&amp;MATCH($A21,'Premissas básicas'!$A:$A,0),$A21),"")</f>
        <v>Transporte</v>
      </c>
    </row>
    <row r="22" spans="1:8" x14ac:dyDescent="0.2">
      <c r="A22" s="2"/>
      <c r="B22" s="138"/>
      <c r="C22" s="53"/>
      <c r="D22" s="29"/>
      <c r="E22" s="29"/>
      <c r="G22" s="110" t="str">
        <f>IFERROR(HYPERLINK("#"&amp;"'Premissas básicas'!E"&amp;MATCH($A22,'Premissas básicas'!$A:$A,0),$A22),"")</f>
        <v/>
      </c>
    </row>
    <row r="23" spans="1:8" s="54" customFormat="1" ht="11.25" x14ac:dyDescent="0.2">
      <c r="A23" s="142"/>
      <c r="B23" s="54" t="s">
        <v>35073</v>
      </c>
      <c r="C23" s="54" t="s">
        <v>35065</v>
      </c>
      <c r="D23" s="54" t="s">
        <v>35074</v>
      </c>
      <c r="E23" s="54" t="s">
        <v>35075</v>
      </c>
      <c r="F23" s="25" t="s">
        <v>35068</v>
      </c>
      <c r="G23" s="110" t="str">
        <f>IFERROR(HYPERLINK("#"&amp;"'Premissas básicas'!E"&amp;MATCH($A23,'Premissas básicas'!$A:$A,0),$A23),"")</f>
        <v/>
      </c>
      <c r="H23" s="134"/>
    </row>
    <row r="24" spans="1:8" x14ac:dyDescent="0.2">
      <c r="A24" s="18" t="s">
        <v>34985</v>
      </c>
      <c r="B24" s="143">
        <v>4</v>
      </c>
      <c r="C24" s="25" t="s">
        <v>35076</v>
      </c>
      <c r="D24" s="25">
        <f>ROUND(B24/12,2)</f>
        <v>0.33</v>
      </c>
      <c r="E24" s="25">
        <f>VLOOKUP($A24,'Premissas básicas'!$A:$F,5,0)</f>
        <v>33.5</v>
      </c>
      <c r="F24" s="25">
        <f>TRUNC(D24*E24,2)</f>
        <v>11.05</v>
      </c>
      <c r="G24" s="110" t="str">
        <f>IFERROR(HYPERLINK("#"&amp;"'Premissas básicas'!E"&amp;MATCH($A24,'Premissas básicas'!$A:$A,0),$A24),"")</f>
        <v>Calça de brim</v>
      </c>
    </row>
    <row r="25" spans="1:8" x14ac:dyDescent="0.2">
      <c r="A25" s="18" t="s">
        <v>34986</v>
      </c>
      <c r="B25" s="143">
        <v>4</v>
      </c>
      <c r="C25" s="25" t="s">
        <v>35076</v>
      </c>
      <c r="D25" s="25">
        <f>ROUND(B25/12,2)</f>
        <v>0.33</v>
      </c>
      <c r="E25" s="25">
        <f>VLOOKUP($A25,'Premissas básicas'!$A:$F,5,0)</f>
        <v>31</v>
      </c>
      <c r="F25" s="25">
        <f>TRUNC(D25*E25,2)</f>
        <v>10.23</v>
      </c>
      <c r="G25" s="110" t="str">
        <f>IFERROR(HYPERLINK("#"&amp;"'Premissas básicas'!E"&amp;MATCH($A25,'Premissas básicas'!$A:$A,0),$A25),"")</f>
        <v>Camisa de brim</v>
      </c>
    </row>
    <row r="26" spans="1:8" x14ac:dyDescent="0.2">
      <c r="A26" s="18" t="s">
        <v>34984</v>
      </c>
      <c r="B26" s="143">
        <v>2</v>
      </c>
      <c r="C26" s="25" t="s">
        <v>35076</v>
      </c>
      <c r="D26" s="25">
        <f>ROUND(B26/12,2)</f>
        <v>0.17</v>
      </c>
      <c r="E26" s="25">
        <f>VLOOKUP($A26,'Premissas básicas'!$A:$F,5,0)</f>
        <v>42.5</v>
      </c>
      <c r="F26" s="25">
        <f>TRUNC(D26*E26,2)</f>
        <v>7.22</v>
      </c>
      <c r="G26" s="110" t="str">
        <f>IFERROR(HYPERLINK("#"&amp;"'Premissas básicas'!E"&amp;MATCH($A26,'Premissas básicas'!$A:$A,0),$A26),"")</f>
        <v>Bota de couro</v>
      </c>
    </row>
    <row r="27" spans="1:8" x14ac:dyDescent="0.2">
      <c r="A27" s="18" t="s">
        <v>34983</v>
      </c>
      <c r="B27" s="143">
        <v>2</v>
      </c>
      <c r="C27" s="25" t="s">
        <v>35076</v>
      </c>
      <c r="D27" s="25">
        <f>ROUND(B27/12,2)</f>
        <v>0.17</v>
      </c>
      <c r="E27" s="25">
        <f>VLOOKUP($A27,'Premissas básicas'!$A:$F,5,0)</f>
        <v>8.4</v>
      </c>
      <c r="F27" s="25">
        <f>TRUNC(D27*E27,2)</f>
        <v>1.42</v>
      </c>
      <c r="G27" s="110" t="str">
        <f>IFERROR(HYPERLINK("#"&amp;"'Premissas básicas'!E"&amp;MATCH($A27,'Premissas básicas'!$A:$A,0),$A27),"")</f>
        <v>Boné</v>
      </c>
    </row>
    <row r="28" spans="1:8" x14ac:dyDescent="0.2">
      <c r="G28" s="110"/>
    </row>
    <row r="29" spans="1:8" x14ac:dyDescent="0.2">
      <c r="A29" s="250" t="s">
        <v>35088</v>
      </c>
      <c r="B29" s="250"/>
      <c r="C29" s="250"/>
      <c r="D29" s="250"/>
      <c r="E29" s="250"/>
      <c r="F29" s="144">
        <f>SUM(F12:F28)</f>
        <v>3479.6</v>
      </c>
      <c r="G29" s="114"/>
    </row>
    <row r="30" spans="1:8" x14ac:dyDescent="0.2">
      <c r="G30" s="110"/>
    </row>
    <row r="31" spans="1:8" x14ac:dyDescent="0.2">
      <c r="A31" s="146" t="s">
        <v>34913</v>
      </c>
      <c r="E31" s="25">
        <v>96</v>
      </c>
      <c r="F31" s="19" t="s">
        <v>35078</v>
      </c>
      <c r="G31" s="110" t="str">
        <f>IFERROR(HYPERLINK("#"&amp;"'Premissas básicas'!E"&amp;MATCH($A31,'Premissas básicas'!$A:$A,0),$A31),"")</f>
        <v>Horas trabalhadas no mês¹</v>
      </c>
    </row>
    <row r="32" spans="1:8" x14ac:dyDescent="0.2">
      <c r="A32" s="147" t="s">
        <v>34910</v>
      </c>
      <c r="E32" s="25">
        <f>VLOOKUP(A32,'Premissas básicas'!$A:$F,5,0)</f>
        <v>24</v>
      </c>
      <c r="F32" s="19" t="s">
        <v>35079</v>
      </c>
      <c r="G32" s="110" t="str">
        <f>IFERROR(HYPERLINK("#"&amp;"'Premissas básicas'!E"&amp;MATCH($A32,'Premissas básicas'!$A:$A,0),$A32),"")</f>
        <v>Dias trabalhados no mês¹</v>
      </c>
    </row>
  </sheetData>
  <mergeCells count="4">
    <mergeCell ref="A7:B7"/>
    <mergeCell ref="B9:E9"/>
    <mergeCell ref="A15:C16"/>
    <mergeCell ref="A29:E29"/>
  </mergeCells>
  <hyperlinks>
    <hyperlink ref="G1" location="Premissas%20b%C3%A1sicas!A10" display="Premissas" xr:uid="{00000000-0004-0000-0F00-000000000000}"/>
    <hyperlink ref="G2" location="Planilha!A9" display="Planilha" xr:uid="{00000000-0004-0000-0F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AMK34"/>
  <sheetViews>
    <sheetView view="pageBreakPreview" zoomScaleNormal="100" workbookViewId="0">
      <pane ySplit="11" topLeftCell="A12" activePane="bottomLeft" state="frozen"/>
      <selection pane="bottomLeft" activeCell="A3" sqref="A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F31</f>
        <v>5412.3200000000015</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57</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57</v>
      </c>
      <c r="C13" s="53" t="str">
        <f>VLOOKUP($A13,'Premissas básicas'!$A:$F,3,0)</f>
        <v>01993</v>
      </c>
      <c r="D13" s="29">
        <v>1</v>
      </c>
      <c r="E13" s="29">
        <f>VLOOKUP($A13,'Premissas básicas'!$A:$F,5,0)</f>
        <v>25.34</v>
      </c>
      <c r="F13" s="19">
        <f>TRUNC(D13*E13*$E$33,2)</f>
        <v>4459.84</v>
      </c>
      <c r="G13" s="110" t="str">
        <f>IFERROR(HYPERLINK("#"&amp;"'Premissas básicas'!E"&amp;MATCH($A13,'Premissas básicas'!$A:$A,0),$A13),"")</f>
        <v>Bombeiro hidráulico</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TRUNC(D18*E18*$E$34,2)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TRUNC(D19*E19*$E$34,2)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9" si="0">ROUND(B22/12,2)</f>
        <v>0.33</v>
      </c>
      <c r="E22" s="25">
        <f>VLOOKUP($A22,'Premissas básicas'!$A:$F,5,0)</f>
        <v>33.5</v>
      </c>
      <c r="F22" s="25">
        <f t="shared" ref="F22:F29" si="1">TRUNC(D22*E22,2)</f>
        <v>11.05</v>
      </c>
      <c r="G22" s="110" t="str">
        <f>IFERROR(HYPERLINK("#"&amp;"'Premissas básicas'!E"&amp;MATCH($A22,'Premissas básicas'!$A:$A,0),$A22),"")</f>
        <v>Calça de brim</v>
      </c>
    </row>
    <row r="23" spans="1:8" x14ac:dyDescent="0.2">
      <c r="A23" s="18" t="s">
        <v>34986</v>
      </c>
      <c r="B23" s="143">
        <v>4</v>
      </c>
      <c r="C23" s="25" t="s">
        <v>35076</v>
      </c>
      <c r="D23" s="25">
        <f t="shared" si="0"/>
        <v>0.33</v>
      </c>
      <c r="E23" s="25">
        <f>VLOOKUP($A23,'Premissas básicas'!$A:$F,5,0)</f>
        <v>31</v>
      </c>
      <c r="F23" s="25">
        <f t="shared" si="1"/>
        <v>10.23</v>
      </c>
      <c r="G23" s="110" t="str">
        <f>IFERROR(HYPERLINK("#"&amp;"'Premissas básicas'!E"&amp;MATCH($A23,'Premissas básicas'!$A:$A,0),$A23),"")</f>
        <v>Camisa de brim</v>
      </c>
    </row>
    <row r="24" spans="1:8" x14ac:dyDescent="0.2">
      <c r="A24" s="18" t="s">
        <v>34984</v>
      </c>
      <c r="B24" s="143">
        <v>4</v>
      </c>
      <c r="C24" s="25" t="s">
        <v>35076</v>
      </c>
      <c r="D24" s="25">
        <f t="shared" si="0"/>
        <v>0.33</v>
      </c>
      <c r="E24" s="25">
        <f>VLOOKUP($A24,'Premissas básicas'!$A:$F,5,0)</f>
        <v>42.5</v>
      </c>
      <c r="F24" s="25">
        <f t="shared" si="1"/>
        <v>14.02</v>
      </c>
      <c r="G24" s="110" t="str">
        <f>IFERROR(HYPERLINK("#"&amp;"'Premissas básicas'!E"&amp;MATCH($A24,'Premissas básicas'!$A:$A,0),$A24),"")</f>
        <v>Bota de couro</v>
      </c>
    </row>
    <row r="25" spans="1:8" x14ac:dyDescent="0.2">
      <c r="A25" s="18" t="s">
        <v>34983</v>
      </c>
      <c r="B25" s="143">
        <v>3</v>
      </c>
      <c r="C25" s="25" t="s">
        <v>35076</v>
      </c>
      <c r="D25" s="25">
        <f t="shared" si="0"/>
        <v>0.25</v>
      </c>
      <c r="E25" s="25">
        <f>VLOOKUP($A25,'Premissas básicas'!$A:$F,5,0)</f>
        <v>8.4</v>
      </c>
      <c r="F25" s="25">
        <f t="shared" si="1"/>
        <v>2.1</v>
      </c>
      <c r="G25" s="110" t="str">
        <f>IFERROR(HYPERLINK("#"&amp;"'Premissas básicas'!E"&amp;MATCH($A25,'Premissas básicas'!$A:$A,0),$A25),"")</f>
        <v>Boné</v>
      </c>
    </row>
    <row r="26" spans="1:8" x14ac:dyDescent="0.2">
      <c r="A26" s="18" t="s">
        <v>34998</v>
      </c>
      <c r="B26" s="143">
        <v>6</v>
      </c>
      <c r="C26" s="25" t="s">
        <v>35076</v>
      </c>
      <c r="D26" s="25">
        <f t="shared" si="0"/>
        <v>0.5</v>
      </c>
      <c r="E26" s="25">
        <f>VLOOKUP($A26,'Premissas básicas'!$A:$F,5,0)</f>
        <v>24.03</v>
      </c>
      <c r="F26" s="25">
        <f t="shared" si="1"/>
        <v>12.01</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34992</v>
      </c>
      <c r="B28" s="143">
        <v>6</v>
      </c>
      <c r="C28" s="25" t="s">
        <v>35076</v>
      </c>
      <c r="D28" s="25">
        <f t="shared" si="0"/>
        <v>0.5</v>
      </c>
      <c r="E28" s="25">
        <f>VLOOKUP($A28,'Premissas básicas'!$A:$F,5,0)</f>
        <v>1.95</v>
      </c>
      <c r="F28" s="25">
        <f t="shared" si="1"/>
        <v>0.97</v>
      </c>
      <c r="G28" s="110" t="str">
        <f>IFERROR(HYPERLINK("#"&amp;"'Premissas básicas'!E"&amp;MATCH($A28,'Premissas básicas'!$A:$A,0),$A28),"")</f>
        <v>Luva pigmentada</v>
      </c>
    </row>
    <row r="29" spans="1:8" x14ac:dyDescent="0.2">
      <c r="A29" s="18" t="s">
        <v>34994</v>
      </c>
      <c r="B29" s="143">
        <v>6</v>
      </c>
      <c r="C29" s="25" t="s">
        <v>35076</v>
      </c>
      <c r="D29" s="25">
        <f t="shared" si="0"/>
        <v>0.5</v>
      </c>
      <c r="E29" s="25">
        <f>VLOOKUP($A29,'Premissas básicas'!$A:$F,5,0)</f>
        <v>4.0999999999999996</v>
      </c>
      <c r="F29" s="25">
        <f t="shared" si="1"/>
        <v>2.0499999999999998</v>
      </c>
      <c r="G29" s="110" t="str">
        <f>IFERROR(HYPERLINK("#"&amp;"'Premissas básicas'!E"&amp;MATCH($A29,'Premissas básicas'!$A:$A,0),$A29),"")</f>
        <v>Máscara de proteção</v>
      </c>
    </row>
    <row r="30" spans="1:8" x14ac:dyDescent="0.2">
      <c r="B30" s="148"/>
      <c r="C30" s="149"/>
      <c r="D30" s="29"/>
      <c r="E30" s="29"/>
      <c r="G30" s="110"/>
    </row>
    <row r="31" spans="1:8" x14ac:dyDescent="0.2">
      <c r="A31" s="250" t="s">
        <v>35089</v>
      </c>
      <c r="B31" s="250"/>
      <c r="C31" s="250"/>
      <c r="D31" s="250"/>
      <c r="E31" s="250"/>
      <c r="F31" s="144">
        <f>SUM(F12:F30)</f>
        <v>5412.3200000000015</v>
      </c>
    </row>
    <row r="32" spans="1:8" x14ac:dyDescent="0.2">
      <c r="G32" s="110"/>
    </row>
    <row r="33" spans="1:7" x14ac:dyDescent="0.2">
      <c r="A33" s="146" t="s">
        <v>34913</v>
      </c>
      <c r="E33" s="25">
        <f>VLOOKUP(A33,'Premissas básicas'!$A:$F,5,0)</f>
        <v>176</v>
      </c>
      <c r="F33" s="19" t="s">
        <v>35078</v>
      </c>
      <c r="G33" s="110" t="str">
        <f>IFERROR(HYPERLINK("#"&amp;"'Premissas básicas'!E"&amp;MATCH($A33,'Premissas básicas'!$A:$A,0),$A33),"")</f>
        <v>Horas trabalhadas no mês¹</v>
      </c>
    </row>
    <row r="34" spans="1:7" x14ac:dyDescent="0.2">
      <c r="A34" s="147" t="s">
        <v>34910</v>
      </c>
      <c r="E34" s="25">
        <f>VLOOKUP(A34,'Premissas básicas'!$A:$F,5,0)</f>
        <v>24</v>
      </c>
      <c r="F34" s="19" t="s">
        <v>35079</v>
      </c>
      <c r="G34" s="110" t="str">
        <f>IFERROR(HYPERLINK("#"&amp;"'Premissas básicas'!E"&amp;MATCH($A34,'Premissas básicas'!$A:$A,0),$A34),"")</f>
        <v>Dias trabalhados no mês¹</v>
      </c>
    </row>
  </sheetData>
  <mergeCells count="3">
    <mergeCell ref="A7:B7"/>
    <mergeCell ref="B9:E9"/>
    <mergeCell ref="A31:E31"/>
  </mergeCells>
  <hyperlinks>
    <hyperlink ref="G1" location="Premissas%20b%C3%A1sicas!A10" display="Premissas" xr:uid="{00000000-0004-0000-1000-000000000000}"/>
    <hyperlink ref="G2" location="Planilha!A9" display="Planilha" xr:uid="{00000000-0004-0000-1000-000001000000}"/>
  </hyperlinks>
  <printOptions horizontalCentered="1"/>
  <pageMargins left="0.60972222222222205" right="0.39374999999999999" top="0.78749999999999998" bottom="0.78749999999999998" header="0.51180555555555496" footer="0.51180555555555496"/>
  <pageSetup paperSize="9" firstPageNumber="0"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MK31"/>
  <sheetViews>
    <sheetView view="pageBreakPreview" zoomScaleNormal="100" workbookViewId="0">
      <pane ySplit="11" topLeftCell="A12" activePane="bottomLeft" state="frozen"/>
      <selection pane="bottomLeft" activeCell="A14" sqref="A1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F28</f>
        <v>5681.2300000000005</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35090</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43210</v>
      </c>
      <c r="C13" s="53" t="str">
        <f>VLOOKUP($A13,'Premissas básicas'!$A:$F,3,0)</f>
        <v>01969</v>
      </c>
      <c r="D13" s="29">
        <v>1</v>
      </c>
      <c r="E13" s="29">
        <f>VLOOKUP($A13,'Premissas básicas'!$A:$F,5,0)</f>
        <v>25.34</v>
      </c>
      <c r="F13" s="19">
        <f>TRUNC(D13*E13*$E$30,2)</f>
        <v>4459.84</v>
      </c>
      <c r="G13" s="110" t="str">
        <f>IFERROR(HYPERLINK("#"&amp;"'Premissas básicas'!E"&amp;MATCH($A13,'Premissas básicas'!$A:$A,0),$A13),"")</f>
        <v>Operador de máq.</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0.4</v>
      </c>
      <c r="E15" s="25">
        <f>VLOOKUP(A15,'Premissas básicas'!$A:$F,5,0)</f>
        <v>1430</v>
      </c>
      <c r="F15" s="19">
        <f>TRUNC(D15*E15,2)</f>
        <v>572</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TRUNC(D18*E18*$E$31,2)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TRUNC(D19*E19*$E$31,2)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ROUND(B22/12,2)</f>
        <v>0.33</v>
      </c>
      <c r="E22" s="25">
        <f>VLOOKUP($A22,'Premissas básicas'!$A:$F,5,0)</f>
        <v>33.5</v>
      </c>
      <c r="F22" s="25">
        <f>TRUNC(D22*E22,2)</f>
        <v>11.05</v>
      </c>
      <c r="G22" s="110" t="str">
        <f>IFERROR(HYPERLINK("#"&amp;"'Premissas básicas'!E"&amp;MATCH($A22,'Premissas básicas'!$A:$A,0),$A22),"")</f>
        <v>Calça de brim</v>
      </c>
    </row>
    <row r="23" spans="1:8" x14ac:dyDescent="0.2">
      <c r="A23" s="18" t="s">
        <v>34986</v>
      </c>
      <c r="B23" s="143">
        <v>4</v>
      </c>
      <c r="C23" s="25" t="s">
        <v>35076</v>
      </c>
      <c r="D23" s="25">
        <f>ROUND(B23/12,2)</f>
        <v>0.33</v>
      </c>
      <c r="E23" s="25">
        <f>VLOOKUP($A23,'Premissas básicas'!$A:$F,5,0)</f>
        <v>31</v>
      </c>
      <c r="F23" s="25">
        <f>TRUNC(D23*E23,2)</f>
        <v>10.23</v>
      </c>
      <c r="G23" s="110" t="str">
        <f>IFERROR(HYPERLINK("#"&amp;"'Premissas básicas'!E"&amp;MATCH($A23,'Premissas básicas'!$A:$A,0),$A23),"")</f>
        <v>Camisa de brim</v>
      </c>
    </row>
    <row r="24" spans="1:8" x14ac:dyDescent="0.2">
      <c r="A24" s="18" t="s">
        <v>34984</v>
      </c>
      <c r="B24" s="143">
        <v>4</v>
      </c>
      <c r="C24" s="25" t="s">
        <v>35076</v>
      </c>
      <c r="D24" s="25">
        <f>ROUND(B24/12,2)</f>
        <v>0.33</v>
      </c>
      <c r="E24" s="25">
        <f>VLOOKUP($A24,'Premissas básicas'!$A:$F,5,0)</f>
        <v>42.5</v>
      </c>
      <c r="F24" s="25">
        <f>TRUNC(D24*E24,2)</f>
        <v>14.02</v>
      </c>
      <c r="G24" s="110" t="str">
        <f>IFERROR(HYPERLINK("#"&amp;"'Premissas básicas'!E"&amp;MATCH($A24,'Premissas básicas'!$A:$A,0),$A24),"")</f>
        <v>Bota de couro</v>
      </c>
    </row>
    <row r="25" spans="1:8" x14ac:dyDescent="0.2">
      <c r="A25" s="18" t="s">
        <v>34995</v>
      </c>
      <c r="B25" s="143">
        <v>3</v>
      </c>
      <c r="C25" s="25" t="s">
        <v>35076</v>
      </c>
      <c r="D25" s="25">
        <f>ROUND(B25/12,2)</f>
        <v>0.25</v>
      </c>
      <c r="E25" s="25">
        <f>VLOOKUP($A25,'Premissas básicas'!$A:$F,5,0)</f>
        <v>5.99</v>
      </c>
      <c r="F25" s="25">
        <f>TRUNC(D25*E25,2)</f>
        <v>1.49</v>
      </c>
      <c r="G25" s="110" t="str">
        <f>IFERROR(HYPERLINK("#"&amp;"'Premissas básicas'!E"&amp;MATCH($A25,'Premissas básicas'!$A:$A,0),$A25),"")</f>
        <v>Óculos de proteção</v>
      </c>
    </row>
    <row r="26" spans="1:8" x14ac:dyDescent="0.2">
      <c r="A26" s="18" t="s">
        <v>34980</v>
      </c>
      <c r="B26" s="143">
        <v>3</v>
      </c>
      <c r="C26" s="25" t="s">
        <v>35076</v>
      </c>
      <c r="D26" s="25">
        <f>ROUND(B26/12,2)</f>
        <v>0.25</v>
      </c>
      <c r="E26" s="25">
        <f>VLOOKUP($A26,'Premissas básicas'!$A:$F,5,0)</f>
        <v>12</v>
      </c>
      <c r="F26" s="25">
        <f>TRUNC(D26*E26,2)</f>
        <v>3</v>
      </c>
      <c r="G26" s="110" t="str">
        <f>IFERROR(HYPERLINK("#"&amp;"'Premissas básicas'!E"&amp;MATCH($A26,'Premissas básicas'!$A:$A,0),$A26),"")</f>
        <v>Abafador de som</v>
      </c>
    </row>
    <row r="27" spans="1:8" x14ac:dyDescent="0.2">
      <c r="G27" s="110"/>
    </row>
    <row r="28" spans="1:8" x14ac:dyDescent="0.2">
      <c r="A28" s="250" t="s">
        <v>35091</v>
      </c>
      <c r="B28" s="250"/>
      <c r="C28" s="250"/>
      <c r="D28" s="250"/>
      <c r="E28" s="250"/>
      <c r="F28" s="144">
        <f>SUM(F12:F27)</f>
        <v>5681.2300000000005</v>
      </c>
    </row>
    <row r="29" spans="1:8" x14ac:dyDescent="0.2">
      <c r="G29" s="110"/>
    </row>
    <row r="30" spans="1:8" x14ac:dyDescent="0.2">
      <c r="A30" s="146" t="s">
        <v>34913</v>
      </c>
      <c r="E30" s="25">
        <f>VLOOKUP(A30,'Premissas básicas'!$A:$F,5,0)</f>
        <v>176</v>
      </c>
      <c r="F30" s="19" t="s">
        <v>35078</v>
      </c>
      <c r="G30" s="110" t="str">
        <f>IFERROR(HYPERLINK("#"&amp;"'Premissas básicas'!E"&amp;MATCH($A30,'Premissas básicas'!$A:$A,0),$A30),"")</f>
        <v>Horas trabalhadas no mês¹</v>
      </c>
    </row>
    <row r="31" spans="1:8" x14ac:dyDescent="0.2">
      <c r="A31" s="147" t="s">
        <v>34910</v>
      </c>
      <c r="E31" s="25">
        <f>VLOOKUP(A31,'Premissas básicas'!$A:$F,5,0)</f>
        <v>24</v>
      </c>
      <c r="F31" s="19" t="s">
        <v>35079</v>
      </c>
      <c r="G31" s="110" t="str">
        <f>IFERROR(HYPERLINK("#"&amp;"'Premissas básicas'!E"&amp;MATCH($A31,'Premissas básicas'!$A:$A,0),$A31),"")</f>
        <v>Dias trabalhados no mês¹</v>
      </c>
    </row>
  </sheetData>
  <mergeCells count="3">
    <mergeCell ref="A7:B7"/>
    <mergeCell ref="B9:E9"/>
    <mergeCell ref="A28:E28"/>
  </mergeCells>
  <hyperlinks>
    <hyperlink ref="G1" location="Premissas%20b%C3%A1sicas!A10" display="Premissas" xr:uid="{00000000-0004-0000-1100-000000000000}"/>
    <hyperlink ref="G2" location="Planilha!A9" display="Planilha" xr:uid="{00000000-0004-0000-1100-000001000000}"/>
  </hyperlinks>
  <printOptions horizontalCentered="1"/>
  <pageMargins left="0.66527777777777797"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MK31"/>
  <sheetViews>
    <sheetView view="pageBreakPreview" zoomScaleNormal="100" workbookViewId="0">
      <pane ySplit="11" topLeftCell="A21" activePane="bottomLeft" state="frozen"/>
      <selection pane="bottomLeft" activeCell="A22" sqref="A22"/>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F28</f>
        <v>3952.5899999999997</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35092</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43209</v>
      </c>
      <c r="C13" s="53" t="str">
        <f>VLOOKUP($A13,'Premissas básicas'!$A:$F,3,0)</f>
        <v>01970</v>
      </c>
      <c r="D13" s="29">
        <v>1</v>
      </c>
      <c r="E13" s="29">
        <f>VLOOKUP($A13,'Premissas básicas'!$A:$F,5,0)</f>
        <v>28.45</v>
      </c>
      <c r="F13" s="19">
        <f>TRUNC(D13*E13*$E$30,2)</f>
        <v>2731.2</v>
      </c>
      <c r="G13" s="110" t="str">
        <f>IFERROR(HYPERLINK("#"&amp;"'Premissas básicas'!E"&amp;MATCH($A13,'Premissas básicas'!$A:$A,0),$A13),"")</f>
        <v>Operador de trator</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0.4</v>
      </c>
      <c r="E15" s="25">
        <f>VLOOKUP(A15,'Premissas básicas'!$A:$F,5,0)</f>
        <v>1430</v>
      </c>
      <c r="F15" s="19">
        <f>TRUNC(D15*E15,2)</f>
        <v>572</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TRUNC(D18*E18*$E$31,2)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TRUNC(D19*E19*$E$31,2)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ROUND(B22/12,2)</f>
        <v>0.33</v>
      </c>
      <c r="E22" s="25">
        <f>VLOOKUP($A22,'Premissas básicas'!$A:$F,5,0)</f>
        <v>33.5</v>
      </c>
      <c r="F22" s="25">
        <f>TRUNC(D22*E22,2)</f>
        <v>11.05</v>
      </c>
      <c r="G22" s="110" t="str">
        <f>IFERROR(HYPERLINK("#"&amp;"'Premissas básicas'!E"&amp;MATCH($A22,'Premissas básicas'!$A:$A,0),$A22),"")</f>
        <v>Calça de brim</v>
      </c>
    </row>
    <row r="23" spans="1:8" x14ac:dyDescent="0.2">
      <c r="A23" s="18" t="s">
        <v>34986</v>
      </c>
      <c r="B23" s="143">
        <v>4</v>
      </c>
      <c r="C23" s="25" t="s">
        <v>35076</v>
      </c>
      <c r="D23" s="25">
        <f>ROUND(B23/12,2)</f>
        <v>0.33</v>
      </c>
      <c r="E23" s="25">
        <f>VLOOKUP($A23,'Premissas básicas'!$A:$F,5,0)</f>
        <v>31</v>
      </c>
      <c r="F23" s="25">
        <f>TRUNC(D23*E23,2)</f>
        <v>10.23</v>
      </c>
      <c r="G23" s="110" t="str">
        <f>IFERROR(HYPERLINK("#"&amp;"'Premissas básicas'!E"&amp;MATCH($A23,'Premissas básicas'!$A:$A,0),$A23),"")</f>
        <v>Camisa de brim</v>
      </c>
    </row>
    <row r="24" spans="1:8" x14ac:dyDescent="0.2">
      <c r="A24" s="18" t="s">
        <v>34984</v>
      </c>
      <c r="B24" s="143">
        <v>4</v>
      </c>
      <c r="C24" s="25" t="s">
        <v>35076</v>
      </c>
      <c r="D24" s="25">
        <f>ROUND(B24/12,2)</f>
        <v>0.33</v>
      </c>
      <c r="E24" s="25">
        <f>VLOOKUP($A24,'Premissas básicas'!$A:$F,5,0)</f>
        <v>42.5</v>
      </c>
      <c r="F24" s="25">
        <f>TRUNC(D24*E24,2)</f>
        <v>14.02</v>
      </c>
      <c r="G24" s="110" t="str">
        <f>IFERROR(HYPERLINK("#"&amp;"'Premissas básicas'!E"&amp;MATCH($A24,'Premissas básicas'!$A:$A,0),$A24),"")</f>
        <v>Bota de couro</v>
      </c>
    </row>
    <row r="25" spans="1:8" x14ac:dyDescent="0.2">
      <c r="A25" s="18" t="s">
        <v>34995</v>
      </c>
      <c r="B25" s="143">
        <v>3</v>
      </c>
      <c r="C25" s="25" t="s">
        <v>35076</v>
      </c>
      <c r="D25" s="25">
        <f>ROUND(B25/12,2)</f>
        <v>0.25</v>
      </c>
      <c r="E25" s="25">
        <f>VLOOKUP($A25,'Premissas básicas'!$A:$F,5,0)</f>
        <v>5.99</v>
      </c>
      <c r="F25" s="25">
        <f>TRUNC(D25*E25,2)</f>
        <v>1.49</v>
      </c>
      <c r="G25" s="110" t="str">
        <f>IFERROR(HYPERLINK("#"&amp;"'Premissas básicas'!E"&amp;MATCH($A25,'Premissas básicas'!$A:$A,0),$A25),"")</f>
        <v>Óculos de proteção</v>
      </c>
    </row>
    <row r="26" spans="1:8" x14ac:dyDescent="0.2">
      <c r="A26" s="18" t="s">
        <v>34980</v>
      </c>
      <c r="B26" s="143">
        <v>3</v>
      </c>
      <c r="C26" s="25" t="s">
        <v>35076</v>
      </c>
      <c r="D26" s="25">
        <f>ROUND(B26/12,2)</f>
        <v>0.25</v>
      </c>
      <c r="E26" s="25">
        <f>VLOOKUP($A26,'Premissas básicas'!$A:$F,5,0)</f>
        <v>12</v>
      </c>
      <c r="F26" s="25">
        <f>TRUNC(D26*E26,2)</f>
        <v>3</v>
      </c>
      <c r="G26" s="110" t="str">
        <f>IFERROR(HYPERLINK("#"&amp;"'Premissas básicas'!E"&amp;MATCH($A26,'Premissas básicas'!$A:$A,0),$A26),"")</f>
        <v>Abafador de som</v>
      </c>
    </row>
    <row r="27" spans="1:8" x14ac:dyDescent="0.2">
      <c r="G27" s="110"/>
    </row>
    <row r="28" spans="1:8" x14ac:dyDescent="0.2">
      <c r="A28" s="250" t="s">
        <v>35093</v>
      </c>
      <c r="B28" s="250"/>
      <c r="C28" s="250"/>
      <c r="D28" s="250"/>
      <c r="E28" s="250"/>
      <c r="F28" s="144">
        <f>SUM(F12:F27)</f>
        <v>3952.5899999999997</v>
      </c>
    </row>
    <row r="29" spans="1:8" x14ac:dyDescent="0.2">
      <c r="G29" s="110"/>
    </row>
    <row r="30" spans="1:8" x14ac:dyDescent="0.2">
      <c r="A30" s="146" t="s">
        <v>34913</v>
      </c>
      <c r="E30" s="25">
        <v>96</v>
      </c>
      <c r="F30" s="19" t="s">
        <v>35078</v>
      </c>
      <c r="G30" s="110" t="str">
        <f>IFERROR(HYPERLINK("#"&amp;"'Premissas básicas'!E"&amp;MATCH($A30,'Premissas básicas'!$A:$A,0),$A30),"")</f>
        <v>Horas trabalhadas no mês¹</v>
      </c>
    </row>
    <row r="31" spans="1:8" x14ac:dyDescent="0.2">
      <c r="A31" s="147" t="s">
        <v>34910</v>
      </c>
      <c r="E31" s="25">
        <f>VLOOKUP(A31,'Premissas básicas'!$A:$F,5,0)</f>
        <v>24</v>
      </c>
      <c r="F31" s="19" t="s">
        <v>35079</v>
      </c>
      <c r="G31" s="110" t="str">
        <f>IFERROR(HYPERLINK("#"&amp;"'Premissas básicas'!E"&amp;MATCH($A31,'Premissas básicas'!$A:$A,0),$A31),"")</f>
        <v>Dias trabalhados no mês¹</v>
      </c>
    </row>
  </sheetData>
  <mergeCells count="3">
    <mergeCell ref="A7:B7"/>
    <mergeCell ref="B9:E9"/>
    <mergeCell ref="A28:E28"/>
  </mergeCells>
  <hyperlinks>
    <hyperlink ref="G1" location="Premissas%20b%C3%A1sicas!A10" display="Premissas" xr:uid="{00000000-0004-0000-1200-000000000000}"/>
    <hyperlink ref="G2" location="Planilha!A9" display="Planilha" xr:uid="{00000000-0004-0000-1200-000001000000}"/>
  </hyperlinks>
  <printOptions horizontalCentered="1"/>
  <pageMargins left="0.66527777777777797"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BD97"/>
  </sheetPr>
  <dimension ref="A1:AMR32"/>
  <sheetViews>
    <sheetView showGridLines="0" view="pageBreakPreview" zoomScaleNormal="100" zoomScaleSheetLayoutView="100" workbookViewId="0">
      <selection activeCell="J21" sqref="J21"/>
    </sheetView>
  </sheetViews>
  <sheetFormatPr defaultRowHeight="12.75" x14ac:dyDescent="0.2"/>
  <cols>
    <col min="1" max="1" width="8.42578125" style="18" customWidth="1"/>
    <col min="2" max="2" width="31.42578125" style="2" customWidth="1"/>
    <col min="3" max="15" width="14.28515625" style="18" customWidth="1"/>
    <col min="16" max="16" width="2.85546875" style="18" customWidth="1"/>
    <col min="17" max="17" width="11.42578125" style="18" customWidth="1"/>
    <col min="18" max="18" width="11.42578125" style="19" customWidth="1"/>
    <col min="19" max="19" width="12.140625" style="18" bestFit="1" customWidth="1"/>
    <col min="20" max="20" width="9.5703125" style="18" customWidth="1"/>
    <col min="21" max="1032" width="8.85546875" style="18" customWidth="1"/>
  </cols>
  <sheetData>
    <row r="1" spans="1:28" ht="31.5" x14ac:dyDescent="0.5">
      <c r="A1" s="218" t="s">
        <v>43233</v>
      </c>
      <c r="B1" s="217"/>
      <c r="C1" s="217"/>
      <c r="D1" s="217"/>
      <c r="E1" s="217"/>
      <c r="F1" s="217"/>
      <c r="G1" s="217"/>
      <c r="H1" s="217"/>
      <c r="I1" s="217"/>
      <c r="J1" s="217"/>
      <c r="K1" s="217"/>
      <c r="L1" s="217"/>
      <c r="M1" s="217"/>
      <c r="N1" s="217"/>
      <c r="O1" s="191"/>
      <c r="P1" s="191"/>
      <c r="Q1" s="191"/>
      <c r="R1" s="191"/>
      <c r="S1" s="191"/>
      <c r="T1" s="191"/>
      <c r="U1" s="191"/>
      <c r="V1" s="191"/>
      <c r="W1" s="191"/>
      <c r="X1" s="191"/>
      <c r="Y1" s="191"/>
      <c r="Z1" s="191"/>
      <c r="AA1" s="191"/>
      <c r="AB1" s="191"/>
    </row>
    <row r="2" spans="1:28" ht="15.75" x14ac:dyDescent="0.25">
      <c r="A2" s="216" t="s">
        <v>35297</v>
      </c>
      <c r="B2" s="217"/>
      <c r="C2" s="217"/>
      <c r="D2" s="217"/>
      <c r="E2" s="217"/>
      <c r="F2" s="217"/>
      <c r="G2" s="217"/>
      <c r="H2" s="217"/>
      <c r="I2" s="217"/>
      <c r="J2" s="217"/>
      <c r="K2" s="217"/>
      <c r="L2" s="217"/>
      <c r="M2" s="217"/>
      <c r="N2" s="217"/>
      <c r="O2" s="192"/>
      <c r="P2" s="192"/>
      <c r="Q2" s="192"/>
      <c r="R2" s="192"/>
      <c r="S2" s="192"/>
      <c r="T2" s="192"/>
      <c r="U2" s="192"/>
      <c r="V2" s="192"/>
      <c r="W2" s="192"/>
      <c r="X2" s="192"/>
      <c r="Y2" s="192"/>
      <c r="Z2" s="192"/>
      <c r="AA2" s="192"/>
      <c r="AB2" s="192"/>
    </row>
    <row r="3" spans="1:28" ht="15.75" x14ac:dyDescent="0.25">
      <c r="A3" s="216" t="s">
        <v>35298</v>
      </c>
      <c r="B3" s="217"/>
      <c r="C3" s="217"/>
      <c r="D3" s="217"/>
      <c r="E3" s="217"/>
      <c r="F3" s="217"/>
      <c r="G3" s="217"/>
      <c r="H3" s="217"/>
      <c r="I3" s="217"/>
      <c r="J3" s="217"/>
      <c r="K3" s="217"/>
      <c r="L3" s="217"/>
      <c r="M3" s="217"/>
      <c r="N3" s="217"/>
      <c r="O3" s="192"/>
      <c r="P3" s="192"/>
      <c r="Q3" s="192"/>
      <c r="R3" s="192"/>
      <c r="S3" s="192"/>
      <c r="T3" s="192"/>
      <c r="U3" s="192"/>
      <c r="V3" s="192"/>
      <c r="W3" s="192"/>
      <c r="X3" s="192"/>
      <c r="Y3" s="192"/>
      <c r="Z3" s="192"/>
      <c r="AA3" s="192"/>
      <c r="AB3" s="192"/>
    </row>
    <row r="4" spans="1:28" x14ac:dyDescent="0.2">
      <c r="A4"/>
      <c r="B4"/>
      <c r="C4"/>
      <c r="D4"/>
      <c r="E4"/>
      <c r="F4"/>
      <c r="G4"/>
      <c r="H4"/>
      <c r="I4"/>
      <c r="J4"/>
      <c r="K4"/>
      <c r="L4"/>
      <c r="M4"/>
      <c r="N4"/>
      <c r="O4"/>
      <c r="P4"/>
      <c r="Q4"/>
      <c r="R4"/>
      <c r="S4"/>
      <c r="T4"/>
      <c r="U4"/>
      <c r="V4"/>
      <c r="W4"/>
      <c r="X4"/>
      <c r="Y4"/>
      <c r="Z4"/>
      <c r="AA4"/>
      <c r="AB4"/>
    </row>
    <row r="5" spans="1:28" ht="15" x14ac:dyDescent="0.2">
      <c r="A5" s="214" t="s">
        <v>35302</v>
      </c>
      <c r="B5" s="215"/>
      <c r="C5" s="215"/>
      <c r="D5" s="215"/>
      <c r="E5" s="215"/>
      <c r="F5" s="215"/>
      <c r="G5" s="215"/>
      <c r="H5" s="215"/>
      <c r="I5" s="215"/>
      <c r="J5" s="215"/>
      <c r="K5" s="215"/>
      <c r="L5" s="215"/>
      <c r="M5" s="215"/>
      <c r="N5" s="215"/>
      <c r="O5" s="193"/>
      <c r="P5" s="193"/>
      <c r="Q5" s="193"/>
      <c r="R5" s="193"/>
      <c r="S5" s="193"/>
      <c r="T5" s="193"/>
      <c r="U5" s="193"/>
      <c r="V5" s="193"/>
      <c r="W5" s="193"/>
      <c r="X5" s="193"/>
      <c r="Y5" s="193"/>
      <c r="Z5" s="193"/>
      <c r="AA5" s="193"/>
      <c r="AB5" s="194" t="s">
        <v>35303</v>
      </c>
    </row>
    <row r="6" spans="1:28" ht="15" customHeight="1" x14ac:dyDescent="0.2">
      <c r="A6" s="212" t="s">
        <v>35307</v>
      </c>
      <c r="B6" s="213"/>
      <c r="C6" s="213"/>
      <c r="D6" s="213"/>
      <c r="E6" s="213"/>
      <c r="F6" s="213"/>
      <c r="G6" s="213"/>
      <c r="H6" s="213"/>
      <c r="I6" s="213"/>
      <c r="J6" s="213"/>
      <c r="K6" s="213"/>
      <c r="L6" s="213"/>
      <c r="M6" s="213"/>
      <c r="N6" s="213"/>
      <c r="O6" s="194"/>
      <c r="P6" s="194"/>
      <c r="Q6" s="194"/>
      <c r="R6" s="194"/>
      <c r="S6" s="194"/>
      <c r="T6" s="194"/>
      <c r="U6" s="194"/>
      <c r="V6" s="194"/>
      <c r="W6" s="194"/>
      <c r="X6" s="194"/>
      <c r="Y6" s="194"/>
      <c r="Z6" s="194"/>
      <c r="AA6"/>
      <c r="AB6" s="196">
        <v>44866</v>
      </c>
    </row>
    <row r="7" spans="1:28" ht="15" x14ac:dyDescent="0.2">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row>
    <row r="8" spans="1:28" ht="17.25" customHeight="1" x14ac:dyDescent="0.2">
      <c r="A8" s="214" t="s">
        <v>35308</v>
      </c>
      <c r="B8" s="215"/>
      <c r="C8" s="215"/>
      <c r="D8" s="215"/>
      <c r="E8" s="215"/>
      <c r="F8" s="215"/>
      <c r="G8" s="215"/>
      <c r="H8" s="215"/>
      <c r="I8" s="215"/>
      <c r="J8" s="215"/>
      <c r="K8" s="215"/>
      <c r="L8" s="215"/>
      <c r="M8" s="198" t="s">
        <v>35306</v>
      </c>
      <c r="N8" s="85">
        <f>'Premissas básicas'!$F$9</f>
        <v>44986</v>
      </c>
      <c r="O8" s="193"/>
      <c r="P8" s="193"/>
      <c r="Q8" s="193"/>
      <c r="R8" s="193"/>
      <c r="S8" s="193"/>
      <c r="T8" s="193"/>
      <c r="U8" s="193"/>
      <c r="V8" s="193"/>
      <c r="W8" s="193"/>
      <c r="X8" s="193"/>
      <c r="Y8" s="193"/>
      <c r="Z8" s="193"/>
      <c r="AA8" s="194"/>
      <c r="AB8" s="197" t="s">
        <v>35304</v>
      </c>
    </row>
    <row r="9" spans="1:28" ht="12.75" customHeight="1" x14ac:dyDescent="0.2">
      <c r="A9" s="214" t="s">
        <v>35299</v>
      </c>
      <c r="B9" s="215"/>
      <c r="C9" s="221" t="s">
        <v>35300</v>
      </c>
      <c r="D9" s="221"/>
      <c r="E9" s="221"/>
      <c r="F9" s="221"/>
      <c r="G9" s="221"/>
      <c r="H9" s="221"/>
      <c r="I9" s="221"/>
      <c r="J9" s="221"/>
      <c r="K9" s="221"/>
      <c r="L9" s="195"/>
      <c r="M9" s="195"/>
      <c r="N9" s="195"/>
      <c r="O9" s="194"/>
      <c r="P9" s="194"/>
      <c r="Q9" s="194"/>
      <c r="R9" s="194"/>
      <c r="S9" s="194"/>
      <c r="T9" s="194"/>
      <c r="U9" s="194"/>
      <c r="V9" s="194"/>
      <c r="W9" s="194"/>
      <c r="X9" s="194"/>
      <c r="Y9" s="194"/>
      <c r="Z9" s="194"/>
      <c r="AA9" s="194"/>
      <c r="AB9" s="194"/>
    </row>
    <row r="10" spans="1:28" ht="12.75" customHeight="1" x14ac:dyDescent="0.2">
      <c r="A10" s="195"/>
      <c r="B10" s="195"/>
      <c r="C10" s="195"/>
      <c r="D10" s="195"/>
      <c r="E10" s="195"/>
      <c r="F10" s="195"/>
      <c r="G10" s="195"/>
      <c r="H10" s="195"/>
      <c r="I10" s="195"/>
      <c r="J10" s="195"/>
      <c r="K10" s="195"/>
      <c r="L10" s="195"/>
      <c r="M10" s="195"/>
      <c r="N10" s="195"/>
      <c r="O10" s="194"/>
      <c r="P10" s="194"/>
      <c r="Q10" s="194"/>
      <c r="R10" s="194"/>
      <c r="S10" s="194"/>
      <c r="T10" s="194"/>
      <c r="U10" s="194"/>
      <c r="V10" s="194"/>
      <c r="W10" s="194"/>
      <c r="X10" s="194"/>
      <c r="Y10" s="194"/>
      <c r="Z10" s="194"/>
      <c r="AA10" s="194"/>
      <c r="AB10" s="194"/>
    </row>
    <row r="11" spans="1:28" ht="21" x14ac:dyDescent="0.35">
      <c r="A11" s="220" t="s">
        <v>35305</v>
      </c>
      <c r="B11" s="217"/>
      <c r="C11" s="217"/>
      <c r="D11" s="217"/>
      <c r="E11" s="217"/>
      <c r="F11" s="217"/>
      <c r="G11" s="217"/>
      <c r="H11" s="217"/>
      <c r="I11" s="217"/>
      <c r="J11" s="217"/>
      <c r="K11" s="217"/>
      <c r="L11" s="217"/>
      <c r="M11" s="217"/>
      <c r="N11" s="217"/>
      <c r="O11" s="190"/>
      <c r="P11" s="190"/>
      <c r="Q11" s="190"/>
      <c r="R11" s="190"/>
      <c r="S11" s="190"/>
      <c r="T11" s="190"/>
      <c r="U11" s="190"/>
      <c r="V11" s="190"/>
      <c r="W11" s="190"/>
      <c r="X11" s="190"/>
      <c r="Y11" s="190"/>
      <c r="Z11" s="190"/>
      <c r="AA11" s="190"/>
      <c r="AB11" s="190"/>
    </row>
    <row r="12" spans="1:28" ht="11.25" customHeight="1" x14ac:dyDescent="0.2">
      <c r="C12" s="20" t="s">
        <v>1</v>
      </c>
      <c r="D12" s="20" t="s">
        <v>2</v>
      </c>
      <c r="E12" s="20" t="s">
        <v>3</v>
      </c>
      <c r="F12" s="20" t="s">
        <v>4</v>
      </c>
      <c r="G12" s="20" t="s">
        <v>5</v>
      </c>
      <c r="H12" s="20" t="s">
        <v>6</v>
      </c>
      <c r="I12" s="20" t="s">
        <v>35291</v>
      </c>
      <c r="J12" s="20" t="s">
        <v>35292</v>
      </c>
      <c r="K12" s="20" t="s">
        <v>35293</v>
      </c>
      <c r="L12" s="20" t="s">
        <v>35294</v>
      </c>
      <c r="M12" s="20" t="s">
        <v>35295</v>
      </c>
      <c r="N12" s="20" t="s">
        <v>35296</v>
      </c>
      <c r="O12" s="3"/>
    </row>
    <row r="13" spans="1:28" x14ac:dyDescent="0.2">
      <c r="A13" s="209" t="s">
        <v>43234</v>
      </c>
      <c r="B13" s="209"/>
      <c r="C13" s="21" t="s">
        <v>7</v>
      </c>
      <c r="D13" s="21" t="s">
        <v>7</v>
      </c>
      <c r="E13" s="21" t="s">
        <v>7</v>
      </c>
      <c r="F13" s="21" t="s">
        <v>7</v>
      </c>
      <c r="G13" s="21" t="s">
        <v>7</v>
      </c>
      <c r="H13" s="21" t="s">
        <v>7</v>
      </c>
      <c r="I13" s="21" t="s">
        <v>7</v>
      </c>
      <c r="J13" s="21" t="s">
        <v>7</v>
      </c>
      <c r="K13" s="21" t="s">
        <v>7</v>
      </c>
      <c r="L13" s="21" t="s">
        <v>7</v>
      </c>
      <c r="M13" s="21" t="s">
        <v>7</v>
      </c>
      <c r="N13" s="21" t="s">
        <v>7</v>
      </c>
      <c r="O13" s="38"/>
    </row>
    <row r="14" spans="1:28" x14ac:dyDescent="0.2">
      <c r="A14" s="209"/>
      <c r="B14" s="209"/>
      <c r="C14" s="21" t="s">
        <v>8</v>
      </c>
      <c r="D14" s="21" t="s">
        <v>8</v>
      </c>
      <c r="E14" s="21" t="s">
        <v>8</v>
      </c>
      <c r="F14" s="21" t="s">
        <v>8</v>
      </c>
      <c r="G14" s="21" t="s">
        <v>8</v>
      </c>
      <c r="H14" s="21" t="s">
        <v>8</v>
      </c>
      <c r="I14" s="21" t="s">
        <v>8</v>
      </c>
      <c r="J14" s="21" t="s">
        <v>8</v>
      </c>
      <c r="K14" s="21" t="s">
        <v>8</v>
      </c>
      <c r="L14" s="21" t="s">
        <v>8</v>
      </c>
      <c r="M14" s="21" t="s">
        <v>8</v>
      </c>
      <c r="N14" s="21" t="s">
        <v>8</v>
      </c>
      <c r="O14" s="38"/>
    </row>
    <row r="15" spans="1:28" x14ac:dyDescent="0.2">
      <c r="A15" s="22" t="s">
        <v>9</v>
      </c>
      <c r="B15" s="208" t="str">
        <f>Planilha!C9</f>
        <v>LIMPEZA E MANUTENÇÃO PÚBLICA</v>
      </c>
      <c r="C15" s="23">
        <f t="shared" ref="C15:N15" si="0">1/12</f>
        <v>8.3333333333333329E-2</v>
      </c>
      <c r="D15" s="23">
        <f t="shared" si="0"/>
        <v>8.3333333333333329E-2</v>
      </c>
      <c r="E15" s="23">
        <f t="shared" si="0"/>
        <v>8.3333333333333329E-2</v>
      </c>
      <c r="F15" s="23">
        <f t="shared" si="0"/>
        <v>8.3333333333333329E-2</v>
      </c>
      <c r="G15" s="23">
        <f t="shared" si="0"/>
        <v>8.3333333333333329E-2</v>
      </c>
      <c r="H15" s="23">
        <f t="shared" si="0"/>
        <v>8.3333333333333329E-2</v>
      </c>
      <c r="I15" s="23">
        <f t="shared" si="0"/>
        <v>8.3333333333333329E-2</v>
      </c>
      <c r="J15" s="23">
        <f t="shared" si="0"/>
        <v>8.3333333333333329E-2</v>
      </c>
      <c r="K15" s="23">
        <f t="shared" si="0"/>
        <v>8.3333333333333329E-2</v>
      </c>
      <c r="L15" s="23">
        <f t="shared" si="0"/>
        <v>8.3333333333333329E-2</v>
      </c>
      <c r="M15" s="23">
        <f t="shared" si="0"/>
        <v>8.3333333333333329E-2</v>
      </c>
      <c r="N15" s="23">
        <f t="shared" si="0"/>
        <v>8.3333333333333329E-2</v>
      </c>
      <c r="O15" s="185"/>
      <c r="Q15" s="24" t="s">
        <v>10</v>
      </c>
      <c r="R15" s="25" t="s">
        <v>11</v>
      </c>
    </row>
    <row r="16" spans="1:28" ht="15" customHeight="1" x14ac:dyDescent="0.2">
      <c r="A16" s="26"/>
      <c r="B16" s="208"/>
      <c r="C16" s="27">
        <f>ROUNDDOWN($R16*C15,2)</f>
        <v>701500</v>
      </c>
      <c r="D16" s="27">
        <f>ROUNDDOWN($R16*D15,2)</f>
        <v>701500</v>
      </c>
      <c r="E16" s="27">
        <f>ROUNDDOWN($R16*E15,2)</f>
        <v>701500</v>
      </c>
      <c r="F16" s="27">
        <f>ROUNDDOWN($R16*F15,2)</f>
        <v>701500</v>
      </c>
      <c r="G16" s="27">
        <f t="shared" ref="G16:N16" si="1">ROUNDDOWN($R16*G15,2)+0.01</f>
        <v>701500.01</v>
      </c>
      <c r="H16" s="27">
        <f t="shared" si="1"/>
        <v>701500.01</v>
      </c>
      <c r="I16" s="27">
        <f t="shared" si="1"/>
        <v>701500.01</v>
      </c>
      <c r="J16" s="27">
        <f t="shared" si="1"/>
        <v>701500.01</v>
      </c>
      <c r="K16" s="27">
        <f t="shared" si="1"/>
        <v>701500.01</v>
      </c>
      <c r="L16" s="27">
        <f t="shared" si="1"/>
        <v>701500.01</v>
      </c>
      <c r="M16" s="27">
        <f t="shared" si="1"/>
        <v>701500.01</v>
      </c>
      <c r="N16" s="27">
        <f t="shared" si="1"/>
        <v>701500.01</v>
      </c>
      <c r="O16" s="29"/>
      <c r="Q16" s="28">
        <f>SUM(C16:H16)</f>
        <v>4209000.0199999996</v>
      </c>
      <c r="R16" s="28">
        <f>Planilha!H9</f>
        <v>8418000</v>
      </c>
      <c r="S16" s="28">
        <f>Q16-R16</f>
        <v>-4208999.9800000004</v>
      </c>
      <c r="T16" s="29"/>
    </row>
    <row r="17" spans="1:20" x14ac:dyDescent="0.2">
      <c r="A17" s="22" t="s">
        <v>12</v>
      </c>
      <c r="B17" s="208" t="str">
        <f>Planilha!C17</f>
        <v>PINTURA (CAIAÇÃO)</v>
      </c>
      <c r="C17" s="23">
        <f t="shared" ref="C17:N17" si="2">C$15</f>
        <v>8.3333333333333329E-2</v>
      </c>
      <c r="D17" s="23">
        <f t="shared" si="2"/>
        <v>8.3333333333333329E-2</v>
      </c>
      <c r="E17" s="23">
        <f t="shared" si="2"/>
        <v>8.3333333333333329E-2</v>
      </c>
      <c r="F17" s="23">
        <f t="shared" si="2"/>
        <v>8.3333333333333329E-2</v>
      </c>
      <c r="G17" s="23">
        <f t="shared" si="2"/>
        <v>8.3333333333333329E-2</v>
      </c>
      <c r="H17" s="23">
        <f t="shared" si="2"/>
        <v>8.3333333333333329E-2</v>
      </c>
      <c r="I17" s="23">
        <f t="shared" si="2"/>
        <v>8.3333333333333329E-2</v>
      </c>
      <c r="J17" s="23">
        <f t="shared" si="2"/>
        <v>8.3333333333333329E-2</v>
      </c>
      <c r="K17" s="23">
        <f t="shared" si="2"/>
        <v>8.3333333333333329E-2</v>
      </c>
      <c r="L17" s="23">
        <f t="shared" si="2"/>
        <v>8.3333333333333329E-2</v>
      </c>
      <c r="M17" s="23">
        <f t="shared" si="2"/>
        <v>8.3333333333333329E-2</v>
      </c>
      <c r="N17" s="23">
        <f t="shared" si="2"/>
        <v>8.3333333333333329E-2</v>
      </c>
      <c r="O17" s="185"/>
      <c r="Q17" s="28"/>
      <c r="R17" s="28"/>
      <c r="S17" s="28"/>
    </row>
    <row r="18" spans="1:20" x14ac:dyDescent="0.2">
      <c r="A18" s="26"/>
      <c r="B18" s="208"/>
      <c r="C18" s="27">
        <f>ROUNDDOWN($R18*C17,2)</f>
        <v>85500</v>
      </c>
      <c r="D18" s="27">
        <f>ROUNDDOWN($R18*D17,2)</f>
        <v>85500</v>
      </c>
      <c r="E18" s="27">
        <f>ROUNDDOWN($R18*E17,2)</f>
        <v>85500</v>
      </c>
      <c r="F18" s="27">
        <f>ROUNDDOWN($R18*F17,2)</f>
        <v>85500</v>
      </c>
      <c r="G18" s="27">
        <f t="shared" ref="G18:N18" si="3">ROUNDDOWN($R18*G17,2)+0.01</f>
        <v>85500.01</v>
      </c>
      <c r="H18" s="27">
        <f t="shared" si="3"/>
        <v>85500.01</v>
      </c>
      <c r="I18" s="27">
        <f t="shared" si="3"/>
        <v>85500.01</v>
      </c>
      <c r="J18" s="27">
        <f t="shared" si="3"/>
        <v>85500.01</v>
      </c>
      <c r="K18" s="27">
        <f t="shared" si="3"/>
        <v>85500.01</v>
      </c>
      <c r="L18" s="27">
        <f t="shared" si="3"/>
        <v>85500.01</v>
      </c>
      <c r="M18" s="27">
        <f t="shared" si="3"/>
        <v>85500.01</v>
      </c>
      <c r="N18" s="27">
        <f t="shared" si="3"/>
        <v>85500.01</v>
      </c>
      <c r="O18" s="29"/>
      <c r="Q18" s="28">
        <f>SUM(C18:H18)</f>
        <v>513000.02</v>
      </c>
      <c r="R18" s="28">
        <f>Planilha!H17</f>
        <v>1026000</v>
      </c>
      <c r="S18" s="28">
        <f>Q18-R18</f>
        <v>-512999.98</v>
      </c>
      <c r="T18" s="29"/>
    </row>
    <row r="19" spans="1:20" ht="12.75" customHeight="1" x14ac:dyDescent="0.2">
      <c r="A19" s="22" t="s">
        <v>13</v>
      </c>
      <c r="B19" s="208" t="str">
        <f>Planilha!C21</f>
        <v>CAPINA ELÉTRICA</v>
      </c>
      <c r="C19" s="23">
        <f t="shared" ref="C19:N19" si="4">C$15</f>
        <v>8.3333333333333329E-2</v>
      </c>
      <c r="D19" s="23">
        <f t="shared" si="4"/>
        <v>8.3333333333333329E-2</v>
      </c>
      <c r="E19" s="23">
        <f t="shared" si="4"/>
        <v>8.3333333333333329E-2</v>
      </c>
      <c r="F19" s="23">
        <f t="shared" si="4"/>
        <v>8.3333333333333329E-2</v>
      </c>
      <c r="G19" s="23">
        <f t="shared" si="4"/>
        <v>8.3333333333333329E-2</v>
      </c>
      <c r="H19" s="23">
        <f t="shared" si="4"/>
        <v>8.3333333333333329E-2</v>
      </c>
      <c r="I19" s="23">
        <f t="shared" si="4"/>
        <v>8.3333333333333329E-2</v>
      </c>
      <c r="J19" s="23">
        <f t="shared" si="4"/>
        <v>8.3333333333333329E-2</v>
      </c>
      <c r="K19" s="23">
        <f t="shared" si="4"/>
        <v>8.3333333333333329E-2</v>
      </c>
      <c r="L19" s="23">
        <f t="shared" si="4"/>
        <v>8.3333333333333329E-2</v>
      </c>
      <c r="M19" s="23">
        <f t="shared" si="4"/>
        <v>8.3333333333333329E-2</v>
      </c>
      <c r="N19" s="23">
        <f t="shared" si="4"/>
        <v>8.3333333333333329E-2</v>
      </c>
      <c r="O19" s="185"/>
      <c r="Q19" s="28"/>
      <c r="R19" s="28"/>
      <c r="S19" s="28"/>
    </row>
    <row r="20" spans="1:20" ht="12.75" customHeight="1" x14ac:dyDescent="0.2">
      <c r="A20" s="26"/>
      <c r="B20" s="208"/>
      <c r="C20" s="27">
        <f t="shared" ref="C20:N20" si="5">ROUNDDOWN($R20*C19,2)</f>
        <v>158000</v>
      </c>
      <c r="D20" s="27">
        <f t="shared" si="5"/>
        <v>158000</v>
      </c>
      <c r="E20" s="27">
        <f t="shared" si="5"/>
        <v>158000</v>
      </c>
      <c r="F20" s="27">
        <f t="shared" si="5"/>
        <v>158000</v>
      </c>
      <c r="G20" s="27">
        <f t="shared" si="5"/>
        <v>158000</v>
      </c>
      <c r="H20" s="27">
        <f t="shared" si="5"/>
        <v>158000</v>
      </c>
      <c r="I20" s="27">
        <f t="shared" si="5"/>
        <v>158000</v>
      </c>
      <c r="J20" s="27">
        <f t="shared" si="5"/>
        <v>158000</v>
      </c>
      <c r="K20" s="27">
        <f t="shared" si="5"/>
        <v>158000</v>
      </c>
      <c r="L20" s="27">
        <f t="shared" si="5"/>
        <v>158000</v>
      </c>
      <c r="M20" s="27">
        <f t="shared" si="5"/>
        <v>158000</v>
      </c>
      <c r="N20" s="27">
        <f t="shared" si="5"/>
        <v>158000</v>
      </c>
      <c r="O20" s="29"/>
      <c r="Q20" s="28">
        <f>SUM(C20:H20)</f>
        <v>948000</v>
      </c>
      <c r="R20" s="28">
        <f>Planilha!H21</f>
        <v>1896000</v>
      </c>
      <c r="S20" s="28">
        <f>Q20-R20</f>
        <v>-948000</v>
      </c>
      <c r="T20" s="29"/>
    </row>
    <row r="21" spans="1:20" x14ac:dyDescent="0.2">
      <c r="A21" s="22" t="s">
        <v>14</v>
      </c>
      <c r="B21" s="210" t="str">
        <f>Planilha!C25</f>
        <v xml:space="preserve">MANUTENÇÃO DE REDES DE DRENAGEM </v>
      </c>
      <c r="C21" s="23">
        <f t="shared" ref="C21:N21" si="6">C$15</f>
        <v>8.3333333333333329E-2</v>
      </c>
      <c r="D21" s="23">
        <f t="shared" si="6"/>
        <v>8.3333333333333329E-2</v>
      </c>
      <c r="E21" s="23">
        <f t="shared" si="6"/>
        <v>8.3333333333333329E-2</v>
      </c>
      <c r="F21" s="23">
        <f t="shared" si="6"/>
        <v>8.3333333333333329E-2</v>
      </c>
      <c r="G21" s="23">
        <f t="shared" si="6"/>
        <v>8.3333333333333329E-2</v>
      </c>
      <c r="H21" s="23">
        <f t="shared" si="6"/>
        <v>8.3333333333333329E-2</v>
      </c>
      <c r="I21" s="23">
        <f t="shared" si="6"/>
        <v>8.3333333333333329E-2</v>
      </c>
      <c r="J21" s="23">
        <f t="shared" si="6"/>
        <v>8.3333333333333329E-2</v>
      </c>
      <c r="K21" s="23">
        <f t="shared" si="6"/>
        <v>8.3333333333333329E-2</v>
      </c>
      <c r="L21" s="23">
        <f t="shared" si="6"/>
        <v>8.3333333333333329E-2</v>
      </c>
      <c r="M21" s="23">
        <f t="shared" si="6"/>
        <v>8.3333333333333329E-2</v>
      </c>
      <c r="N21" s="23">
        <f t="shared" si="6"/>
        <v>8.3333333333333329E-2</v>
      </c>
      <c r="O21" s="185"/>
      <c r="Q21" s="28"/>
      <c r="R21" s="28"/>
      <c r="S21" s="28"/>
    </row>
    <row r="22" spans="1:20" x14ac:dyDescent="0.2">
      <c r="A22" s="26"/>
      <c r="B22" s="211"/>
      <c r="C22" s="27">
        <f t="shared" ref="C22:N22" si="7">ROUNDDOWN($R22*C21,2)</f>
        <v>103800</v>
      </c>
      <c r="D22" s="27">
        <f t="shared" si="7"/>
        <v>103800</v>
      </c>
      <c r="E22" s="27">
        <f t="shared" si="7"/>
        <v>103800</v>
      </c>
      <c r="F22" s="27">
        <f t="shared" si="7"/>
        <v>103800</v>
      </c>
      <c r="G22" s="27">
        <f t="shared" si="7"/>
        <v>103800</v>
      </c>
      <c r="H22" s="27">
        <f t="shared" si="7"/>
        <v>103800</v>
      </c>
      <c r="I22" s="27">
        <f t="shared" si="7"/>
        <v>103800</v>
      </c>
      <c r="J22" s="27">
        <f t="shared" si="7"/>
        <v>103800</v>
      </c>
      <c r="K22" s="27">
        <f t="shared" si="7"/>
        <v>103800</v>
      </c>
      <c r="L22" s="27">
        <f t="shared" si="7"/>
        <v>103800</v>
      </c>
      <c r="M22" s="27">
        <f t="shared" si="7"/>
        <v>103800</v>
      </c>
      <c r="N22" s="27">
        <f t="shared" si="7"/>
        <v>103800</v>
      </c>
      <c r="O22" s="29"/>
      <c r="Q22" s="28">
        <f>SUM(C22:H22)</f>
        <v>622800</v>
      </c>
      <c r="R22" s="28">
        <f>Planilha!H25</f>
        <v>1245600</v>
      </c>
      <c r="S22" s="28">
        <f>Q22-R22</f>
        <v>-622800</v>
      </c>
      <c r="T22" s="29"/>
    </row>
    <row r="23" spans="1:20" x14ac:dyDescent="0.2">
      <c r="A23" s="22" t="s">
        <v>15</v>
      </c>
      <c r="B23" s="208" t="str">
        <f>Planilha!C30</f>
        <v>ESTRUTURA ADMINISTRATIVA</v>
      </c>
      <c r="C23" s="23">
        <f t="shared" ref="C23:N23" si="8">C$15</f>
        <v>8.3333333333333329E-2</v>
      </c>
      <c r="D23" s="23">
        <f t="shared" si="8"/>
        <v>8.3333333333333329E-2</v>
      </c>
      <c r="E23" s="23">
        <f t="shared" si="8"/>
        <v>8.3333333333333329E-2</v>
      </c>
      <c r="F23" s="23">
        <f t="shared" si="8"/>
        <v>8.3333333333333329E-2</v>
      </c>
      <c r="G23" s="23">
        <f t="shared" si="8"/>
        <v>8.3333333333333329E-2</v>
      </c>
      <c r="H23" s="23">
        <f t="shared" si="8"/>
        <v>8.3333333333333329E-2</v>
      </c>
      <c r="I23" s="23">
        <f t="shared" si="8"/>
        <v>8.3333333333333329E-2</v>
      </c>
      <c r="J23" s="23">
        <f t="shared" si="8"/>
        <v>8.3333333333333329E-2</v>
      </c>
      <c r="K23" s="23">
        <f t="shared" si="8"/>
        <v>8.3333333333333329E-2</v>
      </c>
      <c r="L23" s="23">
        <f t="shared" si="8"/>
        <v>8.3333333333333329E-2</v>
      </c>
      <c r="M23" s="23">
        <f t="shared" si="8"/>
        <v>8.3333333333333329E-2</v>
      </c>
      <c r="N23" s="23">
        <f t="shared" si="8"/>
        <v>8.3333333333333329E-2</v>
      </c>
      <c r="O23" s="185"/>
      <c r="Q23" s="28"/>
      <c r="R23" s="28"/>
      <c r="S23" s="28"/>
    </row>
    <row r="24" spans="1:20" x14ac:dyDescent="0.2">
      <c r="A24" s="26"/>
      <c r="B24" s="208"/>
      <c r="C24" s="27">
        <f t="shared" ref="C24:H24" si="9">ROUNDDOWN($R24*C23,2)</f>
        <v>112723.82</v>
      </c>
      <c r="D24" s="27">
        <f t="shared" si="9"/>
        <v>112723.82</v>
      </c>
      <c r="E24" s="27">
        <f t="shared" si="9"/>
        <v>112723.82</v>
      </c>
      <c r="F24" s="27">
        <f t="shared" si="9"/>
        <v>112723.82</v>
      </c>
      <c r="G24" s="27">
        <f t="shared" si="9"/>
        <v>112723.82</v>
      </c>
      <c r="H24" s="27">
        <f t="shared" si="9"/>
        <v>112723.82</v>
      </c>
      <c r="I24" s="27">
        <f t="shared" ref="I24:L24" si="10">ROUNDDOWN($R24*I23,2)</f>
        <v>112723.82</v>
      </c>
      <c r="J24" s="27">
        <f t="shared" si="10"/>
        <v>112723.82</v>
      </c>
      <c r="K24" s="27">
        <f t="shared" si="10"/>
        <v>112723.82</v>
      </c>
      <c r="L24" s="27">
        <f t="shared" si="10"/>
        <v>112723.82</v>
      </c>
      <c r="M24" s="27">
        <f t="shared" ref="M24:N24" si="11">ROUNDDOWN($R24*M23,2)</f>
        <v>112723.82</v>
      </c>
      <c r="N24" s="27">
        <f t="shared" si="11"/>
        <v>112723.82</v>
      </c>
      <c r="O24" s="29"/>
      <c r="Q24" s="28">
        <f>SUM(C24:H24)</f>
        <v>676342.92000000016</v>
      </c>
      <c r="R24" s="28">
        <f>Planilha!H30</f>
        <v>1352685.84</v>
      </c>
      <c r="S24" s="28">
        <f>Q24-R24</f>
        <v>-676342.91999999993</v>
      </c>
      <c r="T24" s="29"/>
    </row>
    <row r="25" spans="1:20" x14ac:dyDescent="0.2">
      <c r="A25" s="30"/>
      <c r="B25" s="31" t="s">
        <v>16</v>
      </c>
      <c r="C25" s="32">
        <f t="shared" ref="C25:N25" si="12">C16+C18+C20+C22+C24</f>
        <v>1161523.82</v>
      </c>
      <c r="D25" s="32">
        <f t="shared" si="12"/>
        <v>1161523.82</v>
      </c>
      <c r="E25" s="32">
        <f t="shared" si="12"/>
        <v>1161523.82</v>
      </c>
      <c r="F25" s="32">
        <f t="shared" si="12"/>
        <v>1161523.82</v>
      </c>
      <c r="G25" s="32">
        <f t="shared" si="12"/>
        <v>1161523.8400000001</v>
      </c>
      <c r="H25" s="32">
        <f t="shared" si="12"/>
        <v>1161523.8400000001</v>
      </c>
      <c r="I25" s="32">
        <f t="shared" si="12"/>
        <v>1161523.8400000001</v>
      </c>
      <c r="J25" s="32">
        <f t="shared" si="12"/>
        <v>1161523.8400000001</v>
      </c>
      <c r="K25" s="32">
        <f t="shared" si="12"/>
        <v>1161523.8400000001</v>
      </c>
      <c r="L25" s="32">
        <f t="shared" si="12"/>
        <v>1161523.8400000001</v>
      </c>
      <c r="M25" s="32">
        <f t="shared" si="12"/>
        <v>1161523.8400000001</v>
      </c>
      <c r="N25" s="32">
        <f t="shared" si="12"/>
        <v>1161523.8400000001</v>
      </c>
      <c r="O25" s="186"/>
      <c r="Q25" s="28">
        <f>SUM(C25:N25)</f>
        <v>13938286</v>
      </c>
      <c r="R25" s="28">
        <f>Planilha!H34</f>
        <v>13938285.84</v>
      </c>
      <c r="S25" s="28">
        <f>Q25-R25</f>
        <v>0.16000000014901161</v>
      </c>
      <c r="T25" s="29"/>
    </row>
    <row r="26" spans="1:20" x14ac:dyDescent="0.2">
      <c r="B26" s="31" t="s">
        <v>43227</v>
      </c>
      <c r="C26" s="32">
        <f>ROUND(C25*BDI,2)</f>
        <v>271564.27</v>
      </c>
      <c r="D26" s="32">
        <f>ROUND(D25*BDI,2)</f>
        <v>271564.27</v>
      </c>
      <c r="E26" s="32">
        <f>ROUND(E25*BDI,2)</f>
        <v>271564.27</v>
      </c>
      <c r="F26" s="32">
        <f>ROUND(F25*BDI,2)</f>
        <v>271564.27</v>
      </c>
      <c r="G26" s="32">
        <f>ROUND(G25*BDI,2)</f>
        <v>271564.27</v>
      </c>
      <c r="H26" s="32">
        <f t="shared" ref="H26:N26" si="13">ROUND(H25*BDI,2)-0.01</f>
        <v>271564.26</v>
      </c>
      <c r="I26" s="32">
        <f t="shared" si="13"/>
        <v>271564.26</v>
      </c>
      <c r="J26" s="32">
        <f t="shared" si="13"/>
        <v>271564.26</v>
      </c>
      <c r="K26" s="32">
        <f t="shared" si="13"/>
        <v>271564.26</v>
      </c>
      <c r="L26" s="32">
        <f t="shared" si="13"/>
        <v>271564.26</v>
      </c>
      <c r="M26" s="32">
        <f t="shared" si="13"/>
        <v>271564.26</v>
      </c>
      <c r="N26" s="32">
        <f t="shared" si="13"/>
        <v>271564.26</v>
      </c>
      <c r="O26" s="186"/>
      <c r="Q26" s="28">
        <f>SUM(C26:N26)</f>
        <v>3258771.169999999</v>
      </c>
      <c r="R26" s="28">
        <f>Planilha!H36</f>
        <v>3258771.22</v>
      </c>
      <c r="S26" s="28">
        <f>Q26-R26</f>
        <v>-5.0000001210719347E-2</v>
      </c>
    </row>
    <row r="27" spans="1:20" x14ac:dyDescent="0.2">
      <c r="B27" s="31" t="s">
        <v>17</v>
      </c>
      <c r="C27" s="205">
        <f t="shared" ref="C27:H27" si="14">SUM(C25:C26)</f>
        <v>1433088.09</v>
      </c>
      <c r="D27" s="205">
        <f t="shared" si="14"/>
        <v>1433088.09</v>
      </c>
      <c r="E27" s="205">
        <f t="shared" si="14"/>
        <v>1433088.09</v>
      </c>
      <c r="F27" s="205">
        <f t="shared" si="14"/>
        <v>1433088.09</v>
      </c>
      <c r="G27" s="205">
        <f t="shared" si="14"/>
        <v>1433088.11</v>
      </c>
      <c r="H27" s="205">
        <f t="shared" si="14"/>
        <v>1433088.1</v>
      </c>
      <c r="I27" s="205">
        <f t="shared" ref="I27:L27" si="15">SUM(I25:I26)</f>
        <v>1433088.1</v>
      </c>
      <c r="J27" s="205">
        <f t="shared" si="15"/>
        <v>1433088.1</v>
      </c>
      <c r="K27" s="205">
        <f t="shared" si="15"/>
        <v>1433088.1</v>
      </c>
      <c r="L27" s="205">
        <f t="shared" si="15"/>
        <v>1433088.1</v>
      </c>
      <c r="M27" s="205">
        <f t="shared" ref="M27:N27" si="16">SUM(M25:M26)</f>
        <v>1433088.1</v>
      </c>
      <c r="N27" s="205">
        <f t="shared" si="16"/>
        <v>1433088.1</v>
      </c>
      <c r="O27" s="186"/>
      <c r="Q27" s="28">
        <f>SUM(C27:N27)</f>
        <v>17197057.169999998</v>
      </c>
      <c r="R27" s="28">
        <f>Planilha!H38</f>
        <v>17197057.059999999</v>
      </c>
      <c r="S27" s="28">
        <f>Q27-R27</f>
        <v>0.10999999940395355</v>
      </c>
    </row>
    <row r="28" spans="1:20" x14ac:dyDescent="0.2">
      <c r="B28" s="33" t="s">
        <v>18</v>
      </c>
      <c r="C28" s="34"/>
      <c r="D28" s="34"/>
      <c r="E28" s="34"/>
      <c r="F28" s="34"/>
      <c r="G28" s="34"/>
      <c r="H28" s="34"/>
      <c r="I28" s="34"/>
      <c r="J28" s="34"/>
      <c r="K28" s="34"/>
      <c r="L28" s="34"/>
      <c r="M28" s="34"/>
      <c r="N28" s="34"/>
      <c r="Q28" s="35"/>
    </row>
    <row r="29" spans="1:20" x14ac:dyDescent="0.2">
      <c r="B29" s="31" t="s">
        <v>19</v>
      </c>
      <c r="C29" s="23">
        <f>SUM($C$15:C15)</f>
        <v>8.3333333333333329E-2</v>
      </c>
      <c r="D29" s="23">
        <f>SUM($C$15:D15)</f>
        <v>0.16666666666666666</v>
      </c>
      <c r="E29" s="23">
        <f>SUM($C$15:E15)</f>
        <v>0.25</v>
      </c>
      <c r="F29" s="23">
        <f>SUM($C$15:F15)</f>
        <v>0.33333333333333331</v>
      </c>
      <c r="G29" s="23">
        <f>SUM($C$15:G15)</f>
        <v>0.41666666666666663</v>
      </c>
      <c r="H29" s="23">
        <f>SUM($C$15:H15)</f>
        <v>0.49999999999999994</v>
      </c>
      <c r="I29" s="23">
        <f>SUM($C$15:I15)</f>
        <v>0.58333333333333326</v>
      </c>
      <c r="J29" s="23">
        <f>SUM($C$15:J15)</f>
        <v>0.66666666666666663</v>
      </c>
      <c r="K29" s="23">
        <f>SUM($C$15:K15)</f>
        <v>0.75</v>
      </c>
      <c r="L29" s="23">
        <f>SUM($C$15:L15)</f>
        <v>0.83333333333333337</v>
      </c>
      <c r="M29" s="23">
        <f>SUM($C$15:M15)</f>
        <v>0.91666666666666674</v>
      </c>
      <c r="N29" s="23">
        <f>SUM($C$15:N15)</f>
        <v>1</v>
      </c>
      <c r="O29" s="185"/>
      <c r="Q29" s="35"/>
    </row>
    <row r="30" spans="1:20" x14ac:dyDescent="0.2">
      <c r="B30" s="36" t="s">
        <v>20</v>
      </c>
      <c r="C30" s="37">
        <f>SUM($C$27:C27)</f>
        <v>1433088.09</v>
      </c>
      <c r="D30" s="37">
        <f>SUM($C$27:D27)</f>
        <v>2866176.18</v>
      </c>
      <c r="E30" s="37">
        <f>SUM($C$27:E27)</f>
        <v>4299264.2700000005</v>
      </c>
      <c r="F30" s="37">
        <f>SUM($C$27:F27)</f>
        <v>5732352.3600000003</v>
      </c>
      <c r="G30" s="37">
        <f>SUM($C$27:G27)</f>
        <v>7165440.4700000007</v>
      </c>
      <c r="H30" s="37">
        <f>SUM($C$27:H27)</f>
        <v>8598528.5700000003</v>
      </c>
      <c r="I30" s="37">
        <f>SUM($C$27:I27)</f>
        <v>10031616.67</v>
      </c>
      <c r="J30" s="37">
        <f>SUM($C$27:J27)</f>
        <v>11464704.77</v>
      </c>
      <c r="K30" s="37">
        <f>SUM($C$27:K27)</f>
        <v>12897792.869999999</v>
      </c>
      <c r="L30" s="37">
        <f>SUM($C$27:L27)</f>
        <v>14330880.969999999</v>
      </c>
      <c r="M30" s="37">
        <f>SUM($C$27:M27)</f>
        <v>15763969.069999998</v>
      </c>
      <c r="N30" s="37">
        <f>SUM($C$27:N27)</f>
        <v>17197057.169999998</v>
      </c>
      <c r="O30" s="187"/>
      <c r="Q30" s="35"/>
    </row>
    <row r="32" spans="1:20" x14ac:dyDescent="0.2">
      <c r="B32" s="38" t="s">
        <v>21</v>
      </c>
    </row>
  </sheetData>
  <mergeCells count="16">
    <mergeCell ref="A7:AB7"/>
    <mergeCell ref="A11:N11"/>
    <mergeCell ref="A8:L8"/>
    <mergeCell ref="A9:B9"/>
    <mergeCell ref="C9:K9"/>
    <mergeCell ref="A6:N6"/>
    <mergeCell ref="A5:N5"/>
    <mergeCell ref="A2:N2"/>
    <mergeCell ref="A3:N3"/>
    <mergeCell ref="A1:N1"/>
    <mergeCell ref="B23:B24"/>
    <mergeCell ref="A13:B14"/>
    <mergeCell ref="B15:B16"/>
    <mergeCell ref="B17:B18"/>
    <mergeCell ref="B19:B20"/>
    <mergeCell ref="B21:B22"/>
  </mergeCells>
  <printOptions horizontalCentered="1"/>
  <pageMargins left="0.39370078740157483" right="0.39370078740157483" top="1.1811023622047245" bottom="0.78740157480314965" header="0.51181102362204722" footer="0.51181102362204722"/>
  <pageSetup paperSize="9" scale="65" firstPageNumber="0" orientation="landscape" horizontalDpi="300" verticalDpi="300" r:id="rId1"/>
  <headerFooter>
    <oddFooter>Página &amp;P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MK31"/>
  <sheetViews>
    <sheetView view="pageBreakPreview" zoomScaleNormal="100" workbookViewId="0">
      <pane ySplit="11" topLeftCell="A12" activePane="bottomLeft" state="frozen"/>
      <selection pane="bottomLeft" activeCell="L23" sqref="L2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F28</f>
        <v>3952.5899999999997</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68</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43209</v>
      </c>
      <c r="C13" s="53" t="str">
        <f>VLOOKUP($A13,'Premissas básicas'!$A:$F,3,0)</f>
        <v>01970</v>
      </c>
      <c r="D13" s="29">
        <v>1</v>
      </c>
      <c r="E13" s="29">
        <f>VLOOKUP($A13,'Premissas básicas'!$A:$F,5,0)</f>
        <v>28.45</v>
      </c>
      <c r="F13" s="19">
        <f>TRUNC(D13*E13*$E$30,2)</f>
        <v>2731.2</v>
      </c>
      <c r="G13" s="110" t="str">
        <f>IFERROR(HYPERLINK("#"&amp;"'Premissas básicas'!E"&amp;MATCH($A13,'Premissas básicas'!$A:$A,0),$A13),"")</f>
        <v>Operador de trator</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0.4</v>
      </c>
      <c r="E15" s="25">
        <f>VLOOKUP(A15,'Premissas básicas'!$A:$F,5,0)</f>
        <v>1430</v>
      </c>
      <c r="F15" s="19">
        <f>TRUNC(D15*E15,2)</f>
        <v>572</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TRUNC(D18*E18*$E$31,2)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TRUNC(D19*E19*$E$31,2)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ROUND(B22/12,2)</f>
        <v>0.33</v>
      </c>
      <c r="E22" s="25">
        <f>VLOOKUP($A22,'Premissas básicas'!$A:$F,5,0)</f>
        <v>33.5</v>
      </c>
      <c r="F22" s="25">
        <f>TRUNC(D22*E22,2)</f>
        <v>11.05</v>
      </c>
      <c r="G22" s="110" t="str">
        <f>IFERROR(HYPERLINK("#"&amp;"'Premissas básicas'!E"&amp;MATCH($A22,'Premissas básicas'!$A:$A,0),$A22),"")</f>
        <v>Calça de brim</v>
      </c>
    </row>
    <row r="23" spans="1:8" x14ac:dyDescent="0.2">
      <c r="A23" s="18" t="s">
        <v>34986</v>
      </c>
      <c r="B23" s="143">
        <v>4</v>
      </c>
      <c r="C23" s="25" t="s">
        <v>35076</v>
      </c>
      <c r="D23" s="25">
        <f>ROUND(B23/12,2)</f>
        <v>0.33</v>
      </c>
      <c r="E23" s="25">
        <f>VLOOKUP($A23,'Premissas básicas'!$A:$F,5,0)</f>
        <v>31</v>
      </c>
      <c r="F23" s="25">
        <f>TRUNC(D23*E23,2)</f>
        <v>10.23</v>
      </c>
      <c r="G23" s="110" t="str">
        <f>IFERROR(HYPERLINK("#"&amp;"'Premissas básicas'!E"&amp;MATCH($A23,'Premissas básicas'!$A:$A,0),$A23),"")</f>
        <v>Camisa de brim</v>
      </c>
    </row>
    <row r="24" spans="1:8" x14ac:dyDescent="0.2">
      <c r="A24" s="18" t="s">
        <v>34984</v>
      </c>
      <c r="B24" s="143">
        <v>4</v>
      </c>
      <c r="C24" s="25" t="s">
        <v>35076</v>
      </c>
      <c r="D24" s="25">
        <f>ROUND(B24/12,2)</f>
        <v>0.33</v>
      </c>
      <c r="E24" s="25">
        <f>VLOOKUP($A24,'Premissas básicas'!$A:$F,5,0)</f>
        <v>42.5</v>
      </c>
      <c r="F24" s="25">
        <f>TRUNC(D24*E24,2)</f>
        <v>14.02</v>
      </c>
      <c r="G24" s="110" t="str">
        <f>IFERROR(HYPERLINK("#"&amp;"'Premissas básicas'!E"&amp;MATCH($A24,'Premissas básicas'!$A:$A,0),$A24),"")</f>
        <v>Bota de couro</v>
      </c>
    </row>
    <row r="25" spans="1:8" x14ac:dyDescent="0.2">
      <c r="A25" s="18" t="s">
        <v>34995</v>
      </c>
      <c r="B25" s="143">
        <v>3</v>
      </c>
      <c r="C25" s="25" t="s">
        <v>35076</v>
      </c>
      <c r="D25" s="25">
        <f>ROUND(B25/12,2)</f>
        <v>0.25</v>
      </c>
      <c r="E25" s="25">
        <f>VLOOKUP($A25,'Premissas básicas'!$A:$F,5,0)</f>
        <v>5.99</v>
      </c>
      <c r="F25" s="25">
        <f>TRUNC(D25*E25,2)</f>
        <v>1.49</v>
      </c>
      <c r="G25" s="110" t="str">
        <f>IFERROR(HYPERLINK("#"&amp;"'Premissas básicas'!E"&amp;MATCH($A25,'Premissas básicas'!$A:$A,0),$A25),"")</f>
        <v>Óculos de proteção</v>
      </c>
    </row>
    <row r="26" spans="1:8" x14ac:dyDescent="0.2">
      <c r="A26" s="18" t="s">
        <v>34980</v>
      </c>
      <c r="B26" s="143">
        <v>3</v>
      </c>
      <c r="C26" s="25" t="s">
        <v>35076</v>
      </c>
      <c r="D26" s="25">
        <f>ROUND(B26/12,2)</f>
        <v>0.25</v>
      </c>
      <c r="E26" s="25">
        <f>VLOOKUP($A26,'Premissas básicas'!$A:$F,5,0)</f>
        <v>12</v>
      </c>
      <c r="F26" s="25">
        <f>TRUNC(D26*E26,2)</f>
        <v>3</v>
      </c>
      <c r="G26" s="110" t="str">
        <f>IFERROR(HYPERLINK("#"&amp;"'Premissas básicas'!E"&amp;MATCH($A26,'Premissas básicas'!$A:$A,0),$A26),"")</f>
        <v>Abafador de som</v>
      </c>
    </row>
    <row r="27" spans="1:8" x14ac:dyDescent="0.2">
      <c r="G27" s="110"/>
    </row>
    <row r="28" spans="1:8" x14ac:dyDescent="0.2">
      <c r="A28" s="250" t="s">
        <v>35094</v>
      </c>
      <c r="B28" s="250"/>
      <c r="C28" s="250"/>
      <c r="D28" s="250"/>
      <c r="E28" s="250"/>
      <c r="F28" s="144">
        <f>SUM(F12:F27)</f>
        <v>3952.5899999999997</v>
      </c>
    </row>
    <row r="29" spans="1:8" x14ac:dyDescent="0.2">
      <c r="G29" s="110"/>
    </row>
    <row r="30" spans="1:8" x14ac:dyDescent="0.2">
      <c r="A30" s="146" t="s">
        <v>34913</v>
      </c>
      <c r="E30" s="25">
        <v>96</v>
      </c>
      <c r="F30" s="19" t="s">
        <v>35078</v>
      </c>
      <c r="G30" s="110" t="str">
        <f>IFERROR(HYPERLINK("#"&amp;"'Premissas básicas'!E"&amp;MATCH($A30,'Premissas básicas'!$A:$A,0),$A30),"")</f>
        <v>Horas trabalhadas no mês¹</v>
      </c>
    </row>
    <row r="31" spans="1:8" x14ac:dyDescent="0.2">
      <c r="A31" s="147" t="s">
        <v>34910</v>
      </c>
      <c r="E31" s="25">
        <f>VLOOKUP(A31,'Premissas básicas'!$A:$F,5,0)</f>
        <v>24</v>
      </c>
      <c r="F31" s="19" t="s">
        <v>35079</v>
      </c>
      <c r="G31" s="110" t="str">
        <f>IFERROR(HYPERLINK("#"&amp;"'Premissas básicas'!E"&amp;MATCH($A31,'Premissas básicas'!$A:$A,0),$A31),"")</f>
        <v>Dias trabalhados no mês¹</v>
      </c>
    </row>
  </sheetData>
  <mergeCells count="3">
    <mergeCell ref="A7:B7"/>
    <mergeCell ref="B9:E9"/>
    <mergeCell ref="A28:E28"/>
  </mergeCells>
  <hyperlinks>
    <hyperlink ref="G1" location="Premissas%20b%C3%A1sicas!A10" display="Premissas" xr:uid="{00000000-0004-0000-1300-000000000000}"/>
    <hyperlink ref="G2" location="Planilha!A9" display="Planilha" xr:uid="{00000000-0004-0000-1300-000001000000}"/>
  </hyperlinks>
  <printOptions horizontalCentered="1"/>
  <pageMargins left="0.66527777777777797"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MK34"/>
  <sheetViews>
    <sheetView view="pageBreakPreview" zoomScaleNormal="100" workbookViewId="0">
      <pane ySplit="11" topLeftCell="A24" activePane="bottomLeft" state="frozen"/>
      <selection pane="bottomLeft" activeCell="E21" sqref="E21"/>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F31</f>
        <v>5701.27</v>
      </c>
    </row>
    <row r="2" spans="1:9" x14ac:dyDescent="0.2">
      <c r="A2" s="5"/>
      <c r="G2" s="110" t="s">
        <v>11</v>
      </c>
    </row>
    <row r="3" spans="1:9" x14ac:dyDescent="0.2">
      <c r="A3" s="38"/>
      <c r="G3" s="112"/>
    </row>
    <row r="4" spans="1:9" x14ac:dyDescent="0.2">
      <c r="A4" s="5"/>
      <c r="G4" s="110"/>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69</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43210</v>
      </c>
      <c r="C13" s="53" t="str">
        <f>VLOOKUP($A13,'Premissas básicas'!$A:$F,3,0)</f>
        <v>01969</v>
      </c>
      <c r="D13" s="29">
        <v>1</v>
      </c>
      <c r="E13" s="29">
        <f>VLOOKUP($A13,'Premissas básicas'!$A:$F,5,0)</f>
        <v>25.34</v>
      </c>
      <c r="F13" s="19">
        <f>TRUNC(D13*E13*$E$33,2)</f>
        <v>4459.84</v>
      </c>
      <c r="G13" s="110" t="str">
        <f>IFERROR(HYPERLINK("#"&amp;"'Premissas básicas'!E"&amp;MATCH($A13,'Premissas básicas'!$A:$A,0),$A13),"")</f>
        <v>Operador de máq.</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0.4</v>
      </c>
      <c r="E15" s="25">
        <f>VLOOKUP(A15,'Premissas básicas'!$A:$F,5,0)</f>
        <v>1430</v>
      </c>
      <c r="F15" s="19">
        <f>TRUNC(D15*E15,2)</f>
        <v>572</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TRUNC(D18*E18*$E$34,2)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TRUNC(D19*E19*$E$34,2)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9" si="0">ROUND(B22/12,2)</f>
        <v>0.33</v>
      </c>
      <c r="E22" s="25">
        <f>VLOOKUP($A22,'Premissas básicas'!$A:$F,5,0)</f>
        <v>33.5</v>
      </c>
      <c r="F22" s="25">
        <f t="shared" ref="F22:F29" si="1">TRUNC(D22*E22,2)</f>
        <v>11.05</v>
      </c>
      <c r="G22" s="110" t="str">
        <f>IFERROR(HYPERLINK("#"&amp;"'Premissas básicas'!E"&amp;MATCH($A22,'Premissas básicas'!$A:$A,0),$A22),"")</f>
        <v>Calça de brim</v>
      </c>
    </row>
    <row r="23" spans="1:8" x14ac:dyDescent="0.2">
      <c r="A23" s="18" t="s">
        <v>34986</v>
      </c>
      <c r="B23" s="143">
        <v>4</v>
      </c>
      <c r="C23" s="25" t="s">
        <v>35076</v>
      </c>
      <c r="D23" s="25">
        <f t="shared" si="0"/>
        <v>0.33</v>
      </c>
      <c r="E23" s="25">
        <f>VLOOKUP($A23,'Premissas básicas'!$A:$F,5,0)</f>
        <v>31</v>
      </c>
      <c r="F23" s="25">
        <f t="shared" si="1"/>
        <v>10.23</v>
      </c>
      <c r="G23" s="110" t="str">
        <f>IFERROR(HYPERLINK("#"&amp;"'Premissas básicas'!E"&amp;MATCH($A23,'Premissas básicas'!$A:$A,0),$A23),"")</f>
        <v>Camisa de brim</v>
      </c>
    </row>
    <row r="24" spans="1:8" x14ac:dyDescent="0.2">
      <c r="A24" s="18" t="s">
        <v>34984</v>
      </c>
      <c r="B24" s="143">
        <v>4</v>
      </c>
      <c r="C24" s="25" t="s">
        <v>35076</v>
      </c>
      <c r="D24" s="25">
        <f t="shared" si="0"/>
        <v>0.33</v>
      </c>
      <c r="E24" s="25">
        <f>VLOOKUP($A24,'Premissas básicas'!$A:$F,5,0)</f>
        <v>42.5</v>
      </c>
      <c r="F24" s="25">
        <f t="shared" si="1"/>
        <v>14.02</v>
      </c>
      <c r="G24" s="110" t="str">
        <f>IFERROR(HYPERLINK("#"&amp;"'Premissas básicas'!E"&amp;MATCH($A24,'Premissas básicas'!$A:$A,0),$A24),"")</f>
        <v>Bota de couro</v>
      </c>
    </row>
    <row r="25" spans="1:8" x14ac:dyDescent="0.2">
      <c r="A25" s="18" t="s">
        <v>34995</v>
      </c>
      <c r="B25" s="143">
        <v>3</v>
      </c>
      <c r="C25" s="25" t="s">
        <v>35076</v>
      </c>
      <c r="D25" s="25">
        <f t="shared" si="0"/>
        <v>0.25</v>
      </c>
      <c r="E25" s="25">
        <f>VLOOKUP($A25,'Premissas básicas'!$A:$F,5,0)</f>
        <v>5.99</v>
      </c>
      <c r="F25" s="25">
        <f t="shared" si="1"/>
        <v>1.49</v>
      </c>
      <c r="G25" s="110" t="str">
        <f>IFERROR(HYPERLINK("#"&amp;"'Premissas básicas'!E"&amp;MATCH($A25,'Premissas básicas'!$A:$A,0),$A25),"")</f>
        <v>Óculos de proteção</v>
      </c>
    </row>
    <row r="26" spans="1:8" x14ac:dyDescent="0.2">
      <c r="A26" s="18" t="s">
        <v>34980</v>
      </c>
      <c r="B26" s="143">
        <v>3</v>
      </c>
      <c r="C26" s="25" t="s">
        <v>35076</v>
      </c>
      <c r="D26" s="25">
        <f t="shared" si="0"/>
        <v>0.25</v>
      </c>
      <c r="E26" s="25">
        <f>VLOOKUP($A26,'Premissas básicas'!$A:$F,5,0)</f>
        <v>12</v>
      </c>
      <c r="F26" s="25">
        <f t="shared" si="1"/>
        <v>3</v>
      </c>
      <c r="G26" s="110" t="str">
        <f>IFERROR(HYPERLINK("#"&amp;"'Premissas básicas'!E"&amp;MATCH($A26,'Premissas básicas'!$A:$A,0),$A26),"")</f>
        <v>Abafador de som</v>
      </c>
    </row>
    <row r="27" spans="1:8" x14ac:dyDescent="0.2">
      <c r="A27" s="18" t="s">
        <v>34982</v>
      </c>
      <c r="B27" s="143">
        <v>3</v>
      </c>
      <c r="C27" s="25" t="s">
        <v>35076</v>
      </c>
      <c r="D27" s="25">
        <f t="shared" si="0"/>
        <v>0.25</v>
      </c>
      <c r="E27" s="25">
        <f>VLOOKUP($A27,'Premissas básicas'!$A:$F,5,0)</f>
        <v>21.98</v>
      </c>
      <c r="F27" s="25">
        <f t="shared" si="1"/>
        <v>5.49</v>
      </c>
      <c r="G27" s="110" t="str">
        <f>IFERROR(HYPERLINK("#"&amp;"'Premissas básicas'!E"&amp;MATCH($A27,'Premissas básicas'!$A:$A,0),$A27),"")</f>
        <v>Avental de raspa</v>
      </c>
    </row>
    <row r="28" spans="1:8" x14ac:dyDescent="0.2">
      <c r="A28" s="18" t="s">
        <v>34996</v>
      </c>
      <c r="B28" s="143">
        <v>3</v>
      </c>
      <c r="C28" s="25" t="s">
        <v>35076</v>
      </c>
      <c r="D28" s="25">
        <f t="shared" si="0"/>
        <v>0.25</v>
      </c>
      <c r="E28" s="25">
        <f>VLOOKUP($A28,'Premissas básicas'!$A:$F,5,0)</f>
        <v>20.74</v>
      </c>
      <c r="F28" s="25">
        <f t="shared" si="1"/>
        <v>5.18</v>
      </c>
      <c r="G28" s="110" t="str">
        <f>IFERROR(HYPERLINK("#"&amp;"'Premissas básicas'!E"&amp;MATCH($A28,'Premissas básicas'!$A:$A,0),$A28),"")</f>
        <v>Perneira de couro</v>
      </c>
    </row>
    <row r="29" spans="1:8" x14ac:dyDescent="0.2">
      <c r="A29" s="18" t="s">
        <v>34999</v>
      </c>
      <c r="B29" s="143">
        <v>3</v>
      </c>
      <c r="C29" s="25" t="s">
        <v>35076</v>
      </c>
      <c r="D29" s="25">
        <f t="shared" si="0"/>
        <v>0.25</v>
      </c>
      <c r="E29" s="25">
        <f>VLOOKUP($A29,'Premissas básicas'!$A:$F,5,0)</f>
        <v>37.5</v>
      </c>
      <c r="F29" s="25">
        <f t="shared" si="1"/>
        <v>9.3699999999999992</v>
      </c>
      <c r="G29" s="110" t="str">
        <f>IFERROR(HYPERLINK("#"&amp;"'Premissas básicas'!E"&amp;MATCH($A29,'Premissas básicas'!$A:$A,0),$A29),"")</f>
        <v>Viseira de proteção</v>
      </c>
    </row>
    <row r="30" spans="1:8" x14ac:dyDescent="0.2">
      <c r="G30" s="110"/>
    </row>
    <row r="31" spans="1:8" x14ac:dyDescent="0.2">
      <c r="A31" s="250" t="s">
        <v>35095</v>
      </c>
      <c r="B31" s="250"/>
      <c r="C31" s="250"/>
      <c r="D31" s="250"/>
      <c r="E31" s="250"/>
      <c r="F31" s="144">
        <f>SUM(F12:F30)</f>
        <v>5701.27</v>
      </c>
    </row>
    <row r="32" spans="1:8" x14ac:dyDescent="0.2">
      <c r="G32" s="110"/>
    </row>
    <row r="33" spans="1:7" x14ac:dyDescent="0.2">
      <c r="A33" s="146" t="s">
        <v>34913</v>
      </c>
      <c r="E33" s="25">
        <f>VLOOKUP(A33,'Premissas básicas'!$A:$F,5,0)</f>
        <v>176</v>
      </c>
      <c r="F33" s="19" t="s">
        <v>35078</v>
      </c>
      <c r="G33" s="110" t="str">
        <f>IFERROR(HYPERLINK("#"&amp;"'Premissas básicas'!E"&amp;MATCH($A33,'Premissas básicas'!$A:$A,0),$A33),"")</f>
        <v>Horas trabalhadas no mês¹</v>
      </c>
    </row>
    <row r="34" spans="1:7" x14ac:dyDescent="0.2">
      <c r="A34" s="147" t="s">
        <v>34910</v>
      </c>
      <c r="E34" s="25">
        <f>VLOOKUP(A34,'Premissas básicas'!$A:$F,5,0)</f>
        <v>24</v>
      </c>
      <c r="F34" s="19" t="s">
        <v>35079</v>
      </c>
      <c r="G34" s="110" t="str">
        <f>IFERROR(HYPERLINK("#"&amp;"'Premissas básicas'!E"&amp;MATCH($A34,'Premissas básicas'!$A:$A,0),$A34),"")</f>
        <v>Dias trabalhados no mês¹</v>
      </c>
    </row>
  </sheetData>
  <mergeCells count="3">
    <mergeCell ref="A7:B7"/>
    <mergeCell ref="B9:E9"/>
    <mergeCell ref="A31:E31"/>
  </mergeCells>
  <hyperlinks>
    <hyperlink ref="G1" location="Premissas%20b%C3%A1sicas!A10" display="Premissas" xr:uid="{00000000-0004-0000-1400-000000000000}"/>
    <hyperlink ref="G2" location="Planilha!A9" display="Planilha" xr:uid="{00000000-0004-0000-1400-000001000000}"/>
  </hyperlinks>
  <printOptions horizontalCentered="1"/>
  <pageMargins left="0.57222222222222197" right="0.39374999999999999" top="0.78749999999999998" bottom="0.78749999999999998" header="0.51180555555555496" footer="0.51180555555555496"/>
  <pageSetup paperSize="9" firstPageNumber="0"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MK34"/>
  <sheetViews>
    <sheetView view="pageBreakPreview" zoomScaleNormal="100" workbookViewId="0">
      <pane ySplit="11" topLeftCell="A12" activePane="bottomLeft" state="frozen"/>
      <selection pane="bottomLeft" activeCell="A22" sqref="A22"/>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F31</f>
        <v>5711.9900000000007</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67</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43210</v>
      </c>
      <c r="C13" s="53" t="str">
        <f>VLOOKUP($A13,'Premissas básicas'!$A:$F,3,0)</f>
        <v>01969</v>
      </c>
      <c r="D13" s="29">
        <v>1</v>
      </c>
      <c r="E13" s="29">
        <f>VLOOKUP($A13,'Premissas básicas'!$A:$F,5,0)</f>
        <v>25.34</v>
      </c>
      <c r="F13" s="19">
        <f>TRUNC(D13*E13*$E$33,2)</f>
        <v>4459.84</v>
      </c>
      <c r="G13" s="110" t="str">
        <f>IFERROR(HYPERLINK("#"&amp;"'Premissas básicas'!E"&amp;MATCH($A13,'Premissas básicas'!$A:$A,0),$A13),"")</f>
        <v>Operador de máq.</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0.4</v>
      </c>
      <c r="E15" s="25">
        <f>VLOOKUP(A15,'Premissas básicas'!$A:$F,5,0)</f>
        <v>1430</v>
      </c>
      <c r="F15" s="19">
        <f>TRUNC(D15*E15,2)</f>
        <v>572</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TRUNC(D18*E18*$E$34,2)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TRUNC(D19*E19*$E$34,2)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9" si="0">ROUND(B22/12,2)</f>
        <v>0.33</v>
      </c>
      <c r="E22" s="25">
        <f>VLOOKUP($A22,'Premissas básicas'!$A:$F,5,0)</f>
        <v>33.5</v>
      </c>
      <c r="F22" s="25">
        <f t="shared" ref="F22:F29" si="1">TRUNC(D22*E22,2)</f>
        <v>11.05</v>
      </c>
      <c r="G22" s="110" t="str">
        <f>IFERROR(HYPERLINK("#"&amp;"'Premissas básicas'!E"&amp;MATCH($A22,'Premissas básicas'!$A:$A,0),$A22),"")</f>
        <v>Calça de brim</v>
      </c>
    </row>
    <row r="23" spans="1:8" x14ac:dyDescent="0.2">
      <c r="A23" s="18" t="s">
        <v>34986</v>
      </c>
      <c r="B23" s="143">
        <v>4</v>
      </c>
      <c r="C23" s="25" t="s">
        <v>35076</v>
      </c>
      <c r="D23" s="25">
        <f t="shared" si="0"/>
        <v>0.33</v>
      </c>
      <c r="E23" s="25">
        <f>VLOOKUP($A23,'Premissas básicas'!$A:$F,5,0)</f>
        <v>31</v>
      </c>
      <c r="F23" s="25">
        <f t="shared" si="1"/>
        <v>10.23</v>
      </c>
      <c r="G23" s="110" t="str">
        <f>IFERROR(HYPERLINK("#"&amp;"'Premissas básicas'!E"&amp;MATCH($A23,'Premissas básicas'!$A:$A,0),$A23),"")</f>
        <v>Camisa de brim</v>
      </c>
    </row>
    <row r="24" spans="1:8" x14ac:dyDescent="0.2">
      <c r="A24" s="18" t="s">
        <v>34984</v>
      </c>
      <c r="B24" s="143">
        <v>4</v>
      </c>
      <c r="C24" s="25" t="s">
        <v>35076</v>
      </c>
      <c r="D24" s="25">
        <f t="shared" si="0"/>
        <v>0.33</v>
      </c>
      <c r="E24" s="25">
        <f>VLOOKUP($A24,'Premissas básicas'!$A:$F,5,0)</f>
        <v>42.5</v>
      </c>
      <c r="F24" s="25">
        <f t="shared" si="1"/>
        <v>14.02</v>
      </c>
      <c r="G24" s="110" t="str">
        <f>IFERROR(HYPERLINK("#"&amp;"'Premissas básicas'!E"&amp;MATCH($A24,'Premissas básicas'!$A:$A,0),$A24),"")</f>
        <v>Bota de couro</v>
      </c>
    </row>
    <row r="25" spans="1:8" x14ac:dyDescent="0.2">
      <c r="A25" s="18" t="s">
        <v>34995</v>
      </c>
      <c r="B25" s="143">
        <v>4</v>
      </c>
      <c r="C25" s="25" t="s">
        <v>35076</v>
      </c>
      <c r="D25" s="25">
        <f t="shared" si="0"/>
        <v>0.33</v>
      </c>
      <c r="E25" s="25">
        <f>VLOOKUP($A25,'Premissas básicas'!$A:$F,5,0)</f>
        <v>5.99</v>
      </c>
      <c r="F25" s="25">
        <f t="shared" si="1"/>
        <v>1.97</v>
      </c>
      <c r="G25" s="110" t="str">
        <f>IFERROR(HYPERLINK("#"&amp;"'Premissas básicas'!E"&amp;MATCH($A25,'Premissas básicas'!$A:$A,0),$A25),"")</f>
        <v>Óculos de proteção</v>
      </c>
    </row>
    <row r="26" spans="1:8" x14ac:dyDescent="0.2">
      <c r="A26" s="18" t="s">
        <v>34980</v>
      </c>
      <c r="B26" s="143">
        <v>4</v>
      </c>
      <c r="C26" s="25" t="s">
        <v>35076</v>
      </c>
      <c r="D26" s="25">
        <f t="shared" si="0"/>
        <v>0.33</v>
      </c>
      <c r="E26" s="25">
        <f>VLOOKUP($A26,'Premissas básicas'!$A:$F,5,0)</f>
        <v>12</v>
      </c>
      <c r="F26" s="25">
        <f t="shared" si="1"/>
        <v>3.96</v>
      </c>
      <c r="G26" s="110" t="str">
        <f>IFERROR(HYPERLINK("#"&amp;"'Premissas básicas'!E"&amp;MATCH($A26,'Premissas básicas'!$A:$A,0),$A26),"")</f>
        <v>Abafador de som</v>
      </c>
    </row>
    <row r="27" spans="1:8" x14ac:dyDescent="0.2">
      <c r="A27" s="18" t="s">
        <v>34982</v>
      </c>
      <c r="B27" s="143">
        <v>2</v>
      </c>
      <c r="C27" s="25" t="s">
        <v>35076</v>
      </c>
      <c r="D27" s="25">
        <f t="shared" si="0"/>
        <v>0.17</v>
      </c>
      <c r="E27" s="25">
        <f>VLOOKUP($A27,'Premissas básicas'!$A:$F,5,0)</f>
        <v>21.98</v>
      </c>
      <c r="F27" s="25">
        <f t="shared" si="1"/>
        <v>3.73</v>
      </c>
      <c r="G27" s="110" t="str">
        <f>IFERROR(HYPERLINK("#"&amp;"'Premissas básicas'!E"&amp;MATCH($A27,'Premissas básicas'!$A:$A,0),$A27),"")</f>
        <v>Avental de raspa</v>
      </c>
    </row>
    <row r="28" spans="1:8" x14ac:dyDescent="0.2">
      <c r="A28" s="18" t="s">
        <v>34996</v>
      </c>
      <c r="B28" s="143">
        <v>4</v>
      </c>
      <c r="C28" s="25" t="s">
        <v>35076</v>
      </c>
      <c r="D28" s="25">
        <f t="shared" si="0"/>
        <v>0.33</v>
      </c>
      <c r="E28" s="25">
        <f>VLOOKUP($A28,'Premissas básicas'!$A:$F,5,0)</f>
        <v>20.74</v>
      </c>
      <c r="F28" s="25">
        <f t="shared" si="1"/>
        <v>6.84</v>
      </c>
      <c r="G28" s="110" t="str">
        <f>IFERROR(HYPERLINK("#"&amp;"'Premissas básicas'!E"&amp;MATCH($A28,'Premissas básicas'!$A:$A,0),$A28),"")</f>
        <v>Perneira de couro</v>
      </c>
    </row>
    <row r="29" spans="1:8" x14ac:dyDescent="0.2">
      <c r="A29" s="18" t="s">
        <v>34999</v>
      </c>
      <c r="B29" s="143">
        <v>6</v>
      </c>
      <c r="C29" s="25" t="s">
        <v>35076</v>
      </c>
      <c r="D29" s="25">
        <f t="shared" si="0"/>
        <v>0.5</v>
      </c>
      <c r="E29" s="25">
        <f>VLOOKUP($A29,'Premissas básicas'!$A:$F,5,0)</f>
        <v>37.5</v>
      </c>
      <c r="F29" s="25">
        <f t="shared" si="1"/>
        <v>18.75</v>
      </c>
      <c r="G29" s="110" t="str">
        <f>IFERROR(HYPERLINK("#"&amp;"'Premissas básicas'!E"&amp;MATCH($A29,'Premissas básicas'!$A:$A,0),$A29),"")</f>
        <v>Viseira de proteção</v>
      </c>
    </row>
    <row r="30" spans="1:8" x14ac:dyDescent="0.2">
      <c r="G30" s="110"/>
    </row>
    <row r="31" spans="1:8" x14ac:dyDescent="0.2">
      <c r="A31" s="250" t="s">
        <v>35096</v>
      </c>
      <c r="B31" s="250"/>
      <c r="C31" s="250"/>
      <c r="D31" s="250"/>
      <c r="E31" s="250"/>
      <c r="F31" s="144">
        <f>SUM(F12:F30)</f>
        <v>5711.9900000000007</v>
      </c>
    </row>
    <row r="32" spans="1:8" x14ac:dyDescent="0.2">
      <c r="G32" s="110"/>
    </row>
    <row r="33" spans="1:7" x14ac:dyDescent="0.2">
      <c r="A33" s="146" t="s">
        <v>34913</v>
      </c>
      <c r="E33" s="25">
        <f>VLOOKUP(A33,'Premissas básicas'!$A:$F,5,0)</f>
        <v>176</v>
      </c>
      <c r="F33" s="19" t="s">
        <v>35078</v>
      </c>
      <c r="G33" s="110" t="str">
        <f>IFERROR(HYPERLINK("#"&amp;"'Premissas básicas'!E"&amp;MATCH($A33,'Premissas básicas'!$A:$A,0),$A33),"")</f>
        <v>Horas trabalhadas no mês¹</v>
      </c>
    </row>
    <row r="34" spans="1:7" x14ac:dyDescent="0.2">
      <c r="A34" s="147" t="s">
        <v>34910</v>
      </c>
      <c r="E34" s="25">
        <f>VLOOKUP(A34,'Premissas básicas'!$A:$F,5,0)</f>
        <v>24</v>
      </c>
      <c r="F34" s="19" t="s">
        <v>35079</v>
      </c>
      <c r="G34" s="110" t="str">
        <f>IFERROR(HYPERLINK("#"&amp;"'Premissas básicas'!E"&amp;MATCH($A34,'Premissas básicas'!$A:$A,0),$A34),"")</f>
        <v>Dias trabalhados no mês¹</v>
      </c>
    </row>
  </sheetData>
  <mergeCells count="3">
    <mergeCell ref="A7:B7"/>
    <mergeCell ref="B9:E9"/>
    <mergeCell ref="A31:E31"/>
  </mergeCells>
  <hyperlinks>
    <hyperlink ref="G1" location="Premissas%20b%C3%A1sicas!A10" display="Premissas" xr:uid="{00000000-0004-0000-1500-000000000000}"/>
    <hyperlink ref="G2" location="Planilha!A9" display="Planilha" xr:uid="{00000000-0004-0000-1500-000001000000}"/>
  </hyperlinks>
  <printOptions horizontalCentered="1"/>
  <pageMargins left="0.60972222222222205" right="0.39374999999999999" top="0.78749999999999998" bottom="0.78749999999999998" header="0.51180555555555496" footer="0.51180555555555496"/>
  <pageSetup paperSize="9" firstPageNumber="0"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MK40"/>
  <sheetViews>
    <sheetView view="pageBreakPreview" zoomScaleNormal="100" workbookViewId="0">
      <pane ySplit="11" topLeftCell="A12"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F37</f>
        <v>5204.8100000000004</v>
      </c>
    </row>
    <row r="2" spans="1:9" x14ac:dyDescent="0.2">
      <c r="A2" s="5"/>
      <c r="G2" s="110" t="s">
        <v>11</v>
      </c>
    </row>
    <row r="3" spans="1:9" x14ac:dyDescent="0.2">
      <c r="A3" s="38"/>
      <c r="G3" s="112"/>
    </row>
    <row r="4" spans="1:9" x14ac:dyDescent="0.2">
      <c r="A4" s="5"/>
      <c r="G4" s="110"/>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71</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71</v>
      </c>
      <c r="C13" s="53" t="str">
        <f>VLOOKUP($A13,'Premissas básicas'!$A:$F,3,0)</f>
        <v>01968</v>
      </c>
      <c r="D13" s="29">
        <v>1</v>
      </c>
      <c r="E13" s="29">
        <f>VLOOKUP($A13,'Premissas básicas'!$A:$F,5,0)</f>
        <v>25.34</v>
      </c>
      <c r="F13" s="19">
        <f>TRUNC(D13*E13*$E$39,2)</f>
        <v>4459.84</v>
      </c>
      <c r="G13" s="110" t="str">
        <f>IFERROR(HYPERLINK("#"&amp;"'Premissas básicas'!E"&amp;MATCH($A13,'Premissas básicas'!$A:$A,0),$A13),"")</f>
        <v>Pedreiro</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TRUNC(D17*E17*$E$40,2)</f>
        <v>504</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TRUNC(D18*E18*$E$40,2)</f>
        <v>105.6</v>
      </c>
      <c r="G18" s="110" t="str">
        <f>IFERROR(HYPERLINK("#"&amp;"'Premissas básicas'!E"&amp;MATCH($A18,'Premissas básicas'!$A:$A,0),$A18),"")</f>
        <v>Transporte</v>
      </c>
    </row>
    <row r="19" spans="1:8" x14ac:dyDescent="0.2">
      <c r="A19" s="2"/>
      <c r="B19" s="138"/>
      <c r="C19" s="53"/>
      <c r="D19" s="29"/>
      <c r="E19" s="29"/>
      <c r="G19" s="110" t="str">
        <f>IFERROR(HYPERLINK("#"&amp;"'Premissas básicas'!E"&amp;MATCH($A19,'Premissas básicas'!$A:$A,0),$A19),"")</f>
        <v/>
      </c>
    </row>
    <row r="20" spans="1:8" s="54" customFormat="1" ht="11.25" x14ac:dyDescent="0.2">
      <c r="A20" s="142"/>
      <c r="B20" s="54" t="s">
        <v>35073</v>
      </c>
      <c r="C20" s="54" t="s">
        <v>35065</v>
      </c>
      <c r="D20" s="54" t="s">
        <v>35074</v>
      </c>
      <c r="E20" s="54" t="s">
        <v>35075</v>
      </c>
      <c r="F20" s="25" t="s">
        <v>35068</v>
      </c>
      <c r="G20" s="110" t="str">
        <f>IFERROR(HYPERLINK("#"&amp;"'Premissas básicas'!E"&amp;MATCH($A20,'Premissas básicas'!$A:$A,0),$A20),"")</f>
        <v/>
      </c>
      <c r="H20" s="134"/>
    </row>
    <row r="21" spans="1:8" x14ac:dyDescent="0.2">
      <c r="A21" s="18" t="s">
        <v>34985</v>
      </c>
      <c r="B21" s="143">
        <v>4</v>
      </c>
      <c r="C21" s="25" t="s">
        <v>35076</v>
      </c>
      <c r="D21" s="25">
        <f t="shared" ref="D21:D28" si="0">ROUND(B21/12,2)</f>
        <v>0.33</v>
      </c>
      <c r="E21" s="25">
        <f>VLOOKUP($A21,'Premissas básicas'!$A:$F,5,0)</f>
        <v>33.5</v>
      </c>
      <c r="F21" s="25">
        <f t="shared" ref="F21:F28" si="1">TRUNC(D21*E21,2)</f>
        <v>11.05</v>
      </c>
      <c r="G21" s="110" t="str">
        <f>IFERROR(HYPERLINK("#"&amp;"'Premissas básicas'!E"&amp;MATCH($A21,'Premissas básicas'!$A:$A,0),$A21),"")</f>
        <v>Calça de brim</v>
      </c>
    </row>
    <row r="22" spans="1:8" x14ac:dyDescent="0.2">
      <c r="A22" s="18" t="s">
        <v>34986</v>
      </c>
      <c r="B22" s="143">
        <v>4</v>
      </c>
      <c r="C22" s="25" t="s">
        <v>35076</v>
      </c>
      <c r="D22" s="25">
        <f t="shared" si="0"/>
        <v>0.33</v>
      </c>
      <c r="E22" s="25">
        <f>VLOOKUP($A22,'Premissas básicas'!$A:$F,5,0)</f>
        <v>31</v>
      </c>
      <c r="F22" s="25">
        <f t="shared" si="1"/>
        <v>10.23</v>
      </c>
      <c r="G22" s="110" t="str">
        <f>IFERROR(HYPERLINK("#"&amp;"'Premissas básicas'!E"&amp;MATCH($A22,'Premissas básicas'!$A:$A,0),$A22),"")</f>
        <v>Camisa de brim</v>
      </c>
    </row>
    <row r="23" spans="1:8" x14ac:dyDescent="0.2">
      <c r="A23" s="18" t="s">
        <v>34984</v>
      </c>
      <c r="B23" s="143">
        <v>4</v>
      </c>
      <c r="C23" s="25" t="s">
        <v>35076</v>
      </c>
      <c r="D23" s="25">
        <f t="shared" si="0"/>
        <v>0.33</v>
      </c>
      <c r="E23" s="25">
        <f>VLOOKUP($A23,'Premissas básicas'!$A:$F,5,0)</f>
        <v>42.5</v>
      </c>
      <c r="F23" s="25">
        <f t="shared" si="1"/>
        <v>14.02</v>
      </c>
      <c r="G23" s="110" t="str">
        <f>IFERROR(HYPERLINK("#"&amp;"'Premissas básicas'!E"&amp;MATCH($A23,'Premissas básicas'!$A:$A,0),$A23),"")</f>
        <v>Bota de couro</v>
      </c>
    </row>
    <row r="24" spans="1:8" x14ac:dyDescent="0.2">
      <c r="A24" s="18" t="s">
        <v>34983</v>
      </c>
      <c r="B24" s="143">
        <v>3</v>
      </c>
      <c r="C24" s="25" t="s">
        <v>35076</v>
      </c>
      <c r="D24" s="25">
        <f t="shared" si="0"/>
        <v>0.25</v>
      </c>
      <c r="E24" s="25">
        <f>VLOOKUP($A24,'Premissas básicas'!$A:$F,5,0)</f>
        <v>8.4</v>
      </c>
      <c r="F24" s="25">
        <f t="shared" si="1"/>
        <v>2.1</v>
      </c>
      <c r="G24" s="110" t="str">
        <f>IFERROR(HYPERLINK("#"&amp;"'Premissas básicas'!E"&amp;MATCH($A24,'Premissas básicas'!$A:$A,0),$A24),"")</f>
        <v>Boné</v>
      </c>
    </row>
    <row r="25" spans="1:8" x14ac:dyDescent="0.2">
      <c r="A25" s="18" t="s">
        <v>34998</v>
      </c>
      <c r="B25" s="143">
        <v>6</v>
      </c>
      <c r="C25" s="25" t="s">
        <v>35076</v>
      </c>
      <c r="D25" s="25">
        <f t="shared" si="0"/>
        <v>0.5</v>
      </c>
      <c r="E25" s="25">
        <f>VLOOKUP($A25,'Premissas básicas'!$A:$F,5,0)</f>
        <v>24.03</v>
      </c>
      <c r="F25" s="25">
        <f t="shared" si="1"/>
        <v>12.01</v>
      </c>
      <c r="G25" s="110" t="str">
        <f>IFERROR(HYPERLINK("#"&amp;"'Premissas básicas'!E"&amp;MATCH($A25,'Premissas básicas'!$A:$A,0),$A25),"")</f>
        <v>Protetor solar</v>
      </c>
    </row>
    <row r="26" spans="1:8" x14ac:dyDescent="0.2">
      <c r="A26" s="18" t="s">
        <v>34988</v>
      </c>
      <c r="B26" s="143">
        <v>4</v>
      </c>
      <c r="C26" s="25" t="s">
        <v>35076</v>
      </c>
      <c r="D26" s="25">
        <f t="shared" si="0"/>
        <v>0.33</v>
      </c>
      <c r="E26" s="25">
        <f>VLOOKUP($A26,'Premissas básicas'!$A:$F,5,0)</f>
        <v>13.5</v>
      </c>
      <c r="F26" s="25">
        <f t="shared" si="1"/>
        <v>4.45</v>
      </c>
      <c r="G26" s="110" t="str">
        <f>IFERROR(HYPERLINK("#"&amp;"'Premissas básicas'!E"&amp;MATCH($A26,'Premissas básicas'!$A:$A,0),$A26),"")</f>
        <v>Capa de chuva</v>
      </c>
    </row>
    <row r="27" spans="1:8" x14ac:dyDescent="0.2">
      <c r="A27" s="18" t="s">
        <v>34992</v>
      </c>
      <c r="B27" s="143">
        <v>12</v>
      </c>
      <c r="C27" s="25" t="s">
        <v>35076</v>
      </c>
      <c r="D27" s="25">
        <f t="shared" si="0"/>
        <v>1</v>
      </c>
      <c r="E27" s="25">
        <f>VLOOKUP($A27,'Premissas básicas'!$A:$F,5,0)</f>
        <v>1.95</v>
      </c>
      <c r="F27" s="25">
        <f t="shared" si="1"/>
        <v>1.95</v>
      </c>
      <c r="G27" s="110" t="str">
        <f>IFERROR(HYPERLINK("#"&amp;"'Premissas básicas'!E"&amp;MATCH($A27,'Premissas básicas'!$A:$A,0),$A27),"")</f>
        <v>Luva pigmentada</v>
      </c>
    </row>
    <row r="28" spans="1:8" x14ac:dyDescent="0.2">
      <c r="A28" s="18" t="s">
        <v>34994</v>
      </c>
      <c r="B28" s="143">
        <v>24</v>
      </c>
      <c r="C28" s="25" t="s">
        <v>35076</v>
      </c>
      <c r="D28" s="25">
        <f t="shared" si="0"/>
        <v>2</v>
      </c>
      <c r="E28" s="25">
        <f>VLOOKUP($A28,'Premissas básicas'!$A:$F,5,0)</f>
        <v>4.0999999999999996</v>
      </c>
      <c r="F28" s="25">
        <f t="shared" si="1"/>
        <v>8.1999999999999993</v>
      </c>
      <c r="G28" s="110" t="str">
        <f>IFERROR(HYPERLINK("#"&amp;"'Premissas básicas'!E"&amp;MATCH($A28,'Premissas básicas'!$A:$A,0),$A28),"")</f>
        <v>Máscara de proteção</v>
      </c>
    </row>
    <row r="29" spans="1:8" x14ac:dyDescent="0.2">
      <c r="B29" s="143"/>
      <c r="C29" s="25"/>
      <c r="D29" s="25"/>
      <c r="E29" s="25"/>
      <c r="F29" s="25"/>
      <c r="G29" s="110" t="str">
        <f>IFERROR(HYPERLINK("#"&amp;"'Premissas básicas'!E"&amp;MATCH($A29,'Premissas básicas'!$A:$A,0),$A29),"")</f>
        <v/>
      </c>
    </row>
    <row r="30" spans="1:8" x14ac:dyDescent="0.2">
      <c r="A30" s="18" t="s">
        <v>35001</v>
      </c>
      <c r="B30" s="143">
        <v>3</v>
      </c>
      <c r="C30" s="25" t="s">
        <v>35076</v>
      </c>
      <c r="D30" s="25">
        <f t="shared" ref="D30:D35" si="2">ROUND(B30/12,2)</f>
        <v>0.25</v>
      </c>
      <c r="E30" s="25">
        <f>VLOOKUP($A30,'Premissas básicas'!$A:$F,5,0)</f>
        <v>13.9</v>
      </c>
      <c r="F30" s="25">
        <f t="shared" ref="F30:F35" si="3">TRUNC(D30*E30,2)</f>
        <v>3.47</v>
      </c>
      <c r="G30" s="110" t="str">
        <f>IFERROR(HYPERLINK("#"&amp;"'Premissas básicas'!E"&amp;MATCH($A30,'Premissas básicas'!$A:$A,0),$A30),"")</f>
        <v>Balde de plástico</v>
      </c>
    </row>
    <row r="31" spans="1:8" x14ac:dyDescent="0.2">
      <c r="A31" s="18" t="s">
        <v>35003</v>
      </c>
      <c r="B31" s="143">
        <v>6</v>
      </c>
      <c r="C31" s="25" t="s">
        <v>35076</v>
      </c>
      <c r="D31" s="25">
        <f t="shared" si="2"/>
        <v>0.5</v>
      </c>
      <c r="E31" s="25">
        <f>VLOOKUP($A31,'Premissas básicas'!$A:$F,5,0)</f>
        <v>16.899999999999999</v>
      </c>
      <c r="F31" s="25">
        <f t="shared" si="3"/>
        <v>8.4499999999999993</v>
      </c>
      <c r="G31" s="110" t="str">
        <f>IFERROR(HYPERLINK("#"&amp;"'Premissas básicas'!E"&amp;MATCH($A31,'Premissas básicas'!$A:$A,0),$A31),"")</f>
        <v>Brocha</v>
      </c>
    </row>
    <row r="32" spans="1:8" x14ac:dyDescent="0.2">
      <c r="A32" s="18" t="s">
        <v>35007</v>
      </c>
      <c r="B32" s="25">
        <v>4</v>
      </c>
      <c r="C32" s="25" t="s">
        <v>35076</v>
      </c>
      <c r="D32" s="25">
        <f t="shared" si="2"/>
        <v>0.33</v>
      </c>
      <c r="E32" s="25">
        <f>VLOOKUP($A32,'Premissas básicas'!$A:$F,5,0)</f>
        <v>23.9</v>
      </c>
      <c r="F32" s="25">
        <f t="shared" si="3"/>
        <v>7.88</v>
      </c>
      <c r="G32" s="110" t="str">
        <f>IFERROR(HYPERLINK("#"&amp;"'Premissas básicas'!E"&amp;MATCH($A32,'Premissas básicas'!$A:$A,0),$A32),"")</f>
        <v>Colher de pedreiro</v>
      </c>
    </row>
    <row r="33" spans="1:7" x14ac:dyDescent="0.2">
      <c r="A33" s="18" t="s">
        <v>35006</v>
      </c>
      <c r="B33" s="143">
        <v>2</v>
      </c>
      <c r="C33" s="25" t="s">
        <v>35076</v>
      </c>
      <c r="D33" s="25">
        <f t="shared" si="2"/>
        <v>0.17</v>
      </c>
      <c r="E33" s="25">
        <f>VLOOKUP($A33,'Premissas básicas'!$A:$F,5,0)</f>
        <v>150</v>
      </c>
      <c r="F33" s="25">
        <f t="shared" si="3"/>
        <v>25.5</v>
      </c>
      <c r="G33" s="110" t="str">
        <f>IFERROR(HYPERLINK("#"&amp;"'Premissas básicas'!E"&amp;MATCH($A33,'Premissas básicas'!$A:$A,0),$A33),"")</f>
        <v>Carrinho de mão</v>
      </c>
    </row>
    <row r="34" spans="1:7" x14ac:dyDescent="0.2">
      <c r="A34" s="18" t="s">
        <v>35017</v>
      </c>
      <c r="B34" s="143">
        <v>2</v>
      </c>
      <c r="C34" s="25" t="s">
        <v>35076</v>
      </c>
      <c r="D34" s="25">
        <f t="shared" si="2"/>
        <v>0.17</v>
      </c>
      <c r="E34" s="25">
        <f>VLOOKUP($A34,'Premissas básicas'!$A:$F,5,0)</f>
        <v>31.09</v>
      </c>
      <c r="F34" s="25">
        <f t="shared" si="3"/>
        <v>5.28</v>
      </c>
      <c r="G34" s="110" t="str">
        <f>IFERROR(HYPERLINK("#"&amp;"'Premissas básicas'!E"&amp;MATCH($A34,'Premissas básicas'!$A:$A,0),$A34),"")</f>
        <v>Vassourão</v>
      </c>
    </row>
    <row r="35" spans="1:7" x14ac:dyDescent="0.2">
      <c r="A35" s="18" t="s">
        <v>35014</v>
      </c>
      <c r="B35" s="25">
        <v>4</v>
      </c>
      <c r="C35" s="25" t="s">
        <v>35076</v>
      </c>
      <c r="D35" s="25">
        <f t="shared" si="2"/>
        <v>0.33</v>
      </c>
      <c r="E35" s="25">
        <f>VLOOKUP($A35,'Premissas básicas'!$A:$F,5,0)</f>
        <v>62.99</v>
      </c>
      <c r="F35" s="25">
        <f t="shared" si="3"/>
        <v>20.78</v>
      </c>
      <c r="G35" s="110" t="str">
        <f>IFERROR(HYPERLINK("#"&amp;"'Premissas básicas'!E"&amp;MATCH($A35,'Premissas básicas'!$A:$A,0),$A35),"")</f>
        <v>Pá quadrada c/ cabo</v>
      </c>
    </row>
    <row r="36" spans="1:7" x14ac:dyDescent="0.2">
      <c r="G36" s="110"/>
    </row>
    <row r="37" spans="1:7" x14ac:dyDescent="0.2">
      <c r="A37" s="250" t="s">
        <v>35097</v>
      </c>
      <c r="B37" s="250"/>
      <c r="C37" s="250"/>
      <c r="D37" s="250"/>
      <c r="E37" s="250"/>
      <c r="F37" s="144">
        <f>SUM(F12:F36)</f>
        <v>5204.8100000000004</v>
      </c>
    </row>
    <row r="39" spans="1:7" x14ac:dyDescent="0.2">
      <c r="A39" s="146" t="s">
        <v>34913</v>
      </c>
      <c r="E39" s="25">
        <f>VLOOKUP(A39,'Premissas básicas'!$A:$F,5,0)</f>
        <v>176</v>
      </c>
      <c r="F39" s="19" t="s">
        <v>35078</v>
      </c>
      <c r="G39" s="110" t="str">
        <f>IFERROR(HYPERLINK("#"&amp;"'Premissas básicas'!E"&amp;MATCH($A39,'Premissas básicas'!$A:$A,0),$A39),"")</f>
        <v>Horas trabalhadas no mês¹</v>
      </c>
    </row>
    <row r="40" spans="1:7" x14ac:dyDescent="0.2">
      <c r="A40" s="147" t="s">
        <v>34910</v>
      </c>
      <c r="E40" s="25">
        <f>VLOOKUP(A40,'Premissas básicas'!$A:$F,5,0)</f>
        <v>24</v>
      </c>
      <c r="F40" s="19" t="s">
        <v>35079</v>
      </c>
      <c r="G40" s="110" t="str">
        <f>IFERROR(HYPERLINK("#"&amp;"'Premissas básicas'!E"&amp;MATCH($A40,'Premissas básicas'!$A:$A,0),$A40),"")</f>
        <v>Dias trabalhados no mês¹</v>
      </c>
    </row>
  </sheetData>
  <mergeCells count="3">
    <mergeCell ref="A7:B7"/>
    <mergeCell ref="B9:E9"/>
    <mergeCell ref="A37:E37"/>
  </mergeCells>
  <hyperlinks>
    <hyperlink ref="G1" location="Premissas%20b%C3%A1sicas!A10" display="Premissas" xr:uid="{00000000-0004-0000-1600-000000000000}"/>
    <hyperlink ref="G2" location="Planilha!A9" display="Planilha" xr:uid="{00000000-0004-0000-16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MK44"/>
  <sheetViews>
    <sheetView view="pageBreakPreview" zoomScaleNormal="100" workbookViewId="0">
      <pane ySplit="11" topLeftCell="A12" activePane="bottomLeft" state="frozen"/>
      <selection pane="bottomLeft" activeCell="A14" sqref="A1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F41</f>
        <v>4575.2800000000007</v>
      </c>
    </row>
    <row r="2" spans="1:9" x14ac:dyDescent="0.2">
      <c r="A2" s="5"/>
      <c r="G2" s="110" t="s">
        <v>11</v>
      </c>
    </row>
    <row r="3" spans="1:9" x14ac:dyDescent="0.2">
      <c r="A3" s="38"/>
      <c r="G3" s="112"/>
    </row>
    <row r="4" spans="1:9" x14ac:dyDescent="0.2">
      <c r="A4" s="5"/>
    </row>
    <row r="5" spans="1:9" x14ac:dyDescent="0.2">
      <c r="G5" s="110"/>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75</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49</v>
      </c>
      <c r="C13" s="53" t="str">
        <f>VLOOKUP($A13,'Premissas básicas'!$A:$F,3,0)</f>
        <v>01921</v>
      </c>
      <c r="D13" s="29">
        <v>1</v>
      </c>
      <c r="E13" s="29">
        <f>VLOOKUP($A13,'Premissas básicas'!$A:$F,5,0)</f>
        <v>18.309999999999999</v>
      </c>
      <c r="F13" s="19">
        <f>TRUNC(D13*E13*$E$43,2)</f>
        <v>3222.56</v>
      </c>
      <c r="G13" s="110" t="str">
        <f>IFERROR(HYPERLINK("#"&amp;"'Premissas básicas'!E"&amp;MATCH($A13,'Premissas básicas'!$A:$A,0),$A13),"")</f>
        <v>Ajudante</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0.4</v>
      </c>
      <c r="E15" s="25">
        <f>VLOOKUP(A15,'Premissas básicas'!$A:$F,5,0)</f>
        <v>1430</v>
      </c>
      <c r="F15" s="19">
        <f>TRUNC(D15*E15,2)</f>
        <v>572</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TRUNC(D18*E18*$E$44,2)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TRUNC(D19*E19*$E$44,2)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9" si="0">ROUND(B22/12,2)</f>
        <v>0.33</v>
      </c>
      <c r="E22" s="25">
        <f>VLOOKUP($A22,'Premissas básicas'!$A:$F,5,0)</f>
        <v>33.5</v>
      </c>
      <c r="F22" s="25">
        <f t="shared" ref="F22:F31" si="1">TRUNC(D22*E22,2)</f>
        <v>11.05</v>
      </c>
      <c r="G22" s="110" t="str">
        <f>IFERROR(HYPERLINK("#"&amp;"'Premissas básicas'!E"&amp;MATCH($A22,'Premissas básicas'!$A:$A,0),$A22),"")</f>
        <v>Calça de brim</v>
      </c>
    </row>
    <row r="23" spans="1:8" x14ac:dyDescent="0.2">
      <c r="A23" s="18" t="s">
        <v>34986</v>
      </c>
      <c r="B23" s="143">
        <v>4</v>
      </c>
      <c r="C23" s="25" t="s">
        <v>35076</v>
      </c>
      <c r="D23" s="25">
        <f t="shared" si="0"/>
        <v>0.33</v>
      </c>
      <c r="E23" s="25">
        <f>VLOOKUP($A23,'Premissas básicas'!$A:$F,5,0)</f>
        <v>31</v>
      </c>
      <c r="F23" s="25">
        <f t="shared" si="1"/>
        <v>10.23</v>
      </c>
      <c r="G23" s="110" t="str">
        <f>IFERROR(HYPERLINK("#"&amp;"'Premissas básicas'!E"&amp;MATCH($A23,'Premissas básicas'!$A:$A,0),$A23),"")</f>
        <v>Camisa de brim</v>
      </c>
    </row>
    <row r="24" spans="1:8" x14ac:dyDescent="0.2">
      <c r="A24" s="18" t="s">
        <v>34984</v>
      </c>
      <c r="B24" s="143">
        <v>4</v>
      </c>
      <c r="C24" s="25" t="s">
        <v>35076</v>
      </c>
      <c r="D24" s="25">
        <f t="shared" si="0"/>
        <v>0.33</v>
      </c>
      <c r="E24" s="25">
        <f>VLOOKUP($A24,'Premissas básicas'!$A:$F,5,0)</f>
        <v>42.5</v>
      </c>
      <c r="F24" s="25">
        <f t="shared" si="1"/>
        <v>14.02</v>
      </c>
      <c r="G24" s="110" t="str">
        <f>IFERROR(HYPERLINK("#"&amp;"'Premissas básicas'!E"&amp;MATCH($A24,'Premissas básicas'!$A:$A,0),$A24),"")</f>
        <v>Bota de couro</v>
      </c>
    </row>
    <row r="25" spans="1:8" x14ac:dyDescent="0.2">
      <c r="A25" s="18" t="s">
        <v>34983</v>
      </c>
      <c r="B25" s="143">
        <v>3</v>
      </c>
      <c r="C25" s="25" t="s">
        <v>35076</v>
      </c>
      <c r="D25" s="25">
        <f t="shared" si="0"/>
        <v>0.25</v>
      </c>
      <c r="E25" s="25">
        <f>VLOOKUP($A25,'Premissas básicas'!$A:$F,5,0)</f>
        <v>8.4</v>
      </c>
      <c r="F25" s="25">
        <f t="shared" si="1"/>
        <v>2.1</v>
      </c>
      <c r="G25" s="110" t="str">
        <f>IFERROR(HYPERLINK("#"&amp;"'Premissas básicas'!E"&amp;MATCH($A25,'Premissas básicas'!$A:$A,0),$A25),"")</f>
        <v>Boné</v>
      </c>
    </row>
    <row r="26" spans="1:8" x14ac:dyDescent="0.2">
      <c r="A26" s="18" t="s">
        <v>34998</v>
      </c>
      <c r="B26" s="143">
        <v>6</v>
      </c>
      <c r="C26" s="25" t="s">
        <v>35076</v>
      </c>
      <c r="D26" s="25">
        <f t="shared" si="0"/>
        <v>0.5</v>
      </c>
      <c r="E26" s="25">
        <f>VLOOKUP($A26,'Premissas básicas'!$A:$F,5,0)</f>
        <v>24.03</v>
      </c>
      <c r="F26" s="25">
        <f t="shared" si="1"/>
        <v>12.01</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34992</v>
      </c>
      <c r="B28" s="143">
        <v>12</v>
      </c>
      <c r="C28" s="25" t="s">
        <v>35076</v>
      </c>
      <c r="D28" s="25">
        <f t="shared" si="0"/>
        <v>1</v>
      </c>
      <c r="E28" s="25">
        <f>VLOOKUP($A28,'Premissas básicas'!$A:$F,5,0)</f>
        <v>1.95</v>
      </c>
      <c r="F28" s="25">
        <f t="shared" si="1"/>
        <v>1.95</v>
      </c>
      <c r="G28" s="110" t="str">
        <f>IFERROR(HYPERLINK("#"&amp;"'Premissas básicas'!E"&amp;MATCH($A28,'Premissas básicas'!$A:$A,0),$A28),"")</f>
        <v>Luva pigmentada</v>
      </c>
    </row>
    <row r="29" spans="1:8" x14ac:dyDescent="0.2">
      <c r="A29" s="18" t="s">
        <v>34994</v>
      </c>
      <c r="B29" s="143">
        <v>24</v>
      </c>
      <c r="C29" s="25" t="s">
        <v>35076</v>
      </c>
      <c r="D29" s="25">
        <f t="shared" si="0"/>
        <v>2</v>
      </c>
      <c r="E29" s="25">
        <f>VLOOKUP($A29,'Premissas básicas'!$A:$F,5,0)</f>
        <v>4.0999999999999996</v>
      </c>
      <c r="F29" s="25">
        <f t="shared" si="1"/>
        <v>8.1999999999999993</v>
      </c>
      <c r="G29" s="110" t="str">
        <f>IFERROR(HYPERLINK("#"&amp;"'Premissas básicas'!E"&amp;MATCH($A29,'Premissas básicas'!$A:$A,0),$A29),"")</f>
        <v>Máscara de proteção</v>
      </c>
    </row>
    <row r="30" spans="1:8" x14ac:dyDescent="0.2">
      <c r="B30" s="143"/>
      <c r="C30" s="25"/>
      <c r="D30" s="25"/>
      <c r="E30" s="25"/>
      <c r="F30" s="25"/>
      <c r="G30" s="110"/>
    </row>
    <row r="31" spans="1:8" x14ac:dyDescent="0.2">
      <c r="A31" s="18" t="s">
        <v>35328</v>
      </c>
      <c r="B31" s="143">
        <v>2</v>
      </c>
      <c r="C31" s="25" t="s">
        <v>35076</v>
      </c>
      <c r="D31" s="25">
        <v>0.08</v>
      </c>
      <c r="E31" s="25">
        <f>VLOOKUP($A31,'Premissas básicas'!$A:$F,5,0)</f>
        <v>408</v>
      </c>
      <c r="F31" s="25">
        <f t="shared" si="1"/>
        <v>32.64</v>
      </c>
      <c r="G31" s="110" t="str">
        <f>IFERROR(HYPERLINK("#"&amp;"'Premissas básicas'!E"&amp;MATCH($A31,'Premissas básicas'!$A:$A,0),$A31),"")</f>
        <v>Carrinho tipo lutocar 120 litros</v>
      </c>
    </row>
    <row r="32" spans="1:8" x14ac:dyDescent="0.2">
      <c r="A32" s="18" t="s">
        <v>35017</v>
      </c>
      <c r="B32" s="143">
        <v>8</v>
      </c>
      <c r="C32" s="25" t="s">
        <v>35076</v>
      </c>
      <c r="D32" s="25">
        <f>ROUND(B32/12,2)</f>
        <v>0.67</v>
      </c>
      <c r="E32" s="25">
        <f>VLOOKUP($A32,'Premissas básicas'!$A:$F,5,0)</f>
        <v>31.09</v>
      </c>
      <c r="F32" s="25">
        <f>TRUNC(D32*E32,2)</f>
        <v>20.83</v>
      </c>
      <c r="G32" s="110" t="str">
        <f>IFERROR(HYPERLINK("#"&amp;"'Premissas básicas'!E"&amp;MATCH($A32,'Premissas básicas'!$A:$A,0),$A32),"")</f>
        <v>Vassourão</v>
      </c>
    </row>
    <row r="33" spans="1:7" x14ac:dyDescent="0.2">
      <c r="A33" s="18" t="s">
        <v>35014</v>
      </c>
      <c r="B33" s="25">
        <v>4</v>
      </c>
      <c r="C33" s="25" t="s">
        <v>35076</v>
      </c>
      <c r="D33" s="25">
        <f>ROUND(B33/12,2)</f>
        <v>0.33</v>
      </c>
      <c r="E33" s="25">
        <f>VLOOKUP($A33,'Premissas básicas'!$A:$F,5,0)</f>
        <v>62.99</v>
      </c>
      <c r="F33" s="25">
        <f>TRUNC(D33*E33,2)</f>
        <v>20.78</v>
      </c>
      <c r="G33" s="110" t="str">
        <f>IFERROR(HYPERLINK("#"&amp;"'Premissas básicas'!E"&amp;MATCH($A33,'Premissas básicas'!$A:$A,0),$A33),"")</f>
        <v>Pá quadrada c/ cabo</v>
      </c>
    </row>
    <row r="34" spans="1:7" x14ac:dyDescent="0.2">
      <c r="B34" s="25"/>
      <c r="C34" s="25"/>
      <c r="D34" s="25"/>
      <c r="E34" s="25"/>
      <c r="F34" s="25"/>
      <c r="G34" s="110"/>
    </row>
    <row r="35" spans="1:7" x14ac:dyDescent="0.2">
      <c r="A35" s="18" t="s">
        <v>43219</v>
      </c>
      <c r="B35" s="143">
        <v>2</v>
      </c>
      <c r="C35" s="25" t="s">
        <v>35076</v>
      </c>
      <c r="D35" s="25">
        <f t="shared" ref="D35:D39" si="2">ROUND(B35/12,2)</f>
        <v>0.17</v>
      </c>
      <c r="E35" s="25">
        <f>VLOOKUP($A35,'Premissas básicas'!$A:$F,5,0)</f>
        <v>6.89</v>
      </c>
      <c r="F35" s="25">
        <f t="shared" ref="F35:F39" si="3">TRUNC(D35*E35,2)</f>
        <v>1.17</v>
      </c>
      <c r="G35" s="110"/>
    </row>
    <row r="36" spans="1:7" x14ac:dyDescent="0.2">
      <c r="A36" s="18" t="s">
        <v>43220</v>
      </c>
      <c r="B36" s="143">
        <v>6</v>
      </c>
      <c r="C36" s="25" t="s">
        <v>35076</v>
      </c>
      <c r="D36" s="25">
        <f t="shared" si="2"/>
        <v>0.5</v>
      </c>
      <c r="E36" s="25">
        <f>VLOOKUP($A36,'Premissas básicas'!$A:$F,5,0)</f>
        <v>36.06</v>
      </c>
      <c r="F36" s="25">
        <f t="shared" si="3"/>
        <v>18.03</v>
      </c>
      <c r="G36" s="110"/>
    </row>
    <row r="37" spans="1:7" x14ac:dyDescent="0.2">
      <c r="A37" s="18" t="s">
        <v>43221</v>
      </c>
      <c r="B37" s="25">
        <v>3</v>
      </c>
      <c r="C37" s="25" t="s">
        <v>35076</v>
      </c>
      <c r="D37" s="25">
        <f t="shared" si="2"/>
        <v>0.25</v>
      </c>
      <c r="E37" s="25">
        <f>VLOOKUP($A37,'Premissas básicas'!$A:$F,5,0)</f>
        <v>12.9</v>
      </c>
      <c r="F37" s="25">
        <f t="shared" si="3"/>
        <v>3.22</v>
      </c>
      <c r="G37" s="110"/>
    </row>
    <row r="38" spans="1:7" x14ac:dyDescent="0.2">
      <c r="A38" s="18" t="s">
        <v>43222</v>
      </c>
      <c r="B38" s="25">
        <v>4</v>
      </c>
      <c r="C38" s="25" t="s">
        <v>35076</v>
      </c>
      <c r="D38" s="25">
        <f t="shared" si="2"/>
        <v>0.33</v>
      </c>
      <c r="E38" s="25">
        <f>VLOOKUP($A38,'Premissas básicas'!$A:$F,5,0)</f>
        <v>22.8</v>
      </c>
      <c r="F38" s="25">
        <f t="shared" si="3"/>
        <v>7.52</v>
      </c>
      <c r="G38" s="110"/>
    </row>
    <row r="39" spans="1:7" x14ac:dyDescent="0.2">
      <c r="A39" s="18" t="s">
        <v>43223</v>
      </c>
      <c r="B39" s="25">
        <v>1</v>
      </c>
      <c r="C39" s="25" t="s">
        <v>35076</v>
      </c>
      <c r="D39" s="25">
        <f t="shared" si="2"/>
        <v>0.08</v>
      </c>
      <c r="E39" s="25">
        <f>VLOOKUP($A39,'Premissas básicas'!$A:$F,5,0)</f>
        <v>36.590000000000003</v>
      </c>
      <c r="F39" s="25">
        <f t="shared" si="3"/>
        <v>2.92</v>
      </c>
      <c r="G39" s="110"/>
    </row>
    <row r="40" spans="1:7" x14ac:dyDescent="0.2">
      <c r="B40" s="25"/>
      <c r="C40" s="25"/>
      <c r="D40" s="25"/>
      <c r="E40" s="25"/>
      <c r="F40" s="25"/>
      <c r="G40" s="110"/>
    </row>
    <row r="41" spans="1:7" x14ac:dyDescent="0.2">
      <c r="A41" s="250" t="s">
        <v>35098</v>
      </c>
      <c r="B41" s="250"/>
      <c r="C41" s="250"/>
      <c r="D41" s="250"/>
      <c r="E41" s="250"/>
      <c r="F41" s="144">
        <f>SUM(F12:F39)</f>
        <v>4575.2800000000007</v>
      </c>
    </row>
    <row r="42" spans="1:7" x14ac:dyDescent="0.2">
      <c r="G42" s="110"/>
    </row>
    <row r="43" spans="1:7" x14ac:dyDescent="0.2">
      <c r="A43" s="146" t="s">
        <v>34913</v>
      </c>
      <c r="E43" s="25">
        <f>VLOOKUP(A43,'Premissas básicas'!$A:$F,5,0)</f>
        <v>176</v>
      </c>
      <c r="F43" s="19" t="s">
        <v>35078</v>
      </c>
      <c r="G43" s="110" t="str">
        <f>IFERROR(HYPERLINK("#"&amp;"'Premissas básicas'!E"&amp;MATCH($A43,'Premissas básicas'!$A:$A,0),$A43),"")</f>
        <v>Horas trabalhadas no mês¹</v>
      </c>
    </row>
    <row r="44" spans="1:7" x14ac:dyDescent="0.2">
      <c r="A44" s="147" t="s">
        <v>34910</v>
      </c>
      <c r="E44" s="25">
        <f>VLOOKUP(A44,'Premissas básicas'!$A:$F,5,0)</f>
        <v>24</v>
      </c>
      <c r="F44" s="19" t="s">
        <v>35079</v>
      </c>
      <c r="G44" s="110" t="str">
        <f>IFERROR(HYPERLINK("#"&amp;"'Premissas básicas'!E"&amp;MATCH($A44,'Premissas básicas'!$A:$A,0),$A44),"")</f>
        <v>Dias trabalhados no mês¹</v>
      </c>
    </row>
  </sheetData>
  <mergeCells count="3">
    <mergeCell ref="A7:B7"/>
    <mergeCell ref="B9:E9"/>
    <mergeCell ref="A41:E41"/>
  </mergeCells>
  <hyperlinks>
    <hyperlink ref="G1" location="Premissas%20b%C3%A1sicas!A10" display="Premissas" xr:uid="{00000000-0004-0000-1700-000000000000}"/>
    <hyperlink ref="G2" location="Planilha!A9" display="Planilha" xr:uid="{00000000-0004-0000-1700-000001000000}"/>
  </hyperlinks>
  <printOptions horizontalCentered="1"/>
  <pageMargins left="0.53611111111111098" right="0.39374999999999999" top="0.78749999999999998" bottom="0.78749999999999998" header="0.51180555555555496" footer="0.51180555555555496"/>
  <pageSetup paperSize="9" firstPageNumber="0"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MK38"/>
  <sheetViews>
    <sheetView view="pageBreakPreview" zoomScaleNormal="100" workbookViewId="0">
      <pane ySplit="11" topLeftCell="A24"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F35</f>
        <v>5121.7200000000012</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63</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63</v>
      </c>
      <c r="C13" s="53" t="str">
        <f>VLOOKUP($A13,'Premissas básicas'!$A:$F,3,0)</f>
        <v>01953</v>
      </c>
      <c r="D13" s="29">
        <v>1</v>
      </c>
      <c r="E13" s="29">
        <f>VLOOKUP($A13,'Premissas básicas'!$A:$F,5,0)</f>
        <v>23.54</v>
      </c>
      <c r="F13" s="19">
        <f>TRUNC(D13*E13*$E$37,2)</f>
        <v>4143.04</v>
      </c>
      <c r="G13" s="110" t="str">
        <f>IFERROR(HYPERLINK("#"&amp;"'Premissas básicas'!E"&amp;MATCH($A13,'Premissas básicas'!$A:$A,0),$A13),"")</f>
        <v>Jardineiro</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TRUNC(D18*E18*$E$38,2)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TRUNC(D19*E19*$E$38,2)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8" si="0">ROUND(B22/12,2)</f>
        <v>0.33</v>
      </c>
      <c r="E22" s="25">
        <f>VLOOKUP($A22,'Premissas básicas'!$A:$F,5,0)</f>
        <v>33.5</v>
      </c>
      <c r="F22" s="25">
        <f t="shared" ref="F22:F28" si="1">TRUNC(D22*E22,2)</f>
        <v>11.05</v>
      </c>
      <c r="G22" s="110" t="str">
        <f>IFERROR(HYPERLINK("#"&amp;"'Premissas básicas'!E"&amp;MATCH($A22,'Premissas básicas'!$A:$A,0),$A22),"")</f>
        <v>Calça de brim</v>
      </c>
    </row>
    <row r="23" spans="1:8" x14ac:dyDescent="0.2">
      <c r="A23" s="18" t="s">
        <v>34986</v>
      </c>
      <c r="B23" s="143">
        <v>4</v>
      </c>
      <c r="C23" s="25" t="s">
        <v>35076</v>
      </c>
      <c r="D23" s="25">
        <f t="shared" si="0"/>
        <v>0.33</v>
      </c>
      <c r="E23" s="25">
        <f>VLOOKUP($A23,'Premissas básicas'!$A:$F,5,0)</f>
        <v>31</v>
      </c>
      <c r="F23" s="25">
        <f t="shared" si="1"/>
        <v>10.23</v>
      </c>
      <c r="G23" s="110" t="str">
        <f>IFERROR(HYPERLINK("#"&amp;"'Premissas básicas'!E"&amp;MATCH($A23,'Premissas básicas'!$A:$A,0),$A23),"")</f>
        <v>Camisa de brim</v>
      </c>
    </row>
    <row r="24" spans="1:8" x14ac:dyDescent="0.2">
      <c r="A24" s="18" t="s">
        <v>34984</v>
      </c>
      <c r="B24" s="143">
        <v>4</v>
      </c>
      <c r="C24" s="25" t="s">
        <v>35076</v>
      </c>
      <c r="D24" s="25">
        <f t="shared" si="0"/>
        <v>0.33</v>
      </c>
      <c r="E24" s="25">
        <f>VLOOKUP($A24,'Premissas básicas'!$A:$F,5,0)</f>
        <v>42.5</v>
      </c>
      <c r="F24" s="25">
        <f t="shared" si="1"/>
        <v>14.02</v>
      </c>
      <c r="G24" s="110" t="str">
        <f>IFERROR(HYPERLINK("#"&amp;"'Premissas básicas'!E"&amp;MATCH($A24,'Premissas básicas'!$A:$A,0),$A24),"")</f>
        <v>Bota de couro</v>
      </c>
    </row>
    <row r="25" spans="1:8" x14ac:dyDescent="0.2">
      <c r="A25" s="18" t="s">
        <v>34983</v>
      </c>
      <c r="B25" s="143">
        <v>3</v>
      </c>
      <c r="C25" s="25" t="s">
        <v>35076</v>
      </c>
      <c r="D25" s="25">
        <f t="shared" si="0"/>
        <v>0.25</v>
      </c>
      <c r="E25" s="25">
        <f>VLOOKUP($A25,'Premissas básicas'!$A:$F,5,0)</f>
        <v>8.4</v>
      </c>
      <c r="F25" s="25">
        <f t="shared" si="1"/>
        <v>2.1</v>
      </c>
      <c r="G25" s="110" t="str">
        <f>IFERROR(HYPERLINK("#"&amp;"'Premissas básicas'!E"&amp;MATCH($A25,'Premissas básicas'!$A:$A,0),$A25),"")</f>
        <v>Boné</v>
      </c>
    </row>
    <row r="26" spans="1:8" x14ac:dyDescent="0.2">
      <c r="A26" s="18" t="s">
        <v>34998</v>
      </c>
      <c r="B26" s="143">
        <v>6</v>
      </c>
      <c r="C26" s="25" t="s">
        <v>35076</v>
      </c>
      <c r="D26" s="25">
        <f t="shared" si="0"/>
        <v>0.5</v>
      </c>
      <c r="E26" s="25">
        <f>VLOOKUP($A26,'Premissas básicas'!$A:$F,5,0)</f>
        <v>24.03</v>
      </c>
      <c r="F26" s="25">
        <f t="shared" si="1"/>
        <v>12.01</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34992</v>
      </c>
      <c r="B28" s="143">
        <v>12</v>
      </c>
      <c r="C28" s="25" t="s">
        <v>35076</v>
      </c>
      <c r="D28" s="25">
        <f t="shared" si="0"/>
        <v>1</v>
      </c>
      <c r="E28" s="25">
        <f>VLOOKUP($A28,'Premissas básicas'!$A:$F,5,0)</f>
        <v>1.95</v>
      </c>
      <c r="F28" s="25">
        <f t="shared" si="1"/>
        <v>1.95</v>
      </c>
      <c r="G28" s="110" t="str">
        <f>IFERROR(HYPERLINK("#"&amp;"'Premissas básicas'!E"&amp;MATCH($A28,'Premissas básicas'!$A:$A,0),$A28),"")</f>
        <v>Luva pigmentada</v>
      </c>
    </row>
    <row r="29" spans="1:8" x14ac:dyDescent="0.2">
      <c r="B29" s="143"/>
      <c r="C29" s="25"/>
      <c r="D29" s="25"/>
      <c r="E29" s="25"/>
      <c r="F29" s="25"/>
      <c r="G29" s="110" t="str">
        <f>IFERROR(HYPERLINK("#"&amp;"'Premissas básicas'!E"&amp;MATCH($A29,'Premissas básicas'!$A:$A,0),$A29),"")</f>
        <v/>
      </c>
    </row>
    <row r="30" spans="1:8" x14ac:dyDescent="0.2">
      <c r="A30" s="18" t="s">
        <v>35007</v>
      </c>
      <c r="B30" s="25">
        <v>2</v>
      </c>
      <c r="C30" s="25" t="s">
        <v>35076</v>
      </c>
      <c r="D30" s="25">
        <f>ROUND(B30/12,2)</f>
        <v>0.17</v>
      </c>
      <c r="E30" s="25">
        <f>VLOOKUP($A30,'Premissas básicas'!$A:$F,5,0)</f>
        <v>23.9</v>
      </c>
      <c r="F30" s="25">
        <f>TRUNC(D30*E30,2)</f>
        <v>4.0599999999999996</v>
      </c>
      <c r="G30" s="110" t="str">
        <f>IFERROR(HYPERLINK("#"&amp;"'Premissas básicas'!E"&amp;MATCH($A30,'Premissas básicas'!$A:$A,0),$A30),"")</f>
        <v>Colher de pedreiro</v>
      </c>
    </row>
    <row r="31" spans="1:8" x14ac:dyDescent="0.2">
      <c r="A31" s="18" t="s">
        <v>35006</v>
      </c>
      <c r="B31" s="25">
        <v>1</v>
      </c>
      <c r="C31" s="25" t="s">
        <v>35076</v>
      </c>
      <c r="D31" s="25">
        <f>ROUND(B31/12,2)</f>
        <v>0.08</v>
      </c>
      <c r="E31" s="25">
        <f>VLOOKUP($A31,'Premissas básicas'!$A:$F,5,0)</f>
        <v>150</v>
      </c>
      <c r="F31" s="25">
        <f>TRUNC(D31*E31,2)</f>
        <v>12</v>
      </c>
      <c r="G31" s="110" t="str">
        <f>IFERROR(HYPERLINK("#"&amp;"'Premissas básicas'!E"&amp;MATCH($A31,'Premissas básicas'!$A:$A,0),$A31),"")</f>
        <v>Carrinho de mão</v>
      </c>
    </row>
    <row r="32" spans="1:8" x14ac:dyDescent="0.2">
      <c r="A32" s="18" t="s">
        <v>35017</v>
      </c>
      <c r="B32" s="25">
        <v>2</v>
      </c>
      <c r="C32" s="25" t="s">
        <v>35076</v>
      </c>
      <c r="D32" s="25">
        <f>ROUND(B32/12,2)</f>
        <v>0.17</v>
      </c>
      <c r="E32" s="25">
        <f>VLOOKUP($A32,'Premissas básicas'!$A:$F,5,0)</f>
        <v>31.09</v>
      </c>
      <c r="F32" s="25">
        <f>TRUNC(D32*E32,2)</f>
        <v>5.28</v>
      </c>
      <c r="G32" s="110" t="str">
        <f>IFERROR(HYPERLINK("#"&amp;"'Premissas básicas'!E"&amp;MATCH($A32,'Premissas básicas'!$A:$A,0),$A32),"")</f>
        <v>Vassourão</v>
      </c>
    </row>
    <row r="33" spans="1:7" x14ac:dyDescent="0.2">
      <c r="A33" s="18" t="s">
        <v>35016</v>
      </c>
      <c r="B33" s="25">
        <v>2</v>
      </c>
      <c r="C33" s="25" t="s">
        <v>35076</v>
      </c>
      <c r="D33" s="25">
        <f>ROUND(B33/12,2)</f>
        <v>0.17</v>
      </c>
      <c r="E33" s="25">
        <f>VLOOKUP($A33,'Premissas básicas'!$A:$F,5,0)</f>
        <v>34.9</v>
      </c>
      <c r="F33" s="25">
        <f>TRUNC(D33*E33,2)</f>
        <v>5.93</v>
      </c>
      <c r="G33" s="110" t="str">
        <f>IFERROR(HYPERLINK("#"&amp;"'Premissas básicas'!E"&amp;MATCH($A33,'Premissas básicas'!$A:$A,0),$A33),"")</f>
        <v>Tesoura (jardim)</v>
      </c>
    </row>
    <row r="34" spans="1:7" x14ac:dyDescent="0.2">
      <c r="G34" s="110"/>
    </row>
    <row r="35" spans="1:7" x14ac:dyDescent="0.2">
      <c r="A35" s="250" t="s">
        <v>35099</v>
      </c>
      <c r="B35" s="250"/>
      <c r="C35" s="250"/>
      <c r="D35" s="250"/>
      <c r="E35" s="250"/>
      <c r="F35" s="144">
        <f>SUM(F12:F34)</f>
        <v>5121.7200000000012</v>
      </c>
    </row>
    <row r="36" spans="1:7" x14ac:dyDescent="0.2">
      <c r="G36" s="110"/>
    </row>
    <row r="37" spans="1:7" x14ac:dyDescent="0.2">
      <c r="A37" s="146" t="s">
        <v>34913</v>
      </c>
      <c r="E37" s="25">
        <f>VLOOKUP(A37,'Premissas básicas'!$A:$F,5,0)</f>
        <v>176</v>
      </c>
      <c r="F37" s="19" t="s">
        <v>35078</v>
      </c>
      <c r="G37" s="110" t="str">
        <f>IFERROR(HYPERLINK("#"&amp;"'Premissas básicas'!E"&amp;MATCH($A37,'Premissas básicas'!$A:$A,0),$A37),"")</f>
        <v>Horas trabalhadas no mês¹</v>
      </c>
    </row>
    <row r="38" spans="1:7" x14ac:dyDescent="0.2">
      <c r="A38" s="147" t="s">
        <v>34910</v>
      </c>
      <c r="E38" s="25">
        <f>VLOOKUP(A38,'Premissas básicas'!$A:$F,5,0)</f>
        <v>24</v>
      </c>
      <c r="F38" s="19" t="s">
        <v>35079</v>
      </c>
      <c r="G38" s="110" t="str">
        <f>IFERROR(HYPERLINK("#"&amp;"'Premissas básicas'!E"&amp;MATCH($A38,'Premissas básicas'!$A:$A,0),$A38),"")</f>
        <v>Dias trabalhados no mês¹</v>
      </c>
    </row>
  </sheetData>
  <mergeCells count="3">
    <mergeCell ref="A7:B7"/>
    <mergeCell ref="B9:E9"/>
    <mergeCell ref="A35:E35"/>
  </mergeCells>
  <hyperlinks>
    <hyperlink ref="G1" location="Premissas%20b%C3%A1sicas!A10" display="Premissas" xr:uid="{00000000-0004-0000-1800-000000000000}"/>
    <hyperlink ref="G2" location="Planilha!A9" display="Planilha" xr:uid="{00000000-0004-0000-1800-000001000000}"/>
  </hyperlinks>
  <printOptions horizontalCentered="1"/>
  <pageMargins left="0.57222222222222197" right="0.39374999999999999" top="0.78749999999999998" bottom="0.78749999999999998" header="0.51180555555555496" footer="0.51180555555555496"/>
  <pageSetup paperSize="9" firstPageNumber="0"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39966"/>
    <pageSetUpPr fitToPage="1"/>
  </sheetPr>
  <dimension ref="A1:AMK30"/>
  <sheetViews>
    <sheetView view="pageBreakPreview" zoomScaleNormal="100" workbookViewId="0">
      <pane ySplit="11" topLeftCell="A12"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F27</f>
        <v>45658.48</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61</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34932</v>
      </c>
      <c r="C13" s="53" t="str">
        <f>VLOOKUP($A13,'Premissas básicas'!$A:$F,3,0)</f>
        <v>01945</v>
      </c>
      <c r="D13" s="29">
        <v>1</v>
      </c>
      <c r="E13" s="29">
        <f>VLOOKUP($A13,'Premissas básicas'!$A:$F,5,0)</f>
        <v>255.59</v>
      </c>
      <c r="F13" s="19">
        <f>TRUNC(D13*E13*$E$29,2)</f>
        <v>44983.839999999997</v>
      </c>
      <c r="G13" s="110" t="str">
        <f>IFERROR(HYPERLINK("#"&amp;"'Premissas básicas'!E"&amp;MATCH($A13,'Premissas básicas'!$A:$A,0),$A13),"")</f>
        <v>Engenheiro coordenador</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TRUNC(D17*E17*$E$30,2)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TRUNC(D18*E18*$E$30,2)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x14ac:dyDescent="0.2">
      <c r="A20" s="54"/>
      <c r="B20" s="54"/>
      <c r="D20" s="54" t="s">
        <v>35066</v>
      </c>
      <c r="E20" s="54" t="s">
        <v>35075</v>
      </c>
      <c r="F20" s="25" t="s">
        <v>35068</v>
      </c>
      <c r="G20" s="110" t="str">
        <f>IFERROR(HYPERLINK("#"&amp;"'Premissas básicas'!E"&amp;MATCH($A20,'Premissas básicas'!$A:$A,0),$A20),"")</f>
        <v/>
      </c>
    </row>
    <row r="21" spans="1:8" x14ac:dyDescent="0.2">
      <c r="A21" s="18" t="s">
        <v>34975</v>
      </c>
      <c r="B21" s="138"/>
      <c r="C21" s="53"/>
      <c r="D21" s="29">
        <v>1</v>
      </c>
      <c r="E21" s="29">
        <f>VLOOKUP($A21,'Premissas básicas'!$A:$F,5,0)</f>
        <v>99.9</v>
      </c>
      <c r="F21" s="19">
        <f>TRUNC(D21*E21,2)</f>
        <v>99.9</v>
      </c>
      <c r="G21" s="110" t="str">
        <f>IFERROR(HYPERLINK("#"&amp;"'Premissas básicas'!E"&amp;MATCH($A21,'Premissas básicas'!$A:$A,0),$A21),"")</f>
        <v>Comunicação via celular / rádio</v>
      </c>
    </row>
    <row r="22" spans="1:8" x14ac:dyDescent="0.2">
      <c r="A22" s="2"/>
      <c r="B22" s="138"/>
      <c r="C22" s="53"/>
      <c r="D22" s="29"/>
      <c r="E22" s="29"/>
      <c r="G22" s="110" t="str">
        <f>IFERROR(HYPERLINK("#"&amp;"'Premissas básicas'!E"&amp;MATCH($A22,'Premissas básicas'!$A:$A,0),$A22),"")</f>
        <v/>
      </c>
    </row>
    <row r="23" spans="1:8" s="54" customFormat="1" ht="11.25" x14ac:dyDescent="0.2">
      <c r="A23" s="142"/>
      <c r="B23" s="54" t="s">
        <v>35073</v>
      </c>
      <c r="C23" s="54" t="s">
        <v>35065</v>
      </c>
      <c r="D23" s="54" t="s">
        <v>35074</v>
      </c>
      <c r="E23" s="54" t="s">
        <v>35075</v>
      </c>
      <c r="F23" s="25" t="s">
        <v>35068</v>
      </c>
      <c r="G23" s="110" t="str">
        <f>IFERROR(HYPERLINK("#"&amp;"'Premissas básicas'!E"&amp;MATCH($A23,'Premissas básicas'!$A:$A,0),$A23),"")</f>
        <v/>
      </c>
      <c r="H23" s="134"/>
    </row>
    <row r="24" spans="1:8" x14ac:dyDescent="0.2">
      <c r="A24" s="18" t="s">
        <v>34987</v>
      </c>
      <c r="B24" s="143">
        <v>3</v>
      </c>
      <c r="C24" s="25" t="s">
        <v>35076</v>
      </c>
      <c r="D24" s="25">
        <f>ROUND(B24/12,2)</f>
        <v>0.25</v>
      </c>
      <c r="E24" s="25">
        <f>VLOOKUP($A24,'Premissas básicas'!$A:$F,5,0)</f>
        <v>34.9</v>
      </c>
      <c r="F24" s="25">
        <f>TRUNC(D24*E24,2)</f>
        <v>8.7200000000000006</v>
      </c>
      <c r="G24" s="110" t="str">
        <f>IFERROR(HYPERLINK("#"&amp;"'Premissas básicas'!E"&amp;MATCH($A24,'Premissas básicas'!$A:$A,0),$A24),"")</f>
        <v>Camisa polo</v>
      </c>
    </row>
    <row r="25" spans="1:8" x14ac:dyDescent="0.2">
      <c r="A25" s="18" t="s">
        <v>34984</v>
      </c>
      <c r="B25" s="143">
        <v>2</v>
      </c>
      <c r="C25" s="25" t="s">
        <v>35076</v>
      </c>
      <c r="D25" s="25">
        <f>ROUND(B25/12,2)</f>
        <v>0.17</v>
      </c>
      <c r="E25" s="25">
        <f>VLOOKUP($A25,'Premissas básicas'!$A:$F,5,0)</f>
        <v>42.5</v>
      </c>
      <c r="F25" s="25">
        <f>TRUNC(D25*E25,2)</f>
        <v>7.22</v>
      </c>
      <c r="G25" s="110" t="str">
        <f>IFERROR(HYPERLINK("#"&amp;"'Premissas básicas'!E"&amp;MATCH($A25,'Premissas básicas'!$A:$A,0),$A25),"")</f>
        <v>Bota de couro</v>
      </c>
    </row>
    <row r="26" spans="1:8" x14ac:dyDescent="0.2">
      <c r="G26" s="110"/>
    </row>
    <row r="27" spans="1:8" x14ac:dyDescent="0.2">
      <c r="A27" s="250" t="s">
        <v>35100</v>
      </c>
      <c r="B27" s="250"/>
      <c r="C27" s="250"/>
      <c r="D27" s="250"/>
      <c r="E27" s="250"/>
      <c r="F27" s="144">
        <f>SUM(F12:F26)</f>
        <v>45658.48</v>
      </c>
    </row>
    <row r="28" spans="1:8" x14ac:dyDescent="0.2">
      <c r="G28" s="110"/>
    </row>
    <row r="29" spans="1:8" x14ac:dyDescent="0.2">
      <c r="A29" s="146" t="s">
        <v>34919</v>
      </c>
      <c r="E29" s="25">
        <f>VLOOKUP(A29,'Premissas básicas'!$A:$F,5,0)</f>
        <v>176</v>
      </c>
      <c r="F29" s="19" t="s">
        <v>35078</v>
      </c>
      <c r="G29" s="110" t="str">
        <f>IFERROR(HYPERLINK("#"&amp;"'Premissas básicas'!E"&amp;MATCH($A29,'Premissas básicas'!$A:$A,0),$A29),"")</f>
        <v>Horas trabalhadas no mês²</v>
      </c>
    </row>
    <row r="30" spans="1:8" x14ac:dyDescent="0.2">
      <c r="A30" s="147" t="s">
        <v>34917</v>
      </c>
      <c r="E30" s="25">
        <f>VLOOKUP(A30,'Premissas básicas'!$A:$F,5,0)</f>
        <v>22</v>
      </c>
      <c r="F30" s="19" t="s">
        <v>35079</v>
      </c>
      <c r="G30" s="110" t="str">
        <f>IFERROR(HYPERLINK("#"&amp;"'Premissas básicas'!E"&amp;MATCH($A30,'Premissas básicas'!$A:$A,0),$A30),"")</f>
        <v>Dias trabalhados no mês²</v>
      </c>
    </row>
  </sheetData>
  <mergeCells count="3">
    <mergeCell ref="A7:B7"/>
    <mergeCell ref="B9:E9"/>
    <mergeCell ref="A27:E27"/>
  </mergeCells>
  <hyperlinks>
    <hyperlink ref="G1" location="Premissas%20b%C3%A1sicas!A10" display="Premissas" xr:uid="{00000000-0004-0000-1900-000000000000}"/>
    <hyperlink ref="G2" location="Planilha!A9" display="Planilha" xr:uid="{00000000-0004-0000-1900-000001000000}"/>
  </hyperlinks>
  <printOptions horizontalCentered="1"/>
  <pageMargins left="0.70138888888888895"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39966"/>
    <pageSetUpPr fitToPage="1"/>
  </sheetPr>
  <dimension ref="A1:AMK30"/>
  <sheetViews>
    <sheetView view="pageBreakPreview" zoomScaleNormal="100" workbookViewId="0">
      <pane ySplit="11" topLeftCell="A12"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F27</f>
        <v>20233.520000000004</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62</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62</v>
      </c>
      <c r="C13" s="53" t="str">
        <f>VLOOKUP($A13,'Premissas básicas'!$A:$F,3,0)</f>
        <v>01915</v>
      </c>
      <c r="D13" s="29">
        <v>1</v>
      </c>
      <c r="E13" s="29">
        <f>VLOOKUP($A13,'Premissas básicas'!$A:$F,5,0)</f>
        <v>111.13</v>
      </c>
      <c r="F13" s="19">
        <f>TRUNC(D13*E13*$E$29,2)</f>
        <v>19558.88</v>
      </c>
      <c r="G13" s="110" t="str">
        <f>IFERROR(HYPERLINK("#"&amp;"'Premissas básicas'!E"&amp;MATCH($A13,'Premissas básicas'!$A:$A,0),$A13),"")</f>
        <v>Engenheiro de operação</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TRUNC(D17*E17*$E$30,2)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TRUNC(D18*E18*$E$30,2)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x14ac:dyDescent="0.2">
      <c r="A20" s="54"/>
      <c r="B20" s="54"/>
      <c r="D20" s="54" t="s">
        <v>35066</v>
      </c>
      <c r="E20" s="54" t="s">
        <v>35075</v>
      </c>
      <c r="F20" s="25" t="s">
        <v>35068</v>
      </c>
      <c r="G20" s="110" t="str">
        <f>IFERROR(HYPERLINK("#"&amp;"'Premissas básicas'!E"&amp;MATCH($A20,'Premissas básicas'!$A:$A,0),$A20),"")</f>
        <v/>
      </c>
    </row>
    <row r="21" spans="1:8" x14ac:dyDescent="0.2">
      <c r="A21" s="18" t="s">
        <v>34975</v>
      </c>
      <c r="B21" s="138"/>
      <c r="C21" s="53"/>
      <c r="D21" s="29">
        <v>1</v>
      </c>
      <c r="E21" s="29">
        <f>VLOOKUP($A21,'Premissas básicas'!$A:$F,5,0)</f>
        <v>99.9</v>
      </c>
      <c r="F21" s="19">
        <f>TRUNC(D21*E21,2)</f>
        <v>99.9</v>
      </c>
      <c r="G21" s="110" t="str">
        <f>IFERROR(HYPERLINK("#"&amp;"'Premissas básicas'!E"&amp;MATCH($A21,'Premissas básicas'!$A:$A,0),$A21),"")</f>
        <v>Comunicação via celular / rádio</v>
      </c>
    </row>
    <row r="22" spans="1:8" x14ac:dyDescent="0.2">
      <c r="A22" s="2"/>
      <c r="B22" s="138"/>
      <c r="C22" s="53"/>
      <c r="D22" s="29"/>
      <c r="E22" s="29"/>
      <c r="G22" s="110" t="str">
        <f>IFERROR(HYPERLINK("#"&amp;"'Premissas básicas'!E"&amp;MATCH($A22,'Premissas básicas'!$A:$A,0),$A22),"")</f>
        <v/>
      </c>
    </row>
    <row r="23" spans="1:8" s="54" customFormat="1" ht="11.25" x14ac:dyDescent="0.2">
      <c r="A23" s="142"/>
      <c r="B23" s="54" t="s">
        <v>35073</v>
      </c>
      <c r="C23" s="54" t="s">
        <v>35065</v>
      </c>
      <c r="D23" s="54" t="s">
        <v>35074</v>
      </c>
      <c r="E23" s="54" t="s">
        <v>35075</v>
      </c>
      <c r="F23" s="25" t="s">
        <v>35068</v>
      </c>
      <c r="G23" s="110" t="str">
        <f>IFERROR(HYPERLINK("#"&amp;"'Premissas básicas'!E"&amp;MATCH($A23,'Premissas básicas'!$A:$A,0),$A23),"")</f>
        <v/>
      </c>
      <c r="H23" s="134"/>
    </row>
    <row r="24" spans="1:8" x14ac:dyDescent="0.2">
      <c r="A24" s="18" t="s">
        <v>34987</v>
      </c>
      <c r="B24" s="143">
        <v>3</v>
      </c>
      <c r="C24" s="25" t="s">
        <v>35076</v>
      </c>
      <c r="D24" s="25">
        <f>ROUND(B24/12,2)</f>
        <v>0.25</v>
      </c>
      <c r="E24" s="25">
        <f>VLOOKUP($A24,'Premissas básicas'!$A:$F,5,0)</f>
        <v>34.9</v>
      </c>
      <c r="F24" s="25">
        <f>TRUNC(D24*E24,2)</f>
        <v>8.7200000000000006</v>
      </c>
      <c r="G24" s="110" t="str">
        <f>IFERROR(HYPERLINK("#"&amp;"'Premissas básicas'!E"&amp;MATCH($A24,'Premissas básicas'!$A:$A,0),$A24),"")</f>
        <v>Camisa polo</v>
      </c>
    </row>
    <row r="25" spans="1:8" x14ac:dyDescent="0.2">
      <c r="A25" s="18" t="s">
        <v>34984</v>
      </c>
      <c r="B25" s="143">
        <v>2</v>
      </c>
      <c r="C25" s="25" t="s">
        <v>35076</v>
      </c>
      <c r="D25" s="25">
        <f>ROUND(B25/12,2)</f>
        <v>0.17</v>
      </c>
      <c r="E25" s="25">
        <f>VLOOKUP($A25,'Premissas básicas'!$A:$F,5,0)</f>
        <v>42.5</v>
      </c>
      <c r="F25" s="25">
        <f>TRUNC(D25*E25,2)</f>
        <v>7.22</v>
      </c>
      <c r="G25" s="110" t="str">
        <f>IFERROR(HYPERLINK("#"&amp;"'Premissas básicas'!E"&amp;MATCH($A25,'Premissas básicas'!$A:$A,0),$A25),"")</f>
        <v>Bota de couro</v>
      </c>
    </row>
    <row r="26" spans="1:8" x14ac:dyDescent="0.2">
      <c r="G26" s="110"/>
    </row>
    <row r="27" spans="1:8" x14ac:dyDescent="0.2">
      <c r="A27" s="250" t="s">
        <v>35101</v>
      </c>
      <c r="B27" s="250"/>
      <c r="C27" s="250"/>
      <c r="D27" s="250"/>
      <c r="E27" s="250"/>
      <c r="F27" s="144">
        <f>SUM(F12:F26)</f>
        <v>20233.520000000004</v>
      </c>
    </row>
    <row r="28" spans="1:8" x14ac:dyDescent="0.2">
      <c r="G28" s="110"/>
    </row>
    <row r="29" spans="1:8" x14ac:dyDescent="0.2">
      <c r="A29" s="146" t="s">
        <v>34919</v>
      </c>
      <c r="E29" s="25">
        <f>VLOOKUP(A29,'Premissas básicas'!$A:$F,5,0)</f>
        <v>176</v>
      </c>
      <c r="F29" s="19" t="s">
        <v>35078</v>
      </c>
      <c r="G29" s="110" t="str">
        <f>IFERROR(HYPERLINK("#"&amp;"'Premissas básicas'!E"&amp;MATCH($A29,'Premissas básicas'!$A:$A,0),$A29),"")</f>
        <v>Horas trabalhadas no mês²</v>
      </c>
    </row>
    <row r="30" spans="1:8" x14ac:dyDescent="0.2">
      <c r="A30" s="147" t="s">
        <v>34917</v>
      </c>
      <c r="E30" s="25">
        <f>VLOOKUP(A30,'Premissas básicas'!$A:$F,5,0)</f>
        <v>22</v>
      </c>
      <c r="F30" s="19" t="s">
        <v>35079</v>
      </c>
      <c r="G30" s="110" t="str">
        <f>IFERROR(HYPERLINK("#"&amp;"'Premissas básicas'!E"&amp;MATCH($A30,'Premissas básicas'!$A:$A,0),$A30),"")</f>
        <v>Dias trabalhados no mês²</v>
      </c>
    </row>
  </sheetData>
  <mergeCells count="3">
    <mergeCell ref="A7:B7"/>
    <mergeCell ref="B9:E9"/>
    <mergeCell ref="A27:E27"/>
  </mergeCells>
  <hyperlinks>
    <hyperlink ref="G1" location="Premissas%20b%C3%A1sicas!A10" display="Premissas" xr:uid="{00000000-0004-0000-1A00-000000000000}"/>
    <hyperlink ref="G2" location="Planilha!A9" display="Planilha" xr:uid="{00000000-0004-0000-1A00-000001000000}"/>
  </hyperlinks>
  <printOptions horizontalCentered="1"/>
  <pageMargins left="0.59097222222222201" right="0.39374999999999999" top="0.78749999999999998" bottom="0.78749999999999998" header="0.51180555555555496" footer="0.51180555555555496"/>
  <pageSetup paperSize="9" firstPageNumber="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39966"/>
    <pageSetUpPr fitToPage="1"/>
  </sheetPr>
  <dimension ref="A1:AMK27"/>
  <sheetViews>
    <sheetView view="pageBreakPreview" zoomScaleNormal="100" workbookViewId="0">
      <pane ySplit="11" topLeftCell="A12"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F24</f>
        <v>7993.14</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74</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34933</v>
      </c>
      <c r="C13" s="53" t="str">
        <f>VLOOKUP($A13,'Premissas básicas'!$A:$F,3,0)</f>
        <v>01942</v>
      </c>
      <c r="D13" s="29">
        <v>1</v>
      </c>
      <c r="E13" s="29">
        <f>VLOOKUP($A13,'Premissas básicas'!$A:$F,5,0)</f>
        <v>42.15</v>
      </c>
      <c r="F13" s="19">
        <f>TRUNC(D13*E13*$E$26,2)</f>
        <v>7418.4</v>
      </c>
      <c r="G13" s="110" t="str">
        <f>IFERROR(HYPERLINK("#"&amp;"'Premissas básicas'!E"&amp;MATCH($A13,'Premissas básicas'!$A:$A,0),$A13),"")</f>
        <v>Técnico de medição</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TRUNC(D17*E17*$E$27,2)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TRUNC(D18*E18*$E$27,2)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s="54" customFormat="1" ht="11.25" x14ac:dyDescent="0.2">
      <c r="A20" s="142"/>
      <c r="B20" s="54" t="s">
        <v>35073</v>
      </c>
      <c r="C20" s="54" t="s">
        <v>35065</v>
      </c>
      <c r="D20" s="54" t="s">
        <v>35074</v>
      </c>
      <c r="E20" s="54" t="s">
        <v>35075</v>
      </c>
      <c r="F20" s="25" t="s">
        <v>35068</v>
      </c>
      <c r="G20" s="110" t="str">
        <f>IFERROR(HYPERLINK("#"&amp;"'Premissas básicas'!E"&amp;MATCH($A20,'Premissas básicas'!$A:$A,0),$A20),"")</f>
        <v/>
      </c>
      <c r="H20" s="134"/>
    </row>
    <row r="21" spans="1:8" x14ac:dyDescent="0.2">
      <c r="A21" s="18" t="s">
        <v>34987</v>
      </c>
      <c r="B21" s="143">
        <v>3</v>
      </c>
      <c r="C21" s="25" t="s">
        <v>35076</v>
      </c>
      <c r="D21" s="25">
        <f>ROUND(B21/12,2)</f>
        <v>0.25</v>
      </c>
      <c r="E21" s="25">
        <f>VLOOKUP($A21,'Premissas básicas'!$A:$F,5,0)</f>
        <v>34.9</v>
      </c>
      <c r="F21" s="25">
        <f>TRUNC(D21*E21,2)</f>
        <v>8.7200000000000006</v>
      </c>
      <c r="G21" s="110" t="str">
        <f>IFERROR(HYPERLINK("#"&amp;"'Premissas básicas'!E"&amp;MATCH($A21,'Premissas básicas'!$A:$A,0),$A21),"")</f>
        <v>Camisa polo</v>
      </c>
    </row>
    <row r="22" spans="1:8" x14ac:dyDescent="0.2">
      <c r="A22" s="18" t="s">
        <v>34984</v>
      </c>
      <c r="B22" s="143">
        <v>2</v>
      </c>
      <c r="C22" s="25" t="s">
        <v>35076</v>
      </c>
      <c r="D22" s="25">
        <f>ROUND(B22/12,2)</f>
        <v>0.17</v>
      </c>
      <c r="E22" s="25">
        <f>VLOOKUP($A22,'Premissas básicas'!$A:$F,5,0)</f>
        <v>42.5</v>
      </c>
      <c r="F22" s="25">
        <f>TRUNC(D22*E22,2)</f>
        <v>7.22</v>
      </c>
      <c r="G22" s="110" t="str">
        <f>IFERROR(HYPERLINK("#"&amp;"'Premissas básicas'!E"&amp;MATCH($A22,'Premissas básicas'!$A:$A,0),$A22),"")</f>
        <v>Bota de couro</v>
      </c>
    </row>
    <row r="23" spans="1:8" x14ac:dyDescent="0.2">
      <c r="G23" s="110"/>
    </row>
    <row r="24" spans="1:8" x14ac:dyDescent="0.2">
      <c r="A24" s="250" t="s">
        <v>35102</v>
      </c>
      <c r="B24" s="250"/>
      <c r="C24" s="250"/>
      <c r="D24" s="250"/>
      <c r="E24" s="250"/>
      <c r="F24" s="144">
        <f>SUM(F12:F23)</f>
        <v>7993.14</v>
      </c>
    </row>
    <row r="25" spans="1:8" x14ac:dyDescent="0.2">
      <c r="G25" s="110"/>
    </row>
    <row r="26" spans="1:8" x14ac:dyDescent="0.2">
      <c r="A26" s="146" t="s">
        <v>34919</v>
      </c>
      <c r="E26" s="25">
        <f>VLOOKUP(A26,'Premissas básicas'!$A:$F,5,0)</f>
        <v>176</v>
      </c>
      <c r="F26" s="19" t="s">
        <v>35078</v>
      </c>
      <c r="G26" s="110" t="str">
        <f>IFERROR(HYPERLINK("#"&amp;"'Premissas básicas'!E"&amp;MATCH($A26,'Premissas básicas'!$A:$A,0),$A26),"")</f>
        <v>Horas trabalhadas no mês²</v>
      </c>
    </row>
    <row r="27" spans="1:8" x14ac:dyDescent="0.2">
      <c r="A27" s="147" t="s">
        <v>34917</v>
      </c>
      <c r="E27" s="25">
        <f>VLOOKUP(A27,'Premissas básicas'!$A:$F,5,0)</f>
        <v>22</v>
      </c>
      <c r="F27" s="19" t="s">
        <v>35079</v>
      </c>
      <c r="G27" s="110" t="str">
        <f>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xr:uid="{00000000-0004-0000-1B00-000000000000}"/>
    <hyperlink ref="G2" location="Planilha!A9" display="Planilha" xr:uid="{00000000-0004-0000-1B00-000001000000}"/>
  </hyperlinks>
  <printOptions horizontalCentered="1"/>
  <pageMargins left="0.59097222222222201" right="0.39374999999999999" top="0.78749999999999998" bottom="0.78749999999999998" header="0.51180555555555496" footer="0.51180555555555496"/>
  <pageSetup paperSize="9" firstPageNumber="0"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39966"/>
    <pageSetUpPr fitToPage="1"/>
  </sheetPr>
  <dimension ref="A1:AMK30"/>
  <sheetViews>
    <sheetView view="pageBreakPreview" zoomScaleNormal="100" workbookViewId="0">
      <pane ySplit="11" topLeftCell="A12"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F27</f>
        <v>8095.83</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73</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34934</v>
      </c>
      <c r="C13" s="53" t="str">
        <f>VLOOKUP($A13,'Premissas básicas'!$A:$F,3,0)</f>
        <v>08045</v>
      </c>
      <c r="D13" s="29">
        <v>1</v>
      </c>
      <c r="E13" s="29">
        <f>VLOOKUP($A13,'Premissas básicas'!$A:$F,5,0)</f>
        <v>42.15</v>
      </c>
      <c r="F13" s="19">
        <f>TRUNC(D13*E13*$E$29,2)</f>
        <v>7418.4</v>
      </c>
      <c r="G13" s="110" t="str">
        <f>IFERROR(HYPERLINK("#"&amp;"'Premissas básicas'!E"&amp;MATCH($A13,'Premissas básicas'!$A:$A,0),$A13),"")</f>
        <v>Técnico de segurança</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TRUNC(D17*E17*$E$30,2)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TRUNC(D18*E18*$E$30,2)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x14ac:dyDescent="0.2">
      <c r="A20" s="54"/>
      <c r="B20" s="54"/>
      <c r="D20" s="54" t="s">
        <v>35066</v>
      </c>
      <c r="E20" s="54" t="s">
        <v>35075</v>
      </c>
      <c r="F20" s="25" t="s">
        <v>35068</v>
      </c>
      <c r="G20" s="110" t="str">
        <f>IFERROR(HYPERLINK("#"&amp;"'Premissas básicas'!E"&amp;MATCH($A20,'Premissas básicas'!$A:$A,0),$A20),"")</f>
        <v/>
      </c>
    </row>
    <row r="21" spans="1:8" x14ac:dyDescent="0.2">
      <c r="A21" s="18" t="s">
        <v>34975</v>
      </c>
      <c r="B21" s="138"/>
      <c r="C21" s="53"/>
      <c r="D21" s="29">
        <v>1</v>
      </c>
      <c r="E21" s="29">
        <f>VLOOKUP($A21,'Premissas básicas'!$A:$F,5,0)</f>
        <v>99.9</v>
      </c>
      <c r="F21" s="19">
        <f>TRUNC(D21*E21,2)</f>
        <v>99.9</v>
      </c>
      <c r="G21" s="110" t="str">
        <f>IFERROR(HYPERLINK("#"&amp;"'Premissas básicas'!E"&amp;MATCH($A21,'Premissas básicas'!$A:$A,0),$A21),"")</f>
        <v>Comunicação via celular / rádio</v>
      </c>
    </row>
    <row r="22" spans="1:8" x14ac:dyDescent="0.2">
      <c r="A22" s="2"/>
      <c r="B22" s="138"/>
      <c r="C22" s="53"/>
      <c r="D22" s="29"/>
      <c r="E22" s="29"/>
      <c r="G22" s="110" t="str">
        <f>IFERROR(HYPERLINK("#"&amp;"'Premissas básicas'!E"&amp;MATCH($A22,'Premissas básicas'!$A:$A,0),$A22),"")</f>
        <v/>
      </c>
    </row>
    <row r="23" spans="1:8" s="54" customFormat="1" ht="11.25" x14ac:dyDescent="0.2">
      <c r="A23" s="142"/>
      <c r="B23" s="54" t="s">
        <v>35073</v>
      </c>
      <c r="C23" s="54" t="s">
        <v>35065</v>
      </c>
      <c r="D23" s="54" t="s">
        <v>35074</v>
      </c>
      <c r="E23" s="54" t="s">
        <v>35075</v>
      </c>
      <c r="F23" s="25" t="s">
        <v>35068</v>
      </c>
      <c r="G23" s="110" t="str">
        <f>IFERROR(HYPERLINK("#"&amp;"'Premissas básicas'!E"&amp;MATCH($A23,'Premissas básicas'!$A:$A,0),$A23),"")</f>
        <v/>
      </c>
      <c r="H23" s="134"/>
    </row>
    <row r="24" spans="1:8" x14ac:dyDescent="0.2">
      <c r="A24" s="18" t="s">
        <v>34987</v>
      </c>
      <c r="B24" s="143">
        <v>4</v>
      </c>
      <c r="C24" s="25" t="s">
        <v>35076</v>
      </c>
      <c r="D24" s="25">
        <f>ROUND(B24/12,2)</f>
        <v>0.33</v>
      </c>
      <c r="E24" s="25">
        <f>VLOOKUP($A24,'Premissas básicas'!$A:$F,5,0)</f>
        <v>34.9</v>
      </c>
      <c r="F24" s="25">
        <f>TRUNC(D24*E24,2)</f>
        <v>11.51</v>
      </c>
      <c r="G24" s="110" t="str">
        <f>IFERROR(HYPERLINK("#"&amp;"'Premissas básicas'!E"&amp;MATCH($A24,'Premissas básicas'!$A:$A,0),$A24),"")</f>
        <v>Camisa polo</v>
      </c>
    </row>
    <row r="25" spans="1:8" x14ac:dyDescent="0.2">
      <c r="A25" s="18" t="s">
        <v>34984</v>
      </c>
      <c r="B25" s="143">
        <v>2</v>
      </c>
      <c r="C25" s="25" t="s">
        <v>35076</v>
      </c>
      <c r="D25" s="25">
        <f>ROUND(B25/12,2)</f>
        <v>0.17</v>
      </c>
      <c r="E25" s="25">
        <f>VLOOKUP($A25,'Premissas básicas'!$A:$F,5,0)</f>
        <v>42.5</v>
      </c>
      <c r="F25" s="25">
        <f>TRUNC(D25*E25,2)</f>
        <v>7.22</v>
      </c>
      <c r="G25" s="110" t="str">
        <f>IFERROR(HYPERLINK("#"&amp;"'Premissas básicas'!E"&amp;MATCH($A25,'Premissas básicas'!$A:$A,0),$A25),"")</f>
        <v>Bota de couro</v>
      </c>
    </row>
    <row r="26" spans="1:8" x14ac:dyDescent="0.2">
      <c r="G26" s="110"/>
    </row>
    <row r="27" spans="1:8" x14ac:dyDescent="0.2">
      <c r="A27" s="250" t="s">
        <v>35103</v>
      </c>
      <c r="B27" s="250"/>
      <c r="C27" s="250"/>
      <c r="D27" s="250"/>
      <c r="E27" s="250"/>
      <c r="F27" s="144">
        <f>SUM(F12:F26)</f>
        <v>8095.83</v>
      </c>
    </row>
    <row r="28" spans="1:8" x14ac:dyDescent="0.2">
      <c r="G28" s="110"/>
    </row>
    <row r="29" spans="1:8" x14ac:dyDescent="0.2">
      <c r="A29" s="146" t="s">
        <v>34919</v>
      </c>
      <c r="E29" s="25">
        <f>VLOOKUP(A29,'Premissas básicas'!$A:$F,5,0)</f>
        <v>176</v>
      </c>
      <c r="F29" s="19" t="s">
        <v>35078</v>
      </c>
      <c r="G29" s="110" t="str">
        <f>IFERROR(HYPERLINK("#"&amp;"'Premissas básicas'!E"&amp;MATCH($A29,'Premissas básicas'!$A:$A,0),$A29),"")</f>
        <v>Horas trabalhadas no mês²</v>
      </c>
    </row>
    <row r="30" spans="1:8" x14ac:dyDescent="0.2">
      <c r="A30" s="147" t="s">
        <v>34917</v>
      </c>
      <c r="E30" s="25">
        <f>VLOOKUP(A30,'Premissas básicas'!$A:$F,5,0)</f>
        <v>22</v>
      </c>
      <c r="F30" s="19" t="s">
        <v>35079</v>
      </c>
      <c r="G30" s="110" t="str">
        <f>IFERROR(HYPERLINK("#"&amp;"'Premissas básicas'!E"&amp;MATCH($A30,'Premissas básicas'!$A:$A,0),$A30),"")</f>
        <v>Dias trabalhados no mês²</v>
      </c>
    </row>
  </sheetData>
  <mergeCells count="3">
    <mergeCell ref="A7:B7"/>
    <mergeCell ref="B9:E9"/>
    <mergeCell ref="A27:E27"/>
  </mergeCells>
  <hyperlinks>
    <hyperlink ref="G1" location="Premissas%20b%C3%A1sicas!A10" display="Premissas" xr:uid="{00000000-0004-0000-1C00-000000000000}"/>
    <hyperlink ref="G2" location="Planilha!A9" display="Planilha" xr:uid="{00000000-0004-0000-1C00-000001000000}"/>
  </hyperlinks>
  <printOptions horizontalCentered="1"/>
  <pageMargins left="0.62777777777777799"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16"/>
  <sheetViews>
    <sheetView showGridLines="0" view="pageBreakPreview" zoomScale="85" zoomScaleNormal="100" zoomScaleSheetLayoutView="85" workbookViewId="0">
      <pane ySplit="18" topLeftCell="A19" activePane="bottomLeft" state="frozen"/>
      <selection pane="bottomLeft" activeCell="E16" sqref="E16"/>
    </sheetView>
  </sheetViews>
  <sheetFormatPr defaultRowHeight="12.75" x14ac:dyDescent="0.2"/>
  <cols>
    <col min="1" max="1" width="8.42578125" style="10" customWidth="1"/>
    <col min="2" max="2" width="11.42578125" style="10" customWidth="1"/>
    <col min="3" max="3" width="32.85546875" style="10" customWidth="1"/>
    <col min="4" max="4" width="8.42578125" style="11" customWidth="1"/>
    <col min="5" max="5" width="11.42578125" style="12" customWidth="1"/>
    <col min="6" max="6" width="12.85546875" style="12" customWidth="1"/>
    <col min="7" max="7" width="11.42578125" style="12" customWidth="1"/>
    <col min="8" max="8" width="15.7109375" style="12" customWidth="1"/>
    <col min="9" max="9" width="1.42578125" style="12" customWidth="1"/>
    <col min="10" max="10" width="26.28515625" style="12" customWidth="1"/>
    <col min="11" max="1025" width="9.140625" style="11" customWidth="1"/>
  </cols>
  <sheetData>
    <row r="1" spans="1:10" x14ac:dyDescent="0.2">
      <c r="A1" s="13"/>
      <c r="B1" s="13"/>
      <c r="C1" s="13"/>
      <c r="D1" s="13"/>
      <c r="E1" s="13"/>
      <c r="F1" s="13"/>
      <c r="G1" s="13"/>
      <c r="H1" s="13"/>
      <c r="J1" s="8"/>
    </row>
    <row r="2" spans="1:10" x14ac:dyDescent="0.2">
      <c r="J2" s="14"/>
    </row>
    <row r="3" spans="1:10" x14ac:dyDescent="0.2">
      <c r="C3" s="15"/>
      <c r="D3" s="13"/>
      <c r="E3" s="13"/>
      <c r="F3" s="13"/>
      <c r="G3" s="13"/>
    </row>
    <row r="4" spans="1:10" x14ac:dyDescent="0.2">
      <c r="C4" s="15"/>
      <c r="D4" s="13"/>
      <c r="E4" s="13"/>
      <c r="F4" s="13"/>
      <c r="G4" s="13"/>
    </row>
    <row r="5" spans="1:10" x14ac:dyDescent="0.2">
      <c r="C5" s="15"/>
      <c r="D5" s="13"/>
      <c r="E5" s="13"/>
      <c r="F5" s="13"/>
      <c r="G5" s="13"/>
    </row>
    <row r="6" spans="1:10" x14ac:dyDescent="0.2">
      <c r="C6" s="15"/>
      <c r="D6" s="13"/>
      <c r="E6" s="13"/>
      <c r="F6" s="13"/>
      <c r="G6" s="13"/>
    </row>
    <row r="7" spans="1:10" x14ac:dyDescent="0.2">
      <c r="C7" s="15"/>
      <c r="D7" s="13"/>
      <c r="E7" s="13"/>
      <c r="F7" s="13"/>
      <c r="G7" s="13"/>
    </row>
    <row r="8" spans="1:10" s="11" customFormat="1" x14ac:dyDescent="0.2">
      <c r="A8" s="8"/>
      <c r="B8" s="8"/>
      <c r="C8" s="8"/>
      <c r="D8" s="8"/>
      <c r="E8" s="8"/>
      <c r="F8" s="8"/>
      <c r="G8" s="8"/>
      <c r="H8" s="8"/>
      <c r="I8" s="8"/>
    </row>
    <row r="9" spans="1:10" ht="18.75" customHeight="1" x14ac:dyDescent="0.2">
      <c r="A9" s="207" t="s">
        <v>35260</v>
      </c>
      <c r="B9" s="207"/>
      <c r="C9" s="207"/>
      <c r="D9" s="207"/>
      <c r="E9" s="207"/>
      <c r="F9" s="207"/>
      <c r="G9" s="207"/>
      <c r="H9" s="207"/>
      <c r="I9" s="9"/>
    </row>
    <row r="10" spans="1:10" ht="12.75" customHeight="1" x14ac:dyDescent="0.2">
      <c r="A10" s="16"/>
      <c r="B10" s="16"/>
      <c r="C10" s="16"/>
      <c r="D10" s="16"/>
      <c r="E10" s="16"/>
      <c r="F10" s="16"/>
      <c r="G10" s="16"/>
      <c r="H10" s="16"/>
      <c r="I10" s="16"/>
    </row>
    <row r="11" spans="1:10" ht="18.75" customHeight="1" x14ac:dyDescent="0.2">
      <c r="B11" s="9"/>
      <c r="C11" s="9"/>
      <c r="D11" s="9"/>
      <c r="E11" s="9"/>
      <c r="F11" s="9"/>
      <c r="G11" s="9"/>
      <c r="H11" s="9"/>
      <c r="I11" s="9"/>
    </row>
    <row r="12" spans="1:10" ht="12.75" customHeight="1" x14ac:dyDescent="0.2">
      <c r="A12" s="16"/>
      <c r="B12" s="16"/>
      <c r="C12" s="16"/>
      <c r="D12" s="16"/>
      <c r="E12" s="16"/>
      <c r="F12" s="16"/>
      <c r="G12" s="16"/>
      <c r="H12" s="16"/>
      <c r="I12" s="16"/>
    </row>
    <row r="13" spans="1:10" ht="18.75" customHeight="1" x14ac:dyDescent="0.2">
      <c r="A13" s="207" t="s">
        <v>43232</v>
      </c>
      <c r="B13" s="207"/>
      <c r="C13" s="207"/>
      <c r="D13" s="207"/>
      <c r="E13" s="207"/>
      <c r="F13" s="207"/>
      <c r="G13" s="207"/>
      <c r="H13" s="207"/>
      <c r="I13" s="9"/>
    </row>
    <row r="14" spans="1:10" ht="11.25" customHeight="1" x14ac:dyDescent="0.2">
      <c r="A14" s="16"/>
      <c r="B14" s="16"/>
      <c r="C14" s="16"/>
      <c r="D14" s="16"/>
      <c r="E14" s="16"/>
      <c r="F14" s="16"/>
      <c r="G14" s="16"/>
      <c r="H14" s="16"/>
      <c r="I14" s="16"/>
      <c r="J14" s="17"/>
    </row>
    <row r="15" spans="1:10" ht="18.75" customHeight="1" x14ac:dyDescent="0.2">
      <c r="A15" s="207" t="s">
        <v>22</v>
      </c>
      <c r="B15" s="207"/>
      <c r="C15" s="207"/>
      <c r="D15" s="207"/>
      <c r="E15" s="207"/>
      <c r="F15" s="207"/>
      <c r="G15" s="207"/>
      <c r="H15" s="207"/>
      <c r="I15" s="9"/>
    </row>
    <row r="16" spans="1:10" ht="11.25" customHeight="1" x14ac:dyDescent="0.2"/>
  </sheetData>
  <mergeCells count="3">
    <mergeCell ref="A9:H9"/>
    <mergeCell ref="A13:H13"/>
    <mergeCell ref="A15:H15"/>
  </mergeCells>
  <printOptions horizontalCentered="1"/>
  <pageMargins left="0.39374999999999999" right="0.39374999999999999" top="0.78749999999999998" bottom="0.78749999999999998" header="0.51180555555555496" footer="0.51180555555555496"/>
  <pageSetup paperSize="9" scale="85" firstPageNumber="0"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339966"/>
    <pageSetUpPr fitToPage="1"/>
  </sheetPr>
  <dimension ref="A1:AMK27"/>
  <sheetViews>
    <sheetView view="pageBreakPreview" zoomScaleNormal="100" workbookViewId="0">
      <pane ySplit="11" topLeftCell="A12"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F24</f>
        <v>3973.2999999999997</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56</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56</v>
      </c>
      <c r="C13" s="53" t="str">
        <f>VLOOKUP($A13,'Premissas básicas'!$A:$F,3,0)</f>
        <v>01924</v>
      </c>
      <c r="D13" s="29">
        <v>1</v>
      </c>
      <c r="E13" s="29">
        <f>VLOOKUP($A13,'Premissas básicas'!$A:$F,5,0)</f>
        <v>19.309999999999999</v>
      </c>
      <c r="F13" s="19">
        <f>TRUNC(D13*E13*$E$26,2)</f>
        <v>3398.56</v>
      </c>
      <c r="G13" s="110" t="str">
        <f>IFERROR(HYPERLINK("#"&amp;"'Premissas básicas'!E"&amp;MATCH($A13,'Premissas básicas'!$A:$A,0),$A13),"")</f>
        <v>Auxiliar técnico</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TRUNC(D17*E17*$E$27,2)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TRUNC(D18*E18*$E$27,2)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s="54" customFormat="1" ht="11.25" x14ac:dyDescent="0.2">
      <c r="A20" s="142"/>
      <c r="B20" s="54" t="s">
        <v>35073</v>
      </c>
      <c r="C20" s="54" t="s">
        <v>35065</v>
      </c>
      <c r="D20" s="54" t="s">
        <v>35074</v>
      </c>
      <c r="E20" s="54" t="s">
        <v>35075</v>
      </c>
      <c r="F20" s="25" t="s">
        <v>35068</v>
      </c>
      <c r="G20" s="110" t="str">
        <f>IFERROR(HYPERLINK("#"&amp;"'Premissas básicas'!E"&amp;MATCH($A20,'Premissas básicas'!$A:$A,0),$A20),"")</f>
        <v/>
      </c>
      <c r="H20" s="134"/>
    </row>
    <row r="21" spans="1:8" x14ac:dyDescent="0.2">
      <c r="A21" s="18" t="s">
        <v>34987</v>
      </c>
      <c r="B21" s="143">
        <v>3</v>
      </c>
      <c r="C21" s="25" t="s">
        <v>35076</v>
      </c>
      <c r="D21" s="25">
        <f>ROUND(B21/12,2)</f>
        <v>0.25</v>
      </c>
      <c r="E21" s="25">
        <f>VLOOKUP($A21,'Premissas básicas'!$A:$F,5,0)</f>
        <v>34.9</v>
      </c>
      <c r="F21" s="25">
        <f>TRUNC(D21*E21,2)</f>
        <v>8.7200000000000006</v>
      </c>
      <c r="G21" s="110" t="str">
        <f>IFERROR(HYPERLINK("#"&amp;"'Premissas básicas'!E"&amp;MATCH($A21,'Premissas básicas'!$A:$A,0),$A21),"")</f>
        <v>Camisa polo</v>
      </c>
    </row>
    <row r="22" spans="1:8" x14ac:dyDescent="0.2">
      <c r="A22" s="18" t="s">
        <v>34984</v>
      </c>
      <c r="B22" s="143">
        <v>2</v>
      </c>
      <c r="C22" s="25" t="s">
        <v>35076</v>
      </c>
      <c r="D22" s="25">
        <f>ROUND(B22/12,2)</f>
        <v>0.17</v>
      </c>
      <c r="E22" s="25">
        <f>VLOOKUP($A22,'Premissas básicas'!$A:$F,5,0)</f>
        <v>42.5</v>
      </c>
      <c r="F22" s="25">
        <f>TRUNC(D22*E22,2)</f>
        <v>7.22</v>
      </c>
      <c r="G22" s="110" t="str">
        <f>IFERROR(HYPERLINK("#"&amp;"'Premissas básicas'!E"&amp;MATCH($A22,'Premissas básicas'!$A:$A,0),$A22),"")</f>
        <v>Bota de couro</v>
      </c>
    </row>
    <row r="23" spans="1:8" x14ac:dyDescent="0.2">
      <c r="G23" s="110"/>
    </row>
    <row r="24" spans="1:8" x14ac:dyDescent="0.2">
      <c r="A24" s="250" t="s">
        <v>35104</v>
      </c>
      <c r="B24" s="250"/>
      <c r="C24" s="250"/>
      <c r="D24" s="250"/>
      <c r="E24" s="250"/>
      <c r="F24" s="144">
        <f>SUM(F12:F23)</f>
        <v>3973.2999999999997</v>
      </c>
    </row>
    <row r="25" spans="1:8" x14ac:dyDescent="0.2">
      <c r="G25" s="110"/>
    </row>
    <row r="26" spans="1:8" x14ac:dyDescent="0.2">
      <c r="A26" s="146" t="s">
        <v>34919</v>
      </c>
      <c r="E26" s="25">
        <f>VLOOKUP(A26,'Premissas básicas'!$A:$F,5,0)</f>
        <v>176</v>
      </c>
      <c r="F26" s="19" t="s">
        <v>35078</v>
      </c>
      <c r="G26" s="110" t="str">
        <f>IFERROR(HYPERLINK("#"&amp;"'Premissas básicas'!E"&amp;MATCH($A26,'Premissas básicas'!$A:$A,0),$A26),"")</f>
        <v>Horas trabalhadas no mês²</v>
      </c>
    </row>
    <row r="27" spans="1:8" x14ac:dyDescent="0.2">
      <c r="A27" s="147" t="s">
        <v>34917</v>
      </c>
      <c r="E27" s="25">
        <f>VLOOKUP(A27,'Premissas básicas'!$A:$F,5,0)</f>
        <v>22</v>
      </c>
      <c r="F27" s="19" t="s">
        <v>35079</v>
      </c>
      <c r="G27" s="110" t="str">
        <f>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xr:uid="{00000000-0004-0000-1D00-000000000000}"/>
    <hyperlink ref="G2" location="Planilha!A9" display="Planilha" xr:uid="{00000000-0004-0000-1D00-000001000000}"/>
  </hyperlinks>
  <printOptions horizontalCentered="1"/>
  <pageMargins left="0.70138888888888895"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39966"/>
    <pageSetUpPr fitToPage="1"/>
  </sheetPr>
  <dimension ref="A1:AMK34"/>
  <sheetViews>
    <sheetView view="pageBreakPreview" zoomScaleNormal="100" workbookViewId="0">
      <pane ySplit="11" topLeftCell="A12" activePane="bottomLeft" state="frozen"/>
      <selection pane="bottomLeft" activeCell="A3" sqref="A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F31</f>
        <v>7495.1600000000008</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60</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60</v>
      </c>
      <c r="C13" s="53" t="str">
        <f>VLOOKUP($A13,'Premissas básicas'!$A:$F,3,0)</f>
        <v>01986</v>
      </c>
      <c r="D13" s="29">
        <v>1</v>
      </c>
      <c r="E13" s="29">
        <f>VLOOKUP($A13,'Premissas básicas'!$A:$F,5,0)</f>
        <v>35.01</v>
      </c>
      <c r="F13" s="19">
        <f>TRUNC(D13*E13*$E$33,2)</f>
        <v>6161.76</v>
      </c>
      <c r="G13" s="110" t="str">
        <f>IFERROR(HYPERLINK("#"&amp;"'Premissas básicas'!E"&amp;MATCH($A13,'Premissas básicas'!$A:$A,0),$A13),"")</f>
        <v>Encarregado geral</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A16" s="150" t="s">
        <v>35071</v>
      </c>
      <c r="B16" s="2"/>
      <c r="C16" s="53"/>
      <c r="D16" s="141">
        <v>0.25</v>
      </c>
      <c r="E16" s="25">
        <f>VLOOKUP(A16,'Premissas básicas'!$A:$F,5,0)</f>
        <v>1430</v>
      </c>
      <c r="F16" s="19">
        <f>TRUNC(D16*E16,2)</f>
        <v>357.5</v>
      </c>
      <c r="G16" s="110" t="str">
        <f>IFERROR(HYPERLINK("#"&amp;"'Premissas básicas'!E"&amp;MATCH($A16,'Premissas básicas'!$A:$A,0),$A16),"")</f>
        <v>salário base de ajudante</v>
      </c>
    </row>
    <row r="17" spans="1:8" x14ac:dyDescent="0.2">
      <c r="B17" s="2"/>
      <c r="C17" s="53"/>
      <c r="D17" s="141"/>
      <c r="E17" s="29"/>
      <c r="G17" s="110" t="str">
        <f>IFERROR(HYPERLINK("#"&amp;"'Premissas básicas'!E"&amp;MATCH($A17,'Premissas básicas'!$A:$A,0),$A17),"")</f>
        <v/>
      </c>
    </row>
    <row r="18" spans="1:8" s="54" customFormat="1" ht="11.25" x14ac:dyDescent="0.2">
      <c r="B18" s="142"/>
      <c r="C18" s="53"/>
      <c r="D18" s="54" t="s">
        <v>35066</v>
      </c>
      <c r="E18" s="54" t="s">
        <v>35072</v>
      </c>
      <c r="F18" s="25" t="s">
        <v>35068</v>
      </c>
      <c r="G18" s="110" t="str">
        <f>IFERROR(HYPERLINK("#"&amp;"'Premissas básicas'!E"&amp;MATCH($A18,'Premissas básicas'!$A:$A,0),$A18),"")</f>
        <v/>
      </c>
      <c r="H18" s="134"/>
    </row>
    <row r="19" spans="1:8" x14ac:dyDescent="0.2">
      <c r="A19" s="18" t="s">
        <v>34923</v>
      </c>
      <c r="B19" s="2"/>
      <c r="C19" s="53"/>
      <c r="D19" s="29">
        <v>1</v>
      </c>
      <c r="E19" s="29">
        <f>VLOOKUP($A19,'Premissas básicas'!$A:$F,5,0)</f>
        <v>21</v>
      </c>
      <c r="F19" s="19">
        <f>TRUNC(D19*E19*$E$34,2)</f>
        <v>462</v>
      </c>
      <c r="G19" s="110" t="str">
        <f>IFERROR(HYPERLINK("#"&amp;"'Premissas básicas'!E"&amp;MATCH($A19,'Premissas básicas'!$A:$A,0),$A19),"")</f>
        <v>Alimentação</v>
      </c>
    </row>
    <row r="20" spans="1:8" x14ac:dyDescent="0.2">
      <c r="A20" s="2" t="s">
        <v>34926</v>
      </c>
      <c r="B20" s="138"/>
      <c r="C20" s="53"/>
      <c r="D20" s="29">
        <v>1</v>
      </c>
      <c r="E20" s="29">
        <f>VLOOKUP($A20,'Premissas básicas'!$A:$F,5,0)</f>
        <v>4.4000000000000004</v>
      </c>
      <c r="F20" s="19">
        <f>TRUNC(D20*E20*$E$34,2)</f>
        <v>96.8</v>
      </c>
      <c r="G20" s="110" t="str">
        <f>IFERROR(HYPERLINK("#"&amp;"'Premissas básicas'!E"&amp;MATCH($A20,'Premissas básicas'!$A:$A,0),$A20),"")</f>
        <v>Transporte</v>
      </c>
    </row>
    <row r="21" spans="1:8" x14ac:dyDescent="0.2">
      <c r="A21" s="2"/>
      <c r="B21" s="138"/>
      <c r="C21" s="53"/>
      <c r="D21" s="29"/>
      <c r="E21" s="29"/>
      <c r="G21" s="110" t="str">
        <f>IFERROR(HYPERLINK("#"&amp;"'Premissas básicas'!E"&amp;MATCH($A21,'Premissas básicas'!$A:$A,0),$A21),"")</f>
        <v/>
      </c>
    </row>
    <row r="22" spans="1:8" s="54" customFormat="1" ht="11.25" x14ac:dyDescent="0.2">
      <c r="A22" s="142"/>
      <c r="B22" s="54" t="s">
        <v>35073</v>
      </c>
      <c r="C22" s="54" t="s">
        <v>35065</v>
      </c>
      <c r="D22" s="54" t="s">
        <v>35074</v>
      </c>
      <c r="E22" s="54" t="s">
        <v>35075</v>
      </c>
      <c r="F22" s="25" t="s">
        <v>35068</v>
      </c>
      <c r="G22" s="110" t="str">
        <f>IFERROR(HYPERLINK("#"&amp;"'Premissas básicas'!E"&amp;MATCH($A22,'Premissas básicas'!$A:$A,0),$A22),"")</f>
        <v/>
      </c>
      <c r="H22" s="134"/>
    </row>
    <row r="23" spans="1:8" x14ac:dyDescent="0.2">
      <c r="A23" s="18" t="s">
        <v>34985</v>
      </c>
      <c r="B23" s="143">
        <v>4</v>
      </c>
      <c r="C23" s="25" t="s">
        <v>35076</v>
      </c>
      <c r="D23" s="25">
        <f>ROUND(B23/12,2)</f>
        <v>0.33</v>
      </c>
      <c r="E23" s="25">
        <f>VLOOKUP($A23,'Premissas básicas'!$A:$F,5,0)</f>
        <v>33.5</v>
      </c>
      <c r="F23" s="25">
        <f>TRUNC(D23*E23,2)</f>
        <v>11.05</v>
      </c>
      <c r="G23" s="110" t="str">
        <f>IFERROR(HYPERLINK("#"&amp;"'Premissas básicas'!E"&amp;MATCH($A23,'Premissas básicas'!$A:$A,0),$A23),"")</f>
        <v>Calça de brim</v>
      </c>
    </row>
    <row r="24" spans="1:8" x14ac:dyDescent="0.2">
      <c r="A24" s="18" t="s">
        <v>34987</v>
      </c>
      <c r="B24" s="143">
        <v>4</v>
      </c>
      <c r="C24" s="25" t="s">
        <v>35076</v>
      </c>
      <c r="D24" s="25">
        <f>ROUND(B24/12,2)</f>
        <v>0.33</v>
      </c>
      <c r="E24" s="25">
        <f>VLOOKUP($A24,'Premissas básicas'!$A:$F,5,0)</f>
        <v>34.9</v>
      </c>
      <c r="F24" s="25">
        <f>TRUNC(D24*E24,2)</f>
        <v>11.51</v>
      </c>
      <c r="G24" s="110" t="str">
        <f>IFERROR(HYPERLINK("#"&amp;"'Premissas básicas'!E"&amp;MATCH($A24,'Premissas básicas'!$A:$A,0),$A24),"")</f>
        <v>Camisa polo</v>
      </c>
    </row>
    <row r="25" spans="1:8" x14ac:dyDescent="0.2">
      <c r="A25" s="18" t="s">
        <v>34984</v>
      </c>
      <c r="B25" s="143">
        <v>2</v>
      </c>
      <c r="C25" s="25" t="s">
        <v>35076</v>
      </c>
      <c r="D25" s="25">
        <f>ROUND(B25/12,2)</f>
        <v>0.17</v>
      </c>
      <c r="E25" s="25">
        <f>VLOOKUP($A25,'Premissas básicas'!$A:$F,5,0)</f>
        <v>42.5</v>
      </c>
      <c r="F25" s="25">
        <f>TRUNC(D25*E25,2)</f>
        <v>7.22</v>
      </c>
      <c r="G25" s="110" t="str">
        <f>IFERROR(HYPERLINK("#"&amp;"'Premissas básicas'!E"&amp;MATCH($A25,'Premissas básicas'!$A:$A,0),$A25),"")</f>
        <v>Bota de couro</v>
      </c>
    </row>
    <row r="26" spans="1:8" x14ac:dyDescent="0.2">
      <c r="A26" s="18" t="s">
        <v>34983</v>
      </c>
      <c r="B26" s="143">
        <v>2</v>
      </c>
      <c r="C26" s="25" t="s">
        <v>35076</v>
      </c>
      <c r="D26" s="25">
        <f>ROUND(B26/12,2)</f>
        <v>0.17</v>
      </c>
      <c r="E26" s="25">
        <f>VLOOKUP($A26,'Premissas básicas'!$A:$F,5,0)</f>
        <v>8.4</v>
      </c>
      <c r="F26" s="25">
        <f>TRUNC(D26*E26,2)</f>
        <v>1.42</v>
      </c>
      <c r="G26" s="110" t="str">
        <f>IFERROR(HYPERLINK("#"&amp;"'Premissas básicas'!E"&amp;MATCH($A26,'Premissas básicas'!$A:$A,0),$A26),"")</f>
        <v>Boné</v>
      </c>
    </row>
    <row r="27" spans="1:8" x14ac:dyDescent="0.2">
      <c r="G27" s="110" t="str">
        <f>IFERROR(HYPERLINK("#"&amp;"'Premissas básicas'!E"&amp;MATCH($A27,'Premissas básicas'!$A:$A,0),$A27),"")</f>
        <v/>
      </c>
    </row>
    <row r="28" spans="1:8" x14ac:dyDescent="0.2">
      <c r="A28" s="54"/>
      <c r="B28" s="54"/>
      <c r="D28" s="54" t="s">
        <v>35066</v>
      </c>
      <c r="E28" s="54" t="s">
        <v>35075</v>
      </c>
      <c r="F28" s="25" t="s">
        <v>35068</v>
      </c>
      <c r="G28" s="110" t="str">
        <f>IFERROR(HYPERLINK("#"&amp;"'Premissas básicas'!E"&amp;MATCH($A28,'Premissas básicas'!$A:$A,0),$A28),"")</f>
        <v/>
      </c>
    </row>
    <row r="29" spans="1:8" x14ac:dyDescent="0.2">
      <c r="A29" s="18" t="s">
        <v>34975</v>
      </c>
      <c r="B29" s="138"/>
      <c r="C29" s="53"/>
      <c r="D29" s="29">
        <v>1</v>
      </c>
      <c r="E29" s="29">
        <f>VLOOKUP($A29,'Premissas básicas'!$A:$F,5,0)</f>
        <v>99.9</v>
      </c>
      <c r="F29" s="19">
        <f>TRUNC(D29*E29,2)</f>
        <v>99.9</v>
      </c>
      <c r="G29" s="110" t="str">
        <f>IFERROR(HYPERLINK("#"&amp;"'Premissas básicas'!E"&amp;MATCH($A29,'Premissas básicas'!$A:$A,0),$A29),"")</f>
        <v>Comunicação via celular / rádio</v>
      </c>
    </row>
    <row r="30" spans="1:8" x14ac:dyDescent="0.2">
      <c r="B30" s="138"/>
      <c r="C30" s="53"/>
      <c r="D30" s="29"/>
      <c r="E30" s="29"/>
      <c r="G30" s="110"/>
    </row>
    <row r="31" spans="1:8" x14ac:dyDescent="0.2">
      <c r="A31" s="250" t="s">
        <v>35105</v>
      </c>
      <c r="B31" s="250"/>
      <c r="C31" s="250"/>
      <c r="D31" s="250"/>
      <c r="E31" s="250"/>
      <c r="F31" s="144">
        <f>SUM(F12:F30)</f>
        <v>7495.1600000000008</v>
      </c>
    </row>
    <row r="32" spans="1:8" x14ac:dyDescent="0.2">
      <c r="G32" s="110"/>
    </row>
    <row r="33" spans="1:7" x14ac:dyDescent="0.2">
      <c r="A33" s="146" t="s">
        <v>34919</v>
      </c>
      <c r="E33" s="25">
        <f>VLOOKUP(A33,'Premissas básicas'!$A:$F,5,0)</f>
        <v>176</v>
      </c>
      <c r="F33" s="19" t="s">
        <v>35078</v>
      </c>
      <c r="G33" s="110" t="str">
        <f>IFERROR(HYPERLINK("#"&amp;"'Premissas básicas'!E"&amp;MATCH($A33,'Premissas básicas'!$A:$A,0),$A33),"")</f>
        <v>Horas trabalhadas no mês²</v>
      </c>
    </row>
    <row r="34" spans="1:7" x14ac:dyDescent="0.2">
      <c r="A34" s="147" t="s">
        <v>34917</v>
      </c>
      <c r="E34" s="25">
        <f>VLOOKUP(A34,'Premissas básicas'!$A:$F,5,0)</f>
        <v>22</v>
      </c>
      <c r="F34" s="19" t="s">
        <v>35079</v>
      </c>
      <c r="G34" s="110" t="str">
        <f>IFERROR(HYPERLINK("#"&amp;"'Premissas básicas'!E"&amp;MATCH($A34,'Premissas básicas'!$A:$A,0),$A34),"")</f>
        <v>Dias trabalhados no mês²</v>
      </c>
    </row>
  </sheetData>
  <mergeCells count="3">
    <mergeCell ref="A7:B7"/>
    <mergeCell ref="B9:E9"/>
    <mergeCell ref="A31:E31"/>
  </mergeCells>
  <hyperlinks>
    <hyperlink ref="G1" location="Premissas%20b%C3%A1sicas!A10" display="Premissas" xr:uid="{00000000-0004-0000-1E00-000000000000}"/>
    <hyperlink ref="G2" location="Planilha!A9" display="Planilha" xr:uid="{00000000-0004-0000-1E00-000001000000}"/>
  </hyperlinks>
  <printOptions horizontalCentered="1"/>
  <pageMargins left="0.53611111111111098" right="0.39374999999999999" top="0.78749999999999998" bottom="0.78749999999999998" header="0.51180555555555496" footer="0.51180555555555496"/>
  <pageSetup paperSize="9" firstPageNumber="0"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339966"/>
    <pageSetUpPr fitToPage="1"/>
  </sheetPr>
  <dimension ref="A1:AMK27"/>
  <sheetViews>
    <sheetView view="pageBreakPreview" zoomScaleNormal="100" workbookViewId="0">
      <pane ySplit="11" topLeftCell="A12" activePane="bottomLeft" state="frozen"/>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F24</f>
        <v>5851.22</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72</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72</v>
      </c>
      <c r="C13" s="53" t="str">
        <f>VLOOKUP($A13,'Premissas básicas'!$A:$F,3,0)</f>
        <v>01906</v>
      </c>
      <c r="D13" s="29">
        <v>1</v>
      </c>
      <c r="E13" s="29">
        <f>VLOOKUP($A13,'Premissas básicas'!$A:$F,5,0)</f>
        <v>29.98</v>
      </c>
      <c r="F13" s="19">
        <f>TRUNC(D13*E13*$E$26,2)</f>
        <v>5276.48</v>
      </c>
      <c r="G13" s="110" t="str">
        <f>IFERROR(HYPERLINK("#"&amp;"'Premissas básicas'!E"&amp;MATCH($A13,'Premissas básicas'!$A:$A,0),$A13),"")</f>
        <v>Secretária</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TRUNC(D17*E17*$E$27,2)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TRUNC(D18*E18*$E$27,2)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s="54" customFormat="1" ht="11.25" x14ac:dyDescent="0.2">
      <c r="A20" s="142"/>
      <c r="B20" s="54" t="s">
        <v>35073</v>
      </c>
      <c r="C20" s="54" t="s">
        <v>35065</v>
      </c>
      <c r="D20" s="54" t="s">
        <v>35074</v>
      </c>
      <c r="E20" s="54" t="s">
        <v>35075</v>
      </c>
      <c r="F20" s="25" t="s">
        <v>35068</v>
      </c>
      <c r="G20" s="110" t="str">
        <f>IFERROR(HYPERLINK("#"&amp;"'Premissas básicas'!E"&amp;MATCH($A20,'Premissas básicas'!$A:$A,0),$A20),"")</f>
        <v/>
      </c>
      <c r="H20" s="134"/>
    </row>
    <row r="21" spans="1:8" x14ac:dyDescent="0.2">
      <c r="A21" s="18" t="s">
        <v>34987</v>
      </c>
      <c r="B21" s="143">
        <v>3</v>
      </c>
      <c r="C21" s="25" t="s">
        <v>35076</v>
      </c>
      <c r="D21" s="25">
        <f>ROUND(B21/12,2)</f>
        <v>0.25</v>
      </c>
      <c r="E21" s="25">
        <f>VLOOKUP($A21,'Premissas básicas'!$A:$F,5,0)</f>
        <v>34.9</v>
      </c>
      <c r="F21" s="25">
        <f>TRUNC(D21*E21,2)</f>
        <v>8.7200000000000006</v>
      </c>
      <c r="G21" s="110" t="str">
        <f>IFERROR(HYPERLINK("#"&amp;"'Premissas básicas'!E"&amp;MATCH($A21,'Premissas básicas'!$A:$A,0),$A21),"")</f>
        <v>Camisa polo</v>
      </c>
    </row>
    <row r="22" spans="1:8" x14ac:dyDescent="0.2">
      <c r="A22" s="18" t="s">
        <v>34984</v>
      </c>
      <c r="B22" s="143">
        <v>2</v>
      </c>
      <c r="C22" s="25" t="s">
        <v>35076</v>
      </c>
      <c r="D22" s="25">
        <f>ROUND(B22/12,2)</f>
        <v>0.17</v>
      </c>
      <c r="E22" s="25">
        <f>VLOOKUP($A22,'Premissas básicas'!$A:$F,5,0)</f>
        <v>42.5</v>
      </c>
      <c r="F22" s="25">
        <f>TRUNC(D22*E22,2)</f>
        <v>7.22</v>
      </c>
      <c r="G22" s="110" t="str">
        <f>IFERROR(HYPERLINK("#"&amp;"'Premissas básicas'!E"&amp;MATCH($A22,'Premissas básicas'!$A:$A,0),$A22),"")</f>
        <v>Bota de couro</v>
      </c>
    </row>
    <row r="23" spans="1:8" x14ac:dyDescent="0.2">
      <c r="G23" s="110"/>
    </row>
    <row r="24" spans="1:8" x14ac:dyDescent="0.2">
      <c r="A24" s="250" t="s">
        <v>35106</v>
      </c>
      <c r="B24" s="250"/>
      <c r="C24" s="250"/>
      <c r="D24" s="250"/>
      <c r="E24" s="250"/>
      <c r="F24" s="144">
        <f>SUM(F12:F23)</f>
        <v>5851.22</v>
      </c>
    </row>
    <row r="25" spans="1:8" x14ac:dyDescent="0.2">
      <c r="G25" s="110"/>
    </row>
    <row r="26" spans="1:8" x14ac:dyDescent="0.2">
      <c r="A26" s="146" t="s">
        <v>34919</v>
      </c>
      <c r="E26" s="25">
        <f>VLOOKUP(A26,'Premissas básicas'!$A:$F,5,0)</f>
        <v>176</v>
      </c>
      <c r="F26" s="19" t="s">
        <v>35078</v>
      </c>
      <c r="G26" s="110" t="str">
        <f>IFERROR(HYPERLINK("#"&amp;"'Premissas básicas'!E"&amp;MATCH($A26,'Premissas básicas'!$A:$A,0),$A26),"")</f>
        <v>Horas trabalhadas no mês²</v>
      </c>
    </row>
    <row r="27" spans="1:8" x14ac:dyDescent="0.2">
      <c r="A27" s="147" t="s">
        <v>34917</v>
      </c>
      <c r="E27" s="25">
        <f>VLOOKUP(A27,'Premissas básicas'!$A:$F,5,0)</f>
        <v>22</v>
      </c>
      <c r="F27" s="19" t="s">
        <v>35079</v>
      </c>
      <c r="G27" s="110" t="str">
        <f>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xr:uid="{00000000-0004-0000-1F00-000000000000}"/>
    <hyperlink ref="G2" location="Planilha!A9" display="Planilha" xr:uid="{00000000-0004-0000-1F00-000001000000}"/>
  </hyperlinks>
  <printOptions horizontalCentered="1"/>
  <pageMargins left="0.60972222222222205" right="0.39374999999999999" top="0.78749999999999998" bottom="0.78749999999999998" header="0.51180555555555496" footer="0.51180555555555496"/>
  <pageSetup paperSize="9" firstPageNumber="0"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339966"/>
    <pageSetUpPr fitToPage="1"/>
  </sheetPr>
  <dimension ref="A1:AMK27"/>
  <sheetViews>
    <sheetView view="pageBreakPreview" zoomScaleNormal="100" workbookViewId="0">
      <pane ySplit="11" topLeftCell="A12" activePane="bottomLeft" state="frozen"/>
      <selection pane="bottomLeft" activeCell="A3" sqref="A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F24</f>
        <v>4657.9400000000005</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55</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55</v>
      </c>
      <c r="C13" s="53" t="str">
        <f>VLOOKUP($A13,'Premissas básicas'!$A:$F,3,0)</f>
        <v>01900</v>
      </c>
      <c r="D13" s="29">
        <v>1</v>
      </c>
      <c r="E13" s="29">
        <f>VLOOKUP($A13,'Premissas básicas'!$A:$F,5,0)</f>
        <v>23.2</v>
      </c>
      <c r="F13" s="19">
        <f>TRUNC(D13*E13*$E$26,2)</f>
        <v>4083.2</v>
      </c>
      <c r="G13" s="110" t="str">
        <f>IFERROR(HYPERLINK("#"&amp;"'Premissas básicas'!E"&amp;MATCH($A13,'Premissas básicas'!$A:$A,0),$A13),"")</f>
        <v>Auxiliar de escritório</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TRUNC(D17*E17*$E$27,2)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TRUNC(D18*E18*$E$27,2)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s="54" customFormat="1" ht="11.25" x14ac:dyDescent="0.2">
      <c r="A20" s="142"/>
      <c r="B20" s="54" t="s">
        <v>35073</v>
      </c>
      <c r="C20" s="54" t="s">
        <v>35065</v>
      </c>
      <c r="D20" s="54" t="s">
        <v>35074</v>
      </c>
      <c r="E20" s="54" t="s">
        <v>35075</v>
      </c>
      <c r="F20" s="25" t="s">
        <v>35068</v>
      </c>
      <c r="G20" s="110" t="str">
        <f>IFERROR(HYPERLINK("#"&amp;"'Premissas básicas'!E"&amp;MATCH($A20,'Premissas básicas'!$A:$A,0),$A20),"")</f>
        <v/>
      </c>
      <c r="H20" s="134"/>
    </row>
    <row r="21" spans="1:8" x14ac:dyDescent="0.2">
      <c r="A21" s="18" t="s">
        <v>34987</v>
      </c>
      <c r="B21" s="143">
        <v>3</v>
      </c>
      <c r="C21" s="25" t="s">
        <v>35076</v>
      </c>
      <c r="D21" s="25">
        <f>ROUND(B21/12,2)</f>
        <v>0.25</v>
      </c>
      <c r="E21" s="25">
        <f>VLOOKUP($A21,'Premissas básicas'!$A:$F,5,0)</f>
        <v>34.9</v>
      </c>
      <c r="F21" s="25">
        <f>TRUNC(D21*E21,2)</f>
        <v>8.7200000000000006</v>
      </c>
      <c r="G21" s="110" t="str">
        <f>IFERROR(HYPERLINK("#"&amp;"'Premissas básicas'!E"&amp;MATCH($A21,'Premissas básicas'!$A:$A,0),$A21),"")</f>
        <v>Camisa polo</v>
      </c>
    </row>
    <row r="22" spans="1:8" x14ac:dyDescent="0.2">
      <c r="A22" s="18" t="s">
        <v>34984</v>
      </c>
      <c r="B22" s="143">
        <v>2</v>
      </c>
      <c r="C22" s="25" t="s">
        <v>35076</v>
      </c>
      <c r="D22" s="25">
        <f>ROUND(B22/12,2)</f>
        <v>0.17</v>
      </c>
      <c r="E22" s="25">
        <f>VLOOKUP($A22,'Premissas básicas'!$A:$F,5,0)</f>
        <v>42.5</v>
      </c>
      <c r="F22" s="25">
        <f>TRUNC(D22*E22,2)</f>
        <v>7.22</v>
      </c>
      <c r="G22" s="110" t="str">
        <f>IFERROR(HYPERLINK("#"&amp;"'Premissas básicas'!E"&amp;MATCH($A22,'Premissas básicas'!$A:$A,0),$A22),"")</f>
        <v>Bota de couro</v>
      </c>
    </row>
    <row r="23" spans="1:8" x14ac:dyDescent="0.2">
      <c r="G23" s="110"/>
    </row>
    <row r="24" spans="1:8" x14ac:dyDescent="0.2">
      <c r="A24" s="250" t="s">
        <v>35107</v>
      </c>
      <c r="B24" s="250"/>
      <c r="C24" s="250"/>
      <c r="D24" s="250"/>
      <c r="E24" s="250"/>
      <c r="F24" s="144">
        <f>SUM(F12:F23)</f>
        <v>4657.9400000000005</v>
      </c>
    </row>
    <row r="25" spans="1:8" x14ac:dyDescent="0.2">
      <c r="G25" s="110"/>
    </row>
    <row r="26" spans="1:8" x14ac:dyDescent="0.2">
      <c r="A26" s="146" t="s">
        <v>34919</v>
      </c>
      <c r="E26" s="25">
        <f>VLOOKUP(A26,'Premissas básicas'!$A:$F,5,0)</f>
        <v>176</v>
      </c>
      <c r="F26" s="19" t="s">
        <v>35078</v>
      </c>
      <c r="G26" s="110" t="str">
        <f>IFERROR(HYPERLINK("#"&amp;"'Premissas básicas'!E"&amp;MATCH($A26,'Premissas básicas'!$A:$A,0),$A26),"")</f>
        <v>Horas trabalhadas no mês²</v>
      </c>
    </row>
    <row r="27" spans="1:8" x14ac:dyDescent="0.2">
      <c r="A27" s="147" t="s">
        <v>34917</v>
      </c>
      <c r="E27" s="25">
        <f>VLOOKUP(A27,'Premissas básicas'!$A:$F,5,0)</f>
        <v>22</v>
      </c>
      <c r="F27" s="19" t="s">
        <v>35079</v>
      </c>
      <c r="G27" s="110" t="str">
        <f>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xr:uid="{00000000-0004-0000-2000-000000000000}"/>
    <hyperlink ref="G2" location="Planilha!A9" display="Planilha" xr:uid="{00000000-0004-0000-2000-000001000000}"/>
  </hyperlinks>
  <printOptions horizontalCentered="1"/>
  <pageMargins left="0.66527777777777797"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339966"/>
    <pageSetUpPr fitToPage="1"/>
  </sheetPr>
  <dimension ref="A1:AMK27"/>
  <sheetViews>
    <sheetView view="pageBreakPreview" zoomScaleNormal="100" workbookViewId="0">
      <pane ySplit="11" topLeftCell="A12" activePane="bottomLeft" state="frozen"/>
      <selection pane="bottomLeft" activeCell="A5" sqref="A5"/>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F24</f>
        <v>5851.22</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54</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54</v>
      </c>
      <c r="C13" s="53" t="str">
        <f>VLOOKUP($A13,'Premissas básicas'!$A:$F,3,0)</f>
        <v>01912</v>
      </c>
      <c r="D13" s="29">
        <v>1</v>
      </c>
      <c r="E13" s="29">
        <f>VLOOKUP($A13,'Premissas básicas'!$A:$F,5,0)</f>
        <v>29.98</v>
      </c>
      <c r="F13" s="19">
        <f>TRUNC(D13*E13*$E$26,2)</f>
        <v>5276.48</v>
      </c>
      <c r="G13" s="110" t="str">
        <f>IFERROR(HYPERLINK("#"&amp;"'Premissas básicas'!E"&amp;MATCH($A13,'Premissas básicas'!$A:$A,0),$A13),"")</f>
        <v>Almoxarife</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TRUNC(D17*E17*$E$27,2)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TRUNC(D18*E18*$E$27,2)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s="54" customFormat="1" ht="11.25" x14ac:dyDescent="0.2">
      <c r="A20" s="142"/>
      <c r="B20" s="54" t="s">
        <v>35073</v>
      </c>
      <c r="C20" s="54" t="s">
        <v>35065</v>
      </c>
      <c r="D20" s="54" t="s">
        <v>35074</v>
      </c>
      <c r="E20" s="54" t="s">
        <v>35075</v>
      </c>
      <c r="F20" s="25" t="s">
        <v>35068</v>
      </c>
      <c r="G20" s="110" t="str">
        <f>IFERROR(HYPERLINK("#"&amp;"'Premissas básicas'!E"&amp;MATCH($A20,'Premissas básicas'!$A:$A,0),$A20),"")</f>
        <v/>
      </c>
      <c r="H20" s="134"/>
    </row>
    <row r="21" spans="1:8" x14ac:dyDescent="0.2">
      <c r="A21" s="18" t="s">
        <v>34987</v>
      </c>
      <c r="B21" s="143">
        <v>3</v>
      </c>
      <c r="C21" s="25" t="s">
        <v>35076</v>
      </c>
      <c r="D21" s="25">
        <f>ROUND(B21/12,2)</f>
        <v>0.25</v>
      </c>
      <c r="E21" s="25">
        <f>VLOOKUP($A21,'Premissas básicas'!$A:$F,5,0)</f>
        <v>34.9</v>
      </c>
      <c r="F21" s="25">
        <f>TRUNC(D21*E21,2)</f>
        <v>8.7200000000000006</v>
      </c>
      <c r="G21" s="110" t="str">
        <f>IFERROR(HYPERLINK("#"&amp;"'Premissas básicas'!E"&amp;MATCH($A21,'Premissas básicas'!$A:$A,0),$A21),"")</f>
        <v>Camisa polo</v>
      </c>
    </row>
    <row r="22" spans="1:8" x14ac:dyDescent="0.2">
      <c r="A22" s="18" t="s">
        <v>34984</v>
      </c>
      <c r="B22" s="143">
        <v>2</v>
      </c>
      <c r="C22" s="25" t="s">
        <v>35076</v>
      </c>
      <c r="D22" s="25">
        <f>ROUND(B22/12,2)</f>
        <v>0.17</v>
      </c>
      <c r="E22" s="25">
        <f>VLOOKUP($A22,'Premissas básicas'!$A:$F,5,0)</f>
        <v>42.5</v>
      </c>
      <c r="F22" s="25">
        <f>TRUNC(D22*E22,2)</f>
        <v>7.22</v>
      </c>
      <c r="G22" s="110" t="str">
        <f>IFERROR(HYPERLINK("#"&amp;"'Premissas básicas'!E"&amp;MATCH($A22,'Premissas básicas'!$A:$A,0),$A22),"")</f>
        <v>Bota de couro</v>
      </c>
    </row>
    <row r="23" spans="1:8" x14ac:dyDescent="0.2">
      <c r="G23" s="110"/>
    </row>
    <row r="24" spans="1:8" x14ac:dyDescent="0.2">
      <c r="A24" s="250" t="s">
        <v>35108</v>
      </c>
      <c r="B24" s="250"/>
      <c r="C24" s="250"/>
      <c r="D24" s="250"/>
      <c r="E24" s="250"/>
      <c r="F24" s="144">
        <f>SUM(F12:F23)</f>
        <v>5851.22</v>
      </c>
    </row>
    <row r="25" spans="1:8" x14ac:dyDescent="0.2">
      <c r="G25" s="110"/>
    </row>
    <row r="26" spans="1:8" x14ac:dyDescent="0.2">
      <c r="A26" s="146" t="s">
        <v>34919</v>
      </c>
      <c r="E26" s="25">
        <f>VLOOKUP(A26,'Premissas básicas'!$A:$F,5,0)</f>
        <v>176</v>
      </c>
      <c r="F26" s="19" t="s">
        <v>35078</v>
      </c>
      <c r="G26" s="110" t="str">
        <f>IFERROR(HYPERLINK("#"&amp;"'Premissas básicas'!E"&amp;MATCH($A26,'Premissas básicas'!$A:$A,0),$A26),"")</f>
        <v>Horas trabalhadas no mês²</v>
      </c>
    </row>
    <row r="27" spans="1:8" x14ac:dyDescent="0.2">
      <c r="A27" s="147" t="s">
        <v>34917</v>
      </c>
      <c r="E27" s="25">
        <f>VLOOKUP(A27,'Premissas básicas'!$A:$F,5,0)</f>
        <v>22</v>
      </c>
      <c r="F27" s="19" t="s">
        <v>35079</v>
      </c>
      <c r="G27" s="110" t="str">
        <f>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xr:uid="{00000000-0004-0000-2100-000000000000}"/>
    <hyperlink ref="G2" location="Planilha!A9" display="Planilha" xr:uid="{00000000-0004-0000-2100-000001000000}"/>
  </hyperlinks>
  <printOptions horizontalCentered="1"/>
  <pageMargins left="0.60972222222222205" right="0.39374999999999999" top="0.78749999999999998" bottom="0.78749999999999998" header="0.51180555555555496" footer="0.51180555555555496"/>
  <pageSetup paperSize="9" firstPageNumber="0"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339966"/>
    <pageSetUpPr fitToPage="1"/>
  </sheetPr>
  <dimension ref="A1:AMK27"/>
  <sheetViews>
    <sheetView view="pageBreakPreview" zoomScaleNormal="100" workbookViewId="0">
      <pane ySplit="11" topLeftCell="A12" activePane="bottomLeft" state="frozen"/>
      <selection activeCell="A12" sqref="A12"/>
      <selection pane="bottomLeft" activeCell="A4" sqref="A4"/>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F24</f>
        <v>3976.09</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76</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76</v>
      </c>
      <c r="C13" s="53" t="str">
        <f>VLOOKUP($A13,'Premissas básicas'!$A:$F,3,0)</f>
        <v>01996</v>
      </c>
      <c r="D13" s="29">
        <v>1</v>
      </c>
      <c r="E13" s="29">
        <f>VLOOKUP($A13,'Premissas básicas'!$A:$F,5,0)</f>
        <v>19.309999999999999</v>
      </c>
      <c r="F13" s="19">
        <f>TRUNC(D13*E13*$E$26,2)</f>
        <v>3398.56</v>
      </c>
      <c r="G13" s="110" t="str">
        <f>IFERROR(HYPERLINK("#"&amp;"'Premissas básicas'!E"&amp;MATCH($A13,'Premissas básicas'!$A:$A,0),$A13),"")</f>
        <v>Vigia</v>
      </c>
      <c r="I13" s="35"/>
    </row>
    <row r="14" spans="1:9" x14ac:dyDescent="0.2">
      <c r="A14" s="18" t="s">
        <v>35069</v>
      </c>
      <c r="B14" s="2"/>
      <c r="C14" s="53"/>
      <c r="F14" s="134" t="s">
        <v>35070</v>
      </c>
      <c r="G14" s="110" t="str">
        <f>IFERROR(HYPERLINK("#"&amp;"'Premissas básicas'!E"&amp;MATCH($A14,'Premissas básicas'!$A:$A,0),$A14),"")</f>
        <v/>
      </c>
    </row>
    <row r="15" spans="1:9" x14ac:dyDescent="0.2">
      <c r="B15" s="2"/>
      <c r="C15" s="53"/>
      <c r="D15" s="141"/>
      <c r="E15" s="29"/>
      <c r="G15" s="110" t="str">
        <f>IFERROR(HYPERLINK("#"&amp;"'Premissas básicas'!E"&amp;MATCH($A15,'Premissas básicas'!$A:$A,0),$A15),"")</f>
        <v/>
      </c>
    </row>
    <row r="16" spans="1:9" s="54" customFormat="1" ht="11.25" x14ac:dyDescent="0.2">
      <c r="B16" s="142"/>
      <c r="C16" s="53"/>
      <c r="D16" s="54" t="s">
        <v>35066</v>
      </c>
      <c r="E16" s="54" t="s">
        <v>35072</v>
      </c>
      <c r="F16" s="25" t="s">
        <v>35068</v>
      </c>
      <c r="G16" s="110" t="str">
        <f>IFERROR(HYPERLINK("#"&amp;"'Premissas básicas'!E"&amp;MATCH($A16,'Premissas básicas'!$A:$A,0),$A16),"")</f>
        <v/>
      </c>
      <c r="H16" s="134"/>
    </row>
    <row r="17" spans="1:8" x14ac:dyDescent="0.2">
      <c r="A17" s="18" t="s">
        <v>34923</v>
      </c>
      <c r="B17" s="2"/>
      <c r="C17" s="53"/>
      <c r="D17" s="29">
        <v>1</v>
      </c>
      <c r="E17" s="29">
        <f>VLOOKUP($A17,'Premissas básicas'!$A:$F,5,0)</f>
        <v>21</v>
      </c>
      <c r="F17" s="19">
        <f>TRUNC(D17*E17*$E$27,2)</f>
        <v>462</v>
      </c>
      <c r="G17" s="110" t="str">
        <f>IFERROR(HYPERLINK("#"&amp;"'Premissas básicas'!E"&amp;MATCH($A17,'Premissas básicas'!$A:$A,0),$A17),"")</f>
        <v>Alimentação</v>
      </c>
    </row>
    <row r="18" spans="1:8" x14ac:dyDescent="0.2">
      <c r="A18" s="2" t="s">
        <v>34926</v>
      </c>
      <c r="B18" s="138"/>
      <c r="C18" s="53"/>
      <c r="D18" s="29">
        <v>1</v>
      </c>
      <c r="E18" s="29">
        <f>VLOOKUP($A18,'Premissas básicas'!$A:$F,5,0)</f>
        <v>4.4000000000000004</v>
      </c>
      <c r="F18" s="19">
        <f>TRUNC(D18*E18*$E$27,2)</f>
        <v>96.8</v>
      </c>
      <c r="G18" s="110" t="str">
        <f>IFERROR(HYPERLINK("#"&amp;"'Premissas básicas'!E"&amp;MATCH($A18,'Premissas básicas'!$A:$A,0),$A18),"")</f>
        <v>Transporte</v>
      </c>
    </row>
    <row r="19" spans="1:8" x14ac:dyDescent="0.2">
      <c r="B19" s="2"/>
      <c r="C19" s="53"/>
      <c r="D19" s="141"/>
      <c r="E19" s="29"/>
      <c r="G19" s="110" t="str">
        <f>IFERROR(HYPERLINK("#"&amp;"'Premissas básicas'!E"&amp;MATCH($A19,'Premissas básicas'!$A:$A,0),$A19),"")</f>
        <v/>
      </c>
    </row>
    <row r="20" spans="1:8" s="54" customFormat="1" ht="11.25" x14ac:dyDescent="0.2">
      <c r="A20" s="142"/>
      <c r="B20" s="54" t="s">
        <v>35073</v>
      </c>
      <c r="C20" s="54" t="s">
        <v>35065</v>
      </c>
      <c r="D20" s="54" t="s">
        <v>35074</v>
      </c>
      <c r="E20" s="54" t="s">
        <v>35075</v>
      </c>
      <c r="F20" s="25" t="s">
        <v>35068</v>
      </c>
      <c r="G20" s="110" t="str">
        <f>IFERROR(HYPERLINK("#"&amp;"'Premissas básicas'!E"&amp;MATCH($A20,'Premissas básicas'!$A:$A,0),$A20),"")</f>
        <v/>
      </c>
      <c r="H20" s="134"/>
    </row>
    <row r="21" spans="1:8" x14ac:dyDescent="0.2">
      <c r="A21" s="18" t="s">
        <v>34987</v>
      </c>
      <c r="B21" s="143">
        <v>4</v>
      </c>
      <c r="C21" s="25" t="s">
        <v>35076</v>
      </c>
      <c r="D21" s="25">
        <f>ROUND(B21/12,2)</f>
        <v>0.33</v>
      </c>
      <c r="E21" s="25">
        <f>VLOOKUP($A21,'Premissas básicas'!$A:$F,5,0)</f>
        <v>34.9</v>
      </c>
      <c r="F21" s="25">
        <f>TRUNC(D21*E21,2)</f>
        <v>11.51</v>
      </c>
      <c r="G21" s="110" t="str">
        <f>IFERROR(HYPERLINK("#"&amp;"'Premissas básicas'!E"&amp;MATCH($A21,'Premissas básicas'!$A:$A,0),$A21),"")</f>
        <v>Camisa polo</v>
      </c>
    </row>
    <row r="22" spans="1:8" x14ac:dyDescent="0.2">
      <c r="A22" s="18" t="s">
        <v>34984</v>
      </c>
      <c r="B22" s="143">
        <v>2</v>
      </c>
      <c r="C22" s="25" t="s">
        <v>35076</v>
      </c>
      <c r="D22" s="25">
        <f>ROUND(B22/12,2)</f>
        <v>0.17</v>
      </c>
      <c r="E22" s="25">
        <f>VLOOKUP($A22,'Premissas básicas'!$A:$F,5,0)</f>
        <v>42.5</v>
      </c>
      <c r="F22" s="25">
        <f>TRUNC(D22*E22,2)</f>
        <v>7.22</v>
      </c>
      <c r="G22" s="110" t="str">
        <f>IFERROR(HYPERLINK("#"&amp;"'Premissas básicas'!E"&amp;MATCH($A22,'Premissas básicas'!$A:$A,0),$A22),"")</f>
        <v>Bota de couro</v>
      </c>
    </row>
    <row r="23" spans="1:8" x14ac:dyDescent="0.2">
      <c r="G23" s="110"/>
    </row>
    <row r="24" spans="1:8" x14ac:dyDescent="0.2">
      <c r="A24" s="250" t="s">
        <v>35109</v>
      </c>
      <c r="B24" s="250"/>
      <c r="C24" s="250"/>
      <c r="D24" s="250"/>
      <c r="E24" s="250"/>
      <c r="F24" s="144">
        <f>SUM(F12:F23)</f>
        <v>3976.09</v>
      </c>
    </row>
    <row r="25" spans="1:8" x14ac:dyDescent="0.2">
      <c r="G25" s="110"/>
    </row>
    <row r="26" spans="1:8" x14ac:dyDescent="0.2">
      <c r="A26" s="146" t="s">
        <v>34919</v>
      </c>
      <c r="E26" s="25">
        <f>VLOOKUP(A26,'Premissas básicas'!$A:$F,5,0)</f>
        <v>176</v>
      </c>
      <c r="F26" s="19" t="s">
        <v>35078</v>
      </c>
      <c r="G26" s="110" t="str">
        <f>IFERROR(HYPERLINK("#"&amp;"'Premissas básicas'!E"&amp;MATCH($A26,'Premissas básicas'!$A:$A,0),$A26),"")</f>
        <v>Horas trabalhadas no mês²</v>
      </c>
    </row>
    <row r="27" spans="1:8" x14ac:dyDescent="0.2">
      <c r="A27" s="147" t="s">
        <v>34917</v>
      </c>
      <c r="E27" s="25">
        <f>VLOOKUP(A27,'Premissas básicas'!$A:$F,5,0)</f>
        <v>22</v>
      </c>
      <c r="F27" s="19" t="s">
        <v>35079</v>
      </c>
      <c r="G27" s="110" t="str">
        <f>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xr:uid="{00000000-0004-0000-2200-000000000000}"/>
    <hyperlink ref="G2" location="Planilha!A9" display="Planilha" xr:uid="{00000000-0004-0000-2200-000001000000}"/>
  </hyperlinks>
  <printOptions horizontalCentered="1"/>
  <pageMargins left="0.51736111111111105" right="0.39374999999999999" top="0.78749999999999998" bottom="0.78749999999999998" header="0.51180555555555496" footer="0.51180555555555496"/>
  <pageSetup paperSize="9" firstPageNumber="0"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FF"/>
    <pageSetUpPr fitToPage="1"/>
  </sheetPr>
  <dimension ref="A1:AMK26"/>
  <sheetViews>
    <sheetView view="pageBreakPreview" zoomScaleNormal="100" workbookViewId="0">
      <pane ySplit="10" topLeftCell="A11" activePane="bottomLeft" state="frozen"/>
      <selection activeCell="A12" sqref="A12"/>
      <selection pane="bottomLeft" activeCell="C17" sqref="C17"/>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F22</f>
        <v>7226.14</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ht="11.25" customHeight="1" x14ac:dyDescent="0.2">
      <c r="A9" s="1" t="s">
        <v>35110</v>
      </c>
      <c r="B9" s="253" t="s">
        <v>35111</v>
      </c>
      <c r="C9" s="253"/>
      <c r="D9" s="253"/>
      <c r="E9" s="253"/>
      <c r="F9" s="139" t="s">
        <v>35063</v>
      </c>
    </row>
    <row r="10" spans="1:9" x14ac:dyDescent="0.2">
      <c r="A10" s="38"/>
      <c r="B10" s="138"/>
      <c r="C10" s="53"/>
      <c r="G10" s="110"/>
    </row>
    <row r="11" spans="1:9" x14ac:dyDescent="0.2">
      <c r="A11" s="54" t="s">
        <v>35064</v>
      </c>
      <c r="B11" s="54"/>
      <c r="C11" s="54" t="s">
        <v>35065</v>
      </c>
      <c r="D11" s="54" t="s">
        <v>35066</v>
      </c>
      <c r="E11" s="54" t="s">
        <v>35067</v>
      </c>
      <c r="F11" s="25" t="s">
        <v>35068</v>
      </c>
      <c r="G11" s="110"/>
    </row>
    <row r="12" spans="1:9" ht="11.25" customHeight="1" x14ac:dyDescent="0.2">
      <c r="A12" s="254" t="s">
        <v>35112</v>
      </c>
      <c r="B12" s="254"/>
      <c r="C12" s="54" t="s">
        <v>30281</v>
      </c>
      <c r="D12" s="29">
        <f>TRUNC(1*$E$24*0.6,2)</f>
        <v>105.6</v>
      </c>
      <c r="E12" s="25">
        <f>VLOOKUP(C12,'Premissas básicas'!$C:$F,3,0)-VLOOKUP(C13,'Premissas básicas'!$C:$F,3,0)</f>
        <v>61.349999999999994</v>
      </c>
      <c r="F12" s="19">
        <f>TRUNC(D12*E12,2)</f>
        <v>6478.56</v>
      </c>
      <c r="G12" s="110" t="str">
        <f>IFERROR(HYPERLINK("#"&amp;"'Premissas básicas'!E"&amp;MATCH($C12,'Premissas básicas'!$C:$C,0),INDEX('Premissas básicas'!$A:$C,MATCH($C12,'Premissas básicas'!$C:$C,0),1)),"")</f>
        <v>Camionete hospitalar (CP)</v>
      </c>
      <c r="I12" s="35"/>
    </row>
    <row r="13" spans="1:9" ht="11.25" customHeight="1" x14ac:dyDescent="0.2">
      <c r="A13" s="254"/>
      <c r="B13" s="254"/>
      <c r="C13" s="151" t="s">
        <v>36992</v>
      </c>
      <c r="D13" s="29"/>
      <c r="E13" s="25"/>
      <c r="G13" s="110"/>
      <c r="I13" s="35"/>
    </row>
    <row r="14" spans="1:9" x14ac:dyDescent="0.2">
      <c r="A14" s="254"/>
      <c r="B14" s="254"/>
      <c r="C14" s="53"/>
      <c r="D14" s="29"/>
      <c r="E14" s="29"/>
      <c r="F14" s="29"/>
      <c r="G14" s="110" t="str">
        <f>IFERROR(HYPERLINK("#"&amp;"'Premissas básicas'!E"&amp;MATCH($C13,'Premissas básicas'!$C:$C,0),INDEX('Premissas básicas'!$A:$C,MATCH($C13,'Premissas básicas'!$C:$C,0),1)),"")</f>
        <v>Motorista</v>
      </c>
      <c r="I14" s="35"/>
    </row>
    <row r="15" spans="1:9" ht="11.25" customHeight="1" x14ac:dyDescent="0.2">
      <c r="A15" s="254" t="s">
        <v>35113</v>
      </c>
      <c r="B15" s="254"/>
      <c r="C15" s="54" t="s">
        <v>30284</v>
      </c>
      <c r="D15" s="29">
        <f>TRUNC(1*$E$24*0.4,2)</f>
        <v>70.400000000000006</v>
      </c>
      <c r="E15" s="25">
        <f>VLOOKUP(C15,'Premissas básicas'!$C:$F,3,0)-VLOOKUP(C16,'Premissas básicas'!$C:$F,3,0)</f>
        <v>9.1999999999999993</v>
      </c>
      <c r="F15" s="19">
        <f>TRUNC(D15*E15,2)</f>
        <v>647.67999999999995</v>
      </c>
      <c r="G15" s="110" t="str">
        <f>IFERROR(HYPERLINK("#"&amp;"'Premissas básicas'!E"&amp;MATCH($C14,'Premissas básicas'!$C:$C,0),INDEX('Premissas básicas'!$A:$C,MATCH($C14,'Premissas básicas'!$C:$C,0),1)),"")</f>
        <v/>
      </c>
      <c r="I15" s="35"/>
    </row>
    <row r="16" spans="1:9" ht="11.25" customHeight="1" x14ac:dyDescent="0.2">
      <c r="A16" s="254"/>
      <c r="B16" s="254"/>
      <c r="C16" s="151" t="s">
        <v>36992</v>
      </c>
      <c r="D16" s="29"/>
      <c r="E16" s="25"/>
      <c r="G16" s="110"/>
      <c r="I16" s="35"/>
    </row>
    <row r="17" spans="1:9" x14ac:dyDescent="0.2">
      <c r="A17" s="254"/>
      <c r="B17" s="254"/>
      <c r="C17" s="53"/>
      <c r="D17" s="29"/>
      <c r="E17" s="29"/>
      <c r="F17" s="29"/>
      <c r="G17" s="110" t="str">
        <f>IFERROR(HYPERLINK("#"&amp;"'Premissas básicas'!E"&amp;MATCH($C17,'Premissas básicas'!$C:$C,0),INDEX('Premissas básicas'!$A:$C,MATCH($C17,'Premissas básicas'!$C:$C,0),1)),"")</f>
        <v/>
      </c>
    </row>
    <row r="18" spans="1:9" x14ac:dyDescent="0.2">
      <c r="A18" s="152"/>
      <c r="B18" s="152"/>
      <c r="C18" s="151"/>
      <c r="D18" s="29"/>
      <c r="E18" s="29"/>
      <c r="F18" s="29"/>
      <c r="G18" s="110" t="str">
        <f>IFERROR(HYPERLINK("#"&amp;"'Premissas básicas'!E"&amp;MATCH($A18,'Premissas básicas'!$A:$A,0),$A18),"")</f>
        <v/>
      </c>
    </row>
    <row r="19" spans="1:9" s="134" customFormat="1" ht="11.25" x14ac:dyDescent="0.2">
      <c r="A19" s="54"/>
      <c r="B19" s="54"/>
      <c r="C19" s="54"/>
      <c r="D19" s="54" t="s">
        <v>35066</v>
      </c>
      <c r="E19" s="54" t="s">
        <v>35075</v>
      </c>
      <c r="F19" s="25" t="s">
        <v>35068</v>
      </c>
      <c r="G19" s="110" t="str">
        <f>IFERROR(HYPERLINK("#"&amp;"'Premissas básicas'!E"&amp;MATCH($A19,'Premissas básicas'!$A:$A,0),$A19),"")</f>
        <v/>
      </c>
      <c r="I19" s="18"/>
    </row>
    <row r="20" spans="1:9" x14ac:dyDescent="0.2">
      <c r="A20" s="18" t="s">
        <v>34975</v>
      </c>
      <c r="B20" s="138"/>
      <c r="C20" s="53"/>
      <c r="D20" s="29">
        <v>1</v>
      </c>
      <c r="E20" s="29">
        <f>VLOOKUP($A20,'Premissas básicas'!$A:$F,5,0)</f>
        <v>99.9</v>
      </c>
      <c r="F20" s="19">
        <f>TRUNC(D20*E20,2)</f>
        <v>99.9</v>
      </c>
      <c r="G20" s="110" t="str">
        <f>IFERROR(HYPERLINK("#"&amp;"'Premissas básicas'!E"&amp;MATCH($A20,'Premissas básicas'!$A:$A,0),$A20),"")</f>
        <v>Comunicação via celular / rádio</v>
      </c>
    </row>
    <row r="21" spans="1:9" x14ac:dyDescent="0.2">
      <c r="B21" s="138"/>
      <c r="C21" s="53"/>
      <c r="D21" s="29"/>
      <c r="E21" s="29"/>
      <c r="G21" s="110" t="str">
        <f>IFERROR(HYPERLINK("#"&amp;"'Premissas básicas'!E"&amp;MATCH($A21,'Premissas básicas'!$A:$A,0),$A21),"")</f>
        <v/>
      </c>
    </row>
    <row r="22" spans="1:9" x14ac:dyDescent="0.2">
      <c r="A22" s="250" t="s">
        <v>35114</v>
      </c>
      <c r="B22" s="250"/>
      <c r="C22" s="250"/>
      <c r="D22" s="250"/>
      <c r="E22" s="250"/>
      <c r="F22" s="144">
        <f>SUM(F11:F21)</f>
        <v>7226.14</v>
      </c>
    </row>
    <row r="23" spans="1:9" x14ac:dyDescent="0.2">
      <c r="G23" s="110"/>
    </row>
    <row r="24" spans="1:9" x14ac:dyDescent="0.2">
      <c r="A24" s="146" t="s">
        <v>34919</v>
      </c>
      <c r="E24" s="25">
        <f>VLOOKUP(A24,'Premissas básicas'!$A:$F,5,0)</f>
        <v>176</v>
      </c>
      <c r="F24" s="19" t="s">
        <v>35078</v>
      </c>
      <c r="G24" s="110" t="str">
        <f>IFERROR(HYPERLINK("#"&amp;"'Premissas básicas'!E"&amp;MATCH($A24,'Premissas básicas'!$A:$A,0),$A24),"")</f>
        <v>Horas trabalhadas no mês²</v>
      </c>
    </row>
    <row r="25" spans="1:9" x14ac:dyDescent="0.2">
      <c r="A25" s="153" t="s">
        <v>34917</v>
      </c>
      <c r="E25" s="25">
        <f>VLOOKUP(A25,'Premissas básicas'!$A:$F,5,0)</f>
        <v>22</v>
      </c>
      <c r="F25" s="19" t="s">
        <v>35079</v>
      </c>
      <c r="G25" s="110" t="str">
        <f>IFERROR(HYPERLINK("#"&amp;"'Premissas básicas'!E"&amp;MATCH($A25,'Premissas básicas'!$A:$A,0),$A25),"")</f>
        <v>Dias trabalhados no mês²</v>
      </c>
    </row>
    <row r="26" spans="1:9" hidden="1" x14ac:dyDescent="0.2">
      <c r="A26" s="18" t="s">
        <v>35115</v>
      </c>
      <c r="E26" s="25">
        <v>100</v>
      </c>
      <c r="F26" s="19" t="s">
        <v>34978</v>
      </c>
      <c r="G26" s="110"/>
    </row>
  </sheetData>
  <mergeCells count="5">
    <mergeCell ref="A7:B7"/>
    <mergeCell ref="B9:E9"/>
    <mergeCell ref="A12:B14"/>
    <mergeCell ref="A15:B17"/>
    <mergeCell ref="A22:E22"/>
  </mergeCells>
  <hyperlinks>
    <hyperlink ref="G1" location="Premissas%20b%C3%A1sicas!A10" display="Premissas" xr:uid="{00000000-0004-0000-2300-000000000000}"/>
    <hyperlink ref="G2" location="Planilha!A9" display="Planilha" xr:uid="{00000000-0004-0000-2300-000001000000}"/>
  </hyperlinks>
  <printOptions horizontalCentered="1"/>
  <pageMargins left="0.59097222222222201" right="0.39374999999999999" top="0.78749999999999998" bottom="0.78749999999999998" header="0.51180555555555496" footer="0.51180555555555496"/>
  <pageSetup paperSize="9" firstPageNumber="0"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FF"/>
    <pageSetUpPr fitToPage="1"/>
  </sheetPr>
  <dimension ref="A1:AMK24"/>
  <sheetViews>
    <sheetView view="pageBreakPreview" zoomScaleNormal="100" workbookViewId="0">
      <pane ySplit="10" topLeftCell="A11" activePane="bottomLeft" state="frozen"/>
      <selection activeCell="A12" sqref="A12"/>
      <selection pane="bottomLeft" activeCell="C17" sqref="C17"/>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F20</f>
        <v>20656.7</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ht="11.25" customHeight="1" x14ac:dyDescent="0.2">
      <c r="A9" s="1" t="s">
        <v>35110</v>
      </c>
      <c r="B9" s="253" t="s">
        <v>35116</v>
      </c>
      <c r="C9" s="253"/>
      <c r="D9" s="253"/>
      <c r="E9" s="253"/>
      <c r="F9" s="139" t="s">
        <v>35063</v>
      </c>
    </row>
    <row r="10" spans="1:9" x14ac:dyDescent="0.2">
      <c r="A10" s="38"/>
      <c r="B10" s="138"/>
      <c r="C10" s="53"/>
      <c r="G10" s="110"/>
    </row>
    <row r="11" spans="1:9" x14ac:dyDescent="0.2">
      <c r="A11" s="54" t="s">
        <v>35064</v>
      </c>
      <c r="B11" s="54"/>
      <c r="C11" s="54" t="s">
        <v>35065</v>
      </c>
      <c r="D11" s="54" t="s">
        <v>35066</v>
      </c>
      <c r="E11" s="54" t="s">
        <v>35067</v>
      </c>
      <c r="F11" s="25" t="s">
        <v>35068</v>
      </c>
      <c r="G11" s="110"/>
    </row>
    <row r="12" spans="1:9" ht="11.25" customHeight="1" x14ac:dyDescent="0.2">
      <c r="A12" s="254" t="s">
        <v>35117</v>
      </c>
      <c r="B12" s="254"/>
      <c r="C12" s="53" t="s">
        <v>30126</v>
      </c>
      <c r="D12" s="29">
        <f>TRUNC(1*$E$22*0.6,2)</f>
        <v>105.6</v>
      </c>
      <c r="E12" s="25">
        <f>VLOOKUP(C12,'Premissas básicas'!$C:$F,3,0)-VLOOKUP(C13,'Premissas básicas'!$C:$F,3,0)</f>
        <v>169.5</v>
      </c>
      <c r="F12" s="19">
        <f>TRUNC(D12*E12,2)</f>
        <v>17899.2</v>
      </c>
      <c r="G12" s="110" t="str">
        <f>IFERROR(HYPERLINK("#"&amp;"'Premissas básicas'!E"&amp;MATCH($C12,'Premissas básicas'!$C:$C,0),INDEX('Premissas básicas'!$A:$C,MATCH($C12,'Premissas básicas'!$C:$C,0),1)),"")</f>
        <v>Caminhão carroceria (CP)</v>
      </c>
      <c r="I12" s="35"/>
    </row>
    <row r="13" spans="1:9" x14ac:dyDescent="0.2">
      <c r="A13" s="254"/>
      <c r="B13" s="254"/>
      <c r="C13" s="151" t="s">
        <v>36992</v>
      </c>
      <c r="D13" s="29"/>
      <c r="E13" s="29"/>
      <c r="F13" s="29"/>
      <c r="G13" s="110" t="str">
        <f>IFERROR(HYPERLINK("#"&amp;"'Premissas básicas'!E"&amp;MATCH($C13,'Premissas básicas'!$C:$C,0),INDEX('Premissas básicas'!$A:$C,MATCH($C13,'Premissas básicas'!$C:$C,0),1)),"")</f>
        <v>Motorista</v>
      </c>
      <c r="I13" s="35"/>
    </row>
    <row r="14" spans="1:9" ht="11.25" customHeight="1" x14ac:dyDescent="0.2">
      <c r="A14" s="254" t="s">
        <v>35118</v>
      </c>
      <c r="B14" s="254"/>
      <c r="C14" s="53" t="s">
        <v>30129</v>
      </c>
      <c r="D14" s="29">
        <f>TRUNC(1*$E$22*0.4,2)</f>
        <v>70.400000000000006</v>
      </c>
      <c r="E14" s="25">
        <f>VLOOKUP(C14,'Premissas básicas'!$C:$F,3,0)-VLOOKUP(C15,'Premissas básicas'!$C:$F,3,0)</f>
        <v>37.75</v>
      </c>
      <c r="F14" s="19">
        <f>TRUNC(D14*E14,2)</f>
        <v>2657.6</v>
      </c>
      <c r="G14" s="110" t="str">
        <f>IFERROR(HYPERLINK("#"&amp;"'Premissas básicas'!E"&amp;MATCH($C14,'Premissas básicas'!$C:$C,0),INDEX('Premissas básicas'!$A:$C,MATCH($C14,'Premissas básicas'!$C:$C,0),1)),"")</f>
        <v>Caminhão carroceria (CI)</v>
      </c>
      <c r="I14" s="35"/>
    </row>
    <row r="15" spans="1:9" x14ac:dyDescent="0.2">
      <c r="A15" s="254"/>
      <c r="B15" s="254"/>
      <c r="C15" s="151" t="s">
        <v>36992</v>
      </c>
      <c r="D15" s="29"/>
      <c r="E15" s="29"/>
      <c r="F15" s="29"/>
      <c r="G15" s="110" t="str">
        <f>IFERROR(HYPERLINK("#"&amp;"'Premissas básicas'!E"&amp;MATCH($C15,'Premissas básicas'!$C:$C,0),INDEX('Premissas básicas'!$A:$C,MATCH($C15,'Premissas básicas'!$C:$C,0),1)),"")</f>
        <v>Motorista</v>
      </c>
    </row>
    <row r="16" spans="1:9" x14ac:dyDescent="0.2">
      <c r="A16" s="152"/>
      <c r="B16" s="152"/>
      <c r="C16" s="151"/>
      <c r="D16" s="29"/>
      <c r="E16" s="29"/>
      <c r="F16" s="29"/>
      <c r="G16" s="110" t="str">
        <f>IFERROR(HYPERLINK("#"&amp;"'Premissas básicas'!E"&amp;MATCH($A16,'Premissas básicas'!$A:$A,0),$A16),"")</f>
        <v/>
      </c>
    </row>
    <row r="17" spans="1:7" x14ac:dyDescent="0.2">
      <c r="A17" s="54"/>
      <c r="B17" s="54"/>
      <c r="D17" s="54" t="s">
        <v>35066</v>
      </c>
      <c r="E17" s="54" t="s">
        <v>35075</v>
      </c>
      <c r="F17" s="25" t="s">
        <v>35068</v>
      </c>
      <c r="G17" s="110" t="str">
        <f>IFERROR(HYPERLINK("#"&amp;"'Premissas básicas'!E"&amp;MATCH($A17,'Premissas básicas'!$A:$A,0),$A17),"")</f>
        <v/>
      </c>
    </row>
    <row r="18" spans="1:7" x14ac:dyDescent="0.2">
      <c r="A18" s="18" t="s">
        <v>34975</v>
      </c>
      <c r="B18" s="138"/>
      <c r="C18" s="53"/>
      <c r="D18" s="29">
        <v>1</v>
      </c>
      <c r="E18" s="29">
        <f>VLOOKUP($A18,'Premissas básicas'!$A:$F,5,0)</f>
        <v>99.9</v>
      </c>
      <c r="F18" s="19">
        <f>TRUNC(D18*E18,2)</f>
        <v>99.9</v>
      </c>
      <c r="G18" s="110" t="str">
        <f>IFERROR(HYPERLINK("#"&amp;"'Premissas básicas'!E"&amp;MATCH($A18,'Premissas básicas'!$A:$A,0),$A18),"")</f>
        <v>Comunicação via celular / rádio</v>
      </c>
    </row>
    <row r="19" spans="1:7" x14ac:dyDescent="0.2">
      <c r="B19" s="138"/>
      <c r="C19" s="53"/>
      <c r="D19" s="29"/>
      <c r="E19" s="29"/>
      <c r="G19" s="110" t="str">
        <f>IFERROR(HYPERLINK("#"&amp;"'Premissas básicas'!E"&amp;MATCH($A19,'Premissas básicas'!$A:$A,0),$A19),"")</f>
        <v/>
      </c>
    </row>
    <row r="20" spans="1:7" x14ac:dyDescent="0.2">
      <c r="A20" s="250" t="s">
        <v>35119</v>
      </c>
      <c r="B20" s="250"/>
      <c r="C20" s="250"/>
      <c r="D20" s="250"/>
      <c r="E20" s="250"/>
      <c r="F20" s="144">
        <f>SUM(F11:F19)</f>
        <v>20656.7</v>
      </c>
    </row>
    <row r="21" spans="1:7" x14ac:dyDescent="0.2">
      <c r="G21" s="110"/>
    </row>
    <row r="22" spans="1:7" x14ac:dyDescent="0.2">
      <c r="A22" s="146" t="s">
        <v>34919</v>
      </c>
      <c r="E22" s="25">
        <f>VLOOKUP(A22,'Premissas básicas'!$A:$F,5,0)</f>
        <v>176</v>
      </c>
      <c r="F22" s="19" t="s">
        <v>35078</v>
      </c>
      <c r="G22" s="110" t="str">
        <f>IFERROR(HYPERLINK("#"&amp;"'Premissas básicas'!E"&amp;MATCH($A22,'Premissas básicas'!$A:$A,0),$A22),"")</f>
        <v>Horas trabalhadas no mês²</v>
      </c>
    </row>
    <row r="23" spans="1:7" x14ac:dyDescent="0.2">
      <c r="A23" s="153" t="s">
        <v>34917</v>
      </c>
      <c r="E23" s="25">
        <f>VLOOKUP(A23,'Premissas básicas'!$A:$F,5,0)</f>
        <v>22</v>
      </c>
      <c r="F23" s="19" t="s">
        <v>35079</v>
      </c>
      <c r="G23" s="110" t="str">
        <f>IFERROR(HYPERLINK("#"&amp;"'Premissas básicas'!E"&amp;MATCH($A23,'Premissas básicas'!$A:$A,0),$A23),"")</f>
        <v>Dias trabalhados no mês²</v>
      </c>
    </row>
    <row r="24" spans="1:7" hidden="1" x14ac:dyDescent="0.2">
      <c r="A24" s="18" t="s">
        <v>35115</v>
      </c>
      <c r="E24" s="25">
        <v>100</v>
      </c>
      <c r="F24" s="19" t="s">
        <v>34978</v>
      </c>
      <c r="G24" s="110"/>
    </row>
  </sheetData>
  <mergeCells count="5">
    <mergeCell ref="A7:B7"/>
    <mergeCell ref="B9:E9"/>
    <mergeCell ref="A12:B13"/>
    <mergeCell ref="A14:B15"/>
    <mergeCell ref="A20:E20"/>
  </mergeCells>
  <hyperlinks>
    <hyperlink ref="G1" location="Premissas%20b%C3%A1sicas!A10" display="Premissas" xr:uid="{00000000-0004-0000-2400-000000000000}"/>
    <hyperlink ref="G2" location="Planilha!A9" display="Planilha" xr:uid="{00000000-0004-0000-2400-000001000000}"/>
  </hyperlinks>
  <printOptions horizontalCentered="1"/>
  <pageMargins left="0.59097222222222201" right="0.39374999999999999" top="0.78749999999999998" bottom="0.78749999999999998" header="0.51180555555555496" footer="0.51180555555555496"/>
  <pageSetup paperSize="9" firstPageNumber="0"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FF"/>
    <pageSetUpPr fitToPage="1"/>
  </sheetPr>
  <dimension ref="A1:AMK27"/>
  <sheetViews>
    <sheetView view="pageBreakPreview" zoomScaleNormal="100" workbookViewId="0">
      <pane ySplit="11" topLeftCell="A12" activePane="bottomLeft" state="frozen"/>
      <selection activeCell="A12" sqref="A12"/>
      <selection pane="bottomLeft" activeCell="B3" sqref="B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F23</f>
        <v>21240.030000000002</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35120</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35117</v>
      </c>
      <c r="B13" s="254"/>
      <c r="C13" s="53" t="s">
        <v>30126</v>
      </c>
      <c r="D13" s="29">
        <f>TRUNC(1*$E$25*0.6,2)</f>
        <v>105.6</v>
      </c>
      <c r="E13" s="25">
        <f>VLOOKUP(C13,'Premissas básicas'!$C:$F,3,0)-VLOOKUP(C14,'Premissas básicas'!$C:$F,3,0)</f>
        <v>169.5</v>
      </c>
      <c r="F13" s="19">
        <f>TRUNC(D13*E13,2)</f>
        <v>17899.2</v>
      </c>
      <c r="G13" s="110" t="str">
        <f>IFERROR(HYPERLINK("#"&amp;"'Premissas básicas'!E"&amp;MATCH($C13,'Premissas básicas'!$C:$C,0),INDEX('Premissas básicas'!$A:$C,MATCH($C13,'Premissas básicas'!$C:$C,0),1)),"")</f>
        <v>Caminhão carroceria (CP)</v>
      </c>
      <c r="I13" s="35"/>
    </row>
    <row r="14" spans="1:9" x14ac:dyDescent="0.2">
      <c r="A14" s="254"/>
      <c r="B14" s="254"/>
      <c r="C14" s="151" t="s">
        <v>36992</v>
      </c>
      <c r="D14" s="29"/>
      <c r="E14" s="29"/>
      <c r="F14" s="29"/>
      <c r="G14" s="110" t="str">
        <f>IFERROR(HYPERLINK("#"&amp;"'Premissas básicas'!E"&amp;MATCH($C14,'Premissas básicas'!$C:$C,0),INDEX('Premissas básicas'!$A:$C,MATCH($C14,'Premissas básicas'!$C:$C,0),1)),"")</f>
        <v>Motorista</v>
      </c>
      <c r="I14" s="35"/>
    </row>
    <row r="15" spans="1:9" ht="11.25" customHeight="1" x14ac:dyDescent="0.2">
      <c r="A15" s="254" t="s">
        <v>35118</v>
      </c>
      <c r="B15" s="254"/>
      <c r="C15" s="53" t="s">
        <v>30129</v>
      </c>
      <c r="D15" s="29">
        <f>TRUNC(1*$E$25*0.4,2)</f>
        <v>70.400000000000006</v>
      </c>
      <c r="E15" s="25">
        <f>VLOOKUP(C15,'Premissas básicas'!$C:$F,3,0)-VLOOKUP(C16,'Premissas básicas'!$C:$F,3,0)</f>
        <v>37.75</v>
      </c>
      <c r="F15" s="19">
        <f>TRUNC(D15*E15,2)</f>
        <v>2657.6</v>
      </c>
      <c r="G15" s="110" t="str">
        <f>IFERROR(HYPERLINK("#"&amp;"'Premissas básicas'!E"&amp;MATCH($C15,'Premissas básicas'!$C:$C,0),INDEX('Premissas básicas'!$A:$C,MATCH($C15,'Premissas básicas'!$C:$C,0),1)),"")</f>
        <v>Caminhão carroceria (CI)</v>
      </c>
      <c r="I15" s="35"/>
    </row>
    <row r="16" spans="1:9" x14ac:dyDescent="0.2">
      <c r="A16" s="254"/>
      <c r="B16" s="254"/>
      <c r="C16" s="151" t="s">
        <v>36992</v>
      </c>
      <c r="D16" s="29"/>
      <c r="E16" s="29"/>
      <c r="F16" s="29"/>
      <c r="G16" s="110" t="str">
        <f>IFERROR(HYPERLINK("#"&amp;"'Premissas básicas'!E"&amp;MATCH($C16,'Premissas básicas'!$C:$C,0),INDEX('Premissas básicas'!$A:$C,MATCH($C16,'Premissas básicas'!$C:$C,0),1)),"")</f>
        <v>Motorista</v>
      </c>
    </row>
    <row r="17" spans="1:7" ht="11.25" customHeight="1" x14ac:dyDescent="0.2">
      <c r="A17" s="255" t="s">
        <v>34969</v>
      </c>
      <c r="B17" s="255"/>
      <c r="C17" s="149" t="s">
        <v>35076</v>
      </c>
      <c r="D17" s="29">
        <v>1</v>
      </c>
      <c r="E17" s="29"/>
      <c r="F17" s="19">
        <f>TRUNC(D17*VLOOKUP(A17,'Premissas básicas'!$A:$F,5,0)/12,2)</f>
        <v>583.33000000000004</v>
      </c>
      <c r="G17" s="110" t="str">
        <f>IFERROR(HYPERLINK("#"&amp;"'Premissas básicas'!E"&amp;MATCH($A17,'Premissas básicas'!$A:$A,0),$A17),"")</f>
        <v>Cabine de caminhão</v>
      </c>
    </row>
    <row r="18" spans="1:7" x14ac:dyDescent="0.2">
      <c r="A18" s="255"/>
      <c r="B18" s="255"/>
      <c r="C18" s="154"/>
      <c r="D18" s="29"/>
      <c r="E18" s="29"/>
      <c r="F18" s="29"/>
      <c r="G18" s="110" t="str">
        <f>IFERROR(HYPERLINK("#"&amp;"'Premissas básicas'!E"&amp;MATCH($A18,'Premissas básicas'!$A:$A,0),$A18),"")</f>
        <v/>
      </c>
    </row>
    <row r="19" spans="1:7" x14ac:dyDescent="0.2">
      <c r="A19" s="155"/>
      <c r="B19" s="155"/>
      <c r="C19" s="154"/>
      <c r="D19" s="29"/>
      <c r="E19" s="29"/>
      <c r="F19" s="29"/>
      <c r="G19" s="110"/>
    </row>
    <row r="20" spans="1:7" x14ac:dyDescent="0.2">
      <c r="A20" s="38" t="s">
        <v>35121</v>
      </c>
      <c r="B20" s="54"/>
      <c r="D20" s="54" t="s">
        <v>35066</v>
      </c>
      <c r="E20" s="54" t="s">
        <v>35075</v>
      </c>
      <c r="F20" s="25" t="s">
        <v>35068</v>
      </c>
      <c r="G20" s="110" t="str">
        <f>IFERROR(HYPERLINK("#"&amp;"'Premissas básicas'!E"&amp;MATCH($A20,'Premissas básicas'!$A:$A,0),$A20),"")</f>
        <v/>
      </c>
    </row>
    <row r="21" spans="1:7" x14ac:dyDescent="0.2">
      <c r="A21" s="18" t="s">
        <v>34975</v>
      </c>
      <c r="B21" s="138"/>
      <c r="C21" s="53"/>
      <c r="D21" s="29">
        <v>1</v>
      </c>
      <c r="E21" s="29">
        <f>VLOOKUP($A21,'Premissas básicas'!$A:$F,5,0)</f>
        <v>99.9</v>
      </c>
      <c r="F21" s="19">
        <f>TRUNC(D21*E21,2)</f>
        <v>99.9</v>
      </c>
      <c r="G21" s="110" t="str">
        <f>IFERROR(HYPERLINK("#"&amp;"'Premissas básicas'!E"&amp;MATCH($A21,'Premissas básicas'!$A:$A,0),$A21),"")</f>
        <v>Comunicação via celular / rádio</v>
      </c>
    </row>
    <row r="22" spans="1:7" x14ac:dyDescent="0.2">
      <c r="B22" s="138"/>
      <c r="C22" s="53"/>
      <c r="D22" s="29"/>
      <c r="E22" s="29"/>
      <c r="G22" s="110"/>
    </row>
    <row r="23" spans="1:7" x14ac:dyDescent="0.2">
      <c r="A23" s="250" t="s">
        <v>35122</v>
      </c>
      <c r="B23" s="250"/>
      <c r="C23" s="250"/>
      <c r="D23" s="250"/>
      <c r="E23" s="250"/>
      <c r="F23" s="144">
        <f>SUM(F12:F22)</f>
        <v>21240.030000000002</v>
      </c>
    </row>
    <row r="24" spans="1:7" x14ac:dyDescent="0.2">
      <c r="G24" s="110"/>
    </row>
    <row r="25" spans="1:7" x14ac:dyDescent="0.2">
      <c r="A25" s="146" t="s">
        <v>34919</v>
      </c>
      <c r="E25" s="25">
        <f>VLOOKUP(A25,'Premissas básicas'!$A:$F,5,0)</f>
        <v>176</v>
      </c>
      <c r="F25" s="19" t="s">
        <v>35078</v>
      </c>
      <c r="G25" s="110" t="str">
        <f>IFERROR(HYPERLINK("#"&amp;"'Premissas básicas'!E"&amp;MATCH($A25,'Premissas básicas'!$A:$A,0),$A25),"")</f>
        <v>Horas trabalhadas no mês²</v>
      </c>
    </row>
    <row r="26" spans="1:7" x14ac:dyDescent="0.2">
      <c r="A26" s="153" t="s">
        <v>34917</v>
      </c>
      <c r="E26" s="25">
        <f>VLOOKUP(A26,'Premissas básicas'!$A:$F,5,0)</f>
        <v>22</v>
      </c>
      <c r="F26" s="19" t="s">
        <v>35079</v>
      </c>
      <c r="G26" s="110" t="str">
        <f>IFERROR(HYPERLINK("#"&amp;"'Premissas básicas'!E"&amp;MATCH($A26,'Premissas básicas'!$A:$A,0),$A26),"")</f>
        <v>Dias trabalhados no mês²</v>
      </c>
    </row>
    <row r="27" spans="1:7" hidden="1" x14ac:dyDescent="0.2">
      <c r="A27" s="18" t="s">
        <v>35115</v>
      </c>
      <c r="E27" s="25">
        <v>120</v>
      </c>
      <c r="F27" s="19" t="s">
        <v>34978</v>
      </c>
      <c r="G27" s="110"/>
    </row>
  </sheetData>
  <mergeCells count="6">
    <mergeCell ref="A23:E23"/>
    <mergeCell ref="A7:B7"/>
    <mergeCell ref="B9:E9"/>
    <mergeCell ref="A13:B14"/>
    <mergeCell ref="A15:B16"/>
    <mergeCell ref="A17:B18"/>
  </mergeCells>
  <hyperlinks>
    <hyperlink ref="G1" location="Premissas%20b%C3%A1sicas!A10" display="Premissas" xr:uid="{00000000-0004-0000-2500-000000000000}"/>
    <hyperlink ref="G2" location="Planilha!A9" display="Planilha" xr:uid="{00000000-0004-0000-2500-000001000000}"/>
  </hyperlinks>
  <printOptions horizontalCentered="1"/>
  <pageMargins left="0.68333333333333302"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FF"/>
    <pageSetUpPr fitToPage="1"/>
  </sheetPr>
  <dimension ref="A1:AMK26"/>
  <sheetViews>
    <sheetView view="pageBreakPreview" zoomScaleNormal="100" workbookViewId="0">
      <pane ySplit="11" topLeftCell="A12" activePane="bottomLeft" state="frozen"/>
      <selection activeCell="A12" sqref="A12"/>
      <selection pane="bottomLeft" activeCell="E21" sqref="E21"/>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F23</f>
        <v>14445.749999999998</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35123</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43226</v>
      </c>
      <c r="B13" s="254"/>
      <c r="C13" s="53" t="s">
        <v>30154</v>
      </c>
      <c r="D13" s="29">
        <f>TRUNC(1*$E$25*0.6,2)</f>
        <v>57.6</v>
      </c>
      <c r="E13" s="25">
        <f>VLOOKUP(C13,'Premissas básicas'!$C:$F,3,0)-VLOOKUP(C14,'Premissas básicas'!$C:$F,3,0)</f>
        <v>214.02</v>
      </c>
      <c r="F13" s="19">
        <f>TRUNC(D13*E13,2)</f>
        <v>12327.55</v>
      </c>
      <c r="G13" s="110" t="str">
        <f>IFERROR(HYPERLINK("#"&amp;"'Premissas básicas'!E"&amp;MATCH($C13,'Premissas básicas'!$C:$C,0),INDEX('Premissas básicas'!$A:$C,MATCH($C13,'Premissas básicas'!$C:$C,0),1)),"")</f>
        <v>Caminhão basculante (CP)</v>
      </c>
      <c r="I13" s="35"/>
    </row>
    <row r="14" spans="1:9" x14ac:dyDescent="0.2">
      <c r="A14" s="254"/>
      <c r="B14" s="254"/>
      <c r="C14" s="151" t="s">
        <v>36992</v>
      </c>
      <c r="D14" s="29"/>
      <c r="E14" s="29"/>
      <c r="F14" s="29"/>
      <c r="G14" s="110" t="str">
        <f>IFERROR(HYPERLINK("#"&amp;"'Premissas básicas'!E"&amp;MATCH($C14,'Premissas básicas'!$C:$C,0),INDEX('Premissas básicas'!$A:$C,MATCH($C14,'Premissas básicas'!$C:$C,0),1)),"")</f>
        <v>Motorista</v>
      </c>
      <c r="I14" s="35"/>
    </row>
    <row r="15" spans="1:9" x14ac:dyDescent="0.2">
      <c r="A15" s="254"/>
      <c r="B15" s="254"/>
      <c r="C15" s="18"/>
      <c r="D15" s="29"/>
      <c r="E15" s="29"/>
      <c r="F15" s="29"/>
      <c r="G15" s="110"/>
      <c r="I15" s="35"/>
    </row>
    <row r="16" spans="1:9" ht="11.25" customHeight="1" x14ac:dyDescent="0.2">
      <c r="A16" s="254" t="s">
        <v>43225</v>
      </c>
      <c r="B16" s="254"/>
      <c r="C16" s="53" t="s">
        <v>30157</v>
      </c>
      <c r="D16" s="29">
        <f>TRUNC(1*$E$25*0.4,2)</f>
        <v>38.4</v>
      </c>
      <c r="E16" s="25">
        <f>VLOOKUP(C16,'Premissas básicas'!$C:$F,3,0)-VLOOKUP(C17,'Premissas básicas'!$C:$F,3,0)</f>
        <v>52.56</v>
      </c>
      <c r="F16" s="19">
        <f>TRUNC(D16*E16,2)</f>
        <v>2018.3</v>
      </c>
      <c r="G16" s="110" t="str">
        <f>IFERROR(HYPERLINK("#"&amp;"'Premissas básicas'!E"&amp;MATCH($C16,'Premissas básicas'!$C:$C,0),INDEX('Premissas básicas'!$A:$C,MATCH($C16,'Premissas básicas'!$C:$C,0),1)),"")</f>
        <v>Caminhão basculante (CI)</v>
      </c>
      <c r="I16" s="35"/>
    </row>
    <row r="17" spans="1:9" x14ac:dyDescent="0.2">
      <c r="A17" s="254"/>
      <c r="B17" s="254"/>
      <c r="C17" s="151" t="s">
        <v>36992</v>
      </c>
      <c r="D17" s="29"/>
      <c r="E17" s="29"/>
      <c r="F17" s="29"/>
      <c r="G17" s="110" t="str">
        <f>IFERROR(HYPERLINK("#"&amp;"'Premissas básicas'!E"&amp;MATCH($C17,'Premissas básicas'!$C:$C,0),INDEX('Premissas básicas'!$A:$C,MATCH($C17,'Premissas básicas'!$C:$C,0),1)),"")</f>
        <v>Motorista</v>
      </c>
      <c r="I17" s="35"/>
    </row>
    <row r="18" spans="1:9" x14ac:dyDescent="0.2">
      <c r="A18" s="254"/>
      <c r="B18" s="254"/>
      <c r="C18" s="18"/>
      <c r="D18" s="29"/>
      <c r="E18" s="29"/>
      <c r="F18" s="29"/>
      <c r="G18" s="110"/>
    </row>
    <row r="19" spans="1:9" x14ac:dyDescent="0.2">
      <c r="A19" s="152"/>
      <c r="B19" s="2"/>
      <c r="C19" s="154"/>
      <c r="D19" s="29"/>
      <c r="E19" s="29"/>
      <c r="F19" s="29"/>
      <c r="G19" s="110" t="str">
        <f>IFERROR(HYPERLINK("#"&amp;"'Premissas básicas'!E"&amp;MATCH($A19,'Premissas básicas'!$A:$A,0),$A19),"")</f>
        <v/>
      </c>
    </row>
    <row r="20" spans="1:9" x14ac:dyDescent="0.2">
      <c r="A20" s="54"/>
      <c r="B20" s="54"/>
      <c r="D20" s="54" t="s">
        <v>35066</v>
      </c>
      <c r="E20" s="54" t="s">
        <v>35075</v>
      </c>
      <c r="F20" s="25" t="s">
        <v>35068</v>
      </c>
      <c r="G20" s="110" t="str">
        <f>IFERROR(HYPERLINK("#"&amp;"'Premissas básicas'!E"&amp;MATCH($A20,'Premissas básicas'!$A:$A,0),$A20),"")</f>
        <v/>
      </c>
    </row>
    <row r="21" spans="1:9" x14ac:dyDescent="0.2">
      <c r="A21" s="18" t="s">
        <v>34975</v>
      </c>
      <c r="B21" s="138"/>
      <c r="C21" s="53"/>
      <c r="D21" s="29">
        <v>1</v>
      </c>
      <c r="E21" s="29">
        <f>VLOOKUP($A21,'Premissas básicas'!$A:$F,5,0)</f>
        <v>99.9</v>
      </c>
      <c r="F21" s="19">
        <f>TRUNC(D21*E21,2)</f>
        <v>99.9</v>
      </c>
      <c r="G21" s="110" t="str">
        <f>IFERROR(HYPERLINK("#"&amp;"'Premissas básicas'!E"&amp;MATCH($A21,'Premissas básicas'!$A:$A,0),$A21),"")</f>
        <v>Comunicação via celular / rádio</v>
      </c>
    </row>
    <row r="22" spans="1:9" x14ac:dyDescent="0.2">
      <c r="G22" s="110"/>
    </row>
    <row r="23" spans="1:9" x14ac:dyDescent="0.2">
      <c r="A23" s="250" t="s">
        <v>35124</v>
      </c>
      <c r="B23" s="250"/>
      <c r="C23" s="250"/>
      <c r="D23" s="250"/>
      <c r="E23" s="250"/>
      <c r="F23" s="144">
        <f>SUM(F12:F22)</f>
        <v>14445.749999999998</v>
      </c>
    </row>
    <row r="24" spans="1:9" x14ac:dyDescent="0.2">
      <c r="G24" s="110"/>
    </row>
    <row r="25" spans="1:9" x14ac:dyDescent="0.2">
      <c r="A25" s="146" t="s">
        <v>34913</v>
      </c>
      <c r="E25" s="25">
        <v>96</v>
      </c>
      <c r="F25" s="19" t="s">
        <v>35078</v>
      </c>
      <c r="G25" s="110" t="str">
        <f>IFERROR(HYPERLINK("#"&amp;"'Premissas básicas'!E"&amp;MATCH($A25,'Premissas básicas'!$A:$A,0),$A25),"")</f>
        <v>Horas trabalhadas no mês¹</v>
      </c>
    </row>
    <row r="26" spans="1:9" x14ac:dyDescent="0.2">
      <c r="A26" s="147" t="s">
        <v>34910</v>
      </c>
      <c r="E26" s="25">
        <f>VLOOKUP(A26,'Premissas básicas'!$A:$F,5,0)/2</f>
        <v>12</v>
      </c>
      <c r="F26" s="19" t="s">
        <v>35079</v>
      </c>
      <c r="G26" s="110" t="str">
        <f>IFERROR(HYPERLINK("#"&amp;"'Premissas básicas'!E"&amp;MATCH($A26,'Premissas básicas'!$A:$A,0),$A26),"")</f>
        <v>Dias trabalhados no mês¹</v>
      </c>
    </row>
  </sheetData>
  <mergeCells count="5">
    <mergeCell ref="A7:B7"/>
    <mergeCell ref="B9:E9"/>
    <mergeCell ref="A13:B15"/>
    <mergeCell ref="A16:B18"/>
    <mergeCell ref="A23:E23"/>
  </mergeCells>
  <hyperlinks>
    <hyperlink ref="G1" location="Premissas%20b%C3%A1sicas!A10" display="Premissas" xr:uid="{00000000-0004-0000-2600-000000000000}"/>
    <hyperlink ref="G2" location="Planilha!A9" display="Planilha" xr:uid="{00000000-0004-0000-2600-000001000000}"/>
  </hyperlinks>
  <printOptions horizontalCentered="1"/>
  <pageMargins left="0.68333333333333302"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MK52"/>
  <sheetViews>
    <sheetView showGridLines="0" view="pageBreakPreview" topLeftCell="B1" zoomScaleNormal="100" workbookViewId="0">
      <pane ySplit="3" topLeftCell="A4" activePane="bottomLeft" state="frozen"/>
      <selection pane="bottomLeft" activeCell="E25" sqref="E25"/>
    </sheetView>
  </sheetViews>
  <sheetFormatPr defaultRowHeight="12.75" x14ac:dyDescent="0.2"/>
  <cols>
    <col min="1" max="1" width="37.140625" style="39" customWidth="1"/>
    <col min="2" max="3" width="8.42578125" style="39" customWidth="1"/>
    <col min="4" max="4" width="12.85546875" style="39" customWidth="1"/>
    <col min="5" max="5" width="8.85546875" style="39" customWidth="1"/>
    <col min="6" max="6" width="8.42578125" style="39" customWidth="1"/>
    <col min="7" max="26" width="7" style="39" customWidth="1"/>
    <col min="27" max="1025" width="9.140625" style="39" customWidth="1"/>
  </cols>
  <sheetData>
    <row r="1" spans="1:27" x14ac:dyDescent="0.2">
      <c r="A1" s="222" t="s">
        <v>23</v>
      </c>
      <c r="B1" s="222"/>
      <c r="C1" s="222"/>
      <c r="D1" s="222"/>
      <c r="E1" s="222"/>
      <c r="F1" s="222"/>
      <c r="G1" s="222"/>
      <c r="H1" s="222"/>
      <c r="I1" s="222"/>
      <c r="J1" s="222"/>
      <c r="K1" s="222"/>
      <c r="L1" s="222"/>
      <c r="M1" s="222"/>
      <c r="N1" s="222"/>
      <c r="O1" s="222"/>
      <c r="P1" s="222"/>
      <c r="Q1" s="222"/>
      <c r="R1" s="222"/>
      <c r="S1" s="222"/>
      <c r="T1" s="222"/>
      <c r="U1" s="222"/>
      <c r="V1" s="222"/>
      <c r="W1" s="222"/>
      <c r="X1" s="222"/>
      <c r="Y1" s="222"/>
      <c r="Z1" s="222"/>
    </row>
    <row r="2" spans="1:27" x14ac:dyDescent="0.2">
      <c r="A2" s="223" t="s">
        <v>24</v>
      </c>
      <c r="B2" s="223" t="s">
        <v>25</v>
      </c>
      <c r="C2" s="223" t="s">
        <v>26</v>
      </c>
      <c r="E2" s="40"/>
      <c r="G2" s="206" t="s">
        <v>27</v>
      </c>
      <c r="H2" s="7" t="s">
        <v>28</v>
      </c>
      <c r="I2" s="7" t="s">
        <v>29</v>
      </c>
      <c r="J2" s="7" t="s">
        <v>30</v>
      </c>
      <c r="K2" s="7" t="s">
        <v>31</v>
      </c>
      <c r="L2" s="7" t="s">
        <v>32</v>
      </c>
      <c r="M2" s="7" t="s">
        <v>33</v>
      </c>
      <c r="N2" s="7" t="s">
        <v>34</v>
      </c>
      <c r="O2" s="7" t="s">
        <v>35</v>
      </c>
      <c r="P2" s="206" t="s">
        <v>36</v>
      </c>
      <c r="Q2" s="206" t="s">
        <v>37</v>
      </c>
      <c r="R2" s="206" t="s">
        <v>38</v>
      </c>
      <c r="S2" s="206" t="s">
        <v>39</v>
      </c>
      <c r="T2" s="206" t="s">
        <v>40</v>
      </c>
      <c r="U2" s="206" t="s">
        <v>41</v>
      </c>
      <c r="V2" s="206" t="s">
        <v>35259</v>
      </c>
      <c r="W2" s="7" t="s">
        <v>43</v>
      </c>
      <c r="X2" s="206" t="s">
        <v>44</v>
      </c>
      <c r="Y2" s="7" t="s">
        <v>45</v>
      </c>
      <c r="Z2" s="7" t="s">
        <v>46</v>
      </c>
      <c r="AA2" s="41"/>
    </row>
    <row r="3" spans="1:27" x14ac:dyDescent="0.2">
      <c r="A3" s="223"/>
      <c r="B3" s="223"/>
      <c r="C3" s="223"/>
      <c r="D3" s="42" t="s">
        <v>47</v>
      </c>
      <c r="E3" s="7" t="s">
        <v>48</v>
      </c>
      <c r="G3" s="7" t="s">
        <v>26</v>
      </c>
      <c r="H3" s="7" t="s">
        <v>26</v>
      </c>
      <c r="I3" s="7" t="s">
        <v>26</v>
      </c>
      <c r="J3" s="7" t="s">
        <v>26</v>
      </c>
      <c r="K3" s="7" t="s">
        <v>26</v>
      </c>
      <c r="L3" s="7" t="s">
        <v>26</v>
      </c>
      <c r="M3" s="7" t="s">
        <v>26</v>
      </c>
      <c r="N3" s="7" t="s">
        <v>26</v>
      </c>
      <c r="O3" s="7" t="s">
        <v>26</v>
      </c>
      <c r="P3" s="7" t="s">
        <v>26</v>
      </c>
      <c r="Q3" s="7" t="s">
        <v>26</v>
      </c>
      <c r="R3" s="7" t="s">
        <v>26</v>
      </c>
      <c r="S3" s="7" t="s">
        <v>26</v>
      </c>
      <c r="T3" s="7" t="s">
        <v>26</v>
      </c>
      <c r="U3" s="7" t="s">
        <v>26</v>
      </c>
      <c r="V3" s="7" t="s">
        <v>26</v>
      </c>
      <c r="W3" s="7" t="s">
        <v>26</v>
      </c>
      <c r="X3" s="7" t="s">
        <v>26</v>
      </c>
      <c r="Y3" s="7" t="s">
        <v>26</v>
      </c>
      <c r="Z3" s="7" t="s">
        <v>26</v>
      </c>
      <c r="AA3" s="41"/>
    </row>
    <row r="4" spans="1:27" x14ac:dyDescent="0.2">
      <c r="A4" s="43" t="s">
        <v>49</v>
      </c>
      <c r="B4" s="44" t="s">
        <v>50</v>
      </c>
      <c r="C4" s="45" t="e">
        <f t="shared" ref="C4:C30" si="0">SUM(G4:Z4)</f>
        <v>#REF!</v>
      </c>
      <c r="D4" s="46" t="e">
        <f>SUMIF(#REF!,$A4,#REF!)</f>
        <v>#REF!</v>
      </c>
      <c r="E4" s="47" t="e">
        <f t="shared" ref="E4:E30" si="1">TRUNC(C4*D4,2)</f>
        <v>#REF!</v>
      </c>
      <c r="F4" s="48"/>
      <c r="G4" s="46" t="e">
        <f>SUMIF(#REF!,$A4,#REF!)</f>
        <v>#REF!</v>
      </c>
      <c r="H4" s="46" t="e">
        <f>SUMIF(#REF!,$A4,#REF!)</f>
        <v>#REF!</v>
      </c>
      <c r="I4" s="46" t="e">
        <f>SUMIF(#REF!,$A4,#REF!)</f>
        <v>#REF!</v>
      </c>
      <c r="J4" s="46" t="e">
        <f>SUMIF(#REF!,$A4,#REF!)</f>
        <v>#REF!</v>
      </c>
      <c r="K4" s="46" t="e">
        <f>SUMIF(#REF!,$A4,#REF!)</f>
        <v>#REF!</v>
      </c>
      <c r="L4" s="46" t="e">
        <f>SUMIF(#REF!,$A4,#REF!)</f>
        <v>#REF!</v>
      </c>
      <c r="M4" s="46" t="e">
        <f>SUMIF(#REF!,$A4,#REF!)</f>
        <v>#REF!</v>
      </c>
      <c r="N4" s="46" t="e">
        <f>SUMIF(#REF!,$A4,#REF!)</f>
        <v>#REF!</v>
      </c>
      <c r="O4" s="46" t="e">
        <f>SUMIF(#REF!,$A4,#REF!)</f>
        <v>#REF!</v>
      </c>
      <c r="P4" s="46">
        <f>SUMIF('01.01.01'!$G:$G,$A4,'01.01.01'!$I:$I)</f>
        <v>0</v>
      </c>
      <c r="Q4" s="46">
        <f>SUMIF('02.02.01'!$G:$G,$A4,'02.02.01'!$I:$I)</f>
        <v>0</v>
      </c>
      <c r="R4" s="46">
        <f>SUMIF('02.02.02'!$G:$G,$A4,'02.02.02'!$I:$I)</f>
        <v>0</v>
      </c>
      <c r="S4" s="46">
        <f>SUMIF('02.02.03'!$G:$G,$A4,'02.02.03'!$I:$I)</f>
        <v>0</v>
      </c>
      <c r="T4" s="46">
        <f>SUMIF('02.01.01'!$G:$G,$A4,'02.01.01'!$I:$I)</f>
        <v>0</v>
      </c>
      <c r="U4" s="46" t="e">
        <f>SUMIF(#REF!,$A4,#REF!)</f>
        <v>#REF!</v>
      </c>
      <c r="V4" s="46">
        <f>SUMIF('04.01.01'!$G:$G,$A4,'04.01.01'!$I:$I)</f>
        <v>0</v>
      </c>
      <c r="W4" s="46">
        <f>SUMIF('04.01.02'!$G:$G,$A4,'04.01.02'!$I:$I)</f>
        <v>0</v>
      </c>
      <c r="X4" s="46" t="e">
        <f>SUMIF(#REF!,$A4,#REF!)</f>
        <v>#REF!</v>
      </c>
      <c r="Y4" s="46">
        <v>0</v>
      </c>
      <c r="Z4" s="46">
        <v>0</v>
      </c>
    </row>
    <row r="5" spans="1:27" x14ac:dyDescent="0.2">
      <c r="A5" s="43" t="s">
        <v>51</v>
      </c>
      <c r="B5" s="44" t="s">
        <v>50</v>
      </c>
      <c r="C5" s="45" t="e">
        <f t="shared" si="0"/>
        <v>#REF!</v>
      </c>
      <c r="D5" s="46" t="e">
        <f>SUMIF(#REF!,$A5,#REF!)</f>
        <v>#REF!</v>
      </c>
      <c r="E5" s="47" t="e">
        <f t="shared" si="1"/>
        <v>#REF!</v>
      </c>
      <c r="F5" s="48"/>
      <c r="G5" s="46" t="e">
        <f>SUMIF(#REF!,$A5,#REF!)</f>
        <v>#REF!</v>
      </c>
      <c r="H5" s="46" t="e">
        <f>SUMIF(#REF!,$A5,#REF!)</f>
        <v>#REF!</v>
      </c>
      <c r="I5" s="46" t="e">
        <f>SUMIF(#REF!,$A5,#REF!)</f>
        <v>#REF!</v>
      </c>
      <c r="J5" s="46" t="e">
        <f>SUMIF(#REF!,$A5,#REF!)</f>
        <v>#REF!</v>
      </c>
      <c r="K5" s="46" t="e">
        <f>SUMIF(#REF!,$A5,#REF!)</f>
        <v>#REF!</v>
      </c>
      <c r="L5" s="46" t="e">
        <f>SUMIF(#REF!,$A5,#REF!)</f>
        <v>#REF!</v>
      </c>
      <c r="M5" s="46" t="e">
        <f>SUMIF(#REF!,$A5,#REF!)</f>
        <v>#REF!</v>
      </c>
      <c r="N5" s="46" t="e">
        <f>SUMIF(#REF!,$A5,#REF!)</f>
        <v>#REF!</v>
      </c>
      <c r="O5" s="46" t="e">
        <f>SUMIF(#REF!,$A5,#REF!)</f>
        <v>#REF!</v>
      </c>
      <c r="P5" s="46">
        <f>SUMIF('01.01.01'!$G:$G,$A5,'01.01.01'!$I:$I)</f>
        <v>0</v>
      </c>
      <c r="Q5" s="46">
        <f>SUMIF('02.02.01'!$G:$G,$A5,'02.02.01'!$I:$I)</f>
        <v>0</v>
      </c>
      <c r="R5" s="46">
        <f>SUMIF('02.02.02'!$G:$G,$A5,'02.02.02'!$I:$I)</f>
        <v>0</v>
      </c>
      <c r="S5" s="46">
        <f>SUMIF('02.02.03'!$G:$G,$A5,'02.02.03'!$I:$I)</f>
        <v>0</v>
      </c>
      <c r="T5" s="46">
        <f>SUMIF('02.01.01'!$G:$G,$A5,'02.01.01'!$I:$I)</f>
        <v>0</v>
      </c>
      <c r="U5" s="46" t="e">
        <f>SUMIF(#REF!,$A5,#REF!)</f>
        <v>#REF!</v>
      </c>
      <c r="V5" s="46">
        <f>SUMIF('04.01.01'!$G:$G,$A5,'04.01.01'!$I:$I)</f>
        <v>0</v>
      </c>
      <c r="W5" s="46">
        <f>SUMIF('04.01.02'!$G:$G,$A5,'04.01.02'!$I:$I)</f>
        <v>0</v>
      </c>
      <c r="X5" s="46" t="e">
        <f>SUMIF(#REF!,$A5,#REF!)</f>
        <v>#REF!</v>
      </c>
      <c r="Y5" s="46">
        <v>0</v>
      </c>
      <c r="Z5" s="46">
        <v>0</v>
      </c>
    </row>
    <row r="6" spans="1:27" x14ac:dyDescent="0.2">
      <c r="A6" s="43" t="s">
        <v>52</v>
      </c>
      <c r="B6" s="44" t="s">
        <v>50</v>
      </c>
      <c r="C6" s="45" t="e">
        <f t="shared" si="0"/>
        <v>#REF!</v>
      </c>
      <c r="D6" s="46">
        <f>SUMIF('02.02.02'!$G:$G,$A6,'02.02.02'!$E:$E)</f>
        <v>0</v>
      </c>
      <c r="E6" s="47" t="e">
        <f t="shared" si="1"/>
        <v>#REF!</v>
      </c>
      <c r="F6" s="48"/>
      <c r="G6" s="46" t="e">
        <f>SUMIF(#REF!,$A6,#REF!)</f>
        <v>#REF!</v>
      </c>
      <c r="H6" s="46" t="e">
        <f>SUMIF(#REF!,$A6,#REF!)</f>
        <v>#REF!</v>
      </c>
      <c r="I6" s="46" t="e">
        <f>SUMIF(#REF!,$A6,#REF!)</f>
        <v>#REF!</v>
      </c>
      <c r="J6" s="46" t="e">
        <f>SUMIF(#REF!,$A6,#REF!)</f>
        <v>#REF!</v>
      </c>
      <c r="K6" s="46" t="e">
        <f>SUMIF(#REF!,$A6,#REF!)</f>
        <v>#REF!</v>
      </c>
      <c r="L6" s="46" t="e">
        <f>SUMIF(#REF!,$A6,#REF!)</f>
        <v>#REF!</v>
      </c>
      <c r="M6" s="46" t="e">
        <f>SUMIF(#REF!,$A6,#REF!)</f>
        <v>#REF!</v>
      </c>
      <c r="N6" s="46" t="e">
        <f>SUMIF(#REF!,$A6,#REF!)</f>
        <v>#REF!</v>
      </c>
      <c r="O6" s="46" t="e">
        <f>SUMIF(#REF!,$A6,#REF!)</f>
        <v>#REF!</v>
      </c>
      <c r="P6" s="46">
        <f>SUMIF('01.01.01'!$G:$G,$A6,'01.01.01'!$I:$I)</f>
        <v>0</v>
      </c>
      <c r="Q6" s="46">
        <f>SUMIF('02.02.01'!$G:$G,$A6,'02.02.01'!$I:$I)</f>
        <v>0</v>
      </c>
      <c r="R6" s="46">
        <f>SUMIF('02.02.02'!$G:$G,$A6,'02.02.02'!$I:$I)</f>
        <v>0</v>
      </c>
      <c r="S6" s="46">
        <f>SUMIF('02.02.03'!$G:$G,$A6,'02.02.03'!$I:$I)</f>
        <v>0</v>
      </c>
      <c r="T6" s="46">
        <f>SUMIF('02.01.01'!$G:$G,$A6,'02.01.01'!$I:$I)</f>
        <v>0</v>
      </c>
      <c r="U6" s="46" t="e">
        <f>SUMIF(#REF!,$A6,#REF!)</f>
        <v>#REF!</v>
      </c>
      <c r="V6" s="46">
        <f>SUMIF('04.01.01'!$G:$G,$A6,'04.01.01'!$I:$I)</f>
        <v>0</v>
      </c>
      <c r="W6" s="46">
        <f>SUMIF('04.01.02'!$G:$G,$A6,'04.01.02'!$I:$I)</f>
        <v>0</v>
      </c>
      <c r="X6" s="46" t="e">
        <f>SUMIF(#REF!,$A6,#REF!)</f>
        <v>#REF!</v>
      </c>
      <c r="Y6" s="46">
        <v>0</v>
      </c>
      <c r="Z6" s="46">
        <v>0</v>
      </c>
    </row>
    <row r="7" spans="1:27" x14ac:dyDescent="0.2">
      <c r="A7" s="43" t="s">
        <v>53</v>
      </c>
      <c r="B7" s="44" t="s">
        <v>50</v>
      </c>
      <c r="C7" s="45" t="e">
        <f t="shared" si="0"/>
        <v>#REF!</v>
      </c>
      <c r="D7" s="46" t="e">
        <f>SUMIF(#REF!,$A7,#REF!)</f>
        <v>#REF!</v>
      </c>
      <c r="E7" s="47" t="e">
        <f t="shared" si="1"/>
        <v>#REF!</v>
      </c>
      <c r="F7" s="48"/>
      <c r="G7" s="46" t="e">
        <f>SUMIF(#REF!,$A7,#REF!)</f>
        <v>#REF!</v>
      </c>
      <c r="H7" s="46" t="e">
        <f>SUMIF(#REF!,$A7,#REF!)</f>
        <v>#REF!</v>
      </c>
      <c r="I7" s="46" t="e">
        <f>SUMIF(#REF!,$A7,#REF!)</f>
        <v>#REF!</v>
      </c>
      <c r="J7" s="46" t="e">
        <f>SUMIF(#REF!,$A7,#REF!)</f>
        <v>#REF!</v>
      </c>
      <c r="K7" s="46" t="e">
        <f>SUMIF(#REF!,$A7,#REF!)</f>
        <v>#REF!</v>
      </c>
      <c r="L7" s="46" t="e">
        <f>SUMIF(#REF!,$A7,#REF!)</f>
        <v>#REF!</v>
      </c>
      <c r="M7" s="46" t="e">
        <f>SUMIF(#REF!,$A7,#REF!)</f>
        <v>#REF!</v>
      </c>
      <c r="N7" s="46" t="e">
        <f>SUMIF(#REF!,$A7,#REF!)</f>
        <v>#REF!</v>
      </c>
      <c r="O7" s="46" t="e">
        <f>SUMIF(#REF!,$A7,#REF!)</f>
        <v>#REF!</v>
      </c>
      <c r="P7" s="46">
        <f>SUMIF('01.01.01'!$G:$G,$A7,'01.01.01'!$I:$I)</f>
        <v>0</v>
      </c>
      <c r="Q7" s="46">
        <f>SUMIF('02.02.01'!$G:$G,$A7,'02.02.01'!$I:$I)</f>
        <v>0</v>
      </c>
      <c r="R7" s="46">
        <f>SUMIF('02.02.02'!$G:$G,$A7,'02.02.02'!$I:$I)</f>
        <v>9</v>
      </c>
      <c r="S7" s="46">
        <f>SUMIF('02.02.03'!$G:$G,$A7,'02.02.03'!$I:$I)</f>
        <v>0</v>
      </c>
      <c r="T7" s="46">
        <f>SUMIF('02.01.01'!$G:$G,$A7,'02.01.01'!$I:$I)</f>
        <v>0</v>
      </c>
      <c r="U7" s="46" t="e">
        <f>SUMIF(#REF!,$A7,#REF!)</f>
        <v>#REF!</v>
      </c>
      <c r="V7" s="46">
        <f>SUMIF('04.01.01'!$G:$G,$A7,'04.01.01'!$I:$I)</f>
        <v>0</v>
      </c>
      <c r="W7" s="46">
        <f>SUMIF('04.01.02'!$G:$G,$A7,'04.01.02'!$I:$I)</f>
        <v>0</v>
      </c>
      <c r="X7" s="46" t="e">
        <f>SUMIF(#REF!,$A7,#REF!)</f>
        <v>#REF!</v>
      </c>
      <c r="Y7" s="46">
        <v>0</v>
      </c>
      <c r="Z7" s="46">
        <v>0</v>
      </c>
    </row>
    <row r="8" spans="1:27" x14ac:dyDescent="0.2">
      <c r="A8" s="43" t="s">
        <v>54</v>
      </c>
      <c r="B8" s="44" t="s">
        <v>50</v>
      </c>
      <c r="C8" s="45" t="e">
        <f t="shared" si="0"/>
        <v>#REF!</v>
      </c>
      <c r="D8" s="46" t="e">
        <f>SUMIF(#REF!,$A8,#REF!)</f>
        <v>#REF!</v>
      </c>
      <c r="E8" s="47" t="e">
        <f t="shared" si="1"/>
        <v>#REF!</v>
      </c>
      <c r="F8" s="48"/>
      <c r="G8" s="46" t="e">
        <f>SUMIF(#REF!,$A8,#REF!)</f>
        <v>#REF!</v>
      </c>
      <c r="H8" s="46" t="e">
        <f>SUMIF(#REF!,$A8,#REF!)</f>
        <v>#REF!</v>
      </c>
      <c r="I8" s="46" t="e">
        <f>SUMIF(#REF!,$A8,#REF!)</f>
        <v>#REF!</v>
      </c>
      <c r="J8" s="46" t="e">
        <f>SUMIF(#REF!,$A8,#REF!)</f>
        <v>#REF!</v>
      </c>
      <c r="K8" s="46" t="e">
        <f>SUMIF(#REF!,$A8,#REF!)</f>
        <v>#REF!</v>
      </c>
      <c r="L8" s="46" t="e">
        <f>SUMIF(#REF!,$A8,#REF!)</f>
        <v>#REF!</v>
      </c>
      <c r="M8" s="46" t="e">
        <f>SUMIF(#REF!,$A8,#REF!)</f>
        <v>#REF!</v>
      </c>
      <c r="N8" s="46" t="e">
        <f>SUMIF(#REF!,$A8,#REF!)</f>
        <v>#REF!</v>
      </c>
      <c r="O8" s="46" t="e">
        <f>SUMIF(#REF!,$A8,#REF!)</f>
        <v>#REF!</v>
      </c>
      <c r="P8" s="46">
        <f>SUMIF('01.01.01'!$G:$G,$A8,'01.01.01'!$I:$I)</f>
        <v>0</v>
      </c>
      <c r="Q8" s="46">
        <f>SUMIF('02.02.01'!$G:$G,$A8,'02.02.01'!$I:$I)</f>
        <v>0</v>
      </c>
      <c r="R8" s="46">
        <f>SUMIF('02.02.02'!$G:$G,$A8,'02.02.02'!$I:$I)</f>
        <v>0</v>
      </c>
      <c r="S8" s="46">
        <f>SUMIF('02.02.03'!$G:$G,$A8,'02.02.03'!$I:$I)</f>
        <v>0</v>
      </c>
      <c r="T8" s="46">
        <f>SUMIF('02.01.01'!$G:$G,$A8,'02.01.01'!$I:$I)</f>
        <v>0</v>
      </c>
      <c r="U8" s="46" t="e">
        <f>SUMIF(#REF!,$A8,#REF!)</f>
        <v>#REF!</v>
      </c>
      <c r="V8" s="46">
        <f>SUMIF('04.01.01'!$G:$G,$A8,'04.01.01'!$I:$I)</f>
        <v>0</v>
      </c>
      <c r="W8" s="46">
        <f>SUMIF('04.01.02'!$G:$G,$A8,'04.01.02'!$I:$I)</f>
        <v>0</v>
      </c>
      <c r="X8" s="46" t="e">
        <f>SUMIF(#REF!,$A8,#REF!)</f>
        <v>#REF!</v>
      </c>
      <c r="Y8" s="46">
        <v>0</v>
      </c>
      <c r="Z8" s="46">
        <v>0</v>
      </c>
    </row>
    <row r="9" spans="1:27" x14ac:dyDescent="0.2">
      <c r="A9" s="43" t="s">
        <v>55</v>
      </c>
      <c r="B9" s="44" t="s">
        <v>50</v>
      </c>
      <c r="C9" s="45" t="e">
        <f t="shared" si="0"/>
        <v>#REF!</v>
      </c>
      <c r="D9" s="46" t="e">
        <f>SUMIF(#REF!,$A9,#REF!)</f>
        <v>#REF!</v>
      </c>
      <c r="E9" s="47" t="e">
        <f t="shared" si="1"/>
        <v>#REF!</v>
      </c>
      <c r="F9" s="48"/>
      <c r="G9" s="46" t="e">
        <f>SUMIF(#REF!,$A9,#REF!)</f>
        <v>#REF!</v>
      </c>
      <c r="H9" s="46" t="e">
        <f>SUMIF(#REF!,$A9,#REF!)</f>
        <v>#REF!</v>
      </c>
      <c r="I9" s="46" t="e">
        <f>SUMIF(#REF!,$A9,#REF!)</f>
        <v>#REF!</v>
      </c>
      <c r="J9" s="46" t="e">
        <f>SUMIF(#REF!,$A9,#REF!)</f>
        <v>#REF!</v>
      </c>
      <c r="K9" s="46" t="e">
        <f>SUMIF(#REF!,$A9,#REF!)</f>
        <v>#REF!</v>
      </c>
      <c r="L9" s="46" t="e">
        <f>SUMIF(#REF!,$A9,#REF!)</f>
        <v>#REF!</v>
      </c>
      <c r="M9" s="46" t="e">
        <f>SUMIF(#REF!,$A9,#REF!)</f>
        <v>#REF!</v>
      </c>
      <c r="N9" s="46" t="e">
        <f>SUMIF(#REF!,$A9,#REF!)</f>
        <v>#REF!</v>
      </c>
      <c r="O9" s="46" t="e">
        <f>SUMIF(#REF!,$A9,#REF!)</f>
        <v>#REF!</v>
      </c>
      <c r="P9" s="46">
        <f>SUMIF('01.01.01'!$G:$G,$A9,'01.01.01'!$I:$I)</f>
        <v>0</v>
      </c>
      <c r="Q9" s="46">
        <f>SUMIF('02.02.01'!$G:$G,$A9,'02.02.01'!$I:$I)</f>
        <v>0</v>
      </c>
      <c r="R9" s="46">
        <f>SUMIF('02.02.02'!$G:$G,$A9,'02.02.02'!$I:$I)</f>
        <v>0</v>
      </c>
      <c r="S9" s="46">
        <f>SUMIF('02.02.03'!$G:$G,$A9,'02.02.03'!$I:$I)</f>
        <v>0</v>
      </c>
      <c r="T9" s="46">
        <f>SUMIF('02.01.01'!$G:$G,$A9,'02.01.01'!$I:$I)</f>
        <v>0</v>
      </c>
      <c r="U9" s="46" t="e">
        <f>SUMIF(#REF!,$A9,#REF!)</f>
        <v>#REF!</v>
      </c>
      <c r="V9" s="46">
        <f>SUMIF('04.01.01'!$G:$G,$A9,'04.01.01'!$I:$I)</f>
        <v>0</v>
      </c>
      <c r="W9" s="46">
        <f>SUMIF('04.01.02'!$G:$G,$A9,'04.01.02'!$I:$I)</f>
        <v>0</v>
      </c>
      <c r="X9" s="46" t="e">
        <f>SUMIF(#REF!,$A9,#REF!)</f>
        <v>#REF!</v>
      </c>
      <c r="Y9" s="46">
        <v>0</v>
      </c>
      <c r="Z9" s="46">
        <v>0</v>
      </c>
    </row>
    <row r="10" spans="1:27" x14ac:dyDescent="0.2">
      <c r="A10" s="43" t="s">
        <v>56</v>
      </c>
      <c r="B10" s="44" t="s">
        <v>50</v>
      </c>
      <c r="C10" s="45" t="e">
        <f t="shared" si="0"/>
        <v>#REF!</v>
      </c>
      <c r="D10" s="46">
        <f>SUMIF('02.01.01'!$G:$G,$A10,'02.01.01'!$E:$E)</f>
        <v>0</v>
      </c>
      <c r="E10" s="47" t="e">
        <f t="shared" si="1"/>
        <v>#REF!</v>
      </c>
      <c r="F10" s="48"/>
      <c r="G10" s="46" t="e">
        <f>SUMIF(#REF!,$A10,#REF!)</f>
        <v>#REF!</v>
      </c>
      <c r="H10" s="46" t="e">
        <f>SUMIF(#REF!,$A10,#REF!)</f>
        <v>#REF!</v>
      </c>
      <c r="I10" s="46" t="e">
        <f>SUMIF(#REF!,$A10,#REF!)</f>
        <v>#REF!</v>
      </c>
      <c r="J10" s="46" t="e">
        <f>SUMIF(#REF!,$A10,#REF!)</f>
        <v>#REF!</v>
      </c>
      <c r="K10" s="46" t="e">
        <f>SUMIF(#REF!,$A10,#REF!)</f>
        <v>#REF!</v>
      </c>
      <c r="L10" s="46" t="e">
        <f>SUMIF(#REF!,$A10,#REF!)</f>
        <v>#REF!</v>
      </c>
      <c r="M10" s="46" t="e">
        <f>SUMIF(#REF!,$A10,#REF!)</f>
        <v>#REF!</v>
      </c>
      <c r="N10" s="46" t="e">
        <f>SUMIF(#REF!,$A10,#REF!)</f>
        <v>#REF!</v>
      </c>
      <c r="O10" s="46" t="e">
        <f>SUMIF(#REF!,$A10,#REF!)</f>
        <v>#REF!</v>
      </c>
      <c r="P10" s="46">
        <f>SUMIF('01.01.01'!$G:$G,$A10,'01.01.01'!$I:$I)</f>
        <v>0</v>
      </c>
      <c r="Q10" s="46">
        <f>SUMIF('02.02.01'!$G:$G,$A10,'02.02.01'!$I:$I)</f>
        <v>0</v>
      </c>
      <c r="R10" s="46">
        <f>SUMIF('02.02.02'!$G:$G,$A10,'02.02.02'!$I:$I)</f>
        <v>0</v>
      </c>
      <c r="S10" s="46">
        <f>SUMIF('02.02.03'!$G:$G,$A10,'02.02.03'!$I:$I)</f>
        <v>0</v>
      </c>
      <c r="T10" s="46">
        <f>SUMIF('02.01.01'!$G:$G,$A10,'02.01.01'!$I:$I)</f>
        <v>0</v>
      </c>
      <c r="U10" s="46" t="e">
        <f>SUMIF(#REF!,$A10,#REF!)</f>
        <v>#REF!</v>
      </c>
      <c r="V10" s="46">
        <f>SUMIF('04.01.01'!$G:$G,$A10,'04.01.01'!$I:$I)</f>
        <v>0</v>
      </c>
      <c r="W10" s="46">
        <f>SUMIF('04.01.02'!$G:$G,$A10,'04.01.02'!$I:$I)</f>
        <v>0</v>
      </c>
      <c r="X10" s="46" t="e">
        <f>SUMIF(#REF!,$A10,#REF!)</f>
        <v>#REF!</v>
      </c>
      <c r="Y10" s="46">
        <v>0</v>
      </c>
      <c r="Z10" s="46">
        <v>0</v>
      </c>
    </row>
    <row r="11" spans="1:27" x14ac:dyDescent="0.2">
      <c r="A11" s="43" t="s">
        <v>57</v>
      </c>
      <c r="B11" s="44" t="s">
        <v>50</v>
      </c>
      <c r="C11" s="45" t="e">
        <f t="shared" si="0"/>
        <v>#REF!</v>
      </c>
      <c r="D11" s="46" t="e">
        <f>SUMIF(#REF!,$A11,#REF!)</f>
        <v>#REF!</v>
      </c>
      <c r="E11" s="47" t="e">
        <f t="shared" si="1"/>
        <v>#REF!</v>
      </c>
      <c r="F11" s="48"/>
      <c r="G11" s="46" t="e">
        <f>SUMIF(#REF!,$A11,#REF!)</f>
        <v>#REF!</v>
      </c>
      <c r="H11" s="46" t="e">
        <f>SUMIF(#REF!,$A11,#REF!)</f>
        <v>#REF!</v>
      </c>
      <c r="I11" s="46" t="e">
        <f>SUMIF(#REF!,$A11,#REF!)</f>
        <v>#REF!</v>
      </c>
      <c r="J11" s="46" t="e">
        <f>SUMIF(#REF!,$A11,#REF!)</f>
        <v>#REF!</v>
      </c>
      <c r="K11" s="46" t="e">
        <f>SUMIF(#REF!,$A11,#REF!)</f>
        <v>#REF!</v>
      </c>
      <c r="L11" s="46" t="e">
        <f>SUMIF(#REF!,$A11,#REF!)</f>
        <v>#REF!</v>
      </c>
      <c r="M11" s="46" t="e">
        <f>SUMIF(#REF!,$A11,#REF!)</f>
        <v>#REF!</v>
      </c>
      <c r="N11" s="46" t="e">
        <f>SUMIF(#REF!,$A11,#REF!)</f>
        <v>#REF!</v>
      </c>
      <c r="O11" s="46" t="e">
        <f>SUMIF(#REF!,$A11,#REF!)</f>
        <v>#REF!</v>
      </c>
      <c r="P11" s="46">
        <f>SUMIF('01.01.01'!$G:$G,$A11,'01.01.01'!$I:$I)</f>
        <v>0</v>
      </c>
      <c r="Q11" s="46">
        <f>SUMIF('02.02.01'!$G:$G,$A11,'02.02.01'!$I:$I)</f>
        <v>0</v>
      </c>
      <c r="R11" s="46">
        <f>SUMIF('02.02.02'!$G:$G,$A11,'02.02.02'!$I:$I)</f>
        <v>0</v>
      </c>
      <c r="S11" s="46">
        <f>SUMIF('02.02.03'!$G:$G,$A11,'02.02.03'!$I:$I)</f>
        <v>0</v>
      </c>
      <c r="T11" s="46">
        <f>SUMIF('02.01.01'!$G:$G,$A11,'02.01.01'!$I:$I)</f>
        <v>0</v>
      </c>
      <c r="U11" s="46" t="e">
        <f>SUMIF(#REF!,$A11,#REF!)</f>
        <v>#REF!</v>
      </c>
      <c r="V11" s="46">
        <f>SUMIF('04.01.01'!$G:$G,$A11,'04.01.01'!$I:$I)</f>
        <v>0</v>
      </c>
      <c r="W11" s="46">
        <f>SUMIF('04.01.02'!$G:$G,$A11,'04.01.02'!$I:$I)</f>
        <v>0</v>
      </c>
      <c r="X11" s="46" t="e">
        <f>SUMIF(#REF!,$A11,#REF!)</f>
        <v>#REF!</v>
      </c>
      <c r="Y11" s="46">
        <v>0</v>
      </c>
      <c r="Z11" s="46">
        <v>0</v>
      </c>
    </row>
    <row r="12" spans="1:27" x14ac:dyDescent="0.2">
      <c r="A12" s="43" t="s">
        <v>58</v>
      </c>
      <c r="B12" s="44" t="s">
        <v>50</v>
      </c>
      <c r="C12" s="45" t="e">
        <f t="shared" si="0"/>
        <v>#REF!</v>
      </c>
      <c r="D12" s="46">
        <f>SUMIF('01.01.01'!$G:$G,$A12,'01.01.01'!$E:$E)</f>
        <v>0</v>
      </c>
      <c r="E12" s="47" t="e">
        <f t="shared" si="1"/>
        <v>#REF!</v>
      </c>
      <c r="F12" s="48"/>
      <c r="G12" s="46" t="e">
        <f>SUMIF(#REF!,$A12,#REF!)</f>
        <v>#REF!</v>
      </c>
      <c r="H12" s="46" t="e">
        <f>SUMIF(#REF!,$A12,#REF!)</f>
        <v>#REF!</v>
      </c>
      <c r="I12" s="46" t="e">
        <f>SUMIF(#REF!,$A12,#REF!)</f>
        <v>#REF!</v>
      </c>
      <c r="J12" s="46" t="e">
        <f>SUMIF(#REF!,$A12,#REF!)</f>
        <v>#REF!</v>
      </c>
      <c r="K12" s="46" t="e">
        <f>SUMIF(#REF!,$A12,#REF!)</f>
        <v>#REF!</v>
      </c>
      <c r="L12" s="46" t="e">
        <f>SUMIF(#REF!,$A12,#REF!)</f>
        <v>#REF!</v>
      </c>
      <c r="M12" s="46" t="e">
        <f>SUMIF(#REF!,$A12,#REF!)</f>
        <v>#REF!</v>
      </c>
      <c r="N12" s="46" t="e">
        <f>SUMIF(#REF!,$A12,#REF!)</f>
        <v>#REF!</v>
      </c>
      <c r="O12" s="46" t="e">
        <f>SUMIF(#REF!,$A12,#REF!)</f>
        <v>#REF!</v>
      </c>
      <c r="P12" s="46">
        <f>SUMIF('01.01.01'!$G:$G,$A12,'01.01.01'!$I:$I)</f>
        <v>0</v>
      </c>
      <c r="Q12" s="46">
        <f>SUMIF('02.02.01'!$G:$G,$A12,'02.02.01'!$I:$I)</f>
        <v>0</v>
      </c>
      <c r="R12" s="46">
        <f>SUMIF('02.02.02'!$G:$G,$A12,'02.02.02'!$I:$I)</f>
        <v>0</v>
      </c>
      <c r="S12" s="46">
        <f>SUMIF('02.02.03'!$G:$G,$A12,'02.02.03'!$I:$I)</f>
        <v>0</v>
      </c>
      <c r="T12" s="46">
        <f>SUMIF('02.01.01'!$G:$G,$A12,'02.01.01'!$I:$I)</f>
        <v>0</v>
      </c>
      <c r="U12" s="46" t="e">
        <f>SUMIF(#REF!,$A12,#REF!)</f>
        <v>#REF!</v>
      </c>
      <c r="V12" s="46">
        <f>SUMIF('04.01.01'!$G:$G,$A12,'04.01.01'!$I:$I)</f>
        <v>0</v>
      </c>
      <c r="W12" s="46">
        <f>SUMIF('04.01.02'!$G:$G,$A12,'04.01.02'!$I:$I)</f>
        <v>0</v>
      </c>
      <c r="X12" s="46" t="e">
        <f>SUMIF(#REF!,$A12,#REF!)</f>
        <v>#REF!</v>
      </c>
      <c r="Y12" s="46">
        <v>0</v>
      </c>
      <c r="Z12" s="46">
        <v>0</v>
      </c>
    </row>
    <row r="13" spans="1:27" x14ac:dyDescent="0.2">
      <c r="A13" s="43" t="s">
        <v>59</v>
      </c>
      <c r="B13" s="44" t="s">
        <v>50</v>
      </c>
      <c r="C13" s="45" t="e">
        <f t="shared" si="0"/>
        <v>#REF!</v>
      </c>
      <c r="D13" s="46" t="e">
        <f>SUMIF(#REF!,$A13,#REF!)</f>
        <v>#REF!</v>
      </c>
      <c r="E13" s="47" t="e">
        <f t="shared" si="1"/>
        <v>#REF!</v>
      </c>
      <c r="F13" s="48"/>
      <c r="G13" s="46" t="e">
        <f>SUMIF(#REF!,$A13,#REF!)</f>
        <v>#REF!</v>
      </c>
      <c r="H13" s="46" t="e">
        <f>SUMIF(#REF!,$A13,#REF!)</f>
        <v>#REF!</v>
      </c>
      <c r="I13" s="46" t="e">
        <f>SUMIF(#REF!,$A13,#REF!)</f>
        <v>#REF!</v>
      </c>
      <c r="J13" s="46" t="e">
        <f>SUMIF(#REF!,$A13,#REF!)</f>
        <v>#REF!</v>
      </c>
      <c r="K13" s="46" t="e">
        <f>SUMIF(#REF!,$A13,#REF!)</f>
        <v>#REF!</v>
      </c>
      <c r="L13" s="46" t="e">
        <f>SUMIF(#REF!,$A13,#REF!)</f>
        <v>#REF!</v>
      </c>
      <c r="M13" s="46" t="e">
        <f>SUMIF(#REF!,$A13,#REF!)</f>
        <v>#REF!</v>
      </c>
      <c r="N13" s="46" t="e">
        <f>SUMIF(#REF!,$A13,#REF!)</f>
        <v>#REF!</v>
      </c>
      <c r="O13" s="46" t="e">
        <f>SUMIF(#REF!,$A13,#REF!)</f>
        <v>#REF!</v>
      </c>
      <c r="P13" s="46">
        <f>SUMIF('01.01.01'!$G:$G,$A13,'01.01.01'!$I:$I)</f>
        <v>1</v>
      </c>
      <c r="Q13" s="46">
        <f>SUMIF('02.02.01'!$G:$G,$A13,'02.02.01'!$I:$I)</f>
        <v>0</v>
      </c>
      <c r="R13" s="46">
        <f>SUMIF('02.02.02'!$G:$G,$A13,'02.02.02'!$I:$I)</f>
        <v>1</v>
      </c>
      <c r="S13" s="46">
        <f>SUMIF('02.02.03'!$G:$G,$A13,'02.02.03'!$I:$I)</f>
        <v>0</v>
      </c>
      <c r="T13" s="46">
        <f>SUMIF('02.01.01'!$G:$G,$A13,'02.01.01'!$I:$I)</f>
        <v>0</v>
      </c>
      <c r="U13" s="46" t="e">
        <f>SUMIF(#REF!,$A13,#REF!)</f>
        <v>#REF!</v>
      </c>
      <c r="V13" s="46">
        <f>SUMIF('04.01.01'!$G:$G,$A13,'04.01.01'!$I:$I)</f>
        <v>0</v>
      </c>
      <c r="W13" s="46">
        <f>SUMIF('04.01.02'!$G:$G,$A13,'04.01.02'!$I:$I)</f>
        <v>0</v>
      </c>
      <c r="X13" s="46" t="e">
        <f>SUMIF(#REF!,$A13,#REF!)</f>
        <v>#REF!</v>
      </c>
      <c r="Y13" s="46">
        <v>0</v>
      </c>
      <c r="Z13" s="46">
        <v>0</v>
      </c>
    </row>
    <row r="14" spans="1:27" x14ac:dyDescent="0.2">
      <c r="A14" s="43" t="s">
        <v>60</v>
      </c>
      <c r="B14" s="44" t="s">
        <v>50</v>
      </c>
      <c r="C14" s="45" t="e">
        <f t="shared" si="0"/>
        <v>#REF!</v>
      </c>
      <c r="D14" s="46" t="e">
        <f>SUMIF(#REF!,$A14,#REF!)</f>
        <v>#REF!</v>
      </c>
      <c r="E14" s="47" t="e">
        <f t="shared" si="1"/>
        <v>#REF!</v>
      </c>
      <c r="F14" s="48"/>
      <c r="G14" s="46" t="e">
        <f>SUMIF(#REF!,$A14,#REF!)</f>
        <v>#REF!</v>
      </c>
      <c r="H14" s="46" t="e">
        <f>SUMIF(#REF!,$A14,#REF!)</f>
        <v>#REF!</v>
      </c>
      <c r="I14" s="46" t="e">
        <f>SUMIF(#REF!,$A14,#REF!)</f>
        <v>#REF!</v>
      </c>
      <c r="J14" s="46" t="e">
        <f>SUMIF(#REF!,$A14,#REF!)</f>
        <v>#REF!</v>
      </c>
      <c r="K14" s="46" t="e">
        <f>SUMIF(#REF!,$A14,#REF!)</f>
        <v>#REF!</v>
      </c>
      <c r="L14" s="46" t="e">
        <f>SUMIF(#REF!,$A14,#REF!)</f>
        <v>#REF!</v>
      </c>
      <c r="M14" s="46" t="e">
        <f>SUMIF(#REF!,$A14,#REF!)</f>
        <v>#REF!</v>
      </c>
      <c r="N14" s="46" t="e">
        <f>SUMIF(#REF!,$A14,#REF!)</f>
        <v>#REF!</v>
      </c>
      <c r="O14" s="46" t="e">
        <f>SUMIF(#REF!,$A14,#REF!)</f>
        <v>#REF!</v>
      </c>
      <c r="P14" s="46">
        <f>SUMIF('01.01.01'!$G:$G,$A14,'01.01.01'!$I:$I)</f>
        <v>0</v>
      </c>
      <c r="Q14" s="46">
        <f>SUMIF('02.02.01'!$G:$G,$A14,'02.02.01'!$I:$I)</f>
        <v>0</v>
      </c>
      <c r="R14" s="46">
        <f>SUMIF('02.02.02'!$G:$G,$A14,'02.02.02'!$I:$I)</f>
        <v>0</v>
      </c>
      <c r="S14" s="46">
        <f>SUMIF('02.02.03'!$G:$G,$A14,'02.02.03'!$I:$I)</f>
        <v>0</v>
      </c>
      <c r="T14" s="46">
        <f>SUMIF('02.01.01'!$G:$G,$A14,'02.01.01'!$I:$I)</f>
        <v>0</v>
      </c>
      <c r="U14" s="46" t="e">
        <f>SUMIF(#REF!,$A14,#REF!)</f>
        <v>#REF!</v>
      </c>
      <c r="V14" s="46">
        <f>SUMIF('04.01.01'!$G:$G,$A14,'04.01.01'!$I:$I)</f>
        <v>0</v>
      </c>
      <c r="W14" s="46">
        <f>SUMIF('04.01.02'!$G:$G,$A14,'04.01.02'!$I:$I)</f>
        <v>0</v>
      </c>
      <c r="X14" s="46" t="e">
        <f>SUMIF(#REF!,$A14,#REF!)</f>
        <v>#REF!</v>
      </c>
      <c r="Y14" s="46">
        <v>0</v>
      </c>
      <c r="Z14" s="46">
        <v>0</v>
      </c>
    </row>
    <row r="15" spans="1:27" x14ac:dyDescent="0.2">
      <c r="A15" s="43" t="s">
        <v>61</v>
      </c>
      <c r="B15" s="44" t="s">
        <v>50</v>
      </c>
      <c r="C15" s="45" t="e">
        <f t="shared" si="0"/>
        <v>#REF!</v>
      </c>
      <c r="D15" s="46">
        <f>SUMIF('02.01.01'!$G:$G,$A15,'02.01.01'!$E:$E)</f>
        <v>0</v>
      </c>
      <c r="E15" s="47" t="e">
        <f t="shared" si="1"/>
        <v>#REF!</v>
      </c>
      <c r="F15" s="48"/>
      <c r="G15" s="46" t="e">
        <f>SUMIF(#REF!,$A15,#REF!)</f>
        <v>#REF!</v>
      </c>
      <c r="H15" s="46" t="e">
        <f>SUMIF(#REF!,$A15,#REF!)</f>
        <v>#REF!</v>
      </c>
      <c r="I15" s="46" t="e">
        <f>SUMIF(#REF!,$A15,#REF!)</f>
        <v>#REF!</v>
      </c>
      <c r="J15" s="46" t="e">
        <f>SUMIF(#REF!,$A15,#REF!)</f>
        <v>#REF!</v>
      </c>
      <c r="K15" s="46" t="e">
        <f>SUMIF(#REF!,$A15,#REF!)</f>
        <v>#REF!</v>
      </c>
      <c r="L15" s="46" t="e">
        <f>SUMIF(#REF!,$A15,#REF!)</f>
        <v>#REF!</v>
      </c>
      <c r="M15" s="46" t="e">
        <f>SUMIF(#REF!,$A15,#REF!)</f>
        <v>#REF!</v>
      </c>
      <c r="N15" s="46" t="e">
        <f>SUMIF(#REF!,$A15,#REF!)</f>
        <v>#REF!</v>
      </c>
      <c r="O15" s="46" t="e">
        <f>SUMIF(#REF!,$A15,#REF!)</f>
        <v>#REF!</v>
      </c>
      <c r="P15" s="46">
        <f>SUMIF('01.01.01'!$G:$G,$A15,'01.01.01'!$I:$I)</f>
        <v>0</v>
      </c>
      <c r="Q15" s="46">
        <f>SUMIF('02.02.01'!$G:$G,$A15,'02.02.01'!$I:$I)</f>
        <v>0</v>
      </c>
      <c r="R15" s="46">
        <f>SUMIF('02.02.02'!$G:$G,$A15,'02.02.02'!$I:$I)</f>
        <v>0</v>
      </c>
      <c r="S15" s="46">
        <f>SUMIF('02.02.03'!$G:$G,$A15,'02.02.03'!$I:$I)</f>
        <v>0</v>
      </c>
      <c r="T15" s="46">
        <f>SUMIF('02.01.01'!$G:$G,$A15,'02.01.01'!$I:$I)</f>
        <v>0</v>
      </c>
      <c r="U15" s="46" t="e">
        <f>SUMIF(#REF!,$A15,#REF!)</f>
        <v>#REF!</v>
      </c>
      <c r="V15" s="46">
        <f>SUMIF('04.01.01'!$G:$G,$A15,'04.01.01'!$I:$I)</f>
        <v>0</v>
      </c>
      <c r="W15" s="46">
        <f>SUMIF('04.01.02'!$G:$G,$A15,'04.01.02'!$I:$I)</f>
        <v>0</v>
      </c>
      <c r="X15" s="46" t="e">
        <f>SUMIF(#REF!,$A15,#REF!)</f>
        <v>#REF!</v>
      </c>
      <c r="Y15" s="46">
        <v>0</v>
      </c>
      <c r="Z15" s="46">
        <v>0</v>
      </c>
    </row>
    <row r="16" spans="1:27" x14ac:dyDescent="0.2">
      <c r="A16" s="43" t="s">
        <v>62</v>
      </c>
      <c r="B16" s="44" t="s">
        <v>50</v>
      </c>
      <c r="C16" s="45" t="e">
        <f t="shared" si="0"/>
        <v>#REF!</v>
      </c>
      <c r="D16" s="46">
        <f>SUMIF('02.01.01'!$G:$G,$A16,'02.01.01'!$E:$E)</f>
        <v>0</v>
      </c>
      <c r="E16" s="47" t="e">
        <f t="shared" si="1"/>
        <v>#REF!</v>
      </c>
      <c r="F16" s="48"/>
      <c r="G16" s="46" t="e">
        <f>SUMIF(#REF!,$A16,#REF!)</f>
        <v>#REF!</v>
      </c>
      <c r="H16" s="46" t="e">
        <f>SUMIF(#REF!,$A16,#REF!)</f>
        <v>#REF!</v>
      </c>
      <c r="I16" s="46" t="e">
        <f>SUMIF(#REF!,$A16,#REF!)</f>
        <v>#REF!</v>
      </c>
      <c r="J16" s="46" t="e">
        <f>SUMIF(#REF!,$A16,#REF!)</f>
        <v>#REF!</v>
      </c>
      <c r="K16" s="46" t="e">
        <f>SUMIF(#REF!,$A16,#REF!)</f>
        <v>#REF!</v>
      </c>
      <c r="L16" s="46" t="e">
        <f>SUMIF(#REF!,$A16,#REF!)</f>
        <v>#REF!</v>
      </c>
      <c r="M16" s="46" t="e">
        <f>SUMIF(#REF!,$A16,#REF!)</f>
        <v>#REF!</v>
      </c>
      <c r="N16" s="46" t="e">
        <f>SUMIF(#REF!,$A16,#REF!)</f>
        <v>#REF!</v>
      </c>
      <c r="O16" s="46" t="e">
        <f>SUMIF(#REF!,$A16,#REF!)</f>
        <v>#REF!</v>
      </c>
      <c r="P16" s="46">
        <f>SUMIF('01.01.01'!$G:$G,$A16,'01.01.01'!$I:$I)</f>
        <v>0</v>
      </c>
      <c r="Q16" s="46">
        <f>SUMIF('02.02.01'!$G:$G,$A16,'02.02.01'!$I:$I)</f>
        <v>0</v>
      </c>
      <c r="R16" s="46">
        <f>SUMIF('02.02.02'!$G:$G,$A16,'02.02.02'!$I:$I)</f>
        <v>0</v>
      </c>
      <c r="S16" s="46">
        <f>SUMIF('02.02.03'!$G:$G,$A16,'02.02.03'!$I:$I)</f>
        <v>0</v>
      </c>
      <c r="T16" s="46">
        <f>SUMIF('02.01.01'!$G:$G,$A16,'02.01.01'!$I:$I)</f>
        <v>0</v>
      </c>
      <c r="U16" s="46" t="e">
        <f>SUMIF(#REF!,$A16,#REF!)</f>
        <v>#REF!</v>
      </c>
      <c r="V16" s="46">
        <f>SUMIF('04.01.01'!$G:$G,$A16,'04.01.01'!$I:$I)</f>
        <v>0</v>
      </c>
      <c r="W16" s="46">
        <f>SUMIF('04.01.02'!$G:$G,$A16,'04.01.02'!$I:$I)</f>
        <v>0</v>
      </c>
      <c r="X16" s="46" t="e">
        <f>SUMIF(#REF!,$A16,#REF!)</f>
        <v>#REF!</v>
      </c>
      <c r="Y16" s="46">
        <v>0</v>
      </c>
      <c r="Z16" s="46">
        <v>0</v>
      </c>
    </row>
    <row r="17" spans="1:26" x14ac:dyDescent="0.2">
      <c r="A17" s="43" t="s">
        <v>63</v>
      </c>
      <c r="B17" s="44" t="s">
        <v>50</v>
      </c>
      <c r="C17" s="45" t="e">
        <f t="shared" si="0"/>
        <v>#REF!</v>
      </c>
      <c r="D17" s="46">
        <f>SUMIF('02.01.01'!$G:$G,$A17,'02.01.01'!$E:$E)</f>
        <v>0</v>
      </c>
      <c r="E17" s="47" t="e">
        <f t="shared" si="1"/>
        <v>#REF!</v>
      </c>
      <c r="F17" s="48"/>
      <c r="G17" s="46" t="e">
        <f>SUMIF(#REF!,$A17,#REF!)</f>
        <v>#REF!</v>
      </c>
      <c r="H17" s="46" t="e">
        <f>SUMIF(#REF!,$A17,#REF!)</f>
        <v>#REF!</v>
      </c>
      <c r="I17" s="46" t="e">
        <f>SUMIF(#REF!,$A17,#REF!)</f>
        <v>#REF!</v>
      </c>
      <c r="J17" s="46" t="e">
        <f>SUMIF(#REF!,$A17,#REF!)</f>
        <v>#REF!</v>
      </c>
      <c r="K17" s="46" t="e">
        <f>SUMIF(#REF!,$A17,#REF!)</f>
        <v>#REF!</v>
      </c>
      <c r="L17" s="46" t="e">
        <f>SUMIF(#REF!,$A17,#REF!)</f>
        <v>#REF!</v>
      </c>
      <c r="M17" s="46" t="e">
        <f>SUMIF(#REF!,$A17,#REF!)</f>
        <v>#REF!</v>
      </c>
      <c r="N17" s="46" t="e">
        <f>SUMIF(#REF!,$A17,#REF!)</f>
        <v>#REF!</v>
      </c>
      <c r="O17" s="46" t="e">
        <f>SUMIF(#REF!,$A17,#REF!)</f>
        <v>#REF!</v>
      </c>
      <c r="P17" s="46">
        <f>SUMIF('01.01.01'!$G:$G,$A17,'01.01.01'!$I:$I)</f>
        <v>0</v>
      </c>
      <c r="Q17" s="46">
        <f>SUMIF('02.02.01'!$G:$G,$A17,'02.02.01'!$I:$I)</f>
        <v>0</v>
      </c>
      <c r="R17" s="46">
        <f>SUMIF('02.02.02'!$G:$G,$A17,'02.02.02'!$I:$I)</f>
        <v>0</v>
      </c>
      <c r="S17" s="46">
        <f>SUMIF('02.02.03'!$G:$G,$A17,'02.02.03'!$I:$I)</f>
        <v>0</v>
      </c>
      <c r="T17" s="46">
        <f>SUMIF('02.01.01'!$G:$G,$A17,'02.01.01'!$I:$I)</f>
        <v>0</v>
      </c>
      <c r="U17" s="46" t="e">
        <f>SUMIF(#REF!,$A17,#REF!)</f>
        <v>#REF!</v>
      </c>
      <c r="V17" s="46">
        <f>SUMIF('04.01.01'!$G:$G,$A17,'04.01.01'!$I:$I)</f>
        <v>0</v>
      </c>
      <c r="W17" s="46">
        <f>SUMIF('04.01.02'!$G:$G,$A17,'04.01.02'!$I:$I)</f>
        <v>0</v>
      </c>
      <c r="X17" s="46" t="e">
        <f>SUMIF(#REF!,$A17,#REF!)</f>
        <v>#REF!</v>
      </c>
      <c r="Y17" s="46">
        <v>0</v>
      </c>
      <c r="Z17" s="46">
        <v>0</v>
      </c>
    </row>
    <row r="18" spans="1:26" x14ac:dyDescent="0.2">
      <c r="A18" s="43" t="s">
        <v>64</v>
      </c>
      <c r="B18" s="44" t="s">
        <v>50</v>
      </c>
      <c r="C18" s="45" t="e">
        <f t="shared" si="0"/>
        <v>#REF!</v>
      </c>
      <c r="D18" s="46" t="e">
        <f>SUMIF(#REF!,$A18,#REF!)</f>
        <v>#REF!</v>
      </c>
      <c r="E18" s="47" t="e">
        <f t="shared" si="1"/>
        <v>#REF!</v>
      </c>
      <c r="F18" s="48"/>
      <c r="G18" s="46" t="e">
        <f>SUMIF(#REF!,$A18,#REF!)</f>
        <v>#REF!</v>
      </c>
      <c r="H18" s="46" t="e">
        <f>SUMIF(#REF!,$A18,#REF!)</f>
        <v>#REF!</v>
      </c>
      <c r="I18" s="46" t="e">
        <f>SUMIF(#REF!,$A18,#REF!)</f>
        <v>#REF!</v>
      </c>
      <c r="J18" s="46" t="e">
        <f>SUMIF(#REF!,$A18,#REF!)</f>
        <v>#REF!</v>
      </c>
      <c r="K18" s="46" t="e">
        <f>SUMIF(#REF!,$A18,#REF!)</f>
        <v>#REF!</v>
      </c>
      <c r="L18" s="46" t="e">
        <f>SUMIF(#REF!,$A18,#REF!)</f>
        <v>#REF!</v>
      </c>
      <c r="M18" s="46" t="e">
        <f>SUMIF(#REF!,$A18,#REF!)</f>
        <v>#REF!</v>
      </c>
      <c r="N18" s="46" t="e">
        <f>SUMIF(#REF!,$A18,#REF!)</f>
        <v>#REF!</v>
      </c>
      <c r="O18" s="46" t="e">
        <f>SUMIF(#REF!,$A18,#REF!)</f>
        <v>#REF!</v>
      </c>
      <c r="P18" s="46">
        <f>SUMIF('01.01.01'!$G:$G,$A18,'01.01.01'!$I:$I)</f>
        <v>1</v>
      </c>
      <c r="Q18" s="46">
        <f>SUMIF('02.02.01'!$G:$G,$A18,'02.02.01'!$I:$I)</f>
        <v>0</v>
      </c>
      <c r="R18" s="46">
        <f>SUMIF('02.02.02'!$G:$G,$A18,'02.02.02'!$I:$I)</f>
        <v>1</v>
      </c>
      <c r="S18" s="46">
        <f>SUMIF('02.02.03'!$G:$G,$A18,'02.02.03'!$I:$I)</f>
        <v>0</v>
      </c>
      <c r="T18" s="46">
        <f>SUMIF('02.01.01'!$G:$G,$A18,'02.01.01'!$I:$I)</f>
        <v>0</v>
      </c>
      <c r="U18" s="46" t="e">
        <f>SUMIF(#REF!,$A18,#REF!)</f>
        <v>#REF!</v>
      </c>
      <c r="V18" s="46">
        <f>SUMIF('04.01.01'!$G:$G,$A18,'04.01.01'!$I:$I)</f>
        <v>0</v>
      </c>
      <c r="W18" s="46">
        <f>SUMIF('04.01.02'!$G:$G,$A18,'04.01.02'!$I:$I)</f>
        <v>0</v>
      </c>
      <c r="X18" s="46" t="e">
        <f>SUMIF(#REF!,$A18,#REF!)</f>
        <v>#REF!</v>
      </c>
      <c r="Y18" s="46">
        <v>0</v>
      </c>
      <c r="Z18" s="46">
        <v>0</v>
      </c>
    </row>
    <row r="19" spans="1:26" x14ac:dyDescent="0.2">
      <c r="A19" s="43" t="s">
        <v>65</v>
      </c>
      <c r="B19" s="44" t="s">
        <v>50</v>
      </c>
      <c r="C19" s="45" t="e">
        <f t="shared" si="0"/>
        <v>#REF!</v>
      </c>
      <c r="D19" s="46" t="e">
        <f>SUMIF(#REF!,$A19,#REF!)</f>
        <v>#REF!</v>
      </c>
      <c r="E19" s="47" t="e">
        <f t="shared" si="1"/>
        <v>#REF!</v>
      </c>
      <c r="F19" s="48"/>
      <c r="G19" s="46" t="e">
        <f>SUMIF(#REF!,$A19,#REF!)</f>
        <v>#REF!</v>
      </c>
      <c r="H19" s="46" t="e">
        <f>SUMIF(#REF!,$A19,#REF!)</f>
        <v>#REF!</v>
      </c>
      <c r="I19" s="46" t="e">
        <f>SUMIF(#REF!,$A19,#REF!)</f>
        <v>#REF!</v>
      </c>
      <c r="J19" s="46" t="e">
        <f>SUMIF(#REF!,$A19,#REF!)</f>
        <v>#REF!</v>
      </c>
      <c r="K19" s="46" t="e">
        <f>SUMIF(#REF!,$A19,#REF!)</f>
        <v>#REF!</v>
      </c>
      <c r="L19" s="46" t="e">
        <f>SUMIF(#REF!,$A19,#REF!)</f>
        <v>#REF!</v>
      </c>
      <c r="M19" s="46" t="e">
        <f>SUMIF(#REF!,$A19,#REF!)</f>
        <v>#REF!</v>
      </c>
      <c r="N19" s="46" t="e">
        <f>SUMIF(#REF!,$A19,#REF!)</f>
        <v>#REF!</v>
      </c>
      <c r="O19" s="46" t="e">
        <f>SUMIF(#REF!,$A19,#REF!)</f>
        <v>#REF!</v>
      </c>
      <c r="P19" s="46">
        <f>SUMIF('01.01.01'!$G:$G,$A19,'01.01.01'!$I:$I)</f>
        <v>0</v>
      </c>
      <c r="Q19" s="46">
        <f>SUMIF('02.02.01'!$G:$G,$A19,'02.02.01'!$I:$I)</f>
        <v>0</v>
      </c>
      <c r="R19" s="46">
        <f>SUMIF('02.02.02'!$G:$G,$A19,'02.02.02'!$I:$I)</f>
        <v>0</v>
      </c>
      <c r="S19" s="46">
        <f>SUMIF('02.02.03'!$G:$G,$A19,'02.02.03'!$I:$I)</f>
        <v>0</v>
      </c>
      <c r="T19" s="46">
        <f>SUMIF('02.01.01'!$G:$G,$A19,'02.01.01'!$I:$I)</f>
        <v>0</v>
      </c>
      <c r="U19" s="46" t="e">
        <f>SUMIF(#REF!,$A19,#REF!)</f>
        <v>#REF!</v>
      </c>
      <c r="V19" s="46">
        <f>SUMIF('04.01.01'!$G:$G,$A19,'04.01.01'!$I:$I)</f>
        <v>0</v>
      </c>
      <c r="W19" s="46">
        <f>SUMIF('04.01.02'!$G:$G,$A19,'04.01.02'!$I:$I)</f>
        <v>0</v>
      </c>
      <c r="X19" s="46" t="e">
        <f>SUMIF(#REF!,$A19,#REF!)</f>
        <v>#REF!</v>
      </c>
      <c r="Y19" s="46">
        <v>0</v>
      </c>
      <c r="Z19" s="46">
        <v>0</v>
      </c>
    </row>
    <row r="20" spans="1:26" x14ac:dyDescent="0.2">
      <c r="A20" s="43" t="s">
        <v>66</v>
      </c>
      <c r="B20" s="44" t="s">
        <v>50</v>
      </c>
      <c r="C20" s="45" t="e">
        <f t="shared" si="0"/>
        <v>#REF!</v>
      </c>
      <c r="D20" s="46" t="e">
        <f>SUMIF(#REF!,$A20,#REF!)</f>
        <v>#REF!</v>
      </c>
      <c r="E20" s="47" t="e">
        <f t="shared" si="1"/>
        <v>#REF!</v>
      </c>
      <c r="F20" s="48"/>
      <c r="G20" s="46" t="e">
        <f>SUMIF(#REF!,$A20,#REF!)</f>
        <v>#REF!</v>
      </c>
      <c r="H20" s="46" t="e">
        <f>SUMIF(#REF!,$A20,#REF!)</f>
        <v>#REF!</v>
      </c>
      <c r="I20" s="46" t="e">
        <f>SUMIF(#REF!,$A20,#REF!)</f>
        <v>#REF!</v>
      </c>
      <c r="J20" s="46" t="e">
        <f>SUMIF(#REF!,$A20,#REF!)</f>
        <v>#REF!</v>
      </c>
      <c r="K20" s="46" t="e">
        <f>SUMIF(#REF!,$A20,#REF!)</f>
        <v>#REF!</v>
      </c>
      <c r="L20" s="46" t="e">
        <f>SUMIF(#REF!,$A20,#REF!)</f>
        <v>#REF!</v>
      </c>
      <c r="M20" s="46" t="e">
        <f>SUMIF(#REF!,$A20,#REF!)</f>
        <v>#REF!</v>
      </c>
      <c r="N20" s="46" t="e">
        <f>SUMIF(#REF!,$A20,#REF!)</f>
        <v>#REF!</v>
      </c>
      <c r="O20" s="46" t="e">
        <f>SUMIF(#REF!,$A20,#REF!)</f>
        <v>#REF!</v>
      </c>
      <c r="P20" s="46">
        <f>SUMIF('01.01.01'!$G:$G,$A20,'01.01.01'!$I:$I)</f>
        <v>0</v>
      </c>
      <c r="Q20" s="46">
        <f>SUMIF('02.02.01'!$G:$G,$A20,'02.02.01'!$I:$I)</f>
        <v>0</v>
      </c>
      <c r="R20" s="46">
        <f>SUMIF('02.02.02'!$G:$G,$A20,'02.02.02'!$I:$I)</f>
        <v>0</v>
      </c>
      <c r="S20" s="46">
        <f>SUMIF('02.02.03'!$G:$G,$A20,'02.02.03'!$I:$I)</f>
        <v>1</v>
      </c>
      <c r="T20" s="46">
        <f>SUMIF('02.01.01'!$G:$G,$A20,'02.01.01'!$I:$I)</f>
        <v>0</v>
      </c>
      <c r="U20" s="46" t="e">
        <f>SUMIF(#REF!,$A20,#REF!)</f>
        <v>#REF!</v>
      </c>
      <c r="V20" s="46">
        <f>SUMIF('04.01.01'!$G:$G,$A20,'04.01.01'!$I:$I)</f>
        <v>0</v>
      </c>
      <c r="W20" s="46">
        <f>SUMIF('04.01.02'!$G:$G,$A20,'04.01.02'!$I:$I)</f>
        <v>0</v>
      </c>
      <c r="X20" s="46" t="e">
        <f>SUMIF(#REF!,$A20,#REF!)</f>
        <v>#REF!</v>
      </c>
      <c r="Y20" s="46">
        <v>0</v>
      </c>
      <c r="Z20" s="46">
        <v>0</v>
      </c>
    </row>
    <row r="21" spans="1:26" x14ac:dyDescent="0.2">
      <c r="A21" s="43" t="s">
        <v>67</v>
      </c>
      <c r="B21" s="44" t="s">
        <v>50</v>
      </c>
      <c r="C21" s="45" t="e">
        <f t="shared" si="0"/>
        <v>#REF!</v>
      </c>
      <c r="D21" s="46" t="e">
        <f>SUMIF(#REF!,$A21,#REF!)</f>
        <v>#REF!</v>
      </c>
      <c r="E21" s="47" t="e">
        <f t="shared" si="1"/>
        <v>#REF!</v>
      </c>
      <c r="F21" s="48"/>
      <c r="G21" s="46" t="e">
        <f>SUMIF(#REF!,$A21,#REF!)</f>
        <v>#REF!</v>
      </c>
      <c r="H21" s="46" t="e">
        <f>SUMIF(#REF!,$A21,#REF!)</f>
        <v>#REF!</v>
      </c>
      <c r="I21" s="46" t="e">
        <f>SUMIF(#REF!,$A21,#REF!)</f>
        <v>#REF!</v>
      </c>
      <c r="J21" s="46" t="e">
        <f>SUMIF(#REF!,$A21,#REF!)</f>
        <v>#REF!</v>
      </c>
      <c r="K21" s="46" t="e">
        <f>SUMIF(#REF!,$A21,#REF!)</f>
        <v>#REF!</v>
      </c>
      <c r="L21" s="46" t="e">
        <f>SUMIF(#REF!,$A21,#REF!)</f>
        <v>#REF!</v>
      </c>
      <c r="M21" s="46" t="e">
        <f>SUMIF(#REF!,$A21,#REF!)</f>
        <v>#REF!</v>
      </c>
      <c r="N21" s="46" t="e">
        <f>SUMIF(#REF!,$A21,#REF!)</f>
        <v>#REF!</v>
      </c>
      <c r="O21" s="46" t="e">
        <f>SUMIF(#REF!,$A21,#REF!)</f>
        <v>#REF!</v>
      </c>
      <c r="P21" s="46">
        <f>SUMIF('01.01.01'!$G:$G,$A21,'01.01.01'!$I:$I)</f>
        <v>0</v>
      </c>
      <c r="Q21" s="46">
        <f>SUMIF('02.02.01'!$G:$G,$A21,'02.02.01'!$I:$I)</f>
        <v>0</v>
      </c>
      <c r="R21" s="46">
        <f>SUMIF('02.02.02'!$G:$G,$A21,'02.02.02'!$I:$I)</f>
        <v>0</v>
      </c>
      <c r="S21" s="46">
        <f>SUMIF('02.02.03'!$G:$G,$A21,'02.02.03'!$I:$I)</f>
        <v>0</v>
      </c>
      <c r="T21" s="46">
        <f>SUMIF('02.01.01'!$G:$G,$A21,'02.01.01'!$I:$I)</f>
        <v>0</v>
      </c>
      <c r="U21" s="46" t="e">
        <f>SUMIF(#REF!,$A21,#REF!)</f>
        <v>#REF!</v>
      </c>
      <c r="V21" s="46">
        <f>SUMIF('04.01.01'!$G:$G,$A21,'04.01.01'!$I:$I)</f>
        <v>0</v>
      </c>
      <c r="W21" s="46">
        <f>SUMIF('04.01.02'!$G:$G,$A21,'04.01.02'!$I:$I)</f>
        <v>0</v>
      </c>
      <c r="X21" s="46" t="e">
        <f>SUMIF(#REF!,$A21,#REF!)</f>
        <v>#REF!</v>
      </c>
      <c r="Y21" s="46">
        <v>0</v>
      </c>
      <c r="Z21" s="46">
        <v>0</v>
      </c>
    </row>
    <row r="22" spans="1:26" x14ac:dyDescent="0.2">
      <c r="A22" s="43" t="s">
        <v>68</v>
      </c>
      <c r="B22" s="44" t="s">
        <v>50</v>
      </c>
      <c r="C22" s="45" t="e">
        <f t="shared" si="0"/>
        <v>#REF!</v>
      </c>
      <c r="D22" s="46" t="e">
        <f>SUMIF(#REF!,$A22,#REF!)</f>
        <v>#REF!</v>
      </c>
      <c r="E22" s="47" t="e">
        <f t="shared" si="1"/>
        <v>#REF!</v>
      </c>
      <c r="F22" s="48"/>
      <c r="G22" s="46" t="e">
        <f>SUMIF(#REF!,$A22,#REF!)</f>
        <v>#REF!</v>
      </c>
      <c r="H22" s="46" t="e">
        <f>SUMIF(#REF!,$A22,#REF!)</f>
        <v>#REF!</v>
      </c>
      <c r="I22" s="46" t="e">
        <f>SUMIF(#REF!,$A22,#REF!)</f>
        <v>#REF!</v>
      </c>
      <c r="J22" s="46" t="e">
        <f>SUMIF(#REF!,$A22,#REF!)</f>
        <v>#REF!</v>
      </c>
      <c r="K22" s="46" t="e">
        <f>SUMIF(#REF!,$A22,#REF!)</f>
        <v>#REF!</v>
      </c>
      <c r="L22" s="46" t="e">
        <f>SUMIF(#REF!,$A22,#REF!)</f>
        <v>#REF!</v>
      </c>
      <c r="M22" s="46" t="e">
        <f>SUMIF(#REF!,$A22,#REF!)</f>
        <v>#REF!</v>
      </c>
      <c r="N22" s="46" t="e">
        <f>SUMIF(#REF!,$A22,#REF!)</f>
        <v>#REF!</v>
      </c>
      <c r="O22" s="46" t="e">
        <f>SUMIF(#REF!,$A22,#REF!)</f>
        <v>#REF!</v>
      </c>
      <c r="P22" s="46">
        <f>SUMIF('01.01.01'!$G:$G,$A22,'01.01.01'!$I:$I)</f>
        <v>0</v>
      </c>
      <c r="Q22" s="46">
        <f>SUMIF('02.02.01'!$G:$G,$A22,'02.02.01'!$I:$I)</f>
        <v>0</v>
      </c>
      <c r="R22" s="46">
        <f>SUMIF('02.02.02'!$G:$G,$A22,'02.02.02'!$I:$I)</f>
        <v>0</v>
      </c>
      <c r="S22" s="46">
        <f>SUMIF('02.02.03'!$G:$G,$A22,'02.02.03'!$I:$I)</f>
        <v>0</v>
      </c>
      <c r="T22" s="46">
        <f>SUMIF('02.01.01'!$G:$G,$A22,'02.01.01'!$I:$I)</f>
        <v>0</v>
      </c>
      <c r="U22" s="46" t="e">
        <f>SUMIF(#REF!,$A22,#REF!)</f>
        <v>#REF!</v>
      </c>
      <c r="V22" s="46">
        <f>SUMIF('04.01.01'!$G:$G,$A22,'04.01.01'!$I:$I)</f>
        <v>0</v>
      </c>
      <c r="W22" s="46">
        <f>SUMIF('04.01.02'!$G:$G,$A22,'04.01.02'!$I:$I)</f>
        <v>0</v>
      </c>
      <c r="X22" s="46" t="e">
        <f>SUMIF(#REF!,$A22,#REF!)</f>
        <v>#REF!</v>
      </c>
      <c r="Y22" s="46">
        <v>0</v>
      </c>
      <c r="Z22" s="46">
        <v>0</v>
      </c>
    </row>
    <row r="23" spans="1:26" x14ac:dyDescent="0.2">
      <c r="A23" s="43" t="s">
        <v>69</v>
      </c>
      <c r="B23" s="44" t="s">
        <v>50</v>
      </c>
      <c r="C23" s="45" t="e">
        <f t="shared" si="0"/>
        <v>#REF!</v>
      </c>
      <c r="D23" s="46">
        <f>SUMIF('02.02.02'!$G:$G,$A23,'02.02.02'!$E:$E)</f>
        <v>5701.27</v>
      </c>
      <c r="E23" s="47" t="e">
        <f t="shared" si="1"/>
        <v>#REF!</v>
      </c>
      <c r="F23" s="48"/>
      <c r="G23" s="46" t="e">
        <f>SUMIF(#REF!,$A23,#REF!)</f>
        <v>#REF!</v>
      </c>
      <c r="H23" s="46" t="e">
        <f>SUMIF(#REF!,$A23,#REF!)</f>
        <v>#REF!</v>
      </c>
      <c r="I23" s="46" t="e">
        <f>SUMIF(#REF!,$A23,#REF!)</f>
        <v>#REF!</v>
      </c>
      <c r="J23" s="46" t="e">
        <f>SUMIF(#REF!,$A23,#REF!)</f>
        <v>#REF!</v>
      </c>
      <c r="K23" s="46" t="e">
        <f>SUMIF(#REF!,$A23,#REF!)</f>
        <v>#REF!</v>
      </c>
      <c r="L23" s="46" t="e">
        <f>SUMIF(#REF!,$A23,#REF!)</f>
        <v>#REF!</v>
      </c>
      <c r="M23" s="46" t="e">
        <f>SUMIF(#REF!,$A23,#REF!)</f>
        <v>#REF!</v>
      </c>
      <c r="N23" s="46" t="e">
        <f>SUMIF(#REF!,$A23,#REF!)</f>
        <v>#REF!</v>
      </c>
      <c r="O23" s="46" t="e">
        <f>SUMIF(#REF!,$A23,#REF!)</f>
        <v>#REF!</v>
      </c>
      <c r="P23" s="46">
        <f>SUMIF('01.01.01'!$G:$G,$A23,'01.01.01'!$I:$I)</f>
        <v>0</v>
      </c>
      <c r="Q23" s="46">
        <f>SUMIF('02.02.01'!$G:$G,$A23,'02.02.01'!$I:$I)</f>
        <v>0</v>
      </c>
      <c r="R23" s="46">
        <f>SUMIF('02.02.02'!$G:$G,$A23,'02.02.02'!$I:$I)</f>
        <v>8</v>
      </c>
      <c r="S23" s="46">
        <f>SUMIF('02.02.03'!$G:$G,$A23,'02.02.03'!$I:$I)</f>
        <v>0</v>
      </c>
      <c r="T23" s="46">
        <f>SUMIF('02.01.01'!$G:$G,$A23,'02.01.01'!$I:$I)</f>
        <v>0</v>
      </c>
      <c r="U23" s="46" t="e">
        <f>SUMIF(#REF!,$A23,#REF!)</f>
        <v>#REF!</v>
      </c>
      <c r="V23" s="46">
        <f>SUMIF('04.01.01'!$G:$G,$A23,'04.01.01'!$I:$I)</f>
        <v>0</v>
      </c>
      <c r="W23" s="46">
        <f>SUMIF('04.01.02'!$G:$G,$A23,'04.01.02'!$I:$I)</f>
        <v>0</v>
      </c>
      <c r="X23" s="46" t="e">
        <f>SUMIF(#REF!,$A23,#REF!)</f>
        <v>#REF!</v>
      </c>
      <c r="Y23" s="46">
        <v>0</v>
      </c>
      <c r="Z23" s="46">
        <v>0</v>
      </c>
    </row>
    <row r="24" spans="1:26" x14ac:dyDescent="0.2">
      <c r="A24" s="43" t="s">
        <v>70</v>
      </c>
      <c r="B24" s="44" t="s">
        <v>50</v>
      </c>
      <c r="C24" s="45" t="e">
        <f t="shared" si="0"/>
        <v>#REF!</v>
      </c>
      <c r="D24" s="46">
        <f>SUMIF('02.02.02'!$G:$G,$A24,'02.02.02'!$E:$E)</f>
        <v>0</v>
      </c>
      <c r="E24" s="47" t="e">
        <f t="shared" si="1"/>
        <v>#REF!</v>
      </c>
      <c r="F24" s="48"/>
      <c r="G24" s="46" t="e">
        <f>SUMIF(#REF!,$A24,#REF!)</f>
        <v>#REF!</v>
      </c>
      <c r="H24" s="46" t="e">
        <f>SUMIF(#REF!,$A24,#REF!)</f>
        <v>#REF!</v>
      </c>
      <c r="I24" s="46" t="e">
        <f>SUMIF(#REF!,$A24,#REF!)</f>
        <v>#REF!</v>
      </c>
      <c r="J24" s="46" t="e">
        <f>SUMIF(#REF!,$A24,#REF!)</f>
        <v>#REF!</v>
      </c>
      <c r="K24" s="46" t="e">
        <f>SUMIF(#REF!,$A24,#REF!)</f>
        <v>#REF!</v>
      </c>
      <c r="L24" s="46" t="e">
        <f>SUMIF(#REF!,$A24,#REF!)</f>
        <v>#REF!</v>
      </c>
      <c r="M24" s="46" t="e">
        <f>SUMIF(#REF!,$A24,#REF!)</f>
        <v>#REF!</v>
      </c>
      <c r="N24" s="46" t="e">
        <f>SUMIF(#REF!,$A24,#REF!)</f>
        <v>#REF!</v>
      </c>
      <c r="O24" s="46" t="e">
        <f>SUMIF(#REF!,$A24,#REF!)</f>
        <v>#REF!</v>
      </c>
      <c r="P24" s="46">
        <f>SUMIF('01.01.01'!$G:$G,$A24,'01.01.01'!$I:$I)</f>
        <v>0</v>
      </c>
      <c r="Q24" s="46">
        <f>SUMIF('02.02.01'!$G:$G,$A24,'02.02.01'!$I:$I)</f>
        <v>0</v>
      </c>
      <c r="R24" s="46">
        <f>SUMIF('02.02.02'!$G:$G,$A24,'02.02.02'!$I:$I)</f>
        <v>0</v>
      </c>
      <c r="S24" s="46">
        <f>SUMIF('02.02.03'!$G:$G,$A24,'02.02.03'!$I:$I)</f>
        <v>0</v>
      </c>
      <c r="T24" s="46">
        <f>SUMIF('02.01.01'!$G:$G,$A24,'02.01.01'!$I:$I)</f>
        <v>0</v>
      </c>
      <c r="U24" s="46" t="e">
        <f>SUMIF(#REF!,$A24,#REF!)</f>
        <v>#REF!</v>
      </c>
      <c r="V24" s="46">
        <f>SUMIF('04.01.01'!$G:$G,$A24,'04.01.01'!$I:$I)</f>
        <v>0</v>
      </c>
      <c r="W24" s="46">
        <f>SUMIF('04.01.02'!$G:$G,$A24,'04.01.02'!$I:$I)</f>
        <v>0</v>
      </c>
      <c r="X24" s="46" t="e">
        <f>SUMIF(#REF!,$A24,#REF!)</f>
        <v>#REF!</v>
      </c>
      <c r="Y24" s="46">
        <v>0</v>
      </c>
      <c r="Z24" s="46">
        <v>0</v>
      </c>
    </row>
    <row r="25" spans="1:26" x14ac:dyDescent="0.2">
      <c r="A25" s="43" t="s">
        <v>71</v>
      </c>
      <c r="B25" s="44" t="s">
        <v>50</v>
      </c>
      <c r="C25" s="45" t="e">
        <f t="shared" si="0"/>
        <v>#REF!</v>
      </c>
      <c r="D25" s="46">
        <f>SUMIF('02.02.01'!$G:$G,$A25,'02.02.01'!$E:$E)</f>
        <v>0</v>
      </c>
      <c r="E25" s="47" t="e">
        <f t="shared" si="1"/>
        <v>#REF!</v>
      </c>
      <c r="F25" s="48"/>
      <c r="G25" s="46" t="e">
        <f>SUMIF(#REF!,$A25,#REF!)</f>
        <v>#REF!</v>
      </c>
      <c r="H25" s="46" t="e">
        <f>SUMIF(#REF!,$A25,#REF!)</f>
        <v>#REF!</v>
      </c>
      <c r="I25" s="46" t="e">
        <f>SUMIF(#REF!,$A25,#REF!)</f>
        <v>#REF!</v>
      </c>
      <c r="J25" s="46" t="e">
        <f>SUMIF(#REF!,$A25,#REF!)</f>
        <v>#REF!</v>
      </c>
      <c r="K25" s="46" t="e">
        <f>SUMIF(#REF!,$A25,#REF!)</f>
        <v>#REF!</v>
      </c>
      <c r="L25" s="46" t="e">
        <f>SUMIF(#REF!,$A25,#REF!)</f>
        <v>#REF!</v>
      </c>
      <c r="M25" s="46" t="e">
        <f>SUMIF(#REF!,$A25,#REF!)</f>
        <v>#REF!</v>
      </c>
      <c r="N25" s="46" t="e">
        <f>SUMIF(#REF!,$A25,#REF!)</f>
        <v>#REF!</v>
      </c>
      <c r="O25" s="46" t="e">
        <f>SUMIF(#REF!,$A25,#REF!)</f>
        <v>#REF!</v>
      </c>
      <c r="P25" s="46">
        <f>SUMIF('01.01.01'!$G:$G,$A25,'01.01.01'!$I:$I)</f>
        <v>0</v>
      </c>
      <c r="Q25" s="46">
        <f>SUMIF('02.02.01'!$G:$G,$A25,'02.02.01'!$I:$I)</f>
        <v>0</v>
      </c>
      <c r="R25" s="46">
        <f>SUMIF('02.02.02'!$G:$G,$A25,'02.02.02'!$I:$I)</f>
        <v>0</v>
      </c>
      <c r="S25" s="46">
        <f>SUMIF('02.02.03'!$G:$G,$A25,'02.02.03'!$I:$I)</f>
        <v>0</v>
      </c>
      <c r="T25" s="46">
        <f>SUMIF('02.01.01'!$G:$G,$A25,'02.01.01'!$I:$I)</f>
        <v>0</v>
      </c>
      <c r="U25" s="46" t="e">
        <f>SUMIF(#REF!,$A25,#REF!)</f>
        <v>#REF!</v>
      </c>
      <c r="V25" s="46">
        <f>SUMIF('04.01.01'!$G:$G,$A25,'04.01.01'!$I:$I)</f>
        <v>0</v>
      </c>
      <c r="W25" s="46">
        <f>SUMIF('04.01.02'!$G:$G,$A25,'04.01.02'!$I:$I)</f>
        <v>0</v>
      </c>
      <c r="X25" s="46" t="e">
        <f>SUMIF(#REF!,$A25,#REF!)</f>
        <v>#REF!</v>
      </c>
      <c r="Y25" s="46">
        <v>0</v>
      </c>
      <c r="Z25" s="46">
        <v>0</v>
      </c>
    </row>
    <row r="26" spans="1:26" x14ac:dyDescent="0.2">
      <c r="A26" s="43" t="s">
        <v>72</v>
      </c>
      <c r="B26" s="44" t="s">
        <v>50</v>
      </c>
      <c r="C26" s="45" t="e">
        <f t="shared" si="0"/>
        <v>#REF!</v>
      </c>
      <c r="D26" s="46" t="e">
        <f>SUMIF(#REF!,$A26,#REF!)</f>
        <v>#REF!</v>
      </c>
      <c r="E26" s="47" t="e">
        <f t="shared" si="1"/>
        <v>#REF!</v>
      </c>
      <c r="F26" s="48"/>
      <c r="G26" s="46" t="e">
        <f>SUMIF(#REF!,$A26,#REF!)</f>
        <v>#REF!</v>
      </c>
      <c r="H26" s="46" t="e">
        <f>SUMIF(#REF!,$A26,#REF!)</f>
        <v>#REF!</v>
      </c>
      <c r="I26" s="46" t="e">
        <f>SUMIF(#REF!,$A26,#REF!)</f>
        <v>#REF!</v>
      </c>
      <c r="J26" s="46" t="e">
        <f>SUMIF(#REF!,$A26,#REF!)</f>
        <v>#REF!</v>
      </c>
      <c r="K26" s="46" t="e">
        <f>SUMIF(#REF!,$A26,#REF!)</f>
        <v>#REF!</v>
      </c>
      <c r="L26" s="46" t="e">
        <f>SUMIF(#REF!,$A26,#REF!)</f>
        <v>#REF!</v>
      </c>
      <c r="M26" s="46" t="e">
        <f>SUMIF(#REF!,$A26,#REF!)</f>
        <v>#REF!</v>
      </c>
      <c r="N26" s="46" t="e">
        <f>SUMIF(#REF!,$A26,#REF!)</f>
        <v>#REF!</v>
      </c>
      <c r="O26" s="46" t="e">
        <f>SUMIF(#REF!,$A26,#REF!)</f>
        <v>#REF!</v>
      </c>
      <c r="P26" s="46">
        <f>SUMIF('01.01.01'!$G:$G,$A26,'01.01.01'!$I:$I)</f>
        <v>0</v>
      </c>
      <c r="Q26" s="46">
        <f>SUMIF('02.02.01'!$G:$G,$A26,'02.02.01'!$I:$I)</f>
        <v>0</v>
      </c>
      <c r="R26" s="46">
        <f>SUMIF('02.02.02'!$G:$G,$A26,'02.02.02'!$I:$I)</f>
        <v>0</v>
      </c>
      <c r="S26" s="46">
        <f>SUMIF('02.02.03'!$G:$G,$A26,'02.02.03'!$I:$I)</f>
        <v>0</v>
      </c>
      <c r="T26" s="46">
        <f>SUMIF('02.01.01'!$G:$G,$A26,'02.01.01'!$I:$I)</f>
        <v>0</v>
      </c>
      <c r="U26" s="46" t="e">
        <f>SUMIF(#REF!,$A26,#REF!)</f>
        <v>#REF!</v>
      </c>
      <c r="V26" s="46">
        <f>SUMIF('04.01.01'!$G:$G,$A26,'04.01.01'!$I:$I)</f>
        <v>0</v>
      </c>
      <c r="W26" s="46">
        <f>SUMIF('04.01.02'!$G:$G,$A26,'04.01.02'!$I:$I)</f>
        <v>0</v>
      </c>
      <c r="X26" s="46" t="e">
        <f>SUMIF(#REF!,$A26,#REF!)</f>
        <v>#REF!</v>
      </c>
      <c r="Y26" s="46">
        <v>0</v>
      </c>
      <c r="Z26" s="46">
        <v>0</v>
      </c>
    </row>
    <row r="27" spans="1:26" x14ac:dyDescent="0.2">
      <c r="A27" s="43" t="s">
        <v>73</v>
      </c>
      <c r="B27" s="44" t="s">
        <v>50</v>
      </c>
      <c r="C27" s="45" t="e">
        <f t="shared" si="0"/>
        <v>#REF!</v>
      </c>
      <c r="D27" s="46" t="e">
        <f>SUMIF(#REF!,$A27,#REF!)</f>
        <v>#REF!</v>
      </c>
      <c r="E27" s="47" t="e">
        <f t="shared" si="1"/>
        <v>#REF!</v>
      </c>
      <c r="F27" s="48"/>
      <c r="G27" s="46" t="e">
        <f>SUMIF(#REF!,$A27,#REF!)</f>
        <v>#REF!</v>
      </c>
      <c r="H27" s="46" t="e">
        <f>SUMIF(#REF!,$A27,#REF!)</f>
        <v>#REF!</v>
      </c>
      <c r="I27" s="46" t="e">
        <f>SUMIF(#REF!,$A27,#REF!)</f>
        <v>#REF!</v>
      </c>
      <c r="J27" s="46" t="e">
        <f>SUMIF(#REF!,$A27,#REF!)</f>
        <v>#REF!</v>
      </c>
      <c r="K27" s="46" t="e">
        <f>SUMIF(#REF!,$A27,#REF!)</f>
        <v>#REF!</v>
      </c>
      <c r="L27" s="46" t="e">
        <f>SUMIF(#REF!,$A27,#REF!)</f>
        <v>#REF!</v>
      </c>
      <c r="M27" s="46" t="e">
        <f>SUMIF(#REF!,$A27,#REF!)</f>
        <v>#REF!</v>
      </c>
      <c r="N27" s="46" t="e">
        <f>SUMIF(#REF!,$A27,#REF!)</f>
        <v>#REF!</v>
      </c>
      <c r="O27" s="46" t="e">
        <f>SUMIF(#REF!,$A27,#REF!)</f>
        <v>#REF!</v>
      </c>
      <c r="P27" s="46">
        <f>SUMIF('01.01.01'!$G:$G,$A27,'01.01.01'!$I:$I)</f>
        <v>0</v>
      </c>
      <c r="Q27" s="46">
        <f>SUMIF('02.02.01'!$G:$G,$A27,'02.02.01'!$I:$I)</f>
        <v>0</v>
      </c>
      <c r="R27" s="46">
        <f>SUMIF('02.02.02'!$G:$G,$A27,'02.02.02'!$I:$I)</f>
        <v>0</v>
      </c>
      <c r="S27" s="46">
        <f>SUMIF('02.02.03'!$G:$G,$A27,'02.02.03'!$I:$I)</f>
        <v>0</v>
      </c>
      <c r="T27" s="46">
        <f>SUMIF('02.01.01'!$G:$G,$A27,'02.01.01'!$I:$I)</f>
        <v>0</v>
      </c>
      <c r="U27" s="46" t="e">
        <f>SUMIF(#REF!,$A27,#REF!)</f>
        <v>#REF!</v>
      </c>
      <c r="V27" s="46">
        <f>SUMIF('04.01.01'!$G:$G,$A27,'04.01.01'!$I:$I)</f>
        <v>0</v>
      </c>
      <c r="W27" s="46">
        <f>SUMIF('04.01.02'!$G:$G,$A27,'04.01.02'!$I:$I)</f>
        <v>0</v>
      </c>
      <c r="X27" s="46" t="e">
        <f>SUMIF(#REF!,$A27,#REF!)</f>
        <v>#REF!</v>
      </c>
      <c r="Y27" s="46">
        <v>0</v>
      </c>
      <c r="Z27" s="46">
        <v>0</v>
      </c>
    </row>
    <row r="28" spans="1:26" x14ac:dyDescent="0.2">
      <c r="A28" s="43" t="s">
        <v>74</v>
      </c>
      <c r="B28" s="44" t="s">
        <v>50</v>
      </c>
      <c r="C28" s="45" t="e">
        <f t="shared" si="0"/>
        <v>#REF!</v>
      </c>
      <c r="D28" s="46" t="e">
        <f>SUMIF(#REF!,$A28,#REF!)</f>
        <v>#REF!</v>
      </c>
      <c r="E28" s="47" t="e">
        <f t="shared" si="1"/>
        <v>#REF!</v>
      </c>
      <c r="F28" s="48"/>
      <c r="G28" s="46" t="e">
        <f>SUMIF(#REF!,$A28,#REF!)</f>
        <v>#REF!</v>
      </c>
      <c r="H28" s="46" t="e">
        <f>SUMIF(#REF!,$A28,#REF!)</f>
        <v>#REF!</v>
      </c>
      <c r="I28" s="46" t="e">
        <f>SUMIF(#REF!,$A28,#REF!)</f>
        <v>#REF!</v>
      </c>
      <c r="J28" s="46" t="e">
        <f>SUMIF(#REF!,$A28,#REF!)</f>
        <v>#REF!</v>
      </c>
      <c r="K28" s="46" t="e">
        <f>SUMIF(#REF!,$A28,#REF!)</f>
        <v>#REF!</v>
      </c>
      <c r="L28" s="46" t="e">
        <f>SUMIF(#REF!,$A28,#REF!)</f>
        <v>#REF!</v>
      </c>
      <c r="M28" s="46" t="e">
        <f>SUMIF(#REF!,$A28,#REF!)</f>
        <v>#REF!</v>
      </c>
      <c r="N28" s="46" t="e">
        <f>SUMIF(#REF!,$A28,#REF!)</f>
        <v>#REF!</v>
      </c>
      <c r="O28" s="46" t="e">
        <f>SUMIF(#REF!,$A28,#REF!)</f>
        <v>#REF!</v>
      </c>
      <c r="P28" s="46">
        <f>SUMIF('01.01.01'!$G:$G,$A28,'01.01.01'!$I:$I)</f>
        <v>0</v>
      </c>
      <c r="Q28" s="46">
        <f>SUMIF('02.02.01'!$G:$G,$A28,'02.02.01'!$I:$I)</f>
        <v>0</v>
      </c>
      <c r="R28" s="46">
        <f>SUMIF('02.02.02'!$G:$G,$A28,'02.02.02'!$I:$I)</f>
        <v>0</v>
      </c>
      <c r="S28" s="46">
        <f>SUMIF('02.02.03'!$G:$G,$A28,'02.02.03'!$I:$I)</f>
        <v>0</v>
      </c>
      <c r="T28" s="46">
        <f>SUMIF('02.01.01'!$G:$G,$A28,'02.01.01'!$I:$I)</f>
        <v>0</v>
      </c>
      <c r="U28" s="46" t="e">
        <f>SUMIF(#REF!,$A28,#REF!)</f>
        <v>#REF!</v>
      </c>
      <c r="V28" s="46">
        <f>SUMIF('04.01.01'!$G:$G,$A28,'04.01.01'!$I:$I)</f>
        <v>0</v>
      </c>
      <c r="W28" s="46">
        <f>SUMIF('04.01.02'!$G:$G,$A28,'04.01.02'!$I:$I)</f>
        <v>0</v>
      </c>
      <c r="X28" s="46" t="e">
        <f>SUMIF(#REF!,$A28,#REF!)</f>
        <v>#REF!</v>
      </c>
      <c r="Y28" s="46">
        <v>0</v>
      </c>
      <c r="Z28" s="46">
        <v>0</v>
      </c>
    </row>
    <row r="29" spans="1:26" x14ac:dyDescent="0.2">
      <c r="A29" s="43" t="s">
        <v>75</v>
      </c>
      <c r="B29" s="44" t="s">
        <v>50</v>
      </c>
      <c r="C29" s="45" t="e">
        <f t="shared" si="0"/>
        <v>#REF!</v>
      </c>
      <c r="D29" s="46">
        <f>SUMIF('01.01.01'!$G:$G,$A29,'01.01.01'!$E:$E)</f>
        <v>4575.2800000000007</v>
      </c>
      <c r="E29" s="47" t="e">
        <f t="shared" si="1"/>
        <v>#REF!</v>
      </c>
      <c r="F29" s="48"/>
      <c r="G29" s="46" t="e">
        <f>SUMIF(#REF!,$A29,#REF!)</f>
        <v>#REF!</v>
      </c>
      <c r="H29" s="46" t="e">
        <f>SUMIF(#REF!,$A29,#REF!)</f>
        <v>#REF!</v>
      </c>
      <c r="I29" s="46" t="e">
        <f>SUMIF(#REF!,$A29,#REF!)</f>
        <v>#REF!</v>
      </c>
      <c r="J29" s="46" t="e">
        <f>SUMIF(#REF!,$A29,#REF!)</f>
        <v>#REF!</v>
      </c>
      <c r="K29" s="46" t="e">
        <f>SUMIF(#REF!,$A29,#REF!)</f>
        <v>#REF!</v>
      </c>
      <c r="L29" s="46" t="e">
        <f>SUMIF(#REF!,$A29,#REF!)</f>
        <v>#REF!</v>
      </c>
      <c r="M29" s="46" t="e">
        <f>SUMIF(#REF!,$A29,#REF!)</f>
        <v>#REF!</v>
      </c>
      <c r="N29" s="46" t="e">
        <f>SUMIF(#REF!,$A29,#REF!)</f>
        <v>#REF!</v>
      </c>
      <c r="O29" s="46" t="e">
        <f>SUMIF(#REF!,$A29,#REF!)</f>
        <v>#REF!</v>
      </c>
      <c r="P29" s="46">
        <f>SUMIF('01.01.01'!$G:$G,$A29,'01.01.01'!$I:$I)</f>
        <v>48</v>
      </c>
      <c r="Q29" s="46">
        <f>SUMIF('02.02.01'!$G:$G,$A29,'02.02.01'!$I:$I)</f>
        <v>0</v>
      </c>
      <c r="R29" s="46">
        <f>SUMIF('02.02.02'!$G:$G,$A29,'02.02.02'!$I:$I)</f>
        <v>0</v>
      </c>
      <c r="S29" s="46">
        <f>SUMIF('02.02.03'!$G:$G,$A29,'02.02.03'!$I:$I)</f>
        <v>0</v>
      </c>
      <c r="T29" s="46">
        <f>SUMIF('02.01.01'!$G:$G,$A29,'02.01.01'!$I:$I)</f>
        <v>0</v>
      </c>
      <c r="U29" s="46" t="e">
        <f>SUMIF(#REF!,$A29,#REF!)</f>
        <v>#REF!</v>
      </c>
      <c r="V29" s="46">
        <f>SUMIF('04.01.01'!$G:$G,$A29,'04.01.01'!$I:$I)</f>
        <v>0</v>
      </c>
      <c r="W29" s="46">
        <f>SUMIF('04.01.02'!$G:$G,$A29,'04.01.02'!$I:$I)</f>
        <v>0</v>
      </c>
      <c r="X29" s="46" t="e">
        <f>SUMIF(#REF!,$A29,#REF!)</f>
        <v>#REF!</v>
      </c>
      <c r="Y29" s="46">
        <v>0</v>
      </c>
      <c r="Z29" s="46">
        <v>0</v>
      </c>
    </row>
    <row r="30" spans="1:26" x14ac:dyDescent="0.2">
      <c r="A30" s="43" t="s">
        <v>76</v>
      </c>
      <c r="B30" s="44" t="s">
        <v>50</v>
      </c>
      <c r="C30" s="45" t="e">
        <f t="shared" si="0"/>
        <v>#REF!</v>
      </c>
      <c r="D30" s="46" t="e">
        <f>SUMIF(#REF!,$A30,#REF!)</f>
        <v>#REF!</v>
      </c>
      <c r="E30" s="47" t="e">
        <f t="shared" si="1"/>
        <v>#REF!</v>
      </c>
      <c r="F30" s="48"/>
      <c r="G30" s="46" t="e">
        <f>SUMIF(#REF!,$A30,#REF!)</f>
        <v>#REF!</v>
      </c>
      <c r="H30" s="46" t="e">
        <f>SUMIF(#REF!,$A30,#REF!)</f>
        <v>#REF!</v>
      </c>
      <c r="I30" s="46" t="e">
        <f>SUMIF(#REF!,$A30,#REF!)</f>
        <v>#REF!</v>
      </c>
      <c r="J30" s="46" t="e">
        <f>SUMIF(#REF!,$A30,#REF!)</f>
        <v>#REF!</v>
      </c>
      <c r="K30" s="46" t="e">
        <f>SUMIF(#REF!,$A30,#REF!)</f>
        <v>#REF!</v>
      </c>
      <c r="L30" s="46" t="e">
        <f>SUMIF(#REF!,$A30,#REF!)</f>
        <v>#REF!</v>
      </c>
      <c r="M30" s="46" t="e">
        <f>SUMIF(#REF!,$A30,#REF!)</f>
        <v>#REF!</v>
      </c>
      <c r="N30" s="46" t="e">
        <f>SUMIF(#REF!,$A30,#REF!)</f>
        <v>#REF!</v>
      </c>
      <c r="O30" s="46" t="e">
        <f>SUMIF(#REF!,$A30,#REF!)</f>
        <v>#REF!</v>
      </c>
      <c r="P30" s="46">
        <f>SUMIF('01.01.01'!$G:$G,$A30,'01.01.01'!$I:$I)</f>
        <v>0</v>
      </c>
      <c r="Q30" s="46">
        <f>SUMIF('02.02.01'!$G:$G,$A30,'02.02.01'!$I:$I)</f>
        <v>0</v>
      </c>
      <c r="R30" s="46">
        <f>SUMIF('02.02.02'!$G:$G,$A30,'02.02.02'!$I:$I)</f>
        <v>0</v>
      </c>
      <c r="S30" s="46">
        <f>SUMIF('02.02.03'!$G:$G,$A30,'02.02.03'!$I:$I)</f>
        <v>0</v>
      </c>
      <c r="T30" s="46">
        <f>SUMIF('02.01.01'!$G:$G,$A30,'02.01.01'!$I:$I)</f>
        <v>0</v>
      </c>
      <c r="U30" s="46" t="e">
        <f>SUMIF(#REF!,$A30,#REF!)</f>
        <v>#REF!</v>
      </c>
      <c r="V30" s="46">
        <f>SUMIF('04.01.01'!$G:$G,$A30,'04.01.01'!$I:$I)</f>
        <v>0</v>
      </c>
      <c r="W30" s="46">
        <f>SUMIF('04.01.02'!$G:$G,$A30,'04.01.02'!$I:$I)</f>
        <v>0</v>
      </c>
      <c r="X30" s="46" t="e">
        <f>SUMIF(#REF!,$A30,#REF!)</f>
        <v>#REF!</v>
      </c>
      <c r="Y30" s="46">
        <v>0</v>
      </c>
      <c r="Z30" s="46">
        <v>0</v>
      </c>
    </row>
    <row r="31" spans="1:26" s="39" customFormat="1" ht="11.25" x14ac:dyDescent="0.2">
      <c r="C31" s="49"/>
      <c r="D31" s="48"/>
      <c r="E31" s="48"/>
      <c r="F31" s="48"/>
      <c r="G31" s="50"/>
      <c r="H31" s="50"/>
      <c r="I31" s="50"/>
      <c r="J31" s="50"/>
      <c r="K31" s="50"/>
      <c r="L31" s="50"/>
      <c r="M31" s="50"/>
      <c r="N31" s="50"/>
      <c r="O31" s="50"/>
      <c r="P31" s="50"/>
      <c r="Q31" s="50"/>
      <c r="R31" s="50"/>
      <c r="S31" s="50"/>
      <c r="T31" s="50"/>
      <c r="U31" s="50"/>
      <c r="V31" s="50"/>
      <c r="W31" s="50"/>
      <c r="X31" s="50"/>
      <c r="Y31" s="50"/>
      <c r="Z31" s="50"/>
    </row>
    <row r="32" spans="1:26" x14ac:dyDescent="0.2">
      <c r="A32" s="223" t="s">
        <v>77</v>
      </c>
      <c r="B32" s="223"/>
      <c r="C32" s="45" t="e">
        <f>SUM(C4:C30)</f>
        <v>#REF!</v>
      </c>
      <c r="D32" s="47"/>
      <c r="E32" s="47" t="e">
        <f>SUM(E4:E31)</f>
        <v>#REF!</v>
      </c>
      <c r="F32" s="48"/>
      <c r="G32" s="46" t="e">
        <f t="shared" ref="G32:Z32" si="2">SUM(G4:G30)</f>
        <v>#REF!</v>
      </c>
      <c r="H32" s="46" t="e">
        <f t="shared" si="2"/>
        <v>#REF!</v>
      </c>
      <c r="I32" s="46" t="e">
        <f t="shared" si="2"/>
        <v>#REF!</v>
      </c>
      <c r="J32" s="46" t="e">
        <f t="shared" si="2"/>
        <v>#REF!</v>
      </c>
      <c r="K32" s="46" t="e">
        <f t="shared" si="2"/>
        <v>#REF!</v>
      </c>
      <c r="L32" s="46" t="e">
        <f t="shared" si="2"/>
        <v>#REF!</v>
      </c>
      <c r="M32" s="46" t="e">
        <f t="shared" si="2"/>
        <v>#REF!</v>
      </c>
      <c r="N32" s="46" t="e">
        <f t="shared" si="2"/>
        <v>#REF!</v>
      </c>
      <c r="O32" s="46" t="e">
        <f t="shared" si="2"/>
        <v>#REF!</v>
      </c>
      <c r="P32" s="46">
        <f t="shared" si="2"/>
        <v>50</v>
      </c>
      <c r="Q32" s="46">
        <f t="shared" si="2"/>
        <v>0</v>
      </c>
      <c r="R32" s="46">
        <f t="shared" si="2"/>
        <v>19</v>
      </c>
      <c r="S32" s="46">
        <f t="shared" si="2"/>
        <v>1</v>
      </c>
      <c r="T32" s="46">
        <f t="shared" si="2"/>
        <v>0</v>
      </c>
      <c r="U32" s="46" t="e">
        <f t="shared" si="2"/>
        <v>#REF!</v>
      </c>
      <c r="V32" s="46">
        <f t="shared" si="2"/>
        <v>0</v>
      </c>
      <c r="W32" s="46">
        <f t="shared" si="2"/>
        <v>0</v>
      </c>
      <c r="X32" s="46" t="e">
        <f t="shared" si="2"/>
        <v>#REF!</v>
      </c>
      <c r="Y32" s="46">
        <f t="shared" si="2"/>
        <v>0</v>
      </c>
      <c r="Z32" s="46">
        <f t="shared" si="2"/>
        <v>0</v>
      </c>
    </row>
    <row r="34" spans="1:24" hidden="1" x14ac:dyDescent="0.2">
      <c r="A34" s="51" t="s">
        <v>27</v>
      </c>
      <c r="B34" s="52" t="e">
        <f>#REF!</f>
        <v>#REF!</v>
      </c>
      <c r="C34" s="48" t="e">
        <f>SUM(G34:X34)</f>
        <v>#REF!</v>
      </c>
      <c r="G34" s="52" t="e">
        <f t="array" ref="G34:X34">TRANSPOSE(B34:B51)</f>
        <v>#REF!</v>
      </c>
      <c r="H34" s="52" t="e">
        <v>#REF!</v>
      </c>
      <c r="I34" s="52" t="e">
        <v>#REF!</v>
      </c>
      <c r="J34" s="52" t="e">
        <v>#REF!</v>
      </c>
      <c r="K34" s="52" t="e">
        <v>#REF!</v>
      </c>
      <c r="L34" s="52" t="e">
        <v>#REF!</v>
      </c>
      <c r="M34" s="52" t="e">
        <v>#REF!</v>
      </c>
      <c r="N34" s="52" t="e">
        <v>#REF!</v>
      </c>
      <c r="O34" s="52" t="e">
        <v>#REF!</v>
      </c>
      <c r="P34" s="52">
        <v>50</v>
      </c>
      <c r="Q34" s="52">
        <v>70</v>
      </c>
      <c r="R34" s="52">
        <v>19</v>
      </c>
      <c r="S34" s="52">
        <v>1</v>
      </c>
      <c r="T34" s="52">
        <v>20</v>
      </c>
      <c r="U34" s="52" t="e">
        <v>#REF!</v>
      </c>
      <c r="V34" s="52">
        <v>7</v>
      </c>
      <c r="W34" s="52">
        <v>7</v>
      </c>
      <c r="X34" s="52" t="e">
        <v>#REF!</v>
      </c>
    </row>
    <row r="35" spans="1:24" hidden="1" x14ac:dyDescent="0.2">
      <c r="A35" s="51" t="s">
        <v>28</v>
      </c>
      <c r="B35" s="52" t="e">
        <f>#REF!</f>
        <v>#REF!</v>
      </c>
      <c r="G35" s="48" t="e">
        <f t="shared" ref="G35:X35" si="3">G32-G34</f>
        <v>#REF!</v>
      </c>
      <c r="H35" s="48" t="e">
        <f t="shared" si="3"/>
        <v>#REF!</v>
      </c>
      <c r="I35" s="48" t="e">
        <f t="shared" si="3"/>
        <v>#REF!</v>
      </c>
      <c r="J35" s="48" t="e">
        <f t="shared" si="3"/>
        <v>#REF!</v>
      </c>
      <c r="K35" s="48" t="e">
        <f t="shared" si="3"/>
        <v>#REF!</v>
      </c>
      <c r="L35" s="48" t="e">
        <f t="shared" si="3"/>
        <v>#REF!</v>
      </c>
      <c r="M35" s="48" t="e">
        <f t="shared" si="3"/>
        <v>#REF!</v>
      </c>
      <c r="N35" s="48" t="e">
        <f t="shared" si="3"/>
        <v>#REF!</v>
      </c>
      <c r="O35" s="48" t="e">
        <f t="shared" si="3"/>
        <v>#REF!</v>
      </c>
      <c r="P35" s="48">
        <f t="shared" si="3"/>
        <v>0</v>
      </c>
      <c r="Q35" s="48">
        <f t="shared" si="3"/>
        <v>-70</v>
      </c>
      <c r="R35" s="48">
        <f t="shared" si="3"/>
        <v>0</v>
      </c>
      <c r="S35" s="48">
        <f t="shared" si="3"/>
        <v>0</v>
      </c>
      <c r="T35" s="48">
        <f t="shared" si="3"/>
        <v>-20</v>
      </c>
      <c r="U35" s="48" t="e">
        <f t="shared" si="3"/>
        <v>#REF!</v>
      </c>
      <c r="V35" s="48">
        <f t="shared" si="3"/>
        <v>-7</v>
      </c>
      <c r="W35" s="48">
        <f t="shared" si="3"/>
        <v>-7</v>
      </c>
      <c r="X35" s="48" t="e">
        <f t="shared" si="3"/>
        <v>#REF!</v>
      </c>
    </row>
    <row r="36" spans="1:24" hidden="1" x14ac:dyDescent="0.2">
      <c r="A36" s="51" t="s">
        <v>29</v>
      </c>
      <c r="B36" s="52" t="e">
        <f>#REF!</f>
        <v>#REF!</v>
      </c>
    </row>
    <row r="37" spans="1:24" hidden="1" x14ac:dyDescent="0.2">
      <c r="A37" s="51" t="s">
        <v>30</v>
      </c>
      <c r="B37" s="52" t="e">
        <f>#REF!</f>
        <v>#REF!</v>
      </c>
    </row>
    <row r="38" spans="1:24" hidden="1" x14ac:dyDescent="0.2">
      <c r="A38" s="51" t="s">
        <v>31</v>
      </c>
      <c r="B38" s="52" t="e">
        <f>#REF!</f>
        <v>#REF!</v>
      </c>
    </row>
    <row r="39" spans="1:24" hidden="1" x14ac:dyDescent="0.2">
      <c r="A39" s="51" t="s">
        <v>32</v>
      </c>
      <c r="B39" s="52" t="e">
        <f>#REF!</f>
        <v>#REF!</v>
      </c>
    </row>
    <row r="40" spans="1:24" hidden="1" x14ac:dyDescent="0.2">
      <c r="A40" s="51" t="s">
        <v>33</v>
      </c>
      <c r="B40" s="52" t="e">
        <f>#REF!</f>
        <v>#REF!</v>
      </c>
    </row>
    <row r="41" spans="1:24" hidden="1" x14ac:dyDescent="0.2">
      <c r="A41" s="51" t="s">
        <v>34</v>
      </c>
      <c r="B41" s="52" t="e">
        <f>#REF!</f>
        <v>#REF!</v>
      </c>
    </row>
    <row r="42" spans="1:24" hidden="1" x14ac:dyDescent="0.2">
      <c r="A42" s="51" t="s">
        <v>35</v>
      </c>
      <c r="B42" s="52" t="e">
        <f>#REF!</f>
        <v>#REF!</v>
      </c>
    </row>
    <row r="43" spans="1:24" hidden="1" x14ac:dyDescent="0.2">
      <c r="A43" s="51" t="s">
        <v>36</v>
      </c>
      <c r="B43" s="52">
        <f>'01.01.01'!$I$2</f>
        <v>50</v>
      </c>
    </row>
    <row r="44" spans="1:24" hidden="1" x14ac:dyDescent="0.2">
      <c r="A44" s="51" t="s">
        <v>37</v>
      </c>
      <c r="B44" s="52">
        <f>'02.02.01'!$I$2</f>
        <v>70</v>
      </c>
    </row>
    <row r="45" spans="1:24" hidden="1" x14ac:dyDescent="0.2">
      <c r="A45" s="51" t="s">
        <v>38</v>
      </c>
      <c r="B45" s="52">
        <f>'02.02.02'!$I$2</f>
        <v>19</v>
      </c>
    </row>
    <row r="46" spans="1:24" hidden="1" x14ac:dyDescent="0.2">
      <c r="A46" s="51" t="s">
        <v>39</v>
      </c>
      <c r="B46" s="52">
        <f>'02.02.03'!$I$4</f>
        <v>1</v>
      </c>
    </row>
    <row r="47" spans="1:24" hidden="1" x14ac:dyDescent="0.2">
      <c r="A47" s="51" t="s">
        <v>40</v>
      </c>
      <c r="B47" s="52">
        <f>'02.01.01'!$I$2</f>
        <v>20</v>
      </c>
    </row>
    <row r="48" spans="1:24" hidden="1" x14ac:dyDescent="0.2">
      <c r="A48" s="51" t="s">
        <v>41</v>
      </c>
      <c r="B48" s="52" t="e">
        <f>#REF!</f>
        <v>#REF!</v>
      </c>
    </row>
    <row r="49" spans="1:2" hidden="1" x14ac:dyDescent="0.2">
      <c r="A49" s="51" t="s">
        <v>42</v>
      </c>
      <c r="B49" s="52">
        <f>'04.01.01'!$I$2</f>
        <v>7</v>
      </c>
    </row>
    <row r="50" spans="1:2" hidden="1" x14ac:dyDescent="0.2">
      <c r="A50" s="51" t="s">
        <v>43</v>
      </c>
      <c r="B50" s="52">
        <f>'04.01.02'!$I$2</f>
        <v>7</v>
      </c>
    </row>
    <row r="51" spans="1:2" hidden="1" x14ac:dyDescent="0.2">
      <c r="A51" s="51" t="s">
        <v>44</v>
      </c>
      <c r="B51" s="52" t="e">
        <f>#REF!</f>
        <v>#REF!</v>
      </c>
    </row>
    <row r="52" spans="1:2" hidden="1" x14ac:dyDescent="0.2">
      <c r="B52" s="48" t="e">
        <f>SUM(B34:B51)</f>
        <v>#REF!</v>
      </c>
    </row>
  </sheetData>
  <mergeCells count="5">
    <mergeCell ref="A1:Z1"/>
    <mergeCell ref="A2:A3"/>
    <mergeCell ref="B2:B3"/>
    <mergeCell ref="C2:C3"/>
    <mergeCell ref="A32:B32"/>
  </mergeCells>
  <printOptions horizontalCentered="1"/>
  <pageMargins left="0.39374999999999999" right="0.39374999999999999" top="0.78749999999999998" bottom="0.78749999999999998" header="0.51180555555555496" footer="0.51180555555555496"/>
  <pageSetup paperSize="9" scale="43"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FF"/>
    <pageSetUpPr fitToPage="1"/>
  </sheetPr>
  <dimension ref="A1:AMK24"/>
  <sheetViews>
    <sheetView view="pageBreakPreview" zoomScaleNormal="100" workbookViewId="0">
      <pane ySplit="11" topLeftCell="A12" activePane="bottomLeft" state="frozen"/>
      <selection activeCell="A12" sqref="A12"/>
      <selection pane="bottomLeft" activeCell="C18" sqref="C17:C18"/>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F21</f>
        <v>23718.030000000002</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35125</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35126</v>
      </c>
      <c r="B13" s="254"/>
      <c r="C13" s="53" t="s">
        <v>30189</v>
      </c>
      <c r="D13" s="29">
        <f>TRUNC(1*$E$23*0.6,2)</f>
        <v>105.6</v>
      </c>
      <c r="E13" s="25">
        <f>VLOOKUP(C13,'Premissas básicas'!$C:$F,3,0)-VLOOKUP(C14,'Premissas básicas'!$C:$F,3,0)</f>
        <v>193.13</v>
      </c>
      <c r="F13" s="19">
        <f>TRUNC(D13*E13,2)</f>
        <v>20394.52</v>
      </c>
      <c r="G13" s="110" t="str">
        <f>IFERROR(HYPERLINK("#"&amp;"'Premissas básicas'!E"&amp;MATCH($C13,'Premissas básicas'!$C:$C,0),INDEX('Premissas básicas'!$A:$C,MATCH($C13,'Premissas básicas'!$C:$C,0),1)),"")</f>
        <v>Caminhão pipa 10.000 l (CP)</v>
      </c>
      <c r="I13" s="35"/>
    </row>
    <row r="14" spans="1:9" x14ac:dyDescent="0.2">
      <c r="A14" s="254"/>
      <c r="B14" s="254"/>
      <c r="C14" s="151" t="s">
        <v>36992</v>
      </c>
      <c r="D14" s="29"/>
      <c r="E14" s="29"/>
      <c r="F14" s="29"/>
      <c r="G14" s="110" t="str">
        <f>IFERROR(HYPERLINK("#"&amp;"'Premissas básicas'!E"&amp;MATCH($C14,'Premissas básicas'!$C:$C,0),INDEX('Premissas básicas'!$A:$C,MATCH($C14,'Premissas básicas'!$C:$C,0),1)),"")</f>
        <v>Motorista</v>
      </c>
      <c r="I14" s="35"/>
    </row>
    <row r="15" spans="1:9" ht="11.25" customHeight="1" x14ac:dyDescent="0.2">
      <c r="A15" s="254" t="s">
        <v>35127</v>
      </c>
      <c r="B15" s="254"/>
      <c r="C15" s="53" t="s">
        <v>30192</v>
      </c>
      <c r="D15" s="29">
        <f>TRUNC(1*$E$23*0.4,2)</f>
        <v>70.400000000000006</v>
      </c>
      <c r="E15" s="25">
        <f>VLOOKUP(C15,'Premissas básicas'!$C:$F,3,0)-VLOOKUP(C16,'Premissas básicas'!$C:$F,3,0)</f>
        <v>45.789999999999992</v>
      </c>
      <c r="F15" s="19">
        <f>TRUNC(D15*E15,2)</f>
        <v>3223.61</v>
      </c>
      <c r="G15" s="110" t="str">
        <f>IFERROR(HYPERLINK("#"&amp;"'Premissas básicas'!E"&amp;MATCH($C15,'Premissas básicas'!$C:$C,0),INDEX('Premissas básicas'!$A:$C,MATCH($C15,'Premissas básicas'!$C:$C,0),1)),"")</f>
        <v>Caminhão pipa 10.000 l (CI)</v>
      </c>
      <c r="I15" s="35"/>
    </row>
    <row r="16" spans="1:9" x14ac:dyDescent="0.2">
      <c r="A16" s="254"/>
      <c r="B16" s="254"/>
      <c r="C16" s="151" t="s">
        <v>36992</v>
      </c>
      <c r="D16" s="29"/>
      <c r="E16" s="29"/>
      <c r="F16" s="29"/>
      <c r="G16" s="110" t="str">
        <f>IFERROR(HYPERLINK("#"&amp;"'Premissas básicas'!E"&amp;MATCH($C16,'Premissas básicas'!$C:$C,0),INDEX('Premissas básicas'!$A:$C,MATCH($C16,'Premissas básicas'!$C:$C,0),1)),"")</f>
        <v>Motorista</v>
      </c>
      <c r="I16" s="35"/>
    </row>
    <row r="17" spans="1:7" x14ac:dyDescent="0.2">
      <c r="A17" s="152"/>
      <c r="B17" s="152"/>
      <c r="C17" s="151"/>
      <c r="D17" s="29"/>
      <c r="E17" s="29"/>
      <c r="F17" s="29"/>
      <c r="G17" s="110" t="str">
        <f>IFERROR(HYPERLINK("#"&amp;"'Premissas básicas'!E"&amp;MATCH($A17,'Premissas básicas'!$A:$A,0),$A17),"")</f>
        <v/>
      </c>
    </row>
    <row r="18" spans="1:7" x14ac:dyDescent="0.2">
      <c r="A18" s="54"/>
      <c r="B18" s="54"/>
      <c r="D18" s="54" t="s">
        <v>35066</v>
      </c>
      <c r="E18" s="54" t="s">
        <v>35075</v>
      </c>
      <c r="F18" s="25" t="s">
        <v>35068</v>
      </c>
      <c r="G18" s="110" t="str">
        <f>IFERROR(HYPERLINK("#"&amp;"'Premissas básicas'!E"&amp;MATCH($A18,'Premissas básicas'!$A:$A,0),$A18),"")</f>
        <v/>
      </c>
    </row>
    <row r="19" spans="1:7" x14ac:dyDescent="0.2">
      <c r="A19" s="18" t="s">
        <v>34975</v>
      </c>
      <c r="B19" s="138"/>
      <c r="C19" s="53"/>
      <c r="D19" s="29">
        <v>1</v>
      </c>
      <c r="E19" s="29">
        <f>VLOOKUP($A19,'Premissas básicas'!$A:$F,5,0)</f>
        <v>99.9</v>
      </c>
      <c r="F19" s="19">
        <f>TRUNC(D19*E19,2)</f>
        <v>99.9</v>
      </c>
      <c r="G19" s="110" t="str">
        <f>IFERROR(HYPERLINK("#"&amp;"'Premissas básicas'!E"&amp;MATCH($A19,'Premissas básicas'!$A:$A,0),$A19),"")</f>
        <v>Comunicação via celular / rádio</v>
      </c>
    </row>
    <row r="20" spans="1:7" x14ac:dyDescent="0.2">
      <c r="G20" s="110"/>
    </row>
    <row r="21" spans="1:7" x14ac:dyDescent="0.2">
      <c r="A21" s="250" t="s">
        <v>35128</v>
      </c>
      <c r="B21" s="250"/>
      <c r="C21" s="250"/>
      <c r="D21" s="250"/>
      <c r="E21" s="250"/>
      <c r="F21" s="144">
        <f>SUM(F12:F20)</f>
        <v>23718.030000000002</v>
      </c>
    </row>
    <row r="22" spans="1:7" x14ac:dyDescent="0.2">
      <c r="G22" s="110"/>
    </row>
    <row r="23" spans="1:7" x14ac:dyDescent="0.2">
      <c r="A23" s="146" t="s">
        <v>34913</v>
      </c>
      <c r="E23" s="25">
        <f>VLOOKUP(A23,'Premissas básicas'!$A:$F,5,0)</f>
        <v>176</v>
      </c>
      <c r="F23" s="19" t="s">
        <v>35078</v>
      </c>
      <c r="G23" s="110" t="str">
        <f>IFERROR(HYPERLINK("#"&amp;"'Premissas básicas'!E"&amp;MATCH($A23,'Premissas básicas'!$A:$A,0),$A23),"")</f>
        <v>Horas trabalhadas no mês¹</v>
      </c>
    </row>
    <row r="24" spans="1:7" x14ac:dyDescent="0.2">
      <c r="A24" s="147" t="s">
        <v>34910</v>
      </c>
      <c r="E24" s="25">
        <f>VLOOKUP(A24,'Premissas básicas'!$A:$F,5,0)</f>
        <v>24</v>
      </c>
      <c r="F24" s="19" t="s">
        <v>35079</v>
      </c>
      <c r="G24" s="110" t="str">
        <f>IFERROR(HYPERLINK("#"&amp;"'Premissas básicas'!E"&amp;MATCH($A24,'Premissas básicas'!$A:$A,0),$A24),"")</f>
        <v>Dias trabalhados no mês¹</v>
      </c>
    </row>
  </sheetData>
  <mergeCells count="5">
    <mergeCell ref="A7:B7"/>
    <mergeCell ref="B9:E9"/>
    <mergeCell ref="A13:B14"/>
    <mergeCell ref="A15:B16"/>
    <mergeCell ref="A21:E21"/>
  </mergeCells>
  <hyperlinks>
    <hyperlink ref="G1" location="Premissas%20b%C3%A1sicas!A10" display="Premissas" xr:uid="{00000000-0004-0000-2700-000000000000}"/>
    <hyperlink ref="G2" location="Planilha!A9" display="Planilha" xr:uid="{00000000-0004-0000-2700-000001000000}"/>
  </hyperlinks>
  <printOptions horizontalCentered="1"/>
  <pageMargins left="0.57222222222222197" right="0.39374999999999999" top="0.78749999999999998" bottom="0.78749999999999998" header="0.51180555555555496" footer="0.51180555555555496"/>
  <pageSetup paperSize="9" firstPageNumber="0"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FF"/>
    <pageSetUpPr fitToPage="1"/>
  </sheetPr>
  <dimension ref="A1:AMK25"/>
  <sheetViews>
    <sheetView view="pageBreakPreview" zoomScaleNormal="100" workbookViewId="0">
      <pane ySplit="11" topLeftCell="A12" activePane="bottomLeft" state="frozen"/>
      <selection activeCell="A12" sqref="A12"/>
      <selection pane="bottomLeft" activeCell="C16" sqref="C16"/>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F21</f>
        <v>6194.77</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35129</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35130</v>
      </c>
      <c r="B13" s="254"/>
      <c r="C13" s="53" t="s">
        <v>30245</v>
      </c>
      <c r="D13" s="29">
        <f>TRUNC(1*$E$23*0.2,2)</f>
        <v>35.200000000000003</v>
      </c>
      <c r="E13" s="178">
        <f>VLOOKUP(C13,'Premissas básicas'!$C:$F,3,0)-VLOOKUP(C14,'Premissas básicas'!$C:$F,3,0)</f>
        <v>83.509999999999991</v>
      </c>
      <c r="F13" s="19">
        <f>TRUNC(D13*E13,2)</f>
        <v>2939.55</v>
      </c>
      <c r="G13" s="110" t="str">
        <f>IFERROR(HYPERLINK("#"&amp;"'Premissas básicas'!E"&amp;MATCH($C13,'Premissas básicas'!$C:$C,0),INDEX('Premissas básicas'!$A:$C,MATCH($C13,'Premissas básicas'!$C:$C,0),1)),"")</f>
        <v>Micro-ônibus (CP)</v>
      </c>
      <c r="I13" s="35"/>
    </row>
    <row r="14" spans="1:9" x14ac:dyDescent="0.2">
      <c r="A14" s="254"/>
      <c r="B14" s="254"/>
      <c r="C14" s="151" t="s">
        <v>36992</v>
      </c>
      <c r="D14" s="29"/>
      <c r="E14" s="29"/>
      <c r="F14" s="29"/>
      <c r="G14" s="110" t="str">
        <f>IFERROR(HYPERLINK("#"&amp;"'Premissas básicas'!E"&amp;MATCH($C14,'Premissas básicas'!$C:$C,0),INDEX('Premissas básicas'!$A:$C,MATCH($C14,'Premissas básicas'!$C:$C,0),1)),"")</f>
        <v>Motorista</v>
      </c>
      <c r="I14" s="35"/>
    </row>
    <row r="15" spans="1:9" ht="11.25" customHeight="1" x14ac:dyDescent="0.2">
      <c r="A15" s="254" t="s">
        <v>35131</v>
      </c>
      <c r="B15" s="254"/>
      <c r="C15" s="53" t="s">
        <v>30248</v>
      </c>
      <c r="D15" s="29">
        <f>TRUNC(1*$E$23*0.8,2)</f>
        <v>140.80000000000001</v>
      </c>
      <c r="E15" s="178">
        <f>VLOOKUP(C15,'Premissas básicas'!$C:$F,3,0)-VLOOKUP(C16,'Premissas básicas'!$C:$F,3,0)</f>
        <v>22.41</v>
      </c>
      <c r="F15" s="19">
        <f>TRUNC(D15*E15,2)</f>
        <v>3155.32</v>
      </c>
      <c r="G15" s="110" t="str">
        <f>IFERROR(HYPERLINK("#"&amp;"'Premissas básicas'!E"&amp;MATCH($C15,'Premissas básicas'!$C:$C,0),INDEX('Premissas básicas'!$A:$C,MATCH($C15,'Premissas básicas'!$C:$C,0),1)),"")</f>
        <v>Micro-ônibus (CI)</v>
      </c>
      <c r="I15" s="35"/>
    </row>
    <row r="16" spans="1:9" x14ac:dyDescent="0.2">
      <c r="A16" s="254"/>
      <c r="B16" s="254"/>
      <c r="C16" s="151" t="s">
        <v>36992</v>
      </c>
      <c r="D16" s="29"/>
      <c r="E16" s="29"/>
      <c r="F16" s="29"/>
      <c r="G16" s="110" t="str">
        <f>IFERROR(HYPERLINK("#"&amp;"'Premissas básicas'!E"&amp;MATCH($C16,'Premissas básicas'!$C:$C,0),INDEX('Premissas básicas'!$A:$C,MATCH($C16,'Premissas básicas'!$C:$C,0),1)),"")</f>
        <v>Motorista</v>
      </c>
    </row>
    <row r="17" spans="1:9" s="134" customFormat="1" ht="11.25" x14ac:dyDescent="0.2">
      <c r="A17" s="155"/>
      <c r="B17" s="155"/>
      <c r="C17" s="179" t="s">
        <v>6044</v>
      </c>
      <c r="D17" s="29"/>
      <c r="E17" s="29"/>
      <c r="F17" s="29"/>
      <c r="G17" s="110"/>
      <c r="I17" s="18"/>
    </row>
    <row r="18" spans="1:9" x14ac:dyDescent="0.2">
      <c r="A18" s="38"/>
      <c r="B18" s="54"/>
      <c r="D18" s="54" t="s">
        <v>35066</v>
      </c>
      <c r="E18" s="54" t="s">
        <v>35075</v>
      </c>
      <c r="F18" s="25" t="s">
        <v>35068</v>
      </c>
      <c r="G18" s="110" t="str">
        <f>IFERROR(HYPERLINK("#"&amp;"'Premissas básicas'!E"&amp;MATCH($A18,'Premissas básicas'!$A:$A,0),$A18),"")</f>
        <v/>
      </c>
    </row>
    <row r="19" spans="1:9" x14ac:dyDescent="0.2">
      <c r="A19" s="18" t="s">
        <v>34975</v>
      </c>
      <c r="B19" s="138"/>
      <c r="C19" s="53"/>
      <c r="D19" s="29">
        <v>1</v>
      </c>
      <c r="E19" s="29">
        <f>VLOOKUP($A19,'Premissas básicas'!$A:$F,5,0)</f>
        <v>99.9</v>
      </c>
      <c r="F19" s="19">
        <f>TRUNC(D19*E19,2)</f>
        <v>99.9</v>
      </c>
      <c r="G19" s="110" t="str">
        <f>IFERROR(HYPERLINK("#"&amp;"'Premissas básicas'!E"&amp;MATCH($A19,'Premissas básicas'!$A:$A,0),$A19),"")</f>
        <v>Comunicação via celular / rádio</v>
      </c>
    </row>
    <row r="20" spans="1:9" x14ac:dyDescent="0.2">
      <c r="B20" s="138"/>
      <c r="C20" s="53"/>
      <c r="D20" s="29"/>
      <c r="E20" s="29"/>
      <c r="G20" s="110"/>
    </row>
    <row r="21" spans="1:9" x14ac:dyDescent="0.2">
      <c r="A21" s="250" t="s">
        <v>35132</v>
      </c>
      <c r="B21" s="250"/>
      <c r="C21" s="250"/>
      <c r="D21" s="250"/>
      <c r="E21" s="250"/>
      <c r="F21" s="144">
        <f>SUM(F12:F20)</f>
        <v>6194.77</v>
      </c>
    </row>
    <row r="22" spans="1:9" x14ac:dyDescent="0.2">
      <c r="G22" s="110"/>
    </row>
    <row r="23" spans="1:9" x14ac:dyDescent="0.2">
      <c r="A23" s="146" t="s">
        <v>34919</v>
      </c>
      <c r="E23" s="25">
        <f>VLOOKUP(A23,'Premissas básicas'!$A:$F,5,0)</f>
        <v>176</v>
      </c>
      <c r="F23" s="19" t="s">
        <v>35078</v>
      </c>
      <c r="G23" s="110" t="str">
        <f>IFERROR(HYPERLINK("#"&amp;"'Premissas básicas'!E"&amp;MATCH($A23,'Premissas básicas'!$A:$A,0),$A23),"")</f>
        <v>Horas trabalhadas no mês²</v>
      </c>
    </row>
    <row r="24" spans="1:9" x14ac:dyDescent="0.2">
      <c r="A24" s="153" t="s">
        <v>34917</v>
      </c>
      <c r="E24" s="25">
        <f>VLOOKUP(A24,'Premissas básicas'!$A:$F,5,0)</f>
        <v>22</v>
      </c>
      <c r="F24" s="19" t="s">
        <v>35079</v>
      </c>
      <c r="G24" s="110" t="str">
        <f>IFERROR(HYPERLINK("#"&amp;"'Premissas básicas'!E"&amp;MATCH($A24,'Premissas básicas'!$A:$A,0),$A24),"")</f>
        <v>Dias trabalhados no mês²</v>
      </c>
    </row>
    <row r="25" spans="1:9" hidden="1" x14ac:dyDescent="0.2">
      <c r="A25" s="18" t="s">
        <v>35115</v>
      </c>
      <c r="E25" s="25">
        <v>120</v>
      </c>
      <c r="F25" s="19" t="s">
        <v>34978</v>
      </c>
      <c r="G25" s="110"/>
    </row>
  </sheetData>
  <mergeCells count="5">
    <mergeCell ref="A7:B7"/>
    <mergeCell ref="B9:E9"/>
    <mergeCell ref="A13:B14"/>
    <mergeCell ref="A15:B16"/>
    <mergeCell ref="A21:E21"/>
  </mergeCells>
  <hyperlinks>
    <hyperlink ref="G1" location="Premissas%20b%C3%A1sicas!A10" display="Premissas" xr:uid="{00000000-0004-0000-2800-000000000000}"/>
    <hyperlink ref="G2" location="Planilha!A9" display="Planilha" xr:uid="{00000000-0004-0000-2800-000001000000}"/>
  </hyperlinks>
  <printOptions horizontalCentered="1"/>
  <pageMargins left="0.68333333333333302" right="0.39374999999999999" top="0.78749999999999998" bottom="0.78749999999999998" header="0.51180555555555496" footer="0.51180555555555496"/>
  <pageSetup paperSize="9" scale="97" firstPageNumber="0"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FF"/>
    <pageSetUpPr fitToPage="1"/>
  </sheetPr>
  <dimension ref="A1:AMK25"/>
  <sheetViews>
    <sheetView view="pageBreakPreview" zoomScaleNormal="100" workbookViewId="0">
      <pane ySplit="11" topLeftCell="A12" activePane="bottomLeft" state="frozen"/>
      <selection pane="bottomLeft" activeCell="A12" sqref="A12"/>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t="e">
        <f>F22</f>
        <v>#N/A</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35133</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35134</v>
      </c>
      <c r="B13" s="254"/>
      <c r="C13" s="53" t="s">
        <v>30543</v>
      </c>
      <c r="D13" s="29">
        <f>TRUNC(1*$E$24*0.6,2)</f>
        <v>105.6</v>
      </c>
      <c r="E13" s="25" t="e">
        <f>VLOOKUP(C13,'Premissas básicas'!$C:$F,3,0)-VLOOKUP(C14,'Premissas básicas'!$C:$F,3,0)</f>
        <v>#N/A</v>
      </c>
      <c r="F13" s="19" t="e">
        <f>TRUNC(D13*E13,2)</f>
        <v>#N/A</v>
      </c>
      <c r="G13" s="110" t="str">
        <f>IFERROR(HYPERLINK("#"&amp;"'Premissas básicas'!E"&amp;MATCH($C13,'Premissas básicas'!$C:$C,0),INDEX('Premissas básicas'!$A:$C,MATCH($C13,'Premissas básicas'!$C:$C,0),1)),"")</f>
        <v>Trator de pneus (CP)</v>
      </c>
      <c r="I13" s="35"/>
    </row>
    <row r="14" spans="1:9" x14ac:dyDescent="0.2">
      <c r="A14" s="254"/>
      <c r="B14" s="254"/>
      <c r="C14" s="151" t="s">
        <v>5768</v>
      </c>
      <c r="D14" s="29"/>
      <c r="E14" s="156"/>
      <c r="F14" s="29"/>
      <c r="G14" s="110" t="str">
        <f>IFERROR(HYPERLINK("#"&amp;"'Premissas básicas'!E"&amp;MATCH($C14,'Premissas básicas'!$C:$C,0),INDEX('Premissas básicas'!$A:$C,MATCH($C14,'Premissas básicas'!$C:$C,0),1)),"")</f>
        <v/>
      </c>
      <c r="I14" s="35"/>
    </row>
    <row r="15" spans="1:9" ht="11.25" customHeight="1" x14ac:dyDescent="0.2">
      <c r="A15" s="254" t="s">
        <v>35135</v>
      </c>
      <c r="B15" s="254"/>
      <c r="C15" s="53" t="s">
        <v>30546</v>
      </c>
      <c r="D15" s="29">
        <f>TRUNC(1*$E$24*0.4,2)</f>
        <v>70.400000000000006</v>
      </c>
      <c r="E15" s="25" t="e">
        <f>VLOOKUP(C15,'Premissas básicas'!$C:$F,3,0)-VLOOKUP(C16,'Premissas básicas'!$C:$F,3,0)</f>
        <v>#N/A</v>
      </c>
      <c r="F15" s="19" t="e">
        <f>TRUNC(D15*E15,2)</f>
        <v>#N/A</v>
      </c>
      <c r="G15" s="110" t="str">
        <f>IFERROR(HYPERLINK("#"&amp;"'Premissas básicas'!E"&amp;MATCH($C15,'Premissas básicas'!$C:$C,0),INDEX('Premissas básicas'!$A:$C,MATCH($C15,'Premissas básicas'!$C:$C,0),1)),"")</f>
        <v>Trator de pneus (CI)</v>
      </c>
      <c r="I15" s="35"/>
    </row>
    <row r="16" spans="1:9" x14ac:dyDescent="0.2">
      <c r="A16" s="254"/>
      <c r="B16" s="254"/>
      <c r="C16" s="151" t="s">
        <v>5768</v>
      </c>
      <c r="D16" s="29"/>
      <c r="E16" s="156"/>
      <c r="F16" s="29"/>
      <c r="G16" s="110" t="str">
        <f>IFERROR(HYPERLINK("#"&amp;"'Premissas básicas'!E"&amp;MATCH($C16,'Premissas básicas'!$C:$C,0),INDEX('Premissas básicas'!$A:$C,MATCH($C16,'Premissas básicas'!$C:$C,0),1)),"")</f>
        <v/>
      </c>
      <c r="I16" s="35"/>
    </row>
    <row r="17" spans="1:7" x14ac:dyDescent="0.2">
      <c r="A17" s="38" t="s">
        <v>34950</v>
      </c>
      <c r="B17" s="38"/>
      <c r="C17" s="149" t="s">
        <v>35076</v>
      </c>
      <c r="D17" s="29">
        <v>1</v>
      </c>
      <c r="E17" s="29">
        <f>VLOOKUP($A17,'Premissas básicas'!$A:$F,5,0)</f>
        <v>60</v>
      </c>
      <c r="F17" s="19">
        <f>TRUNC(D17*E17*$E$24,2)</f>
        <v>10560</v>
      </c>
      <c r="G17" s="110" t="str">
        <f>IFERROR(HYPERLINK("#"&amp;"'Premissas básicas'!E"&amp;MATCH($A17,'Premissas básicas'!$A:$A,0),$A17),"")</f>
        <v>Braço giratório articulado</v>
      </c>
    </row>
    <row r="18" spans="1:7" x14ac:dyDescent="0.2">
      <c r="A18" s="138"/>
      <c r="B18" s="138"/>
      <c r="C18" s="53"/>
      <c r="D18" s="29"/>
      <c r="E18" s="156"/>
      <c r="G18" s="110" t="str">
        <f>IFERROR(HYPERLINK("#"&amp;"'Premissas básicas'!E"&amp;MATCH($A18,'Premissas básicas'!$A:$A,0),$A18),"")</f>
        <v/>
      </c>
    </row>
    <row r="19" spans="1:7" x14ac:dyDescent="0.2">
      <c r="A19" s="54"/>
      <c r="B19" s="54"/>
      <c r="D19" s="54" t="s">
        <v>35066</v>
      </c>
      <c r="E19" s="54" t="s">
        <v>35075</v>
      </c>
      <c r="F19" s="25" t="s">
        <v>35068</v>
      </c>
      <c r="G19" s="110" t="str">
        <f>IFERROR(HYPERLINK("#"&amp;"'Premissas básicas'!E"&amp;MATCH($A19,'Premissas básicas'!$A:$A,0),$A19),"")</f>
        <v/>
      </c>
    </row>
    <row r="20" spans="1:7" x14ac:dyDescent="0.2">
      <c r="A20" s="18" t="s">
        <v>34975</v>
      </c>
      <c r="B20" s="138"/>
      <c r="C20" s="53"/>
      <c r="D20" s="29">
        <v>1</v>
      </c>
      <c r="E20" s="29">
        <f>VLOOKUP($A20,'Premissas básicas'!$A:$F,5,0)</f>
        <v>99.9</v>
      </c>
      <c r="F20" s="19">
        <f>TRUNC(D20*E20,2)</f>
        <v>99.9</v>
      </c>
      <c r="G20" s="110" t="str">
        <f>IFERROR(HYPERLINK("#"&amp;"'Premissas básicas'!E"&amp;MATCH($A20,'Premissas básicas'!$A:$A,0),$A20),"")</f>
        <v>Comunicação via celular / rádio</v>
      </c>
    </row>
    <row r="21" spans="1:7" x14ac:dyDescent="0.2">
      <c r="B21" s="138"/>
      <c r="C21" s="53"/>
      <c r="D21" s="29"/>
      <c r="E21" s="29"/>
      <c r="G21" s="110"/>
    </row>
    <row r="22" spans="1:7" x14ac:dyDescent="0.2">
      <c r="A22" s="250" t="s">
        <v>35136</v>
      </c>
      <c r="B22" s="250"/>
      <c r="C22" s="250"/>
      <c r="D22" s="250"/>
      <c r="E22" s="250"/>
      <c r="F22" s="144" t="e">
        <f>SUM(F12:F21)</f>
        <v>#N/A</v>
      </c>
    </row>
    <row r="23" spans="1:7" x14ac:dyDescent="0.2">
      <c r="G23" s="110"/>
    </row>
    <row r="24" spans="1:7" x14ac:dyDescent="0.2">
      <c r="A24" s="146" t="s">
        <v>34913</v>
      </c>
      <c r="E24" s="25">
        <f>VLOOKUP(A24,'Premissas básicas'!$A:$F,5,0)</f>
        <v>176</v>
      </c>
      <c r="F24" s="19" t="s">
        <v>35078</v>
      </c>
      <c r="G24" s="110" t="str">
        <f>IFERROR(HYPERLINK("#"&amp;"'Premissas básicas'!E"&amp;MATCH($A24,'Premissas básicas'!$A:$A,0),$A24),"")</f>
        <v>Horas trabalhadas no mês¹</v>
      </c>
    </row>
    <row r="25" spans="1:7" x14ac:dyDescent="0.2">
      <c r="A25" s="147" t="s">
        <v>34910</v>
      </c>
      <c r="E25" s="25">
        <f>VLOOKUP(A25,'Premissas básicas'!$A:$F,5,0)</f>
        <v>24</v>
      </c>
      <c r="F25" s="19" t="s">
        <v>35079</v>
      </c>
      <c r="G25" s="110" t="str">
        <f>IFERROR(HYPERLINK("#"&amp;"'Premissas básicas'!E"&amp;MATCH($A25,'Premissas básicas'!$A:$A,0),$A25),"")</f>
        <v>Dias trabalhados no mês¹</v>
      </c>
    </row>
  </sheetData>
  <mergeCells count="5">
    <mergeCell ref="A7:B7"/>
    <mergeCell ref="B9:E9"/>
    <mergeCell ref="A13:B14"/>
    <mergeCell ref="A15:B16"/>
    <mergeCell ref="A22:E22"/>
  </mergeCells>
  <hyperlinks>
    <hyperlink ref="G1" location="Premissas%20b%C3%A1sicas!A10" display="Premissas" xr:uid="{00000000-0004-0000-2900-000000000000}"/>
    <hyperlink ref="G2" location="Planilha!A9" display="Planilha" xr:uid="{00000000-0004-0000-2900-000001000000}"/>
  </hyperlinks>
  <printOptions horizontalCentered="1"/>
  <pageMargins left="0.62777777777777799" right="0.39374999999999999" top="0.78749999999999998" bottom="0.78749999999999998" header="0.51180555555555496" footer="0.51180555555555496"/>
  <pageSetup paperSize="9" scale="97" firstPageNumber="0"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FF"/>
    <pageSetUpPr fitToPage="1"/>
  </sheetPr>
  <dimension ref="A1:AMK21"/>
  <sheetViews>
    <sheetView view="pageBreakPreview" zoomScaleNormal="100" workbookViewId="0">
      <pane ySplit="11" topLeftCell="A12" activePane="bottomLeft" state="frozen"/>
      <selection activeCell="A12" sqref="A12"/>
      <selection pane="bottomLeft" activeCell="F35" sqref="F35"/>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F18</f>
        <v>526.23</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35137</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35138</v>
      </c>
      <c r="B13" s="254"/>
      <c r="C13" s="53" t="s">
        <v>31171</v>
      </c>
      <c r="D13" s="29">
        <f>TRUNC(1*$E$20*0.6,2)</f>
        <v>105.6</v>
      </c>
      <c r="E13" s="25">
        <f>VLOOKUP(C13,'Premissas básicas'!$C:$F,3,0)</f>
        <v>4.8899999999999997</v>
      </c>
      <c r="F13" s="19">
        <f>TRUNC(D13*E13,2)</f>
        <v>516.38</v>
      </c>
      <c r="G13" s="110" t="str">
        <f>IFERROR(HYPERLINK("#"&amp;"'Premissas básicas'!E"&amp;MATCH($C13,'Premissas básicas'!$C:$C,0),INDEX('Premissas básicas'!$A:$C,MATCH($C13,'Premissas básicas'!$C:$C,0),1)),"")</f>
        <v>Motosserra (CP)</v>
      </c>
      <c r="I13" s="35"/>
    </row>
    <row r="14" spans="1:9" x14ac:dyDescent="0.2">
      <c r="A14" s="254"/>
      <c r="B14" s="254"/>
      <c r="C14" s="151"/>
      <c r="D14" s="29"/>
      <c r="E14" s="156"/>
      <c r="F14" s="29"/>
      <c r="G14" s="110" t="str">
        <f>IFERROR(HYPERLINK("#"&amp;"'Premissas básicas'!E"&amp;MATCH($A14,'Premissas básicas'!$A:$A,0),$A14),"")</f>
        <v/>
      </c>
    </row>
    <row r="15" spans="1:9" ht="11.25" customHeight="1" x14ac:dyDescent="0.2">
      <c r="A15" s="254" t="s">
        <v>35139</v>
      </c>
      <c r="B15" s="254"/>
      <c r="C15" s="53" t="s">
        <v>31173</v>
      </c>
      <c r="D15" s="29">
        <f>TRUNC(1*$E$20*0.4,2)</f>
        <v>70.400000000000006</v>
      </c>
      <c r="E15" s="25">
        <f>VLOOKUP(C15,'Premissas básicas'!$C:$F,3,0)</f>
        <v>0.14000000000000001</v>
      </c>
      <c r="F15" s="19">
        <f>TRUNC(D15*E15,2)</f>
        <v>9.85</v>
      </c>
      <c r="G15" s="110" t="str">
        <f>IFERROR(HYPERLINK("#"&amp;"'Premissas básicas'!E"&amp;MATCH($C15,'Premissas básicas'!$C:$C,0),INDEX('Premissas básicas'!$A:$C,MATCH($C15,'Premissas básicas'!$C:$C,0),1)),"")</f>
        <v>Motosserra (CI)</v>
      </c>
      <c r="I15" s="35"/>
    </row>
    <row r="16" spans="1:9" x14ac:dyDescent="0.2">
      <c r="A16" s="254"/>
      <c r="B16" s="254"/>
      <c r="C16" s="151"/>
      <c r="D16" s="29"/>
      <c r="E16" s="156"/>
      <c r="F16" s="29"/>
      <c r="G16" s="110" t="str">
        <f>IFERROR(HYPERLINK("#"&amp;"'Premissas básicas'!E"&amp;MATCH($A16,'Premissas básicas'!$A:$A,0),$A16),"")</f>
        <v/>
      </c>
    </row>
    <row r="17" spans="1:7" x14ac:dyDescent="0.2">
      <c r="B17" s="138"/>
      <c r="C17" s="53"/>
      <c r="D17" s="29"/>
      <c r="E17" s="156"/>
      <c r="G17" s="110"/>
    </row>
    <row r="18" spans="1:7" x14ac:dyDescent="0.2">
      <c r="A18" s="250" t="s">
        <v>35140</v>
      </c>
      <c r="B18" s="250"/>
      <c r="C18" s="250"/>
      <c r="D18" s="250"/>
      <c r="E18" s="250"/>
      <c r="F18" s="144">
        <f>SUM(F12:F17)</f>
        <v>526.23</v>
      </c>
    </row>
    <row r="19" spans="1:7" x14ac:dyDescent="0.2">
      <c r="G19" s="110"/>
    </row>
    <row r="20" spans="1:7" x14ac:dyDescent="0.2">
      <c r="A20" s="146" t="s">
        <v>34913</v>
      </c>
      <c r="E20" s="25">
        <f>VLOOKUP(A20,'Premissas básicas'!$A:$F,5,0)</f>
        <v>176</v>
      </c>
      <c r="F20" s="19" t="s">
        <v>35078</v>
      </c>
      <c r="G20" s="110" t="str">
        <f>IFERROR(HYPERLINK("#"&amp;"'Premissas básicas'!E"&amp;MATCH($A20,'Premissas básicas'!$A:$A,0),$A20),"")</f>
        <v>Horas trabalhadas no mês¹</v>
      </c>
    </row>
    <row r="21" spans="1:7" x14ac:dyDescent="0.2">
      <c r="A21" s="147" t="s">
        <v>34910</v>
      </c>
      <c r="E21" s="25">
        <f>VLOOKUP(A21,'Premissas básicas'!$A:$F,5,0)</f>
        <v>24</v>
      </c>
      <c r="F21" s="19" t="s">
        <v>35079</v>
      </c>
      <c r="G21" s="110" t="str">
        <f>IFERROR(HYPERLINK("#"&amp;"'Premissas básicas'!E"&amp;MATCH($A21,'Premissas básicas'!$A:$A,0),$A21),"")</f>
        <v>Dias trabalhados no mês¹</v>
      </c>
    </row>
  </sheetData>
  <mergeCells count="5">
    <mergeCell ref="A7:B7"/>
    <mergeCell ref="B9:E9"/>
    <mergeCell ref="A13:B14"/>
    <mergeCell ref="A15:B16"/>
    <mergeCell ref="A18:E18"/>
  </mergeCells>
  <hyperlinks>
    <hyperlink ref="G1" location="Premissas%20b%C3%A1sicas!A10" display="Premissas" xr:uid="{00000000-0004-0000-2A00-000000000000}"/>
    <hyperlink ref="G2" location="Planilha!A9" display="Planilha" xr:uid="{00000000-0004-0000-2A00-000001000000}"/>
  </hyperlinks>
  <printOptions horizontalCentered="1"/>
  <pageMargins left="0.60972222222222205" right="0.39374999999999999" top="0.78749999999999998" bottom="0.78749999999999998" header="0.51180555555555496" footer="0.51180555555555496"/>
  <pageSetup paperSize="9" firstPageNumber="0"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FF"/>
    <pageSetUpPr fitToPage="1"/>
  </sheetPr>
  <dimension ref="A1:AMK26"/>
  <sheetViews>
    <sheetView view="pageBreakPreview" zoomScaleNormal="100" workbookViewId="0">
      <pane ySplit="11" topLeftCell="A12" activePane="bottomLeft" state="frozen"/>
      <selection activeCell="A12" sqref="A12"/>
      <selection pane="bottomLeft" activeCell="E33" sqref="E3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F23</f>
        <v>10664.88</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ht="11.25" customHeight="1" x14ac:dyDescent="0.2">
      <c r="A9" s="1" t="s">
        <v>35110</v>
      </c>
      <c r="B9" s="253" t="s">
        <v>35141</v>
      </c>
      <c r="C9" s="253"/>
      <c r="D9" s="253"/>
      <c r="E9" s="253"/>
      <c r="F9" s="139" t="s">
        <v>35063</v>
      </c>
    </row>
    <row r="10" spans="1:9" x14ac:dyDescent="0.2">
      <c r="A10" s="1"/>
      <c r="B10" s="1"/>
      <c r="C10" s="1"/>
      <c r="D10" s="1"/>
      <c r="E10" s="1"/>
      <c r="F10" s="139"/>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35142</v>
      </c>
      <c r="B13" s="254"/>
      <c r="C13" s="53" t="s">
        <v>30592</v>
      </c>
      <c r="D13" s="29">
        <f>TRUNC(1*$E$25*0.6,2)</f>
        <v>57.6</v>
      </c>
      <c r="E13" s="178">
        <f>VLOOKUP(C13,'Premissas básicas'!$C:$F,3,0)-VLOOKUP(C14,'Premissas básicas'!$C:$F,3,0)</f>
        <v>160.88000000000002</v>
      </c>
      <c r="F13" s="19">
        <f>TRUNC(D13*E13,2)</f>
        <v>9266.68</v>
      </c>
      <c r="G13" s="110" t="str">
        <f>IFERROR(HYPERLINK("#"&amp;"'Premissas básicas'!E"&amp;MATCH($C13,'Premissas básicas'!$C:$C,0),INDEX('Premissas básicas'!$A:$C,MATCH($C13,'Premissas básicas'!$C:$C,0),1)),"")</f>
        <v>Retroescavadeira (CP)</v>
      </c>
      <c r="I13" s="35"/>
    </row>
    <row r="14" spans="1:9" x14ac:dyDescent="0.2">
      <c r="A14" s="254"/>
      <c r="B14" s="254"/>
      <c r="C14" s="151" t="s">
        <v>36981</v>
      </c>
      <c r="D14" s="29"/>
      <c r="E14" s="156"/>
      <c r="F14" s="29"/>
      <c r="G14" s="110" t="str">
        <f>IFERROR(HYPERLINK("#"&amp;"'Premissas básicas'!E"&amp;MATCH($C14,'Premissas básicas'!$C:$C,0),INDEX('Premissas básicas'!$A:$C,MATCH($C14,'Premissas básicas'!$C:$C,0),1)),"")</f>
        <v>Operador de trator</v>
      </c>
      <c r="I14" s="35"/>
    </row>
    <row r="15" spans="1:9" x14ac:dyDescent="0.2">
      <c r="A15" s="254"/>
      <c r="B15" s="254"/>
      <c r="C15" s="154"/>
      <c r="D15" s="29"/>
      <c r="E15" s="156"/>
      <c r="F15" s="29"/>
      <c r="G15" s="110"/>
    </row>
    <row r="16" spans="1:9" ht="11.25" customHeight="1" x14ac:dyDescent="0.2">
      <c r="A16" s="254" t="s">
        <v>35143</v>
      </c>
      <c r="B16" s="254"/>
      <c r="C16" s="53" t="s">
        <v>30595</v>
      </c>
      <c r="D16" s="29">
        <f>TRUNC(1*$E$25*0.4,2)</f>
        <v>38.4</v>
      </c>
      <c r="E16" s="178">
        <f>VLOOKUP(C16,'Premissas básicas'!$C:$F,3,0)-VLOOKUP(C17,'Premissas básicas'!$C:$F,3,0)</f>
        <v>33.81</v>
      </c>
      <c r="F16" s="19">
        <f>TRUNC(D16*E16,2)</f>
        <v>1298.3</v>
      </c>
      <c r="G16" s="110" t="str">
        <f>IFERROR(HYPERLINK("#"&amp;"'Premissas básicas'!E"&amp;MATCH($C16,'Premissas básicas'!$C:$C,0),INDEX('Premissas básicas'!$A:$C,MATCH($C16,'Premissas básicas'!$C:$C,0),1)),"")</f>
        <v>Retroescavadeira (CI)</v>
      </c>
      <c r="I16" s="35"/>
    </row>
    <row r="17" spans="1:9" x14ac:dyDescent="0.2">
      <c r="A17" s="254"/>
      <c r="B17" s="254"/>
      <c r="C17" s="151" t="s">
        <v>36981</v>
      </c>
      <c r="D17" s="29"/>
      <c r="E17" s="156"/>
      <c r="F17" s="29"/>
      <c r="G17" s="110" t="str">
        <f>IFERROR(HYPERLINK("#"&amp;"'Premissas básicas'!E"&amp;MATCH($C17,'Premissas básicas'!$C:$C,0),INDEX('Premissas básicas'!$A:$C,MATCH($C17,'Premissas básicas'!$C:$C,0),1)),"")</f>
        <v>Operador de trator</v>
      </c>
      <c r="I17" s="35"/>
    </row>
    <row r="18" spans="1:9" x14ac:dyDescent="0.2">
      <c r="A18" s="254"/>
      <c r="B18" s="254"/>
      <c r="C18" s="154"/>
      <c r="D18" s="29"/>
      <c r="E18" s="156"/>
      <c r="F18" s="29"/>
      <c r="G18" s="110" t="str">
        <f>IFERROR(HYPERLINK("#"&amp;"'Premissas básicas'!E"&amp;MATCH($A18,'Premissas básicas'!$A:$A,0),$A18),"")</f>
        <v/>
      </c>
    </row>
    <row r="19" spans="1:9" x14ac:dyDescent="0.2">
      <c r="A19" s="138"/>
      <c r="B19" s="138"/>
      <c r="C19" s="53"/>
      <c r="D19" s="29"/>
      <c r="E19" s="156"/>
      <c r="G19" s="110" t="str">
        <f>IFERROR(HYPERLINK("#"&amp;"'Premissas básicas'!E"&amp;MATCH($A19,'Premissas básicas'!$A:$A,0),$A19),"")</f>
        <v/>
      </c>
    </row>
    <row r="20" spans="1:9" x14ac:dyDescent="0.2">
      <c r="A20" s="54"/>
      <c r="B20" s="54"/>
      <c r="D20" s="54" t="s">
        <v>35066</v>
      </c>
      <c r="E20" s="54" t="s">
        <v>35075</v>
      </c>
      <c r="F20" s="25" t="s">
        <v>35068</v>
      </c>
      <c r="G20" s="110" t="str">
        <f>IFERROR(HYPERLINK("#"&amp;"'Premissas básicas'!E"&amp;MATCH($A20,'Premissas básicas'!$A:$A,0),$A20),"")</f>
        <v/>
      </c>
    </row>
    <row r="21" spans="1:9" x14ac:dyDescent="0.2">
      <c r="A21" s="18" t="s">
        <v>34975</v>
      </c>
      <c r="B21" s="138"/>
      <c r="C21" s="53"/>
      <c r="D21" s="29">
        <v>1</v>
      </c>
      <c r="E21" s="29">
        <f>VLOOKUP($A21,'Premissas básicas'!$A:$F,5,0)</f>
        <v>99.9</v>
      </c>
      <c r="F21" s="19">
        <f>TRUNC(D21*E21,2)</f>
        <v>99.9</v>
      </c>
      <c r="G21" s="110" t="str">
        <f>IFERROR(HYPERLINK("#"&amp;"'Premissas básicas'!E"&amp;MATCH($A21,'Premissas básicas'!$A:$A,0),$A21),"")</f>
        <v>Comunicação via celular / rádio</v>
      </c>
    </row>
    <row r="22" spans="1:9" x14ac:dyDescent="0.2">
      <c r="B22" s="138"/>
      <c r="C22" s="53"/>
      <c r="D22" s="29"/>
      <c r="E22" s="29"/>
      <c r="G22" s="110"/>
    </row>
    <row r="23" spans="1:9" x14ac:dyDescent="0.2">
      <c r="A23" s="250" t="s">
        <v>35144</v>
      </c>
      <c r="B23" s="250"/>
      <c r="C23" s="250"/>
      <c r="D23" s="250"/>
      <c r="E23" s="250"/>
      <c r="F23" s="144">
        <f>SUM(F12:F22)</f>
        <v>10664.88</v>
      </c>
    </row>
    <row r="24" spans="1:9" x14ac:dyDescent="0.2">
      <c r="G24" s="110"/>
    </row>
    <row r="25" spans="1:9" x14ac:dyDescent="0.2">
      <c r="A25" s="146" t="s">
        <v>34913</v>
      </c>
      <c r="E25" s="25">
        <v>96</v>
      </c>
      <c r="F25" s="19" t="s">
        <v>35078</v>
      </c>
      <c r="G25" s="110" t="str">
        <f>IFERROR(HYPERLINK("#"&amp;"'Premissas básicas'!E"&amp;MATCH($A25,'Premissas básicas'!$A:$A,0),$A25),"")</f>
        <v>Horas trabalhadas no mês¹</v>
      </c>
    </row>
    <row r="26" spans="1:9" x14ac:dyDescent="0.2">
      <c r="A26" s="147" t="s">
        <v>34910</v>
      </c>
      <c r="E26" s="25">
        <v>12</v>
      </c>
      <c r="F26" s="19" t="s">
        <v>35079</v>
      </c>
      <c r="G26" s="110" t="str">
        <f>IFERROR(HYPERLINK("#"&amp;"'Premissas básicas'!E"&amp;MATCH($A26,'Premissas básicas'!$A:$A,0),$A26),"")</f>
        <v>Dias trabalhados no mês¹</v>
      </c>
    </row>
  </sheetData>
  <mergeCells count="5">
    <mergeCell ref="A7:B7"/>
    <mergeCell ref="B9:E9"/>
    <mergeCell ref="A13:B15"/>
    <mergeCell ref="A16:B18"/>
    <mergeCell ref="A23:E23"/>
  </mergeCells>
  <hyperlinks>
    <hyperlink ref="G1" location="Premissas%20b%C3%A1sicas!A10" display="Premissas" xr:uid="{00000000-0004-0000-2B00-000000000000}"/>
    <hyperlink ref="G2" location="Planilha!A9" display="Planilha" xr:uid="{00000000-0004-0000-2B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FF"/>
    <pageSetUpPr fitToPage="1"/>
  </sheetPr>
  <dimension ref="A1:AMK21"/>
  <sheetViews>
    <sheetView view="pageBreakPreview" zoomScaleNormal="100" workbookViewId="0">
      <pane ySplit="11" topLeftCell="A12" activePane="bottomLeft" state="frozen"/>
      <selection activeCell="A12" sqref="A12"/>
      <selection pane="bottomLeft" activeCell="D13" sqref="D13"/>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F18</f>
        <v>517.78</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35145</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35146</v>
      </c>
      <c r="B13" s="254"/>
      <c r="C13" s="53" t="s">
        <v>31176</v>
      </c>
      <c r="D13" s="29">
        <f>TRUNC(1*$E$20*0.6,2)</f>
        <v>105.6</v>
      </c>
      <c r="E13" s="25">
        <f>VLOOKUP(C13,'Premissas básicas'!$C:$F,3,0)</f>
        <v>4.83</v>
      </c>
      <c r="F13" s="19">
        <f>TRUNC(D13*E13,2)</f>
        <v>510.04</v>
      </c>
      <c r="G13" s="110" t="str">
        <f>IFERROR(HYPERLINK("#"&amp;"'Premissas básicas'!E"&amp;MATCH($C13,'Premissas básicas'!$C:$C,0),INDEX('Premissas básicas'!$A:$C,MATCH($C13,'Premissas básicas'!$C:$C,0),1)),"")</f>
        <v>Roçadeira costal (CP)</v>
      </c>
      <c r="I13" s="35"/>
    </row>
    <row r="14" spans="1:9" x14ac:dyDescent="0.2">
      <c r="A14" s="254"/>
      <c r="B14" s="254"/>
      <c r="C14" s="151"/>
      <c r="D14" s="29"/>
      <c r="E14" s="156"/>
      <c r="F14" s="29"/>
      <c r="G14" s="110"/>
    </row>
    <row r="15" spans="1:9" ht="11.25" customHeight="1" x14ac:dyDescent="0.2">
      <c r="A15" s="254" t="s">
        <v>35147</v>
      </c>
      <c r="B15" s="254"/>
      <c r="C15" s="53" t="s">
        <v>31178</v>
      </c>
      <c r="D15" s="29">
        <f>TRUNC(1*$E$20*0.4,2)</f>
        <v>70.400000000000006</v>
      </c>
      <c r="E15" s="25">
        <f>VLOOKUP(C15,'Premissas básicas'!$C:$F,3,0)</f>
        <v>0.11</v>
      </c>
      <c r="F15" s="19">
        <f>TRUNC(D15*E15,2)</f>
        <v>7.74</v>
      </c>
      <c r="G15" s="110" t="str">
        <f>IFERROR(HYPERLINK("#"&amp;"'Premissas básicas'!E"&amp;MATCH($C15,'Premissas básicas'!$C:$C,0),INDEX('Premissas básicas'!$A:$C,MATCH($C15,'Premissas básicas'!$C:$C,0),1)),"")</f>
        <v>Roçadeira costal (CI)</v>
      </c>
      <c r="I15" s="35"/>
    </row>
    <row r="16" spans="1:9" x14ac:dyDescent="0.2">
      <c r="A16" s="254"/>
      <c r="B16" s="254"/>
      <c r="C16" s="151"/>
      <c r="D16" s="29"/>
      <c r="E16" s="156"/>
      <c r="F16" s="29"/>
      <c r="G16" s="110"/>
    </row>
    <row r="17" spans="1:7" x14ac:dyDescent="0.2">
      <c r="B17" s="138"/>
      <c r="C17" s="53"/>
      <c r="D17" s="29"/>
      <c r="E17" s="29"/>
      <c r="G17" s="110"/>
    </row>
    <row r="18" spans="1:7" x14ac:dyDescent="0.2">
      <c r="A18" s="250" t="s">
        <v>35148</v>
      </c>
      <c r="B18" s="250"/>
      <c r="C18" s="250"/>
      <c r="D18" s="250"/>
      <c r="E18" s="250"/>
      <c r="F18" s="144">
        <f>SUM(F12:F17)</f>
        <v>517.78</v>
      </c>
    </row>
    <row r="19" spans="1:7" x14ac:dyDescent="0.2">
      <c r="G19" s="110"/>
    </row>
    <row r="20" spans="1:7" x14ac:dyDescent="0.2">
      <c r="A20" s="146" t="s">
        <v>34913</v>
      </c>
      <c r="E20" s="25">
        <f>VLOOKUP(A20,'Premissas básicas'!$A:$F,5,0)</f>
        <v>176</v>
      </c>
      <c r="F20" s="19" t="s">
        <v>35078</v>
      </c>
      <c r="G20" s="110" t="str">
        <f>IFERROR(HYPERLINK("#"&amp;"'Premissas básicas'!E"&amp;MATCH($A20,'Premissas básicas'!$A:$A,0),$A20),"")</f>
        <v>Horas trabalhadas no mês¹</v>
      </c>
    </row>
    <row r="21" spans="1:7" x14ac:dyDescent="0.2">
      <c r="A21" s="147" t="s">
        <v>34910</v>
      </c>
      <c r="E21" s="25">
        <f>VLOOKUP(A21,'Premissas básicas'!$A:$F,5,0)</f>
        <v>24</v>
      </c>
      <c r="F21" s="19" t="s">
        <v>35079</v>
      </c>
      <c r="G21" s="110" t="str">
        <f>IFERROR(HYPERLINK("#"&amp;"'Premissas básicas'!E"&amp;MATCH($A21,'Premissas básicas'!$A:$A,0),$A21),"")</f>
        <v>Dias trabalhados no mês¹</v>
      </c>
    </row>
  </sheetData>
  <mergeCells count="5">
    <mergeCell ref="A7:B7"/>
    <mergeCell ref="B9:E9"/>
    <mergeCell ref="A13:B14"/>
    <mergeCell ref="A15:B16"/>
    <mergeCell ref="A18:E18"/>
  </mergeCells>
  <hyperlinks>
    <hyperlink ref="G1" location="Premissas%20b%C3%A1sicas!A10" display="Premissas" xr:uid="{00000000-0004-0000-2C00-000000000000}"/>
    <hyperlink ref="G2" location="Planilha!A9" display="Planilha" xr:uid="{00000000-0004-0000-2C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FF"/>
    <pageSetUpPr fitToPage="1"/>
  </sheetPr>
  <dimension ref="A1:AMK24"/>
  <sheetViews>
    <sheetView view="pageBreakPreview" zoomScaleNormal="100" workbookViewId="0">
      <pane ySplit="11" topLeftCell="A12" activePane="bottomLeft" state="frozen"/>
      <selection activeCell="A12" sqref="A12"/>
      <selection pane="bottomLeft" activeCell="C19" sqref="C19"/>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F21</f>
        <v>10973.169999999998</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35150</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35134</v>
      </c>
      <c r="B13" s="254"/>
      <c r="C13" s="53" t="s">
        <v>30543</v>
      </c>
      <c r="D13" s="29">
        <f>TRUNC(1*$E$23*0.6,2)</f>
        <v>105.6</v>
      </c>
      <c r="E13" s="25">
        <f>VLOOKUP(C13,'Premissas básicas'!$C:$F,3,0)-VLOOKUP(C14,'Premissas básicas'!$C:$F,3,0)</f>
        <v>90.679999999999993</v>
      </c>
      <c r="F13" s="19">
        <f>TRUNC(D13*E13,2)</f>
        <v>9575.7999999999993</v>
      </c>
      <c r="G13" s="110" t="str">
        <f>IFERROR(HYPERLINK("#"&amp;"'Premissas básicas'!E"&amp;MATCH($C13,'Premissas básicas'!$C:$C,0),INDEX('Premissas básicas'!$A:$C,MATCH($C13,'Premissas básicas'!$C:$C,0),1)),"")</f>
        <v>Trator de pneus (CP)</v>
      </c>
      <c r="I13" s="35"/>
    </row>
    <row r="14" spans="1:9" x14ac:dyDescent="0.2">
      <c r="A14" s="254"/>
      <c r="B14" s="254"/>
      <c r="C14" s="151" t="s">
        <v>36981</v>
      </c>
      <c r="D14" s="29"/>
      <c r="E14" s="156"/>
      <c r="F14" s="29"/>
      <c r="G14" s="110" t="str">
        <f>IFERROR(HYPERLINK("#"&amp;"'Premissas básicas'!E"&amp;MATCH($C14,'Premissas básicas'!$C:$C,0),INDEX('Premissas básicas'!$A:$C,MATCH($C14,'Premissas básicas'!$C:$C,0),1)),"")</f>
        <v>Operador de trator</v>
      </c>
      <c r="I14" s="35"/>
    </row>
    <row r="15" spans="1:9" ht="11.25" customHeight="1" x14ac:dyDescent="0.2">
      <c r="A15" s="254" t="s">
        <v>35135</v>
      </c>
      <c r="B15" s="254"/>
      <c r="C15" s="53" t="s">
        <v>30546</v>
      </c>
      <c r="D15" s="29">
        <f>TRUNC(1*$E$23*0.4,2)</f>
        <v>70.400000000000006</v>
      </c>
      <c r="E15" s="25">
        <f>VLOOKUP(C15,'Premissas básicas'!$C:$F,3,0)-VLOOKUP(C16,'Premissas básicas'!$C:$F,3,0)</f>
        <v>18.430000000000003</v>
      </c>
      <c r="F15" s="19">
        <f>TRUNC(D15*E15,2)</f>
        <v>1297.47</v>
      </c>
      <c r="G15" s="110" t="str">
        <f>IFERROR(HYPERLINK("#"&amp;"'Premissas básicas'!E"&amp;MATCH($C15,'Premissas básicas'!$C:$C,0),INDEX('Premissas básicas'!$A:$C,MATCH($C15,'Premissas básicas'!$C:$C,0),1)),"")</f>
        <v>Trator de pneus (CI)</v>
      </c>
      <c r="I15" s="35"/>
    </row>
    <row r="16" spans="1:9" x14ac:dyDescent="0.2">
      <c r="A16" s="254"/>
      <c r="B16" s="254"/>
      <c r="C16" s="151" t="s">
        <v>36981</v>
      </c>
      <c r="D16" s="29"/>
      <c r="E16" s="156"/>
      <c r="F16" s="29"/>
      <c r="G16" s="110" t="str">
        <f>IFERROR(HYPERLINK("#"&amp;"'Premissas básicas'!E"&amp;MATCH($C16,'Premissas básicas'!$C:$C,0),INDEX('Premissas básicas'!$A:$C,MATCH($C16,'Premissas básicas'!$C:$C,0),1)),"")</f>
        <v>Operador de trator</v>
      </c>
      <c r="I16" s="35"/>
    </row>
    <row r="17" spans="1:7" x14ac:dyDescent="0.2">
      <c r="A17" s="138"/>
      <c r="B17" s="138"/>
      <c r="C17" s="53"/>
      <c r="D17" s="29"/>
      <c r="E17" s="156"/>
      <c r="G17" s="110" t="str">
        <f>IFERROR(HYPERLINK("#"&amp;"'Premissas básicas'!E"&amp;MATCH($A17,'Premissas básicas'!$A:$A,0),$A17),"")</f>
        <v/>
      </c>
    </row>
    <row r="18" spans="1:7" x14ac:dyDescent="0.2">
      <c r="A18" s="54"/>
      <c r="B18" s="54"/>
      <c r="D18" s="54" t="s">
        <v>35066</v>
      </c>
      <c r="E18" s="54" t="s">
        <v>35075</v>
      </c>
      <c r="F18" s="25" t="s">
        <v>35068</v>
      </c>
      <c r="G18" s="110" t="str">
        <f>IFERROR(HYPERLINK("#"&amp;"'Premissas básicas'!E"&amp;MATCH($A18,'Premissas básicas'!$A:$A,0),$A18),"")</f>
        <v/>
      </c>
    </row>
    <row r="19" spans="1:7" x14ac:dyDescent="0.2">
      <c r="A19" s="18" t="s">
        <v>34975</v>
      </c>
      <c r="B19" s="138"/>
      <c r="C19" s="53"/>
      <c r="D19" s="29">
        <v>1</v>
      </c>
      <c r="E19" s="29">
        <f>VLOOKUP($A19,'Premissas básicas'!$A:$F,5,0)</f>
        <v>99.9</v>
      </c>
      <c r="F19" s="19">
        <f>TRUNC(D19*E19,2)</f>
        <v>99.9</v>
      </c>
      <c r="G19" s="110" t="str">
        <f>IFERROR(HYPERLINK("#"&amp;"'Premissas básicas'!E"&amp;MATCH($A19,'Premissas básicas'!$A:$A,0),$A19),"")</f>
        <v>Comunicação via celular / rádio</v>
      </c>
    </row>
    <row r="20" spans="1:7" x14ac:dyDescent="0.2">
      <c r="B20" s="138"/>
      <c r="C20" s="53"/>
      <c r="D20" s="29"/>
      <c r="E20" s="29"/>
      <c r="G20" s="110"/>
    </row>
    <row r="21" spans="1:7" x14ac:dyDescent="0.2">
      <c r="A21" s="250" t="s">
        <v>35151</v>
      </c>
      <c r="B21" s="250"/>
      <c r="C21" s="250"/>
      <c r="D21" s="250"/>
      <c r="E21" s="250"/>
      <c r="F21" s="144">
        <f>SUM(F12:F20)</f>
        <v>10973.169999999998</v>
      </c>
    </row>
    <row r="22" spans="1:7" x14ac:dyDescent="0.2">
      <c r="G22" s="110"/>
    </row>
    <row r="23" spans="1:7" x14ac:dyDescent="0.2">
      <c r="A23" s="146" t="s">
        <v>34913</v>
      </c>
      <c r="E23" s="25">
        <f>VLOOKUP(A23,'Premissas básicas'!$A:$F,5,0)</f>
        <v>176</v>
      </c>
      <c r="F23" s="19" t="s">
        <v>35078</v>
      </c>
      <c r="G23" s="110" t="str">
        <f>IFERROR(HYPERLINK("#"&amp;"'Premissas básicas'!E"&amp;MATCH($A23,'Premissas básicas'!$A:$A,0),$A23),"")</f>
        <v>Horas trabalhadas no mês¹</v>
      </c>
    </row>
    <row r="24" spans="1:7" x14ac:dyDescent="0.2">
      <c r="A24" s="147" t="s">
        <v>34910</v>
      </c>
      <c r="E24" s="25">
        <f>VLOOKUP(A24,'Premissas básicas'!$A:$F,5,0)</f>
        <v>24</v>
      </c>
      <c r="F24" s="19" t="s">
        <v>35079</v>
      </c>
      <c r="G24" s="110" t="str">
        <f>IFERROR(HYPERLINK("#"&amp;"'Premissas básicas'!E"&amp;MATCH($A24,'Premissas básicas'!$A:$A,0),$A24),"")</f>
        <v>Dias trabalhados no mês¹</v>
      </c>
    </row>
  </sheetData>
  <mergeCells count="5">
    <mergeCell ref="A7:B7"/>
    <mergeCell ref="B9:E9"/>
    <mergeCell ref="A13:B14"/>
    <mergeCell ref="A15:B16"/>
    <mergeCell ref="A21:E21"/>
  </mergeCells>
  <hyperlinks>
    <hyperlink ref="G1" location="Premissas%20b%C3%A1sicas!A10" display="Premissas" xr:uid="{00000000-0004-0000-2D00-000000000000}"/>
    <hyperlink ref="G2" location="Planilha!A9" display="Planilha" xr:uid="{00000000-0004-0000-2D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FF"/>
    <pageSetUpPr fitToPage="1"/>
  </sheetPr>
  <dimension ref="A1:AMK26"/>
  <sheetViews>
    <sheetView view="pageBreakPreview" zoomScaleNormal="100" workbookViewId="0">
      <pane ySplit="11" topLeftCell="A12" activePane="bottomLeft" state="frozen"/>
      <selection activeCell="A12" sqref="A12"/>
      <selection pane="bottomLeft" activeCell="D20" sqref="D20"/>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F23</f>
        <v>6355.7699999999995</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ht="11.25" customHeight="1" x14ac:dyDescent="0.2">
      <c r="A9" s="1" t="s">
        <v>35110</v>
      </c>
      <c r="B9" s="253" t="s">
        <v>35152</v>
      </c>
      <c r="C9" s="253"/>
      <c r="D9" s="253"/>
      <c r="E9" s="253"/>
      <c r="F9" s="139" t="s">
        <v>35063</v>
      </c>
    </row>
    <row r="10" spans="1:9" x14ac:dyDescent="0.2">
      <c r="A10" s="38"/>
      <c r="B10" s="253"/>
      <c r="C10" s="253"/>
      <c r="D10" s="253"/>
      <c r="E10" s="2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35134</v>
      </c>
      <c r="B13" s="254"/>
      <c r="C13" s="53" t="s">
        <v>30543</v>
      </c>
      <c r="D13" s="29">
        <f>TRUNC(1*$E$25*0.6,2)</f>
        <v>57.6</v>
      </c>
      <c r="E13" s="25">
        <f>VLOOKUP(C13,'Premissas básicas'!$C:$F,3,0)-VLOOKUP(C14,'Premissas básicas'!$C:$F,3,0)</f>
        <v>90.679999999999993</v>
      </c>
      <c r="F13" s="19">
        <f>TRUNC(D13*E13,2)</f>
        <v>5223.16</v>
      </c>
      <c r="G13" s="110" t="str">
        <f>IFERROR(HYPERLINK("#"&amp;"'Premissas básicas'!E"&amp;MATCH($C13,'Premissas básicas'!$C:$C,0),INDEX('Premissas básicas'!$A:$C,MATCH($C13,'Premissas básicas'!$C:$C,0),1)),"")</f>
        <v>Trator de pneus (CP)</v>
      </c>
      <c r="I13" s="35"/>
    </row>
    <row r="14" spans="1:9" x14ac:dyDescent="0.2">
      <c r="A14" s="254"/>
      <c r="B14" s="254"/>
      <c r="C14" s="151" t="s">
        <v>36981</v>
      </c>
      <c r="D14" s="29"/>
      <c r="E14" s="156"/>
      <c r="F14" s="29"/>
      <c r="G14" s="110" t="str">
        <f>IFERROR(HYPERLINK("#"&amp;"'Premissas básicas'!E"&amp;MATCH($C14,'Premissas básicas'!$C:$C,0),INDEX('Premissas básicas'!$A:$C,MATCH($C14,'Premissas básicas'!$C:$C,0),1)),"")</f>
        <v>Operador de trator</v>
      </c>
      <c r="I14" s="35"/>
    </row>
    <row r="15" spans="1:9" ht="11.25" customHeight="1" x14ac:dyDescent="0.2">
      <c r="A15" s="254" t="s">
        <v>35135</v>
      </c>
      <c r="B15" s="254"/>
      <c r="C15" s="53" t="s">
        <v>30546</v>
      </c>
      <c r="D15" s="29">
        <f>TRUNC(1*$E$25*0.4,2)</f>
        <v>38.4</v>
      </c>
      <c r="E15" s="25">
        <f>VLOOKUP(C15,'Premissas básicas'!$C:$F,3,0)-VLOOKUP(C16,'Premissas básicas'!$C:$F,3,0)</f>
        <v>18.430000000000003</v>
      </c>
      <c r="F15" s="19">
        <f>TRUNC(D15*E15,2)</f>
        <v>707.71</v>
      </c>
      <c r="G15" s="110" t="str">
        <f>IFERROR(HYPERLINK("#"&amp;"'Premissas básicas'!E"&amp;MATCH($C15,'Premissas básicas'!$C:$C,0),INDEX('Premissas básicas'!$A:$C,MATCH($C15,'Premissas básicas'!$C:$C,0),1)),"")</f>
        <v>Trator de pneus (CI)</v>
      </c>
      <c r="I15" s="35"/>
    </row>
    <row r="16" spans="1:9" x14ac:dyDescent="0.2">
      <c r="A16" s="254"/>
      <c r="B16" s="254"/>
      <c r="C16" s="151" t="s">
        <v>36981</v>
      </c>
      <c r="D16" s="29"/>
      <c r="E16" s="156"/>
      <c r="F16" s="29"/>
      <c r="G16" s="110" t="str">
        <f>IFERROR(HYPERLINK("#"&amp;"'Premissas básicas'!E"&amp;MATCH($C16,'Premissas básicas'!$C:$C,0),INDEX('Premissas básicas'!$A:$C,MATCH($C16,'Premissas básicas'!$C:$C,0),1)),"")</f>
        <v>Operador de trator</v>
      </c>
      <c r="I16" s="35"/>
    </row>
    <row r="17" spans="1:9" x14ac:dyDescent="0.2">
      <c r="A17" s="138" t="s">
        <v>34963</v>
      </c>
      <c r="B17" s="138"/>
      <c r="C17" s="151"/>
      <c r="D17" s="29">
        <v>1</v>
      </c>
      <c r="E17" s="19">
        <f>TRUNC(VLOOKUP($A17,'Premissas básicas'!$A:$F,5,0)/12,2)</f>
        <v>325</v>
      </c>
      <c r="F17" s="19">
        <f>TRUNC(D17*E17,2)</f>
        <v>325</v>
      </c>
      <c r="G17" s="110"/>
      <c r="I17" s="35"/>
    </row>
    <row r="18" spans="1:9" x14ac:dyDescent="0.2">
      <c r="A18" s="138"/>
      <c r="B18" s="138"/>
      <c r="C18" s="151"/>
      <c r="D18" s="29"/>
      <c r="E18" s="156" t="s">
        <v>35153</v>
      </c>
      <c r="F18" s="29"/>
      <c r="G18" s="110"/>
      <c r="I18" s="35"/>
    </row>
    <row r="19" spans="1:9" s="134" customFormat="1" ht="11.25" x14ac:dyDescent="0.2">
      <c r="A19" s="138"/>
      <c r="B19" s="138"/>
      <c r="C19" s="53"/>
      <c r="D19" s="29"/>
      <c r="E19" s="156"/>
      <c r="F19" s="19"/>
      <c r="G19" s="110" t="str">
        <f>IFERROR(HYPERLINK("#"&amp;"'Premissas básicas'!E"&amp;MATCH($A19,'Premissas básicas'!$A:$A,0),$A19),"")</f>
        <v/>
      </c>
      <c r="I19" s="18"/>
    </row>
    <row r="20" spans="1:9" x14ac:dyDescent="0.2">
      <c r="A20" s="54"/>
      <c r="B20" s="54"/>
      <c r="D20" s="54" t="s">
        <v>35066</v>
      </c>
      <c r="E20" s="54" t="s">
        <v>35075</v>
      </c>
      <c r="F20" s="25" t="s">
        <v>35068</v>
      </c>
      <c r="G20" s="110" t="str">
        <f>IFERROR(HYPERLINK("#"&amp;"'Premissas básicas'!E"&amp;MATCH($A20,'Premissas básicas'!$A:$A,0),$A20),"")</f>
        <v/>
      </c>
    </row>
    <row r="21" spans="1:9" x14ac:dyDescent="0.2">
      <c r="A21" s="18" t="s">
        <v>34975</v>
      </c>
      <c r="B21" s="138"/>
      <c r="C21" s="53"/>
      <c r="D21" s="29">
        <v>1</v>
      </c>
      <c r="E21" s="29">
        <f>VLOOKUP($A21,'Premissas básicas'!$A:$F,5,0)</f>
        <v>99.9</v>
      </c>
      <c r="F21" s="19">
        <f>TRUNC(D21*E21,2)</f>
        <v>99.9</v>
      </c>
      <c r="G21" s="110" t="str">
        <f>IFERROR(HYPERLINK("#"&amp;"'Premissas básicas'!E"&amp;MATCH($A21,'Premissas básicas'!$A:$A,0),$A21),"")</f>
        <v>Comunicação via celular / rádio</v>
      </c>
    </row>
    <row r="22" spans="1:9" x14ac:dyDescent="0.2">
      <c r="B22" s="138"/>
      <c r="C22" s="53"/>
      <c r="D22" s="29"/>
      <c r="E22" s="29"/>
      <c r="G22" s="110"/>
    </row>
    <row r="23" spans="1:9" x14ac:dyDescent="0.2">
      <c r="A23" s="250" t="s">
        <v>35151</v>
      </c>
      <c r="B23" s="250"/>
      <c r="C23" s="250"/>
      <c r="D23" s="250"/>
      <c r="E23" s="250"/>
      <c r="F23" s="144">
        <f>SUM(F12:F22)</f>
        <v>6355.7699999999995</v>
      </c>
    </row>
    <row r="24" spans="1:9" x14ac:dyDescent="0.2">
      <c r="G24" s="110"/>
    </row>
    <row r="25" spans="1:9" x14ac:dyDescent="0.2">
      <c r="A25" s="146" t="s">
        <v>34913</v>
      </c>
      <c r="E25" s="25">
        <v>96</v>
      </c>
      <c r="F25" s="19" t="s">
        <v>35078</v>
      </c>
      <c r="G25" s="110" t="str">
        <f>IFERROR(HYPERLINK("#"&amp;"'Premissas básicas'!E"&amp;MATCH($A25,'Premissas básicas'!$A:$A,0),$A25),"")</f>
        <v>Horas trabalhadas no mês¹</v>
      </c>
    </row>
    <row r="26" spans="1:9" x14ac:dyDescent="0.2">
      <c r="A26" s="147" t="s">
        <v>34910</v>
      </c>
      <c r="E26" s="25">
        <f>VLOOKUP(A26,'Premissas básicas'!$A:$F,5,0)/2</f>
        <v>12</v>
      </c>
      <c r="F26" s="19" t="s">
        <v>35079</v>
      </c>
      <c r="G26" s="110" t="str">
        <f>IFERROR(HYPERLINK("#"&amp;"'Premissas básicas'!E"&amp;MATCH($A26,'Premissas básicas'!$A:$A,0),$A26),"")</f>
        <v>Dias trabalhados no mês¹</v>
      </c>
    </row>
  </sheetData>
  <mergeCells count="5">
    <mergeCell ref="A7:B7"/>
    <mergeCell ref="B9:E10"/>
    <mergeCell ref="A13:B14"/>
    <mergeCell ref="A15:B16"/>
    <mergeCell ref="A23:E23"/>
  </mergeCells>
  <hyperlinks>
    <hyperlink ref="G1" location="Premissas%20b%C3%A1sicas!A10" display="Premissas" xr:uid="{00000000-0004-0000-2E00-000000000000}"/>
    <hyperlink ref="G2" location="Planilha!A9" display="Planilha" xr:uid="{00000000-0004-0000-2E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FF"/>
    <pageSetUpPr fitToPage="1"/>
  </sheetPr>
  <dimension ref="A1:AMK29"/>
  <sheetViews>
    <sheetView view="pageBreakPreview" zoomScaleNormal="100" workbookViewId="0">
      <pane ySplit="11" topLeftCell="A12" activePane="bottomLeft" state="frozen"/>
      <selection activeCell="A12" sqref="A12"/>
      <selection pane="bottomLeft" activeCell="F18" sqref="F18"/>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34" hidden="1" customWidth="1"/>
    <col min="9" max="1025" width="11.42578125" style="18" customWidth="1"/>
  </cols>
  <sheetData>
    <row r="1" spans="1:9" x14ac:dyDescent="0.2">
      <c r="A1" s="38"/>
      <c r="G1" s="110" t="s">
        <v>34905</v>
      </c>
      <c r="H1" s="135">
        <f>F26</f>
        <v>46704.700000000004</v>
      </c>
    </row>
    <row r="2" spans="1:9" x14ac:dyDescent="0.2">
      <c r="A2" s="5"/>
      <c r="G2" s="110" t="s">
        <v>11</v>
      </c>
    </row>
    <row r="3" spans="1:9" x14ac:dyDescent="0.2">
      <c r="A3" s="38"/>
      <c r="G3" s="112"/>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35110</v>
      </c>
      <c r="B9" s="250" t="s">
        <v>34974</v>
      </c>
      <c r="C9" s="250"/>
      <c r="D9" s="250"/>
      <c r="E9" s="250"/>
      <c r="F9" s="139" t="s">
        <v>35063</v>
      </c>
    </row>
    <row r="10" spans="1:9" x14ac:dyDescent="0.2">
      <c r="A10" s="38"/>
      <c r="B10" s="138"/>
      <c r="C10" s="53"/>
      <c r="G10" s="110"/>
    </row>
    <row r="11" spans="1:9" x14ac:dyDescent="0.2">
      <c r="A11" s="38"/>
      <c r="B11" s="138"/>
      <c r="C11" s="53"/>
      <c r="G11" s="110"/>
    </row>
    <row r="12" spans="1:9" x14ac:dyDescent="0.2">
      <c r="A12" s="54" t="s">
        <v>35064</v>
      </c>
      <c r="B12" s="54"/>
      <c r="C12" s="54" t="s">
        <v>35065</v>
      </c>
      <c r="D12" s="54" t="s">
        <v>35066</v>
      </c>
      <c r="E12" s="54" t="s">
        <v>35067</v>
      </c>
      <c r="F12" s="25" t="s">
        <v>35068</v>
      </c>
      <c r="G12" s="110"/>
    </row>
    <row r="13" spans="1:9" ht="11.25" customHeight="1" x14ac:dyDescent="0.2">
      <c r="A13" s="254" t="s">
        <v>35154</v>
      </c>
      <c r="B13" s="254"/>
      <c r="C13" s="53" t="s">
        <v>31066</v>
      </c>
      <c r="D13" s="29">
        <v>1</v>
      </c>
      <c r="E13" s="25">
        <f>VLOOKUP(C13,'Premissas básicas'!$C:$F,3,0)-VLOOKUP(C14,'Premissas básicas'!$C:$F,3,0)-VLOOKUP(C15,'Premissas básicas'!$C:$F,3,0)</f>
        <v>264.8</v>
      </c>
      <c r="F13" s="19">
        <f>TRUNC(D13*E13*$E$28,2)</f>
        <v>46604.800000000003</v>
      </c>
      <c r="G13" s="110" t="str">
        <f>IFERROR(HYPERLINK("#"&amp;"'Premissas básicas'!E"&amp;MATCH($C13,'Premissas básicas'!$C:$C,0),INDEX('Premissas básicas'!$A:$C,MATCH($C13,'Premissas básicas'!$C:$C,0),1)),"")</f>
        <v>Hidrojato conjugado com sucção</v>
      </c>
      <c r="I13" s="35"/>
    </row>
    <row r="14" spans="1:9" x14ac:dyDescent="0.2">
      <c r="A14" s="254"/>
      <c r="B14" s="254"/>
      <c r="C14" s="151" t="s">
        <v>36934</v>
      </c>
      <c r="D14" s="29"/>
      <c r="E14" s="156"/>
      <c r="F14" s="29"/>
      <c r="G14" s="110" t="str">
        <f>IFERROR(HYPERLINK("#"&amp;"'Premissas básicas'!E"&amp;MATCH($C14,'Premissas básicas'!$C:$C,0),INDEX('Premissas básicas'!$A:$C,MATCH($C14,'Premissas básicas'!$C:$C,0),1)),"")</f>
        <v>Ajudante</v>
      </c>
      <c r="I14" s="35"/>
    </row>
    <row r="15" spans="1:9" x14ac:dyDescent="0.2">
      <c r="A15" s="254"/>
      <c r="B15" s="254"/>
      <c r="C15" s="151" t="s">
        <v>36980</v>
      </c>
      <c r="D15" s="29"/>
      <c r="E15" s="156"/>
      <c r="F15" s="29"/>
      <c r="G15" s="110" t="str">
        <f>IFERROR(HYPERLINK("#"&amp;"'Premissas básicas'!E"&amp;MATCH($C15,'Premissas básicas'!$C:$C,0),INDEX('Premissas básicas'!$A:$C,MATCH($C15,'Premissas básicas'!$C:$C,0),1)),"")</f>
        <v>Operador de máq.</v>
      </c>
    </row>
    <row r="16" spans="1:9" x14ac:dyDescent="0.2">
      <c r="A16" s="254"/>
      <c r="B16" s="254"/>
      <c r="C16" s="154"/>
      <c r="D16" s="29"/>
      <c r="E16" s="156"/>
      <c r="F16" s="29"/>
      <c r="G16" s="110" t="str">
        <f>IFERROR(HYPERLINK("#"&amp;"'Premissas básicas'!E"&amp;MATCH($A16,'Premissas básicas'!$A:$A,0),$A16),"")</f>
        <v/>
      </c>
    </row>
    <row r="17" spans="1:7" x14ac:dyDescent="0.2">
      <c r="A17" s="254"/>
      <c r="B17" s="254"/>
      <c r="C17" s="154"/>
      <c r="D17" s="29"/>
      <c r="E17" s="156"/>
      <c r="F17" s="29"/>
      <c r="G17" s="110"/>
    </row>
    <row r="18" spans="1:7" x14ac:dyDescent="0.2">
      <c r="A18" s="254"/>
      <c r="B18" s="254"/>
      <c r="C18" s="154"/>
      <c r="D18" s="29"/>
      <c r="E18" s="156"/>
      <c r="F18" s="29"/>
      <c r="G18" s="110" t="str">
        <f>IFERROR(HYPERLINK("#"&amp;"'Premissas básicas'!E"&amp;MATCH($A18,'Premissas básicas'!$A:$A,0),$A18),"")</f>
        <v/>
      </c>
    </row>
    <row r="19" spans="1:7" x14ac:dyDescent="0.2">
      <c r="A19" s="254"/>
      <c r="B19" s="254"/>
      <c r="C19" s="154"/>
      <c r="D19" s="29"/>
      <c r="E19" s="156"/>
      <c r="F19" s="29"/>
      <c r="G19" s="110" t="str">
        <f>IFERROR(HYPERLINK("#"&amp;"'Premissas básicas'!E"&amp;MATCH($A19,'Premissas básicas'!$A:$A,0),$A19),"")</f>
        <v/>
      </c>
    </row>
    <row r="20" spans="1:7" x14ac:dyDescent="0.2">
      <c r="A20" s="254"/>
      <c r="B20" s="254"/>
      <c r="C20" s="154"/>
      <c r="D20" s="29"/>
      <c r="E20" s="156"/>
      <c r="F20" s="29"/>
      <c r="G20" s="110" t="str">
        <f>IFERROR(HYPERLINK("#"&amp;"'Premissas básicas'!E"&amp;MATCH($A20,'Premissas básicas'!$A:$A,0),$A20),"")</f>
        <v/>
      </c>
    </row>
    <row r="21" spans="1:7" x14ac:dyDescent="0.2">
      <c r="A21" s="254"/>
      <c r="B21" s="254"/>
      <c r="C21" s="154"/>
      <c r="D21" s="29"/>
      <c r="E21" s="156"/>
      <c r="F21" s="29"/>
      <c r="G21" s="110" t="str">
        <f>IFERROR(HYPERLINK("#"&amp;"'Premissas básicas'!E"&amp;MATCH($A21,'Premissas básicas'!$A:$A,0),$A21),"")</f>
        <v/>
      </c>
    </row>
    <row r="22" spans="1:7" x14ac:dyDescent="0.2">
      <c r="A22" s="138"/>
      <c r="B22" s="138"/>
      <c r="C22" s="149"/>
      <c r="D22" s="29"/>
      <c r="E22" s="29"/>
      <c r="G22" s="110" t="str">
        <f>IFERROR(HYPERLINK("#"&amp;"'Premissas básicas'!E"&amp;MATCH($A22,'Premissas básicas'!$A:$A,0),$A22),"")</f>
        <v/>
      </c>
    </row>
    <row r="23" spans="1:7" x14ac:dyDescent="0.2">
      <c r="A23" s="54"/>
      <c r="B23" s="54"/>
      <c r="D23" s="54" t="s">
        <v>35066</v>
      </c>
      <c r="E23" s="54" t="s">
        <v>35075</v>
      </c>
      <c r="F23" s="25" t="s">
        <v>35068</v>
      </c>
      <c r="G23" s="110" t="str">
        <f>IFERROR(HYPERLINK("#"&amp;"'Premissas básicas'!E"&amp;MATCH($A23,'Premissas básicas'!$A:$A,0),$A23),"")</f>
        <v/>
      </c>
    </row>
    <row r="24" spans="1:7" x14ac:dyDescent="0.2">
      <c r="A24" s="18" t="s">
        <v>34975</v>
      </c>
      <c r="B24" s="138"/>
      <c r="C24" s="53"/>
      <c r="D24" s="29">
        <v>1</v>
      </c>
      <c r="E24" s="29">
        <f>VLOOKUP($A24,'Premissas básicas'!$A:$F,5,0)</f>
        <v>99.9</v>
      </c>
      <c r="F24" s="19">
        <f>TRUNC(D24*E24,2)</f>
        <v>99.9</v>
      </c>
      <c r="G24" s="110" t="str">
        <f>IFERROR(HYPERLINK("#"&amp;"'Premissas básicas'!E"&amp;MATCH($A24,'Premissas básicas'!$A:$A,0),$A24),"")</f>
        <v>Comunicação via celular / rádio</v>
      </c>
    </row>
    <row r="25" spans="1:7" x14ac:dyDescent="0.2">
      <c r="G25" s="110"/>
    </row>
    <row r="26" spans="1:7" x14ac:dyDescent="0.2">
      <c r="A26" s="250" t="s">
        <v>35155</v>
      </c>
      <c r="B26" s="250"/>
      <c r="C26" s="250"/>
      <c r="D26" s="250"/>
      <c r="E26" s="250"/>
      <c r="F26" s="144">
        <f>SUM(F12:F25)</f>
        <v>46704.700000000004</v>
      </c>
    </row>
    <row r="27" spans="1:7" x14ac:dyDescent="0.2">
      <c r="G27" s="110"/>
    </row>
    <row r="28" spans="1:7" x14ac:dyDescent="0.2">
      <c r="A28" s="146" t="s">
        <v>34913</v>
      </c>
      <c r="E28" s="25">
        <f>VLOOKUP(A28,'Premissas básicas'!$A:$F,5,0)</f>
        <v>176</v>
      </c>
      <c r="F28" s="19" t="s">
        <v>35078</v>
      </c>
      <c r="G28" s="110" t="str">
        <f>IFERROR(HYPERLINK("#"&amp;"'Premissas básicas'!E"&amp;MATCH($A28,'Premissas básicas'!$A:$A,0),$A28),"")</f>
        <v>Horas trabalhadas no mês¹</v>
      </c>
    </row>
    <row r="29" spans="1:7" x14ac:dyDescent="0.2">
      <c r="A29" s="147" t="s">
        <v>34910</v>
      </c>
      <c r="E29" s="25">
        <f>VLOOKUP(A29,'Premissas básicas'!$A:$F,5,0)</f>
        <v>24</v>
      </c>
      <c r="F29" s="19" t="s">
        <v>35079</v>
      </c>
      <c r="G29" s="110" t="str">
        <f>IFERROR(HYPERLINK("#"&amp;"'Premissas básicas'!E"&amp;MATCH($A29,'Premissas básicas'!$A:$A,0),$A29),"")</f>
        <v>Dias trabalhados no mês¹</v>
      </c>
    </row>
  </sheetData>
  <mergeCells count="4">
    <mergeCell ref="A7:B7"/>
    <mergeCell ref="B9:E9"/>
    <mergeCell ref="A13:B21"/>
    <mergeCell ref="A26:E26"/>
  </mergeCells>
  <hyperlinks>
    <hyperlink ref="G1" location="Premissas%20b%C3%A1sicas!A10" display="Premissas" xr:uid="{00000000-0004-0000-2F00-000000000000}"/>
    <hyperlink ref="G2" location="Planilha!A9" display="Planilha" xr:uid="{00000000-0004-0000-2F00-000001000000}"/>
  </hyperlinks>
  <printOptions horizontalCentered="1"/>
  <pageMargins left="0.39374999999999999" right="0.39374999999999999" top="0.78749999999999998" bottom="0.78749999999999998" header="0.51180555555555496" footer="0.51180555555555496"/>
  <pageSetup paperSize="9" firstPageNumber="0"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MK33"/>
  <sheetViews>
    <sheetView view="pageBreakPreview" zoomScaleNormal="100" workbookViewId="0">
      <pane ySplit="11" topLeftCell="A12" activePane="bottomLeft" state="frozen"/>
      <selection activeCell="A12" sqref="A12"/>
      <selection pane="bottomLeft" activeCell="C25" sqref="C25"/>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1" spans="1:10" x14ac:dyDescent="0.2">
      <c r="A1" s="38"/>
      <c r="G1" s="110" t="s">
        <v>34905</v>
      </c>
      <c r="H1" s="135">
        <f>Item.02.01.01</f>
        <v>127.2</v>
      </c>
      <c r="I1" s="134" t="s">
        <v>35156</v>
      </c>
    </row>
    <row r="2" spans="1:10" x14ac:dyDescent="0.2">
      <c r="A2" s="5"/>
      <c r="G2" s="110" t="s">
        <v>11</v>
      </c>
      <c r="H2" s="134"/>
      <c r="I2" s="134">
        <f>SUMIF($J$14:$J$17,"MDO",$I$14:$I$17)</f>
        <v>50</v>
      </c>
    </row>
    <row r="3" spans="1:10" x14ac:dyDescent="0.2">
      <c r="A3" s="38"/>
      <c r="G3" s="112"/>
    </row>
    <row r="4" spans="1:10" x14ac:dyDescent="0.2">
      <c r="A4" s="5"/>
      <c r="I4" s="134" t="s">
        <v>35157</v>
      </c>
    </row>
    <row r="5" spans="1:10" x14ac:dyDescent="0.2">
      <c r="I5" s="134">
        <f>SUMIF($J$14:$J$17,"EQP",$I$14:$I$17)</f>
        <v>1</v>
      </c>
    </row>
    <row r="6" spans="1:10" x14ac:dyDescent="0.2">
      <c r="G6" s="110"/>
    </row>
    <row r="7" spans="1:10" x14ac:dyDescent="0.2">
      <c r="A7" s="250" t="s">
        <v>35061</v>
      </c>
      <c r="B7" s="250"/>
      <c r="C7" s="3"/>
      <c r="D7" s="113"/>
      <c r="E7" s="135" t="s">
        <v>34908</v>
      </c>
      <c r="F7" s="137">
        <f>'Premissas básicas'!$F$9</f>
        <v>44986</v>
      </c>
      <c r="G7" s="110"/>
      <c r="I7" s="134">
        <f>SUM(I1:I5)</f>
        <v>51</v>
      </c>
    </row>
    <row r="8" spans="1:10" x14ac:dyDescent="0.2">
      <c r="A8" s="138"/>
      <c r="B8" s="138"/>
      <c r="C8" s="53"/>
      <c r="G8" s="110"/>
      <c r="I8" s="134">
        <f>SUM(I14:I17)</f>
        <v>51</v>
      </c>
    </row>
    <row r="9" spans="1:10" x14ac:dyDescent="0.2">
      <c r="A9" s="1" t="s">
        <v>35158</v>
      </c>
      <c r="B9" s="250" t="s">
        <v>35163</v>
      </c>
      <c r="C9" s="250"/>
      <c r="D9" s="250"/>
      <c r="E9" s="250"/>
      <c r="F9" s="157" t="s">
        <v>35164</v>
      </c>
      <c r="G9" s="110"/>
      <c r="I9" s="134" t="b">
        <f>I7=I8</f>
        <v>1</v>
      </c>
    </row>
    <row r="10" spans="1:10" x14ac:dyDescent="0.2">
      <c r="A10" s="1"/>
      <c r="B10" s="113"/>
      <c r="F10" s="139"/>
      <c r="G10" s="110"/>
    </row>
    <row r="11" spans="1:10" x14ac:dyDescent="0.2">
      <c r="A11" s="138"/>
      <c r="B11" s="138"/>
      <c r="C11" s="53"/>
      <c r="G11" s="110"/>
    </row>
    <row r="12" spans="1:10" x14ac:dyDescent="0.2">
      <c r="A12" s="113" t="s">
        <v>35159</v>
      </c>
      <c r="G12" s="110"/>
    </row>
    <row r="13" spans="1:10" x14ac:dyDescent="0.2">
      <c r="D13" s="54" t="s">
        <v>35149</v>
      </c>
      <c r="E13" s="54" t="s">
        <v>35075</v>
      </c>
      <c r="F13" s="25" t="s">
        <v>35068</v>
      </c>
      <c r="G13" s="110"/>
    </row>
    <row r="14" spans="1:10" x14ac:dyDescent="0.2">
      <c r="A14" s="18" t="s">
        <v>59</v>
      </c>
      <c r="C14" s="53"/>
      <c r="D14" s="29">
        <v>1</v>
      </c>
      <c r="E14" s="29">
        <f>encarregado</f>
        <v>7188.4600000000009</v>
      </c>
      <c r="F14" s="19">
        <f>TRUNC(D14*E14,2)</f>
        <v>7188.46</v>
      </c>
      <c r="G14" s="110" t="str">
        <f>IFERROR(HYPERLINK("#"&amp;"encarregado!F"&amp;MATCH($E14,encarregado!$F:$F,0),$A14),"")</f>
        <v>Encarregado</v>
      </c>
      <c r="I14" s="134">
        <f>ROUNDUP(D14,0)</f>
        <v>1</v>
      </c>
      <c r="J14" s="18" t="s">
        <v>35160</v>
      </c>
    </row>
    <row r="15" spans="1:10" x14ac:dyDescent="0.2">
      <c r="A15" s="18" t="s">
        <v>75</v>
      </c>
      <c r="C15" s="53"/>
      <c r="D15" s="29">
        <f>E24</f>
        <v>48</v>
      </c>
      <c r="E15" s="29">
        <f>varredor</f>
        <v>4575.2800000000007</v>
      </c>
      <c r="F15" s="19">
        <f>TRUNC(D15*E15,2)</f>
        <v>219613.44</v>
      </c>
      <c r="G15" s="110" t="str">
        <f>IFERROR(HYPERLINK("#"&amp;"varredor!F"&amp;MATCH($E15,varredor!$F:$F,0),$A15),"")</f>
        <v>Varredor</v>
      </c>
      <c r="I15" s="134">
        <f>ROUNDUP(D15,0)</f>
        <v>48</v>
      </c>
      <c r="J15" s="18" t="s">
        <v>35160</v>
      </c>
    </row>
    <row r="16" spans="1:10" x14ac:dyDescent="0.2">
      <c r="A16" s="18" t="s">
        <v>64</v>
      </c>
      <c r="C16" s="53"/>
      <c r="D16" s="29">
        <v>1</v>
      </c>
      <c r="E16" s="29">
        <f>motorista</f>
        <v>5506.8</v>
      </c>
      <c r="F16" s="19">
        <f>TRUNC(D16*E16,2)</f>
        <v>5506.8</v>
      </c>
      <c r="G16" s="110" t="str">
        <f>IFERROR(HYPERLINK("#"&amp;"motorista!F"&amp;MATCH($E16,motorista!$F:$F,0),$A16),"")</f>
        <v>Motorista</v>
      </c>
      <c r="I16" s="134">
        <f>ROUNDUP(D16,0)</f>
        <v>1</v>
      </c>
      <c r="J16" s="18" t="s">
        <v>35160</v>
      </c>
    </row>
    <row r="17" spans="1:10" x14ac:dyDescent="0.2">
      <c r="A17" s="18" t="s">
        <v>35129</v>
      </c>
      <c r="C17" s="53"/>
      <c r="D17" s="29">
        <v>1</v>
      </c>
      <c r="E17" s="29">
        <f>micro.ônibus</f>
        <v>6194.77</v>
      </c>
      <c r="F17" s="19">
        <f>TRUNC(D17*E17,2)</f>
        <v>6194.77</v>
      </c>
      <c r="G17" s="110" t="str">
        <f>IFERROR(HYPERLINK("#"&amp;"'micro-ônibus'!F"&amp;MATCH($E17,'micro-ônibus'!$F:$F,0),$A17),"")</f>
        <v>Micro-ônibus com capacidade mínima de 15 lugares</v>
      </c>
      <c r="I17" s="134">
        <f>ROUNDUP(D17,0)</f>
        <v>1</v>
      </c>
      <c r="J17" s="18" t="s">
        <v>35161</v>
      </c>
    </row>
    <row r="18" spans="1:10" x14ac:dyDescent="0.2">
      <c r="C18" s="53"/>
      <c r="D18" s="29"/>
      <c r="E18" s="29"/>
      <c r="G18" s="110"/>
    </row>
    <row r="19" spans="1:10" x14ac:dyDescent="0.2">
      <c r="C19" s="53"/>
      <c r="D19" s="29"/>
      <c r="E19" s="156" t="s">
        <v>10</v>
      </c>
      <c r="F19" s="19">
        <f>SUM(F13:F17)</f>
        <v>238503.46999999997</v>
      </c>
      <c r="G19" s="110"/>
    </row>
    <row r="20" spans="1:10" x14ac:dyDescent="0.2">
      <c r="A20" s="138"/>
      <c r="B20" s="138"/>
      <c r="C20" s="53"/>
      <c r="G20" s="110"/>
    </row>
    <row r="21" spans="1:10" x14ac:dyDescent="0.2">
      <c r="A21" s="18" t="s">
        <v>35165</v>
      </c>
      <c r="C21" s="53"/>
      <c r="E21" s="29">
        <v>1.65</v>
      </c>
      <c r="F21" s="19" t="s">
        <v>35164</v>
      </c>
      <c r="G21" s="110"/>
    </row>
    <row r="22" spans="1:10" x14ac:dyDescent="0.2">
      <c r="A22" s="18" t="s">
        <v>35166</v>
      </c>
      <c r="C22" s="53"/>
      <c r="E22" s="29">
        <v>1875</v>
      </c>
      <c r="F22" s="19" t="s">
        <v>34978</v>
      </c>
      <c r="G22" s="110"/>
    </row>
    <row r="23" spans="1:10" x14ac:dyDescent="0.2">
      <c r="A23" s="18" t="s">
        <v>35165</v>
      </c>
      <c r="C23" s="53"/>
      <c r="E23" s="29">
        <f>ROUND(E21*E28,2)</f>
        <v>39.6</v>
      </c>
      <c r="F23" s="19" t="s">
        <v>35164</v>
      </c>
      <c r="G23" s="110"/>
    </row>
    <row r="24" spans="1:10" ht="11.25" customHeight="1" x14ac:dyDescent="0.2">
      <c r="A24" s="254" t="s">
        <v>35167</v>
      </c>
      <c r="B24" s="254"/>
      <c r="C24" s="254"/>
      <c r="E24" s="18">
        <f>ROUNDUP(E22/E23,0)</f>
        <v>48</v>
      </c>
      <c r="F24" s="19" t="s">
        <v>35168</v>
      </c>
      <c r="G24" s="110"/>
    </row>
    <row r="25" spans="1:10" ht="11.25" customHeight="1" x14ac:dyDescent="0.2">
      <c r="A25" s="138"/>
      <c r="B25" s="138"/>
      <c r="C25" s="138"/>
      <c r="G25" s="110"/>
    </row>
    <row r="26" spans="1:10" x14ac:dyDescent="0.2">
      <c r="A26" s="250" t="str">
        <f>"Custo total para "&amp;$B$9</f>
        <v>Custo total para Varrição de Vias Públicas</v>
      </c>
      <c r="B26" s="250"/>
      <c r="C26" s="250"/>
      <c r="D26" s="250"/>
      <c r="E26" s="250"/>
      <c r="F26" s="144">
        <f>TRUNC(F19/E22,2)</f>
        <v>127.2</v>
      </c>
    </row>
    <row r="27" spans="1:10" x14ac:dyDescent="0.2">
      <c r="A27" s="5"/>
      <c r="B27" s="5"/>
      <c r="C27" s="5"/>
      <c r="D27" s="5"/>
      <c r="E27" s="5"/>
      <c r="F27" s="144"/>
      <c r="G27" s="110"/>
    </row>
    <row r="28" spans="1:10" x14ac:dyDescent="0.2">
      <c r="A28" s="146" t="s">
        <v>34910</v>
      </c>
      <c r="E28" s="25">
        <f>VLOOKUP(A28,'Premissas básicas'!$A:$F,5,0)</f>
        <v>24</v>
      </c>
      <c r="F28" s="19" t="s">
        <v>35079</v>
      </c>
      <c r="G28" s="110" t="str">
        <f>IFERROR(HYPERLINK("#"&amp;"'Premissas básicas'!E"&amp;MATCH($A28,'Premissas básicas'!$A:$A,0),$A28),"")</f>
        <v>Dias trabalhados no mês¹</v>
      </c>
    </row>
    <row r="29" spans="1:10" x14ac:dyDescent="0.2">
      <c r="A29" s="18" t="s">
        <v>35169</v>
      </c>
      <c r="E29" s="25">
        <f>E22</f>
        <v>1875</v>
      </c>
      <c r="F29" s="19" t="s">
        <v>35164</v>
      </c>
      <c r="G29" s="110"/>
    </row>
    <row r="31" spans="1:10" x14ac:dyDescent="0.2">
      <c r="A31" s="18" t="s">
        <v>35310</v>
      </c>
    </row>
    <row r="32" spans="1:10" x14ac:dyDescent="0.2">
      <c r="A32" s="256" t="s">
        <v>35309</v>
      </c>
      <c r="B32" s="257"/>
      <c r="C32" s="257"/>
      <c r="D32" s="257"/>
      <c r="E32" s="257"/>
      <c r="F32" s="257"/>
    </row>
    <row r="33" spans="1:6" x14ac:dyDescent="0.2">
      <c r="A33" s="257"/>
      <c r="B33" s="257"/>
      <c r="C33" s="257"/>
      <c r="D33" s="257"/>
      <c r="E33" s="257"/>
      <c r="F33" s="257"/>
    </row>
  </sheetData>
  <mergeCells count="5">
    <mergeCell ref="A7:B7"/>
    <mergeCell ref="B9:E9"/>
    <mergeCell ref="A24:C24"/>
    <mergeCell ref="A26:E26"/>
    <mergeCell ref="A32:F33"/>
  </mergeCells>
  <hyperlinks>
    <hyperlink ref="G1" location="Premissas%20b%C3%A1sicas!A10" display="Premissas" xr:uid="{00000000-0004-0000-3000-000000000000}"/>
    <hyperlink ref="G2" location="Planilha!A9" display="Planilha" xr:uid="{00000000-0004-0000-3000-000001000000}"/>
  </hyperlinks>
  <printOptions horizontalCentered="1"/>
  <pageMargins left="0.39374999999999999" right="0.39374999999999999" top="0.78749999999999998" bottom="0.78749999999999998" header="0.51180555555555496" footer="0.51180555555555496"/>
  <pageSetup paperSize="9" firstPageNumber="0"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K29311"/>
  <sheetViews>
    <sheetView view="pageBreakPreview" zoomScaleNormal="100" workbookViewId="0">
      <pane ySplit="1" topLeftCell="A21984" activePane="bottomLeft" state="frozen"/>
      <selection pane="bottomLeft" activeCell="A22049" sqref="A22049"/>
    </sheetView>
  </sheetViews>
  <sheetFormatPr defaultRowHeight="12.75" x14ac:dyDescent="0.2"/>
  <cols>
    <col min="1" max="1" width="13.7109375" style="202" customWidth="1"/>
    <col min="2" max="2" width="17.7109375" style="203" customWidth="1"/>
    <col min="3" max="3" width="8.42578125" style="54" customWidth="1"/>
    <col min="4" max="4" width="14.28515625" style="53" customWidth="1"/>
    <col min="5" max="5" width="85.7109375" style="55" customWidth="1"/>
    <col min="6" max="6" width="11.42578125" style="53" customWidth="1"/>
    <col min="7" max="1025" width="9.140625" style="54" customWidth="1"/>
  </cols>
  <sheetData>
    <row r="1" spans="1:6" x14ac:dyDescent="0.2">
      <c r="A1" s="202" t="s">
        <v>35329</v>
      </c>
      <c r="B1" s="203" t="s">
        <v>35330</v>
      </c>
      <c r="C1" s="57">
        <f>'Premissas básicas'!$F$9</f>
        <v>44986</v>
      </c>
      <c r="D1" s="56" t="s">
        <v>78</v>
      </c>
      <c r="E1" s="56" t="s">
        <v>79</v>
      </c>
      <c r="F1" s="56" t="s">
        <v>80</v>
      </c>
    </row>
    <row r="2" spans="1:6" x14ac:dyDescent="0.2">
      <c r="A2" s="202" t="s">
        <v>81</v>
      </c>
      <c r="B2" s="203">
        <v>181.57</v>
      </c>
      <c r="C2" s="58"/>
      <c r="D2" s="53" t="s">
        <v>81</v>
      </c>
      <c r="E2" s="55" t="s">
        <v>82</v>
      </c>
      <c r="F2" s="53" t="s">
        <v>83</v>
      </c>
    </row>
    <row r="3" spans="1:6" x14ac:dyDescent="0.2">
      <c r="A3" s="202" t="s">
        <v>84</v>
      </c>
      <c r="B3" s="203">
        <v>166.28</v>
      </c>
      <c r="C3" s="58"/>
      <c r="D3" s="53" t="s">
        <v>84</v>
      </c>
      <c r="E3" s="55" t="s">
        <v>82</v>
      </c>
      <c r="F3" s="53" t="s">
        <v>83</v>
      </c>
    </row>
    <row r="4" spans="1:6" x14ac:dyDescent="0.2">
      <c r="A4" s="202" t="s">
        <v>85</v>
      </c>
      <c r="B4" s="203">
        <v>181.57</v>
      </c>
      <c r="C4" s="59"/>
      <c r="D4" s="53" t="s">
        <v>85</v>
      </c>
      <c r="E4" s="55" t="s">
        <v>86</v>
      </c>
      <c r="F4" s="53" t="s">
        <v>83</v>
      </c>
    </row>
    <row r="5" spans="1:6" x14ac:dyDescent="0.2">
      <c r="A5" s="202" t="s">
        <v>87</v>
      </c>
      <c r="B5" s="203">
        <v>166.28</v>
      </c>
      <c r="C5" s="59"/>
      <c r="D5" s="53" t="s">
        <v>87</v>
      </c>
      <c r="E5" s="55" t="s">
        <v>86</v>
      </c>
      <c r="F5" s="53" t="s">
        <v>83</v>
      </c>
    </row>
    <row r="6" spans="1:6" x14ac:dyDescent="0.2">
      <c r="A6" s="202" t="s">
        <v>88</v>
      </c>
      <c r="B6" s="203">
        <v>106</v>
      </c>
      <c r="D6" s="53" t="s">
        <v>88</v>
      </c>
      <c r="E6" s="55" t="s">
        <v>89</v>
      </c>
      <c r="F6" s="53" t="s">
        <v>83</v>
      </c>
    </row>
    <row r="7" spans="1:6" x14ac:dyDescent="0.2">
      <c r="A7" s="202" t="s">
        <v>90</v>
      </c>
      <c r="B7" s="203">
        <v>97.07</v>
      </c>
      <c r="D7" s="53" t="s">
        <v>90</v>
      </c>
      <c r="E7" s="55" t="s">
        <v>89</v>
      </c>
      <c r="F7" s="53" t="s">
        <v>83</v>
      </c>
    </row>
    <row r="8" spans="1:6" x14ac:dyDescent="0.2">
      <c r="A8" s="202" t="s">
        <v>91</v>
      </c>
      <c r="B8" s="203">
        <v>204.76</v>
      </c>
      <c r="D8" s="53" t="s">
        <v>91</v>
      </c>
      <c r="E8" s="55" t="s">
        <v>92</v>
      </c>
      <c r="F8" s="53" t="s">
        <v>83</v>
      </c>
    </row>
    <row r="9" spans="1:6" x14ac:dyDescent="0.2">
      <c r="A9" s="202" t="s">
        <v>93</v>
      </c>
      <c r="B9" s="203">
        <v>187.51</v>
      </c>
      <c r="D9" s="53" t="s">
        <v>93</v>
      </c>
      <c r="E9" s="55" t="s">
        <v>92</v>
      </c>
      <c r="F9" s="53" t="s">
        <v>83</v>
      </c>
    </row>
    <row r="10" spans="1:6" x14ac:dyDescent="0.2">
      <c r="A10" s="202" t="s">
        <v>94</v>
      </c>
      <c r="B10" s="203">
        <v>475.31</v>
      </c>
      <c r="D10" s="53" t="s">
        <v>94</v>
      </c>
      <c r="E10" s="55" t="s">
        <v>95</v>
      </c>
      <c r="F10" s="53" t="s">
        <v>83</v>
      </c>
    </row>
    <row r="11" spans="1:6" x14ac:dyDescent="0.2">
      <c r="A11" s="202" t="s">
        <v>96</v>
      </c>
      <c r="B11" s="203">
        <v>435.28</v>
      </c>
      <c r="D11" s="53" t="s">
        <v>96</v>
      </c>
      <c r="E11" s="55" t="s">
        <v>95</v>
      </c>
      <c r="F11" s="53" t="s">
        <v>83</v>
      </c>
    </row>
    <row r="12" spans="1:6" x14ac:dyDescent="0.2">
      <c r="A12" s="202" t="s">
        <v>97</v>
      </c>
      <c r="B12" s="203">
        <v>250.74</v>
      </c>
      <c r="D12" s="53" t="s">
        <v>97</v>
      </c>
      <c r="E12" s="55" t="s">
        <v>98</v>
      </c>
      <c r="F12" s="53" t="s">
        <v>83</v>
      </c>
    </row>
    <row r="13" spans="1:6" x14ac:dyDescent="0.2">
      <c r="A13" s="202" t="s">
        <v>99</v>
      </c>
      <c r="B13" s="203">
        <v>229.62</v>
      </c>
      <c r="D13" s="53" t="s">
        <v>99</v>
      </c>
      <c r="E13" s="55" t="s">
        <v>98</v>
      </c>
      <c r="F13" s="53" t="s">
        <v>83</v>
      </c>
    </row>
    <row r="14" spans="1:6" x14ac:dyDescent="0.2">
      <c r="A14" s="202" t="s">
        <v>100</v>
      </c>
      <c r="B14" s="203">
        <v>100.94</v>
      </c>
      <c r="D14" s="53" t="s">
        <v>100</v>
      </c>
      <c r="E14" s="55" t="s">
        <v>101</v>
      </c>
      <c r="F14" s="53" t="s">
        <v>83</v>
      </c>
    </row>
    <row r="15" spans="1:6" x14ac:dyDescent="0.2">
      <c r="A15" s="202" t="s">
        <v>102</v>
      </c>
      <c r="B15" s="203">
        <v>92.44</v>
      </c>
      <c r="D15" s="53" t="s">
        <v>102</v>
      </c>
      <c r="E15" s="55" t="s">
        <v>101</v>
      </c>
      <c r="F15" s="53" t="s">
        <v>83</v>
      </c>
    </row>
    <row r="16" spans="1:6" x14ac:dyDescent="0.2">
      <c r="A16" s="202" t="s">
        <v>103</v>
      </c>
      <c r="B16" s="203">
        <v>94.43</v>
      </c>
      <c r="D16" s="53" t="s">
        <v>103</v>
      </c>
      <c r="E16" s="55" t="s">
        <v>104</v>
      </c>
      <c r="F16" s="53" t="s">
        <v>83</v>
      </c>
    </row>
    <row r="17" spans="1:6" x14ac:dyDescent="0.2">
      <c r="A17" s="202" t="s">
        <v>105</v>
      </c>
      <c r="B17" s="203">
        <v>86.48</v>
      </c>
      <c r="D17" s="53" t="s">
        <v>105</v>
      </c>
      <c r="E17" s="55" t="s">
        <v>104</v>
      </c>
      <c r="F17" s="53" t="s">
        <v>83</v>
      </c>
    </row>
    <row r="18" spans="1:6" x14ac:dyDescent="0.2">
      <c r="A18" s="202" t="s">
        <v>106</v>
      </c>
      <c r="B18" s="203">
        <v>224.69</v>
      </c>
      <c r="D18" s="53" t="s">
        <v>106</v>
      </c>
      <c r="E18" s="55" t="s">
        <v>107</v>
      </c>
      <c r="F18" s="53" t="s">
        <v>83</v>
      </c>
    </row>
    <row r="19" spans="1:6" x14ac:dyDescent="0.2">
      <c r="A19" s="202" t="s">
        <v>108</v>
      </c>
      <c r="B19" s="203">
        <v>205.76</v>
      </c>
      <c r="D19" s="53" t="s">
        <v>108</v>
      </c>
      <c r="E19" s="55" t="s">
        <v>107</v>
      </c>
      <c r="F19" s="53" t="s">
        <v>83</v>
      </c>
    </row>
    <row r="20" spans="1:6" x14ac:dyDescent="0.2">
      <c r="A20" s="202" t="s">
        <v>109</v>
      </c>
      <c r="B20" s="203">
        <v>63.49</v>
      </c>
      <c r="D20" s="53" t="s">
        <v>109</v>
      </c>
      <c r="E20" s="55" t="s">
        <v>110</v>
      </c>
      <c r="F20" s="53" t="s">
        <v>83</v>
      </c>
    </row>
    <row r="21" spans="1:6" x14ac:dyDescent="0.2">
      <c r="A21" s="202" t="s">
        <v>111</v>
      </c>
      <c r="B21" s="203">
        <v>58.14</v>
      </c>
      <c r="D21" s="53" t="s">
        <v>111</v>
      </c>
      <c r="E21" s="55" t="s">
        <v>110</v>
      </c>
      <c r="F21" s="53" t="s">
        <v>83</v>
      </c>
    </row>
    <row r="22" spans="1:6" x14ac:dyDescent="0.2">
      <c r="A22" s="202" t="s">
        <v>112</v>
      </c>
      <c r="B22" s="203">
        <v>396.2</v>
      </c>
      <c r="D22" s="53" t="s">
        <v>112</v>
      </c>
      <c r="E22" s="55" t="s">
        <v>113</v>
      </c>
      <c r="F22" s="53" t="s">
        <v>83</v>
      </c>
    </row>
    <row r="23" spans="1:6" x14ac:dyDescent="0.2">
      <c r="A23" s="202" t="s">
        <v>114</v>
      </c>
      <c r="B23" s="203">
        <v>362.83</v>
      </c>
      <c r="D23" s="53" t="s">
        <v>114</v>
      </c>
      <c r="E23" s="55" t="s">
        <v>113</v>
      </c>
      <c r="F23" s="53" t="s">
        <v>83</v>
      </c>
    </row>
    <row r="24" spans="1:6" x14ac:dyDescent="0.2">
      <c r="A24" s="202" t="s">
        <v>115</v>
      </c>
      <c r="B24" s="203">
        <v>475.31</v>
      </c>
      <c r="D24" s="53" t="s">
        <v>115</v>
      </c>
      <c r="E24" s="55" t="s">
        <v>116</v>
      </c>
      <c r="F24" s="53" t="s">
        <v>83</v>
      </c>
    </row>
    <row r="25" spans="1:6" x14ac:dyDescent="0.2">
      <c r="A25" s="202" t="s">
        <v>117</v>
      </c>
      <c r="B25" s="203">
        <v>435.28</v>
      </c>
      <c r="D25" s="53" t="s">
        <v>117</v>
      </c>
      <c r="E25" s="55" t="s">
        <v>116</v>
      </c>
      <c r="F25" s="53" t="s">
        <v>83</v>
      </c>
    </row>
    <row r="26" spans="1:6" x14ac:dyDescent="0.2">
      <c r="A26" s="202" t="s">
        <v>118</v>
      </c>
      <c r="B26" s="203">
        <v>764.97</v>
      </c>
      <c r="D26" s="53" t="s">
        <v>118</v>
      </c>
      <c r="E26" s="55" t="s">
        <v>119</v>
      </c>
      <c r="F26" s="53" t="s">
        <v>83</v>
      </c>
    </row>
    <row r="27" spans="1:6" x14ac:dyDescent="0.2">
      <c r="A27" s="202" t="s">
        <v>120</v>
      </c>
      <c r="B27" s="203">
        <v>700.54</v>
      </c>
      <c r="D27" s="53" t="s">
        <v>120</v>
      </c>
      <c r="E27" s="55" t="s">
        <v>119</v>
      </c>
      <c r="F27" s="53" t="s">
        <v>83</v>
      </c>
    </row>
    <row r="28" spans="1:6" x14ac:dyDescent="0.2">
      <c r="A28" s="202" t="s">
        <v>121</v>
      </c>
      <c r="B28" s="203">
        <v>873.22</v>
      </c>
      <c r="D28" s="53" t="s">
        <v>121</v>
      </c>
      <c r="E28" s="55" t="s">
        <v>122</v>
      </c>
      <c r="F28" s="53" t="s">
        <v>83</v>
      </c>
    </row>
    <row r="29" spans="1:6" x14ac:dyDescent="0.2">
      <c r="A29" s="202" t="s">
        <v>123</v>
      </c>
      <c r="B29" s="203">
        <v>799.67</v>
      </c>
      <c r="D29" s="53" t="s">
        <v>123</v>
      </c>
      <c r="E29" s="55" t="s">
        <v>122</v>
      </c>
      <c r="F29" s="53" t="s">
        <v>83</v>
      </c>
    </row>
    <row r="30" spans="1:6" x14ac:dyDescent="0.2">
      <c r="A30" s="202" t="s">
        <v>124</v>
      </c>
      <c r="B30" s="203">
        <v>1143.8399999999999</v>
      </c>
      <c r="D30" s="53" t="s">
        <v>124</v>
      </c>
      <c r="E30" s="55" t="s">
        <v>125</v>
      </c>
      <c r="F30" s="53" t="s">
        <v>83</v>
      </c>
    </row>
    <row r="31" spans="1:6" x14ac:dyDescent="0.2">
      <c r="A31" s="202" t="s">
        <v>126</v>
      </c>
      <c r="B31" s="203">
        <v>1047.5</v>
      </c>
      <c r="D31" s="53" t="s">
        <v>126</v>
      </c>
      <c r="E31" s="55" t="s">
        <v>125</v>
      </c>
      <c r="F31" s="53" t="s">
        <v>83</v>
      </c>
    </row>
    <row r="32" spans="1:6" x14ac:dyDescent="0.2">
      <c r="A32" s="202" t="s">
        <v>127</v>
      </c>
      <c r="B32" s="203">
        <v>1143.8399999999999</v>
      </c>
      <c r="D32" s="53" t="s">
        <v>127</v>
      </c>
      <c r="E32" s="55" t="s">
        <v>128</v>
      </c>
      <c r="F32" s="53" t="s">
        <v>83</v>
      </c>
    </row>
    <row r="33" spans="1:6" x14ac:dyDescent="0.2">
      <c r="A33" s="202" t="s">
        <v>129</v>
      </c>
      <c r="B33" s="203">
        <v>1047.5</v>
      </c>
      <c r="D33" s="53" t="s">
        <v>129</v>
      </c>
      <c r="E33" s="55" t="s">
        <v>128</v>
      </c>
      <c r="F33" s="53" t="s">
        <v>83</v>
      </c>
    </row>
    <row r="34" spans="1:6" x14ac:dyDescent="0.2">
      <c r="A34" s="202" t="s">
        <v>130</v>
      </c>
      <c r="B34" s="203">
        <v>1830.37</v>
      </c>
      <c r="D34" s="53" t="s">
        <v>130</v>
      </c>
      <c r="E34" s="55" t="s">
        <v>131</v>
      </c>
      <c r="F34" s="53" t="s">
        <v>83</v>
      </c>
    </row>
    <row r="35" spans="1:6" x14ac:dyDescent="0.2">
      <c r="A35" s="202" t="s">
        <v>132</v>
      </c>
      <c r="B35" s="203">
        <v>1676.21</v>
      </c>
      <c r="D35" s="53" t="s">
        <v>132</v>
      </c>
      <c r="E35" s="55" t="s">
        <v>131</v>
      </c>
      <c r="F35" s="53" t="s">
        <v>83</v>
      </c>
    </row>
    <row r="36" spans="1:6" x14ac:dyDescent="0.2">
      <c r="A36" s="202" t="s">
        <v>133</v>
      </c>
      <c r="B36" s="203">
        <v>1983.05</v>
      </c>
      <c r="D36" s="53" t="s">
        <v>133</v>
      </c>
      <c r="E36" s="55" t="s">
        <v>134</v>
      </c>
      <c r="F36" s="53" t="s">
        <v>83</v>
      </c>
    </row>
    <row r="37" spans="1:6" x14ac:dyDescent="0.2">
      <c r="A37" s="202" t="s">
        <v>135</v>
      </c>
      <c r="B37" s="203">
        <v>1816.03</v>
      </c>
      <c r="D37" s="53" t="s">
        <v>135</v>
      </c>
      <c r="E37" s="55" t="s">
        <v>134</v>
      </c>
      <c r="F37" s="53" t="s">
        <v>83</v>
      </c>
    </row>
    <row r="38" spans="1:6" x14ac:dyDescent="0.2">
      <c r="A38" s="202" t="s">
        <v>136</v>
      </c>
      <c r="B38" s="203">
        <v>2135.75</v>
      </c>
      <c r="D38" s="53" t="s">
        <v>136</v>
      </c>
      <c r="E38" s="55" t="s">
        <v>137</v>
      </c>
      <c r="F38" s="53" t="s">
        <v>83</v>
      </c>
    </row>
    <row r="39" spans="1:6" x14ac:dyDescent="0.2">
      <c r="A39" s="202" t="s">
        <v>138</v>
      </c>
      <c r="B39" s="203">
        <v>1955.87</v>
      </c>
      <c r="D39" s="53" t="s">
        <v>138</v>
      </c>
      <c r="E39" s="55" t="s">
        <v>137</v>
      </c>
      <c r="F39" s="53" t="s">
        <v>83</v>
      </c>
    </row>
    <row r="40" spans="1:6" x14ac:dyDescent="0.2">
      <c r="A40" s="202" t="s">
        <v>139</v>
      </c>
      <c r="B40" s="203">
        <v>2899.24</v>
      </c>
      <c r="D40" s="53" t="s">
        <v>139</v>
      </c>
      <c r="E40" s="55" t="s">
        <v>140</v>
      </c>
      <c r="F40" s="53" t="s">
        <v>83</v>
      </c>
    </row>
    <row r="41" spans="1:6" x14ac:dyDescent="0.2">
      <c r="A41" s="202" t="s">
        <v>141</v>
      </c>
      <c r="B41" s="203">
        <v>2655.05</v>
      </c>
      <c r="D41" s="53" t="s">
        <v>141</v>
      </c>
      <c r="E41" s="55" t="s">
        <v>140</v>
      </c>
      <c r="F41" s="53" t="s">
        <v>83</v>
      </c>
    </row>
    <row r="42" spans="1:6" x14ac:dyDescent="0.2">
      <c r="A42" s="202" t="s">
        <v>142</v>
      </c>
      <c r="B42" s="203">
        <v>3202.65</v>
      </c>
      <c r="D42" s="53" t="s">
        <v>142</v>
      </c>
      <c r="E42" s="55" t="s">
        <v>143</v>
      </c>
      <c r="F42" s="53" t="s">
        <v>83</v>
      </c>
    </row>
    <row r="43" spans="1:6" x14ac:dyDescent="0.2">
      <c r="A43" s="202" t="s">
        <v>144</v>
      </c>
      <c r="B43" s="203">
        <v>2932.91</v>
      </c>
      <c r="D43" s="53" t="s">
        <v>144</v>
      </c>
      <c r="E43" s="55" t="s">
        <v>143</v>
      </c>
      <c r="F43" s="53" t="s">
        <v>83</v>
      </c>
    </row>
    <row r="44" spans="1:6" x14ac:dyDescent="0.2">
      <c r="A44" s="202" t="s">
        <v>145</v>
      </c>
      <c r="B44" s="203">
        <v>3355.35</v>
      </c>
      <c r="D44" s="53" t="s">
        <v>145</v>
      </c>
      <c r="E44" s="55" t="s">
        <v>146</v>
      </c>
      <c r="F44" s="53" t="s">
        <v>83</v>
      </c>
    </row>
    <row r="45" spans="1:6" x14ac:dyDescent="0.2">
      <c r="A45" s="202" t="s">
        <v>147</v>
      </c>
      <c r="B45" s="203">
        <v>3072.75</v>
      </c>
      <c r="D45" s="53" t="s">
        <v>147</v>
      </c>
      <c r="E45" s="55" t="s">
        <v>146</v>
      </c>
      <c r="F45" s="53" t="s">
        <v>83</v>
      </c>
    </row>
    <row r="46" spans="1:6" x14ac:dyDescent="0.2">
      <c r="A46" s="202" t="s">
        <v>148</v>
      </c>
      <c r="B46" s="203">
        <v>1104.4100000000001</v>
      </c>
      <c r="D46" s="53" t="s">
        <v>148</v>
      </c>
      <c r="E46" s="55" t="s">
        <v>149</v>
      </c>
      <c r="F46" s="53" t="s">
        <v>83</v>
      </c>
    </row>
    <row r="47" spans="1:6" x14ac:dyDescent="0.2">
      <c r="A47" s="202" t="s">
        <v>150</v>
      </c>
      <c r="B47" s="203">
        <v>1011.39</v>
      </c>
      <c r="D47" s="53" t="s">
        <v>150</v>
      </c>
      <c r="E47" s="55" t="s">
        <v>149</v>
      </c>
      <c r="F47" s="53" t="s">
        <v>83</v>
      </c>
    </row>
    <row r="48" spans="1:6" x14ac:dyDescent="0.2">
      <c r="A48" s="202" t="s">
        <v>151</v>
      </c>
      <c r="B48" s="203">
        <v>1104.4100000000001</v>
      </c>
      <c r="D48" s="53" t="s">
        <v>151</v>
      </c>
      <c r="E48" s="55" t="s">
        <v>152</v>
      </c>
      <c r="F48" s="53" t="s">
        <v>83</v>
      </c>
    </row>
    <row r="49" spans="1:6" x14ac:dyDescent="0.2">
      <c r="A49" s="202" t="s">
        <v>153</v>
      </c>
      <c r="B49" s="203">
        <v>1011.39</v>
      </c>
      <c r="D49" s="53" t="s">
        <v>153</v>
      </c>
      <c r="E49" s="55" t="s">
        <v>152</v>
      </c>
      <c r="F49" s="53" t="s">
        <v>83</v>
      </c>
    </row>
    <row r="50" spans="1:6" x14ac:dyDescent="0.2">
      <c r="A50" s="202" t="s">
        <v>154</v>
      </c>
      <c r="B50" s="203">
        <v>1068.97</v>
      </c>
      <c r="D50" s="53" t="s">
        <v>154</v>
      </c>
      <c r="E50" s="55" t="s">
        <v>155</v>
      </c>
      <c r="F50" s="53" t="s">
        <v>83</v>
      </c>
    </row>
    <row r="51" spans="1:6" x14ac:dyDescent="0.2">
      <c r="A51" s="202" t="s">
        <v>156</v>
      </c>
      <c r="B51" s="203">
        <v>978.94</v>
      </c>
      <c r="D51" s="53" t="s">
        <v>156</v>
      </c>
      <c r="E51" s="55" t="s">
        <v>155</v>
      </c>
      <c r="F51" s="53" t="s">
        <v>83</v>
      </c>
    </row>
    <row r="52" spans="1:6" x14ac:dyDescent="0.2">
      <c r="A52" s="202" t="s">
        <v>157</v>
      </c>
      <c r="B52" s="203">
        <v>712.65</v>
      </c>
      <c r="D52" s="53" t="s">
        <v>157</v>
      </c>
      <c r="E52" s="55" t="s">
        <v>158</v>
      </c>
      <c r="F52" s="53" t="s">
        <v>83</v>
      </c>
    </row>
    <row r="53" spans="1:6" x14ac:dyDescent="0.2">
      <c r="A53" s="202" t="s">
        <v>159</v>
      </c>
      <c r="B53" s="203">
        <v>652.62</v>
      </c>
      <c r="D53" s="53" t="s">
        <v>159</v>
      </c>
      <c r="E53" s="55" t="s">
        <v>158</v>
      </c>
      <c r="F53" s="53" t="s">
        <v>83</v>
      </c>
    </row>
    <row r="54" spans="1:6" x14ac:dyDescent="0.2">
      <c r="A54" s="202" t="s">
        <v>160</v>
      </c>
      <c r="B54" s="203">
        <v>712.65</v>
      </c>
      <c r="D54" s="53" t="s">
        <v>160</v>
      </c>
      <c r="E54" s="55" t="s">
        <v>161</v>
      </c>
      <c r="F54" s="53" t="s">
        <v>83</v>
      </c>
    </row>
    <row r="55" spans="1:6" x14ac:dyDescent="0.2">
      <c r="A55" s="202" t="s">
        <v>162</v>
      </c>
      <c r="B55" s="203">
        <v>652.62</v>
      </c>
      <c r="D55" s="53" t="s">
        <v>162</v>
      </c>
      <c r="E55" s="55" t="s">
        <v>161</v>
      </c>
      <c r="F55" s="53" t="s">
        <v>83</v>
      </c>
    </row>
    <row r="56" spans="1:6" x14ac:dyDescent="0.2">
      <c r="A56" s="202" t="s">
        <v>163</v>
      </c>
      <c r="B56" s="203">
        <v>2248.42</v>
      </c>
      <c r="D56" s="53" t="s">
        <v>163</v>
      </c>
      <c r="E56" s="55" t="s">
        <v>164</v>
      </c>
      <c r="F56" s="53" t="s">
        <v>83</v>
      </c>
    </row>
    <row r="57" spans="1:6" x14ac:dyDescent="0.2">
      <c r="A57" s="202" t="s">
        <v>165</v>
      </c>
      <c r="B57" s="203">
        <v>2059.04</v>
      </c>
      <c r="D57" s="53" t="s">
        <v>165</v>
      </c>
      <c r="E57" s="55" t="s">
        <v>164</v>
      </c>
      <c r="F57" s="53" t="s">
        <v>83</v>
      </c>
    </row>
    <row r="58" spans="1:6" x14ac:dyDescent="0.2">
      <c r="A58" s="202" t="s">
        <v>166</v>
      </c>
      <c r="B58" s="203">
        <v>2248.42</v>
      </c>
      <c r="D58" s="53" t="s">
        <v>166</v>
      </c>
      <c r="E58" s="55" t="s">
        <v>167</v>
      </c>
      <c r="F58" s="53" t="s">
        <v>83</v>
      </c>
    </row>
    <row r="59" spans="1:6" x14ac:dyDescent="0.2">
      <c r="A59" s="202" t="s">
        <v>168</v>
      </c>
      <c r="B59" s="203">
        <v>2059.04</v>
      </c>
      <c r="D59" s="53" t="s">
        <v>168</v>
      </c>
      <c r="E59" s="55" t="s">
        <v>167</v>
      </c>
      <c r="F59" s="53" t="s">
        <v>83</v>
      </c>
    </row>
    <row r="60" spans="1:6" x14ac:dyDescent="0.2">
      <c r="A60" s="202" t="s">
        <v>169</v>
      </c>
      <c r="B60" s="203">
        <v>2604.7399999999998</v>
      </c>
      <c r="D60" s="53" t="s">
        <v>169</v>
      </c>
      <c r="E60" s="55" t="s">
        <v>170</v>
      </c>
      <c r="F60" s="53" t="s">
        <v>83</v>
      </c>
    </row>
    <row r="61" spans="1:6" x14ac:dyDescent="0.2">
      <c r="A61" s="202" t="s">
        <v>171</v>
      </c>
      <c r="B61" s="203">
        <v>2385.36</v>
      </c>
      <c r="D61" s="53" t="s">
        <v>171</v>
      </c>
      <c r="E61" s="55" t="s">
        <v>170</v>
      </c>
      <c r="F61" s="53" t="s">
        <v>83</v>
      </c>
    </row>
    <row r="62" spans="1:6" x14ac:dyDescent="0.2">
      <c r="A62" s="202" t="s">
        <v>175</v>
      </c>
      <c r="B62" s="203">
        <v>494.69</v>
      </c>
      <c r="D62" s="53" t="s">
        <v>172</v>
      </c>
      <c r="E62" s="55" t="s">
        <v>173</v>
      </c>
      <c r="F62" s="53" t="s">
        <v>83</v>
      </c>
    </row>
    <row r="63" spans="1:6" x14ac:dyDescent="0.2">
      <c r="A63" s="202" t="s">
        <v>177</v>
      </c>
      <c r="B63" s="203">
        <v>453.03</v>
      </c>
      <c r="D63" s="53" t="s">
        <v>174</v>
      </c>
      <c r="E63" s="55" t="s">
        <v>173</v>
      </c>
      <c r="F63" s="53" t="s">
        <v>83</v>
      </c>
    </row>
    <row r="64" spans="1:6" x14ac:dyDescent="0.2">
      <c r="A64" s="202" t="s">
        <v>181</v>
      </c>
      <c r="B64" s="203">
        <v>1445.56</v>
      </c>
      <c r="D64" s="53" t="s">
        <v>175</v>
      </c>
      <c r="E64" s="55" t="s">
        <v>176</v>
      </c>
      <c r="F64" s="53" t="s">
        <v>83</v>
      </c>
    </row>
    <row r="65" spans="1:6" x14ac:dyDescent="0.2">
      <c r="A65" s="202" t="s">
        <v>183</v>
      </c>
      <c r="B65" s="203">
        <v>1323.81</v>
      </c>
      <c r="D65" s="53" t="s">
        <v>177</v>
      </c>
      <c r="E65" s="55" t="s">
        <v>176</v>
      </c>
      <c r="F65" s="53" t="s">
        <v>83</v>
      </c>
    </row>
    <row r="66" spans="1:6" x14ac:dyDescent="0.2">
      <c r="A66" s="202" t="s">
        <v>187</v>
      </c>
      <c r="B66" s="203">
        <v>889.41</v>
      </c>
      <c r="D66" s="53" t="s">
        <v>178</v>
      </c>
      <c r="E66" s="55" t="s">
        <v>179</v>
      </c>
      <c r="F66" s="53" t="s">
        <v>83</v>
      </c>
    </row>
    <row r="67" spans="1:6" x14ac:dyDescent="0.2">
      <c r="A67" s="202" t="s">
        <v>189</v>
      </c>
      <c r="B67" s="203">
        <v>814.5</v>
      </c>
      <c r="D67" s="53" t="s">
        <v>180</v>
      </c>
      <c r="E67" s="55" t="s">
        <v>179</v>
      </c>
      <c r="F67" s="53" t="s">
        <v>83</v>
      </c>
    </row>
    <row r="68" spans="1:6" x14ac:dyDescent="0.2">
      <c r="A68" s="202" t="s">
        <v>190</v>
      </c>
      <c r="B68" s="203">
        <v>1088.3399999999999</v>
      </c>
      <c r="D68" s="53" t="s">
        <v>181</v>
      </c>
      <c r="E68" s="55" t="s">
        <v>182</v>
      </c>
      <c r="F68" s="53" t="s">
        <v>83</v>
      </c>
    </row>
    <row r="69" spans="1:6" x14ac:dyDescent="0.2">
      <c r="A69" s="202" t="s">
        <v>192</v>
      </c>
      <c r="B69" s="203">
        <v>996.67</v>
      </c>
      <c r="D69" s="53" t="s">
        <v>183</v>
      </c>
      <c r="E69" s="55" t="s">
        <v>182</v>
      </c>
      <c r="F69" s="53" t="s">
        <v>83</v>
      </c>
    </row>
    <row r="70" spans="1:6" x14ac:dyDescent="0.2">
      <c r="A70" s="202" t="s">
        <v>196</v>
      </c>
      <c r="B70" s="203">
        <v>1396.53</v>
      </c>
      <c r="D70" s="53" t="s">
        <v>184</v>
      </c>
      <c r="E70" s="55" t="s">
        <v>185</v>
      </c>
      <c r="F70" s="53" t="s">
        <v>83</v>
      </c>
    </row>
    <row r="71" spans="1:6" x14ac:dyDescent="0.2">
      <c r="A71" s="202" t="s">
        <v>198</v>
      </c>
      <c r="B71" s="203">
        <v>1278.9000000000001</v>
      </c>
      <c r="D71" s="53" t="s">
        <v>186</v>
      </c>
      <c r="E71" s="55" t="s">
        <v>185</v>
      </c>
      <c r="F71" s="53" t="s">
        <v>83</v>
      </c>
    </row>
    <row r="72" spans="1:6" x14ac:dyDescent="0.2">
      <c r="A72" s="202" t="s">
        <v>199</v>
      </c>
      <c r="B72" s="203">
        <v>193.33</v>
      </c>
      <c r="D72" s="53" t="s">
        <v>187</v>
      </c>
      <c r="E72" s="55" t="s">
        <v>188</v>
      </c>
      <c r="F72" s="53" t="s">
        <v>83</v>
      </c>
    </row>
    <row r="73" spans="1:6" x14ac:dyDescent="0.2">
      <c r="A73" s="202" t="s">
        <v>202</v>
      </c>
      <c r="B73" s="203">
        <v>175.75</v>
      </c>
      <c r="D73" s="53" t="s">
        <v>189</v>
      </c>
      <c r="E73" s="55" t="s">
        <v>188</v>
      </c>
      <c r="F73" s="53" t="s">
        <v>83</v>
      </c>
    </row>
    <row r="74" spans="1:6" x14ac:dyDescent="0.2">
      <c r="A74" s="202" t="s">
        <v>203</v>
      </c>
      <c r="B74" s="203">
        <v>200.87</v>
      </c>
      <c r="D74" s="53" t="s">
        <v>190</v>
      </c>
      <c r="E74" s="55" t="s">
        <v>191</v>
      </c>
      <c r="F74" s="53" t="s">
        <v>83</v>
      </c>
    </row>
    <row r="75" spans="1:6" x14ac:dyDescent="0.2">
      <c r="A75" s="202" t="s">
        <v>205</v>
      </c>
      <c r="B75" s="203">
        <v>182.29</v>
      </c>
      <c r="D75" s="53" t="s">
        <v>192</v>
      </c>
      <c r="E75" s="55" t="s">
        <v>191</v>
      </c>
      <c r="F75" s="53" t="s">
        <v>83</v>
      </c>
    </row>
    <row r="76" spans="1:6" x14ac:dyDescent="0.2">
      <c r="A76" s="202" t="s">
        <v>206</v>
      </c>
      <c r="B76" s="203">
        <v>96.18</v>
      </c>
      <c r="D76" s="53" t="s">
        <v>193</v>
      </c>
      <c r="E76" s="55" t="s">
        <v>194</v>
      </c>
      <c r="F76" s="53" t="s">
        <v>83</v>
      </c>
    </row>
    <row r="77" spans="1:6" x14ac:dyDescent="0.2">
      <c r="A77" s="202" t="s">
        <v>208</v>
      </c>
      <c r="B77" s="203">
        <v>83.36</v>
      </c>
      <c r="D77" s="53" t="s">
        <v>195</v>
      </c>
      <c r="E77" s="55" t="s">
        <v>194</v>
      </c>
      <c r="F77" s="53" t="s">
        <v>83</v>
      </c>
    </row>
    <row r="78" spans="1:6" x14ac:dyDescent="0.2">
      <c r="A78" s="202" t="s">
        <v>209</v>
      </c>
      <c r="B78" s="203">
        <v>76.31</v>
      </c>
      <c r="D78" s="53" t="s">
        <v>196</v>
      </c>
      <c r="E78" s="55" t="s">
        <v>197</v>
      </c>
      <c r="F78" s="53" t="s">
        <v>83</v>
      </c>
    </row>
    <row r="79" spans="1:6" x14ac:dyDescent="0.2">
      <c r="A79" s="202" t="s">
        <v>211</v>
      </c>
      <c r="B79" s="203">
        <v>66.14</v>
      </c>
      <c r="D79" s="53" t="s">
        <v>198</v>
      </c>
      <c r="E79" s="55" t="s">
        <v>197</v>
      </c>
      <c r="F79" s="53" t="s">
        <v>83</v>
      </c>
    </row>
    <row r="80" spans="1:6" x14ac:dyDescent="0.2">
      <c r="A80" s="202" t="s">
        <v>212</v>
      </c>
      <c r="B80" s="203">
        <v>202.59</v>
      </c>
      <c r="D80" s="53" t="s">
        <v>199</v>
      </c>
      <c r="E80" s="55" t="s">
        <v>200</v>
      </c>
      <c r="F80" s="53" t="s">
        <v>201</v>
      </c>
    </row>
    <row r="81" spans="1:6" x14ac:dyDescent="0.2">
      <c r="A81" s="202" t="s">
        <v>214</v>
      </c>
      <c r="B81" s="203">
        <v>185.53</v>
      </c>
      <c r="D81" s="53" t="s">
        <v>202</v>
      </c>
      <c r="E81" s="55" t="s">
        <v>200</v>
      </c>
      <c r="F81" s="53" t="s">
        <v>201</v>
      </c>
    </row>
    <row r="82" spans="1:6" x14ac:dyDescent="0.2">
      <c r="A82" s="202" t="s">
        <v>215</v>
      </c>
      <c r="B82" s="203">
        <v>186.23</v>
      </c>
      <c r="D82" s="53" t="s">
        <v>203</v>
      </c>
      <c r="E82" s="55" t="s">
        <v>204</v>
      </c>
      <c r="F82" s="53" t="s">
        <v>201</v>
      </c>
    </row>
    <row r="83" spans="1:6" x14ac:dyDescent="0.2">
      <c r="A83" s="202" t="s">
        <v>217</v>
      </c>
      <c r="B83" s="203">
        <v>161.4</v>
      </c>
      <c r="D83" s="53" t="s">
        <v>205</v>
      </c>
      <c r="E83" s="55" t="s">
        <v>204</v>
      </c>
      <c r="F83" s="53" t="s">
        <v>201</v>
      </c>
    </row>
    <row r="84" spans="1:6" x14ac:dyDescent="0.2">
      <c r="A84" s="202" t="s">
        <v>218</v>
      </c>
      <c r="B84" s="203">
        <v>125.42</v>
      </c>
      <c r="D84" s="53" t="s">
        <v>206</v>
      </c>
      <c r="E84" s="55" t="s">
        <v>207</v>
      </c>
      <c r="F84" s="53" t="s">
        <v>201</v>
      </c>
    </row>
    <row r="85" spans="1:6" x14ac:dyDescent="0.2">
      <c r="A85" s="202" t="s">
        <v>220</v>
      </c>
      <c r="B85" s="203">
        <v>108.7</v>
      </c>
      <c r="D85" s="53" t="s">
        <v>208</v>
      </c>
      <c r="E85" s="55" t="s">
        <v>207</v>
      </c>
      <c r="F85" s="53" t="s">
        <v>201</v>
      </c>
    </row>
    <row r="86" spans="1:6" x14ac:dyDescent="0.2">
      <c r="A86" s="202" t="s">
        <v>221</v>
      </c>
      <c r="B86" s="203">
        <v>355.53</v>
      </c>
      <c r="D86" s="53" t="s">
        <v>209</v>
      </c>
      <c r="E86" s="55" t="s">
        <v>210</v>
      </c>
      <c r="F86" s="53" t="s">
        <v>201</v>
      </c>
    </row>
    <row r="87" spans="1:6" x14ac:dyDescent="0.2">
      <c r="A87" s="202" t="s">
        <v>223</v>
      </c>
      <c r="B87" s="203">
        <v>325.58999999999997</v>
      </c>
      <c r="D87" s="53" t="s">
        <v>211</v>
      </c>
      <c r="E87" s="55" t="s">
        <v>210</v>
      </c>
      <c r="F87" s="53" t="s">
        <v>201</v>
      </c>
    </row>
    <row r="88" spans="1:6" x14ac:dyDescent="0.2">
      <c r="A88" s="202" t="s">
        <v>224</v>
      </c>
      <c r="B88" s="203">
        <v>3314.62</v>
      </c>
      <c r="D88" s="53" t="s">
        <v>212</v>
      </c>
      <c r="E88" s="55" t="s">
        <v>213</v>
      </c>
      <c r="F88" s="53" t="s">
        <v>83</v>
      </c>
    </row>
    <row r="89" spans="1:6" x14ac:dyDescent="0.2">
      <c r="A89" s="202" t="s">
        <v>226</v>
      </c>
      <c r="B89" s="203">
        <v>3035.44</v>
      </c>
      <c r="D89" s="53" t="s">
        <v>214</v>
      </c>
      <c r="E89" s="55" t="s">
        <v>213</v>
      </c>
      <c r="F89" s="53" t="s">
        <v>83</v>
      </c>
    </row>
    <row r="90" spans="1:6" x14ac:dyDescent="0.2">
      <c r="A90" s="202" t="s">
        <v>227</v>
      </c>
      <c r="B90" s="203">
        <v>331.87</v>
      </c>
      <c r="D90" s="53" t="s">
        <v>215</v>
      </c>
      <c r="E90" s="55" t="s">
        <v>216</v>
      </c>
      <c r="F90" s="53" t="s">
        <v>83</v>
      </c>
    </row>
    <row r="91" spans="1:6" x14ac:dyDescent="0.2">
      <c r="A91" s="202" t="s">
        <v>229</v>
      </c>
      <c r="B91" s="203">
        <v>303.92</v>
      </c>
      <c r="D91" s="53" t="s">
        <v>217</v>
      </c>
      <c r="E91" s="55" t="s">
        <v>216</v>
      </c>
      <c r="F91" s="53" t="s">
        <v>83</v>
      </c>
    </row>
    <row r="92" spans="1:6" x14ac:dyDescent="0.2">
      <c r="A92" s="202" t="s">
        <v>230</v>
      </c>
      <c r="B92" s="203">
        <v>109.62</v>
      </c>
      <c r="D92" s="53" t="s">
        <v>218</v>
      </c>
      <c r="E92" s="55" t="s">
        <v>219</v>
      </c>
      <c r="F92" s="53" t="s">
        <v>83</v>
      </c>
    </row>
    <row r="93" spans="1:6" x14ac:dyDescent="0.2">
      <c r="A93" s="202" t="s">
        <v>232</v>
      </c>
      <c r="B93" s="203">
        <v>100.39</v>
      </c>
      <c r="D93" s="53" t="s">
        <v>220</v>
      </c>
      <c r="E93" s="55" t="s">
        <v>219</v>
      </c>
      <c r="F93" s="53" t="s">
        <v>83</v>
      </c>
    </row>
    <row r="94" spans="1:6" x14ac:dyDescent="0.2">
      <c r="A94" s="202" t="s">
        <v>233</v>
      </c>
      <c r="B94" s="203">
        <v>109.62</v>
      </c>
      <c r="D94" s="53" t="s">
        <v>221</v>
      </c>
      <c r="E94" s="55" t="s">
        <v>222</v>
      </c>
      <c r="F94" s="53" t="s">
        <v>201</v>
      </c>
    </row>
    <row r="95" spans="1:6" x14ac:dyDescent="0.2">
      <c r="A95" s="202" t="s">
        <v>235</v>
      </c>
      <c r="B95" s="203">
        <v>100.39</v>
      </c>
      <c r="D95" s="53" t="s">
        <v>223</v>
      </c>
      <c r="E95" s="55" t="s">
        <v>222</v>
      </c>
      <c r="F95" s="53" t="s">
        <v>201</v>
      </c>
    </row>
    <row r="96" spans="1:6" x14ac:dyDescent="0.2">
      <c r="A96" s="202" t="s">
        <v>236</v>
      </c>
      <c r="B96" s="203">
        <v>109.62</v>
      </c>
      <c r="D96" s="53" t="s">
        <v>224</v>
      </c>
      <c r="E96" s="55" t="s">
        <v>225</v>
      </c>
      <c r="F96" s="53" t="s">
        <v>201</v>
      </c>
    </row>
    <row r="97" spans="1:6" x14ac:dyDescent="0.2">
      <c r="A97" s="202" t="s">
        <v>238</v>
      </c>
      <c r="B97" s="203">
        <v>100.39</v>
      </c>
      <c r="D97" s="53" t="s">
        <v>226</v>
      </c>
      <c r="E97" s="55" t="s">
        <v>225</v>
      </c>
      <c r="F97" s="53" t="s">
        <v>201</v>
      </c>
    </row>
    <row r="98" spans="1:6" x14ac:dyDescent="0.2">
      <c r="A98" s="202" t="s">
        <v>239</v>
      </c>
      <c r="B98" s="203">
        <v>858.9</v>
      </c>
      <c r="D98" s="53" t="s">
        <v>227</v>
      </c>
      <c r="E98" s="55" t="s">
        <v>228</v>
      </c>
      <c r="F98" s="53" t="s">
        <v>83</v>
      </c>
    </row>
    <row r="99" spans="1:6" x14ac:dyDescent="0.2">
      <c r="A99" s="202" t="s">
        <v>241</v>
      </c>
      <c r="B99" s="203">
        <v>786.56</v>
      </c>
      <c r="D99" s="53" t="s">
        <v>229</v>
      </c>
      <c r="E99" s="55" t="s">
        <v>228</v>
      </c>
      <c r="F99" s="53" t="s">
        <v>83</v>
      </c>
    </row>
    <row r="100" spans="1:6" x14ac:dyDescent="0.2">
      <c r="A100" s="202" t="s">
        <v>242</v>
      </c>
      <c r="B100" s="203">
        <v>110.38</v>
      </c>
      <c r="D100" s="53" t="s">
        <v>230</v>
      </c>
      <c r="E100" s="55" t="s">
        <v>231</v>
      </c>
      <c r="F100" s="53" t="s">
        <v>83</v>
      </c>
    </row>
    <row r="101" spans="1:6" x14ac:dyDescent="0.2">
      <c r="A101" s="202" t="s">
        <v>244</v>
      </c>
      <c r="B101" s="203">
        <v>101.08</v>
      </c>
      <c r="D101" s="53" t="s">
        <v>232</v>
      </c>
      <c r="E101" s="55" t="s">
        <v>231</v>
      </c>
      <c r="F101" s="53" t="s">
        <v>83</v>
      </c>
    </row>
    <row r="102" spans="1:6" x14ac:dyDescent="0.2">
      <c r="A102" s="202" t="s">
        <v>245</v>
      </c>
      <c r="B102" s="203">
        <v>474.12</v>
      </c>
      <c r="D102" s="53" t="s">
        <v>233</v>
      </c>
      <c r="E102" s="55" t="s">
        <v>234</v>
      </c>
      <c r="F102" s="53" t="s">
        <v>83</v>
      </c>
    </row>
    <row r="103" spans="1:6" x14ac:dyDescent="0.2">
      <c r="A103" s="202" t="s">
        <v>247</v>
      </c>
      <c r="B103" s="203">
        <v>434.18</v>
      </c>
      <c r="D103" s="53" t="s">
        <v>235</v>
      </c>
      <c r="E103" s="55" t="s">
        <v>234</v>
      </c>
      <c r="F103" s="53" t="s">
        <v>83</v>
      </c>
    </row>
    <row r="104" spans="1:6" x14ac:dyDescent="0.2">
      <c r="A104" s="202" t="s">
        <v>248</v>
      </c>
      <c r="B104" s="203">
        <v>192.03</v>
      </c>
      <c r="D104" s="53" t="s">
        <v>236</v>
      </c>
      <c r="E104" s="55" t="s">
        <v>237</v>
      </c>
      <c r="F104" s="53" t="s">
        <v>83</v>
      </c>
    </row>
    <row r="105" spans="1:6" x14ac:dyDescent="0.2">
      <c r="A105" s="202" t="s">
        <v>250</v>
      </c>
      <c r="B105" s="203">
        <v>174.86</v>
      </c>
      <c r="D105" s="53" t="s">
        <v>238</v>
      </c>
      <c r="E105" s="55" t="s">
        <v>237</v>
      </c>
      <c r="F105" s="53" t="s">
        <v>83</v>
      </c>
    </row>
    <row r="106" spans="1:6" x14ac:dyDescent="0.2">
      <c r="A106" s="202" t="s">
        <v>251</v>
      </c>
      <c r="B106" s="203">
        <v>548.13</v>
      </c>
      <c r="D106" s="53" t="s">
        <v>239</v>
      </c>
      <c r="E106" s="55" t="s">
        <v>240</v>
      </c>
      <c r="F106" s="53" t="s">
        <v>83</v>
      </c>
    </row>
    <row r="107" spans="1:6" x14ac:dyDescent="0.2">
      <c r="A107" s="202" t="s">
        <v>253</v>
      </c>
      <c r="B107" s="203">
        <v>501.96</v>
      </c>
      <c r="D107" s="53" t="s">
        <v>241</v>
      </c>
      <c r="E107" s="55" t="s">
        <v>240</v>
      </c>
      <c r="F107" s="53" t="s">
        <v>83</v>
      </c>
    </row>
    <row r="108" spans="1:6" x14ac:dyDescent="0.2">
      <c r="A108" s="202" t="s">
        <v>254</v>
      </c>
      <c r="B108" s="203">
        <v>110.38</v>
      </c>
      <c r="D108" s="53" t="s">
        <v>242</v>
      </c>
      <c r="E108" s="55" t="s">
        <v>243</v>
      </c>
      <c r="F108" s="53" t="s">
        <v>83</v>
      </c>
    </row>
    <row r="109" spans="1:6" x14ac:dyDescent="0.2">
      <c r="A109" s="202" t="s">
        <v>256</v>
      </c>
      <c r="B109" s="203">
        <v>101.08</v>
      </c>
      <c r="D109" s="53" t="s">
        <v>244</v>
      </c>
      <c r="E109" s="55" t="s">
        <v>243</v>
      </c>
      <c r="F109" s="53" t="s">
        <v>83</v>
      </c>
    </row>
    <row r="110" spans="1:6" x14ac:dyDescent="0.2">
      <c r="A110" s="202" t="s">
        <v>257</v>
      </c>
      <c r="B110" s="203">
        <v>110.38</v>
      </c>
      <c r="D110" s="53" t="s">
        <v>245</v>
      </c>
      <c r="E110" s="55" t="s">
        <v>246</v>
      </c>
      <c r="F110" s="53" t="s">
        <v>83</v>
      </c>
    </row>
    <row r="111" spans="1:6" x14ac:dyDescent="0.2">
      <c r="A111" s="202" t="s">
        <v>259</v>
      </c>
      <c r="B111" s="203">
        <v>101.08</v>
      </c>
      <c r="D111" s="53" t="s">
        <v>247</v>
      </c>
      <c r="E111" s="55" t="s">
        <v>246</v>
      </c>
      <c r="F111" s="53" t="s">
        <v>83</v>
      </c>
    </row>
    <row r="112" spans="1:6" x14ac:dyDescent="0.2">
      <c r="A112" s="202" t="s">
        <v>260</v>
      </c>
      <c r="B112" s="203">
        <v>110.38</v>
      </c>
      <c r="D112" s="53" t="s">
        <v>248</v>
      </c>
      <c r="E112" s="55" t="s">
        <v>249</v>
      </c>
      <c r="F112" s="53" t="s">
        <v>83</v>
      </c>
    </row>
    <row r="113" spans="1:6" x14ac:dyDescent="0.2">
      <c r="A113" s="202" t="s">
        <v>262</v>
      </c>
      <c r="B113" s="203">
        <v>101.08</v>
      </c>
      <c r="D113" s="53" t="s">
        <v>250</v>
      </c>
      <c r="E113" s="55" t="s">
        <v>249</v>
      </c>
      <c r="F113" s="53" t="s">
        <v>83</v>
      </c>
    </row>
    <row r="114" spans="1:6" x14ac:dyDescent="0.2">
      <c r="A114" s="202" t="s">
        <v>263</v>
      </c>
      <c r="B114" s="203">
        <v>110.38</v>
      </c>
      <c r="D114" s="53" t="s">
        <v>251</v>
      </c>
      <c r="E114" s="55" t="s">
        <v>252</v>
      </c>
      <c r="F114" s="53" t="s">
        <v>83</v>
      </c>
    </row>
    <row r="115" spans="1:6" x14ac:dyDescent="0.2">
      <c r="A115" s="202" t="s">
        <v>265</v>
      </c>
      <c r="B115" s="203">
        <v>101.08</v>
      </c>
      <c r="D115" s="53" t="s">
        <v>253</v>
      </c>
      <c r="E115" s="55" t="s">
        <v>252</v>
      </c>
      <c r="F115" s="53" t="s">
        <v>83</v>
      </c>
    </row>
    <row r="116" spans="1:6" x14ac:dyDescent="0.2">
      <c r="A116" s="202" t="s">
        <v>266</v>
      </c>
      <c r="B116" s="203">
        <v>196.73</v>
      </c>
      <c r="D116" s="53" t="s">
        <v>254</v>
      </c>
      <c r="E116" s="55" t="s">
        <v>255</v>
      </c>
      <c r="F116" s="53" t="s">
        <v>83</v>
      </c>
    </row>
    <row r="117" spans="1:6" x14ac:dyDescent="0.2">
      <c r="A117" s="202" t="s">
        <v>268</v>
      </c>
      <c r="B117" s="203">
        <v>170.47</v>
      </c>
      <c r="D117" s="53" t="s">
        <v>256</v>
      </c>
      <c r="E117" s="55" t="s">
        <v>255</v>
      </c>
      <c r="F117" s="53" t="s">
        <v>83</v>
      </c>
    </row>
    <row r="118" spans="1:6" x14ac:dyDescent="0.2">
      <c r="A118" s="202" t="s">
        <v>269</v>
      </c>
      <c r="B118" s="203">
        <v>273.14</v>
      </c>
      <c r="D118" s="53" t="s">
        <v>257</v>
      </c>
      <c r="E118" s="55" t="s">
        <v>258</v>
      </c>
      <c r="F118" s="53" t="s">
        <v>83</v>
      </c>
    </row>
    <row r="119" spans="1:6" x14ac:dyDescent="0.2">
      <c r="A119" s="202" t="s">
        <v>271</v>
      </c>
      <c r="B119" s="203">
        <v>236.68</v>
      </c>
      <c r="D119" s="53" t="s">
        <v>259</v>
      </c>
      <c r="E119" s="55" t="s">
        <v>258</v>
      </c>
      <c r="F119" s="53" t="s">
        <v>83</v>
      </c>
    </row>
    <row r="120" spans="1:6" x14ac:dyDescent="0.2">
      <c r="A120" s="202" t="s">
        <v>272</v>
      </c>
      <c r="B120" s="203">
        <v>567.87</v>
      </c>
      <c r="D120" s="53" t="s">
        <v>260</v>
      </c>
      <c r="E120" s="55" t="s">
        <v>261</v>
      </c>
      <c r="F120" s="53" t="s">
        <v>83</v>
      </c>
    </row>
    <row r="121" spans="1:6" x14ac:dyDescent="0.2">
      <c r="A121" s="202" t="s">
        <v>274</v>
      </c>
      <c r="B121" s="203">
        <v>517.08000000000004</v>
      </c>
      <c r="D121" s="53" t="s">
        <v>262</v>
      </c>
      <c r="E121" s="55" t="s">
        <v>261</v>
      </c>
      <c r="F121" s="53" t="s">
        <v>83</v>
      </c>
    </row>
    <row r="122" spans="1:6" x14ac:dyDescent="0.2">
      <c r="A122" s="202" t="s">
        <v>275</v>
      </c>
      <c r="B122" s="203">
        <v>459.24</v>
      </c>
      <c r="D122" s="53" t="s">
        <v>263</v>
      </c>
      <c r="E122" s="55" t="s">
        <v>264</v>
      </c>
      <c r="F122" s="53" t="s">
        <v>83</v>
      </c>
    </row>
    <row r="123" spans="1:6" x14ac:dyDescent="0.2">
      <c r="A123" s="202" t="s">
        <v>277</v>
      </c>
      <c r="B123" s="203">
        <v>419.98</v>
      </c>
      <c r="D123" s="53" t="s">
        <v>265</v>
      </c>
      <c r="E123" s="55" t="s">
        <v>264</v>
      </c>
      <c r="F123" s="53" t="s">
        <v>83</v>
      </c>
    </row>
    <row r="124" spans="1:6" x14ac:dyDescent="0.2">
      <c r="A124" s="202" t="s">
        <v>278</v>
      </c>
      <c r="B124" s="203">
        <v>584.87</v>
      </c>
      <c r="D124" s="53" t="s">
        <v>266</v>
      </c>
      <c r="E124" s="55" t="s">
        <v>267</v>
      </c>
      <c r="F124" s="53" t="s">
        <v>83</v>
      </c>
    </row>
    <row r="125" spans="1:6" x14ac:dyDescent="0.2">
      <c r="A125" s="202" t="s">
        <v>280</v>
      </c>
      <c r="B125" s="203">
        <v>535.61</v>
      </c>
      <c r="D125" s="53" t="s">
        <v>268</v>
      </c>
      <c r="E125" s="55" t="s">
        <v>267</v>
      </c>
      <c r="F125" s="53" t="s">
        <v>83</v>
      </c>
    </row>
    <row r="126" spans="1:6" x14ac:dyDescent="0.2">
      <c r="A126" s="202" t="s">
        <v>281</v>
      </c>
      <c r="B126" s="203">
        <v>135.79</v>
      </c>
      <c r="D126" s="53" t="s">
        <v>269</v>
      </c>
      <c r="E126" s="55" t="s">
        <v>270</v>
      </c>
      <c r="F126" s="53" t="s">
        <v>83</v>
      </c>
    </row>
    <row r="127" spans="1:6" x14ac:dyDescent="0.2">
      <c r="A127" s="202" t="s">
        <v>283</v>
      </c>
      <c r="B127" s="203">
        <v>123.65</v>
      </c>
      <c r="D127" s="53" t="s">
        <v>271</v>
      </c>
      <c r="E127" s="55" t="s">
        <v>270</v>
      </c>
      <c r="F127" s="53" t="s">
        <v>83</v>
      </c>
    </row>
    <row r="128" spans="1:6" x14ac:dyDescent="0.2">
      <c r="A128" s="202" t="s">
        <v>284</v>
      </c>
      <c r="B128" s="203">
        <v>14.14</v>
      </c>
      <c r="D128" s="53" t="s">
        <v>272</v>
      </c>
      <c r="E128" s="55" t="s">
        <v>273</v>
      </c>
      <c r="F128" s="53" t="s">
        <v>201</v>
      </c>
    </row>
    <row r="129" spans="1:6" x14ac:dyDescent="0.2">
      <c r="A129" s="202" t="s">
        <v>286</v>
      </c>
      <c r="B129" s="203">
        <v>12.25</v>
      </c>
      <c r="D129" s="53" t="s">
        <v>274</v>
      </c>
      <c r="E129" s="55" t="s">
        <v>273</v>
      </c>
      <c r="F129" s="53" t="s">
        <v>201</v>
      </c>
    </row>
    <row r="130" spans="1:6" x14ac:dyDescent="0.2">
      <c r="A130" s="202" t="s">
        <v>287</v>
      </c>
      <c r="B130" s="203">
        <v>17.91</v>
      </c>
      <c r="D130" s="53" t="s">
        <v>275</v>
      </c>
      <c r="E130" s="55" t="s">
        <v>276</v>
      </c>
      <c r="F130" s="53" t="s">
        <v>83</v>
      </c>
    </row>
    <row r="131" spans="1:6" x14ac:dyDescent="0.2">
      <c r="A131" s="202" t="s">
        <v>289</v>
      </c>
      <c r="B131" s="203">
        <v>15.52</v>
      </c>
      <c r="D131" s="53" t="s">
        <v>277</v>
      </c>
      <c r="E131" s="55" t="s">
        <v>276</v>
      </c>
      <c r="F131" s="53" t="s">
        <v>83</v>
      </c>
    </row>
    <row r="132" spans="1:6" x14ac:dyDescent="0.2">
      <c r="A132" s="202" t="s">
        <v>290</v>
      </c>
      <c r="B132" s="203">
        <v>21.68</v>
      </c>
      <c r="D132" s="53" t="s">
        <v>278</v>
      </c>
      <c r="E132" s="55" t="s">
        <v>279</v>
      </c>
      <c r="F132" s="53" t="s">
        <v>83</v>
      </c>
    </row>
    <row r="133" spans="1:6" x14ac:dyDescent="0.2">
      <c r="A133" s="202" t="s">
        <v>292</v>
      </c>
      <c r="B133" s="203">
        <v>18.79</v>
      </c>
      <c r="D133" s="53" t="s">
        <v>280</v>
      </c>
      <c r="E133" s="55" t="s">
        <v>279</v>
      </c>
      <c r="F133" s="53" t="s">
        <v>83</v>
      </c>
    </row>
    <row r="134" spans="1:6" x14ac:dyDescent="0.2">
      <c r="A134" s="202" t="s">
        <v>293</v>
      </c>
      <c r="B134" s="203">
        <v>26.4</v>
      </c>
      <c r="D134" s="53" t="s">
        <v>281</v>
      </c>
      <c r="E134" s="55" t="s">
        <v>282</v>
      </c>
      <c r="F134" s="53" t="s">
        <v>83</v>
      </c>
    </row>
    <row r="135" spans="1:6" x14ac:dyDescent="0.2">
      <c r="A135" s="202" t="s">
        <v>295</v>
      </c>
      <c r="B135" s="203">
        <v>22.88</v>
      </c>
      <c r="D135" s="53" t="s">
        <v>283</v>
      </c>
      <c r="E135" s="55" t="s">
        <v>282</v>
      </c>
      <c r="F135" s="53" t="s">
        <v>83</v>
      </c>
    </row>
    <row r="136" spans="1:6" x14ac:dyDescent="0.2">
      <c r="A136" s="202" t="s">
        <v>296</v>
      </c>
      <c r="B136" s="203">
        <v>181.53</v>
      </c>
      <c r="D136" s="53" t="s">
        <v>284</v>
      </c>
      <c r="E136" s="55" t="s">
        <v>285</v>
      </c>
      <c r="F136" s="53" t="s">
        <v>201</v>
      </c>
    </row>
    <row r="137" spans="1:6" x14ac:dyDescent="0.2">
      <c r="A137" s="202" t="s">
        <v>298</v>
      </c>
      <c r="B137" s="203">
        <v>166.24</v>
      </c>
      <c r="D137" s="53" t="s">
        <v>286</v>
      </c>
      <c r="E137" s="55" t="s">
        <v>285</v>
      </c>
      <c r="F137" s="53" t="s">
        <v>201</v>
      </c>
    </row>
    <row r="138" spans="1:6" x14ac:dyDescent="0.2">
      <c r="A138" s="202" t="s">
        <v>299</v>
      </c>
      <c r="B138" s="203">
        <v>143.6</v>
      </c>
      <c r="D138" s="53" t="s">
        <v>287</v>
      </c>
      <c r="E138" s="55" t="s">
        <v>288</v>
      </c>
      <c r="F138" s="53" t="s">
        <v>201</v>
      </c>
    </row>
    <row r="139" spans="1:6" x14ac:dyDescent="0.2">
      <c r="A139" s="202" t="s">
        <v>301</v>
      </c>
      <c r="B139" s="203">
        <v>131.51</v>
      </c>
      <c r="D139" s="53" t="s">
        <v>289</v>
      </c>
      <c r="E139" s="55" t="s">
        <v>288</v>
      </c>
      <c r="F139" s="53" t="s">
        <v>201</v>
      </c>
    </row>
    <row r="140" spans="1:6" x14ac:dyDescent="0.2">
      <c r="A140" s="202" t="s">
        <v>302</v>
      </c>
      <c r="B140" s="203">
        <v>181.53</v>
      </c>
      <c r="D140" s="53" t="s">
        <v>290</v>
      </c>
      <c r="E140" s="55" t="s">
        <v>291</v>
      </c>
      <c r="F140" s="53" t="s">
        <v>201</v>
      </c>
    </row>
    <row r="141" spans="1:6" x14ac:dyDescent="0.2">
      <c r="A141" s="202" t="s">
        <v>304</v>
      </c>
      <c r="B141" s="203">
        <v>166.24</v>
      </c>
      <c r="D141" s="53" t="s">
        <v>292</v>
      </c>
      <c r="E141" s="55" t="s">
        <v>291</v>
      </c>
      <c r="F141" s="53" t="s">
        <v>201</v>
      </c>
    </row>
    <row r="142" spans="1:6" x14ac:dyDescent="0.2">
      <c r="A142" s="202" t="s">
        <v>305</v>
      </c>
      <c r="B142" s="203">
        <v>3985.1</v>
      </c>
      <c r="D142" s="53" t="s">
        <v>293</v>
      </c>
      <c r="E142" s="55" t="s">
        <v>294</v>
      </c>
      <c r="F142" s="53" t="s">
        <v>201</v>
      </c>
    </row>
    <row r="143" spans="1:6" x14ac:dyDescent="0.2">
      <c r="A143" s="202" t="s">
        <v>307</v>
      </c>
      <c r="B143" s="203">
        <v>3649.45</v>
      </c>
      <c r="D143" s="53" t="s">
        <v>295</v>
      </c>
      <c r="E143" s="55" t="s">
        <v>294</v>
      </c>
      <c r="F143" s="53" t="s">
        <v>201</v>
      </c>
    </row>
    <row r="144" spans="1:6" x14ac:dyDescent="0.2">
      <c r="A144" s="202" t="s">
        <v>308</v>
      </c>
      <c r="B144" s="203">
        <v>181.53</v>
      </c>
      <c r="D144" s="53" t="s">
        <v>296</v>
      </c>
      <c r="E144" s="55" t="s">
        <v>297</v>
      </c>
      <c r="F144" s="53" t="s">
        <v>83</v>
      </c>
    </row>
    <row r="145" spans="1:6" x14ac:dyDescent="0.2">
      <c r="A145" s="202" t="s">
        <v>310</v>
      </c>
      <c r="B145" s="203">
        <v>166.24</v>
      </c>
      <c r="D145" s="53" t="s">
        <v>298</v>
      </c>
      <c r="E145" s="55" t="s">
        <v>297</v>
      </c>
      <c r="F145" s="53" t="s">
        <v>83</v>
      </c>
    </row>
    <row r="146" spans="1:6" x14ac:dyDescent="0.2">
      <c r="A146" s="202" t="s">
        <v>311</v>
      </c>
      <c r="B146" s="203">
        <v>181.53</v>
      </c>
      <c r="D146" s="53" t="s">
        <v>299</v>
      </c>
      <c r="E146" s="55" t="s">
        <v>300</v>
      </c>
      <c r="F146" s="53" t="s">
        <v>83</v>
      </c>
    </row>
    <row r="147" spans="1:6" x14ac:dyDescent="0.2">
      <c r="A147" s="202" t="s">
        <v>313</v>
      </c>
      <c r="B147" s="203">
        <v>166.24</v>
      </c>
      <c r="D147" s="53" t="s">
        <v>301</v>
      </c>
      <c r="E147" s="55" t="s">
        <v>300</v>
      </c>
      <c r="F147" s="53" t="s">
        <v>83</v>
      </c>
    </row>
    <row r="148" spans="1:6" x14ac:dyDescent="0.2">
      <c r="A148" s="202" t="s">
        <v>314</v>
      </c>
      <c r="B148" s="203">
        <v>143.75</v>
      </c>
      <c r="D148" s="53" t="s">
        <v>302</v>
      </c>
      <c r="E148" s="55" t="s">
        <v>303</v>
      </c>
      <c r="F148" s="53" t="s">
        <v>83</v>
      </c>
    </row>
    <row r="149" spans="1:6" x14ac:dyDescent="0.2">
      <c r="A149" s="202" t="s">
        <v>316</v>
      </c>
      <c r="B149" s="203">
        <v>131.65</v>
      </c>
      <c r="D149" s="53" t="s">
        <v>304</v>
      </c>
      <c r="E149" s="55" t="s">
        <v>303</v>
      </c>
      <c r="F149" s="53" t="s">
        <v>83</v>
      </c>
    </row>
    <row r="150" spans="1:6" x14ac:dyDescent="0.2">
      <c r="A150" s="202" t="s">
        <v>317</v>
      </c>
      <c r="B150" s="203">
        <v>196.7</v>
      </c>
      <c r="D150" s="53" t="s">
        <v>305</v>
      </c>
      <c r="E150" s="55" t="s">
        <v>306</v>
      </c>
      <c r="F150" s="53" t="s">
        <v>83</v>
      </c>
    </row>
    <row r="151" spans="1:6" x14ac:dyDescent="0.2">
      <c r="A151" s="202" t="s">
        <v>319</v>
      </c>
      <c r="B151" s="203">
        <v>180.14</v>
      </c>
      <c r="D151" s="53" t="s">
        <v>307</v>
      </c>
      <c r="E151" s="55" t="s">
        <v>306</v>
      </c>
      <c r="F151" s="53" t="s">
        <v>83</v>
      </c>
    </row>
    <row r="152" spans="1:6" x14ac:dyDescent="0.2">
      <c r="A152" s="202" t="s">
        <v>320</v>
      </c>
      <c r="B152" s="203">
        <v>52.94</v>
      </c>
      <c r="D152" s="53" t="s">
        <v>308</v>
      </c>
      <c r="E152" s="55" t="s">
        <v>309</v>
      </c>
      <c r="F152" s="53" t="s">
        <v>83</v>
      </c>
    </row>
    <row r="153" spans="1:6" x14ac:dyDescent="0.2">
      <c r="A153" s="202" t="s">
        <v>322</v>
      </c>
      <c r="B153" s="203">
        <v>48.48</v>
      </c>
      <c r="D153" s="53" t="s">
        <v>310</v>
      </c>
      <c r="E153" s="55" t="s">
        <v>309</v>
      </c>
      <c r="F153" s="53" t="s">
        <v>83</v>
      </c>
    </row>
    <row r="154" spans="1:6" x14ac:dyDescent="0.2">
      <c r="A154" s="202" t="s">
        <v>323</v>
      </c>
      <c r="B154" s="203">
        <v>105.92</v>
      </c>
      <c r="D154" s="53" t="s">
        <v>311</v>
      </c>
      <c r="E154" s="55" t="s">
        <v>312</v>
      </c>
      <c r="F154" s="53" t="s">
        <v>83</v>
      </c>
    </row>
    <row r="155" spans="1:6" x14ac:dyDescent="0.2">
      <c r="A155" s="202" t="s">
        <v>325</v>
      </c>
      <c r="B155" s="203">
        <v>97</v>
      </c>
      <c r="D155" s="53" t="s">
        <v>313</v>
      </c>
      <c r="E155" s="55" t="s">
        <v>312</v>
      </c>
      <c r="F155" s="53" t="s">
        <v>83</v>
      </c>
    </row>
    <row r="156" spans="1:6" x14ac:dyDescent="0.2">
      <c r="A156" s="202" t="s">
        <v>326</v>
      </c>
      <c r="B156" s="203">
        <v>52.94</v>
      </c>
      <c r="D156" s="53" t="s">
        <v>314</v>
      </c>
      <c r="E156" s="55" t="s">
        <v>315</v>
      </c>
      <c r="F156" s="53" t="s">
        <v>83</v>
      </c>
    </row>
    <row r="157" spans="1:6" x14ac:dyDescent="0.2">
      <c r="A157" s="202" t="s">
        <v>328</v>
      </c>
      <c r="B157" s="203">
        <v>48.48</v>
      </c>
      <c r="D157" s="53" t="s">
        <v>316</v>
      </c>
      <c r="E157" s="55" t="s">
        <v>315</v>
      </c>
      <c r="F157" s="53" t="s">
        <v>83</v>
      </c>
    </row>
    <row r="158" spans="1:6" x14ac:dyDescent="0.2">
      <c r="A158" s="202" t="s">
        <v>329</v>
      </c>
      <c r="B158" s="203">
        <v>105.92</v>
      </c>
      <c r="D158" s="53" t="s">
        <v>317</v>
      </c>
      <c r="E158" s="55" t="s">
        <v>318</v>
      </c>
      <c r="F158" s="53" t="s">
        <v>83</v>
      </c>
    </row>
    <row r="159" spans="1:6" x14ac:dyDescent="0.2">
      <c r="A159" s="202" t="s">
        <v>331</v>
      </c>
      <c r="B159" s="203">
        <v>97</v>
      </c>
      <c r="D159" s="53" t="s">
        <v>319</v>
      </c>
      <c r="E159" s="55" t="s">
        <v>318</v>
      </c>
      <c r="F159" s="53" t="s">
        <v>83</v>
      </c>
    </row>
    <row r="160" spans="1:6" x14ac:dyDescent="0.2">
      <c r="A160" s="202" t="s">
        <v>332</v>
      </c>
      <c r="B160" s="203">
        <v>764.97</v>
      </c>
      <c r="D160" s="53" t="s">
        <v>320</v>
      </c>
      <c r="E160" s="55" t="s">
        <v>321</v>
      </c>
      <c r="F160" s="53" t="s">
        <v>83</v>
      </c>
    </row>
    <row r="161" spans="1:6" x14ac:dyDescent="0.2">
      <c r="A161" s="202" t="s">
        <v>334</v>
      </c>
      <c r="B161" s="203">
        <v>700.54</v>
      </c>
      <c r="D161" s="53" t="s">
        <v>322</v>
      </c>
      <c r="E161" s="55" t="s">
        <v>321</v>
      </c>
      <c r="F161" s="53" t="s">
        <v>83</v>
      </c>
    </row>
    <row r="162" spans="1:6" x14ac:dyDescent="0.2">
      <c r="A162" s="202" t="s">
        <v>335</v>
      </c>
      <c r="B162" s="203">
        <v>697.73</v>
      </c>
      <c r="D162" s="53" t="s">
        <v>323</v>
      </c>
      <c r="E162" s="55" t="s">
        <v>324</v>
      </c>
      <c r="F162" s="53" t="s">
        <v>83</v>
      </c>
    </row>
    <row r="163" spans="1:6" x14ac:dyDescent="0.2">
      <c r="A163" s="202" t="s">
        <v>337</v>
      </c>
      <c r="B163" s="203">
        <v>638.96</v>
      </c>
      <c r="D163" s="53" t="s">
        <v>325</v>
      </c>
      <c r="E163" s="55" t="s">
        <v>324</v>
      </c>
      <c r="F163" s="53" t="s">
        <v>83</v>
      </c>
    </row>
    <row r="164" spans="1:6" x14ac:dyDescent="0.2">
      <c r="A164" s="202" t="s">
        <v>338</v>
      </c>
      <c r="B164" s="203">
        <v>697.73</v>
      </c>
      <c r="D164" s="53" t="s">
        <v>326</v>
      </c>
      <c r="E164" s="55" t="s">
        <v>327</v>
      </c>
      <c r="F164" s="53" t="s">
        <v>83</v>
      </c>
    </row>
    <row r="165" spans="1:6" x14ac:dyDescent="0.2">
      <c r="A165" s="202" t="s">
        <v>340</v>
      </c>
      <c r="B165" s="203">
        <v>638.96</v>
      </c>
      <c r="D165" s="53" t="s">
        <v>328</v>
      </c>
      <c r="E165" s="55" t="s">
        <v>327</v>
      </c>
      <c r="F165" s="53" t="s">
        <v>83</v>
      </c>
    </row>
    <row r="166" spans="1:6" x14ac:dyDescent="0.2">
      <c r="A166" s="202" t="s">
        <v>341</v>
      </c>
      <c r="B166" s="203">
        <v>495.16</v>
      </c>
      <c r="D166" s="53" t="s">
        <v>329</v>
      </c>
      <c r="E166" s="55" t="s">
        <v>330</v>
      </c>
      <c r="F166" s="53" t="s">
        <v>83</v>
      </c>
    </row>
    <row r="167" spans="1:6" x14ac:dyDescent="0.2">
      <c r="A167" s="202" t="s">
        <v>343</v>
      </c>
      <c r="B167" s="203">
        <v>453.46</v>
      </c>
      <c r="D167" s="53" t="s">
        <v>331</v>
      </c>
      <c r="E167" s="55" t="s">
        <v>330</v>
      </c>
      <c r="F167" s="53" t="s">
        <v>83</v>
      </c>
    </row>
    <row r="168" spans="1:6" x14ac:dyDescent="0.2">
      <c r="A168" s="202" t="s">
        <v>344</v>
      </c>
      <c r="B168" s="203">
        <v>1143.8399999999999</v>
      </c>
      <c r="D168" s="53" t="s">
        <v>332</v>
      </c>
      <c r="E168" s="55" t="s">
        <v>333</v>
      </c>
      <c r="F168" s="53" t="s">
        <v>83</v>
      </c>
    </row>
    <row r="169" spans="1:6" x14ac:dyDescent="0.2">
      <c r="A169" s="202" t="s">
        <v>346</v>
      </c>
      <c r="B169" s="203">
        <v>1047.5</v>
      </c>
      <c r="D169" s="53" t="s">
        <v>334</v>
      </c>
      <c r="E169" s="55" t="s">
        <v>333</v>
      </c>
      <c r="F169" s="53" t="s">
        <v>83</v>
      </c>
    </row>
    <row r="170" spans="1:6" x14ac:dyDescent="0.2">
      <c r="A170" s="202" t="s">
        <v>347</v>
      </c>
      <c r="B170" s="203">
        <v>1584.3</v>
      </c>
      <c r="D170" s="53" t="s">
        <v>335</v>
      </c>
      <c r="E170" s="55" t="s">
        <v>336</v>
      </c>
      <c r="F170" s="53" t="s">
        <v>83</v>
      </c>
    </row>
    <row r="171" spans="1:6" x14ac:dyDescent="0.2">
      <c r="A171" s="202" t="s">
        <v>349</v>
      </c>
      <c r="B171" s="203">
        <v>1450.86</v>
      </c>
      <c r="D171" s="53" t="s">
        <v>337</v>
      </c>
      <c r="E171" s="55" t="s">
        <v>336</v>
      </c>
      <c r="F171" s="53" t="s">
        <v>83</v>
      </c>
    </row>
    <row r="172" spans="1:6" x14ac:dyDescent="0.2">
      <c r="A172" s="202" t="s">
        <v>350</v>
      </c>
      <c r="B172" s="203">
        <v>15.05</v>
      </c>
      <c r="D172" s="53" t="s">
        <v>338</v>
      </c>
      <c r="E172" s="55" t="s">
        <v>339</v>
      </c>
      <c r="F172" s="53" t="s">
        <v>83</v>
      </c>
    </row>
    <row r="173" spans="1:6" x14ac:dyDescent="0.2">
      <c r="A173" s="202" t="s">
        <v>352</v>
      </c>
      <c r="B173" s="203">
        <v>13.78</v>
      </c>
      <c r="D173" s="53" t="s">
        <v>340</v>
      </c>
      <c r="E173" s="55" t="s">
        <v>339</v>
      </c>
      <c r="F173" s="53" t="s">
        <v>83</v>
      </c>
    </row>
    <row r="174" spans="1:6" x14ac:dyDescent="0.2">
      <c r="A174" s="202" t="s">
        <v>353</v>
      </c>
      <c r="B174" s="203">
        <v>45.52</v>
      </c>
      <c r="D174" s="53" t="s">
        <v>341</v>
      </c>
      <c r="E174" s="55" t="s">
        <v>342</v>
      </c>
      <c r="F174" s="53" t="s">
        <v>83</v>
      </c>
    </row>
    <row r="175" spans="1:6" x14ac:dyDescent="0.2">
      <c r="A175" s="202" t="s">
        <v>355</v>
      </c>
      <c r="B175" s="203">
        <v>41.69</v>
      </c>
      <c r="D175" s="53" t="s">
        <v>343</v>
      </c>
      <c r="E175" s="55" t="s">
        <v>342</v>
      </c>
      <c r="F175" s="53" t="s">
        <v>83</v>
      </c>
    </row>
    <row r="176" spans="1:6" x14ac:dyDescent="0.2">
      <c r="A176" s="202" t="s">
        <v>356</v>
      </c>
      <c r="B176" s="203">
        <v>117.44</v>
      </c>
      <c r="D176" s="53" t="s">
        <v>344</v>
      </c>
      <c r="E176" s="55" t="s">
        <v>345</v>
      </c>
      <c r="F176" s="53" t="s">
        <v>83</v>
      </c>
    </row>
    <row r="177" spans="1:6" x14ac:dyDescent="0.2">
      <c r="A177" s="202" t="s">
        <v>358</v>
      </c>
      <c r="B177" s="203">
        <v>107.55</v>
      </c>
      <c r="D177" s="53" t="s">
        <v>346</v>
      </c>
      <c r="E177" s="55" t="s">
        <v>345</v>
      </c>
      <c r="F177" s="53" t="s">
        <v>83</v>
      </c>
    </row>
    <row r="178" spans="1:6" x14ac:dyDescent="0.2">
      <c r="A178" s="202" t="s">
        <v>359</v>
      </c>
      <c r="B178" s="203">
        <v>207.8</v>
      </c>
      <c r="D178" s="53" t="s">
        <v>347</v>
      </c>
      <c r="E178" s="55" t="s">
        <v>348</v>
      </c>
      <c r="F178" s="53" t="s">
        <v>83</v>
      </c>
    </row>
    <row r="179" spans="1:6" x14ac:dyDescent="0.2">
      <c r="A179" s="202" t="s">
        <v>361</v>
      </c>
      <c r="B179" s="203">
        <v>190.29</v>
      </c>
      <c r="D179" s="53" t="s">
        <v>349</v>
      </c>
      <c r="E179" s="55" t="s">
        <v>348</v>
      </c>
      <c r="F179" s="53" t="s">
        <v>83</v>
      </c>
    </row>
    <row r="180" spans="1:6" x14ac:dyDescent="0.2">
      <c r="A180" s="202" t="s">
        <v>362</v>
      </c>
      <c r="B180" s="203">
        <v>207.8</v>
      </c>
      <c r="D180" s="53" t="s">
        <v>350</v>
      </c>
      <c r="E180" s="55" t="s">
        <v>351</v>
      </c>
      <c r="F180" s="53" t="s">
        <v>83</v>
      </c>
    </row>
    <row r="181" spans="1:6" x14ac:dyDescent="0.2">
      <c r="A181" s="202" t="s">
        <v>364</v>
      </c>
      <c r="B181" s="203">
        <v>190.29</v>
      </c>
      <c r="D181" s="53" t="s">
        <v>352</v>
      </c>
      <c r="E181" s="55" t="s">
        <v>351</v>
      </c>
      <c r="F181" s="53" t="s">
        <v>83</v>
      </c>
    </row>
    <row r="182" spans="1:6" x14ac:dyDescent="0.2">
      <c r="A182" s="202" t="s">
        <v>365</v>
      </c>
      <c r="B182" s="203">
        <v>207.8</v>
      </c>
      <c r="D182" s="53" t="s">
        <v>353</v>
      </c>
      <c r="E182" s="55" t="s">
        <v>354</v>
      </c>
      <c r="F182" s="53" t="s">
        <v>83</v>
      </c>
    </row>
    <row r="183" spans="1:6" x14ac:dyDescent="0.2">
      <c r="A183" s="202" t="s">
        <v>367</v>
      </c>
      <c r="B183" s="203">
        <v>190.29</v>
      </c>
      <c r="D183" s="53" t="s">
        <v>355</v>
      </c>
      <c r="E183" s="55" t="s">
        <v>354</v>
      </c>
      <c r="F183" s="53" t="s">
        <v>83</v>
      </c>
    </row>
    <row r="184" spans="1:6" x14ac:dyDescent="0.2">
      <c r="A184" s="202" t="s">
        <v>368</v>
      </c>
      <c r="B184" s="203">
        <v>63.23</v>
      </c>
      <c r="D184" s="53" t="s">
        <v>356</v>
      </c>
      <c r="E184" s="55" t="s">
        <v>357</v>
      </c>
      <c r="F184" s="53" t="s">
        <v>83</v>
      </c>
    </row>
    <row r="185" spans="1:6" x14ac:dyDescent="0.2">
      <c r="A185" s="202" t="s">
        <v>370</v>
      </c>
      <c r="B185" s="203">
        <v>57.91</v>
      </c>
      <c r="D185" s="53" t="s">
        <v>358</v>
      </c>
      <c r="E185" s="55" t="s">
        <v>357</v>
      </c>
      <c r="F185" s="53" t="s">
        <v>83</v>
      </c>
    </row>
    <row r="186" spans="1:6" x14ac:dyDescent="0.2">
      <c r="A186" s="202" t="s">
        <v>371</v>
      </c>
      <c r="B186" s="203">
        <v>30.35</v>
      </c>
      <c r="D186" s="53" t="s">
        <v>359</v>
      </c>
      <c r="E186" s="55" t="s">
        <v>360</v>
      </c>
      <c r="F186" s="53" t="s">
        <v>83</v>
      </c>
    </row>
    <row r="187" spans="1:6" x14ac:dyDescent="0.2">
      <c r="A187" s="202" t="s">
        <v>373</v>
      </c>
      <c r="B187" s="203">
        <v>27.79</v>
      </c>
      <c r="D187" s="53" t="s">
        <v>361</v>
      </c>
      <c r="E187" s="55" t="s">
        <v>360</v>
      </c>
      <c r="F187" s="53" t="s">
        <v>83</v>
      </c>
    </row>
    <row r="188" spans="1:6" x14ac:dyDescent="0.2">
      <c r="A188" s="202" t="s">
        <v>374</v>
      </c>
      <c r="B188" s="203">
        <v>16527.57</v>
      </c>
      <c r="D188" s="53" t="s">
        <v>362</v>
      </c>
      <c r="E188" s="55" t="s">
        <v>363</v>
      </c>
      <c r="F188" s="53" t="s">
        <v>83</v>
      </c>
    </row>
    <row r="189" spans="1:6" x14ac:dyDescent="0.2">
      <c r="A189" s="202" t="s">
        <v>376</v>
      </c>
      <c r="B189" s="203">
        <v>15135.54</v>
      </c>
      <c r="D189" s="53" t="s">
        <v>364</v>
      </c>
      <c r="E189" s="55" t="s">
        <v>363</v>
      </c>
      <c r="F189" s="53" t="s">
        <v>83</v>
      </c>
    </row>
    <row r="190" spans="1:6" x14ac:dyDescent="0.2">
      <c r="A190" s="202" t="s">
        <v>377</v>
      </c>
      <c r="B190" s="203">
        <v>5509.18</v>
      </c>
      <c r="D190" s="53" t="s">
        <v>365</v>
      </c>
      <c r="E190" s="55" t="s">
        <v>366</v>
      </c>
      <c r="F190" s="53" t="s">
        <v>83</v>
      </c>
    </row>
    <row r="191" spans="1:6" x14ac:dyDescent="0.2">
      <c r="A191" s="202" t="s">
        <v>379</v>
      </c>
      <c r="B191" s="203">
        <v>5045.17</v>
      </c>
      <c r="D191" s="53" t="s">
        <v>367</v>
      </c>
      <c r="E191" s="55" t="s">
        <v>366</v>
      </c>
      <c r="F191" s="53" t="s">
        <v>83</v>
      </c>
    </row>
    <row r="192" spans="1:6" x14ac:dyDescent="0.2">
      <c r="A192" s="202" t="s">
        <v>380</v>
      </c>
      <c r="B192" s="203">
        <v>5509.18</v>
      </c>
      <c r="D192" s="53" t="s">
        <v>368</v>
      </c>
      <c r="E192" s="55" t="s">
        <v>369</v>
      </c>
      <c r="F192" s="53" t="s">
        <v>83</v>
      </c>
    </row>
    <row r="193" spans="1:6" x14ac:dyDescent="0.2">
      <c r="A193" s="202" t="s">
        <v>382</v>
      </c>
      <c r="B193" s="203">
        <v>5045.17</v>
      </c>
      <c r="D193" s="53" t="s">
        <v>370</v>
      </c>
      <c r="E193" s="55" t="s">
        <v>369</v>
      </c>
      <c r="F193" s="53" t="s">
        <v>83</v>
      </c>
    </row>
    <row r="194" spans="1:6" x14ac:dyDescent="0.2">
      <c r="A194" s="202" t="s">
        <v>383</v>
      </c>
      <c r="B194" s="203">
        <v>16527.57</v>
      </c>
      <c r="D194" s="53" t="s">
        <v>371</v>
      </c>
      <c r="E194" s="55" t="s">
        <v>372</v>
      </c>
      <c r="F194" s="53" t="s">
        <v>83</v>
      </c>
    </row>
    <row r="195" spans="1:6" x14ac:dyDescent="0.2">
      <c r="A195" s="202" t="s">
        <v>385</v>
      </c>
      <c r="B195" s="203">
        <v>15135.54</v>
      </c>
      <c r="D195" s="53" t="s">
        <v>373</v>
      </c>
      <c r="E195" s="55" t="s">
        <v>372</v>
      </c>
      <c r="F195" s="53" t="s">
        <v>83</v>
      </c>
    </row>
    <row r="196" spans="1:6" x14ac:dyDescent="0.2">
      <c r="A196" s="202" t="s">
        <v>386</v>
      </c>
      <c r="B196" s="203">
        <v>16527.57</v>
      </c>
      <c r="D196" s="53" t="s">
        <v>374</v>
      </c>
      <c r="E196" s="55" t="s">
        <v>375</v>
      </c>
      <c r="F196" s="53" t="s">
        <v>83</v>
      </c>
    </row>
    <row r="197" spans="1:6" x14ac:dyDescent="0.2">
      <c r="A197" s="202" t="s">
        <v>388</v>
      </c>
      <c r="B197" s="203">
        <v>15135.54</v>
      </c>
      <c r="D197" s="53" t="s">
        <v>376</v>
      </c>
      <c r="E197" s="55" t="s">
        <v>375</v>
      </c>
      <c r="F197" s="53" t="s">
        <v>83</v>
      </c>
    </row>
    <row r="198" spans="1:6" x14ac:dyDescent="0.2">
      <c r="A198" s="202" t="s">
        <v>389</v>
      </c>
      <c r="B198" s="203">
        <v>16527.57</v>
      </c>
      <c r="D198" s="53" t="s">
        <v>377</v>
      </c>
      <c r="E198" s="55" t="s">
        <v>378</v>
      </c>
      <c r="F198" s="53" t="s">
        <v>83</v>
      </c>
    </row>
    <row r="199" spans="1:6" x14ac:dyDescent="0.2">
      <c r="A199" s="202" t="s">
        <v>391</v>
      </c>
      <c r="B199" s="203">
        <v>15135.54</v>
      </c>
      <c r="D199" s="53" t="s">
        <v>379</v>
      </c>
      <c r="E199" s="55" t="s">
        <v>378</v>
      </c>
      <c r="F199" s="53" t="s">
        <v>83</v>
      </c>
    </row>
    <row r="200" spans="1:6" x14ac:dyDescent="0.2">
      <c r="A200" s="202" t="s">
        <v>392</v>
      </c>
      <c r="B200" s="203">
        <v>16527.57</v>
      </c>
      <c r="D200" s="53" t="s">
        <v>380</v>
      </c>
      <c r="E200" s="55" t="s">
        <v>381</v>
      </c>
      <c r="F200" s="53" t="s">
        <v>83</v>
      </c>
    </row>
    <row r="201" spans="1:6" x14ac:dyDescent="0.2">
      <c r="A201" s="202" t="s">
        <v>394</v>
      </c>
      <c r="B201" s="203">
        <v>15135.54</v>
      </c>
      <c r="D201" s="53" t="s">
        <v>382</v>
      </c>
      <c r="E201" s="55" t="s">
        <v>381</v>
      </c>
      <c r="F201" s="53" t="s">
        <v>83</v>
      </c>
    </row>
    <row r="202" spans="1:6" x14ac:dyDescent="0.2">
      <c r="A202" s="202" t="s">
        <v>395</v>
      </c>
      <c r="B202" s="203">
        <v>108180.55</v>
      </c>
      <c r="D202" s="53" t="s">
        <v>383</v>
      </c>
      <c r="E202" s="55" t="s">
        <v>384</v>
      </c>
      <c r="F202" s="53" t="s">
        <v>83</v>
      </c>
    </row>
    <row r="203" spans="1:6" x14ac:dyDescent="0.2">
      <c r="A203" s="202" t="s">
        <v>397</v>
      </c>
      <c r="B203" s="203">
        <v>99069.02</v>
      </c>
      <c r="D203" s="53" t="s">
        <v>385</v>
      </c>
      <c r="E203" s="55" t="s">
        <v>384</v>
      </c>
      <c r="F203" s="53" t="s">
        <v>83</v>
      </c>
    </row>
    <row r="204" spans="1:6" x14ac:dyDescent="0.2">
      <c r="A204" s="202" t="s">
        <v>398</v>
      </c>
      <c r="B204" s="203">
        <v>39623.26</v>
      </c>
      <c r="D204" s="53" t="s">
        <v>386</v>
      </c>
      <c r="E204" s="55" t="s">
        <v>387</v>
      </c>
      <c r="F204" s="53" t="s">
        <v>83</v>
      </c>
    </row>
    <row r="205" spans="1:6" x14ac:dyDescent="0.2">
      <c r="A205" s="202" t="s">
        <v>400</v>
      </c>
      <c r="B205" s="203">
        <v>36285.980000000003</v>
      </c>
      <c r="D205" s="53" t="s">
        <v>388</v>
      </c>
      <c r="E205" s="55" t="s">
        <v>387</v>
      </c>
      <c r="F205" s="53" t="s">
        <v>83</v>
      </c>
    </row>
    <row r="206" spans="1:6" x14ac:dyDescent="0.2">
      <c r="A206" s="202" t="s">
        <v>401</v>
      </c>
      <c r="B206" s="203">
        <v>411.46</v>
      </c>
      <c r="D206" s="53" t="s">
        <v>389</v>
      </c>
      <c r="E206" s="55" t="s">
        <v>390</v>
      </c>
      <c r="F206" s="53" t="s">
        <v>83</v>
      </c>
    </row>
    <row r="207" spans="1:6" x14ac:dyDescent="0.2">
      <c r="A207" s="202" t="s">
        <v>403</v>
      </c>
      <c r="B207" s="203">
        <v>367.05</v>
      </c>
      <c r="D207" s="53" t="s">
        <v>391</v>
      </c>
      <c r="E207" s="55" t="s">
        <v>390</v>
      </c>
      <c r="F207" s="53" t="s">
        <v>83</v>
      </c>
    </row>
    <row r="208" spans="1:6" x14ac:dyDescent="0.2">
      <c r="A208" s="202" t="s">
        <v>404</v>
      </c>
      <c r="B208" s="203">
        <v>405.04</v>
      </c>
      <c r="D208" s="53" t="s">
        <v>392</v>
      </c>
      <c r="E208" s="55" t="s">
        <v>393</v>
      </c>
      <c r="F208" s="53" t="s">
        <v>83</v>
      </c>
    </row>
    <row r="209" spans="1:6" x14ac:dyDescent="0.2">
      <c r="A209" s="202" t="s">
        <v>406</v>
      </c>
      <c r="B209" s="203">
        <v>358.07</v>
      </c>
      <c r="D209" s="53" t="s">
        <v>394</v>
      </c>
      <c r="E209" s="55" t="s">
        <v>393</v>
      </c>
      <c r="F209" s="53" t="s">
        <v>83</v>
      </c>
    </row>
    <row r="210" spans="1:6" x14ac:dyDescent="0.2">
      <c r="A210" s="202" t="s">
        <v>407</v>
      </c>
      <c r="B210" s="203">
        <v>405.04</v>
      </c>
      <c r="D210" s="53" t="s">
        <v>395</v>
      </c>
      <c r="E210" s="55" t="s">
        <v>396</v>
      </c>
      <c r="F210" s="53" t="s">
        <v>83</v>
      </c>
    </row>
    <row r="211" spans="1:6" x14ac:dyDescent="0.2">
      <c r="A211" s="202" t="s">
        <v>409</v>
      </c>
      <c r="B211" s="203">
        <v>358.07</v>
      </c>
      <c r="D211" s="53" t="s">
        <v>397</v>
      </c>
      <c r="E211" s="55" t="s">
        <v>396</v>
      </c>
      <c r="F211" s="53" t="s">
        <v>83</v>
      </c>
    </row>
    <row r="212" spans="1:6" x14ac:dyDescent="0.2">
      <c r="A212" s="202" t="s">
        <v>410</v>
      </c>
      <c r="B212" s="203">
        <v>1845.9</v>
      </c>
      <c r="D212" s="53" t="s">
        <v>398</v>
      </c>
      <c r="E212" s="55" t="s">
        <v>399</v>
      </c>
      <c r="F212" s="53" t="s">
        <v>83</v>
      </c>
    </row>
    <row r="213" spans="1:6" x14ac:dyDescent="0.2">
      <c r="A213" s="202" t="s">
        <v>412</v>
      </c>
      <c r="B213" s="203">
        <v>1690.42</v>
      </c>
      <c r="D213" s="53" t="s">
        <v>400</v>
      </c>
      <c r="E213" s="55" t="s">
        <v>399</v>
      </c>
      <c r="F213" s="53" t="s">
        <v>83</v>
      </c>
    </row>
    <row r="214" spans="1:6" x14ac:dyDescent="0.2">
      <c r="A214" s="202" t="s">
        <v>413</v>
      </c>
      <c r="B214" s="203">
        <v>3094.46</v>
      </c>
      <c r="D214" s="53" t="s">
        <v>401</v>
      </c>
      <c r="E214" s="55" t="s">
        <v>402</v>
      </c>
      <c r="F214" s="53" t="s">
        <v>83</v>
      </c>
    </row>
    <row r="215" spans="1:6" x14ac:dyDescent="0.2">
      <c r="A215" s="202" t="s">
        <v>415</v>
      </c>
      <c r="B215" s="203">
        <v>2833.83</v>
      </c>
      <c r="D215" s="53" t="s">
        <v>403</v>
      </c>
      <c r="E215" s="55" t="s">
        <v>402</v>
      </c>
      <c r="F215" s="53" t="s">
        <v>83</v>
      </c>
    </row>
    <row r="216" spans="1:6" x14ac:dyDescent="0.2">
      <c r="A216" s="202" t="s">
        <v>416</v>
      </c>
      <c r="B216" s="203">
        <v>3094.46</v>
      </c>
      <c r="D216" s="53" t="s">
        <v>404</v>
      </c>
      <c r="E216" s="55" t="s">
        <v>405</v>
      </c>
      <c r="F216" s="53" t="s">
        <v>83</v>
      </c>
    </row>
    <row r="217" spans="1:6" x14ac:dyDescent="0.2">
      <c r="A217" s="202" t="s">
        <v>418</v>
      </c>
      <c r="B217" s="203">
        <v>2833.83</v>
      </c>
      <c r="D217" s="53" t="s">
        <v>406</v>
      </c>
      <c r="E217" s="55" t="s">
        <v>405</v>
      </c>
      <c r="F217" s="53" t="s">
        <v>83</v>
      </c>
    </row>
    <row r="218" spans="1:6" x14ac:dyDescent="0.2">
      <c r="A218" s="202" t="s">
        <v>419</v>
      </c>
      <c r="B218" s="203">
        <v>62.72</v>
      </c>
      <c r="D218" s="53" t="s">
        <v>407</v>
      </c>
      <c r="E218" s="55" t="s">
        <v>408</v>
      </c>
      <c r="F218" s="53" t="s">
        <v>83</v>
      </c>
    </row>
    <row r="219" spans="1:6" x14ac:dyDescent="0.2">
      <c r="A219" s="202" t="s">
        <v>421</v>
      </c>
      <c r="B219" s="203">
        <v>58.75</v>
      </c>
      <c r="D219" s="53" t="s">
        <v>409</v>
      </c>
      <c r="E219" s="55" t="s">
        <v>408</v>
      </c>
      <c r="F219" s="53" t="s">
        <v>83</v>
      </c>
    </row>
    <row r="220" spans="1:6" x14ac:dyDescent="0.2">
      <c r="A220" s="202" t="s">
        <v>422</v>
      </c>
      <c r="B220" s="203">
        <v>100.82</v>
      </c>
      <c r="D220" s="53" t="s">
        <v>410</v>
      </c>
      <c r="E220" s="55" t="s">
        <v>411</v>
      </c>
      <c r="F220" s="53" t="s">
        <v>83</v>
      </c>
    </row>
    <row r="221" spans="1:6" x14ac:dyDescent="0.2">
      <c r="A221" s="202" t="s">
        <v>424</v>
      </c>
      <c r="B221" s="203">
        <v>95.67</v>
      </c>
      <c r="D221" s="53" t="s">
        <v>412</v>
      </c>
      <c r="E221" s="55" t="s">
        <v>411</v>
      </c>
      <c r="F221" s="53" t="s">
        <v>83</v>
      </c>
    </row>
    <row r="222" spans="1:6" x14ac:dyDescent="0.2">
      <c r="A222" s="202" t="s">
        <v>425</v>
      </c>
      <c r="B222" s="203">
        <v>216.48</v>
      </c>
      <c r="D222" s="53" t="s">
        <v>413</v>
      </c>
      <c r="E222" s="55" t="s">
        <v>414</v>
      </c>
      <c r="F222" s="53" t="s">
        <v>83</v>
      </c>
    </row>
    <row r="223" spans="1:6" x14ac:dyDescent="0.2">
      <c r="A223" s="202" t="s">
        <v>427</v>
      </c>
      <c r="B223" s="203">
        <v>207.74</v>
      </c>
      <c r="D223" s="53" t="s">
        <v>415</v>
      </c>
      <c r="E223" s="55" t="s">
        <v>414</v>
      </c>
      <c r="F223" s="53" t="s">
        <v>83</v>
      </c>
    </row>
    <row r="224" spans="1:6" x14ac:dyDescent="0.2">
      <c r="A224" s="202" t="s">
        <v>428</v>
      </c>
      <c r="B224" s="203">
        <v>22.7</v>
      </c>
      <c r="D224" s="53" t="s">
        <v>416</v>
      </c>
      <c r="E224" s="55" t="s">
        <v>417</v>
      </c>
      <c r="F224" s="53" t="s">
        <v>83</v>
      </c>
    </row>
    <row r="225" spans="1:6" x14ac:dyDescent="0.2">
      <c r="A225" s="202" t="s">
        <v>431</v>
      </c>
      <c r="B225" s="203">
        <v>20.94</v>
      </c>
      <c r="D225" s="53" t="s">
        <v>418</v>
      </c>
      <c r="E225" s="55" t="s">
        <v>417</v>
      </c>
      <c r="F225" s="53" t="s">
        <v>83</v>
      </c>
    </row>
    <row r="226" spans="1:6" x14ac:dyDescent="0.2">
      <c r="A226" s="202" t="s">
        <v>432</v>
      </c>
      <c r="B226" s="203">
        <v>28.79</v>
      </c>
      <c r="D226" s="53" t="s">
        <v>419</v>
      </c>
      <c r="E226" s="55" t="s">
        <v>420</v>
      </c>
      <c r="F226" s="53" t="s">
        <v>83</v>
      </c>
    </row>
    <row r="227" spans="1:6" x14ac:dyDescent="0.2">
      <c r="A227" s="202" t="s">
        <v>434</v>
      </c>
      <c r="B227" s="203">
        <v>26.76</v>
      </c>
      <c r="D227" s="53" t="s">
        <v>421</v>
      </c>
      <c r="E227" s="55" t="s">
        <v>420</v>
      </c>
      <c r="F227" s="53" t="s">
        <v>83</v>
      </c>
    </row>
    <row r="228" spans="1:6" x14ac:dyDescent="0.2">
      <c r="A228" s="202" t="s">
        <v>435</v>
      </c>
      <c r="B228" s="203">
        <v>42.67</v>
      </c>
      <c r="D228" s="53" t="s">
        <v>422</v>
      </c>
      <c r="E228" s="55" t="s">
        <v>423</v>
      </c>
      <c r="F228" s="53" t="s">
        <v>83</v>
      </c>
    </row>
    <row r="229" spans="1:6" x14ac:dyDescent="0.2">
      <c r="A229" s="202" t="s">
        <v>437</v>
      </c>
      <c r="B229" s="203">
        <v>40.21</v>
      </c>
      <c r="D229" s="53" t="s">
        <v>424</v>
      </c>
      <c r="E229" s="55" t="s">
        <v>423</v>
      </c>
      <c r="F229" s="53" t="s">
        <v>83</v>
      </c>
    </row>
    <row r="230" spans="1:6" x14ac:dyDescent="0.2">
      <c r="A230" s="202" t="s">
        <v>438</v>
      </c>
      <c r="B230" s="203">
        <v>204.76</v>
      </c>
      <c r="D230" s="53" t="s">
        <v>425</v>
      </c>
      <c r="E230" s="55" t="s">
        <v>426</v>
      </c>
      <c r="F230" s="53" t="s">
        <v>83</v>
      </c>
    </row>
    <row r="231" spans="1:6" x14ac:dyDescent="0.2">
      <c r="A231" s="202" t="s">
        <v>440</v>
      </c>
      <c r="B231" s="203">
        <v>187.51</v>
      </c>
      <c r="D231" s="53" t="s">
        <v>427</v>
      </c>
      <c r="E231" s="55" t="s">
        <v>426</v>
      </c>
      <c r="F231" s="53" t="s">
        <v>83</v>
      </c>
    </row>
    <row r="232" spans="1:6" x14ac:dyDescent="0.2">
      <c r="A232" s="202" t="s">
        <v>441</v>
      </c>
      <c r="B232" s="203">
        <v>151.31</v>
      </c>
      <c r="D232" s="53" t="s">
        <v>428</v>
      </c>
      <c r="E232" s="55" t="s">
        <v>429</v>
      </c>
      <c r="F232" s="53" t="s">
        <v>430</v>
      </c>
    </row>
    <row r="233" spans="1:6" x14ac:dyDescent="0.2">
      <c r="A233" s="202" t="s">
        <v>443</v>
      </c>
      <c r="B233" s="203">
        <v>138.57</v>
      </c>
      <c r="D233" s="53" t="s">
        <v>431</v>
      </c>
      <c r="E233" s="55" t="s">
        <v>429</v>
      </c>
      <c r="F233" s="53" t="s">
        <v>430</v>
      </c>
    </row>
    <row r="234" spans="1:6" x14ac:dyDescent="0.2">
      <c r="A234" s="202" t="s">
        <v>444</v>
      </c>
      <c r="B234" s="203">
        <v>204.76</v>
      </c>
      <c r="D234" s="53" t="s">
        <v>432</v>
      </c>
      <c r="E234" s="55" t="s">
        <v>433</v>
      </c>
      <c r="F234" s="53" t="s">
        <v>430</v>
      </c>
    </row>
    <row r="235" spans="1:6" x14ac:dyDescent="0.2">
      <c r="A235" s="202" t="s">
        <v>446</v>
      </c>
      <c r="B235" s="203">
        <v>187.51</v>
      </c>
      <c r="D235" s="53" t="s">
        <v>434</v>
      </c>
      <c r="E235" s="55" t="s">
        <v>433</v>
      </c>
      <c r="F235" s="53" t="s">
        <v>430</v>
      </c>
    </row>
    <row r="236" spans="1:6" x14ac:dyDescent="0.2">
      <c r="A236" s="202" t="s">
        <v>447</v>
      </c>
      <c r="B236" s="203">
        <v>221.89</v>
      </c>
      <c r="D236" s="53" t="s">
        <v>435</v>
      </c>
      <c r="E236" s="55" t="s">
        <v>436</v>
      </c>
      <c r="F236" s="53" t="s">
        <v>430</v>
      </c>
    </row>
    <row r="237" spans="1:6" x14ac:dyDescent="0.2">
      <c r="A237" s="202" t="s">
        <v>449</v>
      </c>
      <c r="B237" s="203">
        <v>203.21</v>
      </c>
      <c r="D237" s="53" t="s">
        <v>437</v>
      </c>
      <c r="E237" s="55" t="s">
        <v>436</v>
      </c>
      <c r="F237" s="53" t="s">
        <v>430</v>
      </c>
    </row>
    <row r="238" spans="1:6" x14ac:dyDescent="0.2">
      <c r="A238" s="202" t="s">
        <v>450</v>
      </c>
      <c r="B238" s="203">
        <v>221.89</v>
      </c>
      <c r="D238" s="53" t="s">
        <v>438</v>
      </c>
      <c r="E238" s="55" t="s">
        <v>439</v>
      </c>
      <c r="F238" s="53" t="s">
        <v>83</v>
      </c>
    </row>
    <row r="239" spans="1:6" x14ac:dyDescent="0.2">
      <c r="A239" s="202" t="s">
        <v>452</v>
      </c>
      <c r="B239" s="203">
        <v>203.21</v>
      </c>
      <c r="D239" s="53" t="s">
        <v>440</v>
      </c>
      <c r="E239" s="55" t="s">
        <v>439</v>
      </c>
      <c r="F239" s="53" t="s">
        <v>83</v>
      </c>
    </row>
    <row r="240" spans="1:6" x14ac:dyDescent="0.2">
      <c r="A240" s="202" t="s">
        <v>453</v>
      </c>
      <c r="B240" s="203">
        <v>436.22</v>
      </c>
      <c r="D240" s="53" t="s">
        <v>441</v>
      </c>
      <c r="E240" s="55" t="s">
        <v>442</v>
      </c>
      <c r="F240" s="53" t="s">
        <v>83</v>
      </c>
    </row>
    <row r="241" spans="1:6" x14ac:dyDescent="0.2">
      <c r="A241" s="202" t="s">
        <v>455</v>
      </c>
      <c r="B241" s="203">
        <v>399.48</v>
      </c>
      <c r="D241" s="53" t="s">
        <v>443</v>
      </c>
      <c r="E241" s="55" t="s">
        <v>442</v>
      </c>
      <c r="F241" s="53" t="s">
        <v>83</v>
      </c>
    </row>
    <row r="242" spans="1:6" x14ac:dyDescent="0.2">
      <c r="A242" s="202" t="s">
        <v>456</v>
      </c>
      <c r="B242" s="203">
        <v>364.14</v>
      </c>
      <c r="D242" s="53" t="s">
        <v>444</v>
      </c>
      <c r="E242" s="55" t="s">
        <v>445</v>
      </c>
      <c r="F242" s="53" t="s">
        <v>83</v>
      </c>
    </row>
    <row r="243" spans="1:6" x14ac:dyDescent="0.2">
      <c r="A243" s="202" t="s">
        <v>458</v>
      </c>
      <c r="B243" s="203">
        <v>333.47</v>
      </c>
      <c r="D243" s="53" t="s">
        <v>446</v>
      </c>
      <c r="E243" s="55" t="s">
        <v>445</v>
      </c>
      <c r="F243" s="53" t="s">
        <v>83</v>
      </c>
    </row>
    <row r="244" spans="1:6" x14ac:dyDescent="0.2">
      <c r="A244" s="202" t="s">
        <v>459</v>
      </c>
      <c r="B244" s="203">
        <v>307.24</v>
      </c>
      <c r="D244" s="53" t="s">
        <v>447</v>
      </c>
      <c r="E244" s="55" t="s">
        <v>448</v>
      </c>
      <c r="F244" s="53" t="s">
        <v>83</v>
      </c>
    </row>
    <row r="245" spans="1:6" x14ac:dyDescent="0.2">
      <c r="A245" s="202" t="s">
        <v>461</v>
      </c>
      <c r="B245" s="203">
        <v>281.37</v>
      </c>
      <c r="D245" s="53" t="s">
        <v>449</v>
      </c>
      <c r="E245" s="55" t="s">
        <v>448</v>
      </c>
      <c r="F245" s="53" t="s">
        <v>83</v>
      </c>
    </row>
    <row r="246" spans="1:6" x14ac:dyDescent="0.2">
      <c r="A246" s="202" t="s">
        <v>462</v>
      </c>
      <c r="B246" s="203">
        <v>333.8</v>
      </c>
      <c r="D246" s="53" t="s">
        <v>450</v>
      </c>
      <c r="E246" s="55" t="s">
        <v>451</v>
      </c>
      <c r="F246" s="53" t="s">
        <v>83</v>
      </c>
    </row>
    <row r="247" spans="1:6" x14ac:dyDescent="0.2">
      <c r="A247" s="202" t="s">
        <v>464</v>
      </c>
      <c r="B247" s="203">
        <v>305.69</v>
      </c>
      <c r="D247" s="53" t="s">
        <v>452</v>
      </c>
      <c r="E247" s="55" t="s">
        <v>451</v>
      </c>
      <c r="F247" s="53" t="s">
        <v>83</v>
      </c>
    </row>
    <row r="248" spans="1:6" x14ac:dyDescent="0.2">
      <c r="A248" s="202" t="s">
        <v>465</v>
      </c>
      <c r="B248" s="203">
        <v>582.26</v>
      </c>
      <c r="D248" s="53" t="s">
        <v>453</v>
      </c>
      <c r="E248" s="55" t="s">
        <v>454</v>
      </c>
      <c r="F248" s="53" t="s">
        <v>83</v>
      </c>
    </row>
    <row r="249" spans="1:6" x14ac:dyDescent="0.2">
      <c r="A249" s="202" t="s">
        <v>467</v>
      </c>
      <c r="B249" s="203">
        <v>533.22</v>
      </c>
      <c r="D249" s="53" t="s">
        <v>455</v>
      </c>
      <c r="E249" s="55" t="s">
        <v>454</v>
      </c>
      <c r="F249" s="53" t="s">
        <v>83</v>
      </c>
    </row>
    <row r="250" spans="1:6" x14ac:dyDescent="0.2">
      <c r="A250" s="202" t="s">
        <v>468</v>
      </c>
      <c r="B250" s="203">
        <v>290.17</v>
      </c>
      <c r="D250" s="53" t="s">
        <v>456</v>
      </c>
      <c r="E250" s="55" t="s">
        <v>457</v>
      </c>
      <c r="F250" s="53" t="s">
        <v>83</v>
      </c>
    </row>
    <row r="251" spans="1:6" x14ac:dyDescent="0.2">
      <c r="A251" s="202" t="s">
        <v>470</v>
      </c>
      <c r="B251" s="203">
        <v>265.73</v>
      </c>
      <c r="D251" s="53" t="s">
        <v>458</v>
      </c>
      <c r="E251" s="55" t="s">
        <v>457</v>
      </c>
      <c r="F251" s="53" t="s">
        <v>83</v>
      </c>
    </row>
    <row r="252" spans="1:6" x14ac:dyDescent="0.2">
      <c r="A252" s="202" t="s">
        <v>471</v>
      </c>
      <c r="B252" s="203">
        <v>204.82</v>
      </c>
      <c r="D252" s="53" t="s">
        <v>459</v>
      </c>
      <c r="E252" s="55" t="s">
        <v>460</v>
      </c>
      <c r="F252" s="53" t="s">
        <v>83</v>
      </c>
    </row>
    <row r="253" spans="1:6" x14ac:dyDescent="0.2">
      <c r="A253" s="202" t="s">
        <v>473</v>
      </c>
      <c r="B253" s="203">
        <v>187.57</v>
      </c>
      <c r="D253" s="53" t="s">
        <v>461</v>
      </c>
      <c r="E253" s="55" t="s">
        <v>460</v>
      </c>
      <c r="F253" s="53" t="s">
        <v>83</v>
      </c>
    </row>
    <row r="254" spans="1:6" x14ac:dyDescent="0.2">
      <c r="A254" s="202" t="s">
        <v>474</v>
      </c>
      <c r="B254" s="203">
        <v>189.65</v>
      </c>
      <c r="D254" s="53" t="s">
        <v>462</v>
      </c>
      <c r="E254" s="55" t="s">
        <v>463</v>
      </c>
      <c r="F254" s="53" t="s">
        <v>83</v>
      </c>
    </row>
    <row r="255" spans="1:6" x14ac:dyDescent="0.2">
      <c r="A255" s="202" t="s">
        <v>476</v>
      </c>
      <c r="B255" s="203">
        <v>173.67</v>
      </c>
      <c r="D255" s="53" t="s">
        <v>464</v>
      </c>
      <c r="E255" s="55" t="s">
        <v>463</v>
      </c>
      <c r="F255" s="53" t="s">
        <v>83</v>
      </c>
    </row>
    <row r="256" spans="1:6" x14ac:dyDescent="0.2">
      <c r="A256" s="202" t="s">
        <v>477</v>
      </c>
      <c r="B256" s="203">
        <v>743.47</v>
      </c>
      <c r="D256" s="53" t="s">
        <v>465</v>
      </c>
      <c r="E256" s="55" t="s">
        <v>466</v>
      </c>
      <c r="F256" s="53" t="s">
        <v>83</v>
      </c>
    </row>
    <row r="257" spans="1:6" x14ac:dyDescent="0.2">
      <c r="A257" s="202" t="s">
        <v>479</v>
      </c>
      <c r="B257" s="203">
        <v>680.85</v>
      </c>
      <c r="D257" s="53" t="s">
        <v>467</v>
      </c>
      <c r="E257" s="55" t="s">
        <v>466</v>
      </c>
      <c r="F257" s="53" t="s">
        <v>83</v>
      </c>
    </row>
    <row r="258" spans="1:6" x14ac:dyDescent="0.2">
      <c r="A258" s="202" t="s">
        <v>480</v>
      </c>
      <c r="B258" s="203">
        <v>181.53</v>
      </c>
      <c r="D258" s="53" t="s">
        <v>468</v>
      </c>
      <c r="E258" s="55" t="s">
        <v>469</v>
      </c>
      <c r="F258" s="53" t="s">
        <v>83</v>
      </c>
    </row>
    <row r="259" spans="1:6" x14ac:dyDescent="0.2">
      <c r="A259" s="202" t="s">
        <v>482</v>
      </c>
      <c r="B259" s="203">
        <v>166.24</v>
      </c>
      <c r="D259" s="53" t="s">
        <v>470</v>
      </c>
      <c r="E259" s="55" t="s">
        <v>469</v>
      </c>
      <c r="F259" s="53" t="s">
        <v>83</v>
      </c>
    </row>
    <row r="260" spans="1:6" x14ac:dyDescent="0.2">
      <c r="A260" s="202" t="s">
        <v>483</v>
      </c>
      <c r="B260" s="203">
        <v>272.37</v>
      </c>
      <c r="D260" s="53" t="s">
        <v>471</v>
      </c>
      <c r="E260" s="55" t="s">
        <v>472</v>
      </c>
      <c r="F260" s="53" t="s">
        <v>83</v>
      </c>
    </row>
    <row r="261" spans="1:6" x14ac:dyDescent="0.2">
      <c r="A261" s="202" t="s">
        <v>485</v>
      </c>
      <c r="B261" s="203">
        <v>249.43</v>
      </c>
      <c r="D261" s="53" t="s">
        <v>473</v>
      </c>
      <c r="E261" s="55" t="s">
        <v>472</v>
      </c>
      <c r="F261" s="53" t="s">
        <v>83</v>
      </c>
    </row>
    <row r="262" spans="1:6" x14ac:dyDescent="0.2">
      <c r="A262" s="202" t="s">
        <v>486</v>
      </c>
      <c r="B262" s="203">
        <v>272.37</v>
      </c>
      <c r="D262" s="53" t="s">
        <v>474</v>
      </c>
      <c r="E262" s="55" t="s">
        <v>475</v>
      </c>
      <c r="F262" s="53" t="s">
        <v>83</v>
      </c>
    </row>
    <row r="263" spans="1:6" x14ac:dyDescent="0.2">
      <c r="A263" s="202" t="s">
        <v>488</v>
      </c>
      <c r="B263" s="203">
        <v>249.43</v>
      </c>
      <c r="D263" s="53" t="s">
        <v>476</v>
      </c>
      <c r="E263" s="55" t="s">
        <v>475</v>
      </c>
      <c r="F263" s="53" t="s">
        <v>83</v>
      </c>
    </row>
    <row r="264" spans="1:6" x14ac:dyDescent="0.2">
      <c r="A264" s="202" t="s">
        <v>489</v>
      </c>
      <c r="B264" s="203">
        <v>216.87</v>
      </c>
      <c r="D264" s="53" t="s">
        <v>477</v>
      </c>
      <c r="E264" s="55" t="s">
        <v>478</v>
      </c>
      <c r="F264" s="53" t="s">
        <v>83</v>
      </c>
    </row>
    <row r="265" spans="1:6" x14ac:dyDescent="0.2">
      <c r="A265" s="202" t="s">
        <v>491</v>
      </c>
      <c r="B265" s="203">
        <v>198.61</v>
      </c>
      <c r="D265" s="53" t="s">
        <v>479</v>
      </c>
      <c r="E265" s="55" t="s">
        <v>478</v>
      </c>
      <c r="F265" s="53" t="s">
        <v>83</v>
      </c>
    </row>
    <row r="266" spans="1:6" x14ac:dyDescent="0.2">
      <c r="A266" s="202" t="s">
        <v>492</v>
      </c>
      <c r="B266" s="203">
        <v>236.05</v>
      </c>
      <c r="D266" s="53" t="s">
        <v>480</v>
      </c>
      <c r="E266" s="55" t="s">
        <v>481</v>
      </c>
      <c r="F266" s="53" t="s">
        <v>83</v>
      </c>
    </row>
    <row r="267" spans="1:6" x14ac:dyDescent="0.2">
      <c r="A267" s="202" t="s">
        <v>494</v>
      </c>
      <c r="B267" s="203">
        <v>216.17</v>
      </c>
      <c r="D267" s="53" t="s">
        <v>482</v>
      </c>
      <c r="E267" s="55" t="s">
        <v>481</v>
      </c>
      <c r="F267" s="53" t="s">
        <v>83</v>
      </c>
    </row>
    <row r="268" spans="1:6" x14ac:dyDescent="0.2">
      <c r="A268" s="202" t="s">
        <v>495</v>
      </c>
      <c r="B268" s="203">
        <v>264.3</v>
      </c>
      <c r="D268" s="53" t="s">
        <v>483</v>
      </c>
      <c r="E268" s="55" t="s">
        <v>484</v>
      </c>
      <c r="F268" s="53" t="s">
        <v>83</v>
      </c>
    </row>
    <row r="269" spans="1:6" x14ac:dyDescent="0.2">
      <c r="A269" s="202" t="s">
        <v>497</v>
      </c>
      <c r="B269" s="203">
        <v>242.03</v>
      </c>
      <c r="D269" s="53" t="s">
        <v>485</v>
      </c>
      <c r="E269" s="55" t="s">
        <v>484</v>
      </c>
      <c r="F269" s="53" t="s">
        <v>83</v>
      </c>
    </row>
    <row r="270" spans="1:6" x14ac:dyDescent="0.2">
      <c r="A270" s="202" t="s">
        <v>498</v>
      </c>
      <c r="B270" s="203">
        <v>272.37</v>
      </c>
      <c r="D270" s="53" t="s">
        <v>486</v>
      </c>
      <c r="E270" s="55" t="s">
        <v>487</v>
      </c>
      <c r="F270" s="53" t="s">
        <v>83</v>
      </c>
    </row>
    <row r="271" spans="1:6" x14ac:dyDescent="0.2">
      <c r="A271" s="202" t="s">
        <v>500</v>
      </c>
      <c r="B271" s="203">
        <v>249.43</v>
      </c>
      <c r="D271" s="53" t="s">
        <v>488</v>
      </c>
      <c r="E271" s="55" t="s">
        <v>487</v>
      </c>
      <c r="F271" s="53" t="s">
        <v>83</v>
      </c>
    </row>
    <row r="272" spans="1:6" x14ac:dyDescent="0.2">
      <c r="A272" s="202" t="s">
        <v>501</v>
      </c>
      <c r="B272" s="203">
        <v>272.37</v>
      </c>
      <c r="D272" s="53" t="s">
        <v>489</v>
      </c>
      <c r="E272" s="55" t="s">
        <v>490</v>
      </c>
      <c r="F272" s="53" t="s">
        <v>83</v>
      </c>
    </row>
    <row r="273" spans="1:6" x14ac:dyDescent="0.2">
      <c r="A273" s="202" t="s">
        <v>503</v>
      </c>
      <c r="B273" s="203">
        <v>249.43</v>
      </c>
      <c r="D273" s="53" t="s">
        <v>491</v>
      </c>
      <c r="E273" s="55" t="s">
        <v>490</v>
      </c>
      <c r="F273" s="53" t="s">
        <v>83</v>
      </c>
    </row>
    <row r="274" spans="1:6" x14ac:dyDescent="0.2">
      <c r="A274" s="202" t="s">
        <v>504</v>
      </c>
      <c r="B274" s="203">
        <v>307.24</v>
      </c>
      <c r="D274" s="53" t="s">
        <v>492</v>
      </c>
      <c r="E274" s="55" t="s">
        <v>493</v>
      </c>
      <c r="F274" s="53" t="s">
        <v>83</v>
      </c>
    </row>
    <row r="275" spans="1:6" x14ac:dyDescent="0.2">
      <c r="A275" s="202" t="s">
        <v>506</v>
      </c>
      <c r="B275" s="203">
        <v>281.37</v>
      </c>
      <c r="D275" s="53" t="s">
        <v>494</v>
      </c>
      <c r="E275" s="55" t="s">
        <v>493</v>
      </c>
      <c r="F275" s="53" t="s">
        <v>83</v>
      </c>
    </row>
    <row r="276" spans="1:6" x14ac:dyDescent="0.2">
      <c r="A276" s="202" t="s">
        <v>507</v>
      </c>
      <c r="B276" s="203">
        <v>495.01</v>
      </c>
      <c r="D276" s="53" t="s">
        <v>495</v>
      </c>
      <c r="E276" s="55" t="s">
        <v>496</v>
      </c>
      <c r="F276" s="53" t="s">
        <v>83</v>
      </c>
    </row>
    <row r="277" spans="1:6" x14ac:dyDescent="0.2">
      <c r="A277" s="202" t="s">
        <v>509</v>
      </c>
      <c r="B277" s="203">
        <v>453.32</v>
      </c>
      <c r="D277" s="53" t="s">
        <v>497</v>
      </c>
      <c r="E277" s="55" t="s">
        <v>496</v>
      </c>
      <c r="F277" s="53" t="s">
        <v>83</v>
      </c>
    </row>
    <row r="278" spans="1:6" x14ac:dyDescent="0.2">
      <c r="A278" s="202" t="s">
        <v>510</v>
      </c>
      <c r="B278" s="203">
        <v>217.9</v>
      </c>
      <c r="D278" s="53" t="s">
        <v>498</v>
      </c>
      <c r="E278" s="55" t="s">
        <v>499</v>
      </c>
      <c r="F278" s="53" t="s">
        <v>83</v>
      </c>
    </row>
    <row r="279" spans="1:6" x14ac:dyDescent="0.2">
      <c r="A279" s="202" t="s">
        <v>512</v>
      </c>
      <c r="B279" s="203">
        <v>199.55</v>
      </c>
      <c r="D279" s="53" t="s">
        <v>500</v>
      </c>
      <c r="E279" s="55" t="s">
        <v>499</v>
      </c>
      <c r="F279" s="53" t="s">
        <v>83</v>
      </c>
    </row>
    <row r="280" spans="1:6" x14ac:dyDescent="0.2">
      <c r="A280" s="202" t="s">
        <v>513</v>
      </c>
      <c r="B280" s="203">
        <v>2055.31</v>
      </c>
      <c r="D280" s="53" t="s">
        <v>501</v>
      </c>
      <c r="E280" s="55" t="s">
        <v>502</v>
      </c>
      <c r="F280" s="53" t="s">
        <v>83</v>
      </c>
    </row>
    <row r="281" spans="1:6" x14ac:dyDescent="0.2">
      <c r="A281" s="202" t="s">
        <v>515</v>
      </c>
      <c r="B281" s="203">
        <v>1882.2</v>
      </c>
      <c r="D281" s="53" t="s">
        <v>503</v>
      </c>
      <c r="E281" s="55" t="s">
        <v>502</v>
      </c>
      <c r="F281" s="53" t="s">
        <v>83</v>
      </c>
    </row>
    <row r="282" spans="1:6" x14ac:dyDescent="0.2">
      <c r="A282" s="202" t="s">
        <v>516</v>
      </c>
      <c r="B282" s="203">
        <v>453.96</v>
      </c>
      <c r="D282" s="53" t="s">
        <v>504</v>
      </c>
      <c r="E282" s="55" t="s">
        <v>505</v>
      </c>
      <c r="F282" s="53" t="s">
        <v>83</v>
      </c>
    </row>
    <row r="283" spans="1:6" x14ac:dyDescent="0.2">
      <c r="A283" s="202" t="s">
        <v>518</v>
      </c>
      <c r="B283" s="203">
        <v>415.73</v>
      </c>
      <c r="D283" s="53" t="s">
        <v>506</v>
      </c>
      <c r="E283" s="55" t="s">
        <v>505</v>
      </c>
      <c r="F283" s="53" t="s">
        <v>83</v>
      </c>
    </row>
    <row r="284" spans="1:6" x14ac:dyDescent="0.2">
      <c r="A284" s="202" t="s">
        <v>519</v>
      </c>
      <c r="B284" s="203">
        <v>264.3</v>
      </c>
      <c r="D284" s="53" t="s">
        <v>507</v>
      </c>
      <c r="E284" s="55" t="s">
        <v>508</v>
      </c>
      <c r="F284" s="53" t="s">
        <v>83</v>
      </c>
    </row>
    <row r="285" spans="1:6" x14ac:dyDescent="0.2">
      <c r="A285" s="202" t="s">
        <v>521</v>
      </c>
      <c r="B285" s="203">
        <v>242.03</v>
      </c>
      <c r="D285" s="53" t="s">
        <v>509</v>
      </c>
      <c r="E285" s="55" t="s">
        <v>508</v>
      </c>
      <c r="F285" s="53" t="s">
        <v>83</v>
      </c>
    </row>
    <row r="286" spans="1:6" x14ac:dyDescent="0.2">
      <c r="A286" s="202" t="s">
        <v>522</v>
      </c>
      <c r="B286" s="203">
        <v>181.53</v>
      </c>
      <c r="D286" s="53" t="s">
        <v>510</v>
      </c>
      <c r="E286" s="55" t="s">
        <v>511</v>
      </c>
      <c r="F286" s="53" t="s">
        <v>83</v>
      </c>
    </row>
    <row r="287" spans="1:6" x14ac:dyDescent="0.2">
      <c r="A287" s="202" t="s">
        <v>524</v>
      </c>
      <c r="B287" s="203">
        <v>166.24</v>
      </c>
      <c r="D287" s="53" t="s">
        <v>512</v>
      </c>
      <c r="E287" s="55" t="s">
        <v>511</v>
      </c>
      <c r="F287" s="53" t="s">
        <v>83</v>
      </c>
    </row>
    <row r="288" spans="1:6" x14ac:dyDescent="0.2">
      <c r="A288" s="202" t="s">
        <v>525</v>
      </c>
      <c r="B288" s="203">
        <v>259.41000000000003</v>
      </c>
      <c r="D288" s="53" t="s">
        <v>513</v>
      </c>
      <c r="E288" s="55" t="s">
        <v>514</v>
      </c>
      <c r="F288" s="53" t="s">
        <v>83</v>
      </c>
    </row>
    <row r="289" spans="1:6" x14ac:dyDescent="0.2">
      <c r="A289" s="202" t="s">
        <v>527</v>
      </c>
      <c r="B289" s="203">
        <v>237.56</v>
      </c>
      <c r="D289" s="53" t="s">
        <v>515</v>
      </c>
      <c r="E289" s="55" t="s">
        <v>514</v>
      </c>
      <c r="F289" s="53" t="s">
        <v>83</v>
      </c>
    </row>
    <row r="290" spans="1:6" x14ac:dyDescent="0.2">
      <c r="A290" s="202" t="s">
        <v>528</v>
      </c>
      <c r="B290" s="203">
        <v>403.53</v>
      </c>
      <c r="D290" s="53" t="s">
        <v>516</v>
      </c>
      <c r="E290" s="55" t="s">
        <v>517</v>
      </c>
      <c r="F290" s="53" t="s">
        <v>83</v>
      </c>
    </row>
    <row r="291" spans="1:6" x14ac:dyDescent="0.2">
      <c r="A291" s="202" t="s">
        <v>530</v>
      </c>
      <c r="B291" s="203">
        <v>369.55</v>
      </c>
      <c r="D291" s="53" t="s">
        <v>518</v>
      </c>
      <c r="E291" s="55" t="s">
        <v>517</v>
      </c>
      <c r="F291" s="53" t="s">
        <v>83</v>
      </c>
    </row>
    <row r="292" spans="1:6" x14ac:dyDescent="0.2">
      <c r="A292" s="202" t="s">
        <v>531</v>
      </c>
      <c r="B292" s="203">
        <v>403.53</v>
      </c>
      <c r="D292" s="53" t="s">
        <v>519</v>
      </c>
      <c r="E292" s="55" t="s">
        <v>520</v>
      </c>
      <c r="F292" s="53" t="s">
        <v>83</v>
      </c>
    </row>
    <row r="293" spans="1:6" x14ac:dyDescent="0.2">
      <c r="A293" s="202" t="s">
        <v>533</v>
      </c>
      <c r="B293" s="203">
        <v>369.55</v>
      </c>
      <c r="D293" s="53" t="s">
        <v>521</v>
      </c>
      <c r="E293" s="55" t="s">
        <v>520</v>
      </c>
      <c r="F293" s="53" t="s">
        <v>83</v>
      </c>
    </row>
    <row r="294" spans="1:6" x14ac:dyDescent="0.2">
      <c r="A294" s="202" t="s">
        <v>534</v>
      </c>
      <c r="B294" s="203">
        <v>403.53</v>
      </c>
      <c r="D294" s="53" t="s">
        <v>522</v>
      </c>
      <c r="E294" s="55" t="s">
        <v>523</v>
      </c>
      <c r="F294" s="53" t="s">
        <v>83</v>
      </c>
    </row>
    <row r="295" spans="1:6" x14ac:dyDescent="0.2">
      <c r="A295" s="202" t="s">
        <v>536</v>
      </c>
      <c r="B295" s="203">
        <v>369.55</v>
      </c>
      <c r="D295" s="53" t="s">
        <v>524</v>
      </c>
      <c r="E295" s="55" t="s">
        <v>523</v>
      </c>
      <c r="F295" s="53" t="s">
        <v>83</v>
      </c>
    </row>
    <row r="296" spans="1:6" x14ac:dyDescent="0.2">
      <c r="A296" s="202" t="s">
        <v>537</v>
      </c>
      <c r="B296" s="203">
        <v>302.64</v>
      </c>
      <c r="D296" s="53" t="s">
        <v>525</v>
      </c>
      <c r="E296" s="55" t="s">
        <v>526</v>
      </c>
      <c r="F296" s="53" t="s">
        <v>83</v>
      </c>
    </row>
    <row r="297" spans="1:6" x14ac:dyDescent="0.2">
      <c r="A297" s="202" t="s">
        <v>539</v>
      </c>
      <c r="B297" s="203">
        <v>277.14999999999998</v>
      </c>
      <c r="D297" s="53" t="s">
        <v>527</v>
      </c>
      <c r="E297" s="55" t="s">
        <v>526</v>
      </c>
      <c r="F297" s="53" t="s">
        <v>83</v>
      </c>
    </row>
    <row r="298" spans="1:6" x14ac:dyDescent="0.2">
      <c r="A298" s="202" t="s">
        <v>540</v>
      </c>
      <c r="B298" s="203">
        <v>270.93</v>
      </c>
      <c r="D298" s="53" t="s">
        <v>528</v>
      </c>
      <c r="E298" s="55" t="s">
        <v>529</v>
      </c>
      <c r="F298" s="53" t="s">
        <v>83</v>
      </c>
    </row>
    <row r="299" spans="1:6" x14ac:dyDescent="0.2">
      <c r="A299" s="202" t="s">
        <v>542</v>
      </c>
      <c r="B299" s="203">
        <v>248.11</v>
      </c>
      <c r="D299" s="53" t="s">
        <v>530</v>
      </c>
      <c r="E299" s="55" t="s">
        <v>529</v>
      </c>
      <c r="F299" s="53" t="s">
        <v>83</v>
      </c>
    </row>
    <row r="300" spans="1:6" x14ac:dyDescent="0.2">
      <c r="A300" s="202" t="s">
        <v>543</v>
      </c>
      <c r="B300" s="203">
        <v>504.41</v>
      </c>
      <c r="D300" s="53" t="s">
        <v>531</v>
      </c>
      <c r="E300" s="55" t="s">
        <v>532</v>
      </c>
      <c r="F300" s="53" t="s">
        <v>83</v>
      </c>
    </row>
    <row r="301" spans="1:6" x14ac:dyDescent="0.2">
      <c r="A301" s="202" t="s">
        <v>545</v>
      </c>
      <c r="B301" s="203">
        <v>461.92</v>
      </c>
      <c r="D301" s="53" t="s">
        <v>533</v>
      </c>
      <c r="E301" s="55" t="s">
        <v>532</v>
      </c>
      <c r="F301" s="53" t="s">
        <v>83</v>
      </c>
    </row>
    <row r="302" spans="1:6" x14ac:dyDescent="0.2">
      <c r="A302" s="202" t="s">
        <v>546</v>
      </c>
      <c r="B302" s="203">
        <v>201.76</v>
      </c>
      <c r="D302" s="53" t="s">
        <v>534</v>
      </c>
      <c r="E302" s="55" t="s">
        <v>535</v>
      </c>
      <c r="F302" s="53" t="s">
        <v>83</v>
      </c>
    </row>
    <row r="303" spans="1:6" x14ac:dyDescent="0.2">
      <c r="A303" s="202" t="s">
        <v>548</v>
      </c>
      <c r="B303" s="203">
        <v>184.76</v>
      </c>
      <c r="D303" s="53" t="s">
        <v>536</v>
      </c>
      <c r="E303" s="55" t="s">
        <v>535</v>
      </c>
      <c r="F303" s="53" t="s">
        <v>83</v>
      </c>
    </row>
    <row r="304" spans="1:6" x14ac:dyDescent="0.2">
      <c r="A304" s="202" t="s">
        <v>549</v>
      </c>
      <c r="B304" s="203">
        <v>121.05</v>
      </c>
      <c r="D304" s="53" t="s">
        <v>537</v>
      </c>
      <c r="E304" s="55" t="s">
        <v>538</v>
      </c>
      <c r="F304" s="53" t="s">
        <v>83</v>
      </c>
    </row>
    <row r="305" spans="1:6" x14ac:dyDescent="0.2">
      <c r="A305" s="202" t="s">
        <v>551</v>
      </c>
      <c r="B305" s="203">
        <v>110.86</v>
      </c>
      <c r="D305" s="53" t="s">
        <v>539</v>
      </c>
      <c r="E305" s="55" t="s">
        <v>538</v>
      </c>
      <c r="F305" s="53" t="s">
        <v>83</v>
      </c>
    </row>
    <row r="306" spans="1:6" x14ac:dyDescent="0.2">
      <c r="A306" s="202" t="s">
        <v>552</v>
      </c>
      <c r="B306" s="203">
        <v>475.31</v>
      </c>
      <c r="D306" s="53" t="s">
        <v>540</v>
      </c>
      <c r="E306" s="55" t="s">
        <v>541</v>
      </c>
      <c r="F306" s="53" t="s">
        <v>83</v>
      </c>
    </row>
    <row r="307" spans="1:6" x14ac:dyDescent="0.2">
      <c r="A307" s="202" t="s">
        <v>554</v>
      </c>
      <c r="B307" s="203">
        <v>435.28</v>
      </c>
      <c r="D307" s="53" t="s">
        <v>542</v>
      </c>
      <c r="E307" s="55" t="s">
        <v>541</v>
      </c>
      <c r="F307" s="53" t="s">
        <v>83</v>
      </c>
    </row>
    <row r="308" spans="1:6" x14ac:dyDescent="0.2">
      <c r="A308" s="202" t="s">
        <v>555</v>
      </c>
      <c r="B308" s="203">
        <v>1143.8399999999999</v>
      </c>
      <c r="D308" s="53" t="s">
        <v>543</v>
      </c>
      <c r="E308" s="55" t="s">
        <v>544</v>
      </c>
      <c r="F308" s="53" t="s">
        <v>83</v>
      </c>
    </row>
    <row r="309" spans="1:6" x14ac:dyDescent="0.2">
      <c r="A309" s="202" t="s">
        <v>557</v>
      </c>
      <c r="B309" s="203">
        <v>1047.5</v>
      </c>
      <c r="D309" s="53" t="s">
        <v>545</v>
      </c>
      <c r="E309" s="55" t="s">
        <v>544</v>
      </c>
      <c r="F309" s="53" t="s">
        <v>83</v>
      </c>
    </row>
    <row r="310" spans="1:6" x14ac:dyDescent="0.2">
      <c r="A310" s="202" t="s">
        <v>558</v>
      </c>
      <c r="B310" s="203">
        <v>170.05</v>
      </c>
      <c r="D310" s="53" t="s">
        <v>546</v>
      </c>
      <c r="E310" s="55" t="s">
        <v>547</v>
      </c>
      <c r="F310" s="53" t="s">
        <v>83</v>
      </c>
    </row>
    <row r="311" spans="1:6" x14ac:dyDescent="0.2">
      <c r="A311" s="202" t="s">
        <v>560</v>
      </c>
      <c r="B311" s="203">
        <v>155.72999999999999</v>
      </c>
      <c r="D311" s="53" t="s">
        <v>548</v>
      </c>
      <c r="E311" s="55" t="s">
        <v>547</v>
      </c>
      <c r="F311" s="53" t="s">
        <v>83</v>
      </c>
    </row>
    <row r="312" spans="1:6" x14ac:dyDescent="0.2">
      <c r="A312" s="202" t="s">
        <v>561</v>
      </c>
      <c r="B312" s="203">
        <v>287.12</v>
      </c>
      <c r="D312" s="53" t="s">
        <v>549</v>
      </c>
      <c r="E312" s="55" t="s">
        <v>550</v>
      </c>
      <c r="F312" s="53" t="s">
        <v>83</v>
      </c>
    </row>
    <row r="313" spans="1:6" x14ac:dyDescent="0.2">
      <c r="A313" s="202" t="s">
        <v>563</v>
      </c>
      <c r="B313" s="203">
        <v>262.94</v>
      </c>
      <c r="D313" s="53" t="s">
        <v>551</v>
      </c>
      <c r="E313" s="55" t="s">
        <v>550</v>
      </c>
      <c r="F313" s="53" t="s">
        <v>83</v>
      </c>
    </row>
    <row r="314" spans="1:6" x14ac:dyDescent="0.2">
      <c r="A314" s="202" t="s">
        <v>564</v>
      </c>
      <c r="B314" s="203">
        <v>2055.31</v>
      </c>
      <c r="D314" s="53" t="s">
        <v>552</v>
      </c>
      <c r="E314" s="55" t="s">
        <v>553</v>
      </c>
      <c r="F314" s="53" t="s">
        <v>83</v>
      </c>
    </row>
    <row r="315" spans="1:6" x14ac:dyDescent="0.2">
      <c r="A315" s="202" t="s">
        <v>566</v>
      </c>
      <c r="B315" s="203">
        <v>1882.2</v>
      </c>
      <c r="D315" s="53" t="s">
        <v>554</v>
      </c>
      <c r="E315" s="55" t="s">
        <v>553</v>
      </c>
      <c r="F315" s="53" t="s">
        <v>83</v>
      </c>
    </row>
    <row r="316" spans="1:6" x14ac:dyDescent="0.2">
      <c r="A316" s="202" t="s">
        <v>567</v>
      </c>
      <c r="B316" s="203">
        <v>360.36</v>
      </c>
      <c r="D316" s="53" t="s">
        <v>555</v>
      </c>
      <c r="E316" s="55" t="s">
        <v>556</v>
      </c>
      <c r="F316" s="53" t="s">
        <v>83</v>
      </c>
    </row>
    <row r="317" spans="1:6" x14ac:dyDescent="0.2">
      <c r="A317" s="202" t="s">
        <v>569</v>
      </c>
      <c r="B317" s="203">
        <v>330.01</v>
      </c>
      <c r="D317" s="53" t="s">
        <v>557</v>
      </c>
      <c r="E317" s="55" t="s">
        <v>556</v>
      </c>
      <c r="F317" s="53" t="s">
        <v>83</v>
      </c>
    </row>
    <row r="318" spans="1:6" x14ac:dyDescent="0.2">
      <c r="A318" s="202" t="s">
        <v>570</v>
      </c>
      <c r="B318" s="203">
        <v>179.89</v>
      </c>
      <c r="D318" s="53" t="s">
        <v>558</v>
      </c>
      <c r="E318" s="55" t="s">
        <v>559</v>
      </c>
      <c r="F318" s="53" t="s">
        <v>83</v>
      </c>
    </row>
    <row r="319" spans="1:6" x14ac:dyDescent="0.2">
      <c r="A319" s="202" t="s">
        <v>572</v>
      </c>
      <c r="B319" s="203">
        <v>164.74</v>
      </c>
      <c r="D319" s="53" t="s">
        <v>560</v>
      </c>
      <c r="E319" s="55" t="s">
        <v>559</v>
      </c>
      <c r="F319" s="53" t="s">
        <v>83</v>
      </c>
    </row>
    <row r="320" spans="1:6" x14ac:dyDescent="0.2">
      <c r="A320" s="202" t="s">
        <v>573</v>
      </c>
      <c r="B320" s="203">
        <v>51.38</v>
      </c>
      <c r="D320" s="53" t="s">
        <v>561</v>
      </c>
      <c r="E320" s="55" t="s">
        <v>562</v>
      </c>
      <c r="F320" s="53" t="s">
        <v>83</v>
      </c>
    </row>
    <row r="321" spans="1:6" x14ac:dyDescent="0.2">
      <c r="A321" s="202" t="s">
        <v>575</v>
      </c>
      <c r="B321" s="203">
        <v>47.05</v>
      </c>
      <c r="D321" s="53" t="s">
        <v>563</v>
      </c>
      <c r="E321" s="55" t="s">
        <v>562</v>
      </c>
      <c r="F321" s="53" t="s">
        <v>83</v>
      </c>
    </row>
    <row r="322" spans="1:6" x14ac:dyDescent="0.2">
      <c r="A322" s="202" t="s">
        <v>576</v>
      </c>
      <c r="B322" s="203">
        <v>61.67</v>
      </c>
      <c r="D322" s="53" t="s">
        <v>564</v>
      </c>
      <c r="E322" s="55" t="s">
        <v>565</v>
      </c>
      <c r="F322" s="53" t="s">
        <v>83</v>
      </c>
    </row>
    <row r="323" spans="1:6" x14ac:dyDescent="0.2">
      <c r="A323" s="202" t="s">
        <v>578</v>
      </c>
      <c r="B323" s="203">
        <v>56.47</v>
      </c>
      <c r="D323" s="53" t="s">
        <v>566</v>
      </c>
      <c r="E323" s="55" t="s">
        <v>565</v>
      </c>
      <c r="F323" s="53" t="s">
        <v>83</v>
      </c>
    </row>
    <row r="324" spans="1:6" x14ac:dyDescent="0.2">
      <c r="A324" s="202" t="s">
        <v>579</v>
      </c>
      <c r="B324" s="203">
        <v>179.51</v>
      </c>
      <c r="D324" s="53" t="s">
        <v>567</v>
      </c>
      <c r="E324" s="55" t="s">
        <v>568</v>
      </c>
      <c r="F324" s="53" t="s">
        <v>83</v>
      </c>
    </row>
    <row r="325" spans="1:6" x14ac:dyDescent="0.2">
      <c r="A325" s="202" t="s">
        <v>581</v>
      </c>
      <c r="B325" s="203">
        <v>164.39</v>
      </c>
      <c r="D325" s="53" t="s">
        <v>569</v>
      </c>
      <c r="E325" s="55" t="s">
        <v>568</v>
      </c>
      <c r="F325" s="53" t="s">
        <v>83</v>
      </c>
    </row>
    <row r="326" spans="1:6" x14ac:dyDescent="0.2">
      <c r="A326" s="202" t="s">
        <v>582</v>
      </c>
      <c r="B326" s="203">
        <v>179.51</v>
      </c>
      <c r="D326" s="53" t="s">
        <v>570</v>
      </c>
      <c r="E326" s="55" t="s">
        <v>571</v>
      </c>
      <c r="F326" s="53" t="s">
        <v>83</v>
      </c>
    </row>
    <row r="327" spans="1:6" x14ac:dyDescent="0.2">
      <c r="A327" s="202" t="s">
        <v>584</v>
      </c>
      <c r="B327" s="203">
        <v>164.39</v>
      </c>
      <c r="D327" s="53" t="s">
        <v>572</v>
      </c>
      <c r="E327" s="55" t="s">
        <v>571</v>
      </c>
      <c r="F327" s="53" t="s">
        <v>83</v>
      </c>
    </row>
    <row r="328" spans="1:6" x14ac:dyDescent="0.2">
      <c r="A328" s="202" t="s">
        <v>585</v>
      </c>
      <c r="B328" s="203">
        <v>109.62</v>
      </c>
      <c r="D328" s="53" t="s">
        <v>573</v>
      </c>
      <c r="E328" s="55" t="s">
        <v>574</v>
      </c>
      <c r="F328" s="53" t="s">
        <v>83</v>
      </c>
    </row>
    <row r="329" spans="1:6" x14ac:dyDescent="0.2">
      <c r="A329" s="202" t="s">
        <v>587</v>
      </c>
      <c r="B329" s="203">
        <v>100.39</v>
      </c>
      <c r="D329" s="53" t="s">
        <v>575</v>
      </c>
      <c r="E329" s="55" t="s">
        <v>574</v>
      </c>
      <c r="F329" s="53" t="s">
        <v>83</v>
      </c>
    </row>
    <row r="330" spans="1:6" x14ac:dyDescent="0.2">
      <c r="A330" s="202" t="s">
        <v>588</v>
      </c>
      <c r="B330" s="203">
        <v>3954.5</v>
      </c>
      <c r="D330" s="53" t="s">
        <v>576</v>
      </c>
      <c r="E330" s="55" t="s">
        <v>577</v>
      </c>
      <c r="F330" s="53" t="s">
        <v>83</v>
      </c>
    </row>
    <row r="331" spans="1:6" x14ac:dyDescent="0.2">
      <c r="A331" s="202" t="s">
        <v>590</v>
      </c>
      <c r="B331" s="203">
        <v>3621.44</v>
      </c>
      <c r="D331" s="53" t="s">
        <v>578</v>
      </c>
      <c r="E331" s="55" t="s">
        <v>577</v>
      </c>
      <c r="F331" s="53" t="s">
        <v>83</v>
      </c>
    </row>
    <row r="332" spans="1:6" x14ac:dyDescent="0.2">
      <c r="A332" s="202" t="s">
        <v>591</v>
      </c>
      <c r="B332" s="203">
        <v>204.76</v>
      </c>
      <c r="D332" s="53" t="s">
        <v>579</v>
      </c>
      <c r="E332" s="55" t="s">
        <v>580</v>
      </c>
      <c r="F332" s="53" t="s">
        <v>83</v>
      </c>
    </row>
    <row r="333" spans="1:6" x14ac:dyDescent="0.2">
      <c r="A333" s="202" t="s">
        <v>593</v>
      </c>
      <c r="B333" s="203">
        <v>187.51</v>
      </c>
      <c r="D333" s="53" t="s">
        <v>581</v>
      </c>
      <c r="E333" s="55" t="s">
        <v>580</v>
      </c>
      <c r="F333" s="53" t="s">
        <v>83</v>
      </c>
    </row>
    <row r="334" spans="1:6" x14ac:dyDescent="0.2">
      <c r="A334" s="202" t="s">
        <v>594</v>
      </c>
      <c r="B334" s="203">
        <v>204.76</v>
      </c>
      <c r="D334" s="53" t="s">
        <v>582</v>
      </c>
      <c r="E334" s="55" t="s">
        <v>583</v>
      </c>
      <c r="F334" s="53" t="s">
        <v>83</v>
      </c>
    </row>
    <row r="335" spans="1:6" x14ac:dyDescent="0.2">
      <c r="A335" s="202" t="s">
        <v>596</v>
      </c>
      <c r="B335" s="203">
        <v>187.51</v>
      </c>
      <c r="D335" s="53" t="s">
        <v>584</v>
      </c>
      <c r="E335" s="55" t="s">
        <v>583</v>
      </c>
      <c r="F335" s="53" t="s">
        <v>83</v>
      </c>
    </row>
    <row r="336" spans="1:6" x14ac:dyDescent="0.2">
      <c r="A336" s="202" t="s">
        <v>597</v>
      </c>
      <c r="B336" s="203">
        <v>475.31</v>
      </c>
      <c r="D336" s="53" t="s">
        <v>585</v>
      </c>
      <c r="E336" s="55" t="s">
        <v>586</v>
      </c>
      <c r="F336" s="53" t="s">
        <v>83</v>
      </c>
    </row>
    <row r="337" spans="1:6" x14ac:dyDescent="0.2">
      <c r="A337" s="202" t="s">
        <v>599</v>
      </c>
      <c r="B337" s="203">
        <v>435.28</v>
      </c>
      <c r="D337" s="53" t="s">
        <v>587</v>
      </c>
      <c r="E337" s="55" t="s">
        <v>586</v>
      </c>
      <c r="F337" s="53" t="s">
        <v>83</v>
      </c>
    </row>
    <row r="338" spans="1:6" x14ac:dyDescent="0.2">
      <c r="A338" s="202" t="s">
        <v>600</v>
      </c>
      <c r="B338" s="203">
        <v>181.53</v>
      </c>
      <c r="D338" s="53" t="s">
        <v>588</v>
      </c>
      <c r="E338" s="55" t="s">
        <v>589</v>
      </c>
      <c r="F338" s="53" t="s">
        <v>83</v>
      </c>
    </row>
    <row r="339" spans="1:6" x14ac:dyDescent="0.2">
      <c r="A339" s="202" t="s">
        <v>602</v>
      </c>
      <c r="B339" s="203">
        <v>166.24</v>
      </c>
      <c r="D339" s="53" t="s">
        <v>590</v>
      </c>
      <c r="E339" s="55" t="s">
        <v>589</v>
      </c>
      <c r="F339" s="53" t="s">
        <v>83</v>
      </c>
    </row>
    <row r="340" spans="1:6" x14ac:dyDescent="0.2">
      <c r="A340" s="202" t="s">
        <v>603</v>
      </c>
      <c r="B340" s="203">
        <v>475.31</v>
      </c>
      <c r="D340" s="53" t="s">
        <v>591</v>
      </c>
      <c r="E340" s="55" t="s">
        <v>592</v>
      </c>
      <c r="F340" s="53" t="s">
        <v>83</v>
      </c>
    </row>
    <row r="341" spans="1:6" x14ac:dyDescent="0.2">
      <c r="A341" s="202" t="s">
        <v>605</v>
      </c>
      <c r="B341" s="203">
        <v>435.28</v>
      </c>
      <c r="D341" s="53" t="s">
        <v>593</v>
      </c>
      <c r="E341" s="55" t="s">
        <v>592</v>
      </c>
      <c r="F341" s="53" t="s">
        <v>83</v>
      </c>
    </row>
    <row r="342" spans="1:6" x14ac:dyDescent="0.2">
      <c r="A342" s="202" t="s">
        <v>606</v>
      </c>
      <c r="B342" s="203">
        <v>1143.8399999999999</v>
      </c>
      <c r="D342" s="53" t="s">
        <v>594</v>
      </c>
      <c r="E342" s="55" t="s">
        <v>595</v>
      </c>
      <c r="F342" s="53" t="s">
        <v>83</v>
      </c>
    </row>
    <row r="343" spans="1:6" x14ac:dyDescent="0.2">
      <c r="A343" s="202" t="s">
        <v>608</v>
      </c>
      <c r="B343" s="203">
        <v>1047.5</v>
      </c>
      <c r="D343" s="53" t="s">
        <v>596</v>
      </c>
      <c r="E343" s="55" t="s">
        <v>595</v>
      </c>
      <c r="F343" s="53" t="s">
        <v>83</v>
      </c>
    </row>
    <row r="344" spans="1:6" x14ac:dyDescent="0.2">
      <c r="A344" s="202" t="s">
        <v>609</v>
      </c>
      <c r="B344" s="203">
        <v>764.97</v>
      </c>
      <c r="D344" s="53" t="s">
        <v>597</v>
      </c>
      <c r="E344" s="55" t="s">
        <v>598</v>
      </c>
      <c r="F344" s="53" t="s">
        <v>83</v>
      </c>
    </row>
    <row r="345" spans="1:6" x14ac:dyDescent="0.2">
      <c r="A345" s="202" t="s">
        <v>611</v>
      </c>
      <c r="B345" s="203">
        <v>700.54</v>
      </c>
      <c r="D345" s="53" t="s">
        <v>599</v>
      </c>
      <c r="E345" s="55" t="s">
        <v>598</v>
      </c>
      <c r="F345" s="53" t="s">
        <v>83</v>
      </c>
    </row>
    <row r="346" spans="1:6" x14ac:dyDescent="0.2">
      <c r="A346" s="202" t="s">
        <v>612</v>
      </c>
      <c r="B346" s="203">
        <v>204.76</v>
      </c>
      <c r="D346" s="53" t="s">
        <v>600</v>
      </c>
      <c r="E346" s="55" t="s">
        <v>601</v>
      </c>
      <c r="F346" s="53" t="s">
        <v>83</v>
      </c>
    </row>
    <row r="347" spans="1:6" x14ac:dyDescent="0.2">
      <c r="A347" s="202" t="s">
        <v>614</v>
      </c>
      <c r="B347" s="203">
        <v>187.51</v>
      </c>
      <c r="D347" s="53" t="s">
        <v>602</v>
      </c>
      <c r="E347" s="55" t="s">
        <v>601</v>
      </c>
      <c r="F347" s="53" t="s">
        <v>83</v>
      </c>
    </row>
    <row r="348" spans="1:6" x14ac:dyDescent="0.2">
      <c r="A348" s="202" t="s">
        <v>615</v>
      </c>
      <c r="B348" s="203">
        <v>1113.24</v>
      </c>
      <c r="D348" s="53" t="s">
        <v>603</v>
      </c>
      <c r="E348" s="55" t="s">
        <v>604</v>
      </c>
      <c r="F348" s="53" t="s">
        <v>83</v>
      </c>
    </row>
    <row r="349" spans="1:6" x14ac:dyDescent="0.2">
      <c r="A349" s="202" t="s">
        <v>617</v>
      </c>
      <c r="B349" s="203">
        <v>1019.48</v>
      </c>
      <c r="D349" s="53" t="s">
        <v>605</v>
      </c>
      <c r="E349" s="55" t="s">
        <v>604</v>
      </c>
      <c r="F349" s="53" t="s">
        <v>83</v>
      </c>
    </row>
    <row r="350" spans="1:6" x14ac:dyDescent="0.2">
      <c r="A350" s="202" t="s">
        <v>618</v>
      </c>
      <c r="B350" s="203">
        <v>171.44</v>
      </c>
      <c r="D350" s="53" t="s">
        <v>606</v>
      </c>
      <c r="E350" s="55" t="s">
        <v>607</v>
      </c>
      <c r="F350" s="53" t="s">
        <v>83</v>
      </c>
    </row>
    <row r="351" spans="1:6" x14ac:dyDescent="0.2">
      <c r="A351" s="202" t="s">
        <v>620</v>
      </c>
      <c r="B351" s="203">
        <v>157</v>
      </c>
      <c r="D351" s="53" t="s">
        <v>608</v>
      </c>
      <c r="E351" s="55" t="s">
        <v>607</v>
      </c>
      <c r="F351" s="53" t="s">
        <v>83</v>
      </c>
    </row>
    <row r="352" spans="1:6" x14ac:dyDescent="0.2">
      <c r="A352" s="202" t="s">
        <v>621</v>
      </c>
      <c r="B352" s="203">
        <v>171.44</v>
      </c>
      <c r="D352" s="53" t="s">
        <v>609</v>
      </c>
      <c r="E352" s="55" t="s">
        <v>610</v>
      </c>
      <c r="F352" s="53" t="s">
        <v>83</v>
      </c>
    </row>
    <row r="353" spans="1:6" x14ac:dyDescent="0.2">
      <c r="A353" s="202" t="s">
        <v>623</v>
      </c>
      <c r="B353" s="203">
        <v>157</v>
      </c>
      <c r="D353" s="53" t="s">
        <v>611</v>
      </c>
      <c r="E353" s="55" t="s">
        <v>610</v>
      </c>
      <c r="F353" s="53" t="s">
        <v>83</v>
      </c>
    </row>
    <row r="354" spans="1:6" x14ac:dyDescent="0.2">
      <c r="A354" s="202" t="s">
        <v>624</v>
      </c>
      <c r="B354" s="203">
        <v>171.44</v>
      </c>
      <c r="D354" s="53" t="s">
        <v>612</v>
      </c>
      <c r="E354" s="55" t="s">
        <v>613</v>
      </c>
      <c r="F354" s="53" t="s">
        <v>83</v>
      </c>
    </row>
    <row r="355" spans="1:6" x14ac:dyDescent="0.2">
      <c r="A355" s="202" t="s">
        <v>626</v>
      </c>
      <c r="B355" s="203">
        <v>157</v>
      </c>
      <c r="D355" s="53" t="s">
        <v>614</v>
      </c>
      <c r="E355" s="55" t="s">
        <v>613</v>
      </c>
      <c r="F355" s="53" t="s">
        <v>83</v>
      </c>
    </row>
    <row r="356" spans="1:6" x14ac:dyDescent="0.2">
      <c r="A356" s="202" t="s">
        <v>627</v>
      </c>
      <c r="B356" s="203">
        <v>171.44</v>
      </c>
      <c r="D356" s="53" t="s">
        <v>615</v>
      </c>
      <c r="E356" s="55" t="s">
        <v>616</v>
      </c>
      <c r="F356" s="53" t="s">
        <v>83</v>
      </c>
    </row>
    <row r="357" spans="1:6" x14ac:dyDescent="0.2">
      <c r="A357" s="202" t="s">
        <v>629</v>
      </c>
      <c r="B357" s="203">
        <v>157</v>
      </c>
      <c r="D357" s="53" t="s">
        <v>617</v>
      </c>
      <c r="E357" s="55" t="s">
        <v>616</v>
      </c>
      <c r="F357" s="53" t="s">
        <v>83</v>
      </c>
    </row>
    <row r="358" spans="1:6" x14ac:dyDescent="0.2">
      <c r="A358" s="202" t="s">
        <v>630</v>
      </c>
      <c r="B358" s="203">
        <v>171.44</v>
      </c>
      <c r="D358" s="53" t="s">
        <v>618</v>
      </c>
      <c r="E358" s="55" t="s">
        <v>619</v>
      </c>
      <c r="F358" s="53" t="s">
        <v>83</v>
      </c>
    </row>
    <row r="359" spans="1:6" x14ac:dyDescent="0.2">
      <c r="A359" s="202" t="s">
        <v>632</v>
      </c>
      <c r="B359" s="203">
        <v>157</v>
      </c>
      <c r="D359" s="53" t="s">
        <v>620</v>
      </c>
      <c r="E359" s="55" t="s">
        <v>619</v>
      </c>
      <c r="F359" s="53" t="s">
        <v>83</v>
      </c>
    </row>
    <row r="360" spans="1:6" x14ac:dyDescent="0.2">
      <c r="A360" s="202" t="s">
        <v>633</v>
      </c>
      <c r="B360" s="203">
        <v>171.44</v>
      </c>
      <c r="D360" s="53" t="s">
        <v>621</v>
      </c>
      <c r="E360" s="55" t="s">
        <v>622</v>
      </c>
      <c r="F360" s="53" t="s">
        <v>83</v>
      </c>
    </row>
    <row r="361" spans="1:6" x14ac:dyDescent="0.2">
      <c r="A361" s="202" t="s">
        <v>635</v>
      </c>
      <c r="B361" s="203">
        <v>157</v>
      </c>
      <c r="D361" s="53" t="s">
        <v>623</v>
      </c>
      <c r="E361" s="55" t="s">
        <v>622</v>
      </c>
      <c r="F361" s="53" t="s">
        <v>83</v>
      </c>
    </row>
    <row r="362" spans="1:6" x14ac:dyDescent="0.2">
      <c r="A362" s="202" t="s">
        <v>636</v>
      </c>
      <c r="B362" s="203">
        <v>171.44</v>
      </c>
      <c r="D362" s="53" t="s">
        <v>624</v>
      </c>
      <c r="E362" s="55" t="s">
        <v>625</v>
      </c>
      <c r="F362" s="53" t="s">
        <v>83</v>
      </c>
    </row>
    <row r="363" spans="1:6" x14ac:dyDescent="0.2">
      <c r="A363" s="202" t="s">
        <v>638</v>
      </c>
      <c r="B363" s="203">
        <v>157</v>
      </c>
      <c r="D363" s="53" t="s">
        <v>626</v>
      </c>
      <c r="E363" s="55" t="s">
        <v>625</v>
      </c>
      <c r="F363" s="53" t="s">
        <v>83</v>
      </c>
    </row>
    <row r="364" spans="1:6" x14ac:dyDescent="0.2">
      <c r="A364" s="202" t="s">
        <v>639</v>
      </c>
      <c r="B364" s="203">
        <v>171.44</v>
      </c>
      <c r="D364" s="53" t="s">
        <v>627</v>
      </c>
      <c r="E364" s="55" t="s">
        <v>628</v>
      </c>
      <c r="F364" s="53" t="s">
        <v>83</v>
      </c>
    </row>
    <row r="365" spans="1:6" x14ac:dyDescent="0.2">
      <c r="A365" s="202" t="s">
        <v>641</v>
      </c>
      <c r="B365" s="203">
        <v>157</v>
      </c>
      <c r="D365" s="53" t="s">
        <v>629</v>
      </c>
      <c r="E365" s="55" t="s">
        <v>628</v>
      </c>
      <c r="F365" s="53" t="s">
        <v>83</v>
      </c>
    </row>
    <row r="366" spans="1:6" x14ac:dyDescent="0.2">
      <c r="A366" s="202" t="s">
        <v>642</v>
      </c>
      <c r="B366" s="203">
        <v>171.44</v>
      </c>
      <c r="D366" s="53" t="s">
        <v>630</v>
      </c>
      <c r="E366" s="55" t="s">
        <v>631</v>
      </c>
      <c r="F366" s="53" t="s">
        <v>83</v>
      </c>
    </row>
    <row r="367" spans="1:6" x14ac:dyDescent="0.2">
      <c r="A367" s="202" t="s">
        <v>644</v>
      </c>
      <c r="B367" s="203">
        <v>157</v>
      </c>
      <c r="D367" s="53" t="s">
        <v>632</v>
      </c>
      <c r="E367" s="55" t="s">
        <v>631</v>
      </c>
      <c r="F367" s="53" t="s">
        <v>83</v>
      </c>
    </row>
    <row r="368" spans="1:6" x14ac:dyDescent="0.2">
      <c r="A368" s="202" t="s">
        <v>645</v>
      </c>
      <c r="B368" s="203">
        <v>171.44</v>
      </c>
      <c r="D368" s="53" t="s">
        <v>633</v>
      </c>
      <c r="E368" s="55" t="s">
        <v>634</v>
      </c>
      <c r="F368" s="53" t="s">
        <v>83</v>
      </c>
    </row>
    <row r="369" spans="1:6" x14ac:dyDescent="0.2">
      <c r="A369" s="202" t="s">
        <v>647</v>
      </c>
      <c r="B369" s="203">
        <v>157</v>
      </c>
      <c r="D369" s="53" t="s">
        <v>635</v>
      </c>
      <c r="E369" s="55" t="s">
        <v>634</v>
      </c>
      <c r="F369" s="53" t="s">
        <v>83</v>
      </c>
    </row>
    <row r="370" spans="1:6" x14ac:dyDescent="0.2">
      <c r="A370" s="202" t="s">
        <v>648</v>
      </c>
      <c r="B370" s="203">
        <v>171.44</v>
      </c>
      <c r="D370" s="53" t="s">
        <v>636</v>
      </c>
      <c r="E370" s="55" t="s">
        <v>637</v>
      </c>
      <c r="F370" s="53" t="s">
        <v>83</v>
      </c>
    </row>
    <row r="371" spans="1:6" x14ac:dyDescent="0.2">
      <c r="A371" s="202" t="s">
        <v>650</v>
      </c>
      <c r="B371" s="203">
        <v>157</v>
      </c>
      <c r="D371" s="53" t="s">
        <v>638</v>
      </c>
      <c r="E371" s="55" t="s">
        <v>637</v>
      </c>
      <c r="F371" s="53" t="s">
        <v>83</v>
      </c>
    </row>
    <row r="372" spans="1:6" x14ac:dyDescent="0.2">
      <c r="A372" s="202" t="s">
        <v>651</v>
      </c>
      <c r="B372" s="203">
        <v>171.44</v>
      </c>
      <c r="D372" s="53" t="s">
        <v>639</v>
      </c>
      <c r="E372" s="55" t="s">
        <v>640</v>
      </c>
      <c r="F372" s="53" t="s">
        <v>83</v>
      </c>
    </row>
    <row r="373" spans="1:6" x14ac:dyDescent="0.2">
      <c r="A373" s="202" t="s">
        <v>653</v>
      </c>
      <c r="B373" s="203">
        <v>157</v>
      </c>
      <c r="D373" s="53" t="s">
        <v>641</v>
      </c>
      <c r="E373" s="55" t="s">
        <v>640</v>
      </c>
      <c r="F373" s="53" t="s">
        <v>83</v>
      </c>
    </row>
    <row r="374" spans="1:6" x14ac:dyDescent="0.2">
      <c r="A374" s="202" t="s">
        <v>654</v>
      </c>
      <c r="B374" s="203">
        <v>171.44</v>
      </c>
      <c r="D374" s="53" t="s">
        <v>642</v>
      </c>
      <c r="E374" s="55" t="s">
        <v>643</v>
      </c>
      <c r="F374" s="53" t="s">
        <v>83</v>
      </c>
    </row>
    <row r="375" spans="1:6" x14ac:dyDescent="0.2">
      <c r="A375" s="202" t="s">
        <v>656</v>
      </c>
      <c r="B375" s="203">
        <v>157</v>
      </c>
      <c r="D375" s="53" t="s">
        <v>644</v>
      </c>
      <c r="E375" s="55" t="s">
        <v>643</v>
      </c>
      <c r="F375" s="53" t="s">
        <v>83</v>
      </c>
    </row>
    <row r="376" spans="1:6" x14ac:dyDescent="0.2">
      <c r="A376" s="202" t="s">
        <v>657</v>
      </c>
      <c r="B376" s="203">
        <v>171.44</v>
      </c>
      <c r="D376" s="53" t="s">
        <v>645</v>
      </c>
      <c r="E376" s="55" t="s">
        <v>646</v>
      </c>
      <c r="F376" s="53" t="s">
        <v>83</v>
      </c>
    </row>
    <row r="377" spans="1:6" x14ac:dyDescent="0.2">
      <c r="A377" s="202" t="s">
        <v>659</v>
      </c>
      <c r="B377" s="203">
        <v>157</v>
      </c>
      <c r="D377" s="53" t="s">
        <v>647</v>
      </c>
      <c r="E377" s="55" t="s">
        <v>646</v>
      </c>
      <c r="F377" s="53" t="s">
        <v>83</v>
      </c>
    </row>
    <row r="378" spans="1:6" x14ac:dyDescent="0.2">
      <c r="A378" s="202" t="s">
        <v>660</v>
      </c>
      <c r="B378" s="203">
        <v>171.44</v>
      </c>
      <c r="D378" s="53" t="s">
        <v>648</v>
      </c>
      <c r="E378" s="55" t="s">
        <v>649</v>
      </c>
      <c r="F378" s="53" t="s">
        <v>83</v>
      </c>
    </row>
    <row r="379" spans="1:6" x14ac:dyDescent="0.2">
      <c r="A379" s="202" t="s">
        <v>662</v>
      </c>
      <c r="B379" s="203">
        <v>157</v>
      </c>
      <c r="D379" s="53" t="s">
        <v>650</v>
      </c>
      <c r="E379" s="55" t="s">
        <v>649</v>
      </c>
      <c r="F379" s="53" t="s">
        <v>83</v>
      </c>
    </row>
    <row r="380" spans="1:6" x14ac:dyDescent="0.2">
      <c r="A380" s="202" t="s">
        <v>663</v>
      </c>
      <c r="B380" s="203">
        <v>171.44</v>
      </c>
      <c r="D380" s="53" t="s">
        <v>651</v>
      </c>
      <c r="E380" s="55" t="s">
        <v>652</v>
      </c>
      <c r="F380" s="53" t="s">
        <v>83</v>
      </c>
    </row>
    <row r="381" spans="1:6" x14ac:dyDescent="0.2">
      <c r="A381" s="202" t="s">
        <v>665</v>
      </c>
      <c r="B381" s="203">
        <v>157</v>
      </c>
      <c r="D381" s="53" t="s">
        <v>653</v>
      </c>
      <c r="E381" s="55" t="s">
        <v>652</v>
      </c>
      <c r="F381" s="53" t="s">
        <v>83</v>
      </c>
    </row>
    <row r="382" spans="1:6" x14ac:dyDescent="0.2">
      <c r="A382" s="202" t="s">
        <v>666</v>
      </c>
      <c r="B382" s="203">
        <v>3584.67</v>
      </c>
      <c r="D382" s="53" t="s">
        <v>654</v>
      </c>
      <c r="E382" s="55" t="s">
        <v>655</v>
      </c>
      <c r="F382" s="53" t="s">
        <v>83</v>
      </c>
    </row>
    <row r="383" spans="1:6" x14ac:dyDescent="0.2">
      <c r="A383" s="202" t="s">
        <v>668</v>
      </c>
      <c r="B383" s="203">
        <v>3282.75</v>
      </c>
      <c r="D383" s="53" t="s">
        <v>656</v>
      </c>
      <c r="E383" s="55" t="s">
        <v>655</v>
      </c>
      <c r="F383" s="53" t="s">
        <v>83</v>
      </c>
    </row>
    <row r="384" spans="1:6" x14ac:dyDescent="0.2">
      <c r="A384" s="202" t="s">
        <v>669</v>
      </c>
      <c r="B384" s="203">
        <v>167.79</v>
      </c>
      <c r="D384" s="53" t="s">
        <v>657</v>
      </c>
      <c r="E384" s="55" t="s">
        <v>658</v>
      </c>
      <c r="F384" s="53" t="s">
        <v>83</v>
      </c>
    </row>
    <row r="385" spans="1:6" x14ac:dyDescent="0.2">
      <c r="A385" s="202" t="s">
        <v>672</v>
      </c>
      <c r="B385" s="203">
        <v>153.65</v>
      </c>
      <c r="D385" s="53" t="s">
        <v>659</v>
      </c>
      <c r="E385" s="55" t="s">
        <v>658</v>
      </c>
      <c r="F385" s="53" t="s">
        <v>83</v>
      </c>
    </row>
    <row r="386" spans="1:6" x14ac:dyDescent="0.2">
      <c r="A386" s="202" t="s">
        <v>673</v>
      </c>
      <c r="B386" s="203">
        <v>174.24</v>
      </c>
      <c r="D386" s="53" t="s">
        <v>660</v>
      </c>
      <c r="E386" s="55" t="s">
        <v>661</v>
      </c>
      <c r="F386" s="53" t="s">
        <v>83</v>
      </c>
    </row>
    <row r="387" spans="1:6" x14ac:dyDescent="0.2">
      <c r="A387" s="202" t="s">
        <v>675</v>
      </c>
      <c r="B387" s="203">
        <v>159.56</v>
      </c>
      <c r="D387" s="53" t="s">
        <v>662</v>
      </c>
      <c r="E387" s="55" t="s">
        <v>661</v>
      </c>
      <c r="F387" s="53" t="s">
        <v>83</v>
      </c>
    </row>
    <row r="388" spans="1:6" x14ac:dyDescent="0.2">
      <c r="A388" s="202" t="s">
        <v>676</v>
      </c>
      <c r="B388" s="203">
        <v>193.6</v>
      </c>
      <c r="D388" s="53" t="s">
        <v>663</v>
      </c>
      <c r="E388" s="55" t="s">
        <v>664</v>
      </c>
      <c r="F388" s="53" t="s">
        <v>83</v>
      </c>
    </row>
    <row r="389" spans="1:6" x14ac:dyDescent="0.2">
      <c r="A389" s="202" t="s">
        <v>678</v>
      </c>
      <c r="B389" s="203">
        <v>177.29</v>
      </c>
      <c r="D389" s="53" t="s">
        <v>665</v>
      </c>
      <c r="E389" s="55" t="s">
        <v>664</v>
      </c>
      <c r="F389" s="53" t="s">
        <v>83</v>
      </c>
    </row>
    <row r="390" spans="1:6" x14ac:dyDescent="0.2">
      <c r="A390" s="202" t="s">
        <v>679</v>
      </c>
      <c r="B390" s="203">
        <v>102.4</v>
      </c>
      <c r="D390" s="53" t="s">
        <v>666</v>
      </c>
      <c r="E390" s="55" t="s">
        <v>667</v>
      </c>
      <c r="F390" s="53" t="s">
        <v>83</v>
      </c>
    </row>
    <row r="391" spans="1:6" x14ac:dyDescent="0.2">
      <c r="A391" s="202" t="s">
        <v>681</v>
      </c>
      <c r="B391" s="203">
        <v>93.78</v>
      </c>
      <c r="D391" s="53" t="s">
        <v>668</v>
      </c>
      <c r="E391" s="55" t="s">
        <v>667</v>
      </c>
      <c r="F391" s="53" t="s">
        <v>83</v>
      </c>
    </row>
    <row r="392" spans="1:6" x14ac:dyDescent="0.2">
      <c r="A392" s="202" t="s">
        <v>682</v>
      </c>
      <c r="B392" s="203">
        <v>117.58</v>
      </c>
      <c r="D392" s="53" t="s">
        <v>669</v>
      </c>
      <c r="E392" s="55" t="s">
        <v>670</v>
      </c>
      <c r="F392" s="53" t="s">
        <v>671</v>
      </c>
    </row>
    <row r="393" spans="1:6" x14ac:dyDescent="0.2">
      <c r="A393" s="202" t="s">
        <v>684</v>
      </c>
      <c r="B393" s="203">
        <v>107.67</v>
      </c>
      <c r="D393" s="53" t="s">
        <v>672</v>
      </c>
      <c r="E393" s="55" t="s">
        <v>670</v>
      </c>
      <c r="F393" s="53" t="s">
        <v>671</v>
      </c>
    </row>
    <row r="394" spans="1:6" x14ac:dyDescent="0.2">
      <c r="A394" s="202" t="s">
        <v>685</v>
      </c>
      <c r="B394" s="203">
        <v>170.69</v>
      </c>
      <c r="D394" s="53" t="s">
        <v>673</v>
      </c>
      <c r="E394" s="55" t="s">
        <v>674</v>
      </c>
      <c r="F394" s="53" t="s">
        <v>671</v>
      </c>
    </row>
    <row r="395" spans="1:6" x14ac:dyDescent="0.2">
      <c r="A395" s="202" t="s">
        <v>687</v>
      </c>
      <c r="B395" s="203">
        <v>156.31</v>
      </c>
      <c r="D395" s="53" t="s">
        <v>675</v>
      </c>
      <c r="E395" s="55" t="s">
        <v>674</v>
      </c>
      <c r="F395" s="53" t="s">
        <v>671</v>
      </c>
    </row>
    <row r="396" spans="1:6" x14ac:dyDescent="0.2">
      <c r="A396" s="202" t="s">
        <v>688</v>
      </c>
      <c r="B396" s="203">
        <v>204.82</v>
      </c>
      <c r="D396" s="53" t="s">
        <v>676</v>
      </c>
      <c r="E396" s="55" t="s">
        <v>677</v>
      </c>
      <c r="F396" s="53" t="s">
        <v>671</v>
      </c>
    </row>
    <row r="397" spans="1:6" x14ac:dyDescent="0.2">
      <c r="A397" s="202" t="s">
        <v>690</v>
      </c>
      <c r="B397" s="203">
        <v>187.57</v>
      </c>
      <c r="D397" s="53" t="s">
        <v>678</v>
      </c>
      <c r="E397" s="55" t="s">
        <v>677</v>
      </c>
      <c r="F397" s="53" t="s">
        <v>671</v>
      </c>
    </row>
    <row r="398" spans="1:6" x14ac:dyDescent="0.2">
      <c r="A398" s="202" t="s">
        <v>691</v>
      </c>
      <c r="B398" s="203">
        <v>245.8</v>
      </c>
      <c r="D398" s="53" t="s">
        <v>679</v>
      </c>
      <c r="E398" s="55" t="s">
        <v>680</v>
      </c>
      <c r="F398" s="53" t="s">
        <v>83</v>
      </c>
    </row>
    <row r="399" spans="1:6" x14ac:dyDescent="0.2">
      <c r="A399" s="202" t="s">
        <v>693</v>
      </c>
      <c r="B399" s="203">
        <v>225.09</v>
      </c>
      <c r="D399" s="53" t="s">
        <v>681</v>
      </c>
      <c r="E399" s="55" t="s">
        <v>680</v>
      </c>
      <c r="F399" s="53" t="s">
        <v>83</v>
      </c>
    </row>
    <row r="400" spans="1:6" x14ac:dyDescent="0.2">
      <c r="A400" s="202" t="s">
        <v>694</v>
      </c>
      <c r="B400" s="203">
        <v>294.95</v>
      </c>
      <c r="D400" s="53" t="s">
        <v>682</v>
      </c>
      <c r="E400" s="55" t="s">
        <v>683</v>
      </c>
      <c r="F400" s="53" t="s">
        <v>83</v>
      </c>
    </row>
    <row r="401" spans="1:6" x14ac:dyDescent="0.2">
      <c r="A401" s="202" t="s">
        <v>696</v>
      </c>
      <c r="B401" s="203">
        <v>270.11</v>
      </c>
      <c r="D401" s="53" t="s">
        <v>684</v>
      </c>
      <c r="E401" s="55" t="s">
        <v>683</v>
      </c>
      <c r="F401" s="53" t="s">
        <v>83</v>
      </c>
    </row>
    <row r="402" spans="1:6" x14ac:dyDescent="0.2">
      <c r="A402" s="202" t="s">
        <v>697</v>
      </c>
      <c r="B402" s="203">
        <v>510.2</v>
      </c>
      <c r="D402" s="53" t="s">
        <v>685</v>
      </c>
      <c r="E402" s="55" t="s">
        <v>686</v>
      </c>
      <c r="F402" s="53" t="s">
        <v>83</v>
      </c>
    </row>
    <row r="403" spans="1:6" x14ac:dyDescent="0.2">
      <c r="A403" s="202" t="s">
        <v>699</v>
      </c>
      <c r="B403" s="203">
        <v>467.23</v>
      </c>
      <c r="D403" s="53" t="s">
        <v>687</v>
      </c>
      <c r="E403" s="55" t="s">
        <v>686</v>
      </c>
      <c r="F403" s="53" t="s">
        <v>83</v>
      </c>
    </row>
    <row r="404" spans="1:6" x14ac:dyDescent="0.2">
      <c r="A404" s="202" t="s">
        <v>700</v>
      </c>
      <c r="B404" s="203">
        <v>111.6</v>
      </c>
      <c r="D404" s="53" t="s">
        <v>688</v>
      </c>
      <c r="E404" s="55" t="s">
        <v>689</v>
      </c>
      <c r="F404" s="53" t="s">
        <v>83</v>
      </c>
    </row>
    <row r="405" spans="1:6" x14ac:dyDescent="0.2">
      <c r="A405" s="202" t="s">
        <v>702</v>
      </c>
      <c r="B405" s="203">
        <v>102.2</v>
      </c>
      <c r="D405" s="53" t="s">
        <v>690</v>
      </c>
      <c r="E405" s="55" t="s">
        <v>689</v>
      </c>
      <c r="F405" s="53" t="s">
        <v>83</v>
      </c>
    </row>
    <row r="406" spans="1:6" x14ac:dyDescent="0.2">
      <c r="A406" s="202" t="s">
        <v>703</v>
      </c>
      <c r="B406" s="203">
        <v>334.82</v>
      </c>
      <c r="D406" s="53" t="s">
        <v>691</v>
      </c>
      <c r="E406" s="55" t="s">
        <v>692</v>
      </c>
      <c r="F406" s="53" t="s">
        <v>83</v>
      </c>
    </row>
    <row r="407" spans="1:6" x14ac:dyDescent="0.2">
      <c r="A407" s="202" t="s">
        <v>705</v>
      </c>
      <c r="B407" s="203">
        <v>306.62</v>
      </c>
      <c r="D407" s="53" t="s">
        <v>693</v>
      </c>
      <c r="E407" s="55" t="s">
        <v>692</v>
      </c>
      <c r="F407" s="53" t="s">
        <v>83</v>
      </c>
    </row>
    <row r="408" spans="1:6" x14ac:dyDescent="0.2">
      <c r="A408" s="202" t="s">
        <v>706</v>
      </c>
      <c r="B408" s="203">
        <v>401.77</v>
      </c>
      <c r="D408" s="53" t="s">
        <v>694</v>
      </c>
      <c r="E408" s="55" t="s">
        <v>695</v>
      </c>
      <c r="F408" s="53" t="s">
        <v>83</v>
      </c>
    </row>
    <row r="409" spans="1:6" x14ac:dyDescent="0.2">
      <c r="A409" s="202" t="s">
        <v>708</v>
      </c>
      <c r="B409" s="203">
        <v>367.93</v>
      </c>
      <c r="D409" s="53" t="s">
        <v>696</v>
      </c>
      <c r="E409" s="55" t="s">
        <v>695</v>
      </c>
      <c r="F409" s="53" t="s">
        <v>83</v>
      </c>
    </row>
    <row r="410" spans="1:6" x14ac:dyDescent="0.2">
      <c r="A410" s="202" t="s">
        <v>709</v>
      </c>
      <c r="B410" s="203">
        <v>482.13</v>
      </c>
      <c r="D410" s="53" t="s">
        <v>697</v>
      </c>
      <c r="E410" s="55" t="s">
        <v>698</v>
      </c>
      <c r="F410" s="53" t="s">
        <v>83</v>
      </c>
    </row>
    <row r="411" spans="1:6" x14ac:dyDescent="0.2">
      <c r="A411" s="202" t="s">
        <v>711</v>
      </c>
      <c r="B411" s="203">
        <v>441.52</v>
      </c>
      <c r="D411" s="53" t="s">
        <v>699</v>
      </c>
      <c r="E411" s="55" t="s">
        <v>698</v>
      </c>
      <c r="F411" s="53" t="s">
        <v>83</v>
      </c>
    </row>
    <row r="412" spans="1:6" x14ac:dyDescent="0.2">
      <c r="A412" s="202" t="s">
        <v>712</v>
      </c>
      <c r="B412" s="203">
        <v>204.59</v>
      </c>
      <c r="D412" s="53" t="s">
        <v>700</v>
      </c>
      <c r="E412" s="55" t="s">
        <v>701</v>
      </c>
      <c r="F412" s="53" t="s">
        <v>83</v>
      </c>
    </row>
    <row r="413" spans="1:6" x14ac:dyDescent="0.2">
      <c r="A413" s="202" t="s">
        <v>714</v>
      </c>
      <c r="B413" s="203">
        <v>187.36</v>
      </c>
      <c r="D413" s="53" t="s">
        <v>702</v>
      </c>
      <c r="E413" s="55" t="s">
        <v>701</v>
      </c>
      <c r="F413" s="53" t="s">
        <v>83</v>
      </c>
    </row>
    <row r="414" spans="1:6" x14ac:dyDescent="0.2">
      <c r="A414" s="202" t="s">
        <v>715</v>
      </c>
      <c r="B414" s="203">
        <v>154.12</v>
      </c>
      <c r="D414" s="53" t="s">
        <v>703</v>
      </c>
      <c r="E414" s="55" t="s">
        <v>704</v>
      </c>
      <c r="F414" s="53" t="s">
        <v>83</v>
      </c>
    </row>
    <row r="415" spans="1:6" x14ac:dyDescent="0.2">
      <c r="A415" s="202" t="s">
        <v>717</v>
      </c>
      <c r="B415" s="203">
        <v>141.13999999999999</v>
      </c>
      <c r="D415" s="53" t="s">
        <v>705</v>
      </c>
      <c r="E415" s="55" t="s">
        <v>704</v>
      </c>
      <c r="F415" s="53" t="s">
        <v>83</v>
      </c>
    </row>
    <row r="416" spans="1:6" x14ac:dyDescent="0.2">
      <c r="A416" s="202" t="s">
        <v>718</v>
      </c>
      <c r="B416" s="203">
        <v>154.12</v>
      </c>
      <c r="D416" s="53" t="s">
        <v>706</v>
      </c>
      <c r="E416" s="55" t="s">
        <v>707</v>
      </c>
      <c r="F416" s="53" t="s">
        <v>83</v>
      </c>
    </row>
    <row r="417" spans="1:6" x14ac:dyDescent="0.2">
      <c r="A417" s="202" t="s">
        <v>720</v>
      </c>
      <c r="B417" s="203">
        <v>141.13999999999999</v>
      </c>
      <c r="D417" s="53" t="s">
        <v>708</v>
      </c>
      <c r="E417" s="55" t="s">
        <v>707</v>
      </c>
      <c r="F417" s="53" t="s">
        <v>83</v>
      </c>
    </row>
    <row r="418" spans="1:6" x14ac:dyDescent="0.2">
      <c r="A418" s="202" t="s">
        <v>721</v>
      </c>
      <c r="B418" s="203">
        <v>61.11</v>
      </c>
      <c r="D418" s="53" t="s">
        <v>709</v>
      </c>
      <c r="E418" s="55" t="s">
        <v>710</v>
      </c>
      <c r="F418" s="53" t="s">
        <v>83</v>
      </c>
    </row>
    <row r="419" spans="1:6" x14ac:dyDescent="0.2">
      <c r="A419" s="202" t="s">
        <v>723</v>
      </c>
      <c r="B419" s="203">
        <v>55.96</v>
      </c>
      <c r="D419" s="53" t="s">
        <v>711</v>
      </c>
      <c r="E419" s="55" t="s">
        <v>710</v>
      </c>
      <c r="F419" s="53" t="s">
        <v>83</v>
      </c>
    </row>
    <row r="420" spans="1:6" x14ac:dyDescent="0.2">
      <c r="A420" s="202" t="s">
        <v>724</v>
      </c>
      <c r="B420" s="203">
        <v>4290.8100000000004</v>
      </c>
      <c r="D420" s="53" t="s">
        <v>712</v>
      </c>
      <c r="E420" s="55" t="s">
        <v>713</v>
      </c>
      <c r="F420" s="53" t="s">
        <v>83</v>
      </c>
    </row>
    <row r="421" spans="1:6" x14ac:dyDescent="0.2">
      <c r="A421" s="202" t="s">
        <v>726</v>
      </c>
      <c r="B421" s="203">
        <v>3929.42</v>
      </c>
      <c r="D421" s="53" t="s">
        <v>714</v>
      </c>
      <c r="E421" s="55" t="s">
        <v>713</v>
      </c>
      <c r="F421" s="53" t="s">
        <v>83</v>
      </c>
    </row>
    <row r="422" spans="1:6" x14ac:dyDescent="0.2">
      <c r="A422" s="202" t="s">
        <v>727</v>
      </c>
      <c r="B422" s="203">
        <v>5363.51</v>
      </c>
      <c r="D422" s="53" t="s">
        <v>715</v>
      </c>
      <c r="E422" s="55" t="s">
        <v>716</v>
      </c>
      <c r="F422" s="53" t="s">
        <v>83</v>
      </c>
    </row>
    <row r="423" spans="1:6" x14ac:dyDescent="0.2">
      <c r="A423" s="202" t="s">
        <v>729</v>
      </c>
      <c r="B423" s="203">
        <v>4911.7700000000004</v>
      </c>
      <c r="D423" s="53" t="s">
        <v>717</v>
      </c>
      <c r="E423" s="55" t="s">
        <v>716</v>
      </c>
      <c r="F423" s="53" t="s">
        <v>83</v>
      </c>
    </row>
    <row r="424" spans="1:6" x14ac:dyDescent="0.2">
      <c r="A424" s="202" t="s">
        <v>730</v>
      </c>
      <c r="B424" s="203">
        <v>5363.51</v>
      </c>
      <c r="D424" s="53" t="s">
        <v>718</v>
      </c>
      <c r="E424" s="55" t="s">
        <v>719</v>
      </c>
      <c r="F424" s="53" t="s">
        <v>83</v>
      </c>
    </row>
    <row r="425" spans="1:6" x14ac:dyDescent="0.2">
      <c r="A425" s="202" t="s">
        <v>732</v>
      </c>
      <c r="B425" s="203">
        <v>4911.7700000000004</v>
      </c>
      <c r="D425" s="53" t="s">
        <v>720</v>
      </c>
      <c r="E425" s="55" t="s">
        <v>719</v>
      </c>
      <c r="F425" s="53" t="s">
        <v>83</v>
      </c>
    </row>
    <row r="426" spans="1:6" x14ac:dyDescent="0.2">
      <c r="A426" s="202" t="s">
        <v>733</v>
      </c>
      <c r="B426" s="203">
        <v>8045.28</v>
      </c>
      <c r="D426" s="53" t="s">
        <v>721</v>
      </c>
      <c r="E426" s="55" t="s">
        <v>722</v>
      </c>
      <c r="F426" s="53" t="s">
        <v>83</v>
      </c>
    </row>
    <row r="427" spans="1:6" x14ac:dyDescent="0.2">
      <c r="A427" s="202" t="s">
        <v>735</v>
      </c>
      <c r="B427" s="203">
        <v>7367.66</v>
      </c>
      <c r="D427" s="53" t="s">
        <v>723</v>
      </c>
      <c r="E427" s="55" t="s">
        <v>722</v>
      </c>
      <c r="F427" s="53" t="s">
        <v>83</v>
      </c>
    </row>
    <row r="428" spans="1:6" x14ac:dyDescent="0.2">
      <c r="A428" s="202" t="s">
        <v>736</v>
      </c>
      <c r="B428" s="203">
        <v>6644.81</v>
      </c>
      <c r="D428" s="53" t="s">
        <v>724</v>
      </c>
      <c r="E428" s="55" t="s">
        <v>725</v>
      </c>
      <c r="F428" s="53" t="s">
        <v>83</v>
      </c>
    </row>
    <row r="429" spans="1:6" x14ac:dyDescent="0.2">
      <c r="A429" s="202" t="s">
        <v>738</v>
      </c>
      <c r="B429" s="203">
        <v>6085.15</v>
      </c>
      <c r="D429" s="53" t="s">
        <v>726</v>
      </c>
      <c r="E429" s="55" t="s">
        <v>725</v>
      </c>
      <c r="F429" s="53" t="s">
        <v>83</v>
      </c>
    </row>
    <row r="430" spans="1:6" x14ac:dyDescent="0.2">
      <c r="A430" s="202" t="s">
        <v>739</v>
      </c>
      <c r="B430" s="203">
        <v>2055.31</v>
      </c>
      <c r="D430" s="53" t="s">
        <v>727</v>
      </c>
      <c r="E430" s="55" t="s">
        <v>728</v>
      </c>
      <c r="F430" s="53" t="s">
        <v>83</v>
      </c>
    </row>
    <row r="431" spans="1:6" x14ac:dyDescent="0.2">
      <c r="A431" s="202" t="s">
        <v>740</v>
      </c>
      <c r="B431" s="203">
        <v>1882.2</v>
      </c>
      <c r="D431" s="53" t="s">
        <v>729</v>
      </c>
      <c r="E431" s="55" t="s">
        <v>728</v>
      </c>
      <c r="F431" s="53" t="s">
        <v>83</v>
      </c>
    </row>
    <row r="432" spans="1:6" x14ac:dyDescent="0.2">
      <c r="A432" s="202" t="s">
        <v>741</v>
      </c>
      <c r="B432" s="203">
        <v>2055.31</v>
      </c>
      <c r="D432" s="53" t="s">
        <v>730</v>
      </c>
      <c r="E432" s="55" t="s">
        <v>731</v>
      </c>
      <c r="F432" s="53" t="s">
        <v>83</v>
      </c>
    </row>
    <row r="433" spans="1:6" x14ac:dyDescent="0.2">
      <c r="A433" s="202" t="s">
        <v>742</v>
      </c>
      <c r="B433" s="203">
        <v>1882.2</v>
      </c>
      <c r="D433" s="53" t="s">
        <v>732</v>
      </c>
      <c r="E433" s="55" t="s">
        <v>731</v>
      </c>
      <c r="F433" s="53" t="s">
        <v>83</v>
      </c>
    </row>
    <row r="434" spans="1:6" x14ac:dyDescent="0.2">
      <c r="A434" s="202" t="s">
        <v>743</v>
      </c>
      <c r="B434" s="203">
        <v>181.51</v>
      </c>
      <c r="D434" s="53" t="s">
        <v>733</v>
      </c>
      <c r="E434" s="55" t="s">
        <v>734</v>
      </c>
      <c r="F434" s="53" t="s">
        <v>83</v>
      </c>
    </row>
    <row r="435" spans="1:6" x14ac:dyDescent="0.2">
      <c r="A435" s="202" t="s">
        <v>745</v>
      </c>
      <c r="B435" s="203">
        <v>166.22</v>
      </c>
      <c r="D435" s="53" t="s">
        <v>735</v>
      </c>
      <c r="E435" s="55" t="s">
        <v>734</v>
      </c>
      <c r="F435" s="53" t="s">
        <v>83</v>
      </c>
    </row>
    <row r="436" spans="1:6" x14ac:dyDescent="0.2">
      <c r="A436" s="202" t="s">
        <v>746</v>
      </c>
      <c r="B436" s="203">
        <v>181.51</v>
      </c>
      <c r="D436" s="53" t="s">
        <v>736</v>
      </c>
      <c r="E436" s="55" t="s">
        <v>737</v>
      </c>
      <c r="F436" s="53" t="s">
        <v>83</v>
      </c>
    </row>
    <row r="437" spans="1:6" x14ac:dyDescent="0.2">
      <c r="A437" s="202" t="s">
        <v>748</v>
      </c>
      <c r="B437" s="203">
        <v>166.22</v>
      </c>
      <c r="D437" s="53" t="s">
        <v>738</v>
      </c>
      <c r="E437" s="55" t="s">
        <v>737</v>
      </c>
      <c r="F437" s="53" t="s">
        <v>83</v>
      </c>
    </row>
    <row r="438" spans="1:6" x14ac:dyDescent="0.2">
      <c r="A438" s="202" t="s">
        <v>749</v>
      </c>
      <c r="B438" s="203">
        <v>306.76</v>
      </c>
      <c r="D438" s="53" t="s">
        <v>739</v>
      </c>
      <c r="E438" s="55" t="s">
        <v>719</v>
      </c>
      <c r="F438" s="53" t="s">
        <v>83</v>
      </c>
    </row>
    <row r="439" spans="1:6" x14ac:dyDescent="0.2">
      <c r="A439" s="202" t="s">
        <v>751</v>
      </c>
      <c r="B439" s="203">
        <v>280.92</v>
      </c>
      <c r="D439" s="53" t="s">
        <v>740</v>
      </c>
      <c r="E439" s="55" t="s">
        <v>719</v>
      </c>
      <c r="F439" s="53" t="s">
        <v>83</v>
      </c>
    </row>
    <row r="440" spans="1:6" x14ac:dyDescent="0.2">
      <c r="A440" s="202" t="s">
        <v>752</v>
      </c>
      <c r="B440" s="203">
        <v>2055.31</v>
      </c>
      <c r="D440" s="53" t="s">
        <v>741</v>
      </c>
      <c r="E440" s="55" t="s">
        <v>716</v>
      </c>
      <c r="F440" s="53" t="s">
        <v>83</v>
      </c>
    </row>
    <row r="441" spans="1:6" x14ac:dyDescent="0.2">
      <c r="A441" s="202" t="s">
        <v>754</v>
      </c>
      <c r="B441" s="203">
        <v>1882.2</v>
      </c>
      <c r="D441" s="53" t="s">
        <v>742</v>
      </c>
      <c r="E441" s="55" t="s">
        <v>716</v>
      </c>
      <c r="F441" s="53" t="s">
        <v>83</v>
      </c>
    </row>
    <row r="442" spans="1:6" x14ac:dyDescent="0.2">
      <c r="A442" s="202" t="s">
        <v>755</v>
      </c>
      <c r="B442" s="203">
        <v>204.76</v>
      </c>
      <c r="D442" s="53" t="s">
        <v>743</v>
      </c>
      <c r="E442" s="55" t="s">
        <v>744</v>
      </c>
      <c r="F442" s="53" t="s">
        <v>83</v>
      </c>
    </row>
    <row r="443" spans="1:6" x14ac:dyDescent="0.2">
      <c r="A443" s="202" t="s">
        <v>757</v>
      </c>
      <c r="B443" s="203">
        <v>187.51</v>
      </c>
      <c r="D443" s="53" t="s">
        <v>745</v>
      </c>
      <c r="E443" s="55" t="s">
        <v>744</v>
      </c>
      <c r="F443" s="53" t="s">
        <v>83</v>
      </c>
    </row>
    <row r="444" spans="1:6" x14ac:dyDescent="0.2">
      <c r="A444" s="202" t="s">
        <v>758</v>
      </c>
      <c r="B444" s="203">
        <v>2055.31</v>
      </c>
      <c r="D444" s="53" t="s">
        <v>746</v>
      </c>
      <c r="E444" s="55" t="s">
        <v>747</v>
      </c>
      <c r="F444" s="53" t="s">
        <v>83</v>
      </c>
    </row>
    <row r="445" spans="1:6" x14ac:dyDescent="0.2">
      <c r="A445" s="202" t="s">
        <v>760</v>
      </c>
      <c r="B445" s="203">
        <v>1882.2</v>
      </c>
      <c r="D445" s="53" t="s">
        <v>748</v>
      </c>
      <c r="E445" s="55" t="s">
        <v>747</v>
      </c>
      <c r="F445" s="53" t="s">
        <v>83</v>
      </c>
    </row>
    <row r="446" spans="1:6" x14ac:dyDescent="0.2">
      <c r="A446" s="202" t="s">
        <v>761</v>
      </c>
      <c r="B446" s="203">
        <v>2055.31</v>
      </c>
      <c r="D446" s="53" t="s">
        <v>749</v>
      </c>
      <c r="E446" s="55" t="s">
        <v>750</v>
      </c>
      <c r="F446" s="53" t="s">
        <v>83</v>
      </c>
    </row>
    <row r="447" spans="1:6" x14ac:dyDescent="0.2">
      <c r="A447" s="202" t="s">
        <v>763</v>
      </c>
      <c r="B447" s="203">
        <v>1882.2</v>
      </c>
      <c r="D447" s="53" t="s">
        <v>751</v>
      </c>
      <c r="E447" s="55" t="s">
        <v>750</v>
      </c>
      <c r="F447" s="53" t="s">
        <v>83</v>
      </c>
    </row>
    <row r="448" spans="1:6" x14ac:dyDescent="0.2">
      <c r="A448" s="202" t="s">
        <v>764</v>
      </c>
      <c r="B448" s="203">
        <v>2055.31</v>
      </c>
      <c r="D448" s="53" t="s">
        <v>752</v>
      </c>
      <c r="E448" s="55" t="s">
        <v>753</v>
      </c>
      <c r="F448" s="53" t="s">
        <v>83</v>
      </c>
    </row>
    <row r="449" spans="1:6" x14ac:dyDescent="0.2">
      <c r="A449" s="202" t="s">
        <v>766</v>
      </c>
      <c r="B449" s="203">
        <v>1882.2</v>
      </c>
      <c r="D449" s="53" t="s">
        <v>754</v>
      </c>
      <c r="E449" s="55" t="s">
        <v>753</v>
      </c>
      <c r="F449" s="53" t="s">
        <v>83</v>
      </c>
    </row>
    <row r="450" spans="1:6" x14ac:dyDescent="0.2">
      <c r="A450" s="202" t="s">
        <v>767</v>
      </c>
      <c r="B450" s="203">
        <v>299.77999999999997</v>
      </c>
      <c r="D450" s="53" t="s">
        <v>755</v>
      </c>
      <c r="E450" s="55" t="s">
        <v>756</v>
      </c>
      <c r="F450" s="53" t="s">
        <v>83</v>
      </c>
    </row>
    <row r="451" spans="1:6" x14ac:dyDescent="0.2">
      <c r="A451" s="202" t="s">
        <v>769</v>
      </c>
      <c r="B451" s="203">
        <v>274.52999999999997</v>
      </c>
      <c r="D451" s="53" t="s">
        <v>757</v>
      </c>
      <c r="E451" s="55" t="s">
        <v>756</v>
      </c>
      <c r="F451" s="53" t="s">
        <v>83</v>
      </c>
    </row>
    <row r="452" spans="1:6" x14ac:dyDescent="0.2">
      <c r="A452" s="202" t="s">
        <v>770</v>
      </c>
      <c r="B452" s="203">
        <v>2055.31</v>
      </c>
      <c r="D452" s="53" t="s">
        <v>758</v>
      </c>
      <c r="E452" s="55" t="s">
        <v>759</v>
      </c>
      <c r="F452" s="53" t="s">
        <v>83</v>
      </c>
    </row>
    <row r="453" spans="1:6" x14ac:dyDescent="0.2">
      <c r="A453" s="202" t="s">
        <v>772</v>
      </c>
      <c r="B453" s="203">
        <v>1882.2</v>
      </c>
      <c r="D453" s="53" t="s">
        <v>760</v>
      </c>
      <c r="E453" s="55" t="s">
        <v>759</v>
      </c>
      <c r="F453" s="53" t="s">
        <v>83</v>
      </c>
    </row>
    <row r="454" spans="1:6" x14ac:dyDescent="0.2">
      <c r="A454" s="202" t="s">
        <v>773</v>
      </c>
      <c r="B454" s="203">
        <v>361.8</v>
      </c>
      <c r="D454" s="53" t="s">
        <v>761</v>
      </c>
      <c r="E454" s="55" t="s">
        <v>762</v>
      </c>
      <c r="F454" s="53" t="s">
        <v>83</v>
      </c>
    </row>
    <row r="455" spans="1:6" x14ac:dyDescent="0.2">
      <c r="A455" s="202" t="s">
        <v>775</v>
      </c>
      <c r="B455" s="203">
        <v>331.33</v>
      </c>
      <c r="D455" s="53" t="s">
        <v>763</v>
      </c>
      <c r="E455" s="55" t="s">
        <v>762</v>
      </c>
      <c r="F455" s="53" t="s">
        <v>83</v>
      </c>
    </row>
    <row r="456" spans="1:6" x14ac:dyDescent="0.2">
      <c r="A456" s="202" t="s">
        <v>776</v>
      </c>
      <c r="B456" s="203">
        <v>361.8</v>
      </c>
      <c r="D456" s="53" t="s">
        <v>764</v>
      </c>
      <c r="E456" s="55" t="s">
        <v>765</v>
      </c>
      <c r="F456" s="53" t="s">
        <v>83</v>
      </c>
    </row>
    <row r="457" spans="1:6" x14ac:dyDescent="0.2">
      <c r="A457" s="202" t="s">
        <v>778</v>
      </c>
      <c r="B457" s="203">
        <v>331.33</v>
      </c>
      <c r="D457" s="53" t="s">
        <v>766</v>
      </c>
      <c r="E457" s="55" t="s">
        <v>765</v>
      </c>
      <c r="F457" s="53" t="s">
        <v>83</v>
      </c>
    </row>
    <row r="458" spans="1:6" x14ac:dyDescent="0.2">
      <c r="A458" s="202" t="s">
        <v>779</v>
      </c>
      <c r="B458" s="203">
        <v>126.33</v>
      </c>
      <c r="D458" s="53" t="s">
        <v>767</v>
      </c>
      <c r="E458" s="55" t="s">
        <v>768</v>
      </c>
      <c r="F458" s="53" t="s">
        <v>83</v>
      </c>
    </row>
    <row r="459" spans="1:6" x14ac:dyDescent="0.2">
      <c r="A459" s="202" t="s">
        <v>781</v>
      </c>
      <c r="B459" s="203">
        <v>115.69</v>
      </c>
      <c r="D459" s="53" t="s">
        <v>769</v>
      </c>
      <c r="E459" s="55" t="s">
        <v>768</v>
      </c>
      <c r="F459" s="53" t="s">
        <v>83</v>
      </c>
    </row>
    <row r="460" spans="1:6" x14ac:dyDescent="0.2">
      <c r="A460" s="202" t="s">
        <v>782</v>
      </c>
      <c r="B460" s="203">
        <v>126.33</v>
      </c>
      <c r="D460" s="53" t="s">
        <v>770</v>
      </c>
      <c r="E460" s="55" t="s">
        <v>771</v>
      </c>
      <c r="F460" s="53" t="s">
        <v>83</v>
      </c>
    </row>
    <row r="461" spans="1:6" x14ac:dyDescent="0.2">
      <c r="A461" s="202" t="s">
        <v>784</v>
      </c>
      <c r="B461" s="203">
        <v>115.69</v>
      </c>
      <c r="D461" s="53" t="s">
        <v>772</v>
      </c>
      <c r="E461" s="55" t="s">
        <v>771</v>
      </c>
      <c r="F461" s="53" t="s">
        <v>83</v>
      </c>
    </row>
    <row r="462" spans="1:6" x14ac:dyDescent="0.2">
      <c r="A462" s="202" t="s">
        <v>785</v>
      </c>
      <c r="B462" s="203">
        <v>188.57</v>
      </c>
      <c r="D462" s="53" t="s">
        <v>773</v>
      </c>
      <c r="E462" s="55" t="s">
        <v>774</v>
      </c>
      <c r="F462" s="53" t="s">
        <v>83</v>
      </c>
    </row>
    <row r="463" spans="1:6" x14ac:dyDescent="0.2">
      <c r="A463" s="202" t="s">
        <v>787</v>
      </c>
      <c r="B463" s="203">
        <v>172.69</v>
      </c>
      <c r="D463" s="53" t="s">
        <v>775</v>
      </c>
      <c r="E463" s="55" t="s">
        <v>774</v>
      </c>
      <c r="F463" s="53" t="s">
        <v>83</v>
      </c>
    </row>
    <row r="464" spans="1:6" x14ac:dyDescent="0.2">
      <c r="A464" s="202" t="s">
        <v>788</v>
      </c>
      <c r="B464" s="203">
        <v>826.98</v>
      </c>
      <c r="D464" s="53" t="s">
        <v>776</v>
      </c>
      <c r="E464" s="55" t="s">
        <v>777</v>
      </c>
      <c r="F464" s="53" t="s">
        <v>83</v>
      </c>
    </row>
    <row r="465" spans="1:6" x14ac:dyDescent="0.2">
      <c r="A465" s="202" t="s">
        <v>790</v>
      </c>
      <c r="B465" s="203">
        <v>757.33</v>
      </c>
      <c r="D465" s="53" t="s">
        <v>778</v>
      </c>
      <c r="E465" s="55" t="s">
        <v>777</v>
      </c>
      <c r="F465" s="53" t="s">
        <v>83</v>
      </c>
    </row>
    <row r="466" spans="1:6" x14ac:dyDescent="0.2">
      <c r="A466" s="202" t="s">
        <v>791</v>
      </c>
      <c r="B466" s="203">
        <v>868.34</v>
      </c>
      <c r="D466" s="53" t="s">
        <v>779</v>
      </c>
      <c r="E466" s="55" t="s">
        <v>780</v>
      </c>
      <c r="F466" s="53" t="s">
        <v>83</v>
      </c>
    </row>
    <row r="467" spans="1:6" x14ac:dyDescent="0.2">
      <c r="A467" s="202" t="s">
        <v>793</v>
      </c>
      <c r="B467" s="203">
        <v>795.2</v>
      </c>
      <c r="D467" s="53" t="s">
        <v>781</v>
      </c>
      <c r="E467" s="55" t="s">
        <v>780</v>
      </c>
      <c r="F467" s="53" t="s">
        <v>83</v>
      </c>
    </row>
    <row r="468" spans="1:6" x14ac:dyDescent="0.2">
      <c r="A468" s="202" t="s">
        <v>794</v>
      </c>
      <c r="B468" s="203">
        <v>1033.74</v>
      </c>
      <c r="D468" s="53" t="s">
        <v>782</v>
      </c>
      <c r="E468" s="55" t="s">
        <v>783</v>
      </c>
      <c r="F468" s="53" t="s">
        <v>83</v>
      </c>
    </row>
    <row r="469" spans="1:6" x14ac:dyDescent="0.2">
      <c r="A469" s="202" t="s">
        <v>796</v>
      </c>
      <c r="B469" s="203">
        <v>946.67</v>
      </c>
      <c r="D469" s="53" t="s">
        <v>784</v>
      </c>
      <c r="E469" s="55" t="s">
        <v>783</v>
      </c>
      <c r="F469" s="53" t="s">
        <v>83</v>
      </c>
    </row>
    <row r="470" spans="1:6" x14ac:dyDescent="0.2">
      <c r="A470" s="202" t="s">
        <v>797</v>
      </c>
      <c r="B470" s="203">
        <v>150.41</v>
      </c>
      <c r="D470" s="53" t="s">
        <v>785</v>
      </c>
      <c r="E470" s="55" t="s">
        <v>786</v>
      </c>
      <c r="F470" s="53" t="s">
        <v>83</v>
      </c>
    </row>
    <row r="471" spans="1:6" x14ac:dyDescent="0.2">
      <c r="A471" s="202" t="s">
        <v>799</v>
      </c>
      <c r="B471" s="203">
        <v>146.41999999999999</v>
      </c>
      <c r="D471" s="53" t="s">
        <v>787</v>
      </c>
      <c r="E471" s="55" t="s">
        <v>786</v>
      </c>
      <c r="F471" s="53" t="s">
        <v>83</v>
      </c>
    </row>
    <row r="472" spans="1:6" x14ac:dyDescent="0.2">
      <c r="A472" s="202" t="s">
        <v>800</v>
      </c>
      <c r="B472" s="203">
        <v>12.49</v>
      </c>
      <c r="D472" s="53" t="s">
        <v>788</v>
      </c>
      <c r="E472" s="55" t="s">
        <v>789</v>
      </c>
      <c r="F472" s="53" t="s">
        <v>83</v>
      </c>
    </row>
    <row r="473" spans="1:6" x14ac:dyDescent="0.2">
      <c r="A473" s="202" t="s">
        <v>802</v>
      </c>
      <c r="B473" s="203">
        <v>10.95</v>
      </c>
      <c r="D473" s="53" t="s">
        <v>790</v>
      </c>
      <c r="E473" s="55" t="s">
        <v>789</v>
      </c>
      <c r="F473" s="53" t="s">
        <v>83</v>
      </c>
    </row>
    <row r="474" spans="1:6" x14ac:dyDescent="0.2">
      <c r="A474" s="202" t="s">
        <v>803</v>
      </c>
      <c r="B474" s="203">
        <v>29.89</v>
      </c>
      <c r="D474" s="53" t="s">
        <v>791</v>
      </c>
      <c r="E474" s="55" t="s">
        <v>792</v>
      </c>
      <c r="F474" s="53" t="s">
        <v>83</v>
      </c>
    </row>
    <row r="475" spans="1:6" x14ac:dyDescent="0.2">
      <c r="A475" s="202" t="s">
        <v>805</v>
      </c>
      <c r="B475" s="203">
        <v>25.9</v>
      </c>
      <c r="D475" s="53" t="s">
        <v>793</v>
      </c>
      <c r="E475" s="55" t="s">
        <v>792</v>
      </c>
      <c r="F475" s="53" t="s">
        <v>83</v>
      </c>
    </row>
    <row r="476" spans="1:6" x14ac:dyDescent="0.2">
      <c r="A476" s="202" t="s">
        <v>35331</v>
      </c>
      <c r="B476" s="203">
        <v>357.1</v>
      </c>
      <c r="D476" s="53" t="s">
        <v>794</v>
      </c>
      <c r="E476" s="55" t="s">
        <v>795</v>
      </c>
      <c r="F476" s="53" t="s">
        <v>83</v>
      </c>
    </row>
    <row r="477" spans="1:6" x14ac:dyDescent="0.2">
      <c r="A477" s="202" t="s">
        <v>35332</v>
      </c>
      <c r="B477" s="203">
        <v>339.77</v>
      </c>
      <c r="D477" s="53" t="s">
        <v>796</v>
      </c>
      <c r="E477" s="55" t="s">
        <v>795</v>
      </c>
      <c r="F477" s="53" t="s">
        <v>83</v>
      </c>
    </row>
    <row r="478" spans="1:6" x14ac:dyDescent="0.2">
      <c r="A478" s="202" t="s">
        <v>35333</v>
      </c>
      <c r="B478" s="203">
        <v>40.43</v>
      </c>
      <c r="D478" s="53" t="s">
        <v>797</v>
      </c>
      <c r="E478" s="55" t="s">
        <v>798</v>
      </c>
      <c r="F478" s="53" t="s">
        <v>83</v>
      </c>
    </row>
    <row r="479" spans="1:6" x14ac:dyDescent="0.2">
      <c r="A479" s="202" t="s">
        <v>35334</v>
      </c>
      <c r="B479" s="203">
        <v>38.54</v>
      </c>
      <c r="D479" s="53" t="s">
        <v>799</v>
      </c>
      <c r="E479" s="55" t="s">
        <v>798</v>
      </c>
      <c r="F479" s="53" t="s">
        <v>83</v>
      </c>
    </row>
    <row r="480" spans="1:6" x14ac:dyDescent="0.2">
      <c r="A480" s="202" t="s">
        <v>806</v>
      </c>
      <c r="B480" s="203">
        <v>129.58000000000001</v>
      </c>
      <c r="D480" s="53" t="s">
        <v>800</v>
      </c>
      <c r="E480" s="55" t="s">
        <v>801</v>
      </c>
      <c r="F480" s="53" t="s">
        <v>83</v>
      </c>
    </row>
    <row r="481" spans="1:6" x14ac:dyDescent="0.2">
      <c r="A481" s="202" t="s">
        <v>808</v>
      </c>
      <c r="B481" s="203">
        <v>117.21</v>
      </c>
      <c r="D481" s="53" t="s">
        <v>802</v>
      </c>
      <c r="E481" s="55" t="s">
        <v>801</v>
      </c>
      <c r="F481" s="53" t="s">
        <v>83</v>
      </c>
    </row>
    <row r="482" spans="1:6" x14ac:dyDescent="0.2">
      <c r="A482" s="202" t="s">
        <v>809</v>
      </c>
      <c r="B482" s="203">
        <v>170.45</v>
      </c>
      <c r="D482" s="53" t="s">
        <v>803</v>
      </c>
      <c r="E482" s="55" t="s">
        <v>804</v>
      </c>
      <c r="F482" s="53" t="s">
        <v>83</v>
      </c>
    </row>
    <row r="483" spans="1:6" x14ac:dyDescent="0.2">
      <c r="A483" s="202" t="s">
        <v>811</v>
      </c>
      <c r="B483" s="203">
        <v>154.18</v>
      </c>
      <c r="D483" s="53" t="s">
        <v>805</v>
      </c>
      <c r="E483" s="55" t="s">
        <v>804</v>
      </c>
      <c r="F483" s="53" t="s">
        <v>83</v>
      </c>
    </row>
    <row r="484" spans="1:6" x14ac:dyDescent="0.2">
      <c r="A484" s="202" t="s">
        <v>812</v>
      </c>
      <c r="B484" s="203">
        <v>140.15</v>
      </c>
      <c r="D484" s="53" t="s">
        <v>806</v>
      </c>
      <c r="E484" s="55" t="s">
        <v>807</v>
      </c>
      <c r="F484" s="53" t="s">
        <v>201</v>
      </c>
    </row>
    <row r="485" spans="1:6" x14ac:dyDescent="0.2">
      <c r="A485" s="202" t="s">
        <v>814</v>
      </c>
      <c r="B485" s="203">
        <v>126.77</v>
      </c>
      <c r="D485" s="53" t="s">
        <v>808</v>
      </c>
      <c r="E485" s="55" t="s">
        <v>807</v>
      </c>
      <c r="F485" s="53" t="s">
        <v>201</v>
      </c>
    </row>
    <row r="486" spans="1:6" x14ac:dyDescent="0.2">
      <c r="A486" s="202" t="s">
        <v>815</v>
      </c>
      <c r="B486" s="203">
        <v>189.21</v>
      </c>
      <c r="D486" s="53" t="s">
        <v>809</v>
      </c>
      <c r="E486" s="55" t="s">
        <v>810</v>
      </c>
      <c r="F486" s="53" t="s">
        <v>201</v>
      </c>
    </row>
    <row r="487" spans="1:6" x14ac:dyDescent="0.2">
      <c r="A487" s="202" t="s">
        <v>817</v>
      </c>
      <c r="B487" s="203">
        <v>171.15</v>
      </c>
      <c r="D487" s="53" t="s">
        <v>811</v>
      </c>
      <c r="E487" s="55" t="s">
        <v>810</v>
      </c>
      <c r="F487" s="53" t="s">
        <v>201</v>
      </c>
    </row>
    <row r="488" spans="1:6" x14ac:dyDescent="0.2">
      <c r="A488" s="202" t="s">
        <v>818</v>
      </c>
      <c r="B488" s="203">
        <v>151.35</v>
      </c>
      <c r="D488" s="53" t="s">
        <v>812</v>
      </c>
      <c r="E488" s="55" t="s">
        <v>813</v>
      </c>
      <c r="F488" s="53" t="s">
        <v>201</v>
      </c>
    </row>
    <row r="489" spans="1:6" x14ac:dyDescent="0.2">
      <c r="A489" s="202" t="s">
        <v>820</v>
      </c>
      <c r="B489" s="203">
        <v>136.9</v>
      </c>
      <c r="D489" s="53" t="s">
        <v>814</v>
      </c>
      <c r="E489" s="55" t="s">
        <v>813</v>
      </c>
      <c r="F489" s="53" t="s">
        <v>201</v>
      </c>
    </row>
    <row r="490" spans="1:6" x14ac:dyDescent="0.2">
      <c r="A490" s="202" t="s">
        <v>821</v>
      </c>
      <c r="B490" s="203">
        <v>210.23</v>
      </c>
      <c r="D490" s="53" t="s">
        <v>815</v>
      </c>
      <c r="E490" s="55" t="s">
        <v>816</v>
      </c>
      <c r="F490" s="53" t="s">
        <v>201</v>
      </c>
    </row>
    <row r="491" spans="1:6" x14ac:dyDescent="0.2">
      <c r="A491" s="202" t="s">
        <v>823</v>
      </c>
      <c r="B491" s="203">
        <v>190.16</v>
      </c>
      <c r="D491" s="53" t="s">
        <v>817</v>
      </c>
      <c r="E491" s="55" t="s">
        <v>816</v>
      </c>
      <c r="F491" s="53" t="s">
        <v>201</v>
      </c>
    </row>
    <row r="492" spans="1:6" x14ac:dyDescent="0.2">
      <c r="A492" s="202" t="s">
        <v>824</v>
      </c>
      <c r="B492" s="203">
        <v>175.16</v>
      </c>
      <c r="D492" s="53" t="s">
        <v>818</v>
      </c>
      <c r="E492" s="55" t="s">
        <v>819</v>
      </c>
      <c r="F492" s="53" t="s">
        <v>201</v>
      </c>
    </row>
    <row r="493" spans="1:6" x14ac:dyDescent="0.2">
      <c r="A493" s="202" t="s">
        <v>826</v>
      </c>
      <c r="B493" s="203">
        <v>158.44</v>
      </c>
      <c r="D493" s="53" t="s">
        <v>820</v>
      </c>
      <c r="E493" s="55" t="s">
        <v>819</v>
      </c>
      <c r="F493" s="53" t="s">
        <v>201</v>
      </c>
    </row>
    <row r="494" spans="1:6" x14ac:dyDescent="0.2">
      <c r="A494" s="202" t="s">
        <v>827</v>
      </c>
      <c r="B494" s="203">
        <v>245.25</v>
      </c>
      <c r="D494" s="53" t="s">
        <v>821</v>
      </c>
      <c r="E494" s="55" t="s">
        <v>822</v>
      </c>
      <c r="F494" s="53" t="s">
        <v>201</v>
      </c>
    </row>
    <row r="495" spans="1:6" x14ac:dyDescent="0.2">
      <c r="A495" s="202" t="s">
        <v>829</v>
      </c>
      <c r="B495" s="203">
        <v>221.84</v>
      </c>
      <c r="D495" s="53" t="s">
        <v>823</v>
      </c>
      <c r="E495" s="55" t="s">
        <v>822</v>
      </c>
      <c r="F495" s="53" t="s">
        <v>201</v>
      </c>
    </row>
    <row r="496" spans="1:6" x14ac:dyDescent="0.2">
      <c r="A496" s="202" t="s">
        <v>830</v>
      </c>
      <c r="B496" s="203">
        <v>174.39</v>
      </c>
      <c r="D496" s="53" t="s">
        <v>824</v>
      </c>
      <c r="E496" s="55" t="s">
        <v>825</v>
      </c>
      <c r="F496" s="53" t="s">
        <v>201</v>
      </c>
    </row>
    <row r="497" spans="1:6" x14ac:dyDescent="0.2">
      <c r="A497" s="202" t="s">
        <v>832</v>
      </c>
      <c r="B497" s="203">
        <v>157.69999999999999</v>
      </c>
      <c r="D497" s="53" t="s">
        <v>826</v>
      </c>
      <c r="E497" s="55" t="s">
        <v>825</v>
      </c>
      <c r="F497" s="53" t="s">
        <v>201</v>
      </c>
    </row>
    <row r="498" spans="1:6" x14ac:dyDescent="0.2">
      <c r="A498" s="202" t="s">
        <v>833</v>
      </c>
      <c r="B498" s="203">
        <v>189.55</v>
      </c>
      <c r="D498" s="53" t="s">
        <v>827</v>
      </c>
      <c r="E498" s="55" t="s">
        <v>828</v>
      </c>
      <c r="F498" s="53" t="s">
        <v>201</v>
      </c>
    </row>
    <row r="499" spans="1:6" x14ac:dyDescent="0.2">
      <c r="A499" s="202" t="s">
        <v>835</v>
      </c>
      <c r="B499" s="203">
        <v>171.41</v>
      </c>
      <c r="D499" s="53" t="s">
        <v>829</v>
      </c>
      <c r="E499" s="55" t="s">
        <v>828</v>
      </c>
      <c r="F499" s="53" t="s">
        <v>201</v>
      </c>
    </row>
    <row r="500" spans="1:6" x14ac:dyDescent="0.2">
      <c r="A500" s="202" t="s">
        <v>836</v>
      </c>
      <c r="B500" s="203">
        <v>204.7</v>
      </c>
      <c r="D500" s="53" t="s">
        <v>830</v>
      </c>
      <c r="E500" s="55" t="s">
        <v>831</v>
      </c>
      <c r="F500" s="53" t="s">
        <v>201</v>
      </c>
    </row>
    <row r="501" spans="1:6" x14ac:dyDescent="0.2">
      <c r="A501" s="202" t="s">
        <v>838</v>
      </c>
      <c r="B501" s="203">
        <v>185.11</v>
      </c>
      <c r="D501" s="53" t="s">
        <v>832</v>
      </c>
      <c r="E501" s="55" t="s">
        <v>831</v>
      </c>
      <c r="F501" s="53" t="s">
        <v>201</v>
      </c>
    </row>
    <row r="502" spans="1:6" x14ac:dyDescent="0.2">
      <c r="A502" s="202" t="s">
        <v>839</v>
      </c>
      <c r="B502" s="203">
        <v>247.07</v>
      </c>
      <c r="D502" s="53" t="s">
        <v>833</v>
      </c>
      <c r="E502" s="55" t="s">
        <v>834</v>
      </c>
      <c r="F502" s="53" t="s">
        <v>201</v>
      </c>
    </row>
    <row r="503" spans="1:6" x14ac:dyDescent="0.2">
      <c r="A503" s="202" t="s">
        <v>841</v>
      </c>
      <c r="B503" s="203">
        <v>223.43</v>
      </c>
      <c r="D503" s="53" t="s">
        <v>835</v>
      </c>
      <c r="E503" s="55" t="s">
        <v>834</v>
      </c>
      <c r="F503" s="53" t="s">
        <v>201</v>
      </c>
    </row>
    <row r="504" spans="1:6" x14ac:dyDescent="0.2">
      <c r="A504" s="202" t="s">
        <v>842</v>
      </c>
      <c r="B504" s="203">
        <v>271.89999999999998</v>
      </c>
      <c r="D504" s="53" t="s">
        <v>836</v>
      </c>
      <c r="E504" s="55" t="s">
        <v>837</v>
      </c>
      <c r="F504" s="53" t="s">
        <v>201</v>
      </c>
    </row>
    <row r="505" spans="1:6" x14ac:dyDescent="0.2">
      <c r="A505" s="202" t="s">
        <v>844</v>
      </c>
      <c r="B505" s="203">
        <v>247.77</v>
      </c>
      <c r="D505" s="53" t="s">
        <v>838</v>
      </c>
      <c r="E505" s="55" t="s">
        <v>837</v>
      </c>
      <c r="F505" s="53" t="s">
        <v>201</v>
      </c>
    </row>
    <row r="506" spans="1:6" x14ac:dyDescent="0.2">
      <c r="A506" s="202" t="s">
        <v>845</v>
      </c>
      <c r="B506" s="203">
        <v>302.11</v>
      </c>
      <c r="D506" s="53" t="s">
        <v>839</v>
      </c>
      <c r="E506" s="55" t="s">
        <v>840</v>
      </c>
      <c r="F506" s="53" t="s">
        <v>201</v>
      </c>
    </row>
    <row r="507" spans="1:6" x14ac:dyDescent="0.2">
      <c r="A507" s="202" t="s">
        <v>847</v>
      </c>
      <c r="B507" s="203">
        <v>275.3</v>
      </c>
      <c r="D507" s="53" t="s">
        <v>841</v>
      </c>
      <c r="E507" s="55" t="s">
        <v>840</v>
      </c>
      <c r="F507" s="53" t="s">
        <v>201</v>
      </c>
    </row>
    <row r="508" spans="1:6" x14ac:dyDescent="0.2">
      <c r="A508" s="202" t="s">
        <v>848</v>
      </c>
      <c r="B508" s="203">
        <v>324.77</v>
      </c>
      <c r="D508" s="53" t="s">
        <v>842</v>
      </c>
      <c r="E508" s="55" t="s">
        <v>843</v>
      </c>
      <c r="F508" s="53" t="s">
        <v>201</v>
      </c>
    </row>
    <row r="509" spans="1:6" x14ac:dyDescent="0.2">
      <c r="A509" s="202" t="s">
        <v>850</v>
      </c>
      <c r="B509" s="203">
        <v>295.95</v>
      </c>
      <c r="D509" s="53" t="s">
        <v>844</v>
      </c>
      <c r="E509" s="55" t="s">
        <v>843</v>
      </c>
      <c r="F509" s="53" t="s">
        <v>201</v>
      </c>
    </row>
    <row r="510" spans="1:6" x14ac:dyDescent="0.2">
      <c r="A510" s="202" t="s">
        <v>851</v>
      </c>
      <c r="B510" s="203">
        <v>453.2</v>
      </c>
      <c r="D510" s="53" t="s">
        <v>845</v>
      </c>
      <c r="E510" s="55" t="s">
        <v>846</v>
      </c>
      <c r="F510" s="53" t="s">
        <v>201</v>
      </c>
    </row>
    <row r="511" spans="1:6" x14ac:dyDescent="0.2">
      <c r="A511" s="202" t="s">
        <v>853</v>
      </c>
      <c r="B511" s="203">
        <v>412.98</v>
      </c>
      <c r="D511" s="53" t="s">
        <v>847</v>
      </c>
      <c r="E511" s="55" t="s">
        <v>846</v>
      </c>
      <c r="F511" s="53" t="s">
        <v>201</v>
      </c>
    </row>
    <row r="512" spans="1:6" x14ac:dyDescent="0.2">
      <c r="A512" s="202" t="s">
        <v>854</v>
      </c>
      <c r="B512" s="203">
        <v>99.66</v>
      </c>
      <c r="D512" s="53" t="s">
        <v>848</v>
      </c>
      <c r="E512" s="55" t="s">
        <v>849</v>
      </c>
      <c r="F512" s="53" t="s">
        <v>201</v>
      </c>
    </row>
    <row r="513" spans="1:6" x14ac:dyDescent="0.2">
      <c r="A513" s="202" t="s">
        <v>856</v>
      </c>
      <c r="B513" s="203">
        <v>90.15</v>
      </c>
      <c r="D513" s="53" t="s">
        <v>850</v>
      </c>
      <c r="E513" s="55" t="s">
        <v>849</v>
      </c>
      <c r="F513" s="53" t="s">
        <v>201</v>
      </c>
    </row>
    <row r="514" spans="1:6" x14ac:dyDescent="0.2">
      <c r="A514" s="202" t="s">
        <v>857</v>
      </c>
      <c r="B514" s="203">
        <v>140.16</v>
      </c>
      <c r="D514" s="53" t="s">
        <v>851</v>
      </c>
      <c r="E514" s="55" t="s">
        <v>852</v>
      </c>
      <c r="F514" s="53" t="s">
        <v>201</v>
      </c>
    </row>
    <row r="515" spans="1:6" x14ac:dyDescent="0.2">
      <c r="A515" s="202" t="s">
        <v>859</v>
      </c>
      <c r="B515" s="203">
        <v>126.78</v>
      </c>
      <c r="D515" s="53" t="s">
        <v>853</v>
      </c>
      <c r="E515" s="55" t="s">
        <v>852</v>
      </c>
      <c r="F515" s="53" t="s">
        <v>201</v>
      </c>
    </row>
    <row r="516" spans="1:6" x14ac:dyDescent="0.2">
      <c r="A516" s="202" t="s">
        <v>860</v>
      </c>
      <c r="B516" s="203">
        <v>107.8</v>
      </c>
      <c r="D516" s="53" t="s">
        <v>854</v>
      </c>
      <c r="E516" s="55" t="s">
        <v>855</v>
      </c>
      <c r="F516" s="53" t="s">
        <v>201</v>
      </c>
    </row>
    <row r="517" spans="1:6" x14ac:dyDescent="0.2">
      <c r="A517" s="202" t="s">
        <v>862</v>
      </c>
      <c r="B517" s="203">
        <v>97.51</v>
      </c>
      <c r="D517" s="53" t="s">
        <v>856</v>
      </c>
      <c r="E517" s="55" t="s">
        <v>855</v>
      </c>
      <c r="F517" s="53" t="s">
        <v>201</v>
      </c>
    </row>
    <row r="518" spans="1:6" x14ac:dyDescent="0.2">
      <c r="A518" s="202" t="s">
        <v>863</v>
      </c>
      <c r="B518" s="203">
        <v>155.59</v>
      </c>
      <c r="D518" s="53" t="s">
        <v>857</v>
      </c>
      <c r="E518" s="55" t="s">
        <v>858</v>
      </c>
      <c r="F518" s="53" t="s">
        <v>201</v>
      </c>
    </row>
    <row r="519" spans="1:6" x14ac:dyDescent="0.2">
      <c r="A519" s="202" t="s">
        <v>865</v>
      </c>
      <c r="B519" s="203">
        <v>140.74</v>
      </c>
      <c r="D519" s="53" t="s">
        <v>859</v>
      </c>
      <c r="E519" s="55" t="s">
        <v>858</v>
      </c>
      <c r="F519" s="53" t="s">
        <v>201</v>
      </c>
    </row>
    <row r="520" spans="1:6" x14ac:dyDescent="0.2">
      <c r="A520" s="202" t="s">
        <v>866</v>
      </c>
      <c r="B520" s="203">
        <v>116.42</v>
      </c>
      <c r="D520" s="53" t="s">
        <v>860</v>
      </c>
      <c r="E520" s="55" t="s">
        <v>861</v>
      </c>
      <c r="F520" s="53" t="s">
        <v>201</v>
      </c>
    </row>
    <row r="521" spans="1:6" x14ac:dyDescent="0.2">
      <c r="A521" s="202" t="s">
        <v>868</v>
      </c>
      <c r="B521" s="203">
        <v>105.31</v>
      </c>
      <c r="D521" s="53" t="s">
        <v>862</v>
      </c>
      <c r="E521" s="55" t="s">
        <v>861</v>
      </c>
      <c r="F521" s="53" t="s">
        <v>201</v>
      </c>
    </row>
    <row r="522" spans="1:6" x14ac:dyDescent="0.2">
      <c r="A522" s="202" t="s">
        <v>869</v>
      </c>
      <c r="B522" s="203">
        <v>160.19</v>
      </c>
      <c r="D522" s="53" t="s">
        <v>863</v>
      </c>
      <c r="E522" s="55" t="s">
        <v>864</v>
      </c>
      <c r="F522" s="53" t="s">
        <v>201</v>
      </c>
    </row>
    <row r="523" spans="1:6" x14ac:dyDescent="0.2">
      <c r="A523" s="202" t="s">
        <v>871</v>
      </c>
      <c r="B523" s="203">
        <v>144.9</v>
      </c>
      <c r="D523" s="53" t="s">
        <v>865</v>
      </c>
      <c r="E523" s="55" t="s">
        <v>864</v>
      </c>
      <c r="F523" s="53" t="s">
        <v>201</v>
      </c>
    </row>
    <row r="524" spans="1:6" x14ac:dyDescent="0.2">
      <c r="A524" s="202" t="s">
        <v>872</v>
      </c>
      <c r="B524" s="203">
        <v>134.75</v>
      </c>
      <c r="D524" s="53" t="s">
        <v>866</v>
      </c>
      <c r="E524" s="55" t="s">
        <v>867</v>
      </c>
      <c r="F524" s="53" t="s">
        <v>201</v>
      </c>
    </row>
    <row r="525" spans="1:6" x14ac:dyDescent="0.2">
      <c r="A525" s="202" t="s">
        <v>874</v>
      </c>
      <c r="B525" s="203">
        <v>121.89</v>
      </c>
      <c r="D525" s="53" t="s">
        <v>868</v>
      </c>
      <c r="E525" s="55" t="s">
        <v>867</v>
      </c>
      <c r="F525" s="53" t="s">
        <v>201</v>
      </c>
    </row>
    <row r="526" spans="1:6" x14ac:dyDescent="0.2">
      <c r="A526" s="202" t="s">
        <v>875</v>
      </c>
      <c r="B526" s="203">
        <v>188.66</v>
      </c>
      <c r="D526" s="53" t="s">
        <v>869</v>
      </c>
      <c r="E526" s="55" t="s">
        <v>870</v>
      </c>
      <c r="F526" s="53" t="s">
        <v>201</v>
      </c>
    </row>
    <row r="527" spans="1:6" x14ac:dyDescent="0.2">
      <c r="A527" s="202" t="s">
        <v>877</v>
      </c>
      <c r="B527" s="203">
        <v>170.65</v>
      </c>
      <c r="D527" s="53" t="s">
        <v>871</v>
      </c>
      <c r="E527" s="55" t="s">
        <v>870</v>
      </c>
      <c r="F527" s="53" t="s">
        <v>201</v>
      </c>
    </row>
    <row r="528" spans="1:6" x14ac:dyDescent="0.2">
      <c r="A528" s="202" t="s">
        <v>878</v>
      </c>
      <c r="B528" s="203">
        <v>161.71</v>
      </c>
      <c r="D528" s="53" t="s">
        <v>872</v>
      </c>
      <c r="E528" s="55" t="s">
        <v>873</v>
      </c>
      <c r="F528" s="53" t="s">
        <v>201</v>
      </c>
    </row>
    <row r="529" spans="1:6" x14ac:dyDescent="0.2">
      <c r="A529" s="202" t="s">
        <v>880</v>
      </c>
      <c r="B529" s="203">
        <v>146.28</v>
      </c>
      <c r="D529" s="53" t="s">
        <v>874</v>
      </c>
      <c r="E529" s="55" t="s">
        <v>873</v>
      </c>
      <c r="F529" s="53" t="s">
        <v>201</v>
      </c>
    </row>
    <row r="530" spans="1:6" x14ac:dyDescent="0.2">
      <c r="A530" s="202" t="s">
        <v>881</v>
      </c>
      <c r="B530" s="203">
        <v>183.25</v>
      </c>
      <c r="D530" s="53" t="s">
        <v>875</v>
      </c>
      <c r="E530" s="55" t="s">
        <v>876</v>
      </c>
      <c r="F530" s="53" t="s">
        <v>201</v>
      </c>
    </row>
    <row r="531" spans="1:6" x14ac:dyDescent="0.2">
      <c r="A531" s="202" t="s">
        <v>883</v>
      </c>
      <c r="B531" s="203">
        <v>165.76</v>
      </c>
      <c r="D531" s="53" t="s">
        <v>877</v>
      </c>
      <c r="E531" s="55" t="s">
        <v>876</v>
      </c>
      <c r="F531" s="53" t="s">
        <v>201</v>
      </c>
    </row>
    <row r="532" spans="1:6" x14ac:dyDescent="0.2">
      <c r="A532" s="202" t="s">
        <v>884</v>
      </c>
      <c r="B532" s="203">
        <v>215.59</v>
      </c>
      <c r="D532" s="53" t="s">
        <v>878</v>
      </c>
      <c r="E532" s="55" t="s">
        <v>879</v>
      </c>
      <c r="F532" s="53" t="s">
        <v>201</v>
      </c>
    </row>
    <row r="533" spans="1:6" x14ac:dyDescent="0.2">
      <c r="A533" s="202" t="s">
        <v>886</v>
      </c>
      <c r="B533" s="203">
        <v>195.02</v>
      </c>
      <c r="D533" s="53" t="s">
        <v>880</v>
      </c>
      <c r="E533" s="55" t="s">
        <v>879</v>
      </c>
      <c r="F533" s="53" t="s">
        <v>201</v>
      </c>
    </row>
    <row r="534" spans="1:6" x14ac:dyDescent="0.2">
      <c r="A534" s="202" t="s">
        <v>887</v>
      </c>
      <c r="B534" s="203">
        <v>269.5</v>
      </c>
      <c r="D534" s="53" t="s">
        <v>881</v>
      </c>
      <c r="E534" s="55" t="s">
        <v>882</v>
      </c>
      <c r="F534" s="53" t="s">
        <v>201</v>
      </c>
    </row>
    <row r="535" spans="1:6" x14ac:dyDescent="0.2">
      <c r="A535" s="202" t="s">
        <v>889</v>
      </c>
      <c r="B535" s="203">
        <v>243.78</v>
      </c>
      <c r="D535" s="53" t="s">
        <v>883</v>
      </c>
      <c r="E535" s="55" t="s">
        <v>882</v>
      </c>
      <c r="F535" s="53" t="s">
        <v>201</v>
      </c>
    </row>
    <row r="536" spans="1:6" x14ac:dyDescent="0.2">
      <c r="A536" s="202" t="s">
        <v>890</v>
      </c>
      <c r="B536" s="203">
        <v>323.41000000000003</v>
      </c>
      <c r="D536" s="53" t="s">
        <v>884</v>
      </c>
      <c r="E536" s="55" t="s">
        <v>885</v>
      </c>
      <c r="F536" s="53" t="s">
        <v>201</v>
      </c>
    </row>
    <row r="537" spans="1:6" x14ac:dyDescent="0.2">
      <c r="A537" s="202" t="s">
        <v>892</v>
      </c>
      <c r="B537" s="203">
        <v>292.54000000000002</v>
      </c>
      <c r="D537" s="53" t="s">
        <v>886</v>
      </c>
      <c r="E537" s="55" t="s">
        <v>885</v>
      </c>
      <c r="F537" s="53" t="s">
        <v>201</v>
      </c>
    </row>
    <row r="538" spans="1:6" x14ac:dyDescent="0.2">
      <c r="A538" s="202" t="s">
        <v>893</v>
      </c>
      <c r="B538" s="203">
        <v>377.32</v>
      </c>
      <c r="D538" s="53" t="s">
        <v>887</v>
      </c>
      <c r="E538" s="55" t="s">
        <v>888</v>
      </c>
      <c r="F538" s="53" t="s">
        <v>201</v>
      </c>
    </row>
    <row r="539" spans="1:6" x14ac:dyDescent="0.2">
      <c r="A539" s="202" t="s">
        <v>895</v>
      </c>
      <c r="B539" s="203">
        <v>341.31</v>
      </c>
      <c r="D539" s="53" t="s">
        <v>889</v>
      </c>
      <c r="E539" s="55" t="s">
        <v>888</v>
      </c>
      <c r="F539" s="53" t="s">
        <v>201</v>
      </c>
    </row>
    <row r="540" spans="1:6" x14ac:dyDescent="0.2">
      <c r="A540" s="202" t="s">
        <v>896</v>
      </c>
      <c r="B540" s="203">
        <v>431.23</v>
      </c>
      <c r="D540" s="53" t="s">
        <v>890</v>
      </c>
      <c r="E540" s="55" t="s">
        <v>891</v>
      </c>
      <c r="F540" s="53" t="s">
        <v>201</v>
      </c>
    </row>
    <row r="541" spans="1:6" x14ac:dyDescent="0.2">
      <c r="A541" s="202" t="s">
        <v>898</v>
      </c>
      <c r="B541" s="203">
        <v>390.07</v>
      </c>
      <c r="D541" s="53" t="s">
        <v>892</v>
      </c>
      <c r="E541" s="55" t="s">
        <v>891</v>
      </c>
      <c r="F541" s="53" t="s">
        <v>201</v>
      </c>
    </row>
    <row r="542" spans="1:6" x14ac:dyDescent="0.2">
      <c r="A542" s="202" t="s">
        <v>899</v>
      </c>
      <c r="B542" s="203">
        <v>134.13</v>
      </c>
      <c r="D542" s="53" t="s">
        <v>893</v>
      </c>
      <c r="E542" s="55" t="s">
        <v>894</v>
      </c>
      <c r="F542" s="53" t="s">
        <v>201</v>
      </c>
    </row>
    <row r="543" spans="1:6" x14ac:dyDescent="0.2">
      <c r="A543" s="202" t="s">
        <v>901</v>
      </c>
      <c r="B543" s="203">
        <v>121.3</v>
      </c>
      <c r="D543" s="53" t="s">
        <v>895</v>
      </c>
      <c r="E543" s="55" t="s">
        <v>894</v>
      </c>
      <c r="F543" s="53" t="s">
        <v>201</v>
      </c>
    </row>
    <row r="544" spans="1:6" x14ac:dyDescent="0.2">
      <c r="A544" s="202" t="s">
        <v>902</v>
      </c>
      <c r="B544" s="203">
        <v>145.82</v>
      </c>
      <c r="D544" s="53" t="s">
        <v>896</v>
      </c>
      <c r="E544" s="55" t="s">
        <v>897</v>
      </c>
      <c r="F544" s="53" t="s">
        <v>201</v>
      </c>
    </row>
    <row r="545" spans="1:6" x14ac:dyDescent="0.2">
      <c r="A545" s="202" t="s">
        <v>904</v>
      </c>
      <c r="B545" s="203">
        <v>131.87</v>
      </c>
      <c r="D545" s="53" t="s">
        <v>898</v>
      </c>
      <c r="E545" s="55" t="s">
        <v>897</v>
      </c>
      <c r="F545" s="53" t="s">
        <v>201</v>
      </c>
    </row>
    <row r="546" spans="1:6" x14ac:dyDescent="0.2">
      <c r="A546" s="202" t="s">
        <v>905</v>
      </c>
      <c r="B546" s="203">
        <v>157.47999999999999</v>
      </c>
      <c r="D546" s="53" t="s">
        <v>899</v>
      </c>
      <c r="E546" s="55" t="s">
        <v>900</v>
      </c>
      <c r="F546" s="53" t="s">
        <v>201</v>
      </c>
    </row>
    <row r="547" spans="1:6" x14ac:dyDescent="0.2">
      <c r="A547" s="202" t="s">
        <v>907</v>
      </c>
      <c r="B547" s="203">
        <v>142.41</v>
      </c>
      <c r="D547" s="53" t="s">
        <v>901</v>
      </c>
      <c r="E547" s="55" t="s">
        <v>900</v>
      </c>
      <c r="F547" s="53" t="s">
        <v>201</v>
      </c>
    </row>
    <row r="548" spans="1:6" x14ac:dyDescent="0.2">
      <c r="A548" s="202" t="s">
        <v>908</v>
      </c>
      <c r="B548" s="203">
        <v>190.07</v>
      </c>
      <c r="D548" s="53" t="s">
        <v>902</v>
      </c>
      <c r="E548" s="55" t="s">
        <v>903</v>
      </c>
      <c r="F548" s="53" t="s">
        <v>201</v>
      </c>
    </row>
    <row r="549" spans="1:6" x14ac:dyDescent="0.2">
      <c r="A549" s="202" t="s">
        <v>910</v>
      </c>
      <c r="B549" s="203">
        <v>171.88</v>
      </c>
      <c r="D549" s="53" t="s">
        <v>904</v>
      </c>
      <c r="E549" s="55" t="s">
        <v>903</v>
      </c>
      <c r="F549" s="53" t="s">
        <v>201</v>
      </c>
    </row>
    <row r="550" spans="1:6" x14ac:dyDescent="0.2">
      <c r="A550" s="202" t="s">
        <v>911</v>
      </c>
      <c r="B550" s="203">
        <v>231.86</v>
      </c>
      <c r="D550" s="53" t="s">
        <v>905</v>
      </c>
      <c r="E550" s="55" t="s">
        <v>906</v>
      </c>
      <c r="F550" s="53" t="s">
        <v>201</v>
      </c>
    </row>
    <row r="551" spans="1:6" x14ac:dyDescent="0.2">
      <c r="A551" s="202" t="s">
        <v>913</v>
      </c>
      <c r="B551" s="203">
        <v>209.67</v>
      </c>
      <c r="D551" s="53" t="s">
        <v>907</v>
      </c>
      <c r="E551" s="55" t="s">
        <v>906</v>
      </c>
      <c r="F551" s="53" t="s">
        <v>201</v>
      </c>
    </row>
    <row r="552" spans="1:6" x14ac:dyDescent="0.2">
      <c r="A552" s="202" t="s">
        <v>914</v>
      </c>
      <c r="B552" s="203">
        <v>256.58</v>
      </c>
      <c r="D552" s="53" t="s">
        <v>908</v>
      </c>
      <c r="E552" s="55" t="s">
        <v>909</v>
      </c>
      <c r="F552" s="53" t="s">
        <v>201</v>
      </c>
    </row>
    <row r="553" spans="1:6" x14ac:dyDescent="0.2">
      <c r="A553" s="202" t="s">
        <v>916</v>
      </c>
      <c r="B553" s="203">
        <v>232.03</v>
      </c>
      <c r="D553" s="53" t="s">
        <v>910</v>
      </c>
      <c r="E553" s="55" t="s">
        <v>909</v>
      </c>
      <c r="F553" s="53" t="s">
        <v>201</v>
      </c>
    </row>
    <row r="554" spans="1:6" x14ac:dyDescent="0.2">
      <c r="A554" s="202" t="s">
        <v>917</v>
      </c>
      <c r="B554" s="203">
        <v>313.61</v>
      </c>
      <c r="D554" s="53" t="s">
        <v>911</v>
      </c>
      <c r="E554" s="55" t="s">
        <v>912</v>
      </c>
      <c r="F554" s="53" t="s">
        <v>201</v>
      </c>
    </row>
    <row r="555" spans="1:6" x14ac:dyDescent="0.2">
      <c r="A555" s="202" t="s">
        <v>919</v>
      </c>
      <c r="B555" s="203">
        <v>283.60000000000002</v>
      </c>
      <c r="D555" s="53" t="s">
        <v>913</v>
      </c>
      <c r="E555" s="55" t="s">
        <v>912</v>
      </c>
      <c r="F555" s="53" t="s">
        <v>201</v>
      </c>
    </row>
    <row r="556" spans="1:6" x14ac:dyDescent="0.2">
      <c r="A556" s="202" t="s">
        <v>920</v>
      </c>
      <c r="B556" s="203">
        <v>361.11</v>
      </c>
      <c r="D556" s="53" t="s">
        <v>914</v>
      </c>
      <c r="E556" s="55" t="s">
        <v>915</v>
      </c>
      <c r="F556" s="53" t="s">
        <v>201</v>
      </c>
    </row>
    <row r="557" spans="1:6" x14ac:dyDescent="0.2">
      <c r="A557" s="202" t="s">
        <v>922</v>
      </c>
      <c r="B557" s="203">
        <v>326.56</v>
      </c>
      <c r="D557" s="53" t="s">
        <v>916</v>
      </c>
      <c r="E557" s="55" t="s">
        <v>915</v>
      </c>
      <c r="F557" s="53" t="s">
        <v>201</v>
      </c>
    </row>
    <row r="558" spans="1:6" x14ac:dyDescent="0.2">
      <c r="A558" s="202" t="s">
        <v>923</v>
      </c>
      <c r="B558" s="203">
        <v>433.35</v>
      </c>
      <c r="D558" s="53" t="s">
        <v>917</v>
      </c>
      <c r="E558" s="55" t="s">
        <v>918</v>
      </c>
      <c r="F558" s="53" t="s">
        <v>201</v>
      </c>
    </row>
    <row r="559" spans="1:6" x14ac:dyDescent="0.2">
      <c r="A559" s="202" t="s">
        <v>925</v>
      </c>
      <c r="B559" s="203">
        <v>391.88</v>
      </c>
      <c r="D559" s="53" t="s">
        <v>919</v>
      </c>
      <c r="E559" s="55" t="s">
        <v>918</v>
      </c>
      <c r="F559" s="53" t="s">
        <v>201</v>
      </c>
    </row>
    <row r="560" spans="1:6" x14ac:dyDescent="0.2">
      <c r="A560" s="202" t="s">
        <v>926</v>
      </c>
      <c r="B560" s="203">
        <v>505.55</v>
      </c>
      <c r="D560" s="53" t="s">
        <v>920</v>
      </c>
      <c r="E560" s="55" t="s">
        <v>921</v>
      </c>
      <c r="F560" s="53" t="s">
        <v>201</v>
      </c>
    </row>
    <row r="561" spans="1:6" x14ac:dyDescent="0.2">
      <c r="A561" s="202" t="s">
        <v>928</v>
      </c>
      <c r="B561" s="203">
        <v>457.17</v>
      </c>
      <c r="D561" s="53" t="s">
        <v>922</v>
      </c>
      <c r="E561" s="55" t="s">
        <v>921</v>
      </c>
      <c r="F561" s="53" t="s">
        <v>201</v>
      </c>
    </row>
    <row r="562" spans="1:6" x14ac:dyDescent="0.2">
      <c r="A562" s="202" t="s">
        <v>929</v>
      </c>
      <c r="B562" s="203">
        <v>577.79</v>
      </c>
      <c r="D562" s="53" t="s">
        <v>923</v>
      </c>
      <c r="E562" s="55" t="s">
        <v>924</v>
      </c>
      <c r="F562" s="53" t="s">
        <v>201</v>
      </c>
    </row>
    <row r="563" spans="1:6" x14ac:dyDescent="0.2">
      <c r="A563" s="202" t="s">
        <v>931</v>
      </c>
      <c r="B563" s="203">
        <v>522.5</v>
      </c>
      <c r="D563" s="53" t="s">
        <v>925</v>
      </c>
      <c r="E563" s="55" t="s">
        <v>924</v>
      </c>
      <c r="F563" s="53" t="s">
        <v>201</v>
      </c>
    </row>
    <row r="564" spans="1:6" x14ac:dyDescent="0.2">
      <c r="A564" s="202" t="s">
        <v>932</v>
      </c>
      <c r="B564" s="203">
        <v>208.7</v>
      </c>
      <c r="D564" s="53" t="s">
        <v>926</v>
      </c>
      <c r="E564" s="55" t="s">
        <v>927</v>
      </c>
      <c r="F564" s="53" t="s">
        <v>201</v>
      </c>
    </row>
    <row r="565" spans="1:6" x14ac:dyDescent="0.2">
      <c r="A565" s="202" t="s">
        <v>934</v>
      </c>
      <c r="B565" s="203">
        <v>190.3</v>
      </c>
      <c r="D565" s="53" t="s">
        <v>928</v>
      </c>
      <c r="E565" s="55" t="s">
        <v>927</v>
      </c>
      <c r="F565" s="53" t="s">
        <v>201</v>
      </c>
    </row>
    <row r="566" spans="1:6" x14ac:dyDescent="0.2">
      <c r="A566" s="202" t="s">
        <v>935</v>
      </c>
      <c r="B566" s="203">
        <v>232.37</v>
      </c>
      <c r="D566" s="53" t="s">
        <v>929</v>
      </c>
      <c r="E566" s="55" t="s">
        <v>930</v>
      </c>
      <c r="F566" s="53" t="s">
        <v>201</v>
      </c>
    </row>
    <row r="567" spans="1:6" x14ac:dyDescent="0.2">
      <c r="A567" s="202" t="s">
        <v>937</v>
      </c>
      <c r="B567" s="203">
        <v>211.75</v>
      </c>
      <c r="D567" s="53" t="s">
        <v>931</v>
      </c>
      <c r="E567" s="55" t="s">
        <v>930</v>
      </c>
      <c r="F567" s="53" t="s">
        <v>201</v>
      </c>
    </row>
    <row r="568" spans="1:6" x14ac:dyDescent="0.2">
      <c r="A568" s="202" t="s">
        <v>938</v>
      </c>
      <c r="B568" s="203">
        <v>249.82</v>
      </c>
      <c r="D568" s="53" t="s">
        <v>932</v>
      </c>
      <c r="E568" s="55" t="s">
        <v>933</v>
      </c>
      <c r="F568" s="53" t="s">
        <v>201</v>
      </c>
    </row>
    <row r="569" spans="1:6" x14ac:dyDescent="0.2">
      <c r="A569" s="202" t="s">
        <v>940</v>
      </c>
      <c r="B569" s="203">
        <v>227.65</v>
      </c>
      <c r="D569" s="53" t="s">
        <v>934</v>
      </c>
      <c r="E569" s="55" t="s">
        <v>933</v>
      </c>
      <c r="F569" s="53" t="s">
        <v>201</v>
      </c>
    </row>
    <row r="570" spans="1:6" x14ac:dyDescent="0.2">
      <c r="A570" s="202" t="s">
        <v>941</v>
      </c>
      <c r="B570" s="203">
        <v>348.59</v>
      </c>
      <c r="D570" s="53" t="s">
        <v>935</v>
      </c>
      <c r="E570" s="55" t="s">
        <v>936</v>
      </c>
      <c r="F570" s="53" t="s">
        <v>201</v>
      </c>
    </row>
    <row r="571" spans="1:6" x14ac:dyDescent="0.2">
      <c r="A571" s="202" t="s">
        <v>943</v>
      </c>
      <c r="B571" s="203">
        <v>317.64999999999998</v>
      </c>
      <c r="D571" s="53" t="s">
        <v>937</v>
      </c>
      <c r="E571" s="55" t="s">
        <v>936</v>
      </c>
      <c r="F571" s="53" t="s">
        <v>201</v>
      </c>
    </row>
    <row r="572" spans="1:6" x14ac:dyDescent="0.2">
      <c r="A572" s="202" t="s">
        <v>944</v>
      </c>
      <c r="B572" s="203">
        <v>422.01</v>
      </c>
      <c r="D572" s="53" t="s">
        <v>938</v>
      </c>
      <c r="E572" s="55" t="s">
        <v>939</v>
      </c>
      <c r="F572" s="53" t="s">
        <v>201</v>
      </c>
    </row>
    <row r="573" spans="1:6" x14ac:dyDescent="0.2">
      <c r="A573" s="202" t="s">
        <v>946</v>
      </c>
      <c r="B573" s="203">
        <v>384.56</v>
      </c>
      <c r="D573" s="53" t="s">
        <v>940</v>
      </c>
      <c r="E573" s="55" t="s">
        <v>939</v>
      </c>
      <c r="F573" s="53" t="s">
        <v>201</v>
      </c>
    </row>
    <row r="574" spans="1:6" x14ac:dyDescent="0.2">
      <c r="A574" s="202" t="s">
        <v>947</v>
      </c>
      <c r="B574" s="203">
        <v>506.41</v>
      </c>
      <c r="D574" s="53" t="s">
        <v>941</v>
      </c>
      <c r="E574" s="55" t="s">
        <v>942</v>
      </c>
      <c r="F574" s="53" t="s">
        <v>201</v>
      </c>
    </row>
    <row r="575" spans="1:6" x14ac:dyDescent="0.2">
      <c r="A575" s="202" t="s">
        <v>949</v>
      </c>
      <c r="B575" s="203">
        <v>461.48</v>
      </c>
      <c r="D575" s="53" t="s">
        <v>943</v>
      </c>
      <c r="E575" s="55" t="s">
        <v>942</v>
      </c>
      <c r="F575" s="53" t="s">
        <v>201</v>
      </c>
    </row>
    <row r="576" spans="1:6" x14ac:dyDescent="0.2">
      <c r="A576" s="202" t="s">
        <v>950</v>
      </c>
      <c r="B576" s="203">
        <v>675.23</v>
      </c>
      <c r="D576" s="53" t="s">
        <v>944</v>
      </c>
      <c r="E576" s="55" t="s">
        <v>945</v>
      </c>
      <c r="F576" s="53" t="s">
        <v>201</v>
      </c>
    </row>
    <row r="577" spans="1:6" x14ac:dyDescent="0.2">
      <c r="A577" s="202" t="s">
        <v>952</v>
      </c>
      <c r="B577" s="203">
        <v>615.32000000000005</v>
      </c>
      <c r="D577" s="53" t="s">
        <v>946</v>
      </c>
      <c r="E577" s="55" t="s">
        <v>945</v>
      </c>
      <c r="F577" s="53" t="s">
        <v>201</v>
      </c>
    </row>
    <row r="578" spans="1:6" x14ac:dyDescent="0.2">
      <c r="A578" s="202" t="s">
        <v>953</v>
      </c>
      <c r="B578" s="203">
        <v>844.05</v>
      </c>
      <c r="D578" s="53" t="s">
        <v>947</v>
      </c>
      <c r="E578" s="55" t="s">
        <v>948</v>
      </c>
      <c r="F578" s="53" t="s">
        <v>201</v>
      </c>
    </row>
    <row r="579" spans="1:6" x14ac:dyDescent="0.2">
      <c r="A579" s="202" t="s">
        <v>955</v>
      </c>
      <c r="B579" s="203">
        <v>769.15</v>
      </c>
      <c r="D579" s="53" t="s">
        <v>949</v>
      </c>
      <c r="E579" s="55" t="s">
        <v>948</v>
      </c>
      <c r="F579" s="53" t="s">
        <v>201</v>
      </c>
    </row>
    <row r="580" spans="1:6" x14ac:dyDescent="0.2">
      <c r="A580" s="202" t="s">
        <v>956</v>
      </c>
      <c r="B580" s="203">
        <v>1012.87</v>
      </c>
      <c r="D580" s="53" t="s">
        <v>950</v>
      </c>
      <c r="E580" s="55" t="s">
        <v>951</v>
      </c>
      <c r="F580" s="53" t="s">
        <v>201</v>
      </c>
    </row>
    <row r="581" spans="1:6" x14ac:dyDescent="0.2">
      <c r="A581" s="202" t="s">
        <v>958</v>
      </c>
      <c r="B581" s="203">
        <v>922.99</v>
      </c>
      <c r="D581" s="53" t="s">
        <v>952</v>
      </c>
      <c r="E581" s="55" t="s">
        <v>951</v>
      </c>
      <c r="F581" s="53" t="s">
        <v>201</v>
      </c>
    </row>
    <row r="582" spans="1:6" x14ac:dyDescent="0.2">
      <c r="A582" s="202" t="s">
        <v>959</v>
      </c>
      <c r="B582" s="203">
        <v>1181.69</v>
      </c>
      <c r="D582" s="53" t="s">
        <v>953</v>
      </c>
      <c r="E582" s="55" t="s">
        <v>954</v>
      </c>
      <c r="F582" s="53" t="s">
        <v>201</v>
      </c>
    </row>
    <row r="583" spans="1:6" x14ac:dyDescent="0.2">
      <c r="A583" s="202" t="s">
        <v>961</v>
      </c>
      <c r="B583" s="203">
        <v>1076.83</v>
      </c>
      <c r="D583" s="53" t="s">
        <v>955</v>
      </c>
      <c r="E583" s="55" t="s">
        <v>954</v>
      </c>
      <c r="F583" s="53" t="s">
        <v>201</v>
      </c>
    </row>
    <row r="584" spans="1:6" x14ac:dyDescent="0.2">
      <c r="A584" s="202" t="s">
        <v>962</v>
      </c>
      <c r="B584" s="203">
        <v>1350.51</v>
      </c>
      <c r="D584" s="53" t="s">
        <v>956</v>
      </c>
      <c r="E584" s="55" t="s">
        <v>957</v>
      </c>
      <c r="F584" s="53" t="s">
        <v>201</v>
      </c>
    </row>
    <row r="585" spans="1:6" x14ac:dyDescent="0.2">
      <c r="A585" s="202" t="s">
        <v>964</v>
      </c>
      <c r="B585" s="203">
        <v>1230.67</v>
      </c>
      <c r="D585" s="53" t="s">
        <v>958</v>
      </c>
      <c r="E585" s="55" t="s">
        <v>957</v>
      </c>
      <c r="F585" s="53" t="s">
        <v>201</v>
      </c>
    </row>
    <row r="586" spans="1:6" x14ac:dyDescent="0.2">
      <c r="A586" s="202" t="s">
        <v>965</v>
      </c>
      <c r="B586" s="203">
        <v>129.6</v>
      </c>
      <c r="D586" s="53" t="s">
        <v>959</v>
      </c>
      <c r="E586" s="55" t="s">
        <v>960</v>
      </c>
      <c r="F586" s="53" t="s">
        <v>201</v>
      </c>
    </row>
    <row r="587" spans="1:6" x14ac:dyDescent="0.2">
      <c r="A587" s="202" t="s">
        <v>967</v>
      </c>
      <c r="B587" s="203">
        <v>112.75</v>
      </c>
      <c r="D587" s="53" t="s">
        <v>961</v>
      </c>
      <c r="E587" s="55" t="s">
        <v>960</v>
      </c>
      <c r="F587" s="53" t="s">
        <v>201</v>
      </c>
    </row>
    <row r="588" spans="1:6" x14ac:dyDescent="0.2">
      <c r="A588" s="202" t="s">
        <v>968</v>
      </c>
      <c r="B588" s="203">
        <v>150.01</v>
      </c>
      <c r="D588" s="53" t="s">
        <v>962</v>
      </c>
      <c r="E588" s="55" t="s">
        <v>963</v>
      </c>
      <c r="F588" s="53" t="s">
        <v>201</v>
      </c>
    </row>
    <row r="589" spans="1:6" x14ac:dyDescent="0.2">
      <c r="A589" s="202" t="s">
        <v>970</v>
      </c>
      <c r="B589" s="203">
        <v>130.52000000000001</v>
      </c>
      <c r="D589" s="53" t="s">
        <v>964</v>
      </c>
      <c r="E589" s="55" t="s">
        <v>963</v>
      </c>
      <c r="F589" s="53" t="s">
        <v>201</v>
      </c>
    </row>
    <row r="590" spans="1:6" x14ac:dyDescent="0.2">
      <c r="A590" s="202" t="s">
        <v>971</v>
      </c>
      <c r="B590" s="203">
        <v>203.77</v>
      </c>
      <c r="D590" s="53" t="s">
        <v>965</v>
      </c>
      <c r="E590" s="55" t="s">
        <v>966</v>
      </c>
      <c r="F590" s="53" t="s">
        <v>201</v>
      </c>
    </row>
    <row r="591" spans="1:6" x14ac:dyDescent="0.2">
      <c r="A591" s="202" t="s">
        <v>973</v>
      </c>
      <c r="B591" s="203">
        <v>177.29</v>
      </c>
      <c r="D591" s="53" t="s">
        <v>967</v>
      </c>
      <c r="E591" s="55" t="s">
        <v>966</v>
      </c>
      <c r="F591" s="53" t="s">
        <v>201</v>
      </c>
    </row>
    <row r="592" spans="1:6" x14ac:dyDescent="0.2">
      <c r="A592" s="202" t="s">
        <v>974</v>
      </c>
      <c r="B592" s="203">
        <v>271.64</v>
      </c>
      <c r="D592" s="53" t="s">
        <v>968</v>
      </c>
      <c r="E592" s="55" t="s">
        <v>969</v>
      </c>
      <c r="F592" s="53" t="s">
        <v>201</v>
      </c>
    </row>
    <row r="593" spans="1:6" x14ac:dyDescent="0.2">
      <c r="A593" s="202" t="s">
        <v>976</v>
      </c>
      <c r="B593" s="203">
        <v>236.33</v>
      </c>
      <c r="D593" s="53" t="s">
        <v>970</v>
      </c>
      <c r="E593" s="55" t="s">
        <v>969</v>
      </c>
      <c r="F593" s="53" t="s">
        <v>201</v>
      </c>
    </row>
    <row r="594" spans="1:6" x14ac:dyDescent="0.2">
      <c r="A594" s="202" t="s">
        <v>977</v>
      </c>
      <c r="B594" s="203">
        <v>328.16</v>
      </c>
      <c r="D594" s="53" t="s">
        <v>971</v>
      </c>
      <c r="E594" s="55" t="s">
        <v>972</v>
      </c>
      <c r="F594" s="53" t="s">
        <v>201</v>
      </c>
    </row>
    <row r="595" spans="1:6" x14ac:dyDescent="0.2">
      <c r="A595" s="202" t="s">
        <v>979</v>
      </c>
      <c r="B595" s="203">
        <v>285.51</v>
      </c>
      <c r="D595" s="53" t="s">
        <v>973</v>
      </c>
      <c r="E595" s="55" t="s">
        <v>972</v>
      </c>
      <c r="F595" s="53" t="s">
        <v>201</v>
      </c>
    </row>
    <row r="596" spans="1:6" x14ac:dyDescent="0.2">
      <c r="A596" s="202" t="s">
        <v>980</v>
      </c>
      <c r="B596" s="203">
        <v>1068.74</v>
      </c>
      <c r="D596" s="53" t="s">
        <v>974</v>
      </c>
      <c r="E596" s="55" t="s">
        <v>975</v>
      </c>
      <c r="F596" s="53" t="s">
        <v>201</v>
      </c>
    </row>
    <row r="597" spans="1:6" x14ac:dyDescent="0.2">
      <c r="A597" s="202" t="s">
        <v>982</v>
      </c>
      <c r="B597" s="203">
        <v>1042.6300000000001</v>
      </c>
      <c r="D597" s="53" t="s">
        <v>976</v>
      </c>
      <c r="E597" s="55" t="s">
        <v>975</v>
      </c>
      <c r="F597" s="53" t="s">
        <v>201</v>
      </c>
    </row>
    <row r="598" spans="1:6" x14ac:dyDescent="0.2">
      <c r="A598" s="202" t="s">
        <v>983</v>
      </c>
      <c r="B598" s="203">
        <v>1237.1600000000001</v>
      </c>
      <c r="D598" s="53" t="s">
        <v>977</v>
      </c>
      <c r="E598" s="55" t="s">
        <v>978</v>
      </c>
      <c r="F598" s="53" t="s">
        <v>201</v>
      </c>
    </row>
    <row r="599" spans="1:6" x14ac:dyDescent="0.2">
      <c r="A599" s="202" t="s">
        <v>985</v>
      </c>
      <c r="B599" s="203">
        <v>1206.93</v>
      </c>
      <c r="D599" s="53" t="s">
        <v>979</v>
      </c>
      <c r="E599" s="55" t="s">
        <v>978</v>
      </c>
      <c r="F599" s="53" t="s">
        <v>201</v>
      </c>
    </row>
    <row r="600" spans="1:6" x14ac:dyDescent="0.2">
      <c r="A600" s="202" t="s">
        <v>986</v>
      </c>
      <c r="B600" s="203">
        <v>1680.4</v>
      </c>
      <c r="D600" s="53" t="s">
        <v>980</v>
      </c>
      <c r="E600" s="55" t="s">
        <v>981</v>
      </c>
      <c r="F600" s="53" t="s">
        <v>201</v>
      </c>
    </row>
    <row r="601" spans="1:6" x14ac:dyDescent="0.2">
      <c r="A601" s="202" t="s">
        <v>988</v>
      </c>
      <c r="B601" s="203">
        <v>1639.35</v>
      </c>
      <c r="D601" s="53" t="s">
        <v>982</v>
      </c>
      <c r="E601" s="55" t="s">
        <v>981</v>
      </c>
      <c r="F601" s="53" t="s">
        <v>201</v>
      </c>
    </row>
    <row r="602" spans="1:6" x14ac:dyDescent="0.2">
      <c r="A602" s="202" t="s">
        <v>989</v>
      </c>
      <c r="B602" s="203">
        <v>99.68</v>
      </c>
      <c r="D602" s="53" t="s">
        <v>983</v>
      </c>
      <c r="E602" s="55" t="s">
        <v>984</v>
      </c>
      <c r="F602" s="53" t="s">
        <v>201</v>
      </c>
    </row>
    <row r="603" spans="1:6" x14ac:dyDescent="0.2">
      <c r="A603" s="202" t="s">
        <v>991</v>
      </c>
      <c r="B603" s="203">
        <v>86.72</v>
      </c>
      <c r="D603" s="53" t="s">
        <v>985</v>
      </c>
      <c r="E603" s="55" t="s">
        <v>984</v>
      </c>
      <c r="F603" s="53" t="s">
        <v>201</v>
      </c>
    </row>
    <row r="604" spans="1:6" x14ac:dyDescent="0.2">
      <c r="A604" s="202" t="s">
        <v>992</v>
      </c>
      <c r="B604" s="203">
        <v>115.43</v>
      </c>
      <c r="D604" s="53" t="s">
        <v>986</v>
      </c>
      <c r="E604" s="55" t="s">
        <v>987</v>
      </c>
      <c r="F604" s="53" t="s">
        <v>201</v>
      </c>
    </row>
    <row r="605" spans="1:6" x14ac:dyDescent="0.2">
      <c r="A605" s="202" t="s">
        <v>994</v>
      </c>
      <c r="B605" s="203">
        <v>100.42</v>
      </c>
      <c r="D605" s="53" t="s">
        <v>988</v>
      </c>
      <c r="E605" s="55" t="s">
        <v>987</v>
      </c>
      <c r="F605" s="53" t="s">
        <v>201</v>
      </c>
    </row>
    <row r="606" spans="1:6" x14ac:dyDescent="0.2">
      <c r="A606" s="202" t="s">
        <v>995</v>
      </c>
      <c r="B606" s="203">
        <v>156.75</v>
      </c>
      <c r="D606" s="53" t="s">
        <v>989</v>
      </c>
      <c r="E606" s="55" t="s">
        <v>990</v>
      </c>
      <c r="F606" s="53" t="s">
        <v>201</v>
      </c>
    </row>
    <row r="607" spans="1:6" x14ac:dyDescent="0.2">
      <c r="A607" s="202" t="s">
        <v>997</v>
      </c>
      <c r="B607" s="203">
        <v>136.38</v>
      </c>
      <c r="D607" s="53" t="s">
        <v>991</v>
      </c>
      <c r="E607" s="55" t="s">
        <v>990</v>
      </c>
      <c r="F607" s="53" t="s">
        <v>201</v>
      </c>
    </row>
    <row r="608" spans="1:6" x14ac:dyDescent="0.2">
      <c r="A608" s="202" t="s">
        <v>998</v>
      </c>
      <c r="B608" s="203">
        <v>209.01</v>
      </c>
      <c r="D608" s="53" t="s">
        <v>992</v>
      </c>
      <c r="E608" s="55" t="s">
        <v>993</v>
      </c>
      <c r="F608" s="53" t="s">
        <v>201</v>
      </c>
    </row>
    <row r="609" spans="1:6" x14ac:dyDescent="0.2">
      <c r="A609" s="202" t="s">
        <v>1000</v>
      </c>
      <c r="B609" s="203">
        <v>181.84</v>
      </c>
      <c r="D609" s="53" t="s">
        <v>994</v>
      </c>
      <c r="E609" s="55" t="s">
        <v>993</v>
      </c>
      <c r="F609" s="53" t="s">
        <v>201</v>
      </c>
    </row>
    <row r="610" spans="1:6" x14ac:dyDescent="0.2">
      <c r="A610" s="202" t="s">
        <v>1001</v>
      </c>
      <c r="B610" s="203">
        <v>252.45</v>
      </c>
      <c r="D610" s="53" t="s">
        <v>995</v>
      </c>
      <c r="E610" s="55" t="s">
        <v>996</v>
      </c>
      <c r="F610" s="53" t="s">
        <v>201</v>
      </c>
    </row>
    <row r="611" spans="1:6" x14ac:dyDescent="0.2">
      <c r="A611" s="202" t="s">
        <v>1003</v>
      </c>
      <c r="B611" s="203">
        <v>219.64</v>
      </c>
      <c r="D611" s="53" t="s">
        <v>997</v>
      </c>
      <c r="E611" s="55" t="s">
        <v>996</v>
      </c>
      <c r="F611" s="53" t="s">
        <v>201</v>
      </c>
    </row>
    <row r="612" spans="1:6" x14ac:dyDescent="0.2">
      <c r="A612" s="202" t="s">
        <v>1004</v>
      </c>
      <c r="B612" s="203">
        <v>134.57</v>
      </c>
      <c r="D612" s="53" t="s">
        <v>998</v>
      </c>
      <c r="E612" s="55" t="s">
        <v>999</v>
      </c>
      <c r="F612" s="53" t="s">
        <v>201</v>
      </c>
    </row>
    <row r="613" spans="1:6" x14ac:dyDescent="0.2">
      <c r="A613" s="202" t="s">
        <v>1006</v>
      </c>
      <c r="B613" s="203">
        <v>117.08</v>
      </c>
      <c r="D613" s="53" t="s">
        <v>1000</v>
      </c>
      <c r="E613" s="55" t="s">
        <v>999</v>
      </c>
      <c r="F613" s="53" t="s">
        <v>201</v>
      </c>
    </row>
    <row r="614" spans="1:6" x14ac:dyDescent="0.2">
      <c r="A614" s="202" t="s">
        <v>1007</v>
      </c>
      <c r="B614" s="203">
        <v>155.81</v>
      </c>
      <c r="D614" s="53" t="s">
        <v>1001</v>
      </c>
      <c r="E614" s="55" t="s">
        <v>1002</v>
      </c>
      <c r="F614" s="53" t="s">
        <v>201</v>
      </c>
    </row>
    <row r="615" spans="1:6" x14ac:dyDescent="0.2">
      <c r="A615" s="202" t="s">
        <v>1009</v>
      </c>
      <c r="B615" s="203">
        <v>135.56</v>
      </c>
      <c r="D615" s="53" t="s">
        <v>1003</v>
      </c>
      <c r="E615" s="55" t="s">
        <v>1002</v>
      </c>
      <c r="F615" s="53" t="s">
        <v>201</v>
      </c>
    </row>
    <row r="616" spans="1:6" x14ac:dyDescent="0.2">
      <c r="A616" s="202" t="s">
        <v>1010</v>
      </c>
      <c r="B616" s="203">
        <v>211.61</v>
      </c>
      <c r="D616" s="53" t="s">
        <v>1004</v>
      </c>
      <c r="E616" s="55" t="s">
        <v>1005</v>
      </c>
      <c r="F616" s="53" t="s">
        <v>201</v>
      </c>
    </row>
    <row r="617" spans="1:6" x14ac:dyDescent="0.2">
      <c r="A617" s="202" t="s">
        <v>1012</v>
      </c>
      <c r="B617" s="203">
        <v>184.11</v>
      </c>
      <c r="D617" s="53" t="s">
        <v>1006</v>
      </c>
      <c r="E617" s="55" t="s">
        <v>1005</v>
      </c>
      <c r="F617" s="53" t="s">
        <v>201</v>
      </c>
    </row>
    <row r="618" spans="1:6" x14ac:dyDescent="0.2">
      <c r="A618" s="202" t="s">
        <v>1013</v>
      </c>
      <c r="B618" s="203">
        <v>282.14999999999998</v>
      </c>
      <c r="D618" s="53" t="s">
        <v>1007</v>
      </c>
      <c r="E618" s="55" t="s">
        <v>1008</v>
      </c>
      <c r="F618" s="53" t="s">
        <v>201</v>
      </c>
    </row>
    <row r="619" spans="1:6" x14ac:dyDescent="0.2">
      <c r="A619" s="202" t="s">
        <v>1015</v>
      </c>
      <c r="B619" s="203">
        <v>245.48</v>
      </c>
      <c r="D619" s="53" t="s">
        <v>1009</v>
      </c>
      <c r="E619" s="55" t="s">
        <v>1008</v>
      </c>
      <c r="F619" s="53" t="s">
        <v>201</v>
      </c>
    </row>
    <row r="620" spans="1:6" x14ac:dyDescent="0.2">
      <c r="A620" s="202" t="s">
        <v>1016</v>
      </c>
      <c r="B620" s="203">
        <v>340.8</v>
      </c>
      <c r="D620" s="53" t="s">
        <v>1010</v>
      </c>
      <c r="E620" s="55" t="s">
        <v>1011</v>
      </c>
      <c r="F620" s="53" t="s">
        <v>201</v>
      </c>
    </row>
    <row r="621" spans="1:6" x14ac:dyDescent="0.2">
      <c r="A621" s="202" t="s">
        <v>1018</v>
      </c>
      <c r="B621" s="203">
        <v>296.51</v>
      </c>
      <c r="D621" s="53" t="s">
        <v>1012</v>
      </c>
      <c r="E621" s="55" t="s">
        <v>1011</v>
      </c>
      <c r="F621" s="53" t="s">
        <v>201</v>
      </c>
    </row>
    <row r="622" spans="1:6" x14ac:dyDescent="0.2">
      <c r="A622" s="202" t="s">
        <v>1019</v>
      </c>
      <c r="B622" s="203">
        <v>199.11</v>
      </c>
      <c r="D622" s="53" t="s">
        <v>1013</v>
      </c>
      <c r="E622" s="55" t="s">
        <v>1014</v>
      </c>
      <c r="F622" s="53" t="s">
        <v>201</v>
      </c>
    </row>
    <row r="623" spans="1:6" x14ac:dyDescent="0.2">
      <c r="A623" s="202" t="s">
        <v>1021</v>
      </c>
      <c r="B623" s="203">
        <v>187.01</v>
      </c>
      <c r="D623" s="53" t="s">
        <v>1015</v>
      </c>
      <c r="E623" s="55" t="s">
        <v>1014</v>
      </c>
      <c r="F623" s="53" t="s">
        <v>201</v>
      </c>
    </row>
    <row r="624" spans="1:6" x14ac:dyDescent="0.2">
      <c r="A624" s="202" t="s">
        <v>1022</v>
      </c>
      <c r="B624" s="203">
        <v>226.77</v>
      </c>
      <c r="D624" s="53" t="s">
        <v>1016</v>
      </c>
      <c r="E624" s="55" t="s">
        <v>1017</v>
      </c>
      <c r="F624" s="53" t="s">
        <v>201</v>
      </c>
    </row>
    <row r="625" spans="1:6" x14ac:dyDescent="0.2">
      <c r="A625" s="202" t="s">
        <v>1024</v>
      </c>
      <c r="B625" s="203">
        <v>219.24</v>
      </c>
      <c r="D625" s="53" t="s">
        <v>1018</v>
      </c>
      <c r="E625" s="55" t="s">
        <v>1017</v>
      </c>
      <c r="F625" s="53" t="s">
        <v>201</v>
      </c>
    </row>
    <row r="626" spans="1:6" x14ac:dyDescent="0.2">
      <c r="A626" s="202" t="s">
        <v>1025</v>
      </c>
      <c r="B626" s="203">
        <v>51.21</v>
      </c>
      <c r="D626" s="53" t="s">
        <v>1019</v>
      </c>
      <c r="E626" s="55" t="s">
        <v>1020</v>
      </c>
      <c r="F626" s="53" t="s">
        <v>201</v>
      </c>
    </row>
    <row r="627" spans="1:6" x14ac:dyDescent="0.2">
      <c r="A627" s="202" t="s">
        <v>1027</v>
      </c>
      <c r="B627" s="203">
        <v>49.47</v>
      </c>
      <c r="D627" s="53" t="s">
        <v>1021</v>
      </c>
      <c r="E627" s="55" t="s">
        <v>1020</v>
      </c>
      <c r="F627" s="53" t="s">
        <v>201</v>
      </c>
    </row>
    <row r="628" spans="1:6" x14ac:dyDescent="0.2">
      <c r="A628" s="202" t="s">
        <v>1028</v>
      </c>
      <c r="B628" s="203">
        <v>217.33</v>
      </c>
      <c r="D628" s="53" t="s">
        <v>1022</v>
      </c>
      <c r="E628" s="55" t="s">
        <v>1023</v>
      </c>
      <c r="F628" s="53" t="s">
        <v>201</v>
      </c>
    </row>
    <row r="629" spans="1:6" x14ac:dyDescent="0.2">
      <c r="A629" s="202" t="s">
        <v>1030</v>
      </c>
      <c r="B629" s="203">
        <v>210.37</v>
      </c>
      <c r="D629" s="53" t="s">
        <v>1024</v>
      </c>
      <c r="E629" s="55" t="s">
        <v>1023</v>
      </c>
      <c r="F629" s="53" t="s">
        <v>201</v>
      </c>
    </row>
    <row r="630" spans="1:6" x14ac:dyDescent="0.2">
      <c r="A630" s="202" t="s">
        <v>1031</v>
      </c>
      <c r="B630" s="203">
        <v>384.36</v>
      </c>
      <c r="D630" s="53" t="s">
        <v>1025</v>
      </c>
      <c r="E630" s="55" t="s">
        <v>1026</v>
      </c>
      <c r="F630" s="53" t="s">
        <v>201</v>
      </c>
    </row>
    <row r="631" spans="1:6" x14ac:dyDescent="0.2">
      <c r="A631" s="202" t="s">
        <v>1033</v>
      </c>
      <c r="B631" s="203">
        <v>345.46</v>
      </c>
      <c r="D631" s="53" t="s">
        <v>1027</v>
      </c>
      <c r="E631" s="55" t="s">
        <v>1026</v>
      </c>
      <c r="F631" s="53" t="s">
        <v>201</v>
      </c>
    </row>
    <row r="632" spans="1:6" x14ac:dyDescent="0.2">
      <c r="A632" s="202" t="s">
        <v>1034</v>
      </c>
      <c r="B632" s="203">
        <v>426.36</v>
      </c>
      <c r="D632" s="53" t="s">
        <v>1028</v>
      </c>
      <c r="E632" s="55" t="s">
        <v>1029</v>
      </c>
      <c r="F632" s="53" t="s">
        <v>201</v>
      </c>
    </row>
    <row r="633" spans="1:6" x14ac:dyDescent="0.2">
      <c r="A633" s="202" t="s">
        <v>1036</v>
      </c>
      <c r="B633" s="203">
        <v>383.9</v>
      </c>
      <c r="D633" s="53" t="s">
        <v>1030</v>
      </c>
      <c r="E633" s="55" t="s">
        <v>1029</v>
      </c>
      <c r="F633" s="53" t="s">
        <v>201</v>
      </c>
    </row>
    <row r="634" spans="1:6" x14ac:dyDescent="0.2">
      <c r="A634" s="202" t="s">
        <v>1037</v>
      </c>
      <c r="B634" s="203">
        <v>473.34</v>
      </c>
      <c r="D634" s="53" t="s">
        <v>1031</v>
      </c>
      <c r="E634" s="55" t="s">
        <v>1032</v>
      </c>
      <c r="F634" s="53" t="s">
        <v>201</v>
      </c>
    </row>
    <row r="635" spans="1:6" x14ac:dyDescent="0.2">
      <c r="A635" s="202" t="s">
        <v>1039</v>
      </c>
      <c r="B635" s="203">
        <v>426.35</v>
      </c>
      <c r="D635" s="53" t="s">
        <v>1033</v>
      </c>
      <c r="E635" s="55" t="s">
        <v>1032</v>
      </c>
      <c r="F635" s="53" t="s">
        <v>201</v>
      </c>
    </row>
    <row r="636" spans="1:6" x14ac:dyDescent="0.2">
      <c r="A636" s="202" t="s">
        <v>1040</v>
      </c>
      <c r="B636" s="203">
        <v>521.34</v>
      </c>
      <c r="D636" s="53" t="s">
        <v>1034</v>
      </c>
      <c r="E636" s="55" t="s">
        <v>1035</v>
      </c>
      <c r="F636" s="53" t="s">
        <v>201</v>
      </c>
    </row>
    <row r="637" spans="1:6" x14ac:dyDescent="0.2">
      <c r="A637" s="202" t="s">
        <v>1042</v>
      </c>
      <c r="B637" s="203">
        <v>470.15</v>
      </c>
      <c r="D637" s="53" t="s">
        <v>1036</v>
      </c>
      <c r="E637" s="55" t="s">
        <v>1035</v>
      </c>
      <c r="F637" s="53" t="s">
        <v>201</v>
      </c>
    </row>
    <row r="638" spans="1:6" x14ac:dyDescent="0.2">
      <c r="A638" s="202" t="s">
        <v>1043</v>
      </c>
      <c r="B638" s="203">
        <v>660.83</v>
      </c>
      <c r="D638" s="53" t="s">
        <v>1037</v>
      </c>
      <c r="E638" s="55" t="s">
        <v>1038</v>
      </c>
      <c r="F638" s="53" t="s">
        <v>201</v>
      </c>
    </row>
    <row r="639" spans="1:6" x14ac:dyDescent="0.2">
      <c r="A639" s="202" t="s">
        <v>1045</v>
      </c>
      <c r="B639" s="203">
        <v>600.04999999999995</v>
      </c>
      <c r="D639" s="53" t="s">
        <v>1039</v>
      </c>
      <c r="E639" s="55" t="s">
        <v>1038</v>
      </c>
      <c r="F639" s="53" t="s">
        <v>201</v>
      </c>
    </row>
    <row r="640" spans="1:6" x14ac:dyDescent="0.2">
      <c r="A640" s="202" t="s">
        <v>1046</v>
      </c>
      <c r="B640" s="203">
        <v>948.93</v>
      </c>
      <c r="D640" s="53" t="s">
        <v>1040</v>
      </c>
      <c r="E640" s="55" t="s">
        <v>1041</v>
      </c>
      <c r="F640" s="53" t="s">
        <v>201</v>
      </c>
    </row>
    <row r="641" spans="1:6" x14ac:dyDescent="0.2">
      <c r="A641" s="202" t="s">
        <v>1048</v>
      </c>
      <c r="B641" s="203">
        <v>877.34</v>
      </c>
      <c r="D641" s="53" t="s">
        <v>1042</v>
      </c>
      <c r="E641" s="55" t="s">
        <v>1041</v>
      </c>
      <c r="F641" s="53" t="s">
        <v>201</v>
      </c>
    </row>
    <row r="642" spans="1:6" x14ac:dyDescent="0.2">
      <c r="A642" s="202" t="s">
        <v>1049</v>
      </c>
      <c r="B642" s="203">
        <v>615.20000000000005</v>
      </c>
      <c r="D642" s="53" t="s">
        <v>1043</v>
      </c>
      <c r="E642" s="55" t="s">
        <v>1044</v>
      </c>
      <c r="F642" s="53" t="s">
        <v>201</v>
      </c>
    </row>
    <row r="643" spans="1:6" x14ac:dyDescent="0.2">
      <c r="A643" s="202" t="s">
        <v>1051</v>
      </c>
      <c r="B643" s="203">
        <v>552.29</v>
      </c>
      <c r="D643" s="53" t="s">
        <v>1045</v>
      </c>
      <c r="E643" s="55" t="s">
        <v>1044</v>
      </c>
      <c r="F643" s="53" t="s">
        <v>201</v>
      </c>
    </row>
    <row r="644" spans="1:6" x14ac:dyDescent="0.2">
      <c r="A644" s="202" t="s">
        <v>1052</v>
      </c>
      <c r="B644" s="203">
        <v>682.15</v>
      </c>
      <c r="D644" s="53" t="s">
        <v>1046</v>
      </c>
      <c r="E644" s="55" t="s">
        <v>1047</v>
      </c>
      <c r="F644" s="53" t="s">
        <v>201</v>
      </c>
    </row>
    <row r="645" spans="1:6" x14ac:dyDescent="0.2">
      <c r="A645" s="202" t="s">
        <v>1054</v>
      </c>
      <c r="B645" s="203">
        <v>613.32000000000005</v>
      </c>
      <c r="D645" s="53" t="s">
        <v>1048</v>
      </c>
      <c r="E645" s="55" t="s">
        <v>1047</v>
      </c>
      <c r="F645" s="53" t="s">
        <v>201</v>
      </c>
    </row>
    <row r="646" spans="1:6" x14ac:dyDescent="0.2">
      <c r="A646" s="202" t="s">
        <v>1055</v>
      </c>
      <c r="B646" s="203">
        <v>794.56</v>
      </c>
      <c r="D646" s="53" t="s">
        <v>1049</v>
      </c>
      <c r="E646" s="55" t="s">
        <v>1050</v>
      </c>
      <c r="F646" s="53" t="s">
        <v>201</v>
      </c>
    </row>
    <row r="647" spans="1:6" x14ac:dyDescent="0.2">
      <c r="A647" s="202" t="s">
        <v>1057</v>
      </c>
      <c r="B647" s="203">
        <v>714.47</v>
      </c>
      <c r="D647" s="53" t="s">
        <v>1051</v>
      </c>
      <c r="E647" s="55" t="s">
        <v>1050</v>
      </c>
      <c r="F647" s="53" t="s">
        <v>201</v>
      </c>
    </row>
    <row r="648" spans="1:6" x14ac:dyDescent="0.2">
      <c r="A648" s="202" t="s">
        <v>1058</v>
      </c>
      <c r="B648" s="203">
        <v>878.05</v>
      </c>
      <c r="D648" s="53" t="s">
        <v>1052</v>
      </c>
      <c r="E648" s="55" t="s">
        <v>1053</v>
      </c>
      <c r="F648" s="53" t="s">
        <v>201</v>
      </c>
    </row>
    <row r="649" spans="1:6" x14ac:dyDescent="0.2">
      <c r="A649" s="202" t="s">
        <v>1060</v>
      </c>
      <c r="B649" s="203">
        <v>790.08</v>
      </c>
      <c r="D649" s="53" t="s">
        <v>1054</v>
      </c>
      <c r="E649" s="55" t="s">
        <v>1053</v>
      </c>
      <c r="F649" s="53" t="s">
        <v>201</v>
      </c>
    </row>
    <row r="650" spans="1:6" x14ac:dyDescent="0.2">
      <c r="A650" s="202" t="s">
        <v>1061</v>
      </c>
      <c r="B650" s="203">
        <v>1231.26</v>
      </c>
      <c r="D650" s="53" t="s">
        <v>1055</v>
      </c>
      <c r="E650" s="55" t="s">
        <v>1056</v>
      </c>
      <c r="F650" s="53" t="s">
        <v>201</v>
      </c>
    </row>
    <row r="651" spans="1:6" x14ac:dyDescent="0.2">
      <c r="A651" s="202" t="s">
        <v>1063</v>
      </c>
      <c r="B651" s="203">
        <v>1112.95</v>
      </c>
      <c r="D651" s="53" t="s">
        <v>1057</v>
      </c>
      <c r="E651" s="55" t="s">
        <v>1056</v>
      </c>
      <c r="F651" s="53" t="s">
        <v>201</v>
      </c>
    </row>
    <row r="652" spans="1:6" x14ac:dyDescent="0.2">
      <c r="A652" s="202" t="s">
        <v>1064</v>
      </c>
      <c r="B652" s="203">
        <v>1834.16</v>
      </c>
      <c r="D652" s="53" t="s">
        <v>1058</v>
      </c>
      <c r="E652" s="55" t="s">
        <v>1059</v>
      </c>
      <c r="F652" s="53" t="s">
        <v>201</v>
      </c>
    </row>
    <row r="653" spans="1:6" x14ac:dyDescent="0.2">
      <c r="A653" s="202" t="s">
        <v>1066</v>
      </c>
      <c r="B653" s="203">
        <v>1679.23</v>
      </c>
      <c r="D653" s="53" t="s">
        <v>1060</v>
      </c>
      <c r="E653" s="55" t="s">
        <v>1059</v>
      </c>
      <c r="F653" s="53" t="s">
        <v>201</v>
      </c>
    </row>
    <row r="654" spans="1:6" x14ac:dyDescent="0.2">
      <c r="A654" s="202" t="s">
        <v>1067</v>
      </c>
      <c r="B654" s="203">
        <v>287.52</v>
      </c>
      <c r="D654" s="53" t="s">
        <v>1061</v>
      </c>
      <c r="E654" s="55" t="s">
        <v>1062</v>
      </c>
      <c r="F654" s="53" t="s">
        <v>201</v>
      </c>
    </row>
    <row r="655" spans="1:6" x14ac:dyDescent="0.2">
      <c r="A655" s="202" t="s">
        <v>1069</v>
      </c>
      <c r="B655" s="203">
        <v>259.01</v>
      </c>
      <c r="D655" s="53" t="s">
        <v>1063</v>
      </c>
      <c r="E655" s="55" t="s">
        <v>1062</v>
      </c>
      <c r="F655" s="53" t="s">
        <v>201</v>
      </c>
    </row>
    <row r="656" spans="1:6" x14ac:dyDescent="0.2">
      <c r="A656" s="202" t="s">
        <v>1070</v>
      </c>
      <c r="B656" s="203">
        <v>317.86</v>
      </c>
      <c r="D656" s="53" t="s">
        <v>1064</v>
      </c>
      <c r="E656" s="55" t="s">
        <v>1065</v>
      </c>
      <c r="F656" s="53" t="s">
        <v>201</v>
      </c>
    </row>
    <row r="657" spans="1:6" x14ac:dyDescent="0.2">
      <c r="A657" s="202" t="s">
        <v>1072</v>
      </c>
      <c r="B657" s="203">
        <v>286.93</v>
      </c>
      <c r="D657" s="53" t="s">
        <v>1066</v>
      </c>
      <c r="E657" s="55" t="s">
        <v>1065</v>
      </c>
      <c r="F657" s="53" t="s">
        <v>201</v>
      </c>
    </row>
    <row r="658" spans="1:6" x14ac:dyDescent="0.2">
      <c r="A658" s="202" t="s">
        <v>1073</v>
      </c>
      <c r="B658" s="203">
        <v>351.13</v>
      </c>
      <c r="D658" s="53" t="s">
        <v>1067</v>
      </c>
      <c r="E658" s="55" t="s">
        <v>1068</v>
      </c>
      <c r="F658" s="53" t="s">
        <v>201</v>
      </c>
    </row>
    <row r="659" spans="1:6" x14ac:dyDescent="0.2">
      <c r="A659" s="202" t="s">
        <v>1075</v>
      </c>
      <c r="B659" s="203">
        <v>317.10000000000002</v>
      </c>
      <c r="D659" s="53" t="s">
        <v>1069</v>
      </c>
      <c r="E659" s="55" t="s">
        <v>1068</v>
      </c>
      <c r="F659" s="53" t="s">
        <v>201</v>
      </c>
    </row>
    <row r="660" spans="1:6" x14ac:dyDescent="0.2">
      <c r="A660" s="202" t="s">
        <v>1076</v>
      </c>
      <c r="B660" s="203">
        <v>384.59</v>
      </c>
      <c r="D660" s="53" t="s">
        <v>1070</v>
      </c>
      <c r="E660" s="55" t="s">
        <v>1071</v>
      </c>
      <c r="F660" s="53" t="s">
        <v>201</v>
      </c>
    </row>
    <row r="661" spans="1:6" x14ac:dyDescent="0.2">
      <c r="A661" s="202" t="s">
        <v>1078</v>
      </c>
      <c r="B661" s="203">
        <v>347.78</v>
      </c>
      <c r="D661" s="53" t="s">
        <v>1072</v>
      </c>
      <c r="E661" s="55" t="s">
        <v>1071</v>
      </c>
      <c r="F661" s="53" t="s">
        <v>201</v>
      </c>
    </row>
    <row r="662" spans="1:6" x14ac:dyDescent="0.2">
      <c r="A662" s="202" t="s">
        <v>1079</v>
      </c>
      <c r="B662" s="203">
        <v>493.8</v>
      </c>
      <c r="D662" s="53" t="s">
        <v>1073</v>
      </c>
      <c r="E662" s="55" t="s">
        <v>1074</v>
      </c>
      <c r="F662" s="53" t="s">
        <v>201</v>
      </c>
    </row>
    <row r="663" spans="1:6" x14ac:dyDescent="0.2">
      <c r="A663" s="202" t="s">
        <v>1081</v>
      </c>
      <c r="B663" s="203">
        <v>449.98</v>
      </c>
      <c r="D663" s="53" t="s">
        <v>1075</v>
      </c>
      <c r="E663" s="55" t="s">
        <v>1074</v>
      </c>
      <c r="F663" s="53" t="s">
        <v>201</v>
      </c>
    </row>
    <row r="664" spans="1:6" x14ac:dyDescent="0.2">
      <c r="A664" s="202" t="s">
        <v>1082</v>
      </c>
      <c r="B664" s="203">
        <v>736.8</v>
      </c>
      <c r="D664" s="53" t="s">
        <v>1076</v>
      </c>
      <c r="E664" s="55" t="s">
        <v>1077</v>
      </c>
      <c r="F664" s="53" t="s">
        <v>201</v>
      </c>
    </row>
    <row r="665" spans="1:6" x14ac:dyDescent="0.2">
      <c r="A665" s="202" t="s">
        <v>1084</v>
      </c>
      <c r="B665" s="203">
        <v>684.65</v>
      </c>
      <c r="D665" s="53" t="s">
        <v>1078</v>
      </c>
      <c r="E665" s="55" t="s">
        <v>1077</v>
      </c>
      <c r="F665" s="53" t="s">
        <v>201</v>
      </c>
    </row>
    <row r="666" spans="1:6" x14ac:dyDescent="0.2">
      <c r="A666" s="202" t="s">
        <v>1085</v>
      </c>
      <c r="B666" s="203">
        <v>475.7</v>
      </c>
      <c r="D666" s="53" t="s">
        <v>1079</v>
      </c>
      <c r="E666" s="55" t="s">
        <v>1080</v>
      </c>
      <c r="F666" s="53" t="s">
        <v>201</v>
      </c>
    </row>
    <row r="667" spans="1:6" x14ac:dyDescent="0.2">
      <c r="A667" s="202" t="s">
        <v>1087</v>
      </c>
      <c r="B667" s="203">
        <v>427.72</v>
      </c>
      <c r="D667" s="53" t="s">
        <v>1081</v>
      </c>
      <c r="E667" s="55" t="s">
        <v>1080</v>
      </c>
      <c r="F667" s="53" t="s">
        <v>201</v>
      </c>
    </row>
    <row r="668" spans="1:6" x14ac:dyDescent="0.2">
      <c r="A668" s="202" t="s">
        <v>1088</v>
      </c>
      <c r="B668" s="203">
        <v>529.03</v>
      </c>
      <c r="D668" s="53" t="s">
        <v>1082</v>
      </c>
      <c r="E668" s="55" t="s">
        <v>1083</v>
      </c>
      <c r="F668" s="53" t="s">
        <v>201</v>
      </c>
    </row>
    <row r="669" spans="1:6" x14ac:dyDescent="0.2">
      <c r="A669" s="202" t="s">
        <v>1090</v>
      </c>
      <c r="B669" s="203">
        <v>476.49</v>
      </c>
      <c r="D669" s="53" t="s">
        <v>1084</v>
      </c>
      <c r="E669" s="55" t="s">
        <v>1083</v>
      </c>
      <c r="F669" s="53" t="s">
        <v>201</v>
      </c>
    </row>
    <row r="670" spans="1:6" x14ac:dyDescent="0.2">
      <c r="A670" s="202" t="s">
        <v>1091</v>
      </c>
      <c r="B670" s="203">
        <v>583.89</v>
      </c>
      <c r="D670" s="53" t="s">
        <v>1085</v>
      </c>
      <c r="E670" s="55" t="s">
        <v>1086</v>
      </c>
      <c r="F670" s="53" t="s">
        <v>201</v>
      </c>
    </row>
    <row r="671" spans="1:6" x14ac:dyDescent="0.2">
      <c r="A671" s="202" t="s">
        <v>1093</v>
      </c>
      <c r="B671" s="203">
        <v>525.95000000000005</v>
      </c>
      <c r="D671" s="53" t="s">
        <v>1087</v>
      </c>
      <c r="E671" s="55" t="s">
        <v>1086</v>
      </c>
      <c r="F671" s="53" t="s">
        <v>201</v>
      </c>
    </row>
    <row r="672" spans="1:6" x14ac:dyDescent="0.2">
      <c r="A672" s="202" t="s">
        <v>1094</v>
      </c>
      <c r="B672" s="203">
        <v>652</v>
      </c>
      <c r="D672" s="53" t="s">
        <v>1088</v>
      </c>
      <c r="E672" s="55" t="s">
        <v>1089</v>
      </c>
      <c r="F672" s="53" t="s">
        <v>201</v>
      </c>
    </row>
    <row r="673" spans="1:6" x14ac:dyDescent="0.2">
      <c r="A673" s="202" t="s">
        <v>1096</v>
      </c>
      <c r="B673" s="203">
        <v>587.82000000000005</v>
      </c>
      <c r="D673" s="53" t="s">
        <v>1090</v>
      </c>
      <c r="E673" s="55" t="s">
        <v>1089</v>
      </c>
      <c r="F673" s="53" t="s">
        <v>201</v>
      </c>
    </row>
    <row r="674" spans="1:6" x14ac:dyDescent="0.2">
      <c r="A674" s="202" t="s">
        <v>1097</v>
      </c>
      <c r="B674" s="203">
        <v>927.14</v>
      </c>
      <c r="D674" s="53" t="s">
        <v>1091</v>
      </c>
      <c r="E674" s="55" t="s">
        <v>1092</v>
      </c>
      <c r="F674" s="53" t="s">
        <v>201</v>
      </c>
    </row>
    <row r="675" spans="1:6" x14ac:dyDescent="0.2">
      <c r="A675" s="202" t="s">
        <v>1099</v>
      </c>
      <c r="B675" s="203">
        <v>840.01</v>
      </c>
      <c r="D675" s="53" t="s">
        <v>1093</v>
      </c>
      <c r="E675" s="55" t="s">
        <v>1092</v>
      </c>
      <c r="F675" s="53" t="s">
        <v>201</v>
      </c>
    </row>
    <row r="676" spans="1:6" x14ac:dyDescent="0.2">
      <c r="A676" s="202" t="s">
        <v>1100</v>
      </c>
      <c r="B676" s="203">
        <v>1452.95</v>
      </c>
      <c r="D676" s="53" t="s">
        <v>1094</v>
      </c>
      <c r="E676" s="55" t="s">
        <v>1095</v>
      </c>
      <c r="F676" s="53" t="s">
        <v>201</v>
      </c>
    </row>
    <row r="677" spans="1:6" x14ac:dyDescent="0.2">
      <c r="A677" s="202" t="s">
        <v>1102</v>
      </c>
      <c r="B677" s="203">
        <v>1334.67</v>
      </c>
      <c r="D677" s="53" t="s">
        <v>1096</v>
      </c>
      <c r="E677" s="55" t="s">
        <v>1095</v>
      </c>
      <c r="F677" s="53" t="s">
        <v>201</v>
      </c>
    </row>
    <row r="678" spans="1:6" x14ac:dyDescent="0.2">
      <c r="A678" s="202" t="s">
        <v>1103</v>
      </c>
      <c r="B678" s="203">
        <v>405.35</v>
      </c>
      <c r="D678" s="53" t="s">
        <v>1097</v>
      </c>
      <c r="E678" s="55" t="s">
        <v>1098</v>
      </c>
      <c r="F678" s="53" t="s">
        <v>201</v>
      </c>
    </row>
    <row r="679" spans="1:6" x14ac:dyDescent="0.2">
      <c r="A679" s="202" t="s">
        <v>1105</v>
      </c>
      <c r="B679" s="203">
        <v>361.9</v>
      </c>
      <c r="D679" s="53" t="s">
        <v>1099</v>
      </c>
      <c r="E679" s="55" t="s">
        <v>1098</v>
      </c>
      <c r="F679" s="53" t="s">
        <v>201</v>
      </c>
    </row>
    <row r="680" spans="1:6" x14ac:dyDescent="0.2">
      <c r="A680" s="202" t="s">
        <v>1106</v>
      </c>
      <c r="B680" s="203">
        <v>456.91</v>
      </c>
      <c r="D680" s="53" t="s">
        <v>1100</v>
      </c>
      <c r="E680" s="55" t="s">
        <v>1101</v>
      </c>
      <c r="F680" s="53" t="s">
        <v>201</v>
      </c>
    </row>
    <row r="681" spans="1:6" x14ac:dyDescent="0.2">
      <c r="A681" s="202" t="s">
        <v>1108</v>
      </c>
      <c r="B681" s="203">
        <v>408.77</v>
      </c>
      <c r="D681" s="53" t="s">
        <v>1102</v>
      </c>
      <c r="E681" s="55" t="s">
        <v>1101</v>
      </c>
      <c r="F681" s="53" t="s">
        <v>201</v>
      </c>
    </row>
    <row r="682" spans="1:6" x14ac:dyDescent="0.2">
      <c r="A682" s="202" t="s">
        <v>1109</v>
      </c>
      <c r="B682" s="203">
        <v>695.72</v>
      </c>
      <c r="D682" s="53" t="s">
        <v>1103</v>
      </c>
      <c r="E682" s="55" t="s">
        <v>1104</v>
      </c>
      <c r="F682" s="53" t="s">
        <v>201</v>
      </c>
    </row>
    <row r="683" spans="1:6" x14ac:dyDescent="0.2">
      <c r="A683" s="202" t="s">
        <v>1111</v>
      </c>
      <c r="B683" s="203">
        <v>621.66</v>
      </c>
      <c r="D683" s="53" t="s">
        <v>1105</v>
      </c>
      <c r="E683" s="55" t="s">
        <v>1104</v>
      </c>
      <c r="F683" s="53" t="s">
        <v>201</v>
      </c>
    </row>
    <row r="684" spans="1:6" x14ac:dyDescent="0.2">
      <c r="A684" s="202" t="s">
        <v>1112</v>
      </c>
      <c r="B684" s="203">
        <v>1062.98</v>
      </c>
      <c r="D684" s="53" t="s">
        <v>1106</v>
      </c>
      <c r="E684" s="55" t="s">
        <v>1107</v>
      </c>
      <c r="F684" s="53" t="s">
        <v>201</v>
      </c>
    </row>
    <row r="685" spans="1:6" x14ac:dyDescent="0.2">
      <c r="A685" s="202" t="s">
        <v>1114</v>
      </c>
      <c r="B685" s="203">
        <v>949.67</v>
      </c>
      <c r="D685" s="53" t="s">
        <v>1108</v>
      </c>
      <c r="E685" s="55" t="s">
        <v>1107</v>
      </c>
      <c r="F685" s="53" t="s">
        <v>201</v>
      </c>
    </row>
    <row r="686" spans="1:6" x14ac:dyDescent="0.2">
      <c r="A686" s="202" t="s">
        <v>1115</v>
      </c>
      <c r="B686" s="203">
        <v>1293.81</v>
      </c>
      <c r="D686" s="53" t="s">
        <v>1109</v>
      </c>
      <c r="E686" s="55" t="s">
        <v>1110</v>
      </c>
      <c r="F686" s="53" t="s">
        <v>201</v>
      </c>
    </row>
    <row r="687" spans="1:6" x14ac:dyDescent="0.2">
      <c r="A687" s="202" t="s">
        <v>1117</v>
      </c>
      <c r="B687" s="203">
        <v>1133.31</v>
      </c>
      <c r="D687" s="53" t="s">
        <v>1111</v>
      </c>
      <c r="E687" s="55" t="s">
        <v>1110</v>
      </c>
      <c r="F687" s="53" t="s">
        <v>201</v>
      </c>
    </row>
    <row r="688" spans="1:6" x14ac:dyDescent="0.2">
      <c r="A688" s="202" t="s">
        <v>1118</v>
      </c>
      <c r="B688" s="203">
        <v>8.0299999999999994</v>
      </c>
      <c r="D688" s="53" t="s">
        <v>1112</v>
      </c>
      <c r="E688" s="55" t="s">
        <v>1113</v>
      </c>
      <c r="F688" s="53" t="s">
        <v>201</v>
      </c>
    </row>
    <row r="689" spans="1:6" x14ac:dyDescent="0.2">
      <c r="A689" s="202" t="s">
        <v>1120</v>
      </c>
      <c r="B689" s="203">
        <v>7.03</v>
      </c>
      <c r="D689" s="53" t="s">
        <v>1114</v>
      </c>
      <c r="E689" s="55" t="s">
        <v>1113</v>
      </c>
      <c r="F689" s="53" t="s">
        <v>201</v>
      </c>
    </row>
    <row r="690" spans="1:6" x14ac:dyDescent="0.2">
      <c r="A690" s="202" t="s">
        <v>1121</v>
      </c>
      <c r="B690" s="203">
        <v>6.53</v>
      </c>
      <c r="D690" s="53" t="s">
        <v>1115</v>
      </c>
      <c r="E690" s="55" t="s">
        <v>1116</v>
      </c>
      <c r="F690" s="53" t="s">
        <v>83</v>
      </c>
    </row>
    <row r="691" spans="1:6" x14ac:dyDescent="0.2">
      <c r="A691" s="202" t="s">
        <v>1123</v>
      </c>
      <c r="B691" s="203">
        <v>5.89</v>
      </c>
      <c r="D691" s="53" t="s">
        <v>1117</v>
      </c>
      <c r="E691" s="55" t="s">
        <v>1116</v>
      </c>
      <c r="F691" s="53" t="s">
        <v>83</v>
      </c>
    </row>
    <row r="692" spans="1:6" x14ac:dyDescent="0.2">
      <c r="A692" s="202" t="s">
        <v>1124</v>
      </c>
      <c r="B692" s="203">
        <v>5.73</v>
      </c>
      <c r="D692" s="53" t="s">
        <v>1118</v>
      </c>
      <c r="E692" s="55" t="s">
        <v>1119</v>
      </c>
      <c r="F692" s="53" t="s">
        <v>201</v>
      </c>
    </row>
    <row r="693" spans="1:6" x14ac:dyDescent="0.2">
      <c r="A693" s="202" t="s">
        <v>1126</v>
      </c>
      <c r="B693" s="203">
        <v>5.2</v>
      </c>
      <c r="D693" s="53" t="s">
        <v>1120</v>
      </c>
      <c r="E693" s="55" t="s">
        <v>1119</v>
      </c>
      <c r="F693" s="53" t="s">
        <v>201</v>
      </c>
    </row>
    <row r="694" spans="1:6" x14ac:dyDescent="0.2">
      <c r="A694" s="202" t="s">
        <v>1127</v>
      </c>
      <c r="B694" s="203">
        <v>2.0099999999999998</v>
      </c>
      <c r="D694" s="53" t="s">
        <v>1121</v>
      </c>
      <c r="E694" s="55" t="s">
        <v>1122</v>
      </c>
      <c r="F694" s="53" t="s">
        <v>201</v>
      </c>
    </row>
    <row r="695" spans="1:6" x14ac:dyDescent="0.2">
      <c r="A695" s="202" t="s">
        <v>1129</v>
      </c>
      <c r="B695" s="203">
        <v>1.86</v>
      </c>
      <c r="D695" s="53" t="s">
        <v>1123</v>
      </c>
      <c r="E695" s="55" t="s">
        <v>1122</v>
      </c>
      <c r="F695" s="53" t="s">
        <v>201</v>
      </c>
    </row>
    <row r="696" spans="1:6" x14ac:dyDescent="0.2">
      <c r="A696" s="202" t="s">
        <v>1130</v>
      </c>
      <c r="B696" s="203">
        <v>10.39</v>
      </c>
      <c r="D696" s="53" t="s">
        <v>1124</v>
      </c>
      <c r="E696" s="55" t="s">
        <v>1125</v>
      </c>
      <c r="F696" s="53" t="s">
        <v>201</v>
      </c>
    </row>
    <row r="697" spans="1:6" x14ac:dyDescent="0.2">
      <c r="A697" s="202" t="s">
        <v>1132</v>
      </c>
      <c r="B697" s="203">
        <v>9</v>
      </c>
      <c r="D697" s="53" t="s">
        <v>1126</v>
      </c>
      <c r="E697" s="55" t="s">
        <v>1125</v>
      </c>
      <c r="F697" s="53" t="s">
        <v>201</v>
      </c>
    </row>
    <row r="698" spans="1:6" x14ac:dyDescent="0.2">
      <c r="A698" s="202" t="s">
        <v>1133</v>
      </c>
      <c r="B698" s="203">
        <v>7.66</v>
      </c>
      <c r="D698" s="53" t="s">
        <v>1127</v>
      </c>
      <c r="E698" s="55" t="s">
        <v>1128</v>
      </c>
      <c r="F698" s="53" t="s">
        <v>201</v>
      </c>
    </row>
    <row r="699" spans="1:6" x14ac:dyDescent="0.2">
      <c r="A699" s="202" t="s">
        <v>1135</v>
      </c>
      <c r="B699" s="203">
        <v>6.64</v>
      </c>
      <c r="D699" s="53" t="s">
        <v>1129</v>
      </c>
      <c r="E699" s="55" t="s">
        <v>1128</v>
      </c>
      <c r="F699" s="53" t="s">
        <v>201</v>
      </c>
    </row>
    <row r="700" spans="1:6" x14ac:dyDescent="0.2">
      <c r="A700" s="202" t="s">
        <v>1136</v>
      </c>
      <c r="B700" s="203">
        <v>9.3699999999999992</v>
      </c>
      <c r="D700" s="53" t="s">
        <v>1130</v>
      </c>
      <c r="E700" s="55" t="s">
        <v>1131</v>
      </c>
      <c r="F700" s="53" t="s">
        <v>201</v>
      </c>
    </row>
    <row r="701" spans="1:6" x14ac:dyDescent="0.2">
      <c r="A701" s="202" t="s">
        <v>1138</v>
      </c>
      <c r="B701" s="203">
        <v>8.1199999999999992</v>
      </c>
      <c r="D701" s="53" t="s">
        <v>1132</v>
      </c>
      <c r="E701" s="55" t="s">
        <v>1131</v>
      </c>
      <c r="F701" s="53" t="s">
        <v>201</v>
      </c>
    </row>
    <row r="702" spans="1:6" x14ac:dyDescent="0.2">
      <c r="A702" s="202" t="s">
        <v>1139</v>
      </c>
      <c r="B702" s="203">
        <v>7.49</v>
      </c>
      <c r="D702" s="53" t="s">
        <v>1133</v>
      </c>
      <c r="E702" s="55" t="s">
        <v>1134</v>
      </c>
      <c r="F702" s="53" t="s">
        <v>201</v>
      </c>
    </row>
    <row r="703" spans="1:6" x14ac:dyDescent="0.2">
      <c r="A703" s="202" t="s">
        <v>1141</v>
      </c>
      <c r="B703" s="203">
        <v>6.49</v>
      </c>
      <c r="D703" s="53" t="s">
        <v>1135</v>
      </c>
      <c r="E703" s="55" t="s">
        <v>1134</v>
      </c>
      <c r="F703" s="53" t="s">
        <v>201</v>
      </c>
    </row>
    <row r="704" spans="1:6" x14ac:dyDescent="0.2">
      <c r="A704" s="202" t="s">
        <v>1142</v>
      </c>
      <c r="B704" s="203">
        <v>11.07</v>
      </c>
      <c r="D704" s="53" t="s">
        <v>1136</v>
      </c>
      <c r="E704" s="55" t="s">
        <v>1137</v>
      </c>
      <c r="F704" s="53" t="s">
        <v>201</v>
      </c>
    </row>
    <row r="705" spans="1:6" x14ac:dyDescent="0.2">
      <c r="A705" s="202" t="s">
        <v>1144</v>
      </c>
      <c r="B705" s="203">
        <v>9.59</v>
      </c>
      <c r="D705" s="53" t="s">
        <v>1138</v>
      </c>
      <c r="E705" s="55" t="s">
        <v>1137</v>
      </c>
      <c r="F705" s="53" t="s">
        <v>201</v>
      </c>
    </row>
    <row r="706" spans="1:6" x14ac:dyDescent="0.2">
      <c r="A706" s="202" t="s">
        <v>1145</v>
      </c>
      <c r="B706" s="203">
        <v>9.42</v>
      </c>
      <c r="D706" s="53" t="s">
        <v>1139</v>
      </c>
      <c r="E706" s="55" t="s">
        <v>1140</v>
      </c>
      <c r="F706" s="53" t="s">
        <v>201</v>
      </c>
    </row>
    <row r="707" spans="1:6" x14ac:dyDescent="0.2">
      <c r="A707" s="202" t="s">
        <v>1148</v>
      </c>
      <c r="B707" s="203">
        <v>8.17</v>
      </c>
      <c r="D707" s="53" t="s">
        <v>1141</v>
      </c>
      <c r="E707" s="55" t="s">
        <v>1140</v>
      </c>
      <c r="F707" s="53" t="s">
        <v>201</v>
      </c>
    </row>
    <row r="708" spans="1:6" x14ac:dyDescent="0.2">
      <c r="A708" s="202" t="s">
        <v>1149</v>
      </c>
      <c r="B708" s="203">
        <v>12.51</v>
      </c>
      <c r="D708" s="53" t="s">
        <v>1142</v>
      </c>
      <c r="E708" s="55" t="s">
        <v>1143</v>
      </c>
      <c r="F708" s="53" t="s">
        <v>201</v>
      </c>
    </row>
    <row r="709" spans="1:6" x14ac:dyDescent="0.2">
      <c r="A709" s="202" t="s">
        <v>1151</v>
      </c>
      <c r="B709" s="203">
        <v>11.18</v>
      </c>
      <c r="D709" s="53" t="s">
        <v>1144</v>
      </c>
      <c r="E709" s="55" t="s">
        <v>1143</v>
      </c>
      <c r="F709" s="53" t="s">
        <v>201</v>
      </c>
    </row>
    <row r="710" spans="1:6" x14ac:dyDescent="0.2">
      <c r="A710" s="202" t="s">
        <v>1152</v>
      </c>
      <c r="B710" s="203">
        <v>18.850000000000001</v>
      </c>
      <c r="D710" s="53" t="s">
        <v>1145</v>
      </c>
      <c r="E710" s="55" t="s">
        <v>1146</v>
      </c>
      <c r="F710" s="53" t="s">
        <v>1147</v>
      </c>
    </row>
    <row r="711" spans="1:6" x14ac:dyDescent="0.2">
      <c r="A711" s="202" t="s">
        <v>1154</v>
      </c>
      <c r="B711" s="203">
        <v>16.34</v>
      </c>
      <c r="D711" s="53" t="s">
        <v>1148</v>
      </c>
      <c r="E711" s="55" t="s">
        <v>1146</v>
      </c>
      <c r="F711" s="53" t="s">
        <v>1147</v>
      </c>
    </row>
    <row r="712" spans="1:6" x14ac:dyDescent="0.2">
      <c r="A712" s="202" t="s">
        <v>1155</v>
      </c>
      <c r="B712" s="203">
        <v>1.1299999999999999</v>
      </c>
      <c r="D712" s="53" t="s">
        <v>1149</v>
      </c>
      <c r="E712" s="55" t="s">
        <v>1150</v>
      </c>
      <c r="F712" s="53" t="s">
        <v>1147</v>
      </c>
    </row>
    <row r="713" spans="1:6" x14ac:dyDescent="0.2">
      <c r="A713" s="202" t="s">
        <v>1157</v>
      </c>
      <c r="B713" s="203">
        <v>0.98</v>
      </c>
      <c r="D713" s="53" t="s">
        <v>1151</v>
      </c>
      <c r="E713" s="55" t="s">
        <v>1150</v>
      </c>
      <c r="F713" s="53" t="s">
        <v>1147</v>
      </c>
    </row>
    <row r="714" spans="1:6" x14ac:dyDescent="0.2">
      <c r="A714" s="202" t="s">
        <v>1158</v>
      </c>
      <c r="B714" s="203">
        <v>0.32</v>
      </c>
      <c r="D714" s="53" t="s">
        <v>1152</v>
      </c>
      <c r="E714" s="55" t="s">
        <v>1153</v>
      </c>
      <c r="F714" s="53" t="s">
        <v>1147</v>
      </c>
    </row>
    <row r="715" spans="1:6" x14ac:dyDescent="0.2">
      <c r="A715" s="202" t="s">
        <v>1160</v>
      </c>
      <c r="B715" s="203">
        <v>0.27</v>
      </c>
      <c r="D715" s="53" t="s">
        <v>1154</v>
      </c>
      <c r="E715" s="55" t="s">
        <v>1153</v>
      </c>
      <c r="F715" s="53" t="s">
        <v>1147</v>
      </c>
    </row>
    <row r="716" spans="1:6" x14ac:dyDescent="0.2">
      <c r="A716" s="202" t="s">
        <v>1161</v>
      </c>
      <c r="B716" s="203">
        <v>2.2599999999999998</v>
      </c>
      <c r="D716" s="53" t="s">
        <v>1155</v>
      </c>
      <c r="E716" s="55" t="s">
        <v>1156</v>
      </c>
      <c r="F716" s="53" t="s">
        <v>1147</v>
      </c>
    </row>
    <row r="717" spans="1:6" x14ac:dyDescent="0.2">
      <c r="A717" s="202" t="s">
        <v>1163</v>
      </c>
      <c r="B717" s="203">
        <v>1.96</v>
      </c>
      <c r="D717" s="53" t="s">
        <v>1157</v>
      </c>
      <c r="E717" s="55" t="s">
        <v>1156</v>
      </c>
      <c r="F717" s="53" t="s">
        <v>1147</v>
      </c>
    </row>
    <row r="718" spans="1:6" x14ac:dyDescent="0.2">
      <c r="A718" s="202" t="s">
        <v>1164</v>
      </c>
      <c r="B718" s="203">
        <v>233.85</v>
      </c>
      <c r="D718" s="53" t="s">
        <v>1158</v>
      </c>
      <c r="E718" s="55" t="s">
        <v>1159</v>
      </c>
      <c r="F718" s="53" t="s">
        <v>1147</v>
      </c>
    </row>
    <row r="719" spans="1:6" x14ac:dyDescent="0.2">
      <c r="A719" s="202" t="s">
        <v>1166</v>
      </c>
      <c r="B719" s="203">
        <v>202.69</v>
      </c>
      <c r="D719" s="53" t="s">
        <v>1160</v>
      </c>
      <c r="E719" s="55" t="s">
        <v>1159</v>
      </c>
      <c r="F719" s="53" t="s">
        <v>1147</v>
      </c>
    </row>
    <row r="720" spans="1:6" x14ac:dyDescent="0.2">
      <c r="A720" s="202" t="s">
        <v>1167</v>
      </c>
      <c r="B720" s="203">
        <v>2.71</v>
      </c>
      <c r="D720" s="53" t="s">
        <v>1161</v>
      </c>
      <c r="E720" s="55" t="s">
        <v>1162</v>
      </c>
      <c r="F720" s="53" t="s">
        <v>1147</v>
      </c>
    </row>
    <row r="721" spans="1:6" x14ac:dyDescent="0.2">
      <c r="A721" s="202" t="s">
        <v>1169</v>
      </c>
      <c r="B721" s="203">
        <v>2.35</v>
      </c>
      <c r="D721" s="53" t="s">
        <v>1163</v>
      </c>
      <c r="E721" s="55" t="s">
        <v>1162</v>
      </c>
      <c r="F721" s="53" t="s">
        <v>1147</v>
      </c>
    </row>
    <row r="722" spans="1:6" x14ac:dyDescent="0.2">
      <c r="A722" s="202" t="s">
        <v>1170</v>
      </c>
      <c r="B722" s="203">
        <v>2451.6999999999998</v>
      </c>
      <c r="D722" s="53" t="s">
        <v>1164</v>
      </c>
      <c r="E722" s="55" t="s">
        <v>1165</v>
      </c>
      <c r="F722" s="53" t="s">
        <v>83</v>
      </c>
    </row>
    <row r="723" spans="1:6" x14ac:dyDescent="0.2">
      <c r="A723" s="202" t="s">
        <v>1173</v>
      </c>
      <c r="B723" s="203">
        <v>2124.9899999999998</v>
      </c>
      <c r="D723" s="53" t="s">
        <v>1166</v>
      </c>
      <c r="E723" s="55" t="s">
        <v>1165</v>
      </c>
      <c r="F723" s="53" t="s">
        <v>83</v>
      </c>
    </row>
    <row r="724" spans="1:6" x14ac:dyDescent="0.2">
      <c r="A724" s="202" t="s">
        <v>1174</v>
      </c>
      <c r="B724" s="203">
        <v>2357.41</v>
      </c>
      <c r="D724" s="53" t="s">
        <v>1167</v>
      </c>
      <c r="E724" s="55" t="s">
        <v>1168</v>
      </c>
      <c r="F724" s="53" t="s">
        <v>201</v>
      </c>
    </row>
    <row r="725" spans="1:6" x14ac:dyDescent="0.2">
      <c r="A725" s="202" t="s">
        <v>1176</v>
      </c>
      <c r="B725" s="203">
        <v>2043.26</v>
      </c>
      <c r="D725" s="53" t="s">
        <v>1169</v>
      </c>
      <c r="E725" s="55" t="s">
        <v>1168</v>
      </c>
      <c r="F725" s="53" t="s">
        <v>201</v>
      </c>
    </row>
    <row r="726" spans="1:6" x14ac:dyDescent="0.2">
      <c r="A726" s="202" t="s">
        <v>1177</v>
      </c>
      <c r="B726" s="203">
        <v>48.09</v>
      </c>
      <c r="D726" s="53" t="s">
        <v>1170</v>
      </c>
      <c r="E726" s="55" t="s">
        <v>1171</v>
      </c>
      <c r="F726" s="53" t="s">
        <v>1172</v>
      </c>
    </row>
    <row r="727" spans="1:6" x14ac:dyDescent="0.2">
      <c r="A727" s="202" t="s">
        <v>1179</v>
      </c>
      <c r="B727" s="203">
        <v>41.68</v>
      </c>
      <c r="D727" s="53" t="s">
        <v>1173</v>
      </c>
      <c r="E727" s="55" t="s">
        <v>1171</v>
      </c>
      <c r="F727" s="53" t="s">
        <v>1172</v>
      </c>
    </row>
    <row r="728" spans="1:6" x14ac:dyDescent="0.2">
      <c r="A728" s="202" t="s">
        <v>1180</v>
      </c>
      <c r="B728" s="203">
        <v>69.77</v>
      </c>
      <c r="D728" s="53" t="s">
        <v>1174</v>
      </c>
      <c r="E728" s="55" t="s">
        <v>1175</v>
      </c>
      <c r="F728" s="53" t="s">
        <v>1172</v>
      </c>
    </row>
    <row r="729" spans="1:6" x14ac:dyDescent="0.2">
      <c r="A729" s="202" t="s">
        <v>1182</v>
      </c>
      <c r="B729" s="203">
        <v>60.48</v>
      </c>
      <c r="D729" s="53" t="s">
        <v>1176</v>
      </c>
      <c r="E729" s="55" t="s">
        <v>1175</v>
      </c>
      <c r="F729" s="53" t="s">
        <v>1172</v>
      </c>
    </row>
    <row r="730" spans="1:6" x14ac:dyDescent="0.2">
      <c r="A730" s="202" t="s">
        <v>1183</v>
      </c>
      <c r="B730" s="203">
        <v>94.29</v>
      </c>
      <c r="D730" s="53" t="s">
        <v>1177</v>
      </c>
      <c r="E730" s="55" t="s">
        <v>1178</v>
      </c>
      <c r="F730" s="53" t="s">
        <v>430</v>
      </c>
    </row>
    <row r="731" spans="1:6" x14ac:dyDescent="0.2">
      <c r="A731" s="202" t="s">
        <v>1185</v>
      </c>
      <c r="B731" s="203">
        <v>81.73</v>
      </c>
      <c r="D731" s="53" t="s">
        <v>1179</v>
      </c>
      <c r="E731" s="55" t="s">
        <v>1178</v>
      </c>
      <c r="F731" s="53" t="s">
        <v>430</v>
      </c>
    </row>
    <row r="732" spans="1:6" x14ac:dyDescent="0.2">
      <c r="A732" s="202" t="s">
        <v>1186</v>
      </c>
      <c r="B732" s="203">
        <v>61.63</v>
      </c>
      <c r="D732" s="53" t="s">
        <v>1180</v>
      </c>
      <c r="E732" s="55" t="s">
        <v>1181</v>
      </c>
      <c r="F732" s="53" t="s">
        <v>430</v>
      </c>
    </row>
    <row r="733" spans="1:6" x14ac:dyDescent="0.2">
      <c r="A733" s="202" t="s">
        <v>1188</v>
      </c>
      <c r="B733" s="203">
        <v>61.14</v>
      </c>
      <c r="D733" s="53" t="s">
        <v>1182</v>
      </c>
      <c r="E733" s="55" t="s">
        <v>1181</v>
      </c>
      <c r="F733" s="53" t="s">
        <v>430</v>
      </c>
    </row>
    <row r="734" spans="1:6" x14ac:dyDescent="0.2">
      <c r="A734" s="202" t="s">
        <v>1189</v>
      </c>
      <c r="B734" s="203">
        <v>110.25</v>
      </c>
      <c r="D734" s="53" t="s">
        <v>1183</v>
      </c>
      <c r="E734" s="55" t="s">
        <v>1184</v>
      </c>
      <c r="F734" s="53" t="s">
        <v>430</v>
      </c>
    </row>
    <row r="735" spans="1:6" x14ac:dyDescent="0.2">
      <c r="A735" s="202" t="s">
        <v>1191</v>
      </c>
      <c r="B735" s="203">
        <v>109.37</v>
      </c>
      <c r="D735" s="53" t="s">
        <v>1185</v>
      </c>
      <c r="E735" s="55" t="s">
        <v>1184</v>
      </c>
      <c r="F735" s="53" t="s">
        <v>430</v>
      </c>
    </row>
    <row r="736" spans="1:6" x14ac:dyDescent="0.2">
      <c r="A736" s="202" t="s">
        <v>1192</v>
      </c>
      <c r="B736" s="203">
        <v>184.59</v>
      </c>
      <c r="D736" s="53" t="s">
        <v>1186</v>
      </c>
      <c r="E736" s="55" t="s">
        <v>1187</v>
      </c>
      <c r="F736" s="53" t="s">
        <v>83</v>
      </c>
    </row>
    <row r="737" spans="1:6" x14ac:dyDescent="0.2">
      <c r="A737" s="202" t="s">
        <v>1194</v>
      </c>
      <c r="B737" s="203">
        <v>183.12</v>
      </c>
      <c r="D737" s="53" t="s">
        <v>1188</v>
      </c>
      <c r="E737" s="55" t="s">
        <v>1187</v>
      </c>
      <c r="F737" s="53" t="s">
        <v>83</v>
      </c>
    </row>
    <row r="738" spans="1:6" x14ac:dyDescent="0.2">
      <c r="A738" s="202" t="s">
        <v>1195</v>
      </c>
      <c r="B738" s="203">
        <v>0.48</v>
      </c>
      <c r="D738" s="53" t="s">
        <v>1189</v>
      </c>
      <c r="E738" s="55" t="s">
        <v>1190</v>
      </c>
      <c r="F738" s="53" t="s">
        <v>83</v>
      </c>
    </row>
    <row r="739" spans="1:6" x14ac:dyDescent="0.2">
      <c r="A739" s="202" t="s">
        <v>1197</v>
      </c>
      <c r="B739" s="203">
        <v>0.47</v>
      </c>
      <c r="D739" s="53" t="s">
        <v>1191</v>
      </c>
      <c r="E739" s="55" t="s">
        <v>1190</v>
      </c>
      <c r="F739" s="53" t="s">
        <v>83</v>
      </c>
    </row>
    <row r="740" spans="1:6" x14ac:dyDescent="0.2">
      <c r="A740" s="202" t="s">
        <v>1198</v>
      </c>
      <c r="B740" s="203">
        <v>1.96</v>
      </c>
      <c r="D740" s="53" t="s">
        <v>1192</v>
      </c>
      <c r="E740" s="55" t="s">
        <v>1193</v>
      </c>
      <c r="F740" s="53" t="s">
        <v>83</v>
      </c>
    </row>
    <row r="741" spans="1:6" x14ac:dyDescent="0.2">
      <c r="A741" s="202" t="s">
        <v>1200</v>
      </c>
      <c r="B741" s="203">
        <v>1.92</v>
      </c>
      <c r="D741" s="53" t="s">
        <v>1194</v>
      </c>
      <c r="E741" s="55" t="s">
        <v>1193</v>
      </c>
      <c r="F741" s="53" t="s">
        <v>83</v>
      </c>
    </row>
    <row r="742" spans="1:6" x14ac:dyDescent="0.2">
      <c r="A742" s="202" t="s">
        <v>1201</v>
      </c>
      <c r="B742" s="203">
        <v>5619.97</v>
      </c>
      <c r="D742" s="53" t="s">
        <v>1195</v>
      </c>
      <c r="E742" s="55" t="s">
        <v>1196</v>
      </c>
      <c r="F742" s="53" t="s">
        <v>1147</v>
      </c>
    </row>
    <row r="743" spans="1:6" x14ac:dyDescent="0.2">
      <c r="A743" s="202" t="s">
        <v>1203</v>
      </c>
      <c r="B743" s="203">
        <v>5326.13</v>
      </c>
      <c r="D743" s="53" t="s">
        <v>1197</v>
      </c>
      <c r="E743" s="55" t="s">
        <v>1196</v>
      </c>
      <c r="F743" s="53" t="s">
        <v>1147</v>
      </c>
    </row>
    <row r="744" spans="1:6" x14ac:dyDescent="0.2">
      <c r="A744" s="202" t="s">
        <v>1204</v>
      </c>
      <c r="B744" s="203">
        <v>340.57</v>
      </c>
      <c r="D744" s="53" t="s">
        <v>1198</v>
      </c>
      <c r="E744" s="55" t="s">
        <v>1199</v>
      </c>
      <c r="F744" s="53" t="s">
        <v>1147</v>
      </c>
    </row>
    <row r="745" spans="1:6" x14ac:dyDescent="0.2">
      <c r="A745" s="202" t="s">
        <v>1206</v>
      </c>
      <c r="B745" s="203">
        <v>295.13</v>
      </c>
      <c r="D745" s="53" t="s">
        <v>1200</v>
      </c>
      <c r="E745" s="55" t="s">
        <v>1199</v>
      </c>
      <c r="F745" s="53" t="s">
        <v>1147</v>
      </c>
    </row>
    <row r="746" spans="1:6" x14ac:dyDescent="0.2">
      <c r="A746" s="202" t="s">
        <v>1207</v>
      </c>
      <c r="B746" s="203">
        <v>447.79</v>
      </c>
      <c r="D746" s="53" t="s">
        <v>1201</v>
      </c>
      <c r="E746" s="55" t="s">
        <v>1202</v>
      </c>
      <c r="F746" s="53" t="s">
        <v>83</v>
      </c>
    </row>
    <row r="747" spans="1:6" x14ac:dyDescent="0.2">
      <c r="A747" s="202" t="s">
        <v>1210</v>
      </c>
      <c r="B747" s="203">
        <v>388.04</v>
      </c>
      <c r="D747" s="53" t="s">
        <v>1203</v>
      </c>
      <c r="E747" s="55" t="s">
        <v>1202</v>
      </c>
      <c r="F747" s="53" t="s">
        <v>83</v>
      </c>
    </row>
    <row r="748" spans="1:6" x14ac:dyDescent="0.2">
      <c r="A748" s="202" t="s">
        <v>1211</v>
      </c>
      <c r="B748" s="203">
        <v>0.08</v>
      </c>
      <c r="D748" s="53" t="s">
        <v>1204</v>
      </c>
      <c r="E748" s="55" t="s">
        <v>1205</v>
      </c>
      <c r="F748" s="53" t="s">
        <v>83</v>
      </c>
    </row>
    <row r="749" spans="1:6" x14ac:dyDescent="0.2">
      <c r="A749" s="202" t="s">
        <v>1214</v>
      </c>
      <c r="B749" s="203">
        <v>0.08</v>
      </c>
      <c r="D749" s="53" t="s">
        <v>1206</v>
      </c>
      <c r="E749" s="55" t="s">
        <v>1205</v>
      </c>
      <c r="F749" s="53" t="s">
        <v>83</v>
      </c>
    </row>
    <row r="750" spans="1:6" x14ac:dyDescent="0.2">
      <c r="A750" s="202" t="s">
        <v>1215</v>
      </c>
      <c r="B750" s="203">
        <v>399.6</v>
      </c>
      <c r="D750" s="53" t="s">
        <v>1207</v>
      </c>
      <c r="E750" s="55" t="s">
        <v>1208</v>
      </c>
      <c r="F750" s="53" t="s">
        <v>1209</v>
      </c>
    </row>
    <row r="751" spans="1:6" x14ac:dyDescent="0.2">
      <c r="A751" s="202" t="s">
        <v>1217</v>
      </c>
      <c r="B751" s="203">
        <v>399.6</v>
      </c>
      <c r="D751" s="53" t="s">
        <v>1210</v>
      </c>
      <c r="E751" s="55" t="s">
        <v>1208</v>
      </c>
      <c r="F751" s="53" t="s">
        <v>1209</v>
      </c>
    </row>
    <row r="752" spans="1:6" x14ac:dyDescent="0.2">
      <c r="A752" s="202" t="s">
        <v>1218</v>
      </c>
      <c r="B752" s="203">
        <v>284.8</v>
      </c>
      <c r="D752" s="53" t="s">
        <v>1211</v>
      </c>
      <c r="E752" s="55" t="s">
        <v>1212</v>
      </c>
      <c r="F752" s="53" t="s">
        <v>1213</v>
      </c>
    </row>
    <row r="753" spans="1:6" x14ac:dyDescent="0.2">
      <c r="A753" s="202" t="s">
        <v>1220</v>
      </c>
      <c r="B753" s="203">
        <v>284.8</v>
      </c>
      <c r="D753" s="53" t="s">
        <v>1214</v>
      </c>
      <c r="E753" s="55" t="s">
        <v>1212</v>
      </c>
      <c r="F753" s="53" t="s">
        <v>1213</v>
      </c>
    </row>
    <row r="754" spans="1:6" x14ac:dyDescent="0.2">
      <c r="A754" s="202" t="s">
        <v>1221</v>
      </c>
      <c r="B754" s="203">
        <v>7670.47</v>
      </c>
      <c r="D754" s="53" t="s">
        <v>1215</v>
      </c>
      <c r="E754" s="55" t="s">
        <v>1216</v>
      </c>
      <c r="F754" s="53" t="s">
        <v>201</v>
      </c>
    </row>
    <row r="755" spans="1:6" x14ac:dyDescent="0.2">
      <c r="A755" s="202" t="s">
        <v>1223</v>
      </c>
      <c r="B755" s="203">
        <v>6857.81</v>
      </c>
      <c r="D755" s="53" t="s">
        <v>1217</v>
      </c>
      <c r="E755" s="55" t="s">
        <v>1216</v>
      </c>
      <c r="F755" s="53" t="s">
        <v>201</v>
      </c>
    </row>
    <row r="756" spans="1:6" x14ac:dyDescent="0.2">
      <c r="A756" s="202" t="s">
        <v>1224</v>
      </c>
      <c r="B756" s="203">
        <v>7914.02</v>
      </c>
      <c r="D756" s="53" t="s">
        <v>1218</v>
      </c>
      <c r="E756" s="55" t="s">
        <v>1219</v>
      </c>
      <c r="F756" s="53" t="s">
        <v>201</v>
      </c>
    </row>
    <row r="757" spans="1:6" x14ac:dyDescent="0.2">
      <c r="A757" s="202" t="s">
        <v>1226</v>
      </c>
      <c r="B757" s="203">
        <v>7097.14</v>
      </c>
      <c r="D757" s="53" t="s">
        <v>1220</v>
      </c>
      <c r="E757" s="55" t="s">
        <v>1219</v>
      </c>
      <c r="F757" s="53" t="s">
        <v>201</v>
      </c>
    </row>
    <row r="758" spans="1:6" x14ac:dyDescent="0.2">
      <c r="A758" s="202" t="s">
        <v>1227</v>
      </c>
      <c r="B758" s="203">
        <v>8401.1299999999992</v>
      </c>
      <c r="D758" s="53" t="s">
        <v>1221</v>
      </c>
      <c r="E758" s="55" t="s">
        <v>1222</v>
      </c>
      <c r="F758" s="53" t="s">
        <v>83</v>
      </c>
    </row>
    <row r="759" spans="1:6" x14ac:dyDescent="0.2">
      <c r="A759" s="202" t="s">
        <v>1229</v>
      </c>
      <c r="B759" s="203">
        <v>7575.79</v>
      </c>
      <c r="D759" s="53" t="s">
        <v>1223</v>
      </c>
      <c r="E759" s="55" t="s">
        <v>1222</v>
      </c>
      <c r="F759" s="53" t="s">
        <v>83</v>
      </c>
    </row>
    <row r="760" spans="1:6" x14ac:dyDescent="0.2">
      <c r="A760" s="202" t="s">
        <v>1230</v>
      </c>
      <c r="B760" s="203">
        <v>12463.51</v>
      </c>
      <c r="D760" s="53" t="s">
        <v>1224</v>
      </c>
      <c r="E760" s="55" t="s">
        <v>1225</v>
      </c>
      <c r="F760" s="53" t="s">
        <v>83</v>
      </c>
    </row>
    <row r="761" spans="1:6" x14ac:dyDescent="0.2">
      <c r="A761" s="202" t="s">
        <v>1232</v>
      </c>
      <c r="B761" s="203">
        <v>11092.62</v>
      </c>
      <c r="D761" s="53" t="s">
        <v>1226</v>
      </c>
      <c r="E761" s="55" t="s">
        <v>1225</v>
      </c>
      <c r="F761" s="53" t="s">
        <v>83</v>
      </c>
    </row>
    <row r="762" spans="1:6" x14ac:dyDescent="0.2">
      <c r="A762" s="202" t="s">
        <v>1233</v>
      </c>
      <c r="B762" s="203">
        <v>12707.06</v>
      </c>
      <c r="D762" s="53" t="s">
        <v>1227</v>
      </c>
      <c r="E762" s="55" t="s">
        <v>1228</v>
      </c>
      <c r="F762" s="53" t="s">
        <v>83</v>
      </c>
    </row>
    <row r="763" spans="1:6" x14ac:dyDescent="0.2">
      <c r="A763" s="202" t="s">
        <v>1235</v>
      </c>
      <c r="B763" s="203">
        <v>11331.95</v>
      </c>
      <c r="D763" s="53" t="s">
        <v>1229</v>
      </c>
      <c r="E763" s="55" t="s">
        <v>1228</v>
      </c>
      <c r="F763" s="53" t="s">
        <v>83</v>
      </c>
    </row>
    <row r="764" spans="1:6" x14ac:dyDescent="0.2">
      <c r="A764" s="202" t="s">
        <v>1236</v>
      </c>
      <c r="B764" s="203">
        <v>13194.16</v>
      </c>
      <c r="D764" s="53" t="s">
        <v>1230</v>
      </c>
      <c r="E764" s="55" t="s">
        <v>1231</v>
      </c>
      <c r="F764" s="53" t="s">
        <v>83</v>
      </c>
    </row>
    <row r="765" spans="1:6" x14ac:dyDescent="0.2">
      <c r="A765" s="202" t="s">
        <v>1238</v>
      </c>
      <c r="B765" s="203">
        <v>11810.6</v>
      </c>
      <c r="D765" s="53" t="s">
        <v>1232</v>
      </c>
      <c r="E765" s="55" t="s">
        <v>1231</v>
      </c>
      <c r="F765" s="53" t="s">
        <v>83</v>
      </c>
    </row>
    <row r="766" spans="1:6" x14ac:dyDescent="0.2">
      <c r="A766" s="202" t="s">
        <v>1239</v>
      </c>
      <c r="B766" s="203">
        <v>19266.05</v>
      </c>
      <c r="D766" s="53" t="s">
        <v>1233</v>
      </c>
      <c r="E766" s="55" t="s">
        <v>1234</v>
      </c>
      <c r="F766" s="53" t="s">
        <v>83</v>
      </c>
    </row>
    <row r="767" spans="1:6" x14ac:dyDescent="0.2">
      <c r="A767" s="202" t="s">
        <v>1242</v>
      </c>
      <c r="B767" s="203">
        <v>17192.87</v>
      </c>
      <c r="D767" s="53" t="s">
        <v>1235</v>
      </c>
      <c r="E767" s="55" t="s">
        <v>1234</v>
      </c>
      <c r="F767" s="53" t="s">
        <v>83</v>
      </c>
    </row>
    <row r="768" spans="1:6" x14ac:dyDescent="0.2">
      <c r="A768" s="202" t="s">
        <v>1243</v>
      </c>
      <c r="B768" s="203">
        <v>14739.06</v>
      </c>
      <c r="D768" s="53" t="s">
        <v>1236</v>
      </c>
      <c r="E768" s="55" t="s">
        <v>1237</v>
      </c>
      <c r="F768" s="53" t="s">
        <v>83</v>
      </c>
    </row>
    <row r="769" spans="1:6" x14ac:dyDescent="0.2">
      <c r="A769" s="202" t="s">
        <v>1245</v>
      </c>
      <c r="B769" s="203">
        <v>13153.02</v>
      </c>
      <c r="D769" s="53" t="s">
        <v>1238</v>
      </c>
      <c r="E769" s="55" t="s">
        <v>1237</v>
      </c>
      <c r="F769" s="53" t="s">
        <v>83</v>
      </c>
    </row>
    <row r="770" spans="1:6" x14ac:dyDescent="0.2">
      <c r="A770" s="202" t="s">
        <v>1246</v>
      </c>
      <c r="B770" s="203">
        <v>12528.2</v>
      </c>
      <c r="D770" s="53" t="s">
        <v>1239</v>
      </c>
      <c r="E770" s="55" t="s">
        <v>1240</v>
      </c>
      <c r="F770" s="53" t="s">
        <v>1241</v>
      </c>
    </row>
    <row r="771" spans="1:6" x14ac:dyDescent="0.2">
      <c r="A771" s="202" t="s">
        <v>1248</v>
      </c>
      <c r="B771" s="203">
        <v>11180.07</v>
      </c>
      <c r="D771" s="53" t="s">
        <v>1242</v>
      </c>
      <c r="E771" s="55" t="s">
        <v>1240</v>
      </c>
      <c r="F771" s="53" t="s">
        <v>1241</v>
      </c>
    </row>
    <row r="772" spans="1:6" x14ac:dyDescent="0.2">
      <c r="A772" s="202" t="s">
        <v>1249</v>
      </c>
      <c r="B772" s="203">
        <v>11580.69</v>
      </c>
      <c r="D772" s="53" t="s">
        <v>1243</v>
      </c>
      <c r="E772" s="55" t="s">
        <v>1244</v>
      </c>
      <c r="F772" s="53" t="s">
        <v>1241</v>
      </c>
    </row>
    <row r="773" spans="1:6" x14ac:dyDescent="0.2">
      <c r="A773" s="202" t="s">
        <v>1251</v>
      </c>
      <c r="B773" s="203">
        <v>10334.51</v>
      </c>
      <c r="D773" s="53" t="s">
        <v>1245</v>
      </c>
      <c r="E773" s="55" t="s">
        <v>1244</v>
      </c>
      <c r="F773" s="53" t="s">
        <v>1241</v>
      </c>
    </row>
    <row r="774" spans="1:6" x14ac:dyDescent="0.2">
      <c r="A774" s="202" t="s">
        <v>1252</v>
      </c>
      <c r="B774" s="203">
        <v>8843.43</v>
      </c>
      <c r="D774" s="53" t="s">
        <v>1246</v>
      </c>
      <c r="E774" s="55" t="s">
        <v>1247</v>
      </c>
      <c r="F774" s="53" t="s">
        <v>1241</v>
      </c>
    </row>
    <row r="775" spans="1:6" x14ac:dyDescent="0.2">
      <c r="A775" s="202" t="s">
        <v>1254</v>
      </c>
      <c r="B775" s="203">
        <v>7891.81</v>
      </c>
      <c r="D775" s="53" t="s">
        <v>1248</v>
      </c>
      <c r="E775" s="55" t="s">
        <v>1247</v>
      </c>
      <c r="F775" s="53" t="s">
        <v>1241</v>
      </c>
    </row>
    <row r="776" spans="1:6" x14ac:dyDescent="0.2">
      <c r="A776" s="202" t="s">
        <v>1255</v>
      </c>
      <c r="B776" s="203">
        <v>7527.46</v>
      </c>
      <c r="D776" s="53" t="s">
        <v>1249</v>
      </c>
      <c r="E776" s="55" t="s">
        <v>1250</v>
      </c>
      <c r="F776" s="53" t="s">
        <v>1241</v>
      </c>
    </row>
    <row r="777" spans="1:6" x14ac:dyDescent="0.2">
      <c r="A777" s="202" t="s">
        <v>1257</v>
      </c>
      <c r="B777" s="203">
        <v>6717.44</v>
      </c>
      <c r="D777" s="53" t="s">
        <v>1251</v>
      </c>
      <c r="E777" s="55" t="s">
        <v>1250</v>
      </c>
      <c r="F777" s="53" t="s">
        <v>1241</v>
      </c>
    </row>
    <row r="778" spans="1:6" x14ac:dyDescent="0.2">
      <c r="A778" s="202" t="s">
        <v>1258</v>
      </c>
      <c r="B778" s="203">
        <v>13475.71</v>
      </c>
      <c r="D778" s="53" t="s">
        <v>1252</v>
      </c>
      <c r="E778" s="55" t="s">
        <v>1253</v>
      </c>
      <c r="F778" s="53" t="s">
        <v>1241</v>
      </c>
    </row>
    <row r="779" spans="1:6" x14ac:dyDescent="0.2">
      <c r="A779" s="202" t="s">
        <v>1260</v>
      </c>
      <c r="B779" s="203">
        <v>12025.62</v>
      </c>
      <c r="D779" s="53" t="s">
        <v>1254</v>
      </c>
      <c r="E779" s="55" t="s">
        <v>1253</v>
      </c>
      <c r="F779" s="53" t="s">
        <v>1241</v>
      </c>
    </row>
    <row r="780" spans="1:6" x14ac:dyDescent="0.2">
      <c r="A780" s="202" t="s">
        <v>1261</v>
      </c>
      <c r="B780" s="203">
        <v>10317.34</v>
      </c>
      <c r="D780" s="53" t="s">
        <v>1255</v>
      </c>
      <c r="E780" s="55" t="s">
        <v>1256</v>
      </c>
      <c r="F780" s="53" t="s">
        <v>1241</v>
      </c>
    </row>
    <row r="781" spans="1:6" x14ac:dyDescent="0.2">
      <c r="A781" s="202" t="s">
        <v>1263</v>
      </c>
      <c r="B781" s="203">
        <v>9207.11</v>
      </c>
      <c r="D781" s="53" t="s">
        <v>1257</v>
      </c>
      <c r="E781" s="55" t="s">
        <v>1256</v>
      </c>
      <c r="F781" s="53" t="s">
        <v>1241</v>
      </c>
    </row>
    <row r="782" spans="1:6" x14ac:dyDescent="0.2">
      <c r="A782" s="202" t="s">
        <v>1264</v>
      </c>
      <c r="B782" s="203">
        <v>8790.7999999999993</v>
      </c>
      <c r="D782" s="53" t="s">
        <v>1258</v>
      </c>
      <c r="E782" s="55" t="s">
        <v>1259</v>
      </c>
      <c r="F782" s="53" t="s">
        <v>1241</v>
      </c>
    </row>
    <row r="783" spans="1:6" x14ac:dyDescent="0.2">
      <c r="A783" s="202" t="s">
        <v>1266</v>
      </c>
      <c r="B783" s="203">
        <v>7844.84</v>
      </c>
      <c r="D783" s="53" t="s">
        <v>1260</v>
      </c>
      <c r="E783" s="55" t="s">
        <v>1259</v>
      </c>
      <c r="F783" s="53" t="s">
        <v>1241</v>
      </c>
    </row>
    <row r="784" spans="1:6" x14ac:dyDescent="0.2">
      <c r="A784" s="202" t="s">
        <v>1267</v>
      </c>
      <c r="B784" s="203">
        <v>8106.48</v>
      </c>
      <c r="D784" s="53" t="s">
        <v>1261</v>
      </c>
      <c r="E784" s="55" t="s">
        <v>1262</v>
      </c>
      <c r="F784" s="53" t="s">
        <v>1241</v>
      </c>
    </row>
    <row r="785" spans="1:6" x14ac:dyDescent="0.2">
      <c r="A785" s="202" t="s">
        <v>1269</v>
      </c>
      <c r="B785" s="203">
        <v>7234.16</v>
      </c>
      <c r="D785" s="53" t="s">
        <v>1263</v>
      </c>
      <c r="E785" s="55" t="s">
        <v>1262</v>
      </c>
      <c r="F785" s="53" t="s">
        <v>1241</v>
      </c>
    </row>
    <row r="786" spans="1:6" x14ac:dyDescent="0.2">
      <c r="A786" s="202" t="s">
        <v>1270</v>
      </c>
      <c r="B786" s="203">
        <v>6211.46</v>
      </c>
      <c r="D786" s="53" t="s">
        <v>1264</v>
      </c>
      <c r="E786" s="55" t="s">
        <v>1265</v>
      </c>
      <c r="F786" s="53" t="s">
        <v>1241</v>
      </c>
    </row>
    <row r="787" spans="1:6" x14ac:dyDescent="0.2">
      <c r="A787" s="202" t="s">
        <v>1272</v>
      </c>
      <c r="B787" s="203">
        <v>5543.06</v>
      </c>
      <c r="D787" s="53" t="s">
        <v>1266</v>
      </c>
      <c r="E787" s="55" t="s">
        <v>1265</v>
      </c>
      <c r="F787" s="53" t="s">
        <v>1241</v>
      </c>
    </row>
    <row r="788" spans="1:6" x14ac:dyDescent="0.2">
      <c r="A788" s="202" t="s">
        <v>1273</v>
      </c>
      <c r="B788" s="203">
        <v>5263.95</v>
      </c>
      <c r="D788" s="53" t="s">
        <v>1267</v>
      </c>
      <c r="E788" s="55" t="s">
        <v>1268</v>
      </c>
      <c r="F788" s="53" t="s">
        <v>1241</v>
      </c>
    </row>
    <row r="789" spans="1:6" x14ac:dyDescent="0.2">
      <c r="A789" s="202" t="s">
        <v>1275</v>
      </c>
      <c r="B789" s="203">
        <v>4697.5</v>
      </c>
      <c r="D789" s="53" t="s">
        <v>1269</v>
      </c>
      <c r="E789" s="55" t="s">
        <v>1268</v>
      </c>
      <c r="F789" s="53" t="s">
        <v>1241</v>
      </c>
    </row>
    <row r="790" spans="1:6" x14ac:dyDescent="0.2">
      <c r="A790" s="202" t="s">
        <v>1276</v>
      </c>
      <c r="B790" s="203">
        <v>447.95</v>
      </c>
      <c r="D790" s="53" t="s">
        <v>1270</v>
      </c>
      <c r="E790" s="55" t="s">
        <v>1271</v>
      </c>
      <c r="F790" s="53" t="s">
        <v>1241</v>
      </c>
    </row>
    <row r="791" spans="1:6" x14ac:dyDescent="0.2">
      <c r="A791" s="202" t="s">
        <v>1278</v>
      </c>
      <c r="B791" s="203">
        <v>388.81</v>
      </c>
      <c r="D791" s="53" t="s">
        <v>1272</v>
      </c>
      <c r="E791" s="55" t="s">
        <v>1271</v>
      </c>
      <c r="F791" s="53" t="s">
        <v>1241</v>
      </c>
    </row>
    <row r="792" spans="1:6" x14ac:dyDescent="0.2">
      <c r="A792" s="202" t="s">
        <v>1279</v>
      </c>
      <c r="B792" s="203">
        <v>243.48</v>
      </c>
      <c r="D792" s="53" t="s">
        <v>1273</v>
      </c>
      <c r="E792" s="55" t="s">
        <v>1274</v>
      </c>
      <c r="F792" s="53" t="s">
        <v>1241</v>
      </c>
    </row>
    <row r="793" spans="1:6" x14ac:dyDescent="0.2">
      <c r="A793" s="202" t="s">
        <v>1281</v>
      </c>
      <c r="B793" s="203">
        <v>213.05</v>
      </c>
      <c r="D793" s="53" t="s">
        <v>1275</v>
      </c>
      <c r="E793" s="55" t="s">
        <v>1274</v>
      </c>
      <c r="F793" s="53" t="s">
        <v>1241</v>
      </c>
    </row>
    <row r="794" spans="1:6" x14ac:dyDescent="0.2">
      <c r="A794" s="202" t="s">
        <v>1282</v>
      </c>
      <c r="B794" s="203">
        <v>2602</v>
      </c>
      <c r="D794" s="53" t="s">
        <v>1276</v>
      </c>
      <c r="E794" s="55" t="s">
        <v>1277</v>
      </c>
      <c r="F794" s="53" t="s">
        <v>83</v>
      </c>
    </row>
    <row r="795" spans="1:6" x14ac:dyDescent="0.2">
      <c r="A795" s="202" t="s">
        <v>1284</v>
      </c>
      <c r="B795" s="203">
        <v>2268.5500000000002</v>
      </c>
      <c r="D795" s="53" t="s">
        <v>1278</v>
      </c>
      <c r="E795" s="55" t="s">
        <v>1277</v>
      </c>
      <c r="F795" s="53" t="s">
        <v>83</v>
      </c>
    </row>
    <row r="796" spans="1:6" x14ac:dyDescent="0.2">
      <c r="A796" s="202" t="s">
        <v>1285</v>
      </c>
      <c r="B796" s="203">
        <v>1563.38</v>
      </c>
      <c r="D796" s="53" t="s">
        <v>1279</v>
      </c>
      <c r="E796" s="55" t="s">
        <v>1280</v>
      </c>
      <c r="F796" s="53" t="s">
        <v>83</v>
      </c>
    </row>
    <row r="797" spans="1:6" x14ac:dyDescent="0.2">
      <c r="A797" s="202" t="s">
        <v>1287</v>
      </c>
      <c r="B797" s="203">
        <v>1363.03</v>
      </c>
      <c r="D797" s="53" t="s">
        <v>1281</v>
      </c>
      <c r="E797" s="55" t="s">
        <v>1280</v>
      </c>
      <c r="F797" s="53" t="s">
        <v>83</v>
      </c>
    </row>
    <row r="798" spans="1:6" x14ac:dyDescent="0.2">
      <c r="A798" s="202" t="s">
        <v>1288</v>
      </c>
      <c r="B798" s="203">
        <v>1825.77</v>
      </c>
      <c r="D798" s="53" t="s">
        <v>1282</v>
      </c>
      <c r="E798" s="55" t="s">
        <v>1283</v>
      </c>
      <c r="F798" s="53" t="s">
        <v>1172</v>
      </c>
    </row>
    <row r="799" spans="1:6" x14ac:dyDescent="0.2">
      <c r="A799" s="202" t="s">
        <v>1290</v>
      </c>
      <c r="B799" s="203">
        <v>1591.79</v>
      </c>
      <c r="D799" s="53" t="s">
        <v>1284</v>
      </c>
      <c r="E799" s="55" t="s">
        <v>1283</v>
      </c>
      <c r="F799" s="53" t="s">
        <v>1172</v>
      </c>
    </row>
    <row r="800" spans="1:6" x14ac:dyDescent="0.2">
      <c r="A800" s="202" t="s">
        <v>1291</v>
      </c>
      <c r="B800" s="203">
        <v>1093.27</v>
      </c>
      <c r="D800" s="53" t="s">
        <v>1285</v>
      </c>
      <c r="E800" s="55" t="s">
        <v>1286</v>
      </c>
      <c r="F800" s="53" t="s">
        <v>1172</v>
      </c>
    </row>
    <row r="801" spans="1:6" x14ac:dyDescent="0.2">
      <c r="A801" s="202" t="s">
        <v>1293</v>
      </c>
      <c r="B801" s="203">
        <v>953.17</v>
      </c>
      <c r="D801" s="53" t="s">
        <v>1287</v>
      </c>
      <c r="E801" s="55" t="s">
        <v>1286</v>
      </c>
      <c r="F801" s="53" t="s">
        <v>1172</v>
      </c>
    </row>
    <row r="802" spans="1:6" x14ac:dyDescent="0.2">
      <c r="A802" s="202" t="s">
        <v>1294</v>
      </c>
      <c r="B802" s="203">
        <v>2081.6</v>
      </c>
      <c r="D802" s="53" t="s">
        <v>1288</v>
      </c>
      <c r="E802" s="55" t="s">
        <v>1289</v>
      </c>
      <c r="F802" s="53" t="s">
        <v>1172</v>
      </c>
    </row>
    <row r="803" spans="1:6" x14ac:dyDescent="0.2">
      <c r="A803" s="202" t="s">
        <v>1296</v>
      </c>
      <c r="B803" s="203">
        <v>1814.84</v>
      </c>
      <c r="D803" s="53" t="s">
        <v>1290</v>
      </c>
      <c r="E803" s="55" t="s">
        <v>1289</v>
      </c>
      <c r="F803" s="53" t="s">
        <v>1172</v>
      </c>
    </row>
    <row r="804" spans="1:6" x14ac:dyDescent="0.2">
      <c r="A804" s="202" t="s">
        <v>1297</v>
      </c>
      <c r="B804" s="203">
        <v>1250.71</v>
      </c>
      <c r="D804" s="53" t="s">
        <v>1291</v>
      </c>
      <c r="E804" s="55" t="s">
        <v>1292</v>
      </c>
      <c r="F804" s="53" t="s">
        <v>1172</v>
      </c>
    </row>
    <row r="805" spans="1:6" x14ac:dyDescent="0.2">
      <c r="A805" s="202" t="s">
        <v>1299</v>
      </c>
      <c r="B805" s="203">
        <v>1090.43</v>
      </c>
      <c r="D805" s="53" t="s">
        <v>1293</v>
      </c>
      <c r="E805" s="55" t="s">
        <v>1292</v>
      </c>
      <c r="F805" s="53" t="s">
        <v>1172</v>
      </c>
    </row>
    <row r="806" spans="1:6" x14ac:dyDescent="0.2">
      <c r="A806" s="202" t="s">
        <v>1300</v>
      </c>
      <c r="B806" s="203">
        <v>1460.61</v>
      </c>
      <c r="D806" s="53" t="s">
        <v>1294</v>
      </c>
      <c r="E806" s="55" t="s">
        <v>1295</v>
      </c>
      <c r="F806" s="53" t="s">
        <v>1172</v>
      </c>
    </row>
    <row r="807" spans="1:6" x14ac:dyDescent="0.2">
      <c r="A807" s="202" t="s">
        <v>1302</v>
      </c>
      <c r="B807" s="203">
        <v>1273.43</v>
      </c>
      <c r="D807" s="53" t="s">
        <v>1296</v>
      </c>
      <c r="E807" s="55" t="s">
        <v>1295</v>
      </c>
      <c r="F807" s="53" t="s">
        <v>1172</v>
      </c>
    </row>
    <row r="808" spans="1:6" x14ac:dyDescent="0.2">
      <c r="A808" s="202" t="s">
        <v>1303</v>
      </c>
      <c r="B808" s="203">
        <v>874.62</v>
      </c>
      <c r="D808" s="53" t="s">
        <v>1297</v>
      </c>
      <c r="E808" s="55" t="s">
        <v>1298</v>
      </c>
      <c r="F808" s="53" t="s">
        <v>1172</v>
      </c>
    </row>
    <row r="809" spans="1:6" x14ac:dyDescent="0.2">
      <c r="A809" s="202" t="s">
        <v>1305</v>
      </c>
      <c r="B809" s="203">
        <v>762.53</v>
      </c>
      <c r="D809" s="53" t="s">
        <v>1299</v>
      </c>
      <c r="E809" s="55" t="s">
        <v>1298</v>
      </c>
      <c r="F809" s="53" t="s">
        <v>1172</v>
      </c>
    </row>
    <row r="810" spans="1:6" x14ac:dyDescent="0.2">
      <c r="A810" s="202" t="s">
        <v>1306</v>
      </c>
      <c r="B810" s="203">
        <v>1793.71</v>
      </c>
      <c r="D810" s="53" t="s">
        <v>1300</v>
      </c>
      <c r="E810" s="55" t="s">
        <v>1301</v>
      </c>
      <c r="F810" s="53" t="s">
        <v>1172</v>
      </c>
    </row>
    <row r="811" spans="1:6" x14ac:dyDescent="0.2">
      <c r="A811" s="202" t="s">
        <v>1308</v>
      </c>
      <c r="B811" s="203">
        <v>1554.71</v>
      </c>
      <c r="D811" s="53" t="s">
        <v>1302</v>
      </c>
      <c r="E811" s="55" t="s">
        <v>1301</v>
      </c>
      <c r="F811" s="53" t="s">
        <v>1172</v>
      </c>
    </row>
    <row r="812" spans="1:6" x14ac:dyDescent="0.2">
      <c r="A812" s="202" t="s">
        <v>1309</v>
      </c>
      <c r="B812" s="203">
        <v>1255.5899999999999</v>
      </c>
      <c r="D812" s="53" t="s">
        <v>1303</v>
      </c>
      <c r="E812" s="55" t="s">
        <v>1304</v>
      </c>
      <c r="F812" s="53" t="s">
        <v>1172</v>
      </c>
    </row>
    <row r="813" spans="1:6" x14ac:dyDescent="0.2">
      <c r="A813" s="202" t="s">
        <v>1311</v>
      </c>
      <c r="B813" s="203">
        <v>1088.3</v>
      </c>
      <c r="D813" s="53" t="s">
        <v>1305</v>
      </c>
      <c r="E813" s="55" t="s">
        <v>1304</v>
      </c>
      <c r="F813" s="53" t="s">
        <v>1172</v>
      </c>
    </row>
    <row r="814" spans="1:6" x14ac:dyDescent="0.2">
      <c r="A814" s="202" t="s">
        <v>1312</v>
      </c>
      <c r="B814" s="203">
        <v>896.85</v>
      </c>
      <c r="D814" s="53" t="s">
        <v>1306</v>
      </c>
      <c r="E814" s="55" t="s">
        <v>1307</v>
      </c>
      <c r="F814" s="53" t="s">
        <v>1172</v>
      </c>
    </row>
    <row r="815" spans="1:6" x14ac:dyDescent="0.2">
      <c r="A815" s="202" t="s">
        <v>1314</v>
      </c>
      <c r="B815" s="203">
        <v>777.35</v>
      </c>
      <c r="D815" s="53" t="s">
        <v>1308</v>
      </c>
      <c r="E815" s="55" t="s">
        <v>1307</v>
      </c>
      <c r="F815" s="53" t="s">
        <v>1172</v>
      </c>
    </row>
    <row r="816" spans="1:6" x14ac:dyDescent="0.2">
      <c r="A816" s="202" t="s">
        <v>1315</v>
      </c>
      <c r="B816" s="203">
        <v>3.27</v>
      </c>
      <c r="D816" s="53" t="s">
        <v>1309</v>
      </c>
      <c r="E816" s="55" t="s">
        <v>1310</v>
      </c>
      <c r="F816" s="53" t="s">
        <v>1172</v>
      </c>
    </row>
    <row r="817" spans="1:6" x14ac:dyDescent="0.2">
      <c r="A817" s="202" t="s">
        <v>1317</v>
      </c>
      <c r="B817" s="203">
        <v>2.83</v>
      </c>
      <c r="D817" s="53" t="s">
        <v>1311</v>
      </c>
      <c r="E817" s="55" t="s">
        <v>1310</v>
      </c>
      <c r="F817" s="53" t="s">
        <v>1172</v>
      </c>
    </row>
    <row r="818" spans="1:6" x14ac:dyDescent="0.2">
      <c r="A818" s="202" t="s">
        <v>1318</v>
      </c>
      <c r="B818" s="203">
        <v>2.2799999999999998</v>
      </c>
      <c r="D818" s="53" t="s">
        <v>1312</v>
      </c>
      <c r="E818" s="55" t="s">
        <v>1313</v>
      </c>
      <c r="F818" s="53" t="s">
        <v>1172</v>
      </c>
    </row>
    <row r="819" spans="1:6" x14ac:dyDescent="0.2">
      <c r="A819" s="202" t="s">
        <v>1320</v>
      </c>
      <c r="B819" s="203">
        <v>1.98</v>
      </c>
      <c r="D819" s="53" t="s">
        <v>1314</v>
      </c>
      <c r="E819" s="55" t="s">
        <v>1313</v>
      </c>
      <c r="F819" s="53" t="s">
        <v>1172</v>
      </c>
    </row>
    <row r="820" spans="1:6" x14ac:dyDescent="0.2">
      <c r="A820" s="202" t="s">
        <v>1321</v>
      </c>
      <c r="B820" s="203">
        <v>2.89</v>
      </c>
      <c r="D820" s="53" t="s">
        <v>1315</v>
      </c>
      <c r="E820" s="55" t="s">
        <v>1316</v>
      </c>
      <c r="F820" s="53" t="s">
        <v>201</v>
      </c>
    </row>
    <row r="821" spans="1:6" x14ac:dyDescent="0.2">
      <c r="A821" s="202" t="s">
        <v>1323</v>
      </c>
      <c r="B821" s="203">
        <v>2.5099999999999998</v>
      </c>
      <c r="D821" s="53" t="s">
        <v>1317</v>
      </c>
      <c r="E821" s="55" t="s">
        <v>1316</v>
      </c>
      <c r="F821" s="53" t="s">
        <v>201</v>
      </c>
    </row>
    <row r="822" spans="1:6" x14ac:dyDescent="0.2">
      <c r="A822" s="202" t="s">
        <v>1324</v>
      </c>
      <c r="B822" s="203">
        <v>1.74</v>
      </c>
      <c r="D822" s="53" t="s">
        <v>1318</v>
      </c>
      <c r="E822" s="55" t="s">
        <v>1319</v>
      </c>
      <c r="F822" s="53" t="s">
        <v>201</v>
      </c>
    </row>
    <row r="823" spans="1:6" x14ac:dyDescent="0.2">
      <c r="A823" s="202" t="s">
        <v>1326</v>
      </c>
      <c r="B823" s="203">
        <v>1.5</v>
      </c>
      <c r="D823" s="53" t="s">
        <v>1320</v>
      </c>
      <c r="E823" s="55" t="s">
        <v>1319</v>
      </c>
      <c r="F823" s="53" t="s">
        <v>201</v>
      </c>
    </row>
    <row r="824" spans="1:6" x14ac:dyDescent="0.2">
      <c r="A824" s="202" t="s">
        <v>1327</v>
      </c>
      <c r="B824" s="203">
        <v>3.54</v>
      </c>
      <c r="D824" s="53" t="s">
        <v>1321</v>
      </c>
      <c r="E824" s="55" t="s">
        <v>1322</v>
      </c>
      <c r="F824" s="53" t="s">
        <v>201</v>
      </c>
    </row>
    <row r="825" spans="1:6" x14ac:dyDescent="0.2">
      <c r="A825" s="202" t="s">
        <v>1329</v>
      </c>
      <c r="B825" s="203">
        <v>3.14</v>
      </c>
      <c r="D825" s="53" t="s">
        <v>1323</v>
      </c>
      <c r="E825" s="55" t="s">
        <v>1322</v>
      </c>
      <c r="F825" s="53" t="s">
        <v>201</v>
      </c>
    </row>
    <row r="826" spans="1:6" x14ac:dyDescent="0.2">
      <c r="A826" s="202" t="s">
        <v>1330</v>
      </c>
      <c r="B826" s="203">
        <v>5.62</v>
      </c>
      <c r="D826" s="53" t="s">
        <v>1324</v>
      </c>
      <c r="E826" s="55" t="s">
        <v>1325</v>
      </c>
      <c r="F826" s="53" t="s">
        <v>201</v>
      </c>
    </row>
    <row r="827" spans="1:6" x14ac:dyDescent="0.2">
      <c r="A827" s="202" t="s">
        <v>1332</v>
      </c>
      <c r="B827" s="203">
        <v>4.99</v>
      </c>
      <c r="D827" s="53" t="s">
        <v>1326</v>
      </c>
      <c r="E827" s="55" t="s">
        <v>1325</v>
      </c>
      <c r="F827" s="53" t="s">
        <v>201</v>
      </c>
    </row>
    <row r="828" spans="1:6" x14ac:dyDescent="0.2">
      <c r="A828" s="202" t="s">
        <v>1333</v>
      </c>
      <c r="B828" s="203">
        <v>7.45</v>
      </c>
      <c r="D828" s="53" t="s">
        <v>1327</v>
      </c>
      <c r="E828" s="55" t="s">
        <v>1328</v>
      </c>
      <c r="F828" s="53" t="s">
        <v>1147</v>
      </c>
    </row>
    <row r="829" spans="1:6" x14ac:dyDescent="0.2">
      <c r="A829" s="202" t="s">
        <v>1335</v>
      </c>
      <c r="B829" s="203">
        <v>6.7</v>
      </c>
      <c r="D829" s="53" t="s">
        <v>1329</v>
      </c>
      <c r="E829" s="55" t="s">
        <v>1328</v>
      </c>
      <c r="F829" s="53" t="s">
        <v>1147</v>
      </c>
    </row>
    <row r="830" spans="1:6" x14ac:dyDescent="0.2">
      <c r="A830" s="202" t="s">
        <v>1336</v>
      </c>
      <c r="B830" s="203">
        <v>7659.1</v>
      </c>
      <c r="D830" s="53" t="s">
        <v>1330</v>
      </c>
      <c r="E830" s="55" t="s">
        <v>1331</v>
      </c>
      <c r="F830" s="53" t="s">
        <v>1147</v>
      </c>
    </row>
    <row r="831" spans="1:6" x14ac:dyDescent="0.2">
      <c r="A831" s="202" t="s">
        <v>1338</v>
      </c>
      <c r="B831" s="203">
        <v>6829.67</v>
      </c>
      <c r="D831" s="53" t="s">
        <v>1332</v>
      </c>
      <c r="E831" s="55" t="s">
        <v>1331</v>
      </c>
      <c r="F831" s="53" t="s">
        <v>1147</v>
      </c>
    </row>
    <row r="832" spans="1:6" x14ac:dyDescent="0.2">
      <c r="A832" s="202" t="s">
        <v>1339</v>
      </c>
      <c r="B832" s="203">
        <v>2.4700000000000002</v>
      </c>
      <c r="D832" s="53" t="s">
        <v>1333</v>
      </c>
      <c r="E832" s="55" t="s">
        <v>1334</v>
      </c>
      <c r="F832" s="53" t="s">
        <v>1172</v>
      </c>
    </row>
    <row r="833" spans="1:6" x14ac:dyDescent="0.2">
      <c r="A833" s="202" t="s">
        <v>1341</v>
      </c>
      <c r="B833" s="203">
        <v>2.2000000000000002</v>
      </c>
      <c r="D833" s="53" t="s">
        <v>1335</v>
      </c>
      <c r="E833" s="55" t="s">
        <v>1334</v>
      </c>
      <c r="F833" s="53" t="s">
        <v>1172</v>
      </c>
    </row>
    <row r="834" spans="1:6" x14ac:dyDescent="0.2">
      <c r="A834" s="202" t="s">
        <v>1342</v>
      </c>
      <c r="B834" s="203">
        <v>1.71</v>
      </c>
      <c r="D834" s="53" t="s">
        <v>1336</v>
      </c>
      <c r="E834" s="55" t="s">
        <v>1337</v>
      </c>
      <c r="F834" s="53" t="s">
        <v>83</v>
      </c>
    </row>
    <row r="835" spans="1:6" x14ac:dyDescent="0.2">
      <c r="A835" s="202" t="s">
        <v>1344</v>
      </c>
      <c r="B835" s="203">
        <v>1.52</v>
      </c>
      <c r="D835" s="53" t="s">
        <v>1338</v>
      </c>
      <c r="E835" s="55" t="s">
        <v>1337</v>
      </c>
      <c r="F835" s="53" t="s">
        <v>83</v>
      </c>
    </row>
    <row r="836" spans="1:6" x14ac:dyDescent="0.2">
      <c r="A836" s="202" t="s">
        <v>1345</v>
      </c>
      <c r="B836" s="203">
        <v>6886.55</v>
      </c>
      <c r="D836" s="53" t="s">
        <v>1339</v>
      </c>
      <c r="E836" s="55" t="s">
        <v>1340</v>
      </c>
      <c r="F836" s="53" t="s">
        <v>1147</v>
      </c>
    </row>
    <row r="837" spans="1:6" x14ac:dyDescent="0.2">
      <c r="A837" s="202" t="s">
        <v>1347</v>
      </c>
      <c r="B837" s="203">
        <v>6141.53</v>
      </c>
      <c r="D837" s="53" t="s">
        <v>1341</v>
      </c>
      <c r="E837" s="55" t="s">
        <v>1340</v>
      </c>
      <c r="F837" s="53" t="s">
        <v>1147</v>
      </c>
    </row>
    <row r="838" spans="1:6" x14ac:dyDescent="0.2">
      <c r="A838" s="202" t="s">
        <v>1348</v>
      </c>
      <c r="B838" s="203">
        <v>3.37</v>
      </c>
      <c r="D838" s="53" t="s">
        <v>1342</v>
      </c>
      <c r="E838" s="55" t="s">
        <v>1343</v>
      </c>
      <c r="F838" s="53" t="s">
        <v>1147</v>
      </c>
    </row>
    <row r="839" spans="1:6" x14ac:dyDescent="0.2">
      <c r="A839" s="202" t="s">
        <v>1350</v>
      </c>
      <c r="B839" s="203">
        <v>3</v>
      </c>
      <c r="D839" s="53" t="s">
        <v>1344</v>
      </c>
      <c r="E839" s="55" t="s">
        <v>1343</v>
      </c>
      <c r="F839" s="53" t="s">
        <v>1147</v>
      </c>
    </row>
    <row r="840" spans="1:6" x14ac:dyDescent="0.2">
      <c r="A840" s="202" t="s">
        <v>1351</v>
      </c>
      <c r="B840" s="203">
        <v>2.75</v>
      </c>
      <c r="D840" s="53" t="s">
        <v>1345</v>
      </c>
      <c r="E840" s="55" t="s">
        <v>1346</v>
      </c>
      <c r="F840" s="53" t="s">
        <v>83</v>
      </c>
    </row>
    <row r="841" spans="1:6" x14ac:dyDescent="0.2">
      <c r="A841" s="202" t="s">
        <v>1353</v>
      </c>
      <c r="B841" s="203">
        <v>2.4500000000000002</v>
      </c>
      <c r="D841" s="53" t="s">
        <v>1347</v>
      </c>
      <c r="E841" s="55" t="s">
        <v>1346</v>
      </c>
      <c r="F841" s="53" t="s">
        <v>83</v>
      </c>
    </row>
    <row r="842" spans="1:6" x14ac:dyDescent="0.2">
      <c r="A842" s="202" t="s">
        <v>1354</v>
      </c>
      <c r="B842" s="203">
        <v>7659.1</v>
      </c>
      <c r="D842" s="53" t="s">
        <v>1348</v>
      </c>
      <c r="E842" s="55" t="s">
        <v>1349</v>
      </c>
      <c r="F842" s="53" t="s">
        <v>1147</v>
      </c>
    </row>
    <row r="843" spans="1:6" x14ac:dyDescent="0.2">
      <c r="A843" s="202" t="s">
        <v>1356</v>
      </c>
      <c r="B843" s="203">
        <v>6829.67</v>
      </c>
      <c r="D843" s="53" t="s">
        <v>1350</v>
      </c>
      <c r="E843" s="55" t="s">
        <v>1349</v>
      </c>
      <c r="F843" s="53" t="s">
        <v>1147</v>
      </c>
    </row>
    <row r="844" spans="1:6" x14ac:dyDescent="0.2">
      <c r="A844" s="202" t="s">
        <v>1357</v>
      </c>
      <c r="B844" s="203">
        <v>6379.35</v>
      </c>
      <c r="D844" s="53" t="s">
        <v>1351</v>
      </c>
      <c r="E844" s="55" t="s">
        <v>1352</v>
      </c>
      <c r="F844" s="53" t="s">
        <v>1147</v>
      </c>
    </row>
    <row r="845" spans="1:6" x14ac:dyDescent="0.2">
      <c r="A845" s="202" t="s">
        <v>1359</v>
      </c>
      <c r="B845" s="203">
        <v>5688.49</v>
      </c>
      <c r="D845" s="53" t="s">
        <v>1353</v>
      </c>
      <c r="E845" s="55" t="s">
        <v>1352</v>
      </c>
      <c r="F845" s="53" t="s">
        <v>1147</v>
      </c>
    </row>
    <row r="846" spans="1:6" x14ac:dyDescent="0.2">
      <c r="A846" s="202" t="s">
        <v>1360</v>
      </c>
      <c r="B846" s="203">
        <v>4715.22</v>
      </c>
      <c r="D846" s="53" t="s">
        <v>1354</v>
      </c>
      <c r="E846" s="55" t="s">
        <v>1355</v>
      </c>
      <c r="F846" s="53" t="s">
        <v>1241</v>
      </c>
    </row>
    <row r="847" spans="1:6" x14ac:dyDescent="0.2">
      <c r="A847" s="202" t="s">
        <v>1362</v>
      </c>
      <c r="B847" s="203">
        <v>4273.9799999999996</v>
      </c>
      <c r="D847" s="53" t="s">
        <v>1356</v>
      </c>
      <c r="E847" s="55" t="s">
        <v>1355</v>
      </c>
      <c r="F847" s="53" t="s">
        <v>1241</v>
      </c>
    </row>
    <row r="848" spans="1:6" x14ac:dyDescent="0.2">
      <c r="A848" s="202" t="s">
        <v>1363</v>
      </c>
      <c r="B848" s="203">
        <v>1.98</v>
      </c>
      <c r="D848" s="53" t="s">
        <v>1357</v>
      </c>
      <c r="E848" s="55" t="s">
        <v>1358</v>
      </c>
      <c r="F848" s="53" t="s">
        <v>1241</v>
      </c>
    </row>
    <row r="849" spans="1:6" x14ac:dyDescent="0.2">
      <c r="A849" s="202" t="s">
        <v>1365</v>
      </c>
      <c r="B849" s="203">
        <v>1.72</v>
      </c>
      <c r="D849" s="53" t="s">
        <v>1359</v>
      </c>
      <c r="E849" s="55" t="s">
        <v>1358</v>
      </c>
      <c r="F849" s="53" t="s">
        <v>1241</v>
      </c>
    </row>
    <row r="850" spans="1:6" x14ac:dyDescent="0.2">
      <c r="A850" s="202" t="s">
        <v>1366</v>
      </c>
      <c r="B850" s="203">
        <v>1.74</v>
      </c>
      <c r="D850" s="53" t="s">
        <v>1360</v>
      </c>
      <c r="E850" s="55" t="s">
        <v>1361</v>
      </c>
      <c r="F850" s="53" t="s">
        <v>1241</v>
      </c>
    </row>
    <row r="851" spans="1:6" x14ac:dyDescent="0.2">
      <c r="A851" s="202" t="s">
        <v>1368</v>
      </c>
      <c r="B851" s="203">
        <v>1.56</v>
      </c>
      <c r="D851" s="53" t="s">
        <v>1362</v>
      </c>
      <c r="E851" s="55" t="s">
        <v>1361</v>
      </c>
      <c r="F851" s="53" t="s">
        <v>1241</v>
      </c>
    </row>
    <row r="852" spans="1:6" x14ac:dyDescent="0.2">
      <c r="A852" s="202" t="s">
        <v>1369</v>
      </c>
      <c r="B852" s="203">
        <v>11.01</v>
      </c>
      <c r="D852" s="53" t="s">
        <v>1363</v>
      </c>
      <c r="E852" s="55" t="s">
        <v>1364</v>
      </c>
      <c r="F852" s="53" t="s">
        <v>83</v>
      </c>
    </row>
    <row r="853" spans="1:6" x14ac:dyDescent="0.2">
      <c r="A853" s="202" t="s">
        <v>1371</v>
      </c>
      <c r="B853" s="203">
        <v>9.76</v>
      </c>
      <c r="D853" s="53" t="s">
        <v>1365</v>
      </c>
      <c r="E853" s="55" t="s">
        <v>1364</v>
      </c>
      <c r="F853" s="53" t="s">
        <v>83</v>
      </c>
    </row>
    <row r="854" spans="1:6" x14ac:dyDescent="0.2">
      <c r="A854" s="202" t="s">
        <v>1372</v>
      </c>
      <c r="B854" s="203">
        <v>14.97</v>
      </c>
      <c r="D854" s="53" t="s">
        <v>1366</v>
      </c>
      <c r="E854" s="55" t="s">
        <v>1367</v>
      </c>
      <c r="F854" s="53" t="s">
        <v>1147</v>
      </c>
    </row>
    <row r="855" spans="1:6" x14ac:dyDescent="0.2">
      <c r="A855" s="202" t="s">
        <v>1374</v>
      </c>
      <c r="B855" s="203">
        <v>13.28</v>
      </c>
      <c r="D855" s="53" t="s">
        <v>1368</v>
      </c>
      <c r="E855" s="55" t="s">
        <v>1367</v>
      </c>
      <c r="F855" s="53" t="s">
        <v>1147</v>
      </c>
    </row>
    <row r="856" spans="1:6" x14ac:dyDescent="0.2">
      <c r="A856" s="202" t="s">
        <v>1375</v>
      </c>
      <c r="B856" s="203">
        <v>80.52</v>
      </c>
      <c r="D856" s="53" t="s">
        <v>1369</v>
      </c>
      <c r="E856" s="55" t="s">
        <v>1370</v>
      </c>
      <c r="F856" s="53" t="s">
        <v>201</v>
      </c>
    </row>
    <row r="857" spans="1:6" x14ac:dyDescent="0.2">
      <c r="A857" s="202" t="s">
        <v>1377</v>
      </c>
      <c r="B857" s="203">
        <v>71.75</v>
      </c>
      <c r="D857" s="53" t="s">
        <v>1371</v>
      </c>
      <c r="E857" s="55" t="s">
        <v>1370</v>
      </c>
      <c r="F857" s="53" t="s">
        <v>201</v>
      </c>
    </row>
    <row r="858" spans="1:6" x14ac:dyDescent="0.2">
      <c r="A858" s="202" t="s">
        <v>1378</v>
      </c>
      <c r="B858" s="203">
        <v>20.04</v>
      </c>
      <c r="D858" s="53" t="s">
        <v>1372</v>
      </c>
      <c r="E858" s="55" t="s">
        <v>1373</v>
      </c>
      <c r="F858" s="53" t="s">
        <v>201</v>
      </c>
    </row>
    <row r="859" spans="1:6" x14ac:dyDescent="0.2">
      <c r="A859" s="202" t="s">
        <v>1380</v>
      </c>
      <c r="B859" s="203">
        <v>17.88</v>
      </c>
      <c r="D859" s="53" t="s">
        <v>1374</v>
      </c>
      <c r="E859" s="55" t="s">
        <v>1373</v>
      </c>
      <c r="F859" s="53" t="s">
        <v>201</v>
      </c>
    </row>
    <row r="860" spans="1:6" x14ac:dyDescent="0.2">
      <c r="A860" s="202" t="s">
        <v>1381</v>
      </c>
      <c r="B860" s="203">
        <v>27.05</v>
      </c>
      <c r="D860" s="53" t="s">
        <v>1375</v>
      </c>
      <c r="E860" s="55" t="s">
        <v>1376</v>
      </c>
      <c r="F860" s="53" t="s">
        <v>83</v>
      </c>
    </row>
    <row r="861" spans="1:6" x14ac:dyDescent="0.2">
      <c r="A861" s="202" t="s">
        <v>1383</v>
      </c>
      <c r="B861" s="203">
        <v>24.14</v>
      </c>
      <c r="D861" s="53" t="s">
        <v>1377</v>
      </c>
      <c r="E861" s="55" t="s">
        <v>1376</v>
      </c>
      <c r="F861" s="53" t="s">
        <v>83</v>
      </c>
    </row>
    <row r="862" spans="1:6" x14ac:dyDescent="0.2">
      <c r="A862" s="202" t="s">
        <v>1384</v>
      </c>
      <c r="B862" s="203">
        <v>0.28999999999999998</v>
      </c>
      <c r="D862" s="53" t="s">
        <v>1378</v>
      </c>
      <c r="E862" s="55" t="s">
        <v>1379</v>
      </c>
      <c r="F862" s="53" t="s">
        <v>201</v>
      </c>
    </row>
    <row r="863" spans="1:6" x14ac:dyDescent="0.2">
      <c r="A863" s="202" t="s">
        <v>1386</v>
      </c>
      <c r="B863" s="203">
        <v>0.26</v>
      </c>
      <c r="D863" s="53" t="s">
        <v>1380</v>
      </c>
      <c r="E863" s="55" t="s">
        <v>1379</v>
      </c>
      <c r="F863" s="53" t="s">
        <v>201</v>
      </c>
    </row>
    <row r="864" spans="1:6" x14ac:dyDescent="0.2">
      <c r="A864" s="202" t="s">
        <v>1387</v>
      </c>
      <c r="B864" s="203">
        <v>8975.0400000000009</v>
      </c>
      <c r="D864" s="53" t="s">
        <v>1381</v>
      </c>
      <c r="E864" s="55" t="s">
        <v>1382</v>
      </c>
      <c r="F864" s="53" t="s">
        <v>201</v>
      </c>
    </row>
    <row r="865" spans="1:6" x14ac:dyDescent="0.2">
      <c r="A865" s="202" t="s">
        <v>1389</v>
      </c>
      <c r="B865" s="203">
        <v>8009.25</v>
      </c>
      <c r="D865" s="53" t="s">
        <v>1383</v>
      </c>
      <c r="E865" s="55" t="s">
        <v>1382</v>
      </c>
      <c r="F865" s="53" t="s">
        <v>201</v>
      </c>
    </row>
    <row r="866" spans="1:6" x14ac:dyDescent="0.2">
      <c r="A866" s="202" t="s">
        <v>35335</v>
      </c>
      <c r="B866" s="203">
        <v>9728.4699999999993</v>
      </c>
      <c r="D866" s="53" t="s">
        <v>1384</v>
      </c>
      <c r="E866" s="55" t="s">
        <v>1385</v>
      </c>
      <c r="F866" s="53" t="s">
        <v>1147</v>
      </c>
    </row>
    <row r="867" spans="1:6" x14ac:dyDescent="0.2">
      <c r="A867" s="202" t="s">
        <v>35336</v>
      </c>
      <c r="B867" s="203">
        <v>8681.58</v>
      </c>
      <c r="D867" s="53" t="s">
        <v>1386</v>
      </c>
      <c r="E867" s="55" t="s">
        <v>1385</v>
      </c>
      <c r="F867" s="53" t="s">
        <v>1147</v>
      </c>
    </row>
    <row r="868" spans="1:6" x14ac:dyDescent="0.2">
      <c r="A868" s="202" t="s">
        <v>35337</v>
      </c>
      <c r="B868" s="203">
        <v>10791.11</v>
      </c>
      <c r="D868" s="53" t="s">
        <v>1387</v>
      </c>
      <c r="E868" s="55" t="s">
        <v>1388</v>
      </c>
      <c r="F868" s="53" t="s">
        <v>83</v>
      </c>
    </row>
    <row r="869" spans="1:6" x14ac:dyDescent="0.2">
      <c r="A869" s="202" t="s">
        <v>35338</v>
      </c>
      <c r="B869" s="203">
        <v>9629.9</v>
      </c>
      <c r="D869" s="53" t="s">
        <v>1389</v>
      </c>
      <c r="E869" s="55" t="s">
        <v>1388</v>
      </c>
      <c r="F869" s="53" t="s">
        <v>83</v>
      </c>
    </row>
    <row r="870" spans="1:6" x14ac:dyDescent="0.2">
      <c r="A870" s="202" t="s">
        <v>1390</v>
      </c>
      <c r="B870" s="203">
        <v>7180.02</v>
      </c>
      <c r="D870" s="53" t="s">
        <v>1390</v>
      </c>
      <c r="E870" s="55" t="s">
        <v>1391</v>
      </c>
      <c r="F870" s="53" t="s">
        <v>83</v>
      </c>
    </row>
    <row r="871" spans="1:6" x14ac:dyDescent="0.2">
      <c r="A871" s="202" t="s">
        <v>1392</v>
      </c>
      <c r="B871" s="203">
        <v>6407.39</v>
      </c>
      <c r="D871" s="53" t="s">
        <v>1392</v>
      </c>
      <c r="E871" s="55" t="s">
        <v>1391</v>
      </c>
      <c r="F871" s="53" t="s">
        <v>83</v>
      </c>
    </row>
    <row r="872" spans="1:6" x14ac:dyDescent="0.2">
      <c r="A872" s="202" t="s">
        <v>35339</v>
      </c>
      <c r="B872" s="203">
        <v>7783.13</v>
      </c>
      <c r="D872" s="53" t="s">
        <v>1393</v>
      </c>
      <c r="E872" s="55" t="s">
        <v>1394</v>
      </c>
      <c r="F872" s="53" t="s">
        <v>83</v>
      </c>
    </row>
    <row r="873" spans="1:6" x14ac:dyDescent="0.2">
      <c r="A873" s="202" t="s">
        <v>35340</v>
      </c>
      <c r="B873" s="203">
        <v>6945.6</v>
      </c>
      <c r="D873" s="53" t="s">
        <v>1395</v>
      </c>
      <c r="E873" s="55" t="s">
        <v>1394</v>
      </c>
      <c r="F873" s="53" t="s">
        <v>83</v>
      </c>
    </row>
    <row r="874" spans="1:6" x14ac:dyDescent="0.2">
      <c r="A874" s="202" t="s">
        <v>35341</v>
      </c>
      <c r="B874" s="203">
        <v>8975.0400000000009</v>
      </c>
      <c r="D874" s="53" t="s">
        <v>1396</v>
      </c>
      <c r="E874" s="55" t="s">
        <v>1397</v>
      </c>
      <c r="F874" s="53" t="s">
        <v>83</v>
      </c>
    </row>
    <row r="875" spans="1:6" x14ac:dyDescent="0.2">
      <c r="A875" s="202" t="s">
        <v>35342</v>
      </c>
      <c r="B875" s="203">
        <v>8009.25</v>
      </c>
      <c r="D875" s="53" t="s">
        <v>1398</v>
      </c>
      <c r="E875" s="55" t="s">
        <v>1397</v>
      </c>
      <c r="F875" s="53" t="s">
        <v>83</v>
      </c>
    </row>
    <row r="876" spans="1:6" x14ac:dyDescent="0.2">
      <c r="A876" s="202" t="s">
        <v>1393</v>
      </c>
      <c r="B876" s="203">
        <v>7180.02</v>
      </c>
      <c r="D876" s="53" t="s">
        <v>1399</v>
      </c>
      <c r="E876" s="55" t="s">
        <v>1400</v>
      </c>
      <c r="F876" s="53" t="s">
        <v>83</v>
      </c>
    </row>
    <row r="877" spans="1:6" x14ac:dyDescent="0.2">
      <c r="A877" s="202" t="s">
        <v>1395</v>
      </c>
      <c r="B877" s="203">
        <v>6407.39</v>
      </c>
      <c r="D877" s="53" t="s">
        <v>1401</v>
      </c>
      <c r="E877" s="55" t="s">
        <v>1400</v>
      </c>
      <c r="F877" s="53" t="s">
        <v>83</v>
      </c>
    </row>
    <row r="878" spans="1:6" x14ac:dyDescent="0.2">
      <c r="A878" s="202" t="s">
        <v>35343</v>
      </c>
      <c r="B878" s="203">
        <v>7783.13</v>
      </c>
      <c r="D878" s="53" t="s">
        <v>1402</v>
      </c>
      <c r="E878" s="55" t="s">
        <v>1403</v>
      </c>
      <c r="F878" s="53" t="s">
        <v>83</v>
      </c>
    </row>
    <row r="879" spans="1:6" x14ac:dyDescent="0.2">
      <c r="A879" s="202" t="s">
        <v>35344</v>
      </c>
      <c r="B879" s="203">
        <v>6945.6</v>
      </c>
      <c r="D879" s="53" t="s">
        <v>1404</v>
      </c>
      <c r="E879" s="55" t="s">
        <v>1403</v>
      </c>
      <c r="F879" s="53" t="s">
        <v>83</v>
      </c>
    </row>
    <row r="880" spans="1:6" x14ac:dyDescent="0.2">
      <c r="A880" s="202" t="s">
        <v>35345</v>
      </c>
      <c r="B880" s="203">
        <v>8975.0400000000009</v>
      </c>
      <c r="D880" s="53" t="s">
        <v>1405</v>
      </c>
      <c r="E880" s="55" t="s">
        <v>1406</v>
      </c>
      <c r="F880" s="53" t="s">
        <v>83</v>
      </c>
    </row>
    <row r="881" spans="1:6" x14ac:dyDescent="0.2">
      <c r="A881" s="202" t="s">
        <v>35346</v>
      </c>
      <c r="B881" s="203">
        <v>8009.25</v>
      </c>
      <c r="D881" s="53" t="s">
        <v>1407</v>
      </c>
      <c r="E881" s="55" t="s">
        <v>1406</v>
      </c>
      <c r="F881" s="53" t="s">
        <v>83</v>
      </c>
    </row>
    <row r="882" spans="1:6" x14ac:dyDescent="0.2">
      <c r="A882" s="202" t="s">
        <v>1396</v>
      </c>
      <c r="B882" s="203">
        <v>5383.98</v>
      </c>
      <c r="D882" s="53" t="s">
        <v>1408</v>
      </c>
      <c r="E882" s="55" t="s">
        <v>1409</v>
      </c>
      <c r="F882" s="53" t="s">
        <v>83</v>
      </c>
    </row>
    <row r="883" spans="1:6" x14ac:dyDescent="0.2">
      <c r="A883" s="202" t="s">
        <v>1398</v>
      </c>
      <c r="B883" s="203">
        <v>4804.62</v>
      </c>
      <c r="D883" s="53" t="s">
        <v>1410</v>
      </c>
      <c r="E883" s="55" t="s">
        <v>1409</v>
      </c>
      <c r="F883" s="53" t="s">
        <v>83</v>
      </c>
    </row>
    <row r="884" spans="1:6" x14ac:dyDescent="0.2">
      <c r="A884" s="202" t="s">
        <v>35347</v>
      </c>
      <c r="B884" s="203">
        <v>5836.21</v>
      </c>
      <c r="D884" s="53" t="s">
        <v>1411</v>
      </c>
      <c r="E884" s="55" t="s">
        <v>1412</v>
      </c>
      <c r="F884" s="53" t="s">
        <v>83</v>
      </c>
    </row>
    <row r="885" spans="1:6" x14ac:dyDescent="0.2">
      <c r="A885" s="202" t="s">
        <v>35348</v>
      </c>
      <c r="B885" s="203">
        <v>5208.1899999999996</v>
      </c>
      <c r="D885" s="53" t="s">
        <v>1413</v>
      </c>
      <c r="E885" s="55" t="s">
        <v>1412</v>
      </c>
      <c r="F885" s="53" t="s">
        <v>83</v>
      </c>
    </row>
    <row r="886" spans="1:6" x14ac:dyDescent="0.2">
      <c r="A886" s="202" t="s">
        <v>35349</v>
      </c>
      <c r="B886" s="203">
        <v>7180.02</v>
      </c>
      <c r="D886" s="53" t="s">
        <v>1414</v>
      </c>
      <c r="E886" s="55" t="s">
        <v>1415</v>
      </c>
      <c r="F886" s="53" t="s">
        <v>83</v>
      </c>
    </row>
    <row r="887" spans="1:6" x14ac:dyDescent="0.2">
      <c r="A887" s="202" t="s">
        <v>35350</v>
      </c>
      <c r="B887" s="203">
        <v>6407.39</v>
      </c>
      <c r="D887" s="53" t="s">
        <v>1416</v>
      </c>
      <c r="E887" s="55" t="s">
        <v>1415</v>
      </c>
      <c r="F887" s="53" t="s">
        <v>83</v>
      </c>
    </row>
    <row r="888" spans="1:6" x14ac:dyDescent="0.2">
      <c r="A888" s="202" t="s">
        <v>1399</v>
      </c>
      <c r="B888" s="203">
        <v>10791.11</v>
      </c>
      <c r="D888" s="53" t="s">
        <v>1417</v>
      </c>
      <c r="E888" s="55" t="s">
        <v>1418</v>
      </c>
      <c r="F888" s="53" t="s">
        <v>83</v>
      </c>
    </row>
    <row r="889" spans="1:6" x14ac:dyDescent="0.2">
      <c r="A889" s="202" t="s">
        <v>1401</v>
      </c>
      <c r="B889" s="203">
        <v>9629.9</v>
      </c>
      <c r="D889" s="53" t="s">
        <v>1419</v>
      </c>
      <c r="E889" s="55" t="s">
        <v>1418</v>
      </c>
      <c r="F889" s="53" t="s">
        <v>83</v>
      </c>
    </row>
    <row r="890" spans="1:6" x14ac:dyDescent="0.2">
      <c r="A890" s="202" t="s">
        <v>35351</v>
      </c>
      <c r="B890" s="203">
        <v>11654.38</v>
      </c>
      <c r="D890" s="53" t="s">
        <v>1420</v>
      </c>
      <c r="E890" s="55" t="s">
        <v>1421</v>
      </c>
      <c r="F890" s="53" t="s">
        <v>83</v>
      </c>
    </row>
    <row r="891" spans="1:6" x14ac:dyDescent="0.2">
      <c r="A891" s="202" t="s">
        <v>35352</v>
      </c>
      <c r="B891" s="203">
        <v>10400.280000000001</v>
      </c>
      <c r="D891" s="53" t="s">
        <v>1422</v>
      </c>
      <c r="E891" s="55" t="s">
        <v>1421</v>
      </c>
      <c r="F891" s="53" t="s">
        <v>83</v>
      </c>
    </row>
    <row r="892" spans="1:6" x14ac:dyDescent="0.2">
      <c r="A892" s="202" t="s">
        <v>35353</v>
      </c>
      <c r="B892" s="203">
        <v>12580.84</v>
      </c>
      <c r="D892" s="53" t="s">
        <v>1423</v>
      </c>
      <c r="E892" s="55" t="s">
        <v>1424</v>
      </c>
      <c r="F892" s="53" t="s">
        <v>1172</v>
      </c>
    </row>
    <row r="893" spans="1:6" x14ac:dyDescent="0.2">
      <c r="A893" s="202" t="s">
        <v>35354</v>
      </c>
      <c r="B893" s="203">
        <v>11227.04</v>
      </c>
      <c r="D893" s="53" t="s">
        <v>1425</v>
      </c>
      <c r="E893" s="55" t="s">
        <v>1424</v>
      </c>
      <c r="F893" s="53" t="s">
        <v>1172</v>
      </c>
    </row>
    <row r="894" spans="1:6" x14ac:dyDescent="0.2">
      <c r="A894" s="202" t="s">
        <v>1402</v>
      </c>
      <c r="B894" s="203">
        <v>8975.0400000000009</v>
      </c>
      <c r="D894" s="53" t="s">
        <v>1426</v>
      </c>
      <c r="E894" s="55" t="s">
        <v>1427</v>
      </c>
      <c r="F894" s="53" t="s">
        <v>1172</v>
      </c>
    </row>
    <row r="895" spans="1:6" x14ac:dyDescent="0.2">
      <c r="A895" s="202" t="s">
        <v>1404</v>
      </c>
      <c r="B895" s="203">
        <v>8009.25</v>
      </c>
      <c r="D895" s="53" t="s">
        <v>1428</v>
      </c>
      <c r="E895" s="55" t="s">
        <v>1427</v>
      </c>
      <c r="F895" s="53" t="s">
        <v>1172</v>
      </c>
    </row>
    <row r="896" spans="1:6" x14ac:dyDescent="0.2">
      <c r="A896" s="202" t="s">
        <v>35355</v>
      </c>
      <c r="B896" s="203">
        <v>9728.4699999999993</v>
      </c>
      <c r="D896" s="53" t="s">
        <v>1429</v>
      </c>
      <c r="E896" s="55" t="s">
        <v>1430</v>
      </c>
      <c r="F896" s="53" t="s">
        <v>1172</v>
      </c>
    </row>
    <row r="897" spans="1:6" x14ac:dyDescent="0.2">
      <c r="A897" s="202" t="s">
        <v>35356</v>
      </c>
      <c r="B897" s="203">
        <v>8681.58</v>
      </c>
      <c r="D897" s="53" t="s">
        <v>1431</v>
      </c>
      <c r="E897" s="55" t="s">
        <v>1430</v>
      </c>
      <c r="F897" s="53" t="s">
        <v>1172</v>
      </c>
    </row>
    <row r="898" spans="1:6" x14ac:dyDescent="0.2">
      <c r="A898" s="202" t="s">
        <v>35357</v>
      </c>
      <c r="B898" s="203">
        <v>10791.11</v>
      </c>
      <c r="D898" s="53" t="s">
        <v>1432</v>
      </c>
      <c r="E898" s="55" t="s">
        <v>1433</v>
      </c>
      <c r="F898" s="53" t="s">
        <v>1172</v>
      </c>
    </row>
    <row r="899" spans="1:6" x14ac:dyDescent="0.2">
      <c r="A899" s="202" t="s">
        <v>35358</v>
      </c>
      <c r="B899" s="203">
        <v>9629.9</v>
      </c>
      <c r="D899" s="53" t="s">
        <v>1434</v>
      </c>
      <c r="E899" s="55" t="s">
        <v>1433</v>
      </c>
      <c r="F899" s="53" t="s">
        <v>1172</v>
      </c>
    </row>
    <row r="900" spans="1:6" x14ac:dyDescent="0.2">
      <c r="A900" s="202" t="s">
        <v>1405</v>
      </c>
      <c r="B900" s="203">
        <v>8975.0400000000009</v>
      </c>
      <c r="D900" s="53" t="s">
        <v>1435</v>
      </c>
      <c r="E900" s="55" t="s">
        <v>1436</v>
      </c>
      <c r="F900" s="53" t="s">
        <v>1172</v>
      </c>
    </row>
    <row r="901" spans="1:6" x14ac:dyDescent="0.2">
      <c r="A901" s="202" t="s">
        <v>1407</v>
      </c>
      <c r="B901" s="203">
        <v>8009.25</v>
      </c>
      <c r="D901" s="53" t="s">
        <v>1437</v>
      </c>
      <c r="E901" s="55" t="s">
        <v>1436</v>
      </c>
      <c r="F901" s="53" t="s">
        <v>1172</v>
      </c>
    </row>
    <row r="902" spans="1:6" x14ac:dyDescent="0.2">
      <c r="A902" s="202" t="s">
        <v>35359</v>
      </c>
      <c r="B902" s="203">
        <v>9728.4699999999993</v>
      </c>
      <c r="D902" s="53" t="s">
        <v>1438</v>
      </c>
      <c r="E902" s="55" t="s">
        <v>1439</v>
      </c>
      <c r="F902" s="53" t="s">
        <v>1172</v>
      </c>
    </row>
    <row r="903" spans="1:6" x14ac:dyDescent="0.2">
      <c r="A903" s="202" t="s">
        <v>35360</v>
      </c>
      <c r="B903" s="203">
        <v>8681.58</v>
      </c>
      <c r="D903" s="53" t="s">
        <v>1440</v>
      </c>
      <c r="E903" s="55" t="s">
        <v>1439</v>
      </c>
      <c r="F903" s="53" t="s">
        <v>1172</v>
      </c>
    </row>
    <row r="904" spans="1:6" x14ac:dyDescent="0.2">
      <c r="A904" s="202" t="s">
        <v>35361</v>
      </c>
      <c r="B904" s="203">
        <v>10791.11</v>
      </c>
      <c r="D904" s="53" t="s">
        <v>1441</v>
      </c>
      <c r="E904" s="55" t="s">
        <v>1442</v>
      </c>
      <c r="F904" s="53" t="s">
        <v>1147</v>
      </c>
    </row>
    <row r="905" spans="1:6" x14ac:dyDescent="0.2">
      <c r="A905" s="202" t="s">
        <v>35362</v>
      </c>
      <c r="B905" s="203">
        <v>9629.9</v>
      </c>
      <c r="D905" s="53" t="s">
        <v>1443</v>
      </c>
      <c r="E905" s="55" t="s">
        <v>1442</v>
      </c>
      <c r="F905" s="53" t="s">
        <v>1147</v>
      </c>
    </row>
    <row r="906" spans="1:6" x14ac:dyDescent="0.2">
      <c r="A906" s="202" t="s">
        <v>1408</v>
      </c>
      <c r="B906" s="203">
        <v>7180.02</v>
      </c>
      <c r="D906" s="53" t="s">
        <v>1444</v>
      </c>
      <c r="E906" s="55" t="s">
        <v>1445</v>
      </c>
      <c r="F906" s="53" t="s">
        <v>201</v>
      </c>
    </row>
    <row r="907" spans="1:6" x14ac:dyDescent="0.2">
      <c r="A907" s="202" t="s">
        <v>1410</v>
      </c>
      <c r="B907" s="203">
        <v>6407.39</v>
      </c>
      <c r="D907" s="53" t="s">
        <v>1446</v>
      </c>
      <c r="E907" s="55" t="s">
        <v>1445</v>
      </c>
      <c r="F907" s="53" t="s">
        <v>201</v>
      </c>
    </row>
    <row r="908" spans="1:6" x14ac:dyDescent="0.2">
      <c r="A908" s="202" t="s">
        <v>35363</v>
      </c>
      <c r="B908" s="203">
        <v>7783.13</v>
      </c>
      <c r="D908" s="53" t="s">
        <v>1447</v>
      </c>
      <c r="E908" s="55" t="s">
        <v>1448</v>
      </c>
      <c r="F908" s="53" t="s">
        <v>1147</v>
      </c>
    </row>
    <row r="909" spans="1:6" x14ac:dyDescent="0.2">
      <c r="A909" s="202" t="s">
        <v>35364</v>
      </c>
      <c r="B909" s="203">
        <v>6945.6</v>
      </c>
      <c r="D909" s="53" t="s">
        <v>1449</v>
      </c>
      <c r="E909" s="55" t="s">
        <v>1448</v>
      </c>
      <c r="F909" s="53" t="s">
        <v>1147</v>
      </c>
    </row>
    <row r="910" spans="1:6" x14ac:dyDescent="0.2">
      <c r="A910" s="202" t="s">
        <v>35365</v>
      </c>
      <c r="B910" s="203">
        <v>8975.0400000000009</v>
      </c>
      <c r="D910" s="53" t="s">
        <v>1450</v>
      </c>
      <c r="E910" s="55" t="s">
        <v>1451</v>
      </c>
      <c r="F910" s="53" t="s">
        <v>1147</v>
      </c>
    </row>
    <row r="911" spans="1:6" x14ac:dyDescent="0.2">
      <c r="A911" s="202" t="s">
        <v>35366</v>
      </c>
      <c r="B911" s="203">
        <v>8009.25</v>
      </c>
      <c r="D911" s="53" t="s">
        <v>1452</v>
      </c>
      <c r="E911" s="55" t="s">
        <v>1451</v>
      </c>
      <c r="F911" s="53" t="s">
        <v>1147</v>
      </c>
    </row>
    <row r="912" spans="1:6" x14ac:dyDescent="0.2">
      <c r="A912" s="202" t="s">
        <v>1411</v>
      </c>
      <c r="B912" s="203">
        <v>12580.84</v>
      </c>
      <c r="D912" s="53" t="s">
        <v>1453</v>
      </c>
      <c r="E912" s="55" t="s">
        <v>1454</v>
      </c>
      <c r="F912" s="53" t="s">
        <v>1147</v>
      </c>
    </row>
    <row r="913" spans="1:6" x14ac:dyDescent="0.2">
      <c r="A913" s="202" t="s">
        <v>1413</v>
      </c>
      <c r="B913" s="203">
        <v>11227.04</v>
      </c>
      <c r="D913" s="53" t="s">
        <v>1455</v>
      </c>
      <c r="E913" s="55" t="s">
        <v>1454</v>
      </c>
      <c r="F913" s="53" t="s">
        <v>1147</v>
      </c>
    </row>
    <row r="914" spans="1:6" x14ac:dyDescent="0.2">
      <c r="A914" s="202" t="s">
        <v>35367</v>
      </c>
      <c r="B914" s="203">
        <v>13587.29</v>
      </c>
      <c r="D914" s="53" t="s">
        <v>1456</v>
      </c>
      <c r="E914" s="55" t="s">
        <v>1457</v>
      </c>
      <c r="F914" s="53" t="s">
        <v>83</v>
      </c>
    </row>
    <row r="915" spans="1:6" x14ac:dyDescent="0.2">
      <c r="A915" s="202" t="s">
        <v>35368</v>
      </c>
      <c r="B915" s="203">
        <v>12125.19</v>
      </c>
      <c r="D915" s="53" t="s">
        <v>1458</v>
      </c>
      <c r="E915" s="55" t="s">
        <v>1457</v>
      </c>
      <c r="F915" s="53" t="s">
        <v>83</v>
      </c>
    </row>
    <row r="916" spans="1:6" x14ac:dyDescent="0.2">
      <c r="A916" s="202" t="s">
        <v>35369</v>
      </c>
      <c r="B916" s="203">
        <v>14674.25</v>
      </c>
      <c r="D916" s="53" t="s">
        <v>1459</v>
      </c>
      <c r="E916" s="55" t="s">
        <v>1460</v>
      </c>
      <c r="F916" s="53" t="s">
        <v>83</v>
      </c>
    </row>
    <row r="917" spans="1:6" x14ac:dyDescent="0.2">
      <c r="A917" s="202" t="s">
        <v>35370</v>
      </c>
      <c r="B917" s="203">
        <v>13095.18</v>
      </c>
      <c r="D917" s="53" t="s">
        <v>1461</v>
      </c>
      <c r="E917" s="55" t="s">
        <v>1460</v>
      </c>
      <c r="F917" s="53" t="s">
        <v>83</v>
      </c>
    </row>
    <row r="918" spans="1:6" x14ac:dyDescent="0.2">
      <c r="A918" s="202" t="s">
        <v>1414</v>
      </c>
      <c r="B918" s="203">
        <v>10791.11</v>
      </c>
      <c r="D918" s="53" t="s">
        <v>1462</v>
      </c>
      <c r="E918" s="55" t="s">
        <v>1463</v>
      </c>
      <c r="F918" s="53" t="s">
        <v>83</v>
      </c>
    </row>
    <row r="919" spans="1:6" x14ac:dyDescent="0.2">
      <c r="A919" s="202" t="s">
        <v>1416</v>
      </c>
      <c r="B919" s="203">
        <v>9629.9</v>
      </c>
      <c r="D919" s="53" t="s">
        <v>1464</v>
      </c>
      <c r="E919" s="55" t="s">
        <v>1463</v>
      </c>
      <c r="F919" s="53" t="s">
        <v>83</v>
      </c>
    </row>
    <row r="920" spans="1:6" x14ac:dyDescent="0.2">
      <c r="A920" s="202" t="s">
        <v>35371</v>
      </c>
      <c r="B920" s="203">
        <v>11654.38</v>
      </c>
      <c r="D920" s="53" t="s">
        <v>1465</v>
      </c>
      <c r="E920" s="55" t="s">
        <v>1466</v>
      </c>
      <c r="F920" s="53" t="s">
        <v>83</v>
      </c>
    </row>
    <row r="921" spans="1:6" x14ac:dyDescent="0.2">
      <c r="A921" s="202" t="s">
        <v>35372</v>
      </c>
      <c r="B921" s="203">
        <v>10400.280000000001</v>
      </c>
      <c r="D921" s="53" t="s">
        <v>1467</v>
      </c>
      <c r="E921" s="55" t="s">
        <v>1466</v>
      </c>
      <c r="F921" s="53" t="s">
        <v>83</v>
      </c>
    </row>
    <row r="922" spans="1:6" x14ac:dyDescent="0.2">
      <c r="A922" s="202" t="s">
        <v>35373</v>
      </c>
      <c r="B922" s="203">
        <v>12580.84</v>
      </c>
      <c r="D922" s="53" t="s">
        <v>1468</v>
      </c>
      <c r="E922" s="55" t="s">
        <v>1469</v>
      </c>
      <c r="F922" s="53" t="s">
        <v>83</v>
      </c>
    </row>
    <row r="923" spans="1:6" x14ac:dyDescent="0.2">
      <c r="A923" s="202" t="s">
        <v>35374</v>
      </c>
      <c r="B923" s="203">
        <v>11227.04</v>
      </c>
      <c r="D923" s="53" t="s">
        <v>1470</v>
      </c>
      <c r="E923" s="55" t="s">
        <v>1469</v>
      </c>
      <c r="F923" s="53" t="s">
        <v>83</v>
      </c>
    </row>
    <row r="924" spans="1:6" x14ac:dyDescent="0.2">
      <c r="A924" s="202" t="s">
        <v>1417</v>
      </c>
      <c r="B924" s="203">
        <v>10791.11</v>
      </c>
      <c r="D924" s="53" t="s">
        <v>1471</v>
      </c>
      <c r="E924" s="55" t="s">
        <v>1472</v>
      </c>
      <c r="F924" s="53" t="s">
        <v>83</v>
      </c>
    </row>
    <row r="925" spans="1:6" x14ac:dyDescent="0.2">
      <c r="A925" s="202" t="s">
        <v>1419</v>
      </c>
      <c r="B925" s="203">
        <v>9629.9</v>
      </c>
      <c r="D925" s="53" t="s">
        <v>1473</v>
      </c>
      <c r="E925" s="55" t="s">
        <v>1472</v>
      </c>
      <c r="F925" s="53" t="s">
        <v>83</v>
      </c>
    </row>
    <row r="926" spans="1:6" x14ac:dyDescent="0.2">
      <c r="A926" s="202" t="s">
        <v>35375</v>
      </c>
      <c r="B926" s="203">
        <v>11654.38</v>
      </c>
      <c r="D926" s="53" t="s">
        <v>1474</v>
      </c>
      <c r="E926" s="55" t="s">
        <v>1475</v>
      </c>
      <c r="F926" s="53" t="s">
        <v>83</v>
      </c>
    </row>
    <row r="927" spans="1:6" x14ac:dyDescent="0.2">
      <c r="A927" s="202" t="s">
        <v>35376</v>
      </c>
      <c r="B927" s="203">
        <v>10400.280000000001</v>
      </c>
      <c r="D927" s="53" t="s">
        <v>1476</v>
      </c>
      <c r="E927" s="55" t="s">
        <v>1475</v>
      </c>
      <c r="F927" s="53" t="s">
        <v>83</v>
      </c>
    </row>
    <row r="928" spans="1:6" x14ac:dyDescent="0.2">
      <c r="A928" s="202" t="s">
        <v>35377</v>
      </c>
      <c r="B928" s="203">
        <v>12580.84</v>
      </c>
      <c r="D928" s="53" t="s">
        <v>1477</v>
      </c>
      <c r="E928" s="55" t="s">
        <v>1478</v>
      </c>
      <c r="F928" s="53" t="s">
        <v>83</v>
      </c>
    </row>
    <row r="929" spans="1:6" x14ac:dyDescent="0.2">
      <c r="A929" s="202" t="s">
        <v>35378</v>
      </c>
      <c r="B929" s="203">
        <v>11227.04</v>
      </c>
      <c r="D929" s="53" t="s">
        <v>1479</v>
      </c>
      <c r="E929" s="55" t="s">
        <v>1478</v>
      </c>
      <c r="F929" s="53" t="s">
        <v>83</v>
      </c>
    </row>
    <row r="930" spans="1:6" x14ac:dyDescent="0.2">
      <c r="A930" s="202" t="s">
        <v>1420</v>
      </c>
      <c r="B930" s="203">
        <v>8975.0400000000009</v>
      </c>
      <c r="D930" s="53" t="s">
        <v>1480</v>
      </c>
      <c r="E930" s="55" t="s">
        <v>1481</v>
      </c>
      <c r="F930" s="53" t="s">
        <v>83</v>
      </c>
    </row>
    <row r="931" spans="1:6" x14ac:dyDescent="0.2">
      <c r="A931" s="202" t="s">
        <v>1422</v>
      </c>
      <c r="B931" s="203">
        <v>8009.25</v>
      </c>
      <c r="D931" s="53" t="s">
        <v>1482</v>
      </c>
      <c r="E931" s="55" t="s">
        <v>1481</v>
      </c>
      <c r="F931" s="53" t="s">
        <v>83</v>
      </c>
    </row>
    <row r="932" spans="1:6" x14ac:dyDescent="0.2">
      <c r="A932" s="202" t="s">
        <v>35379</v>
      </c>
      <c r="B932" s="203">
        <v>9728.4699999999993</v>
      </c>
      <c r="D932" s="53" t="s">
        <v>1483</v>
      </c>
      <c r="E932" s="55" t="s">
        <v>1484</v>
      </c>
      <c r="F932" s="53" t="s">
        <v>1147</v>
      </c>
    </row>
    <row r="933" spans="1:6" x14ac:dyDescent="0.2">
      <c r="A933" s="202" t="s">
        <v>35380</v>
      </c>
      <c r="B933" s="203">
        <v>8681.58</v>
      </c>
      <c r="D933" s="53" t="s">
        <v>1485</v>
      </c>
      <c r="E933" s="55" t="s">
        <v>1484</v>
      </c>
      <c r="F933" s="53" t="s">
        <v>1147</v>
      </c>
    </row>
    <row r="934" spans="1:6" x14ac:dyDescent="0.2">
      <c r="A934" s="202" t="s">
        <v>35381</v>
      </c>
      <c r="B934" s="203">
        <v>10791.11</v>
      </c>
      <c r="D934" s="53" t="s">
        <v>1486</v>
      </c>
      <c r="E934" s="55" t="s">
        <v>1487</v>
      </c>
      <c r="F934" s="53" t="s">
        <v>1147</v>
      </c>
    </row>
    <row r="935" spans="1:6" x14ac:dyDescent="0.2">
      <c r="A935" s="202" t="s">
        <v>35382</v>
      </c>
      <c r="B935" s="203">
        <v>9629.9</v>
      </c>
      <c r="D935" s="53" t="s">
        <v>1488</v>
      </c>
      <c r="E935" s="55" t="s">
        <v>1487</v>
      </c>
      <c r="F935" s="53" t="s">
        <v>1147</v>
      </c>
    </row>
    <row r="936" spans="1:6" x14ac:dyDescent="0.2">
      <c r="A936" s="202" t="s">
        <v>1423</v>
      </c>
      <c r="B936" s="203">
        <v>32075.919999999998</v>
      </c>
      <c r="D936" s="53" t="s">
        <v>1489</v>
      </c>
      <c r="E936" s="55" t="s">
        <v>1490</v>
      </c>
      <c r="F936" s="53" t="s">
        <v>1147</v>
      </c>
    </row>
    <row r="937" spans="1:6" x14ac:dyDescent="0.2">
      <c r="A937" s="202" t="s">
        <v>1425</v>
      </c>
      <c r="B937" s="203">
        <v>28580.11</v>
      </c>
      <c r="D937" s="53" t="s">
        <v>1491</v>
      </c>
      <c r="E937" s="55" t="s">
        <v>1490</v>
      </c>
      <c r="F937" s="53" t="s">
        <v>1147</v>
      </c>
    </row>
    <row r="938" spans="1:6" x14ac:dyDescent="0.2">
      <c r="A938" s="202" t="s">
        <v>1426</v>
      </c>
      <c r="B938" s="203">
        <v>17600.009999999998</v>
      </c>
      <c r="D938" s="53" t="s">
        <v>1492</v>
      </c>
      <c r="E938" s="55" t="s">
        <v>1493</v>
      </c>
      <c r="F938" s="53" t="s">
        <v>1147</v>
      </c>
    </row>
    <row r="939" spans="1:6" x14ac:dyDescent="0.2">
      <c r="A939" s="202" t="s">
        <v>1428</v>
      </c>
      <c r="B939" s="203">
        <v>15721.15</v>
      </c>
      <c r="D939" s="53" t="s">
        <v>1494</v>
      </c>
      <c r="E939" s="55" t="s">
        <v>1493</v>
      </c>
      <c r="F939" s="53" t="s">
        <v>1147</v>
      </c>
    </row>
    <row r="940" spans="1:6" x14ac:dyDescent="0.2">
      <c r="A940" s="202" t="s">
        <v>1429</v>
      </c>
      <c r="B940" s="203">
        <v>22527.59</v>
      </c>
      <c r="D940" s="53" t="s">
        <v>1495</v>
      </c>
      <c r="E940" s="55" t="s">
        <v>1496</v>
      </c>
      <c r="F940" s="53" t="s">
        <v>1147</v>
      </c>
    </row>
    <row r="941" spans="1:6" x14ac:dyDescent="0.2">
      <c r="A941" s="202" t="s">
        <v>1431</v>
      </c>
      <c r="B941" s="203">
        <v>20108.009999999998</v>
      </c>
      <c r="D941" s="53" t="s">
        <v>1497</v>
      </c>
      <c r="E941" s="55" t="s">
        <v>1496</v>
      </c>
      <c r="F941" s="53" t="s">
        <v>1147</v>
      </c>
    </row>
    <row r="942" spans="1:6" x14ac:dyDescent="0.2">
      <c r="A942" s="202" t="s">
        <v>1432</v>
      </c>
      <c r="B942" s="203">
        <v>12919.78</v>
      </c>
      <c r="D942" s="53" t="s">
        <v>1498</v>
      </c>
      <c r="E942" s="55" t="s">
        <v>1499</v>
      </c>
      <c r="F942" s="53" t="s">
        <v>1147</v>
      </c>
    </row>
    <row r="943" spans="1:6" x14ac:dyDescent="0.2">
      <c r="A943" s="202" t="s">
        <v>1434</v>
      </c>
      <c r="B943" s="203">
        <v>11585.86</v>
      </c>
      <c r="D943" s="53" t="s">
        <v>1500</v>
      </c>
      <c r="E943" s="55" t="s">
        <v>1499</v>
      </c>
      <c r="F943" s="53" t="s">
        <v>1147</v>
      </c>
    </row>
    <row r="944" spans="1:6" x14ac:dyDescent="0.2">
      <c r="A944" s="202" t="s">
        <v>1435</v>
      </c>
      <c r="B944" s="203">
        <v>14602.65</v>
      </c>
      <c r="D944" s="53" t="s">
        <v>1501</v>
      </c>
      <c r="E944" s="55" t="s">
        <v>1502</v>
      </c>
      <c r="F944" s="53" t="s">
        <v>1147</v>
      </c>
    </row>
    <row r="945" spans="1:6" x14ac:dyDescent="0.2">
      <c r="A945" s="202" t="s">
        <v>1437</v>
      </c>
      <c r="B945" s="203">
        <v>13202.4</v>
      </c>
      <c r="D945" s="53" t="s">
        <v>1503</v>
      </c>
      <c r="E945" s="55" t="s">
        <v>1502</v>
      </c>
      <c r="F945" s="53" t="s">
        <v>1147</v>
      </c>
    </row>
    <row r="946" spans="1:6" x14ac:dyDescent="0.2">
      <c r="A946" s="202" t="s">
        <v>1438</v>
      </c>
      <c r="B946" s="203">
        <v>12980.13</v>
      </c>
      <c r="D946" s="53" t="s">
        <v>1504</v>
      </c>
      <c r="E946" s="55" t="s">
        <v>1505</v>
      </c>
      <c r="F946" s="53" t="s">
        <v>1147</v>
      </c>
    </row>
    <row r="947" spans="1:6" x14ac:dyDescent="0.2">
      <c r="A947" s="202" t="s">
        <v>1440</v>
      </c>
      <c r="B947" s="203">
        <v>11735.46</v>
      </c>
      <c r="D947" s="53" t="s">
        <v>1506</v>
      </c>
      <c r="E947" s="55" t="s">
        <v>1505</v>
      </c>
      <c r="F947" s="53" t="s">
        <v>1147</v>
      </c>
    </row>
    <row r="948" spans="1:6" x14ac:dyDescent="0.2">
      <c r="A948" s="202" t="s">
        <v>1441</v>
      </c>
      <c r="B948" s="203">
        <v>3.65</v>
      </c>
      <c r="D948" s="53" t="s">
        <v>1507</v>
      </c>
      <c r="E948" s="55" t="s">
        <v>1508</v>
      </c>
      <c r="F948" s="53" t="s">
        <v>1147</v>
      </c>
    </row>
    <row r="949" spans="1:6" x14ac:dyDescent="0.2">
      <c r="A949" s="202" t="s">
        <v>1443</v>
      </c>
      <c r="B949" s="203">
        <v>3.33</v>
      </c>
      <c r="D949" s="53" t="s">
        <v>1509</v>
      </c>
      <c r="E949" s="55" t="s">
        <v>1508</v>
      </c>
      <c r="F949" s="53" t="s">
        <v>1147</v>
      </c>
    </row>
    <row r="950" spans="1:6" x14ac:dyDescent="0.2">
      <c r="A950" s="202" t="s">
        <v>1444</v>
      </c>
      <c r="B950" s="203">
        <v>25.06</v>
      </c>
      <c r="D950" s="53" t="s">
        <v>1510</v>
      </c>
      <c r="E950" s="55" t="s">
        <v>1511</v>
      </c>
      <c r="F950" s="53" t="s">
        <v>1147</v>
      </c>
    </row>
    <row r="951" spans="1:6" x14ac:dyDescent="0.2">
      <c r="A951" s="202" t="s">
        <v>1446</v>
      </c>
      <c r="B951" s="203">
        <v>22.97</v>
      </c>
      <c r="D951" s="53" t="s">
        <v>1512</v>
      </c>
      <c r="E951" s="55" t="s">
        <v>1511</v>
      </c>
      <c r="F951" s="53" t="s">
        <v>1147</v>
      </c>
    </row>
    <row r="952" spans="1:6" x14ac:dyDescent="0.2">
      <c r="A952" s="202" t="s">
        <v>1447</v>
      </c>
      <c r="B952" s="203">
        <v>6.38</v>
      </c>
      <c r="D952" s="53" t="s">
        <v>1513</v>
      </c>
      <c r="E952" s="55" t="s">
        <v>1514</v>
      </c>
      <c r="F952" s="53" t="s">
        <v>1147</v>
      </c>
    </row>
    <row r="953" spans="1:6" x14ac:dyDescent="0.2">
      <c r="A953" s="202" t="s">
        <v>1449</v>
      </c>
      <c r="B953" s="203">
        <v>5.58</v>
      </c>
      <c r="D953" s="53" t="s">
        <v>1515</v>
      </c>
      <c r="E953" s="55" t="s">
        <v>1514</v>
      </c>
      <c r="F953" s="53" t="s">
        <v>1147</v>
      </c>
    </row>
    <row r="954" spans="1:6" x14ac:dyDescent="0.2">
      <c r="A954" s="202" t="s">
        <v>1450</v>
      </c>
      <c r="B954" s="203">
        <v>2.04</v>
      </c>
      <c r="D954" s="53" t="s">
        <v>1516</v>
      </c>
      <c r="E954" s="55" t="s">
        <v>1517</v>
      </c>
      <c r="F954" s="53" t="s">
        <v>1147</v>
      </c>
    </row>
    <row r="955" spans="1:6" x14ac:dyDescent="0.2">
      <c r="A955" s="202" t="s">
        <v>1452</v>
      </c>
      <c r="B955" s="203">
        <v>1.79</v>
      </c>
      <c r="D955" s="53" t="s">
        <v>1518</v>
      </c>
      <c r="E955" s="55" t="s">
        <v>1517</v>
      </c>
      <c r="F955" s="53" t="s">
        <v>1147</v>
      </c>
    </row>
    <row r="956" spans="1:6" x14ac:dyDescent="0.2">
      <c r="A956" s="202" t="s">
        <v>1453</v>
      </c>
      <c r="B956" s="203">
        <v>0.83</v>
      </c>
      <c r="D956" s="53" t="s">
        <v>1519</v>
      </c>
      <c r="E956" s="55" t="s">
        <v>1520</v>
      </c>
      <c r="F956" s="53" t="s">
        <v>1147</v>
      </c>
    </row>
    <row r="957" spans="1:6" x14ac:dyDescent="0.2">
      <c r="A957" s="202" t="s">
        <v>1455</v>
      </c>
      <c r="B957" s="203">
        <v>0.73</v>
      </c>
      <c r="D957" s="53" t="s">
        <v>1521</v>
      </c>
      <c r="E957" s="55" t="s">
        <v>1520</v>
      </c>
      <c r="F957" s="53" t="s">
        <v>1147</v>
      </c>
    </row>
    <row r="958" spans="1:6" x14ac:dyDescent="0.2">
      <c r="A958" s="202" t="s">
        <v>1456</v>
      </c>
      <c r="B958" s="203">
        <v>7.04</v>
      </c>
      <c r="D958" s="53" t="s">
        <v>1522</v>
      </c>
      <c r="E958" s="55" t="s">
        <v>1523</v>
      </c>
      <c r="F958" s="53" t="s">
        <v>1147</v>
      </c>
    </row>
    <row r="959" spans="1:6" x14ac:dyDescent="0.2">
      <c r="A959" s="202" t="s">
        <v>1458</v>
      </c>
      <c r="B959" s="203">
        <v>6.1</v>
      </c>
      <c r="D959" s="53" t="s">
        <v>1524</v>
      </c>
      <c r="E959" s="55" t="s">
        <v>1523</v>
      </c>
      <c r="F959" s="53" t="s">
        <v>1147</v>
      </c>
    </row>
    <row r="960" spans="1:6" x14ac:dyDescent="0.2">
      <c r="A960" s="202" t="s">
        <v>1459</v>
      </c>
      <c r="B960" s="203">
        <v>68.73</v>
      </c>
      <c r="D960" s="53" t="s">
        <v>1525</v>
      </c>
      <c r="E960" s="55" t="s">
        <v>1526</v>
      </c>
      <c r="F960" s="53" t="s">
        <v>1147</v>
      </c>
    </row>
    <row r="961" spans="1:6" x14ac:dyDescent="0.2">
      <c r="A961" s="202" t="s">
        <v>1461</v>
      </c>
      <c r="B961" s="203">
        <v>65.61</v>
      </c>
      <c r="D961" s="53" t="s">
        <v>1527</v>
      </c>
      <c r="E961" s="55" t="s">
        <v>1526</v>
      </c>
      <c r="F961" s="53" t="s">
        <v>1147</v>
      </c>
    </row>
    <row r="962" spans="1:6" x14ac:dyDescent="0.2">
      <c r="A962" s="202" t="s">
        <v>1462</v>
      </c>
      <c r="B962" s="203">
        <v>59.54</v>
      </c>
      <c r="D962" s="53" t="s">
        <v>1528</v>
      </c>
      <c r="E962" s="55" t="s">
        <v>1529</v>
      </c>
      <c r="F962" s="53" t="s">
        <v>1147</v>
      </c>
    </row>
    <row r="963" spans="1:6" x14ac:dyDescent="0.2">
      <c r="A963" s="202" t="s">
        <v>1464</v>
      </c>
      <c r="B963" s="203">
        <v>56.43</v>
      </c>
      <c r="D963" s="53" t="s">
        <v>1530</v>
      </c>
      <c r="E963" s="55" t="s">
        <v>1529</v>
      </c>
      <c r="F963" s="53" t="s">
        <v>1147</v>
      </c>
    </row>
    <row r="964" spans="1:6" x14ac:dyDescent="0.2">
      <c r="A964" s="202" t="s">
        <v>1465</v>
      </c>
      <c r="B964" s="203">
        <v>196.02</v>
      </c>
      <c r="D964" s="53" t="s">
        <v>1531</v>
      </c>
      <c r="E964" s="55" t="s">
        <v>1532</v>
      </c>
      <c r="F964" s="53" t="s">
        <v>1147</v>
      </c>
    </row>
    <row r="965" spans="1:6" x14ac:dyDescent="0.2">
      <c r="A965" s="202" t="s">
        <v>1467</v>
      </c>
      <c r="B965" s="203">
        <v>187.09</v>
      </c>
      <c r="D965" s="53" t="s">
        <v>1533</v>
      </c>
      <c r="E965" s="55" t="s">
        <v>1532</v>
      </c>
      <c r="F965" s="53" t="s">
        <v>1147</v>
      </c>
    </row>
    <row r="966" spans="1:6" x14ac:dyDescent="0.2">
      <c r="A966" s="202" t="s">
        <v>1468</v>
      </c>
      <c r="B966" s="203">
        <v>257.70999999999998</v>
      </c>
      <c r="D966" s="53" t="s">
        <v>1534</v>
      </c>
      <c r="E966" s="55" t="s">
        <v>1535</v>
      </c>
      <c r="F966" s="53" t="s">
        <v>1147</v>
      </c>
    </row>
    <row r="967" spans="1:6" x14ac:dyDescent="0.2">
      <c r="A967" s="202" t="s">
        <v>1470</v>
      </c>
      <c r="B967" s="203">
        <v>246.61</v>
      </c>
      <c r="D967" s="53" t="s">
        <v>1536</v>
      </c>
      <c r="E967" s="55" t="s">
        <v>1535</v>
      </c>
      <c r="F967" s="53" t="s">
        <v>1147</v>
      </c>
    </row>
    <row r="968" spans="1:6" x14ac:dyDescent="0.2">
      <c r="A968" s="202" t="s">
        <v>1471</v>
      </c>
      <c r="B968" s="203">
        <v>248.52</v>
      </c>
      <c r="D968" s="53" t="s">
        <v>1537</v>
      </c>
      <c r="E968" s="55" t="s">
        <v>1538</v>
      </c>
      <c r="F968" s="53" t="s">
        <v>1147</v>
      </c>
    </row>
    <row r="969" spans="1:6" x14ac:dyDescent="0.2">
      <c r="A969" s="202" t="s">
        <v>1473</v>
      </c>
      <c r="B969" s="203">
        <v>237.42</v>
      </c>
      <c r="D969" s="53" t="s">
        <v>1539</v>
      </c>
      <c r="E969" s="55" t="s">
        <v>1538</v>
      </c>
      <c r="F969" s="53" t="s">
        <v>1147</v>
      </c>
    </row>
    <row r="970" spans="1:6" x14ac:dyDescent="0.2">
      <c r="A970" s="202" t="s">
        <v>1474</v>
      </c>
      <c r="B970" s="203">
        <v>215.77</v>
      </c>
      <c r="D970" s="53" t="s">
        <v>1540</v>
      </c>
      <c r="E970" s="55" t="s">
        <v>1541</v>
      </c>
      <c r="F970" s="53" t="s">
        <v>1147</v>
      </c>
    </row>
    <row r="971" spans="1:6" x14ac:dyDescent="0.2">
      <c r="A971" s="202" t="s">
        <v>1476</v>
      </c>
      <c r="B971" s="203">
        <v>205.79</v>
      </c>
      <c r="D971" s="53" t="s">
        <v>1542</v>
      </c>
      <c r="E971" s="55" t="s">
        <v>1541</v>
      </c>
      <c r="F971" s="53" t="s">
        <v>1147</v>
      </c>
    </row>
    <row r="972" spans="1:6" x14ac:dyDescent="0.2">
      <c r="A972" s="202" t="s">
        <v>1477</v>
      </c>
      <c r="B972" s="203">
        <v>277.45999999999998</v>
      </c>
      <c r="D972" s="53" t="s">
        <v>1543</v>
      </c>
      <c r="E972" s="55" t="s">
        <v>1544</v>
      </c>
      <c r="F972" s="53" t="s">
        <v>1147</v>
      </c>
    </row>
    <row r="973" spans="1:6" x14ac:dyDescent="0.2">
      <c r="A973" s="202" t="s">
        <v>1479</v>
      </c>
      <c r="B973" s="203">
        <v>265.31</v>
      </c>
      <c r="D973" s="53" t="s">
        <v>1545</v>
      </c>
      <c r="E973" s="55" t="s">
        <v>1544</v>
      </c>
      <c r="F973" s="53" t="s">
        <v>1147</v>
      </c>
    </row>
    <row r="974" spans="1:6" x14ac:dyDescent="0.2">
      <c r="A974" s="202" t="s">
        <v>1480</v>
      </c>
      <c r="B974" s="203">
        <v>268.27</v>
      </c>
      <c r="D974" s="53" t="s">
        <v>1546</v>
      </c>
      <c r="E974" s="55" t="s">
        <v>1547</v>
      </c>
      <c r="F974" s="53" t="s">
        <v>1147</v>
      </c>
    </row>
    <row r="975" spans="1:6" x14ac:dyDescent="0.2">
      <c r="A975" s="202" t="s">
        <v>1482</v>
      </c>
      <c r="B975" s="203">
        <v>256.12</v>
      </c>
      <c r="D975" s="53" t="s">
        <v>1548</v>
      </c>
      <c r="E975" s="55" t="s">
        <v>1547</v>
      </c>
      <c r="F975" s="53" t="s">
        <v>1147</v>
      </c>
    </row>
    <row r="976" spans="1:6" x14ac:dyDescent="0.2">
      <c r="A976" s="202" t="s">
        <v>1483</v>
      </c>
      <c r="B976" s="203">
        <v>80.81</v>
      </c>
      <c r="D976" s="53" t="s">
        <v>1549</v>
      </c>
      <c r="E976" s="55" t="s">
        <v>1550</v>
      </c>
      <c r="F976" s="53" t="s">
        <v>1147</v>
      </c>
    </row>
    <row r="977" spans="1:6" x14ac:dyDescent="0.2">
      <c r="A977" s="202" t="s">
        <v>1485</v>
      </c>
      <c r="B977" s="203">
        <v>70.02</v>
      </c>
      <c r="D977" s="53" t="s">
        <v>1551</v>
      </c>
      <c r="E977" s="55" t="s">
        <v>1550</v>
      </c>
      <c r="F977" s="53" t="s">
        <v>1147</v>
      </c>
    </row>
    <row r="978" spans="1:6" x14ac:dyDescent="0.2">
      <c r="A978" s="202" t="s">
        <v>1486</v>
      </c>
      <c r="B978" s="203">
        <v>73.8</v>
      </c>
      <c r="D978" s="53" t="s">
        <v>1552</v>
      </c>
      <c r="E978" s="55" t="s">
        <v>1553</v>
      </c>
      <c r="F978" s="53" t="s">
        <v>1147</v>
      </c>
    </row>
    <row r="979" spans="1:6" x14ac:dyDescent="0.2">
      <c r="A979" s="202" t="s">
        <v>1488</v>
      </c>
      <c r="B979" s="203">
        <v>63.95</v>
      </c>
      <c r="D979" s="53" t="s">
        <v>1554</v>
      </c>
      <c r="E979" s="55" t="s">
        <v>1553</v>
      </c>
      <c r="F979" s="53" t="s">
        <v>1147</v>
      </c>
    </row>
    <row r="980" spans="1:6" x14ac:dyDescent="0.2">
      <c r="A980" s="202" t="s">
        <v>1489</v>
      </c>
      <c r="B980" s="203">
        <v>69.64</v>
      </c>
      <c r="D980" s="53" t="s">
        <v>1555</v>
      </c>
      <c r="E980" s="55" t="s">
        <v>1556</v>
      </c>
      <c r="F980" s="53" t="s">
        <v>1147</v>
      </c>
    </row>
    <row r="981" spans="1:6" x14ac:dyDescent="0.2">
      <c r="A981" s="202" t="s">
        <v>1491</v>
      </c>
      <c r="B981" s="203">
        <v>60.34</v>
      </c>
      <c r="D981" s="53" t="s">
        <v>1557</v>
      </c>
      <c r="E981" s="55" t="s">
        <v>1556</v>
      </c>
      <c r="F981" s="53" t="s">
        <v>1147</v>
      </c>
    </row>
    <row r="982" spans="1:6" x14ac:dyDescent="0.2">
      <c r="A982" s="202" t="s">
        <v>1492</v>
      </c>
      <c r="B982" s="203">
        <v>88.1</v>
      </c>
      <c r="D982" s="53" t="s">
        <v>1558</v>
      </c>
      <c r="E982" s="55" t="s">
        <v>1559</v>
      </c>
      <c r="F982" s="53" t="s">
        <v>1147</v>
      </c>
    </row>
    <row r="983" spans="1:6" x14ac:dyDescent="0.2">
      <c r="A983" s="202" t="s">
        <v>1494</v>
      </c>
      <c r="B983" s="203">
        <v>76.34</v>
      </c>
      <c r="D983" s="53" t="s">
        <v>1560</v>
      </c>
      <c r="E983" s="55" t="s">
        <v>1559</v>
      </c>
      <c r="F983" s="53" t="s">
        <v>1147</v>
      </c>
    </row>
    <row r="984" spans="1:6" x14ac:dyDescent="0.2">
      <c r="A984" s="202" t="s">
        <v>1495</v>
      </c>
      <c r="B984" s="203">
        <v>77.36</v>
      </c>
      <c r="D984" s="53" t="s">
        <v>1561</v>
      </c>
      <c r="E984" s="55" t="s">
        <v>1562</v>
      </c>
      <c r="F984" s="53" t="s">
        <v>1147</v>
      </c>
    </row>
    <row r="985" spans="1:6" x14ac:dyDescent="0.2">
      <c r="A985" s="202" t="s">
        <v>1497</v>
      </c>
      <c r="B985" s="203">
        <v>67.03</v>
      </c>
      <c r="D985" s="53" t="s">
        <v>1563</v>
      </c>
      <c r="E985" s="55" t="s">
        <v>1562</v>
      </c>
      <c r="F985" s="53" t="s">
        <v>1147</v>
      </c>
    </row>
    <row r="986" spans="1:6" x14ac:dyDescent="0.2">
      <c r="A986" s="202" t="s">
        <v>1498</v>
      </c>
      <c r="B986" s="203">
        <v>66.53</v>
      </c>
      <c r="D986" s="53" t="s">
        <v>1564</v>
      </c>
      <c r="E986" s="55" t="s">
        <v>1565</v>
      </c>
      <c r="F986" s="53" t="s">
        <v>1147</v>
      </c>
    </row>
    <row r="987" spans="1:6" x14ac:dyDescent="0.2">
      <c r="A987" s="202" t="s">
        <v>1500</v>
      </c>
      <c r="B987" s="203">
        <v>57.65</v>
      </c>
      <c r="D987" s="53" t="s">
        <v>1566</v>
      </c>
      <c r="E987" s="55" t="s">
        <v>1565</v>
      </c>
      <c r="F987" s="53" t="s">
        <v>1147</v>
      </c>
    </row>
    <row r="988" spans="1:6" x14ac:dyDescent="0.2">
      <c r="A988" s="202" t="s">
        <v>1501</v>
      </c>
      <c r="B988" s="203">
        <v>202.11</v>
      </c>
      <c r="D988" s="53" t="s">
        <v>1567</v>
      </c>
      <c r="E988" s="55" t="s">
        <v>1568</v>
      </c>
      <c r="F988" s="53" t="s">
        <v>1147</v>
      </c>
    </row>
    <row r="989" spans="1:6" x14ac:dyDescent="0.2">
      <c r="A989" s="202" t="s">
        <v>1503</v>
      </c>
      <c r="B989" s="203">
        <v>175.13</v>
      </c>
      <c r="D989" s="53" t="s">
        <v>1569</v>
      </c>
      <c r="E989" s="55" t="s">
        <v>1568</v>
      </c>
      <c r="F989" s="53" t="s">
        <v>1147</v>
      </c>
    </row>
    <row r="990" spans="1:6" x14ac:dyDescent="0.2">
      <c r="A990" s="202" t="s">
        <v>1504</v>
      </c>
      <c r="B990" s="203">
        <v>184.65</v>
      </c>
      <c r="D990" s="53" t="s">
        <v>1570</v>
      </c>
      <c r="E990" s="55" t="s">
        <v>1571</v>
      </c>
      <c r="F990" s="53" t="s">
        <v>1147</v>
      </c>
    </row>
    <row r="991" spans="1:6" x14ac:dyDescent="0.2">
      <c r="A991" s="202" t="s">
        <v>1506</v>
      </c>
      <c r="B991" s="203">
        <v>160</v>
      </c>
      <c r="D991" s="53" t="s">
        <v>1572</v>
      </c>
      <c r="E991" s="55" t="s">
        <v>1571</v>
      </c>
      <c r="F991" s="53" t="s">
        <v>1147</v>
      </c>
    </row>
    <row r="992" spans="1:6" x14ac:dyDescent="0.2">
      <c r="A992" s="202" t="s">
        <v>1507</v>
      </c>
      <c r="B992" s="203">
        <v>174.12</v>
      </c>
      <c r="D992" s="53" t="s">
        <v>1573</v>
      </c>
      <c r="E992" s="55" t="s">
        <v>1574</v>
      </c>
      <c r="F992" s="53" t="s">
        <v>1147</v>
      </c>
    </row>
    <row r="993" spans="1:6" x14ac:dyDescent="0.2">
      <c r="A993" s="202" t="s">
        <v>1509</v>
      </c>
      <c r="B993" s="203">
        <v>150.87</v>
      </c>
      <c r="D993" s="53" t="s">
        <v>1575</v>
      </c>
      <c r="E993" s="55" t="s">
        <v>1574</v>
      </c>
      <c r="F993" s="53" t="s">
        <v>1147</v>
      </c>
    </row>
    <row r="994" spans="1:6" x14ac:dyDescent="0.2">
      <c r="A994" s="202" t="s">
        <v>1510</v>
      </c>
      <c r="B994" s="203">
        <v>63.67</v>
      </c>
      <c r="D994" s="53" t="s">
        <v>1576</v>
      </c>
      <c r="E994" s="55" t="s">
        <v>1577</v>
      </c>
      <c r="F994" s="53" t="s">
        <v>1147</v>
      </c>
    </row>
    <row r="995" spans="1:6" x14ac:dyDescent="0.2">
      <c r="A995" s="202" t="s">
        <v>1512</v>
      </c>
      <c r="B995" s="203">
        <v>55.17</v>
      </c>
      <c r="D995" s="53" t="s">
        <v>1578</v>
      </c>
      <c r="E995" s="55" t="s">
        <v>1577</v>
      </c>
      <c r="F995" s="53" t="s">
        <v>1147</v>
      </c>
    </row>
    <row r="996" spans="1:6" x14ac:dyDescent="0.2">
      <c r="A996" s="202" t="s">
        <v>1513</v>
      </c>
      <c r="B996" s="203">
        <v>56.64</v>
      </c>
      <c r="D996" s="53" t="s">
        <v>1579</v>
      </c>
      <c r="E996" s="55" t="s">
        <v>1580</v>
      </c>
      <c r="F996" s="53" t="s">
        <v>1147</v>
      </c>
    </row>
    <row r="997" spans="1:6" x14ac:dyDescent="0.2">
      <c r="A997" s="202" t="s">
        <v>1515</v>
      </c>
      <c r="B997" s="203">
        <v>49.08</v>
      </c>
      <c r="D997" s="53" t="s">
        <v>1581</v>
      </c>
      <c r="E997" s="55" t="s">
        <v>1580</v>
      </c>
      <c r="F997" s="53" t="s">
        <v>1147</v>
      </c>
    </row>
    <row r="998" spans="1:6" x14ac:dyDescent="0.2">
      <c r="A998" s="202" t="s">
        <v>1516</v>
      </c>
      <c r="B998" s="203">
        <v>44.83</v>
      </c>
      <c r="D998" s="53" t="s">
        <v>1582</v>
      </c>
      <c r="E998" s="55" t="s">
        <v>1583</v>
      </c>
      <c r="F998" s="53" t="s">
        <v>1147</v>
      </c>
    </row>
    <row r="999" spans="1:6" x14ac:dyDescent="0.2">
      <c r="A999" s="202" t="s">
        <v>1518</v>
      </c>
      <c r="B999" s="203">
        <v>38.85</v>
      </c>
      <c r="D999" s="53" t="s">
        <v>1584</v>
      </c>
      <c r="E999" s="55" t="s">
        <v>1583</v>
      </c>
      <c r="F999" s="53" t="s">
        <v>1147</v>
      </c>
    </row>
    <row r="1000" spans="1:6" x14ac:dyDescent="0.2">
      <c r="A1000" s="202" t="s">
        <v>1519</v>
      </c>
      <c r="B1000" s="203">
        <v>159.22999999999999</v>
      </c>
      <c r="D1000" s="53" t="s">
        <v>1585</v>
      </c>
      <c r="E1000" s="55" t="s">
        <v>1586</v>
      </c>
      <c r="F1000" s="53" t="s">
        <v>1147</v>
      </c>
    </row>
    <row r="1001" spans="1:6" x14ac:dyDescent="0.2">
      <c r="A1001" s="202" t="s">
        <v>1521</v>
      </c>
      <c r="B1001" s="203">
        <v>137.97999999999999</v>
      </c>
      <c r="D1001" s="53" t="s">
        <v>1587</v>
      </c>
      <c r="E1001" s="55" t="s">
        <v>1586</v>
      </c>
      <c r="F1001" s="53" t="s">
        <v>1147</v>
      </c>
    </row>
    <row r="1002" spans="1:6" x14ac:dyDescent="0.2">
      <c r="A1002" s="202" t="s">
        <v>1522</v>
      </c>
      <c r="B1002" s="203">
        <v>141.63999999999999</v>
      </c>
      <c r="D1002" s="53" t="s">
        <v>1588</v>
      </c>
      <c r="E1002" s="55" t="s">
        <v>1589</v>
      </c>
      <c r="F1002" s="53" t="s">
        <v>1147</v>
      </c>
    </row>
    <row r="1003" spans="1:6" x14ac:dyDescent="0.2">
      <c r="A1003" s="202" t="s">
        <v>1524</v>
      </c>
      <c r="B1003" s="203">
        <v>122.73</v>
      </c>
      <c r="D1003" s="53" t="s">
        <v>1590</v>
      </c>
      <c r="E1003" s="55" t="s">
        <v>1589</v>
      </c>
      <c r="F1003" s="53" t="s">
        <v>1147</v>
      </c>
    </row>
    <row r="1004" spans="1:6" x14ac:dyDescent="0.2">
      <c r="A1004" s="202" t="s">
        <v>1525</v>
      </c>
      <c r="B1004" s="203">
        <v>112.17</v>
      </c>
      <c r="D1004" s="53" t="s">
        <v>1591</v>
      </c>
      <c r="E1004" s="55" t="s">
        <v>1592</v>
      </c>
      <c r="F1004" s="53" t="s">
        <v>1147</v>
      </c>
    </row>
    <row r="1005" spans="1:6" x14ac:dyDescent="0.2">
      <c r="A1005" s="202" t="s">
        <v>1527</v>
      </c>
      <c r="B1005" s="203">
        <v>97.19</v>
      </c>
      <c r="D1005" s="53" t="s">
        <v>1593</v>
      </c>
      <c r="E1005" s="55" t="s">
        <v>1592</v>
      </c>
      <c r="F1005" s="53" t="s">
        <v>1147</v>
      </c>
    </row>
    <row r="1006" spans="1:6" x14ac:dyDescent="0.2">
      <c r="A1006" s="202" t="s">
        <v>1528</v>
      </c>
      <c r="B1006" s="203">
        <v>88.13</v>
      </c>
      <c r="D1006" s="53" t="s">
        <v>1594</v>
      </c>
      <c r="E1006" s="55" t="s">
        <v>1595</v>
      </c>
      <c r="F1006" s="53" t="s">
        <v>1147</v>
      </c>
    </row>
    <row r="1007" spans="1:6" x14ac:dyDescent="0.2">
      <c r="A1007" s="202" t="s">
        <v>1530</v>
      </c>
      <c r="B1007" s="203">
        <v>76.37</v>
      </c>
      <c r="D1007" s="53" t="s">
        <v>1596</v>
      </c>
      <c r="E1007" s="55" t="s">
        <v>1595</v>
      </c>
      <c r="F1007" s="53" t="s">
        <v>1147</v>
      </c>
    </row>
    <row r="1008" spans="1:6" x14ac:dyDescent="0.2">
      <c r="A1008" s="202" t="s">
        <v>1531</v>
      </c>
      <c r="B1008" s="203">
        <v>77.38</v>
      </c>
      <c r="D1008" s="53" t="s">
        <v>1597</v>
      </c>
      <c r="E1008" s="55" t="s">
        <v>1598</v>
      </c>
      <c r="F1008" s="53" t="s">
        <v>1147</v>
      </c>
    </row>
    <row r="1009" spans="1:6" x14ac:dyDescent="0.2">
      <c r="A1009" s="202" t="s">
        <v>1533</v>
      </c>
      <c r="B1009" s="203">
        <v>67.05</v>
      </c>
      <c r="D1009" s="53" t="s">
        <v>1599</v>
      </c>
      <c r="E1009" s="55" t="s">
        <v>1598</v>
      </c>
      <c r="F1009" s="53" t="s">
        <v>1147</v>
      </c>
    </row>
    <row r="1010" spans="1:6" x14ac:dyDescent="0.2">
      <c r="A1010" s="202" t="s">
        <v>1534</v>
      </c>
      <c r="B1010" s="203">
        <v>69.430000000000007</v>
      </c>
      <c r="D1010" s="53" t="s">
        <v>1600</v>
      </c>
      <c r="E1010" s="55" t="s">
        <v>1601</v>
      </c>
      <c r="F1010" s="53" t="s">
        <v>1147</v>
      </c>
    </row>
    <row r="1011" spans="1:6" x14ac:dyDescent="0.2">
      <c r="A1011" s="202" t="s">
        <v>1536</v>
      </c>
      <c r="B1011" s="203">
        <v>60.16</v>
      </c>
      <c r="D1011" s="53" t="s">
        <v>1602</v>
      </c>
      <c r="E1011" s="55" t="s">
        <v>1601</v>
      </c>
      <c r="F1011" s="53" t="s">
        <v>1147</v>
      </c>
    </row>
    <row r="1012" spans="1:6" x14ac:dyDescent="0.2">
      <c r="A1012" s="202" t="s">
        <v>1537</v>
      </c>
      <c r="B1012" s="203">
        <v>45.97</v>
      </c>
      <c r="D1012" s="53" t="s">
        <v>1603</v>
      </c>
      <c r="E1012" s="55" t="s">
        <v>1604</v>
      </c>
      <c r="F1012" s="53" t="s">
        <v>1147</v>
      </c>
    </row>
    <row r="1013" spans="1:6" x14ac:dyDescent="0.2">
      <c r="A1013" s="202" t="s">
        <v>1539</v>
      </c>
      <c r="B1013" s="203">
        <v>39.840000000000003</v>
      </c>
      <c r="D1013" s="53" t="s">
        <v>1605</v>
      </c>
      <c r="E1013" s="55" t="s">
        <v>1604</v>
      </c>
      <c r="F1013" s="53" t="s">
        <v>1147</v>
      </c>
    </row>
    <row r="1014" spans="1:6" x14ac:dyDescent="0.2">
      <c r="A1014" s="202" t="s">
        <v>1540</v>
      </c>
      <c r="B1014" s="203">
        <v>33.369999999999997</v>
      </c>
      <c r="D1014" s="53" t="s">
        <v>1606</v>
      </c>
      <c r="E1014" s="55" t="s">
        <v>1607</v>
      </c>
      <c r="F1014" s="53" t="s">
        <v>1147</v>
      </c>
    </row>
    <row r="1015" spans="1:6" x14ac:dyDescent="0.2">
      <c r="A1015" s="202" t="s">
        <v>1542</v>
      </c>
      <c r="B1015" s="203">
        <v>28.92</v>
      </c>
      <c r="D1015" s="53" t="s">
        <v>1608</v>
      </c>
      <c r="E1015" s="55" t="s">
        <v>1607</v>
      </c>
      <c r="F1015" s="53" t="s">
        <v>1147</v>
      </c>
    </row>
    <row r="1016" spans="1:6" x14ac:dyDescent="0.2">
      <c r="A1016" s="202" t="s">
        <v>1543</v>
      </c>
      <c r="B1016" s="203">
        <v>26.79</v>
      </c>
      <c r="D1016" s="53" t="s">
        <v>1609</v>
      </c>
      <c r="E1016" s="55" t="s">
        <v>1610</v>
      </c>
      <c r="F1016" s="53" t="s">
        <v>1147</v>
      </c>
    </row>
    <row r="1017" spans="1:6" x14ac:dyDescent="0.2">
      <c r="A1017" s="202" t="s">
        <v>1545</v>
      </c>
      <c r="B1017" s="203">
        <v>23.21</v>
      </c>
      <c r="D1017" s="53" t="s">
        <v>1611</v>
      </c>
      <c r="E1017" s="55" t="s">
        <v>1610</v>
      </c>
      <c r="F1017" s="53" t="s">
        <v>1147</v>
      </c>
    </row>
    <row r="1018" spans="1:6" x14ac:dyDescent="0.2">
      <c r="A1018" s="202" t="s">
        <v>1546</v>
      </c>
      <c r="B1018" s="203">
        <v>114.95</v>
      </c>
      <c r="D1018" s="53" t="s">
        <v>1612</v>
      </c>
      <c r="E1018" s="55" t="s">
        <v>1613</v>
      </c>
      <c r="F1018" s="53" t="s">
        <v>1147</v>
      </c>
    </row>
    <row r="1019" spans="1:6" x14ac:dyDescent="0.2">
      <c r="A1019" s="202" t="s">
        <v>1548</v>
      </c>
      <c r="B1019" s="203">
        <v>99.61</v>
      </c>
      <c r="D1019" s="53" t="s">
        <v>1614</v>
      </c>
      <c r="E1019" s="55" t="s">
        <v>1613</v>
      </c>
      <c r="F1019" s="53" t="s">
        <v>1147</v>
      </c>
    </row>
    <row r="1020" spans="1:6" x14ac:dyDescent="0.2">
      <c r="A1020" s="202" t="s">
        <v>1549</v>
      </c>
      <c r="B1020" s="203">
        <v>83.46</v>
      </c>
      <c r="D1020" s="53" t="s">
        <v>1615</v>
      </c>
      <c r="E1020" s="55" t="s">
        <v>1616</v>
      </c>
      <c r="F1020" s="53" t="s">
        <v>1147</v>
      </c>
    </row>
    <row r="1021" spans="1:6" x14ac:dyDescent="0.2">
      <c r="A1021" s="202" t="s">
        <v>1551</v>
      </c>
      <c r="B1021" s="203">
        <v>72.319999999999993</v>
      </c>
      <c r="D1021" s="53" t="s">
        <v>1617</v>
      </c>
      <c r="E1021" s="55" t="s">
        <v>1616</v>
      </c>
      <c r="F1021" s="53" t="s">
        <v>1147</v>
      </c>
    </row>
    <row r="1022" spans="1:6" x14ac:dyDescent="0.2">
      <c r="A1022" s="202" t="s">
        <v>1552</v>
      </c>
      <c r="B1022" s="203">
        <v>67.06</v>
      </c>
      <c r="D1022" s="53" t="s">
        <v>1618</v>
      </c>
      <c r="E1022" s="55" t="s">
        <v>1619</v>
      </c>
      <c r="F1022" s="53" t="s">
        <v>1147</v>
      </c>
    </row>
    <row r="1023" spans="1:6" x14ac:dyDescent="0.2">
      <c r="A1023" s="202" t="s">
        <v>1554</v>
      </c>
      <c r="B1023" s="203">
        <v>58.11</v>
      </c>
      <c r="D1023" s="53" t="s">
        <v>1620</v>
      </c>
      <c r="E1023" s="55" t="s">
        <v>1619</v>
      </c>
      <c r="F1023" s="53" t="s">
        <v>1147</v>
      </c>
    </row>
    <row r="1024" spans="1:6" x14ac:dyDescent="0.2">
      <c r="A1024" s="202" t="s">
        <v>1555</v>
      </c>
      <c r="B1024" s="203">
        <v>77.150000000000006</v>
      </c>
      <c r="D1024" s="53" t="s">
        <v>1621</v>
      </c>
      <c r="E1024" s="55" t="s">
        <v>1622</v>
      </c>
      <c r="F1024" s="53" t="s">
        <v>1147</v>
      </c>
    </row>
    <row r="1025" spans="1:6" x14ac:dyDescent="0.2">
      <c r="A1025" s="202" t="s">
        <v>1557</v>
      </c>
      <c r="B1025" s="203">
        <v>66.849999999999994</v>
      </c>
      <c r="D1025" s="53" t="s">
        <v>1623</v>
      </c>
      <c r="E1025" s="55" t="s">
        <v>1622</v>
      </c>
      <c r="F1025" s="53" t="s">
        <v>1147</v>
      </c>
    </row>
    <row r="1026" spans="1:6" x14ac:dyDescent="0.2">
      <c r="A1026" s="202" t="s">
        <v>1558</v>
      </c>
      <c r="B1026" s="203">
        <v>68.260000000000005</v>
      </c>
      <c r="D1026" s="53" t="s">
        <v>1624</v>
      </c>
      <c r="E1026" s="55" t="s">
        <v>1625</v>
      </c>
      <c r="F1026" s="53" t="s">
        <v>1147</v>
      </c>
    </row>
    <row r="1027" spans="1:6" x14ac:dyDescent="0.2">
      <c r="A1027" s="202" t="s">
        <v>1560</v>
      </c>
      <c r="B1027" s="203">
        <v>59.15</v>
      </c>
      <c r="D1027" s="53" t="s">
        <v>1626</v>
      </c>
      <c r="E1027" s="55" t="s">
        <v>1625</v>
      </c>
      <c r="F1027" s="53" t="s">
        <v>1147</v>
      </c>
    </row>
    <row r="1028" spans="1:6" x14ac:dyDescent="0.2">
      <c r="A1028" s="202" t="s">
        <v>1561</v>
      </c>
      <c r="B1028" s="203">
        <v>57.43</v>
      </c>
      <c r="D1028" s="53" t="s">
        <v>1627</v>
      </c>
      <c r="E1028" s="55" t="s">
        <v>1628</v>
      </c>
      <c r="F1028" s="53" t="s">
        <v>1147</v>
      </c>
    </row>
    <row r="1029" spans="1:6" x14ac:dyDescent="0.2">
      <c r="A1029" s="202" t="s">
        <v>1563</v>
      </c>
      <c r="B1029" s="203">
        <v>49.77</v>
      </c>
      <c r="D1029" s="53" t="s">
        <v>1629</v>
      </c>
      <c r="E1029" s="55" t="s">
        <v>1628</v>
      </c>
      <c r="F1029" s="53" t="s">
        <v>1147</v>
      </c>
    </row>
    <row r="1030" spans="1:6" x14ac:dyDescent="0.2">
      <c r="A1030" s="202" t="s">
        <v>1564</v>
      </c>
      <c r="B1030" s="203">
        <v>12.68</v>
      </c>
      <c r="D1030" s="53" t="s">
        <v>1630</v>
      </c>
      <c r="E1030" s="55" t="s">
        <v>1631</v>
      </c>
      <c r="F1030" s="53" t="s">
        <v>1147</v>
      </c>
    </row>
    <row r="1031" spans="1:6" x14ac:dyDescent="0.2">
      <c r="A1031" s="202" t="s">
        <v>1566</v>
      </c>
      <c r="B1031" s="203">
        <v>10.98</v>
      </c>
      <c r="D1031" s="53" t="s">
        <v>1632</v>
      </c>
      <c r="E1031" s="55" t="s">
        <v>1631</v>
      </c>
      <c r="F1031" s="53" t="s">
        <v>1147</v>
      </c>
    </row>
    <row r="1032" spans="1:6" x14ac:dyDescent="0.2">
      <c r="A1032" s="202" t="s">
        <v>1567</v>
      </c>
      <c r="B1032" s="203">
        <v>8.75</v>
      </c>
      <c r="D1032" s="53" t="s">
        <v>1633</v>
      </c>
      <c r="E1032" s="55" t="s">
        <v>1634</v>
      </c>
      <c r="F1032" s="53" t="s">
        <v>1147</v>
      </c>
    </row>
    <row r="1033" spans="1:6" x14ac:dyDescent="0.2">
      <c r="A1033" s="202" t="s">
        <v>1569</v>
      </c>
      <c r="B1033" s="203">
        <v>7.58</v>
      </c>
      <c r="D1033" s="53" t="s">
        <v>1635</v>
      </c>
      <c r="E1033" s="55" t="s">
        <v>1634</v>
      </c>
      <c r="F1033" s="53" t="s">
        <v>1147</v>
      </c>
    </row>
    <row r="1034" spans="1:6" x14ac:dyDescent="0.2">
      <c r="A1034" s="202" t="s">
        <v>1570</v>
      </c>
      <c r="B1034" s="203">
        <v>8.7799999999999994</v>
      </c>
      <c r="D1034" s="53" t="s">
        <v>1636</v>
      </c>
      <c r="E1034" s="55" t="s">
        <v>1637</v>
      </c>
      <c r="F1034" s="53" t="s">
        <v>1147</v>
      </c>
    </row>
    <row r="1035" spans="1:6" x14ac:dyDescent="0.2">
      <c r="A1035" s="202" t="s">
        <v>1572</v>
      </c>
      <c r="B1035" s="203">
        <v>7.6</v>
      </c>
      <c r="D1035" s="53" t="s">
        <v>1638</v>
      </c>
      <c r="E1035" s="55" t="s">
        <v>1637</v>
      </c>
      <c r="F1035" s="53" t="s">
        <v>1147</v>
      </c>
    </row>
    <row r="1036" spans="1:6" x14ac:dyDescent="0.2">
      <c r="A1036" s="202" t="s">
        <v>1573</v>
      </c>
      <c r="B1036" s="203">
        <v>31.75</v>
      </c>
      <c r="D1036" s="53" t="s">
        <v>1639</v>
      </c>
      <c r="E1036" s="55" t="s">
        <v>1640</v>
      </c>
      <c r="F1036" s="53" t="s">
        <v>1147</v>
      </c>
    </row>
    <row r="1037" spans="1:6" x14ac:dyDescent="0.2">
      <c r="A1037" s="202" t="s">
        <v>1575</v>
      </c>
      <c r="B1037" s="203">
        <v>27.51</v>
      </c>
      <c r="D1037" s="53" t="s">
        <v>1641</v>
      </c>
      <c r="E1037" s="55" t="s">
        <v>1640</v>
      </c>
      <c r="F1037" s="53" t="s">
        <v>1147</v>
      </c>
    </row>
    <row r="1038" spans="1:6" x14ac:dyDescent="0.2">
      <c r="A1038" s="202" t="s">
        <v>1576</v>
      </c>
      <c r="B1038" s="203">
        <v>21.96</v>
      </c>
      <c r="D1038" s="53" t="s">
        <v>1642</v>
      </c>
      <c r="E1038" s="55" t="s">
        <v>1643</v>
      </c>
      <c r="F1038" s="53" t="s">
        <v>1147</v>
      </c>
    </row>
    <row r="1039" spans="1:6" x14ac:dyDescent="0.2">
      <c r="A1039" s="202" t="s">
        <v>1578</v>
      </c>
      <c r="B1039" s="203">
        <v>19.03</v>
      </c>
      <c r="D1039" s="53" t="s">
        <v>1644</v>
      </c>
      <c r="E1039" s="55" t="s">
        <v>1643</v>
      </c>
      <c r="F1039" s="53" t="s">
        <v>1147</v>
      </c>
    </row>
    <row r="1040" spans="1:6" x14ac:dyDescent="0.2">
      <c r="A1040" s="202" t="s">
        <v>1579</v>
      </c>
      <c r="B1040" s="203">
        <v>21.96</v>
      </c>
      <c r="D1040" s="53" t="s">
        <v>1645</v>
      </c>
      <c r="E1040" s="55" t="s">
        <v>1646</v>
      </c>
      <c r="F1040" s="53" t="s">
        <v>1147</v>
      </c>
    </row>
    <row r="1041" spans="1:6" x14ac:dyDescent="0.2">
      <c r="A1041" s="202" t="s">
        <v>1581</v>
      </c>
      <c r="B1041" s="203">
        <v>19.03</v>
      </c>
      <c r="D1041" s="53" t="s">
        <v>1647</v>
      </c>
      <c r="E1041" s="55" t="s">
        <v>1646</v>
      </c>
      <c r="F1041" s="53" t="s">
        <v>1147</v>
      </c>
    </row>
    <row r="1042" spans="1:6" x14ac:dyDescent="0.2">
      <c r="A1042" s="202" t="s">
        <v>1582</v>
      </c>
      <c r="B1042" s="203">
        <v>43.05</v>
      </c>
      <c r="D1042" s="53" t="s">
        <v>1648</v>
      </c>
      <c r="E1042" s="55" t="s">
        <v>1649</v>
      </c>
      <c r="F1042" s="53" t="s">
        <v>1147</v>
      </c>
    </row>
    <row r="1043" spans="1:6" x14ac:dyDescent="0.2">
      <c r="A1043" s="202" t="s">
        <v>1584</v>
      </c>
      <c r="B1043" s="203">
        <v>37.31</v>
      </c>
      <c r="D1043" s="53" t="s">
        <v>1650</v>
      </c>
      <c r="E1043" s="55" t="s">
        <v>1649</v>
      </c>
      <c r="F1043" s="53" t="s">
        <v>1147</v>
      </c>
    </row>
    <row r="1044" spans="1:6" x14ac:dyDescent="0.2">
      <c r="A1044" s="202" t="s">
        <v>1585</v>
      </c>
      <c r="B1044" s="203">
        <v>29.84</v>
      </c>
      <c r="D1044" s="53" t="s">
        <v>1651</v>
      </c>
      <c r="E1044" s="55" t="s">
        <v>1652</v>
      </c>
      <c r="F1044" s="53" t="s">
        <v>1147</v>
      </c>
    </row>
    <row r="1045" spans="1:6" x14ac:dyDescent="0.2">
      <c r="A1045" s="202" t="s">
        <v>1587</v>
      </c>
      <c r="B1045" s="203">
        <v>25.86</v>
      </c>
      <c r="D1045" s="53" t="s">
        <v>1653</v>
      </c>
      <c r="E1045" s="55" t="s">
        <v>1652</v>
      </c>
      <c r="F1045" s="53" t="s">
        <v>1147</v>
      </c>
    </row>
    <row r="1046" spans="1:6" x14ac:dyDescent="0.2">
      <c r="A1046" s="202" t="s">
        <v>1588</v>
      </c>
      <c r="B1046" s="203">
        <v>23.87</v>
      </c>
      <c r="D1046" s="53" t="s">
        <v>1654</v>
      </c>
      <c r="E1046" s="55" t="s">
        <v>1655</v>
      </c>
      <c r="F1046" s="53" t="s">
        <v>1147</v>
      </c>
    </row>
    <row r="1047" spans="1:6" x14ac:dyDescent="0.2">
      <c r="A1047" s="202" t="s">
        <v>1590</v>
      </c>
      <c r="B1047" s="203">
        <v>20.69</v>
      </c>
      <c r="D1047" s="53" t="s">
        <v>1656</v>
      </c>
      <c r="E1047" s="55" t="s">
        <v>1655</v>
      </c>
      <c r="F1047" s="53" t="s">
        <v>1147</v>
      </c>
    </row>
    <row r="1048" spans="1:6" x14ac:dyDescent="0.2">
      <c r="A1048" s="202" t="s">
        <v>1591</v>
      </c>
      <c r="B1048" s="203">
        <v>107.74</v>
      </c>
      <c r="D1048" s="53" t="s">
        <v>1657</v>
      </c>
      <c r="E1048" s="55" t="s">
        <v>1658</v>
      </c>
      <c r="F1048" s="53" t="s">
        <v>1147</v>
      </c>
    </row>
    <row r="1049" spans="1:6" x14ac:dyDescent="0.2">
      <c r="A1049" s="202" t="s">
        <v>1593</v>
      </c>
      <c r="B1049" s="203">
        <v>93.35</v>
      </c>
      <c r="D1049" s="53" t="s">
        <v>1659</v>
      </c>
      <c r="E1049" s="55" t="s">
        <v>1658</v>
      </c>
      <c r="F1049" s="53" t="s">
        <v>1147</v>
      </c>
    </row>
    <row r="1050" spans="1:6" x14ac:dyDescent="0.2">
      <c r="A1050" s="202" t="s">
        <v>1594</v>
      </c>
      <c r="B1050" s="203">
        <v>74.650000000000006</v>
      </c>
      <c r="D1050" s="53" t="s">
        <v>1660</v>
      </c>
      <c r="E1050" s="55" t="s">
        <v>1661</v>
      </c>
      <c r="F1050" s="53" t="s">
        <v>1147</v>
      </c>
    </row>
    <row r="1051" spans="1:6" x14ac:dyDescent="0.2">
      <c r="A1051" s="202" t="s">
        <v>1596</v>
      </c>
      <c r="B1051" s="203">
        <v>64.69</v>
      </c>
      <c r="D1051" s="53" t="s">
        <v>1662</v>
      </c>
      <c r="E1051" s="55" t="s">
        <v>1661</v>
      </c>
      <c r="F1051" s="53" t="s">
        <v>1147</v>
      </c>
    </row>
    <row r="1052" spans="1:6" x14ac:dyDescent="0.2">
      <c r="A1052" s="202" t="s">
        <v>1597</v>
      </c>
      <c r="B1052" s="203">
        <v>59.72</v>
      </c>
      <c r="D1052" s="53" t="s">
        <v>1663</v>
      </c>
      <c r="E1052" s="55" t="s">
        <v>1664</v>
      </c>
      <c r="F1052" s="53" t="s">
        <v>1147</v>
      </c>
    </row>
    <row r="1053" spans="1:6" x14ac:dyDescent="0.2">
      <c r="A1053" s="202" t="s">
        <v>1599</v>
      </c>
      <c r="B1053" s="203">
        <v>51.74</v>
      </c>
      <c r="D1053" s="53" t="s">
        <v>1665</v>
      </c>
      <c r="E1053" s="55" t="s">
        <v>1664</v>
      </c>
      <c r="F1053" s="53" t="s">
        <v>1147</v>
      </c>
    </row>
    <row r="1054" spans="1:6" x14ac:dyDescent="0.2">
      <c r="A1054" s="202" t="s">
        <v>1600</v>
      </c>
      <c r="B1054" s="203">
        <v>8.35</v>
      </c>
      <c r="D1054" s="53" t="s">
        <v>1666</v>
      </c>
      <c r="E1054" s="55" t="s">
        <v>1667</v>
      </c>
      <c r="F1054" s="53" t="s">
        <v>1147</v>
      </c>
    </row>
    <row r="1055" spans="1:6" x14ac:dyDescent="0.2">
      <c r="A1055" s="202" t="s">
        <v>1602</v>
      </c>
      <c r="B1055" s="203">
        <v>7.24</v>
      </c>
      <c r="D1055" s="53" t="s">
        <v>1668</v>
      </c>
      <c r="E1055" s="55" t="s">
        <v>1667</v>
      </c>
      <c r="F1055" s="53" t="s">
        <v>1147</v>
      </c>
    </row>
    <row r="1056" spans="1:6" x14ac:dyDescent="0.2">
      <c r="A1056" s="202" t="s">
        <v>1603</v>
      </c>
      <c r="B1056" s="203">
        <v>4.58</v>
      </c>
      <c r="D1056" s="53" t="s">
        <v>1669</v>
      </c>
      <c r="E1056" s="55" t="s">
        <v>1670</v>
      </c>
      <c r="F1056" s="53" t="s">
        <v>1147</v>
      </c>
    </row>
    <row r="1057" spans="1:6" x14ac:dyDescent="0.2">
      <c r="A1057" s="202" t="s">
        <v>1605</v>
      </c>
      <c r="B1057" s="203">
        <v>3.97</v>
      </c>
      <c r="D1057" s="53" t="s">
        <v>1671</v>
      </c>
      <c r="E1057" s="55" t="s">
        <v>1670</v>
      </c>
      <c r="F1057" s="53" t="s">
        <v>1147</v>
      </c>
    </row>
    <row r="1058" spans="1:6" x14ac:dyDescent="0.2">
      <c r="A1058" s="202" t="s">
        <v>1606</v>
      </c>
      <c r="B1058" s="203">
        <v>2.2999999999999998</v>
      </c>
      <c r="D1058" s="53" t="s">
        <v>1672</v>
      </c>
      <c r="E1058" s="55" t="s">
        <v>1673</v>
      </c>
      <c r="F1058" s="53" t="s">
        <v>1147</v>
      </c>
    </row>
    <row r="1059" spans="1:6" x14ac:dyDescent="0.2">
      <c r="A1059" s="202" t="s">
        <v>1608</v>
      </c>
      <c r="B1059" s="203">
        <v>2</v>
      </c>
      <c r="D1059" s="53" t="s">
        <v>1674</v>
      </c>
      <c r="E1059" s="55" t="s">
        <v>1673</v>
      </c>
      <c r="F1059" s="53" t="s">
        <v>1147</v>
      </c>
    </row>
    <row r="1060" spans="1:6" x14ac:dyDescent="0.2">
      <c r="A1060" s="202" t="s">
        <v>1609</v>
      </c>
      <c r="B1060" s="203">
        <v>20.95</v>
      </c>
      <c r="D1060" s="53" t="s">
        <v>1675</v>
      </c>
      <c r="E1060" s="55" t="s">
        <v>1676</v>
      </c>
      <c r="F1060" s="53" t="s">
        <v>1147</v>
      </c>
    </row>
    <row r="1061" spans="1:6" x14ac:dyDescent="0.2">
      <c r="A1061" s="202" t="s">
        <v>1611</v>
      </c>
      <c r="B1061" s="203">
        <v>18.16</v>
      </c>
      <c r="D1061" s="53" t="s">
        <v>1677</v>
      </c>
      <c r="E1061" s="55" t="s">
        <v>1676</v>
      </c>
      <c r="F1061" s="53" t="s">
        <v>1147</v>
      </c>
    </row>
    <row r="1062" spans="1:6" x14ac:dyDescent="0.2">
      <c r="A1062" s="202" t="s">
        <v>1612</v>
      </c>
      <c r="B1062" s="203">
        <v>14</v>
      </c>
      <c r="D1062" s="53" t="s">
        <v>1678</v>
      </c>
      <c r="E1062" s="55" t="s">
        <v>1679</v>
      </c>
      <c r="F1062" s="53" t="s">
        <v>1147</v>
      </c>
    </row>
    <row r="1063" spans="1:6" x14ac:dyDescent="0.2">
      <c r="A1063" s="202" t="s">
        <v>1614</v>
      </c>
      <c r="B1063" s="203">
        <v>12.13</v>
      </c>
      <c r="D1063" s="53" t="s">
        <v>1680</v>
      </c>
      <c r="E1063" s="55" t="s">
        <v>1679</v>
      </c>
      <c r="F1063" s="53" t="s">
        <v>1147</v>
      </c>
    </row>
    <row r="1064" spans="1:6" x14ac:dyDescent="0.2">
      <c r="A1064" s="202" t="s">
        <v>1615</v>
      </c>
      <c r="B1064" s="203">
        <v>16.760000000000002</v>
      </c>
      <c r="D1064" s="53" t="s">
        <v>1681</v>
      </c>
      <c r="E1064" s="55" t="s">
        <v>1682</v>
      </c>
      <c r="F1064" s="53" t="s">
        <v>1147</v>
      </c>
    </row>
    <row r="1065" spans="1:6" x14ac:dyDescent="0.2">
      <c r="A1065" s="202" t="s">
        <v>1617</v>
      </c>
      <c r="B1065" s="203">
        <v>14.52</v>
      </c>
      <c r="D1065" s="53" t="s">
        <v>1683</v>
      </c>
      <c r="E1065" s="55" t="s">
        <v>1682</v>
      </c>
      <c r="F1065" s="53" t="s">
        <v>1147</v>
      </c>
    </row>
    <row r="1066" spans="1:6" x14ac:dyDescent="0.2">
      <c r="A1066" s="202" t="s">
        <v>1618</v>
      </c>
      <c r="B1066" s="203">
        <v>10.26</v>
      </c>
      <c r="D1066" s="53" t="s">
        <v>1684</v>
      </c>
      <c r="E1066" s="55" t="s">
        <v>1685</v>
      </c>
      <c r="F1066" s="53" t="s">
        <v>1147</v>
      </c>
    </row>
    <row r="1067" spans="1:6" x14ac:dyDescent="0.2">
      <c r="A1067" s="202" t="s">
        <v>1620</v>
      </c>
      <c r="B1067" s="203">
        <v>8.89</v>
      </c>
      <c r="D1067" s="53" t="s">
        <v>1686</v>
      </c>
      <c r="E1067" s="55" t="s">
        <v>1685</v>
      </c>
      <c r="F1067" s="53" t="s">
        <v>1147</v>
      </c>
    </row>
    <row r="1068" spans="1:6" x14ac:dyDescent="0.2">
      <c r="A1068" s="202" t="s">
        <v>1621</v>
      </c>
      <c r="B1068" s="203">
        <v>4.9000000000000004</v>
      </c>
      <c r="D1068" s="53" t="s">
        <v>1687</v>
      </c>
      <c r="E1068" s="55" t="s">
        <v>1688</v>
      </c>
      <c r="F1068" s="53" t="s">
        <v>1147</v>
      </c>
    </row>
    <row r="1069" spans="1:6" x14ac:dyDescent="0.2">
      <c r="A1069" s="202" t="s">
        <v>1623</v>
      </c>
      <c r="B1069" s="203">
        <v>4.25</v>
      </c>
      <c r="D1069" s="53" t="s">
        <v>1689</v>
      </c>
      <c r="E1069" s="55" t="s">
        <v>1688</v>
      </c>
      <c r="F1069" s="53" t="s">
        <v>1147</v>
      </c>
    </row>
    <row r="1070" spans="1:6" x14ac:dyDescent="0.2">
      <c r="A1070" s="202" t="s">
        <v>1624</v>
      </c>
      <c r="B1070" s="203">
        <v>2.54</v>
      </c>
      <c r="D1070" s="53" t="s">
        <v>1690</v>
      </c>
      <c r="E1070" s="55" t="s">
        <v>1691</v>
      </c>
      <c r="F1070" s="53" t="s">
        <v>1147</v>
      </c>
    </row>
    <row r="1071" spans="1:6" x14ac:dyDescent="0.2">
      <c r="A1071" s="202" t="s">
        <v>1626</v>
      </c>
      <c r="B1071" s="203">
        <v>2.2000000000000002</v>
      </c>
      <c r="D1071" s="53" t="s">
        <v>1692</v>
      </c>
      <c r="E1071" s="55" t="s">
        <v>1691</v>
      </c>
      <c r="F1071" s="53" t="s">
        <v>1147</v>
      </c>
    </row>
    <row r="1072" spans="1:6" x14ac:dyDescent="0.2">
      <c r="A1072" s="202" t="s">
        <v>1627</v>
      </c>
      <c r="B1072" s="203">
        <v>2.73</v>
      </c>
      <c r="D1072" s="53" t="s">
        <v>1693</v>
      </c>
      <c r="E1072" s="55" t="s">
        <v>1694</v>
      </c>
      <c r="F1072" s="53" t="s">
        <v>1147</v>
      </c>
    </row>
    <row r="1073" spans="1:6" x14ac:dyDescent="0.2">
      <c r="A1073" s="202" t="s">
        <v>1629</v>
      </c>
      <c r="B1073" s="203">
        <v>2.36</v>
      </c>
      <c r="D1073" s="53" t="s">
        <v>1695</v>
      </c>
      <c r="E1073" s="55" t="s">
        <v>1694</v>
      </c>
      <c r="F1073" s="53" t="s">
        <v>1147</v>
      </c>
    </row>
    <row r="1074" spans="1:6" x14ac:dyDescent="0.2">
      <c r="A1074" s="202" t="s">
        <v>1630</v>
      </c>
      <c r="B1074" s="203">
        <v>1.35</v>
      </c>
      <c r="D1074" s="53" t="s">
        <v>1696</v>
      </c>
      <c r="E1074" s="55" t="s">
        <v>1697</v>
      </c>
      <c r="F1074" s="53" t="s">
        <v>1147</v>
      </c>
    </row>
    <row r="1075" spans="1:6" x14ac:dyDescent="0.2">
      <c r="A1075" s="202" t="s">
        <v>1632</v>
      </c>
      <c r="B1075" s="203">
        <v>1.17</v>
      </c>
      <c r="D1075" s="53" t="s">
        <v>1698</v>
      </c>
      <c r="E1075" s="55" t="s">
        <v>1697</v>
      </c>
      <c r="F1075" s="53" t="s">
        <v>1147</v>
      </c>
    </row>
    <row r="1076" spans="1:6" x14ac:dyDescent="0.2">
      <c r="A1076" s="202" t="s">
        <v>1633</v>
      </c>
      <c r="B1076" s="203">
        <v>4.58</v>
      </c>
      <c r="D1076" s="53" t="s">
        <v>1699</v>
      </c>
      <c r="E1076" s="55" t="s">
        <v>1700</v>
      </c>
      <c r="F1076" s="53" t="s">
        <v>1147</v>
      </c>
    </row>
    <row r="1077" spans="1:6" x14ac:dyDescent="0.2">
      <c r="A1077" s="202" t="s">
        <v>1635</v>
      </c>
      <c r="B1077" s="203">
        <v>3.97</v>
      </c>
      <c r="D1077" s="53" t="s">
        <v>1701</v>
      </c>
      <c r="E1077" s="55" t="s">
        <v>1700</v>
      </c>
      <c r="F1077" s="53" t="s">
        <v>1147</v>
      </c>
    </row>
    <row r="1078" spans="1:6" x14ac:dyDescent="0.2">
      <c r="A1078" s="202" t="s">
        <v>1636</v>
      </c>
      <c r="B1078" s="203">
        <v>2.2999999999999998</v>
      </c>
      <c r="D1078" s="53" t="s">
        <v>1702</v>
      </c>
      <c r="E1078" s="55" t="s">
        <v>1703</v>
      </c>
      <c r="F1078" s="53" t="s">
        <v>1147</v>
      </c>
    </row>
    <row r="1079" spans="1:6" x14ac:dyDescent="0.2">
      <c r="A1079" s="202" t="s">
        <v>1638</v>
      </c>
      <c r="B1079" s="203">
        <v>2</v>
      </c>
      <c r="D1079" s="53" t="s">
        <v>1704</v>
      </c>
      <c r="E1079" s="55" t="s">
        <v>1703</v>
      </c>
      <c r="F1079" s="53" t="s">
        <v>1147</v>
      </c>
    </row>
    <row r="1080" spans="1:6" x14ac:dyDescent="0.2">
      <c r="A1080" s="202" t="s">
        <v>1639</v>
      </c>
      <c r="B1080" s="203">
        <v>7.74</v>
      </c>
      <c r="D1080" s="53" t="s">
        <v>1705</v>
      </c>
      <c r="E1080" s="55" t="s">
        <v>1706</v>
      </c>
      <c r="F1080" s="53" t="s">
        <v>1147</v>
      </c>
    </row>
    <row r="1081" spans="1:6" x14ac:dyDescent="0.2">
      <c r="A1081" s="202" t="s">
        <v>1641</v>
      </c>
      <c r="B1081" s="203">
        <v>6.71</v>
      </c>
      <c r="D1081" s="53" t="s">
        <v>1707</v>
      </c>
      <c r="E1081" s="55" t="s">
        <v>1706</v>
      </c>
      <c r="F1081" s="53" t="s">
        <v>1147</v>
      </c>
    </row>
    <row r="1082" spans="1:6" x14ac:dyDescent="0.2">
      <c r="A1082" s="202" t="s">
        <v>1642</v>
      </c>
      <c r="B1082" s="203">
        <v>9.07</v>
      </c>
      <c r="D1082" s="53" t="s">
        <v>1708</v>
      </c>
      <c r="E1082" s="55" t="s">
        <v>1709</v>
      </c>
      <c r="F1082" s="53" t="s">
        <v>1147</v>
      </c>
    </row>
    <row r="1083" spans="1:6" x14ac:dyDescent="0.2">
      <c r="A1083" s="202" t="s">
        <v>1644</v>
      </c>
      <c r="B1083" s="203">
        <v>7.86</v>
      </c>
      <c r="D1083" s="53" t="s">
        <v>1710</v>
      </c>
      <c r="E1083" s="55" t="s">
        <v>1709</v>
      </c>
      <c r="F1083" s="53" t="s">
        <v>1147</v>
      </c>
    </row>
    <row r="1084" spans="1:6" x14ac:dyDescent="0.2">
      <c r="A1084" s="202" t="s">
        <v>1645</v>
      </c>
      <c r="B1084" s="203">
        <v>4.51</v>
      </c>
      <c r="D1084" s="53" t="s">
        <v>1711</v>
      </c>
      <c r="E1084" s="55" t="s">
        <v>1712</v>
      </c>
      <c r="F1084" s="53" t="s">
        <v>1147</v>
      </c>
    </row>
    <row r="1085" spans="1:6" x14ac:dyDescent="0.2">
      <c r="A1085" s="202" t="s">
        <v>1647</v>
      </c>
      <c r="B1085" s="203">
        <v>3.9</v>
      </c>
      <c r="D1085" s="53" t="s">
        <v>1713</v>
      </c>
      <c r="E1085" s="55" t="s">
        <v>1712</v>
      </c>
      <c r="F1085" s="53" t="s">
        <v>1147</v>
      </c>
    </row>
    <row r="1086" spans="1:6" x14ac:dyDescent="0.2">
      <c r="A1086" s="202" t="s">
        <v>1648</v>
      </c>
      <c r="B1086" s="203">
        <v>4.9000000000000004</v>
      </c>
      <c r="D1086" s="53" t="s">
        <v>1714</v>
      </c>
      <c r="E1086" s="55" t="s">
        <v>1715</v>
      </c>
      <c r="F1086" s="53" t="s">
        <v>1147</v>
      </c>
    </row>
    <row r="1087" spans="1:6" x14ac:dyDescent="0.2">
      <c r="A1087" s="202" t="s">
        <v>1650</v>
      </c>
      <c r="B1087" s="203">
        <v>4.25</v>
      </c>
      <c r="D1087" s="53" t="s">
        <v>1716</v>
      </c>
      <c r="E1087" s="55" t="s">
        <v>1715</v>
      </c>
      <c r="F1087" s="53" t="s">
        <v>1147</v>
      </c>
    </row>
    <row r="1088" spans="1:6" x14ac:dyDescent="0.2">
      <c r="A1088" s="202" t="s">
        <v>1651</v>
      </c>
      <c r="B1088" s="203">
        <v>2.54</v>
      </c>
      <c r="D1088" s="53" t="s">
        <v>1717</v>
      </c>
      <c r="E1088" s="55" t="s">
        <v>1718</v>
      </c>
      <c r="F1088" s="53" t="s">
        <v>1147</v>
      </c>
    </row>
    <row r="1089" spans="1:6" x14ac:dyDescent="0.2">
      <c r="A1089" s="202" t="s">
        <v>1653</v>
      </c>
      <c r="B1089" s="203">
        <v>2.2000000000000002</v>
      </c>
      <c r="D1089" s="53" t="s">
        <v>1719</v>
      </c>
      <c r="E1089" s="55" t="s">
        <v>1718</v>
      </c>
      <c r="F1089" s="53" t="s">
        <v>1147</v>
      </c>
    </row>
    <row r="1090" spans="1:6" x14ac:dyDescent="0.2">
      <c r="A1090" s="202" t="s">
        <v>1654</v>
      </c>
      <c r="B1090" s="203">
        <v>2.73</v>
      </c>
      <c r="D1090" s="53" t="s">
        <v>1720</v>
      </c>
      <c r="E1090" s="55" t="s">
        <v>1721</v>
      </c>
      <c r="F1090" s="53" t="s">
        <v>1147</v>
      </c>
    </row>
    <row r="1091" spans="1:6" x14ac:dyDescent="0.2">
      <c r="A1091" s="202" t="s">
        <v>1656</v>
      </c>
      <c r="B1091" s="203">
        <v>2.36</v>
      </c>
      <c r="D1091" s="53" t="s">
        <v>1722</v>
      </c>
      <c r="E1091" s="55" t="s">
        <v>1721</v>
      </c>
      <c r="F1091" s="53" t="s">
        <v>1147</v>
      </c>
    </row>
    <row r="1092" spans="1:6" x14ac:dyDescent="0.2">
      <c r="A1092" s="202" t="s">
        <v>1657</v>
      </c>
      <c r="B1092" s="203">
        <v>1.35</v>
      </c>
      <c r="D1092" s="53" t="s">
        <v>1723</v>
      </c>
      <c r="E1092" s="55" t="s">
        <v>1724</v>
      </c>
      <c r="F1092" s="53" t="s">
        <v>1147</v>
      </c>
    </row>
    <row r="1093" spans="1:6" x14ac:dyDescent="0.2">
      <c r="A1093" s="202" t="s">
        <v>1659</v>
      </c>
      <c r="B1093" s="203">
        <v>1.17</v>
      </c>
      <c r="D1093" s="53" t="s">
        <v>1725</v>
      </c>
      <c r="E1093" s="55" t="s">
        <v>1724</v>
      </c>
      <c r="F1093" s="53" t="s">
        <v>1147</v>
      </c>
    </row>
    <row r="1094" spans="1:6" x14ac:dyDescent="0.2">
      <c r="A1094" s="202" t="s">
        <v>1660</v>
      </c>
      <c r="B1094" s="203">
        <v>4.58</v>
      </c>
      <c r="D1094" s="53" t="s">
        <v>1726</v>
      </c>
      <c r="E1094" s="55" t="s">
        <v>1727</v>
      </c>
      <c r="F1094" s="53" t="s">
        <v>1147</v>
      </c>
    </row>
    <row r="1095" spans="1:6" x14ac:dyDescent="0.2">
      <c r="A1095" s="202" t="s">
        <v>1662</v>
      </c>
      <c r="B1095" s="203">
        <v>3.97</v>
      </c>
      <c r="D1095" s="53" t="s">
        <v>1728</v>
      </c>
      <c r="E1095" s="55" t="s">
        <v>1727</v>
      </c>
      <c r="F1095" s="53" t="s">
        <v>1147</v>
      </c>
    </row>
    <row r="1096" spans="1:6" x14ac:dyDescent="0.2">
      <c r="A1096" s="202" t="s">
        <v>1663</v>
      </c>
      <c r="B1096" s="203">
        <v>4.13</v>
      </c>
      <c r="D1096" s="53" t="s">
        <v>1729</v>
      </c>
      <c r="E1096" s="55" t="s">
        <v>1730</v>
      </c>
      <c r="F1096" s="53" t="s">
        <v>1147</v>
      </c>
    </row>
    <row r="1097" spans="1:6" x14ac:dyDescent="0.2">
      <c r="A1097" s="202" t="s">
        <v>1665</v>
      </c>
      <c r="B1097" s="203">
        <v>3.58</v>
      </c>
      <c r="D1097" s="53" t="s">
        <v>1731</v>
      </c>
      <c r="E1097" s="55" t="s">
        <v>1730</v>
      </c>
      <c r="F1097" s="53" t="s">
        <v>1147</v>
      </c>
    </row>
    <row r="1098" spans="1:6" x14ac:dyDescent="0.2">
      <c r="A1098" s="202" t="s">
        <v>1666</v>
      </c>
      <c r="B1098" s="203">
        <v>11.72</v>
      </c>
      <c r="D1098" s="53" t="s">
        <v>1732</v>
      </c>
      <c r="E1098" s="55" t="s">
        <v>1733</v>
      </c>
      <c r="F1098" s="53" t="s">
        <v>1147</v>
      </c>
    </row>
    <row r="1099" spans="1:6" x14ac:dyDescent="0.2">
      <c r="A1099" s="202" t="s">
        <v>1668</v>
      </c>
      <c r="B1099" s="203">
        <v>10.16</v>
      </c>
      <c r="D1099" s="53" t="s">
        <v>1734</v>
      </c>
      <c r="E1099" s="55" t="s">
        <v>1733</v>
      </c>
      <c r="F1099" s="53" t="s">
        <v>1147</v>
      </c>
    </row>
    <row r="1100" spans="1:6" x14ac:dyDescent="0.2">
      <c r="A1100" s="202" t="s">
        <v>1669</v>
      </c>
      <c r="B1100" s="203">
        <v>10.53</v>
      </c>
      <c r="D1100" s="53" t="s">
        <v>1735</v>
      </c>
      <c r="E1100" s="55" t="s">
        <v>1736</v>
      </c>
      <c r="F1100" s="53" t="s">
        <v>1147</v>
      </c>
    </row>
    <row r="1101" spans="1:6" x14ac:dyDescent="0.2">
      <c r="A1101" s="202" t="s">
        <v>1671</v>
      </c>
      <c r="B1101" s="203">
        <v>9.1199999999999992</v>
      </c>
      <c r="D1101" s="53" t="s">
        <v>1737</v>
      </c>
      <c r="E1101" s="55" t="s">
        <v>1736</v>
      </c>
      <c r="F1101" s="53" t="s">
        <v>1147</v>
      </c>
    </row>
    <row r="1102" spans="1:6" x14ac:dyDescent="0.2">
      <c r="A1102" s="202" t="s">
        <v>1672</v>
      </c>
      <c r="B1102" s="203">
        <v>11.72</v>
      </c>
      <c r="D1102" s="53" t="s">
        <v>1738</v>
      </c>
      <c r="E1102" s="55" t="s">
        <v>1739</v>
      </c>
      <c r="F1102" s="53" t="s">
        <v>1147</v>
      </c>
    </row>
    <row r="1103" spans="1:6" x14ac:dyDescent="0.2">
      <c r="A1103" s="202" t="s">
        <v>1674</v>
      </c>
      <c r="B1103" s="203">
        <v>10.16</v>
      </c>
      <c r="D1103" s="53" t="s">
        <v>1740</v>
      </c>
      <c r="E1103" s="55" t="s">
        <v>1739</v>
      </c>
      <c r="F1103" s="53" t="s">
        <v>1147</v>
      </c>
    </row>
    <row r="1104" spans="1:6" x14ac:dyDescent="0.2">
      <c r="A1104" s="202" t="s">
        <v>1675</v>
      </c>
      <c r="B1104" s="203">
        <v>4.88</v>
      </c>
      <c r="D1104" s="53" t="s">
        <v>1741</v>
      </c>
      <c r="E1104" s="55" t="s">
        <v>1742</v>
      </c>
      <c r="F1104" s="53" t="s">
        <v>1147</v>
      </c>
    </row>
    <row r="1105" spans="1:6" x14ac:dyDescent="0.2">
      <c r="A1105" s="202" t="s">
        <v>1677</v>
      </c>
      <c r="B1105" s="203">
        <v>4.2300000000000004</v>
      </c>
      <c r="D1105" s="53" t="s">
        <v>1743</v>
      </c>
      <c r="E1105" s="55" t="s">
        <v>1742</v>
      </c>
      <c r="F1105" s="53" t="s">
        <v>1147</v>
      </c>
    </row>
    <row r="1106" spans="1:6" x14ac:dyDescent="0.2">
      <c r="A1106" s="202" t="s">
        <v>1678</v>
      </c>
      <c r="B1106" s="203">
        <v>4.43</v>
      </c>
      <c r="D1106" s="53" t="s">
        <v>1744</v>
      </c>
      <c r="E1106" s="55" t="s">
        <v>1745</v>
      </c>
      <c r="F1106" s="53" t="s">
        <v>1147</v>
      </c>
    </row>
    <row r="1107" spans="1:6" x14ac:dyDescent="0.2">
      <c r="A1107" s="202" t="s">
        <v>1680</v>
      </c>
      <c r="B1107" s="203">
        <v>3.83</v>
      </c>
      <c r="D1107" s="53" t="s">
        <v>1746</v>
      </c>
      <c r="E1107" s="55" t="s">
        <v>1745</v>
      </c>
      <c r="F1107" s="53" t="s">
        <v>1147</v>
      </c>
    </row>
    <row r="1108" spans="1:6" x14ac:dyDescent="0.2">
      <c r="A1108" s="202" t="s">
        <v>1681</v>
      </c>
      <c r="B1108" s="203">
        <v>2.73</v>
      </c>
      <c r="D1108" s="53" t="s">
        <v>1747</v>
      </c>
      <c r="E1108" s="55" t="s">
        <v>1748</v>
      </c>
      <c r="F1108" s="53" t="s">
        <v>1147</v>
      </c>
    </row>
    <row r="1109" spans="1:6" x14ac:dyDescent="0.2">
      <c r="A1109" s="202" t="s">
        <v>1683</v>
      </c>
      <c r="B1109" s="203">
        <v>2.36</v>
      </c>
      <c r="D1109" s="53" t="s">
        <v>1749</v>
      </c>
      <c r="E1109" s="55" t="s">
        <v>1748</v>
      </c>
      <c r="F1109" s="53" t="s">
        <v>1147</v>
      </c>
    </row>
    <row r="1110" spans="1:6" x14ac:dyDescent="0.2">
      <c r="A1110" s="202" t="s">
        <v>1684</v>
      </c>
      <c r="B1110" s="203">
        <v>1.35</v>
      </c>
      <c r="D1110" s="53" t="s">
        <v>1750</v>
      </c>
      <c r="E1110" s="55" t="s">
        <v>1751</v>
      </c>
      <c r="F1110" s="53" t="s">
        <v>1147</v>
      </c>
    </row>
    <row r="1111" spans="1:6" x14ac:dyDescent="0.2">
      <c r="A1111" s="202" t="s">
        <v>1686</v>
      </c>
      <c r="B1111" s="203">
        <v>1.17</v>
      </c>
      <c r="D1111" s="53" t="s">
        <v>1752</v>
      </c>
      <c r="E1111" s="55" t="s">
        <v>1751</v>
      </c>
      <c r="F1111" s="53" t="s">
        <v>1147</v>
      </c>
    </row>
    <row r="1112" spans="1:6" x14ac:dyDescent="0.2">
      <c r="A1112" s="202" t="s">
        <v>1687</v>
      </c>
      <c r="B1112" s="203">
        <v>8.35</v>
      </c>
      <c r="D1112" s="53" t="s">
        <v>1753</v>
      </c>
      <c r="E1112" s="55" t="s">
        <v>1754</v>
      </c>
      <c r="F1112" s="53" t="s">
        <v>1147</v>
      </c>
    </row>
    <row r="1113" spans="1:6" x14ac:dyDescent="0.2">
      <c r="A1113" s="202" t="s">
        <v>1689</v>
      </c>
      <c r="B1113" s="203">
        <v>7.24</v>
      </c>
      <c r="D1113" s="53" t="s">
        <v>1755</v>
      </c>
      <c r="E1113" s="55" t="s">
        <v>1754</v>
      </c>
      <c r="F1113" s="53" t="s">
        <v>1147</v>
      </c>
    </row>
    <row r="1114" spans="1:6" x14ac:dyDescent="0.2">
      <c r="A1114" s="202" t="s">
        <v>1690</v>
      </c>
      <c r="B1114" s="203">
        <v>7.74</v>
      </c>
      <c r="D1114" s="53" t="s">
        <v>1756</v>
      </c>
      <c r="E1114" s="55" t="s">
        <v>1757</v>
      </c>
      <c r="F1114" s="53" t="s">
        <v>1147</v>
      </c>
    </row>
    <row r="1115" spans="1:6" x14ac:dyDescent="0.2">
      <c r="A1115" s="202" t="s">
        <v>1692</v>
      </c>
      <c r="B1115" s="203">
        <v>6.71</v>
      </c>
      <c r="D1115" s="53" t="s">
        <v>1758</v>
      </c>
      <c r="E1115" s="55" t="s">
        <v>1757</v>
      </c>
      <c r="F1115" s="53" t="s">
        <v>1147</v>
      </c>
    </row>
    <row r="1116" spans="1:6" x14ac:dyDescent="0.2">
      <c r="A1116" s="202" t="s">
        <v>1693</v>
      </c>
      <c r="B1116" s="203">
        <v>4.58</v>
      </c>
      <c r="D1116" s="53" t="s">
        <v>1759</v>
      </c>
      <c r="E1116" s="55" t="s">
        <v>1760</v>
      </c>
      <c r="F1116" s="53" t="s">
        <v>1147</v>
      </c>
    </row>
    <row r="1117" spans="1:6" x14ac:dyDescent="0.2">
      <c r="A1117" s="202" t="s">
        <v>1695</v>
      </c>
      <c r="B1117" s="203">
        <v>3.97</v>
      </c>
      <c r="D1117" s="53" t="s">
        <v>1761</v>
      </c>
      <c r="E1117" s="55" t="s">
        <v>1760</v>
      </c>
      <c r="F1117" s="53" t="s">
        <v>1147</v>
      </c>
    </row>
    <row r="1118" spans="1:6" x14ac:dyDescent="0.2">
      <c r="A1118" s="202" t="s">
        <v>1696</v>
      </c>
      <c r="B1118" s="203">
        <v>7.74</v>
      </c>
      <c r="D1118" s="53" t="s">
        <v>1762</v>
      </c>
      <c r="E1118" s="55" t="s">
        <v>1763</v>
      </c>
      <c r="F1118" s="53" t="s">
        <v>83</v>
      </c>
    </row>
    <row r="1119" spans="1:6" x14ac:dyDescent="0.2">
      <c r="A1119" s="202" t="s">
        <v>1698</v>
      </c>
      <c r="B1119" s="203">
        <v>6.71</v>
      </c>
      <c r="D1119" s="53" t="s">
        <v>1764</v>
      </c>
      <c r="E1119" s="55" t="s">
        <v>1763</v>
      </c>
      <c r="F1119" s="53" t="s">
        <v>83</v>
      </c>
    </row>
    <row r="1120" spans="1:6" x14ac:dyDescent="0.2">
      <c r="A1120" s="202" t="s">
        <v>1699</v>
      </c>
      <c r="B1120" s="203">
        <v>25.09</v>
      </c>
      <c r="D1120" s="53" t="s">
        <v>1765</v>
      </c>
      <c r="E1120" s="55" t="s">
        <v>1766</v>
      </c>
      <c r="F1120" s="53" t="s">
        <v>1147</v>
      </c>
    </row>
    <row r="1121" spans="1:6" x14ac:dyDescent="0.2">
      <c r="A1121" s="202" t="s">
        <v>1701</v>
      </c>
      <c r="B1121" s="203">
        <v>21.74</v>
      </c>
      <c r="D1121" s="53" t="s">
        <v>1767</v>
      </c>
      <c r="E1121" s="55" t="s">
        <v>1766</v>
      </c>
      <c r="F1121" s="53" t="s">
        <v>1147</v>
      </c>
    </row>
    <row r="1122" spans="1:6" x14ac:dyDescent="0.2">
      <c r="A1122" s="202" t="s">
        <v>1702</v>
      </c>
      <c r="B1122" s="203">
        <v>20.95</v>
      </c>
      <c r="D1122" s="53" t="s">
        <v>1768</v>
      </c>
      <c r="E1122" s="55" t="s">
        <v>1769</v>
      </c>
      <c r="F1122" s="53" t="s">
        <v>1147</v>
      </c>
    </row>
    <row r="1123" spans="1:6" x14ac:dyDescent="0.2">
      <c r="A1123" s="202" t="s">
        <v>1704</v>
      </c>
      <c r="B1123" s="203">
        <v>18.16</v>
      </c>
      <c r="D1123" s="53" t="s">
        <v>1770</v>
      </c>
      <c r="E1123" s="55" t="s">
        <v>1769</v>
      </c>
      <c r="F1123" s="53" t="s">
        <v>1147</v>
      </c>
    </row>
    <row r="1124" spans="1:6" x14ac:dyDescent="0.2">
      <c r="A1124" s="202" t="s">
        <v>1705</v>
      </c>
      <c r="B1124" s="203">
        <v>1.37</v>
      </c>
      <c r="D1124" s="53" t="s">
        <v>1771</v>
      </c>
      <c r="E1124" s="55" t="s">
        <v>1772</v>
      </c>
      <c r="F1124" s="53" t="s">
        <v>1147</v>
      </c>
    </row>
    <row r="1125" spans="1:6" x14ac:dyDescent="0.2">
      <c r="A1125" s="202" t="s">
        <v>1707</v>
      </c>
      <c r="B1125" s="203">
        <v>1.19</v>
      </c>
      <c r="D1125" s="53" t="s">
        <v>1773</v>
      </c>
      <c r="E1125" s="55" t="s">
        <v>1772</v>
      </c>
      <c r="F1125" s="53" t="s">
        <v>1147</v>
      </c>
    </row>
    <row r="1126" spans="1:6" x14ac:dyDescent="0.2">
      <c r="A1126" s="202" t="s">
        <v>1708</v>
      </c>
      <c r="B1126" s="203">
        <v>0.87</v>
      </c>
      <c r="D1126" s="53" t="s">
        <v>1774</v>
      </c>
      <c r="E1126" s="55" t="s">
        <v>1775</v>
      </c>
      <c r="F1126" s="53" t="s">
        <v>1147</v>
      </c>
    </row>
    <row r="1127" spans="1:6" x14ac:dyDescent="0.2">
      <c r="A1127" s="202" t="s">
        <v>1710</v>
      </c>
      <c r="B1127" s="203">
        <v>0.75</v>
      </c>
      <c r="D1127" s="53" t="s">
        <v>1776</v>
      </c>
      <c r="E1127" s="55" t="s">
        <v>1775</v>
      </c>
      <c r="F1127" s="53" t="s">
        <v>1147</v>
      </c>
    </row>
    <row r="1128" spans="1:6" x14ac:dyDescent="0.2">
      <c r="A1128" s="202" t="s">
        <v>1711</v>
      </c>
      <c r="B1128" s="203">
        <v>7.61</v>
      </c>
      <c r="D1128" s="53" t="s">
        <v>1777</v>
      </c>
      <c r="E1128" s="55" t="s">
        <v>1778</v>
      </c>
      <c r="F1128" s="53" t="s">
        <v>1147</v>
      </c>
    </row>
    <row r="1129" spans="1:6" x14ac:dyDescent="0.2">
      <c r="A1129" s="202" t="s">
        <v>1713</v>
      </c>
      <c r="B1129" s="203">
        <v>6.59</v>
      </c>
      <c r="D1129" s="53" t="s">
        <v>1779</v>
      </c>
      <c r="E1129" s="55" t="s">
        <v>1778</v>
      </c>
      <c r="F1129" s="53" t="s">
        <v>1147</v>
      </c>
    </row>
    <row r="1130" spans="1:6" x14ac:dyDescent="0.2">
      <c r="A1130" s="202" t="s">
        <v>1714</v>
      </c>
      <c r="B1130" s="203">
        <v>5.51</v>
      </c>
      <c r="D1130" s="53" t="s">
        <v>1780</v>
      </c>
      <c r="E1130" s="55" t="s">
        <v>1781</v>
      </c>
      <c r="F1130" s="53" t="s">
        <v>1147</v>
      </c>
    </row>
    <row r="1131" spans="1:6" x14ac:dyDescent="0.2">
      <c r="A1131" s="202" t="s">
        <v>1716</v>
      </c>
      <c r="B1131" s="203">
        <v>4.78</v>
      </c>
      <c r="D1131" s="53" t="s">
        <v>1782</v>
      </c>
      <c r="E1131" s="55" t="s">
        <v>1781</v>
      </c>
      <c r="F1131" s="53" t="s">
        <v>1147</v>
      </c>
    </row>
    <row r="1132" spans="1:6" x14ac:dyDescent="0.2">
      <c r="A1132" s="202" t="s">
        <v>1717</v>
      </c>
      <c r="B1132" s="203">
        <v>2.73</v>
      </c>
      <c r="D1132" s="53" t="s">
        <v>1783</v>
      </c>
      <c r="E1132" s="55" t="s">
        <v>1784</v>
      </c>
      <c r="F1132" s="53" t="s">
        <v>1147</v>
      </c>
    </row>
    <row r="1133" spans="1:6" x14ac:dyDescent="0.2">
      <c r="A1133" s="202" t="s">
        <v>1719</v>
      </c>
      <c r="B1133" s="203">
        <v>2.36</v>
      </c>
      <c r="D1133" s="53" t="s">
        <v>1785</v>
      </c>
      <c r="E1133" s="55" t="s">
        <v>1784</v>
      </c>
      <c r="F1133" s="53" t="s">
        <v>1147</v>
      </c>
    </row>
    <row r="1134" spans="1:6" x14ac:dyDescent="0.2">
      <c r="A1134" s="202" t="s">
        <v>1720</v>
      </c>
      <c r="B1134" s="203">
        <v>14</v>
      </c>
      <c r="D1134" s="53" t="s">
        <v>1786</v>
      </c>
      <c r="E1134" s="55" t="s">
        <v>1787</v>
      </c>
      <c r="F1134" s="53" t="s">
        <v>1147</v>
      </c>
    </row>
    <row r="1135" spans="1:6" x14ac:dyDescent="0.2">
      <c r="A1135" s="202" t="s">
        <v>1722</v>
      </c>
      <c r="B1135" s="203">
        <v>12.13</v>
      </c>
      <c r="D1135" s="53" t="s">
        <v>1788</v>
      </c>
      <c r="E1135" s="55" t="s">
        <v>1787</v>
      </c>
      <c r="F1135" s="53" t="s">
        <v>1147</v>
      </c>
    </row>
    <row r="1136" spans="1:6" x14ac:dyDescent="0.2">
      <c r="A1136" s="202" t="s">
        <v>1723</v>
      </c>
      <c r="B1136" s="203">
        <v>8.35</v>
      </c>
      <c r="D1136" s="53" t="s">
        <v>1789</v>
      </c>
      <c r="E1136" s="55" t="s">
        <v>1790</v>
      </c>
      <c r="F1136" s="53" t="s">
        <v>1147</v>
      </c>
    </row>
    <row r="1137" spans="1:6" x14ac:dyDescent="0.2">
      <c r="A1137" s="202" t="s">
        <v>1725</v>
      </c>
      <c r="B1137" s="203">
        <v>7.24</v>
      </c>
      <c r="D1137" s="53" t="s">
        <v>1791</v>
      </c>
      <c r="E1137" s="55" t="s">
        <v>1790</v>
      </c>
      <c r="F1137" s="53" t="s">
        <v>1147</v>
      </c>
    </row>
    <row r="1138" spans="1:6" x14ac:dyDescent="0.2">
      <c r="A1138" s="202" t="s">
        <v>1726</v>
      </c>
      <c r="B1138" s="203">
        <v>7.74</v>
      </c>
      <c r="D1138" s="53" t="s">
        <v>1792</v>
      </c>
      <c r="E1138" s="55" t="s">
        <v>1793</v>
      </c>
      <c r="F1138" s="53" t="s">
        <v>1147</v>
      </c>
    </row>
    <row r="1139" spans="1:6" x14ac:dyDescent="0.2">
      <c r="A1139" s="202" t="s">
        <v>1728</v>
      </c>
      <c r="B1139" s="203">
        <v>6.71</v>
      </c>
      <c r="D1139" s="53" t="s">
        <v>1794</v>
      </c>
      <c r="E1139" s="55" t="s">
        <v>1793</v>
      </c>
      <c r="F1139" s="53" t="s">
        <v>1147</v>
      </c>
    </row>
    <row r="1140" spans="1:6" x14ac:dyDescent="0.2">
      <c r="A1140" s="202" t="s">
        <v>1729</v>
      </c>
      <c r="B1140" s="203">
        <v>14</v>
      </c>
      <c r="D1140" s="53" t="s">
        <v>1795</v>
      </c>
      <c r="E1140" s="55" t="s">
        <v>1796</v>
      </c>
      <c r="F1140" s="53" t="s">
        <v>1147</v>
      </c>
    </row>
    <row r="1141" spans="1:6" x14ac:dyDescent="0.2">
      <c r="A1141" s="202" t="s">
        <v>1731</v>
      </c>
      <c r="B1141" s="203">
        <v>12.13</v>
      </c>
      <c r="D1141" s="53" t="s">
        <v>1797</v>
      </c>
      <c r="E1141" s="55" t="s">
        <v>1796</v>
      </c>
      <c r="F1141" s="53" t="s">
        <v>1147</v>
      </c>
    </row>
    <row r="1142" spans="1:6" x14ac:dyDescent="0.2">
      <c r="A1142" s="202" t="s">
        <v>1732</v>
      </c>
      <c r="B1142" s="203">
        <v>25.09</v>
      </c>
      <c r="D1142" s="53" t="s">
        <v>1798</v>
      </c>
      <c r="E1142" s="55" t="s">
        <v>1799</v>
      </c>
      <c r="F1142" s="53" t="s">
        <v>1147</v>
      </c>
    </row>
    <row r="1143" spans="1:6" x14ac:dyDescent="0.2">
      <c r="A1143" s="202" t="s">
        <v>1734</v>
      </c>
      <c r="B1143" s="203">
        <v>21.74</v>
      </c>
      <c r="D1143" s="53" t="s">
        <v>1800</v>
      </c>
      <c r="E1143" s="55" t="s">
        <v>1799</v>
      </c>
      <c r="F1143" s="53" t="s">
        <v>1147</v>
      </c>
    </row>
    <row r="1144" spans="1:6" x14ac:dyDescent="0.2">
      <c r="A1144" s="202" t="s">
        <v>1735</v>
      </c>
      <c r="B1144" s="203">
        <v>20.95</v>
      </c>
      <c r="D1144" s="53" t="s">
        <v>1801</v>
      </c>
      <c r="E1144" s="55" t="s">
        <v>1802</v>
      </c>
      <c r="F1144" s="53" t="s">
        <v>1147</v>
      </c>
    </row>
    <row r="1145" spans="1:6" x14ac:dyDescent="0.2">
      <c r="A1145" s="202" t="s">
        <v>1737</v>
      </c>
      <c r="B1145" s="203">
        <v>18.16</v>
      </c>
      <c r="D1145" s="53" t="s">
        <v>1803</v>
      </c>
      <c r="E1145" s="55" t="s">
        <v>1802</v>
      </c>
      <c r="F1145" s="53" t="s">
        <v>1147</v>
      </c>
    </row>
    <row r="1146" spans="1:6" x14ac:dyDescent="0.2">
      <c r="A1146" s="202" t="s">
        <v>1738</v>
      </c>
      <c r="B1146" s="203">
        <v>15.28</v>
      </c>
      <c r="D1146" s="53" t="s">
        <v>1804</v>
      </c>
      <c r="E1146" s="55" t="s">
        <v>1805</v>
      </c>
      <c r="F1146" s="53" t="s">
        <v>1147</v>
      </c>
    </row>
    <row r="1147" spans="1:6" x14ac:dyDescent="0.2">
      <c r="A1147" s="202" t="s">
        <v>1740</v>
      </c>
      <c r="B1147" s="203">
        <v>13.24</v>
      </c>
      <c r="D1147" s="53" t="s">
        <v>1806</v>
      </c>
      <c r="E1147" s="55" t="s">
        <v>1805</v>
      </c>
      <c r="F1147" s="53" t="s">
        <v>1147</v>
      </c>
    </row>
    <row r="1148" spans="1:6" x14ac:dyDescent="0.2">
      <c r="A1148" s="202" t="s">
        <v>1741</v>
      </c>
      <c r="B1148" s="203">
        <v>10.26</v>
      </c>
      <c r="D1148" s="53" t="s">
        <v>1807</v>
      </c>
      <c r="E1148" s="55" t="s">
        <v>1808</v>
      </c>
      <c r="F1148" s="53" t="s">
        <v>83</v>
      </c>
    </row>
    <row r="1149" spans="1:6" x14ac:dyDescent="0.2">
      <c r="A1149" s="202" t="s">
        <v>1743</v>
      </c>
      <c r="B1149" s="203">
        <v>8.89</v>
      </c>
      <c r="D1149" s="53" t="s">
        <v>1809</v>
      </c>
      <c r="E1149" s="55" t="s">
        <v>1808</v>
      </c>
      <c r="F1149" s="53" t="s">
        <v>83</v>
      </c>
    </row>
    <row r="1150" spans="1:6" x14ac:dyDescent="0.2">
      <c r="A1150" s="202" t="s">
        <v>1744</v>
      </c>
      <c r="B1150" s="203">
        <v>7.74</v>
      </c>
      <c r="D1150" s="53" t="s">
        <v>1810</v>
      </c>
      <c r="E1150" s="55" t="s">
        <v>1811</v>
      </c>
      <c r="F1150" s="53" t="s">
        <v>1147</v>
      </c>
    </row>
    <row r="1151" spans="1:6" x14ac:dyDescent="0.2">
      <c r="A1151" s="202" t="s">
        <v>1746</v>
      </c>
      <c r="B1151" s="203">
        <v>6.71</v>
      </c>
      <c r="D1151" s="53" t="s">
        <v>1812</v>
      </c>
      <c r="E1151" s="55" t="s">
        <v>1811</v>
      </c>
      <c r="F1151" s="53" t="s">
        <v>1147</v>
      </c>
    </row>
    <row r="1152" spans="1:6" x14ac:dyDescent="0.2">
      <c r="A1152" s="202" t="s">
        <v>1747</v>
      </c>
      <c r="B1152" s="203">
        <v>1.35</v>
      </c>
      <c r="D1152" s="53" t="s">
        <v>1813</v>
      </c>
      <c r="E1152" s="55" t="s">
        <v>1814</v>
      </c>
      <c r="F1152" s="53" t="s">
        <v>1147</v>
      </c>
    </row>
    <row r="1153" spans="1:6" x14ac:dyDescent="0.2">
      <c r="A1153" s="202" t="s">
        <v>1749</v>
      </c>
      <c r="B1153" s="203">
        <v>1.17</v>
      </c>
      <c r="D1153" s="53" t="s">
        <v>1815</v>
      </c>
      <c r="E1153" s="55" t="s">
        <v>1814</v>
      </c>
      <c r="F1153" s="53" t="s">
        <v>1147</v>
      </c>
    </row>
    <row r="1154" spans="1:6" x14ac:dyDescent="0.2">
      <c r="A1154" s="202" t="s">
        <v>1750</v>
      </c>
      <c r="B1154" s="203">
        <v>0.87</v>
      </c>
      <c r="D1154" s="53" t="s">
        <v>1816</v>
      </c>
      <c r="E1154" s="55" t="s">
        <v>1817</v>
      </c>
      <c r="F1154" s="53" t="s">
        <v>1147</v>
      </c>
    </row>
    <row r="1155" spans="1:6" x14ac:dyDescent="0.2">
      <c r="A1155" s="202" t="s">
        <v>1752</v>
      </c>
      <c r="B1155" s="203">
        <v>0.75</v>
      </c>
      <c r="D1155" s="53" t="s">
        <v>1818</v>
      </c>
      <c r="E1155" s="55" t="s">
        <v>1817</v>
      </c>
      <c r="F1155" s="53" t="s">
        <v>1147</v>
      </c>
    </row>
    <row r="1156" spans="1:6" x14ac:dyDescent="0.2">
      <c r="A1156" s="202" t="s">
        <v>1753</v>
      </c>
      <c r="B1156" s="203">
        <v>8.35</v>
      </c>
      <c r="D1156" s="53" t="s">
        <v>1819</v>
      </c>
      <c r="E1156" s="55" t="s">
        <v>1820</v>
      </c>
      <c r="F1156" s="53" t="s">
        <v>1147</v>
      </c>
    </row>
    <row r="1157" spans="1:6" x14ac:dyDescent="0.2">
      <c r="A1157" s="202" t="s">
        <v>1755</v>
      </c>
      <c r="B1157" s="203">
        <v>7.24</v>
      </c>
      <c r="D1157" s="53" t="s">
        <v>1821</v>
      </c>
      <c r="E1157" s="55" t="s">
        <v>1820</v>
      </c>
      <c r="F1157" s="53" t="s">
        <v>1147</v>
      </c>
    </row>
    <row r="1158" spans="1:6" x14ac:dyDescent="0.2">
      <c r="A1158" s="202" t="s">
        <v>1756</v>
      </c>
      <c r="B1158" s="203">
        <v>5.51</v>
      </c>
      <c r="D1158" s="53" t="s">
        <v>1822</v>
      </c>
      <c r="E1158" s="55" t="s">
        <v>1823</v>
      </c>
      <c r="F1158" s="53" t="s">
        <v>83</v>
      </c>
    </row>
    <row r="1159" spans="1:6" x14ac:dyDescent="0.2">
      <c r="A1159" s="202" t="s">
        <v>1758</v>
      </c>
      <c r="B1159" s="203">
        <v>4.78</v>
      </c>
      <c r="D1159" s="53" t="s">
        <v>1824</v>
      </c>
      <c r="E1159" s="55" t="s">
        <v>1823</v>
      </c>
      <c r="F1159" s="53" t="s">
        <v>83</v>
      </c>
    </row>
    <row r="1160" spans="1:6" x14ac:dyDescent="0.2">
      <c r="A1160" s="202" t="s">
        <v>1759</v>
      </c>
      <c r="B1160" s="203">
        <v>4.1900000000000004</v>
      </c>
      <c r="D1160" s="53" t="s">
        <v>1825</v>
      </c>
      <c r="E1160" s="55" t="s">
        <v>1826</v>
      </c>
      <c r="F1160" s="53" t="s">
        <v>83</v>
      </c>
    </row>
    <row r="1161" spans="1:6" x14ac:dyDescent="0.2">
      <c r="A1161" s="202" t="s">
        <v>1761</v>
      </c>
      <c r="B1161" s="203">
        <v>3.63</v>
      </c>
      <c r="D1161" s="53" t="s">
        <v>1827</v>
      </c>
      <c r="E1161" s="55" t="s">
        <v>1826</v>
      </c>
      <c r="F1161" s="53" t="s">
        <v>83</v>
      </c>
    </row>
    <row r="1162" spans="1:6" x14ac:dyDescent="0.2">
      <c r="A1162" s="202" t="s">
        <v>1762</v>
      </c>
      <c r="B1162" s="203">
        <v>1538.8</v>
      </c>
      <c r="D1162" s="53" t="s">
        <v>1828</v>
      </c>
      <c r="E1162" s="55" t="s">
        <v>1829</v>
      </c>
      <c r="F1162" s="53" t="s">
        <v>1147</v>
      </c>
    </row>
    <row r="1163" spans="1:6" x14ac:dyDescent="0.2">
      <c r="A1163" s="202" t="s">
        <v>1764</v>
      </c>
      <c r="B1163" s="203">
        <v>1333.39</v>
      </c>
      <c r="D1163" s="53" t="s">
        <v>1830</v>
      </c>
      <c r="E1163" s="55" t="s">
        <v>1829</v>
      </c>
      <c r="F1163" s="53" t="s">
        <v>1147</v>
      </c>
    </row>
    <row r="1164" spans="1:6" x14ac:dyDescent="0.2">
      <c r="A1164" s="202" t="s">
        <v>1765</v>
      </c>
      <c r="B1164" s="203">
        <v>16.760000000000002</v>
      </c>
      <c r="D1164" s="53" t="s">
        <v>1831</v>
      </c>
      <c r="E1164" s="55" t="s">
        <v>1832</v>
      </c>
      <c r="F1164" s="53" t="s">
        <v>83</v>
      </c>
    </row>
    <row r="1165" spans="1:6" x14ac:dyDescent="0.2">
      <c r="A1165" s="202" t="s">
        <v>1767</v>
      </c>
      <c r="B1165" s="203">
        <v>14.52</v>
      </c>
      <c r="D1165" s="53" t="s">
        <v>1833</v>
      </c>
      <c r="E1165" s="55" t="s">
        <v>1832</v>
      </c>
      <c r="F1165" s="53" t="s">
        <v>83</v>
      </c>
    </row>
    <row r="1166" spans="1:6" x14ac:dyDescent="0.2">
      <c r="A1166" s="202" t="s">
        <v>1768</v>
      </c>
      <c r="B1166" s="203">
        <v>14</v>
      </c>
      <c r="D1166" s="53" t="s">
        <v>1834</v>
      </c>
      <c r="E1166" s="55" t="s">
        <v>1835</v>
      </c>
      <c r="F1166" s="53" t="s">
        <v>83</v>
      </c>
    </row>
    <row r="1167" spans="1:6" x14ac:dyDescent="0.2">
      <c r="A1167" s="202" t="s">
        <v>1770</v>
      </c>
      <c r="B1167" s="203">
        <v>12.13</v>
      </c>
      <c r="D1167" s="53" t="s">
        <v>1836</v>
      </c>
      <c r="E1167" s="55" t="s">
        <v>1835</v>
      </c>
      <c r="F1167" s="53" t="s">
        <v>83</v>
      </c>
    </row>
    <row r="1168" spans="1:6" x14ac:dyDescent="0.2">
      <c r="A1168" s="202" t="s">
        <v>1771</v>
      </c>
      <c r="B1168" s="203">
        <v>8.35</v>
      </c>
      <c r="D1168" s="53" t="s">
        <v>1837</v>
      </c>
      <c r="E1168" s="55" t="s">
        <v>1838</v>
      </c>
      <c r="F1168" s="53" t="s">
        <v>1147</v>
      </c>
    </row>
    <row r="1169" spans="1:6" x14ac:dyDescent="0.2">
      <c r="A1169" s="202" t="s">
        <v>1773</v>
      </c>
      <c r="B1169" s="203">
        <v>7.24</v>
      </c>
      <c r="D1169" s="53" t="s">
        <v>1839</v>
      </c>
      <c r="E1169" s="55" t="s">
        <v>1838</v>
      </c>
      <c r="F1169" s="53" t="s">
        <v>1147</v>
      </c>
    </row>
    <row r="1170" spans="1:6" x14ac:dyDescent="0.2">
      <c r="A1170" s="202" t="s">
        <v>1774</v>
      </c>
      <c r="B1170" s="203">
        <v>28.04</v>
      </c>
      <c r="D1170" s="53" t="s">
        <v>1840</v>
      </c>
      <c r="E1170" s="55" t="s">
        <v>1841</v>
      </c>
      <c r="F1170" s="53" t="s">
        <v>1147</v>
      </c>
    </row>
    <row r="1171" spans="1:6" x14ac:dyDescent="0.2">
      <c r="A1171" s="202" t="s">
        <v>1776</v>
      </c>
      <c r="B1171" s="203">
        <v>24.29</v>
      </c>
      <c r="D1171" s="53" t="s">
        <v>1842</v>
      </c>
      <c r="E1171" s="55" t="s">
        <v>1841</v>
      </c>
      <c r="F1171" s="53" t="s">
        <v>1147</v>
      </c>
    </row>
    <row r="1172" spans="1:6" x14ac:dyDescent="0.2">
      <c r="A1172" s="202" t="s">
        <v>1777</v>
      </c>
      <c r="B1172" s="203">
        <v>20.95</v>
      </c>
      <c r="D1172" s="53" t="s">
        <v>1843</v>
      </c>
      <c r="E1172" s="55" t="s">
        <v>1844</v>
      </c>
      <c r="F1172" s="53" t="s">
        <v>1147</v>
      </c>
    </row>
    <row r="1173" spans="1:6" x14ac:dyDescent="0.2">
      <c r="A1173" s="202" t="s">
        <v>1779</v>
      </c>
      <c r="B1173" s="203">
        <v>18.16</v>
      </c>
      <c r="D1173" s="53" t="s">
        <v>1845</v>
      </c>
      <c r="E1173" s="55" t="s">
        <v>1844</v>
      </c>
      <c r="F1173" s="53" t="s">
        <v>1147</v>
      </c>
    </row>
    <row r="1174" spans="1:6" x14ac:dyDescent="0.2">
      <c r="A1174" s="202" t="s">
        <v>1780</v>
      </c>
      <c r="B1174" s="203">
        <v>33.53</v>
      </c>
      <c r="D1174" s="53" t="s">
        <v>1846</v>
      </c>
      <c r="E1174" s="55" t="s">
        <v>1847</v>
      </c>
      <c r="F1174" s="53" t="s">
        <v>1147</v>
      </c>
    </row>
    <row r="1175" spans="1:6" x14ac:dyDescent="0.2">
      <c r="A1175" s="202" t="s">
        <v>1782</v>
      </c>
      <c r="B1175" s="203">
        <v>29.05</v>
      </c>
      <c r="D1175" s="53" t="s">
        <v>1848</v>
      </c>
      <c r="E1175" s="55" t="s">
        <v>1847</v>
      </c>
      <c r="F1175" s="53" t="s">
        <v>1147</v>
      </c>
    </row>
    <row r="1176" spans="1:6" x14ac:dyDescent="0.2">
      <c r="A1176" s="202" t="s">
        <v>1783</v>
      </c>
      <c r="B1176" s="203">
        <v>20.420000000000002</v>
      </c>
      <c r="D1176" s="53" t="s">
        <v>1849</v>
      </c>
      <c r="E1176" s="55" t="s">
        <v>1850</v>
      </c>
      <c r="F1176" s="53" t="s">
        <v>1147</v>
      </c>
    </row>
    <row r="1177" spans="1:6" x14ac:dyDescent="0.2">
      <c r="A1177" s="202" t="s">
        <v>1785</v>
      </c>
      <c r="B1177" s="203">
        <v>17.7</v>
      </c>
      <c r="D1177" s="53" t="s">
        <v>1851</v>
      </c>
      <c r="E1177" s="55" t="s">
        <v>1850</v>
      </c>
      <c r="F1177" s="53" t="s">
        <v>1147</v>
      </c>
    </row>
    <row r="1178" spans="1:6" x14ac:dyDescent="0.2">
      <c r="A1178" s="202" t="s">
        <v>1786</v>
      </c>
      <c r="B1178" s="203">
        <v>15.28</v>
      </c>
      <c r="D1178" s="53" t="s">
        <v>1852</v>
      </c>
      <c r="E1178" s="55" t="s">
        <v>1853</v>
      </c>
      <c r="F1178" s="53" t="s">
        <v>1147</v>
      </c>
    </row>
    <row r="1179" spans="1:6" x14ac:dyDescent="0.2">
      <c r="A1179" s="202" t="s">
        <v>1788</v>
      </c>
      <c r="B1179" s="203">
        <v>13.24</v>
      </c>
      <c r="D1179" s="53" t="s">
        <v>1854</v>
      </c>
      <c r="E1179" s="55" t="s">
        <v>1853</v>
      </c>
      <c r="F1179" s="53" t="s">
        <v>1147</v>
      </c>
    </row>
    <row r="1180" spans="1:6" x14ac:dyDescent="0.2">
      <c r="A1180" s="202" t="s">
        <v>1789</v>
      </c>
      <c r="B1180" s="203">
        <v>10.26</v>
      </c>
      <c r="D1180" s="53" t="s">
        <v>1855</v>
      </c>
      <c r="E1180" s="55" t="s">
        <v>1856</v>
      </c>
      <c r="F1180" s="53" t="s">
        <v>1147</v>
      </c>
    </row>
    <row r="1181" spans="1:6" x14ac:dyDescent="0.2">
      <c r="A1181" s="202" t="s">
        <v>1791</v>
      </c>
      <c r="B1181" s="203">
        <v>8.89</v>
      </c>
      <c r="D1181" s="53" t="s">
        <v>1857</v>
      </c>
      <c r="E1181" s="55" t="s">
        <v>1856</v>
      </c>
      <c r="F1181" s="53" t="s">
        <v>1147</v>
      </c>
    </row>
    <row r="1182" spans="1:6" x14ac:dyDescent="0.2">
      <c r="A1182" s="202" t="s">
        <v>1792</v>
      </c>
      <c r="B1182" s="203">
        <v>1.83</v>
      </c>
      <c r="D1182" s="53" t="s">
        <v>1858</v>
      </c>
      <c r="E1182" s="55" t="s">
        <v>1859</v>
      </c>
      <c r="F1182" s="53" t="s">
        <v>1172</v>
      </c>
    </row>
    <row r="1183" spans="1:6" x14ac:dyDescent="0.2">
      <c r="A1183" s="202" t="s">
        <v>1794</v>
      </c>
      <c r="B1183" s="203">
        <v>1.58</v>
      </c>
      <c r="D1183" s="53" t="s">
        <v>1860</v>
      </c>
      <c r="E1183" s="55" t="s">
        <v>1859</v>
      </c>
      <c r="F1183" s="53" t="s">
        <v>1172</v>
      </c>
    </row>
    <row r="1184" spans="1:6" x14ac:dyDescent="0.2">
      <c r="A1184" s="202" t="s">
        <v>1795</v>
      </c>
      <c r="B1184" s="203">
        <v>1.35</v>
      </c>
      <c r="D1184" s="53" t="s">
        <v>1861</v>
      </c>
      <c r="E1184" s="55" t="s">
        <v>1862</v>
      </c>
      <c r="F1184" s="53" t="s">
        <v>1172</v>
      </c>
    </row>
    <row r="1185" spans="1:6" x14ac:dyDescent="0.2">
      <c r="A1185" s="202" t="s">
        <v>1797</v>
      </c>
      <c r="B1185" s="203">
        <v>1.17</v>
      </c>
      <c r="D1185" s="53" t="s">
        <v>1863</v>
      </c>
      <c r="E1185" s="55" t="s">
        <v>1862</v>
      </c>
      <c r="F1185" s="53" t="s">
        <v>1172</v>
      </c>
    </row>
    <row r="1186" spans="1:6" x14ac:dyDescent="0.2">
      <c r="A1186" s="202" t="s">
        <v>1798</v>
      </c>
      <c r="B1186" s="203">
        <v>8.35</v>
      </c>
      <c r="D1186" s="53" t="s">
        <v>1864</v>
      </c>
      <c r="E1186" s="55" t="s">
        <v>1865</v>
      </c>
      <c r="F1186" s="53" t="s">
        <v>1147</v>
      </c>
    </row>
    <row r="1187" spans="1:6" x14ac:dyDescent="0.2">
      <c r="A1187" s="202" t="s">
        <v>1800</v>
      </c>
      <c r="B1187" s="203">
        <v>7.24</v>
      </c>
      <c r="D1187" s="53" t="s">
        <v>1866</v>
      </c>
      <c r="E1187" s="55" t="s">
        <v>1865</v>
      </c>
      <c r="F1187" s="53" t="s">
        <v>1147</v>
      </c>
    </row>
    <row r="1188" spans="1:6" x14ac:dyDescent="0.2">
      <c r="A1188" s="202" t="s">
        <v>1801</v>
      </c>
      <c r="B1188" s="203">
        <v>5.51</v>
      </c>
      <c r="D1188" s="53" t="s">
        <v>1867</v>
      </c>
      <c r="E1188" s="55" t="s">
        <v>1868</v>
      </c>
      <c r="F1188" s="53" t="s">
        <v>1147</v>
      </c>
    </row>
    <row r="1189" spans="1:6" x14ac:dyDescent="0.2">
      <c r="A1189" s="202" t="s">
        <v>1803</v>
      </c>
      <c r="B1189" s="203">
        <v>4.78</v>
      </c>
      <c r="D1189" s="53" t="s">
        <v>1869</v>
      </c>
      <c r="E1189" s="55" t="s">
        <v>1868</v>
      </c>
      <c r="F1189" s="53" t="s">
        <v>1147</v>
      </c>
    </row>
    <row r="1190" spans="1:6" x14ac:dyDescent="0.2">
      <c r="A1190" s="202" t="s">
        <v>1804</v>
      </c>
      <c r="B1190" s="203">
        <v>4.1900000000000004</v>
      </c>
      <c r="D1190" s="53" t="s">
        <v>1870</v>
      </c>
      <c r="E1190" s="55" t="s">
        <v>1871</v>
      </c>
      <c r="F1190" s="53" t="s">
        <v>1241</v>
      </c>
    </row>
    <row r="1191" spans="1:6" x14ac:dyDescent="0.2">
      <c r="A1191" s="202" t="s">
        <v>1806</v>
      </c>
      <c r="B1191" s="203">
        <v>3.63</v>
      </c>
      <c r="D1191" s="53" t="s">
        <v>1872</v>
      </c>
      <c r="E1191" s="55" t="s">
        <v>1871</v>
      </c>
      <c r="F1191" s="53" t="s">
        <v>1241</v>
      </c>
    </row>
    <row r="1192" spans="1:6" x14ac:dyDescent="0.2">
      <c r="A1192" s="202" t="s">
        <v>1807</v>
      </c>
      <c r="B1192" s="203">
        <v>1538.77</v>
      </c>
      <c r="D1192" s="53" t="s">
        <v>1873</v>
      </c>
      <c r="E1192" s="55" t="s">
        <v>1874</v>
      </c>
      <c r="F1192" s="53" t="s">
        <v>1241</v>
      </c>
    </row>
    <row r="1193" spans="1:6" x14ac:dyDescent="0.2">
      <c r="A1193" s="202" t="s">
        <v>1809</v>
      </c>
      <c r="B1193" s="203">
        <v>1333.37</v>
      </c>
      <c r="D1193" s="53" t="s">
        <v>1875</v>
      </c>
      <c r="E1193" s="55" t="s">
        <v>1874</v>
      </c>
      <c r="F1193" s="53" t="s">
        <v>1241</v>
      </c>
    </row>
    <row r="1194" spans="1:6" x14ac:dyDescent="0.2">
      <c r="A1194" s="202" t="s">
        <v>1810</v>
      </c>
      <c r="B1194" s="203">
        <v>12.84</v>
      </c>
      <c r="D1194" s="53" t="s">
        <v>1876</v>
      </c>
      <c r="E1194" s="55" t="s">
        <v>1877</v>
      </c>
      <c r="F1194" s="53" t="s">
        <v>1241</v>
      </c>
    </row>
    <row r="1195" spans="1:6" x14ac:dyDescent="0.2">
      <c r="A1195" s="202" t="s">
        <v>1812</v>
      </c>
      <c r="B1195" s="203">
        <v>11.12</v>
      </c>
      <c r="D1195" s="53" t="s">
        <v>1878</v>
      </c>
      <c r="E1195" s="55" t="s">
        <v>1877</v>
      </c>
      <c r="F1195" s="53" t="s">
        <v>1241</v>
      </c>
    </row>
    <row r="1196" spans="1:6" x14ac:dyDescent="0.2">
      <c r="A1196" s="202" t="s">
        <v>1813</v>
      </c>
      <c r="B1196" s="203">
        <v>10.69</v>
      </c>
      <c r="D1196" s="53" t="s">
        <v>1879</v>
      </c>
      <c r="E1196" s="55" t="s">
        <v>1880</v>
      </c>
      <c r="F1196" s="53" t="s">
        <v>1172</v>
      </c>
    </row>
    <row r="1197" spans="1:6" x14ac:dyDescent="0.2">
      <c r="A1197" s="202" t="s">
        <v>1815</v>
      </c>
      <c r="B1197" s="203">
        <v>9.26</v>
      </c>
      <c r="D1197" s="53" t="s">
        <v>1881</v>
      </c>
      <c r="E1197" s="55" t="s">
        <v>1880</v>
      </c>
      <c r="F1197" s="53" t="s">
        <v>1172</v>
      </c>
    </row>
    <row r="1198" spans="1:6" x14ac:dyDescent="0.2">
      <c r="A1198" s="202" t="s">
        <v>1816</v>
      </c>
      <c r="B1198" s="203">
        <v>6.42</v>
      </c>
      <c r="D1198" s="53" t="s">
        <v>1882</v>
      </c>
      <c r="E1198" s="55" t="s">
        <v>1883</v>
      </c>
      <c r="F1198" s="53" t="s">
        <v>1147</v>
      </c>
    </row>
    <row r="1199" spans="1:6" x14ac:dyDescent="0.2">
      <c r="A1199" s="202" t="s">
        <v>1818</v>
      </c>
      <c r="B1199" s="203">
        <v>5.56</v>
      </c>
      <c r="D1199" s="53" t="s">
        <v>1884</v>
      </c>
      <c r="E1199" s="55" t="s">
        <v>1883</v>
      </c>
      <c r="F1199" s="53" t="s">
        <v>1147</v>
      </c>
    </row>
    <row r="1200" spans="1:6" x14ac:dyDescent="0.2">
      <c r="A1200" s="202" t="s">
        <v>1819</v>
      </c>
      <c r="B1200" s="203">
        <v>51.33</v>
      </c>
      <c r="D1200" s="53" t="s">
        <v>1885</v>
      </c>
      <c r="E1200" s="55" t="s">
        <v>1886</v>
      </c>
      <c r="F1200" s="53" t="s">
        <v>1241</v>
      </c>
    </row>
    <row r="1201" spans="1:6" x14ac:dyDescent="0.2">
      <c r="A1201" s="202" t="s">
        <v>1821</v>
      </c>
      <c r="B1201" s="203">
        <v>44.48</v>
      </c>
      <c r="D1201" s="53" t="s">
        <v>1887</v>
      </c>
      <c r="E1201" s="55" t="s">
        <v>1886</v>
      </c>
      <c r="F1201" s="53" t="s">
        <v>1241</v>
      </c>
    </row>
    <row r="1202" spans="1:6" x14ac:dyDescent="0.2">
      <c r="A1202" s="202" t="s">
        <v>1822</v>
      </c>
      <c r="B1202" s="203">
        <v>10957.08</v>
      </c>
      <c r="D1202" s="53" t="s">
        <v>1888</v>
      </c>
      <c r="E1202" s="55" t="s">
        <v>1889</v>
      </c>
      <c r="F1202" s="53" t="s">
        <v>1241</v>
      </c>
    </row>
    <row r="1203" spans="1:6" x14ac:dyDescent="0.2">
      <c r="A1203" s="202" t="s">
        <v>1824</v>
      </c>
      <c r="B1203" s="203">
        <v>9494.48</v>
      </c>
      <c r="D1203" s="53" t="s">
        <v>1890</v>
      </c>
      <c r="E1203" s="55" t="s">
        <v>1889</v>
      </c>
      <c r="F1203" s="53" t="s">
        <v>1241</v>
      </c>
    </row>
    <row r="1204" spans="1:6" x14ac:dyDescent="0.2">
      <c r="A1204" s="202" t="s">
        <v>1825</v>
      </c>
      <c r="B1204" s="203">
        <v>1485.71</v>
      </c>
      <c r="D1204" s="53" t="s">
        <v>1891</v>
      </c>
      <c r="E1204" s="55" t="s">
        <v>1892</v>
      </c>
      <c r="F1204" s="53" t="s">
        <v>1241</v>
      </c>
    </row>
    <row r="1205" spans="1:6" x14ac:dyDescent="0.2">
      <c r="A1205" s="202" t="s">
        <v>1827</v>
      </c>
      <c r="B1205" s="203">
        <v>1287.42</v>
      </c>
      <c r="D1205" s="53" t="s">
        <v>1893</v>
      </c>
      <c r="E1205" s="55" t="s">
        <v>1892</v>
      </c>
      <c r="F1205" s="53" t="s">
        <v>1241</v>
      </c>
    </row>
    <row r="1206" spans="1:6" x14ac:dyDescent="0.2">
      <c r="A1206" s="202" t="s">
        <v>1828</v>
      </c>
      <c r="B1206" s="203">
        <v>3.23</v>
      </c>
      <c r="D1206" s="53" t="s">
        <v>1894</v>
      </c>
      <c r="E1206" s="55" t="s">
        <v>1895</v>
      </c>
      <c r="F1206" s="53" t="s">
        <v>1241</v>
      </c>
    </row>
    <row r="1207" spans="1:6" x14ac:dyDescent="0.2">
      <c r="A1207" s="202" t="s">
        <v>1830</v>
      </c>
      <c r="B1207" s="203">
        <v>2.8</v>
      </c>
      <c r="D1207" s="53" t="s">
        <v>1896</v>
      </c>
      <c r="E1207" s="55" t="s">
        <v>1895</v>
      </c>
      <c r="F1207" s="53" t="s">
        <v>1241</v>
      </c>
    </row>
    <row r="1208" spans="1:6" x14ac:dyDescent="0.2">
      <c r="A1208" s="202" t="s">
        <v>1831</v>
      </c>
      <c r="B1208" s="203">
        <v>769.38</v>
      </c>
      <c r="D1208" s="53" t="s">
        <v>1897</v>
      </c>
      <c r="E1208" s="55" t="s">
        <v>1898</v>
      </c>
      <c r="F1208" s="53" t="s">
        <v>1241</v>
      </c>
    </row>
    <row r="1209" spans="1:6" x14ac:dyDescent="0.2">
      <c r="A1209" s="202" t="s">
        <v>1833</v>
      </c>
      <c r="B1209" s="203">
        <v>666.68</v>
      </c>
      <c r="D1209" s="53" t="s">
        <v>1899</v>
      </c>
      <c r="E1209" s="55" t="s">
        <v>1898</v>
      </c>
      <c r="F1209" s="53" t="s">
        <v>1241</v>
      </c>
    </row>
    <row r="1210" spans="1:6" x14ac:dyDescent="0.2">
      <c r="A1210" s="202" t="s">
        <v>1834</v>
      </c>
      <c r="B1210" s="203">
        <v>769.38</v>
      </c>
      <c r="D1210" s="53" t="s">
        <v>1900</v>
      </c>
      <c r="E1210" s="55" t="s">
        <v>1901</v>
      </c>
      <c r="F1210" s="53" t="s">
        <v>1241</v>
      </c>
    </row>
    <row r="1211" spans="1:6" x14ac:dyDescent="0.2">
      <c r="A1211" s="202" t="s">
        <v>1836</v>
      </c>
      <c r="B1211" s="203">
        <v>666.68</v>
      </c>
      <c r="D1211" s="53" t="s">
        <v>1902</v>
      </c>
      <c r="E1211" s="55" t="s">
        <v>1901</v>
      </c>
      <c r="F1211" s="53" t="s">
        <v>1241</v>
      </c>
    </row>
    <row r="1212" spans="1:6" x14ac:dyDescent="0.2">
      <c r="A1212" s="202" t="s">
        <v>1837</v>
      </c>
      <c r="B1212" s="203">
        <v>1.85</v>
      </c>
      <c r="D1212" s="53" t="s">
        <v>1903</v>
      </c>
      <c r="E1212" s="55" t="s">
        <v>1904</v>
      </c>
      <c r="F1212" s="53" t="s">
        <v>1241</v>
      </c>
    </row>
    <row r="1213" spans="1:6" x14ac:dyDescent="0.2">
      <c r="A1213" s="202" t="s">
        <v>1839</v>
      </c>
      <c r="B1213" s="203">
        <v>1.6</v>
      </c>
      <c r="D1213" s="53" t="s">
        <v>1905</v>
      </c>
      <c r="E1213" s="55" t="s">
        <v>1904</v>
      </c>
      <c r="F1213" s="53" t="s">
        <v>1241</v>
      </c>
    </row>
    <row r="1214" spans="1:6" x14ac:dyDescent="0.2">
      <c r="A1214" s="202" t="s">
        <v>1849</v>
      </c>
      <c r="B1214" s="203">
        <v>5.59</v>
      </c>
      <c r="D1214" s="53" t="s">
        <v>1906</v>
      </c>
      <c r="E1214" s="55" t="s">
        <v>1907</v>
      </c>
      <c r="F1214" s="53" t="s">
        <v>1241</v>
      </c>
    </row>
    <row r="1215" spans="1:6" x14ac:dyDescent="0.2">
      <c r="A1215" s="202" t="s">
        <v>1851</v>
      </c>
      <c r="B1215" s="203">
        <v>4.8499999999999996</v>
      </c>
      <c r="D1215" s="53" t="s">
        <v>1908</v>
      </c>
      <c r="E1215" s="55" t="s">
        <v>1907</v>
      </c>
      <c r="F1215" s="53" t="s">
        <v>1241</v>
      </c>
    </row>
    <row r="1216" spans="1:6" x14ac:dyDescent="0.2">
      <c r="A1216" s="202" t="s">
        <v>1852</v>
      </c>
      <c r="B1216" s="203">
        <v>3.84</v>
      </c>
      <c r="D1216" s="53" t="s">
        <v>1909</v>
      </c>
      <c r="E1216" s="55" t="s">
        <v>1910</v>
      </c>
      <c r="F1216" s="53" t="s">
        <v>1241</v>
      </c>
    </row>
    <row r="1217" spans="1:6" x14ac:dyDescent="0.2">
      <c r="A1217" s="202" t="s">
        <v>1854</v>
      </c>
      <c r="B1217" s="203">
        <v>3.33</v>
      </c>
      <c r="D1217" s="53" t="s">
        <v>1911</v>
      </c>
      <c r="E1217" s="55" t="s">
        <v>1910</v>
      </c>
      <c r="F1217" s="53" t="s">
        <v>1241</v>
      </c>
    </row>
    <row r="1218" spans="1:6" x14ac:dyDescent="0.2">
      <c r="A1218" s="202" t="s">
        <v>1855</v>
      </c>
      <c r="B1218" s="203">
        <v>2.2999999999999998</v>
      </c>
      <c r="D1218" s="53" t="s">
        <v>1912</v>
      </c>
      <c r="E1218" s="55" t="s">
        <v>1913</v>
      </c>
      <c r="F1218" s="53" t="s">
        <v>1241</v>
      </c>
    </row>
    <row r="1219" spans="1:6" x14ac:dyDescent="0.2">
      <c r="A1219" s="202" t="s">
        <v>1857</v>
      </c>
      <c r="B1219" s="203">
        <v>2</v>
      </c>
      <c r="D1219" s="53" t="s">
        <v>1914</v>
      </c>
      <c r="E1219" s="55" t="s">
        <v>1913</v>
      </c>
      <c r="F1219" s="53" t="s">
        <v>1241</v>
      </c>
    </row>
    <row r="1220" spans="1:6" x14ac:dyDescent="0.2">
      <c r="A1220" s="202" t="s">
        <v>1858</v>
      </c>
      <c r="B1220" s="203">
        <v>23751.7</v>
      </c>
      <c r="D1220" s="53" t="s">
        <v>1915</v>
      </c>
      <c r="E1220" s="55" t="s">
        <v>1916</v>
      </c>
      <c r="F1220" s="53" t="s">
        <v>1147</v>
      </c>
    </row>
    <row r="1221" spans="1:6" x14ac:dyDescent="0.2">
      <c r="A1221" s="202" t="s">
        <v>1860</v>
      </c>
      <c r="B1221" s="203">
        <v>20581.07</v>
      </c>
      <c r="D1221" s="53" t="s">
        <v>1917</v>
      </c>
      <c r="E1221" s="55" t="s">
        <v>1916</v>
      </c>
      <c r="F1221" s="53" t="s">
        <v>1147</v>
      </c>
    </row>
    <row r="1222" spans="1:6" x14ac:dyDescent="0.2">
      <c r="A1222" s="202" t="s">
        <v>1861</v>
      </c>
      <c r="B1222" s="203">
        <v>32063.54</v>
      </c>
      <c r="D1222" s="53" t="s">
        <v>1918</v>
      </c>
      <c r="E1222" s="55" t="s">
        <v>1919</v>
      </c>
      <c r="F1222" s="53" t="s">
        <v>1147</v>
      </c>
    </row>
    <row r="1223" spans="1:6" x14ac:dyDescent="0.2">
      <c r="A1223" s="202" t="s">
        <v>1863</v>
      </c>
      <c r="B1223" s="203">
        <v>27783.29</v>
      </c>
      <c r="D1223" s="53" t="s">
        <v>1920</v>
      </c>
      <c r="E1223" s="55" t="s">
        <v>1919</v>
      </c>
      <c r="F1223" s="53" t="s">
        <v>1147</v>
      </c>
    </row>
    <row r="1224" spans="1:6" x14ac:dyDescent="0.2">
      <c r="A1224" s="202" t="s">
        <v>1864</v>
      </c>
      <c r="B1224" s="203">
        <v>1.24</v>
      </c>
      <c r="D1224" s="53" t="s">
        <v>1921</v>
      </c>
      <c r="E1224" s="55" t="s">
        <v>1922</v>
      </c>
      <c r="F1224" s="53" t="s">
        <v>1147</v>
      </c>
    </row>
    <row r="1225" spans="1:6" x14ac:dyDescent="0.2">
      <c r="A1225" s="202" t="s">
        <v>1866</v>
      </c>
      <c r="B1225" s="203">
        <v>1.07</v>
      </c>
      <c r="D1225" s="53" t="s">
        <v>1923</v>
      </c>
      <c r="E1225" s="55" t="s">
        <v>1922</v>
      </c>
      <c r="F1225" s="53" t="s">
        <v>1147</v>
      </c>
    </row>
    <row r="1226" spans="1:6" x14ac:dyDescent="0.2">
      <c r="A1226" s="202" t="s">
        <v>1867</v>
      </c>
      <c r="B1226" s="203">
        <v>0.85</v>
      </c>
      <c r="D1226" s="53" t="s">
        <v>1924</v>
      </c>
      <c r="E1226" s="55" t="s">
        <v>1925</v>
      </c>
      <c r="F1226" s="53" t="s">
        <v>1147</v>
      </c>
    </row>
    <row r="1227" spans="1:6" x14ac:dyDescent="0.2">
      <c r="A1227" s="202" t="s">
        <v>1869</v>
      </c>
      <c r="B1227" s="203">
        <v>0.74</v>
      </c>
      <c r="D1227" s="53" t="s">
        <v>1926</v>
      </c>
      <c r="E1227" s="55" t="s">
        <v>1925</v>
      </c>
      <c r="F1227" s="53" t="s">
        <v>1147</v>
      </c>
    </row>
    <row r="1228" spans="1:6" x14ac:dyDescent="0.2">
      <c r="A1228" s="202" t="s">
        <v>1870</v>
      </c>
      <c r="B1228" s="203">
        <v>78462.38</v>
      </c>
      <c r="D1228" s="53" t="s">
        <v>1927</v>
      </c>
      <c r="E1228" s="55" t="s">
        <v>1928</v>
      </c>
      <c r="F1228" s="53" t="s">
        <v>1147</v>
      </c>
    </row>
    <row r="1229" spans="1:6" x14ac:dyDescent="0.2">
      <c r="A1229" s="202" t="s">
        <v>1872</v>
      </c>
      <c r="B1229" s="203">
        <v>67986.100000000006</v>
      </c>
      <c r="D1229" s="53" t="s">
        <v>1929</v>
      </c>
      <c r="E1229" s="55" t="s">
        <v>1928</v>
      </c>
      <c r="F1229" s="53" t="s">
        <v>1147</v>
      </c>
    </row>
    <row r="1230" spans="1:6" x14ac:dyDescent="0.2">
      <c r="A1230" s="202" t="s">
        <v>1873</v>
      </c>
      <c r="B1230" s="203">
        <v>126406.88</v>
      </c>
      <c r="D1230" s="53" t="s">
        <v>1930</v>
      </c>
      <c r="E1230" s="55" t="s">
        <v>1931</v>
      </c>
      <c r="F1230" s="53" t="s">
        <v>83</v>
      </c>
    </row>
    <row r="1231" spans="1:6" x14ac:dyDescent="0.2">
      <c r="A1231" s="202" t="s">
        <v>1875</v>
      </c>
      <c r="B1231" s="203">
        <v>109529.05</v>
      </c>
      <c r="D1231" s="53" t="s">
        <v>1932</v>
      </c>
      <c r="E1231" s="55" t="s">
        <v>1931</v>
      </c>
      <c r="F1231" s="53" t="s">
        <v>83</v>
      </c>
    </row>
    <row r="1232" spans="1:6" x14ac:dyDescent="0.2">
      <c r="A1232" s="202" t="s">
        <v>1876</v>
      </c>
      <c r="B1232" s="203">
        <v>60626.28</v>
      </c>
      <c r="D1232" s="53" t="s">
        <v>1933</v>
      </c>
      <c r="E1232" s="55" t="s">
        <v>1934</v>
      </c>
      <c r="F1232" s="53" t="s">
        <v>1147</v>
      </c>
    </row>
    <row r="1233" spans="1:6" x14ac:dyDescent="0.2">
      <c r="A1233" s="202" t="s">
        <v>1878</v>
      </c>
      <c r="B1233" s="203">
        <v>52531.03</v>
      </c>
      <c r="D1233" s="53" t="s">
        <v>1935</v>
      </c>
      <c r="E1233" s="55" t="s">
        <v>1934</v>
      </c>
      <c r="F1233" s="53" t="s">
        <v>1147</v>
      </c>
    </row>
    <row r="1234" spans="1:6" x14ac:dyDescent="0.2">
      <c r="A1234" s="202" t="s">
        <v>1879</v>
      </c>
      <c r="B1234" s="203">
        <v>9442.5499999999993</v>
      </c>
      <c r="D1234" s="53" t="s">
        <v>1936</v>
      </c>
      <c r="E1234" s="55" t="s">
        <v>1937</v>
      </c>
      <c r="F1234" s="53" t="s">
        <v>1147</v>
      </c>
    </row>
    <row r="1235" spans="1:6" x14ac:dyDescent="0.2">
      <c r="A1235" s="202" t="s">
        <v>1881</v>
      </c>
      <c r="B1235" s="203">
        <v>8181.81</v>
      </c>
      <c r="D1235" s="53" t="s">
        <v>1938</v>
      </c>
      <c r="E1235" s="55" t="s">
        <v>1937</v>
      </c>
      <c r="F1235" s="53" t="s">
        <v>1147</v>
      </c>
    </row>
    <row r="1236" spans="1:6" x14ac:dyDescent="0.2">
      <c r="A1236" s="202" t="s">
        <v>1882</v>
      </c>
      <c r="B1236" s="203">
        <v>156.22</v>
      </c>
      <c r="D1236" s="53" t="s">
        <v>1939</v>
      </c>
      <c r="E1236" s="55" t="s">
        <v>1940</v>
      </c>
      <c r="F1236" s="53" t="s">
        <v>1147</v>
      </c>
    </row>
    <row r="1237" spans="1:6" x14ac:dyDescent="0.2">
      <c r="A1237" s="202" t="s">
        <v>1884</v>
      </c>
      <c r="B1237" s="203">
        <v>135.37</v>
      </c>
      <c r="D1237" s="53" t="s">
        <v>1941</v>
      </c>
      <c r="E1237" s="55" t="s">
        <v>1940</v>
      </c>
      <c r="F1237" s="53" t="s">
        <v>1147</v>
      </c>
    </row>
    <row r="1238" spans="1:6" x14ac:dyDescent="0.2">
      <c r="A1238" s="202" t="s">
        <v>1885</v>
      </c>
      <c r="B1238" s="203">
        <v>28432.75</v>
      </c>
      <c r="D1238" s="53" t="s">
        <v>1942</v>
      </c>
      <c r="E1238" s="55" t="s">
        <v>1943</v>
      </c>
      <c r="F1238" s="53" t="s">
        <v>1147</v>
      </c>
    </row>
    <row r="1239" spans="1:6" x14ac:dyDescent="0.2">
      <c r="A1239" s="202" t="s">
        <v>1887</v>
      </c>
      <c r="B1239" s="203">
        <v>24636.18</v>
      </c>
      <c r="D1239" s="53" t="s">
        <v>1944</v>
      </c>
      <c r="E1239" s="55" t="s">
        <v>1943</v>
      </c>
      <c r="F1239" s="53" t="s">
        <v>1147</v>
      </c>
    </row>
    <row r="1240" spans="1:6" x14ac:dyDescent="0.2">
      <c r="A1240" s="202" t="s">
        <v>1888</v>
      </c>
      <c r="B1240" s="203">
        <v>5705.48</v>
      </c>
      <c r="D1240" s="53" t="s">
        <v>1945</v>
      </c>
      <c r="E1240" s="55" t="s">
        <v>1946</v>
      </c>
      <c r="F1240" s="53" t="s">
        <v>1147</v>
      </c>
    </row>
    <row r="1241" spans="1:6" x14ac:dyDescent="0.2">
      <c r="A1241" s="202" t="s">
        <v>1890</v>
      </c>
      <c r="B1241" s="203">
        <v>4943.7299999999996</v>
      </c>
      <c r="D1241" s="53" t="s">
        <v>1947</v>
      </c>
      <c r="E1241" s="55" t="s">
        <v>1946</v>
      </c>
      <c r="F1241" s="53" t="s">
        <v>1147</v>
      </c>
    </row>
    <row r="1242" spans="1:6" x14ac:dyDescent="0.2">
      <c r="A1242" s="202" t="s">
        <v>1891</v>
      </c>
      <c r="B1242" s="203">
        <v>11251</v>
      </c>
      <c r="D1242" s="53" t="s">
        <v>1948</v>
      </c>
      <c r="E1242" s="55" t="s">
        <v>1949</v>
      </c>
      <c r="F1242" s="53" t="s">
        <v>1147</v>
      </c>
    </row>
    <row r="1243" spans="1:6" x14ac:dyDescent="0.2">
      <c r="A1243" s="202" t="s">
        <v>1893</v>
      </c>
      <c r="B1243" s="203">
        <v>9748.73</v>
      </c>
      <c r="D1243" s="53" t="s">
        <v>1950</v>
      </c>
      <c r="E1243" s="55" t="s">
        <v>1949</v>
      </c>
      <c r="F1243" s="53" t="s">
        <v>1147</v>
      </c>
    </row>
    <row r="1244" spans="1:6" x14ac:dyDescent="0.2">
      <c r="A1244" s="202" t="s">
        <v>1894</v>
      </c>
      <c r="B1244" s="203">
        <v>10415.540000000001</v>
      </c>
      <c r="D1244" s="53" t="s">
        <v>1951</v>
      </c>
      <c r="E1244" s="55" t="s">
        <v>1952</v>
      </c>
      <c r="F1244" s="53" t="s">
        <v>1147</v>
      </c>
    </row>
    <row r="1245" spans="1:6" x14ac:dyDescent="0.2">
      <c r="A1245" s="202" t="s">
        <v>1896</v>
      </c>
      <c r="B1245" s="203">
        <v>9024.82</v>
      </c>
      <c r="D1245" s="53" t="s">
        <v>1953</v>
      </c>
      <c r="E1245" s="55" t="s">
        <v>1952</v>
      </c>
      <c r="F1245" s="53" t="s">
        <v>1147</v>
      </c>
    </row>
    <row r="1246" spans="1:6" x14ac:dyDescent="0.2">
      <c r="A1246" s="202" t="s">
        <v>1897</v>
      </c>
      <c r="B1246" s="203">
        <v>9560.7000000000007</v>
      </c>
      <c r="D1246" s="53" t="s">
        <v>1954</v>
      </c>
      <c r="E1246" s="55" t="s">
        <v>1955</v>
      </c>
      <c r="F1246" s="53" t="s">
        <v>1147</v>
      </c>
    </row>
    <row r="1247" spans="1:6" x14ac:dyDescent="0.2">
      <c r="A1247" s="202" t="s">
        <v>1899</v>
      </c>
      <c r="B1247" s="203">
        <v>8284.1200000000008</v>
      </c>
      <c r="D1247" s="53" t="s">
        <v>1956</v>
      </c>
      <c r="E1247" s="55" t="s">
        <v>1955</v>
      </c>
      <c r="F1247" s="53" t="s">
        <v>1147</v>
      </c>
    </row>
    <row r="1248" spans="1:6" x14ac:dyDescent="0.2">
      <c r="A1248" s="202" t="s">
        <v>1900</v>
      </c>
      <c r="B1248" s="203">
        <v>10785.35</v>
      </c>
      <c r="D1248" s="53" t="s">
        <v>1957</v>
      </c>
      <c r="E1248" s="55" t="s">
        <v>1958</v>
      </c>
      <c r="F1248" s="53" t="s">
        <v>1147</v>
      </c>
    </row>
    <row r="1249" spans="1:6" x14ac:dyDescent="0.2">
      <c r="A1249" s="202" t="s">
        <v>1902</v>
      </c>
      <c r="B1249" s="203">
        <v>9345.3799999999992</v>
      </c>
      <c r="D1249" s="53" t="s">
        <v>1959</v>
      </c>
      <c r="E1249" s="55" t="s">
        <v>1958</v>
      </c>
      <c r="F1249" s="53" t="s">
        <v>1147</v>
      </c>
    </row>
    <row r="1250" spans="1:6" x14ac:dyDescent="0.2">
      <c r="A1250" s="202" t="s">
        <v>1903</v>
      </c>
      <c r="B1250" s="203">
        <v>6766.44</v>
      </c>
      <c r="D1250" s="53" t="s">
        <v>1960</v>
      </c>
      <c r="E1250" s="55" t="s">
        <v>1961</v>
      </c>
      <c r="F1250" s="53" t="s">
        <v>1147</v>
      </c>
    </row>
    <row r="1251" spans="1:6" x14ac:dyDescent="0.2">
      <c r="A1251" s="202" t="s">
        <v>1905</v>
      </c>
      <c r="B1251" s="203">
        <v>5862.96</v>
      </c>
      <c r="D1251" s="53" t="s">
        <v>1962</v>
      </c>
      <c r="E1251" s="55" t="s">
        <v>1961</v>
      </c>
      <c r="F1251" s="53" t="s">
        <v>1147</v>
      </c>
    </row>
    <row r="1252" spans="1:6" x14ac:dyDescent="0.2">
      <c r="A1252" s="202" t="s">
        <v>1906</v>
      </c>
      <c r="B1252" s="203">
        <v>10739.73</v>
      </c>
      <c r="D1252" s="53" t="s">
        <v>1963</v>
      </c>
      <c r="E1252" s="55" t="s">
        <v>1964</v>
      </c>
      <c r="F1252" s="53" t="s">
        <v>1147</v>
      </c>
    </row>
    <row r="1253" spans="1:6" x14ac:dyDescent="0.2">
      <c r="A1253" s="202" t="s">
        <v>1908</v>
      </c>
      <c r="B1253" s="203">
        <v>9305.76</v>
      </c>
      <c r="D1253" s="53" t="s">
        <v>1965</v>
      </c>
      <c r="E1253" s="55" t="s">
        <v>1964</v>
      </c>
      <c r="F1253" s="53" t="s">
        <v>1147</v>
      </c>
    </row>
    <row r="1254" spans="1:6" x14ac:dyDescent="0.2">
      <c r="A1254" s="202" t="s">
        <v>1909</v>
      </c>
      <c r="B1254" s="203">
        <v>9364.68</v>
      </c>
      <c r="D1254" s="53" t="s">
        <v>1966</v>
      </c>
      <c r="E1254" s="55" t="s">
        <v>1967</v>
      </c>
      <c r="F1254" s="53" t="s">
        <v>1147</v>
      </c>
    </row>
    <row r="1255" spans="1:6" x14ac:dyDescent="0.2">
      <c r="A1255" s="202" t="s">
        <v>1911</v>
      </c>
      <c r="B1255" s="203">
        <v>8114.42</v>
      </c>
      <c r="D1255" s="53" t="s">
        <v>1968</v>
      </c>
      <c r="E1255" s="55" t="s">
        <v>1967</v>
      </c>
      <c r="F1255" s="53" t="s">
        <v>1147</v>
      </c>
    </row>
    <row r="1256" spans="1:6" x14ac:dyDescent="0.2">
      <c r="A1256" s="202" t="s">
        <v>1912</v>
      </c>
      <c r="B1256" s="203">
        <v>13982.91</v>
      </c>
      <c r="D1256" s="53" t="s">
        <v>1969</v>
      </c>
      <c r="E1256" s="55" t="s">
        <v>1970</v>
      </c>
      <c r="F1256" s="53" t="s">
        <v>1147</v>
      </c>
    </row>
    <row r="1257" spans="1:6" x14ac:dyDescent="0.2">
      <c r="A1257" s="202" t="s">
        <v>1914</v>
      </c>
      <c r="B1257" s="203">
        <v>12116.04</v>
      </c>
      <c r="D1257" s="53" t="s">
        <v>1971</v>
      </c>
      <c r="E1257" s="55" t="s">
        <v>1970</v>
      </c>
      <c r="F1257" s="53" t="s">
        <v>1147</v>
      </c>
    </row>
    <row r="1258" spans="1:6" x14ac:dyDescent="0.2">
      <c r="A1258" s="202" t="s">
        <v>35383</v>
      </c>
      <c r="B1258" s="203">
        <v>0.98</v>
      </c>
      <c r="D1258" s="53" t="s">
        <v>1972</v>
      </c>
      <c r="E1258" s="55" t="s">
        <v>1973</v>
      </c>
      <c r="F1258" s="53" t="s">
        <v>1147</v>
      </c>
    </row>
    <row r="1259" spans="1:6" x14ac:dyDescent="0.2">
      <c r="A1259" s="202" t="s">
        <v>35384</v>
      </c>
      <c r="B1259" s="203">
        <v>0.85</v>
      </c>
      <c r="D1259" s="53" t="s">
        <v>1974</v>
      </c>
      <c r="E1259" s="55" t="s">
        <v>1973</v>
      </c>
      <c r="F1259" s="53" t="s">
        <v>1147</v>
      </c>
    </row>
    <row r="1260" spans="1:6" x14ac:dyDescent="0.2">
      <c r="A1260" s="202" t="s">
        <v>35385</v>
      </c>
      <c r="B1260" s="203">
        <v>0.74</v>
      </c>
      <c r="D1260" s="53" t="s">
        <v>1975</v>
      </c>
      <c r="E1260" s="55" t="s">
        <v>1976</v>
      </c>
      <c r="F1260" s="53" t="s">
        <v>1147</v>
      </c>
    </row>
    <row r="1261" spans="1:6" x14ac:dyDescent="0.2">
      <c r="A1261" s="202" t="s">
        <v>35386</v>
      </c>
      <c r="B1261" s="203">
        <v>0.64</v>
      </c>
      <c r="D1261" s="53" t="s">
        <v>1977</v>
      </c>
      <c r="E1261" s="55" t="s">
        <v>1976</v>
      </c>
      <c r="F1261" s="53" t="s">
        <v>1147</v>
      </c>
    </row>
    <row r="1262" spans="1:6" x14ac:dyDescent="0.2">
      <c r="A1262" s="202" t="s">
        <v>35387</v>
      </c>
      <c r="B1262" s="203">
        <v>0.47</v>
      </c>
      <c r="D1262" s="53" t="s">
        <v>1978</v>
      </c>
      <c r="E1262" s="55" t="s">
        <v>1979</v>
      </c>
      <c r="F1262" s="53" t="s">
        <v>1147</v>
      </c>
    </row>
    <row r="1263" spans="1:6" x14ac:dyDescent="0.2">
      <c r="A1263" s="202" t="s">
        <v>35388</v>
      </c>
      <c r="B1263" s="203">
        <v>0.41</v>
      </c>
      <c r="D1263" s="53" t="s">
        <v>1980</v>
      </c>
      <c r="E1263" s="55" t="s">
        <v>1979</v>
      </c>
      <c r="F1263" s="53" t="s">
        <v>1147</v>
      </c>
    </row>
    <row r="1264" spans="1:6" x14ac:dyDescent="0.2">
      <c r="A1264" s="202" t="s">
        <v>35389</v>
      </c>
      <c r="B1264" s="203">
        <v>1642.97</v>
      </c>
      <c r="D1264" s="53" t="s">
        <v>1981</v>
      </c>
      <c r="E1264" s="55" t="s">
        <v>1982</v>
      </c>
      <c r="F1264" s="53" t="s">
        <v>1147</v>
      </c>
    </row>
    <row r="1265" spans="1:6" x14ac:dyDescent="0.2">
      <c r="A1265" s="202" t="s">
        <v>35390</v>
      </c>
      <c r="B1265" s="203">
        <v>1423.69</v>
      </c>
      <c r="D1265" s="53" t="s">
        <v>1983</v>
      </c>
      <c r="E1265" s="55" t="s">
        <v>1982</v>
      </c>
      <c r="F1265" s="53" t="s">
        <v>1147</v>
      </c>
    </row>
    <row r="1266" spans="1:6" x14ac:dyDescent="0.2">
      <c r="A1266" s="202" t="s">
        <v>35391</v>
      </c>
      <c r="B1266" s="203">
        <v>2053.7199999999998</v>
      </c>
      <c r="D1266" s="53" t="s">
        <v>1984</v>
      </c>
      <c r="E1266" s="55" t="s">
        <v>1985</v>
      </c>
      <c r="F1266" s="53" t="s">
        <v>1147</v>
      </c>
    </row>
    <row r="1267" spans="1:6" x14ac:dyDescent="0.2">
      <c r="A1267" s="202" t="s">
        <v>35392</v>
      </c>
      <c r="B1267" s="203">
        <v>1779.61</v>
      </c>
      <c r="D1267" s="53" t="s">
        <v>1986</v>
      </c>
      <c r="E1267" s="55" t="s">
        <v>1985</v>
      </c>
      <c r="F1267" s="53" t="s">
        <v>1147</v>
      </c>
    </row>
    <row r="1268" spans="1:6" x14ac:dyDescent="0.2">
      <c r="A1268" s="202" t="s">
        <v>35393</v>
      </c>
      <c r="B1268" s="203">
        <v>3080.57</v>
      </c>
      <c r="D1268" s="53" t="s">
        <v>1987</v>
      </c>
      <c r="E1268" s="55" t="s">
        <v>1988</v>
      </c>
      <c r="F1268" s="53" t="s">
        <v>1147</v>
      </c>
    </row>
    <row r="1269" spans="1:6" x14ac:dyDescent="0.2">
      <c r="A1269" s="202" t="s">
        <v>35394</v>
      </c>
      <c r="B1269" s="203">
        <v>2669.41</v>
      </c>
      <c r="D1269" s="53" t="s">
        <v>1989</v>
      </c>
      <c r="E1269" s="55" t="s">
        <v>1988</v>
      </c>
      <c r="F1269" s="53" t="s">
        <v>1147</v>
      </c>
    </row>
    <row r="1270" spans="1:6" x14ac:dyDescent="0.2">
      <c r="A1270" s="202" t="s">
        <v>1915</v>
      </c>
      <c r="B1270" s="203">
        <v>150.65</v>
      </c>
      <c r="D1270" s="53" t="s">
        <v>1990</v>
      </c>
      <c r="E1270" s="55" t="s">
        <v>1991</v>
      </c>
      <c r="F1270" s="53" t="s">
        <v>1147</v>
      </c>
    </row>
    <row r="1271" spans="1:6" x14ac:dyDescent="0.2">
      <c r="A1271" s="202" t="s">
        <v>1917</v>
      </c>
      <c r="B1271" s="203">
        <v>130.54</v>
      </c>
      <c r="D1271" s="53" t="s">
        <v>1992</v>
      </c>
      <c r="E1271" s="55" t="s">
        <v>1991</v>
      </c>
      <c r="F1271" s="53" t="s">
        <v>1147</v>
      </c>
    </row>
    <row r="1272" spans="1:6" x14ac:dyDescent="0.2">
      <c r="A1272" s="202" t="s">
        <v>1918</v>
      </c>
      <c r="B1272" s="203">
        <v>137.91</v>
      </c>
      <c r="D1272" s="53" t="s">
        <v>1993</v>
      </c>
      <c r="E1272" s="55" t="s">
        <v>1994</v>
      </c>
      <c r="F1272" s="53" t="s">
        <v>1147</v>
      </c>
    </row>
    <row r="1273" spans="1:6" x14ac:dyDescent="0.2">
      <c r="A1273" s="202" t="s">
        <v>1920</v>
      </c>
      <c r="B1273" s="203">
        <v>119.5</v>
      </c>
      <c r="D1273" s="53" t="s">
        <v>1995</v>
      </c>
      <c r="E1273" s="55" t="s">
        <v>1994</v>
      </c>
      <c r="F1273" s="53" t="s">
        <v>1147</v>
      </c>
    </row>
    <row r="1274" spans="1:6" x14ac:dyDescent="0.2">
      <c r="A1274" s="202" t="s">
        <v>1921</v>
      </c>
      <c r="B1274" s="203">
        <v>131.75</v>
      </c>
      <c r="D1274" s="53" t="s">
        <v>1996</v>
      </c>
      <c r="E1274" s="55" t="s">
        <v>1997</v>
      </c>
      <c r="F1274" s="53" t="s">
        <v>1147</v>
      </c>
    </row>
    <row r="1275" spans="1:6" x14ac:dyDescent="0.2">
      <c r="A1275" s="202" t="s">
        <v>1923</v>
      </c>
      <c r="B1275" s="203">
        <v>114.16</v>
      </c>
      <c r="D1275" s="53" t="s">
        <v>1998</v>
      </c>
      <c r="E1275" s="55" t="s">
        <v>1997</v>
      </c>
      <c r="F1275" s="53" t="s">
        <v>1147</v>
      </c>
    </row>
    <row r="1276" spans="1:6" x14ac:dyDescent="0.2">
      <c r="A1276" s="202" t="s">
        <v>1924</v>
      </c>
      <c r="B1276" s="203">
        <v>8.3800000000000008</v>
      </c>
      <c r="D1276" s="53" t="s">
        <v>1999</v>
      </c>
      <c r="E1276" s="55" t="s">
        <v>2000</v>
      </c>
      <c r="F1276" s="53" t="s">
        <v>1147</v>
      </c>
    </row>
    <row r="1277" spans="1:6" x14ac:dyDescent="0.2">
      <c r="A1277" s="202" t="s">
        <v>1926</v>
      </c>
      <c r="B1277" s="203">
        <v>7.26</v>
      </c>
      <c r="D1277" s="53" t="s">
        <v>2001</v>
      </c>
      <c r="E1277" s="55" t="s">
        <v>2000</v>
      </c>
      <c r="F1277" s="53" t="s">
        <v>1147</v>
      </c>
    </row>
    <row r="1278" spans="1:6" x14ac:dyDescent="0.2">
      <c r="A1278" s="202" t="s">
        <v>1927</v>
      </c>
      <c r="B1278" s="203">
        <v>7</v>
      </c>
      <c r="D1278" s="53" t="s">
        <v>2002</v>
      </c>
      <c r="E1278" s="55" t="s">
        <v>2003</v>
      </c>
      <c r="F1278" s="53" t="s">
        <v>1147</v>
      </c>
    </row>
    <row r="1279" spans="1:6" x14ac:dyDescent="0.2">
      <c r="A1279" s="202" t="s">
        <v>1929</v>
      </c>
      <c r="B1279" s="203">
        <v>6.06</v>
      </c>
      <c r="D1279" s="53" t="s">
        <v>2004</v>
      </c>
      <c r="E1279" s="55" t="s">
        <v>2003</v>
      </c>
      <c r="F1279" s="53" t="s">
        <v>1147</v>
      </c>
    </row>
    <row r="1280" spans="1:6" x14ac:dyDescent="0.2">
      <c r="A1280" s="202" t="s">
        <v>1930</v>
      </c>
      <c r="B1280" s="203">
        <v>1778.4</v>
      </c>
      <c r="D1280" s="53" t="s">
        <v>2005</v>
      </c>
      <c r="E1280" s="55" t="s">
        <v>2006</v>
      </c>
      <c r="F1280" s="53" t="s">
        <v>1147</v>
      </c>
    </row>
    <row r="1281" spans="1:6" x14ac:dyDescent="0.2">
      <c r="A1281" s="202" t="s">
        <v>1932</v>
      </c>
      <c r="B1281" s="203">
        <v>1540.9</v>
      </c>
      <c r="D1281" s="53" t="s">
        <v>2007</v>
      </c>
      <c r="E1281" s="55" t="s">
        <v>2006</v>
      </c>
      <c r="F1281" s="53" t="s">
        <v>1147</v>
      </c>
    </row>
    <row r="1282" spans="1:6" x14ac:dyDescent="0.2">
      <c r="A1282" s="202" t="s">
        <v>1933</v>
      </c>
      <c r="B1282" s="203">
        <v>24.25</v>
      </c>
      <c r="D1282" s="53" t="s">
        <v>2008</v>
      </c>
      <c r="E1282" s="55" t="s">
        <v>2009</v>
      </c>
      <c r="F1282" s="53" t="s">
        <v>1147</v>
      </c>
    </row>
    <row r="1283" spans="1:6" x14ac:dyDescent="0.2">
      <c r="A1283" s="202" t="s">
        <v>1935</v>
      </c>
      <c r="B1283" s="203">
        <v>21.18</v>
      </c>
      <c r="D1283" s="53" t="s">
        <v>2010</v>
      </c>
      <c r="E1283" s="55" t="s">
        <v>2009</v>
      </c>
      <c r="F1283" s="53" t="s">
        <v>1147</v>
      </c>
    </row>
    <row r="1284" spans="1:6" x14ac:dyDescent="0.2">
      <c r="A1284" s="202" t="s">
        <v>1936</v>
      </c>
      <c r="B1284" s="203">
        <v>16.13</v>
      </c>
      <c r="D1284" s="53" t="s">
        <v>2011</v>
      </c>
      <c r="E1284" s="55" t="s">
        <v>2012</v>
      </c>
      <c r="F1284" s="53" t="s">
        <v>1147</v>
      </c>
    </row>
    <row r="1285" spans="1:6" x14ac:dyDescent="0.2">
      <c r="A1285" s="202" t="s">
        <v>1938</v>
      </c>
      <c r="B1285" s="203">
        <v>14.06</v>
      </c>
      <c r="D1285" s="53" t="s">
        <v>2013</v>
      </c>
      <c r="E1285" s="55" t="s">
        <v>2012</v>
      </c>
      <c r="F1285" s="53" t="s">
        <v>1147</v>
      </c>
    </row>
    <row r="1286" spans="1:6" x14ac:dyDescent="0.2">
      <c r="A1286" s="202" t="s">
        <v>1939</v>
      </c>
      <c r="B1286" s="203">
        <v>12.73</v>
      </c>
      <c r="D1286" s="53" t="s">
        <v>2014</v>
      </c>
      <c r="E1286" s="55" t="s">
        <v>2015</v>
      </c>
      <c r="F1286" s="53" t="s">
        <v>1147</v>
      </c>
    </row>
    <row r="1287" spans="1:6" x14ac:dyDescent="0.2">
      <c r="A1287" s="202" t="s">
        <v>1941</v>
      </c>
      <c r="B1287" s="203">
        <v>11.11</v>
      </c>
      <c r="D1287" s="53" t="s">
        <v>2016</v>
      </c>
      <c r="E1287" s="55" t="s">
        <v>2015</v>
      </c>
      <c r="F1287" s="53" t="s">
        <v>1147</v>
      </c>
    </row>
    <row r="1288" spans="1:6" x14ac:dyDescent="0.2">
      <c r="A1288" s="202" t="s">
        <v>1942</v>
      </c>
      <c r="B1288" s="203">
        <v>10.86</v>
      </c>
      <c r="D1288" s="53" t="s">
        <v>2017</v>
      </c>
      <c r="E1288" s="55" t="s">
        <v>2018</v>
      </c>
      <c r="F1288" s="53" t="s">
        <v>1147</v>
      </c>
    </row>
    <row r="1289" spans="1:6" x14ac:dyDescent="0.2">
      <c r="A1289" s="202" t="s">
        <v>1944</v>
      </c>
      <c r="B1289" s="203">
        <v>9.4700000000000006</v>
      </c>
      <c r="D1289" s="53" t="s">
        <v>2019</v>
      </c>
      <c r="E1289" s="55" t="s">
        <v>2018</v>
      </c>
      <c r="F1289" s="53" t="s">
        <v>1147</v>
      </c>
    </row>
    <row r="1290" spans="1:6" x14ac:dyDescent="0.2">
      <c r="A1290" s="202" t="s">
        <v>1945</v>
      </c>
      <c r="B1290" s="203">
        <v>10.17</v>
      </c>
      <c r="D1290" s="53" t="s">
        <v>2020</v>
      </c>
      <c r="E1290" s="55" t="s">
        <v>2021</v>
      </c>
      <c r="F1290" s="53" t="s">
        <v>1147</v>
      </c>
    </row>
    <row r="1291" spans="1:6" x14ac:dyDescent="0.2">
      <c r="A1291" s="202" t="s">
        <v>1947</v>
      </c>
      <c r="B1291" s="203">
        <v>8.98</v>
      </c>
      <c r="D1291" s="53" t="s">
        <v>2022</v>
      </c>
      <c r="E1291" s="55" t="s">
        <v>2021</v>
      </c>
      <c r="F1291" s="53" t="s">
        <v>1147</v>
      </c>
    </row>
    <row r="1292" spans="1:6" x14ac:dyDescent="0.2">
      <c r="A1292" s="202" t="s">
        <v>1948</v>
      </c>
      <c r="B1292" s="203">
        <v>6.7</v>
      </c>
      <c r="D1292" s="53" t="s">
        <v>2023</v>
      </c>
      <c r="E1292" s="55" t="s">
        <v>2024</v>
      </c>
      <c r="F1292" s="53" t="s">
        <v>1147</v>
      </c>
    </row>
    <row r="1293" spans="1:6" x14ac:dyDescent="0.2">
      <c r="A1293" s="202" t="s">
        <v>1950</v>
      </c>
      <c r="B1293" s="203">
        <v>5.89</v>
      </c>
      <c r="D1293" s="53" t="s">
        <v>2025</v>
      </c>
      <c r="E1293" s="55" t="s">
        <v>2024</v>
      </c>
      <c r="F1293" s="53" t="s">
        <v>1147</v>
      </c>
    </row>
    <row r="1294" spans="1:6" x14ac:dyDescent="0.2">
      <c r="A1294" s="202" t="s">
        <v>1951</v>
      </c>
      <c r="B1294" s="203">
        <v>5.32</v>
      </c>
      <c r="D1294" s="53" t="s">
        <v>2026</v>
      </c>
      <c r="E1294" s="55" t="s">
        <v>2027</v>
      </c>
      <c r="F1294" s="53" t="s">
        <v>1147</v>
      </c>
    </row>
    <row r="1295" spans="1:6" x14ac:dyDescent="0.2">
      <c r="A1295" s="202" t="s">
        <v>1953</v>
      </c>
      <c r="B1295" s="203">
        <v>4.6900000000000004</v>
      </c>
      <c r="D1295" s="53" t="s">
        <v>2028</v>
      </c>
      <c r="E1295" s="55" t="s">
        <v>2027</v>
      </c>
      <c r="F1295" s="53" t="s">
        <v>1147</v>
      </c>
    </row>
    <row r="1296" spans="1:6" x14ac:dyDescent="0.2">
      <c r="A1296" s="202" t="s">
        <v>1954</v>
      </c>
      <c r="B1296" s="203">
        <v>4.18</v>
      </c>
      <c r="D1296" s="53" t="s">
        <v>2029</v>
      </c>
      <c r="E1296" s="55" t="s">
        <v>2030</v>
      </c>
      <c r="F1296" s="53" t="s">
        <v>1147</v>
      </c>
    </row>
    <row r="1297" spans="1:6" x14ac:dyDescent="0.2">
      <c r="A1297" s="202" t="s">
        <v>1956</v>
      </c>
      <c r="B1297" s="203">
        <v>3.68</v>
      </c>
      <c r="D1297" s="53" t="s">
        <v>2031</v>
      </c>
      <c r="E1297" s="55" t="s">
        <v>2030</v>
      </c>
      <c r="F1297" s="53" t="s">
        <v>1147</v>
      </c>
    </row>
    <row r="1298" spans="1:6" x14ac:dyDescent="0.2">
      <c r="A1298" s="202" t="s">
        <v>1957</v>
      </c>
      <c r="B1298" s="203">
        <v>121.24</v>
      </c>
      <c r="D1298" s="53" t="s">
        <v>2032</v>
      </c>
      <c r="E1298" s="55" t="s">
        <v>2033</v>
      </c>
      <c r="F1298" s="53" t="s">
        <v>1147</v>
      </c>
    </row>
    <row r="1299" spans="1:6" x14ac:dyDescent="0.2">
      <c r="A1299" s="202" t="s">
        <v>1959</v>
      </c>
      <c r="B1299" s="203">
        <v>105.06</v>
      </c>
      <c r="D1299" s="53" t="s">
        <v>2034</v>
      </c>
      <c r="E1299" s="55" t="s">
        <v>2033</v>
      </c>
      <c r="F1299" s="53" t="s">
        <v>1147</v>
      </c>
    </row>
    <row r="1300" spans="1:6" x14ac:dyDescent="0.2">
      <c r="A1300" s="202" t="s">
        <v>1960</v>
      </c>
      <c r="B1300" s="203">
        <v>110.76</v>
      </c>
      <c r="D1300" s="53" t="s">
        <v>2035</v>
      </c>
      <c r="E1300" s="55" t="s">
        <v>2036</v>
      </c>
      <c r="F1300" s="53" t="s">
        <v>1147</v>
      </c>
    </row>
    <row r="1301" spans="1:6" x14ac:dyDescent="0.2">
      <c r="A1301" s="202" t="s">
        <v>1962</v>
      </c>
      <c r="B1301" s="203">
        <v>95.97</v>
      </c>
      <c r="D1301" s="53" t="s">
        <v>2037</v>
      </c>
      <c r="E1301" s="55" t="s">
        <v>2036</v>
      </c>
      <c r="F1301" s="53" t="s">
        <v>1147</v>
      </c>
    </row>
    <row r="1302" spans="1:6" x14ac:dyDescent="0.2">
      <c r="A1302" s="202" t="s">
        <v>1963</v>
      </c>
      <c r="B1302" s="203">
        <v>104.45</v>
      </c>
      <c r="D1302" s="53" t="s">
        <v>2038</v>
      </c>
      <c r="E1302" s="55" t="s">
        <v>2039</v>
      </c>
      <c r="F1302" s="53" t="s">
        <v>1147</v>
      </c>
    </row>
    <row r="1303" spans="1:6" x14ac:dyDescent="0.2">
      <c r="A1303" s="202" t="s">
        <v>1965</v>
      </c>
      <c r="B1303" s="203">
        <v>90.5</v>
      </c>
      <c r="D1303" s="53" t="s">
        <v>2040</v>
      </c>
      <c r="E1303" s="55" t="s">
        <v>2039</v>
      </c>
      <c r="F1303" s="53" t="s">
        <v>1147</v>
      </c>
    </row>
    <row r="1304" spans="1:6" x14ac:dyDescent="0.2">
      <c r="A1304" s="202" t="s">
        <v>1966</v>
      </c>
      <c r="B1304" s="203">
        <v>95.51</v>
      </c>
      <c r="D1304" s="53" t="s">
        <v>2041</v>
      </c>
      <c r="E1304" s="55" t="s">
        <v>2042</v>
      </c>
      <c r="F1304" s="53" t="s">
        <v>1147</v>
      </c>
    </row>
    <row r="1305" spans="1:6" x14ac:dyDescent="0.2">
      <c r="A1305" s="202" t="s">
        <v>1968</v>
      </c>
      <c r="B1305" s="203">
        <v>82.76</v>
      </c>
      <c r="D1305" s="53" t="s">
        <v>2043</v>
      </c>
      <c r="E1305" s="55" t="s">
        <v>2042</v>
      </c>
      <c r="F1305" s="53" t="s">
        <v>1147</v>
      </c>
    </row>
    <row r="1306" spans="1:6" x14ac:dyDescent="0.2">
      <c r="A1306" s="202" t="s">
        <v>1969</v>
      </c>
      <c r="B1306" s="203">
        <v>84.97</v>
      </c>
      <c r="D1306" s="53" t="s">
        <v>2044</v>
      </c>
      <c r="E1306" s="55" t="s">
        <v>2045</v>
      </c>
      <c r="F1306" s="53" t="s">
        <v>1147</v>
      </c>
    </row>
    <row r="1307" spans="1:6" x14ac:dyDescent="0.2">
      <c r="A1307" s="202" t="s">
        <v>1971</v>
      </c>
      <c r="B1307" s="203">
        <v>73.63</v>
      </c>
      <c r="D1307" s="53" t="s">
        <v>2046</v>
      </c>
      <c r="E1307" s="55" t="s">
        <v>2045</v>
      </c>
      <c r="F1307" s="53" t="s">
        <v>1147</v>
      </c>
    </row>
    <row r="1308" spans="1:6" x14ac:dyDescent="0.2">
      <c r="A1308" s="202" t="s">
        <v>1972</v>
      </c>
      <c r="B1308" s="203">
        <v>67.28</v>
      </c>
      <c r="D1308" s="53" t="s">
        <v>2047</v>
      </c>
      <c r="E1308" s="55" t="s">
        <v>2048</v>
      </c>
      <c r="F1308" s="53" t="s">
        <v>1147</v>
      </c>
    </row>
    <row r="1309" spans="1:6" x14ac:dyDescent="0.2">
      <c r="A1309" s="202" t="s">
        <v>1974</v>
      </c>
      <c r="B1309" s="203">
        <v>58.3</v>
      </c>
      <c r="D1309" s="53" t="s">
        <v>2049</v>
      </c>
      <c r="E1309" s="55" t="s">
        <v>2048</v>
      </c>
      <c r="F1309" s="53" t="s">
        <v>1147</v>
      </c>
    </row>
    <row r="1310" spans="1:6" x14ac:dyDescent="0.2">
      <c r="A1310" s="202" t="s">
        <v>1975</v>
      </c>
      <c r="B1310" s="203">
        <v>68.97</v>
      </c>
      <c r="D1310" s="53" t="s">
        <v>2050</v>
      </c>
      <c r="E1310" s="55" t="s">
        <v>2051</v>
      </c>
      <c r="F1310" s="53" t="s">
        <v>1147</v>
      </c>
    </row>
    <row r="1311" spans="1:6" x14ac:dyDescent="0.2">
      <c r="A1311" s="202" t="s">
        <v>1977</v>
      </c>
      <c r="B1311" s="203">
        <v>59.77</v>
      </c>
      <c r="D1311" s="53" t="s">
        <v>2052</v>
      </c>
      <c r="E1311" s="55" t="s">
        <v>2051</v>
      </c>
      <c r="F1311" s="53" t="s">
        <v>1147</v>
      </c>
    </row>
    <row r="1312" spans="1:6" x14ac:dyDescent="0.2">
      <c r="A1312" s="202" t="s">
        <v>1978</v>
      </c>
      <c r="B1312" s="203">
        <v>50.08</v>
      </c>
      <c r="D1312" s="53" t="s">
        <v>2053</v>
      </c>
      <c r="E1312" s="55" t="s">
        <v>2054</v>
      </c>
      <c r="F1312" s="53" t="s">
        <v>1147</v>
      </c>
    </row>
    <row r="1313" spans="1:6" x14ac:dyDescent="0.2">
      <c r="A1313" s="202" t="s">
        <v>1980</v>
      </c>
      <c r="B1313" s="203">
        <v>43.4</v>
      </c>
      <c r="D1313" s="53" t="s">
        <v>2055</v>
      </c>
      <c r="E1313" s="55" t="s">
        <v>2054</v>
      </c>
      <c r="F1313" s="53" t="s">
        <v>1147</v>
      </c>
    </row>
    <row r="1314" spans="1:6" x14ac:dyDescent="0.2">
      <c r="A1314" s="202" t="s">
        <v>1981</v>
      </c>
      <c r="B1314" s="203">
        <v>40.24</v>
      </c>
      <c r="D1314" s="53" t="s">
        <v>2056</v>
      </c>
      <c r="E1314" s="55" t="s">
        <v>2057</v>
      </c>
      <c r="F1314" s="53" t="s">
        <v>1147</v>
      </c>
    </row>
    <row r="1315" spans="1:6" x14ac:dyDescent="0.2">
      <c r="A1315" s="202" t="s">
        <v>1983</v>
      </c>
      <c r="B1315" s="203">
        <v>34.869999999999997</v>
      </c>
      <c r="D1315" s="53" t="s">
        <v>2058</v>
      </c>
      <c r="E1315" s="55" t="s">
        <v>2057</v>
      </c>
      <c r="F1315" s="53" t="s">
        <v>1147</v>
      </c>
    </row>
    <row r="1316" spans="1:6" x14ac:dyDescent="0.2">
      <c r="A1316" s="202" t="s">
        <v>1984</v>
      </c>
      <c r="B1316" s="203">
        <v>19.04</v>
      </c>
      <c r="D1316" s="53" t="s">
        <v>2059</v>
      </c>
      <c r="E1316" s="55" t="s">
        <v>2060</v>
      </c>
      <c r="F1316" s="53" t="s">
        <v>1147</v>
      </c>
    </row>
    <row r="1317" spans="1:6" x14ac:dyDescent="0.2">
      <c r="A1317" s="202" t="s">
        <v>1986</v>
      </c>
      <c r="B1317" s="203">
        <v>16.5</v>
      </c>
      <c r="D1317" s="53" t="s">
        <v>2061</v>
      </c>
      <c r="E1317" s="55" t="s">
        <v>2060</v>
      </c>
      <c r="F1317" s="53" t="s">
        <v>1147</v>
      </c>
    </row>
    <row r="1318" spans="1:6" x14ac:dyDescent="0.2">
      <c r="A1318" s="202" t="s">
        <v>1987</v>
      </c>
      <c r="B1318" s="203">
        <v>13.15</v>
      </c>
      <c r="D1318" s="53" t="s">
        <v>2062</v>
      </c>
      <c r="E1318" s="55" t="s">
        <v>2063</v>
      </c>
      <c r="F1318" s="53" t="s">
        <v>1147</v>
      </c>
    </row>
    <row r="1319" spans="1:6" x14ac:dyDescent="0.2">
      <c r="A1319" s="202" t="s">
        <v>1989</v>
      </c>
      <c r="B1319" s="203">
        <v>11.4</v>
      </c>
      <c r="D1319" s="53" t="s">
        <v>2064</v>
      </c>
      <c r="E1319" s="55" t="s">
        <v>2063</v>
      </c>
      <c r="F1319" s="53" t="s">
        <v>1147</v>
      </c>
    </row>
    <row r="1320" spans="1:6" x14ac:dyDescent="0.2">
      <c r="A1320" s="202" t="s">
        <v>1990</v>
      </c>
      <c r="B1320" s="203">
        <v>13.15</v>
      </c>
      <c r="D1320" s="53" t="s">
        <v>2065</v>
      </c>
      <c r="E1320" s="55" t="s">
        <v>2066</v>
      </c>
      <c r="F1320" s="53" t="s">
        <v>1147</v>
      </c>
    </row>
    <row r="1321" spans="1:6" x14ac:dyDescent="0.2">
      <c r="A1321" s="202" t="s">
        <v>1992</v>
      </c>
      <c r="B1321" s="203">
        <v>11.4</v>
      </c>
      <c r="D1321" s="53" t="s">
        <v>2067</v>
      </c>
      <c r="E1321" s="55" t="s">
        <v>2066</v>
      </c>
      <c r="F1321" s="53" t="s">
        <v>1147</v>
      </c>
    </row>
    <row r="1322" spans="1:6" x14ac:dyDescent="0.2">
      <c r="A1322" s="202" t="s">
        <v>1993</v>
      </c>
      <c r="B1322" s="203">
        <v>64.599999999999994</v>
      </c>
      <c r="D1322" s="53" t="s">
        <v>2068</v>
      </c>
      <c r="E1322" s="55" t="s">
        <v>2069</v>
      </c>
      <c r="F1322" s="53" t="s">
        <v>1147</v>
      </c>
    </row>
    <row r="1323" spans="1:6" x14ac:dyDescent="0.2">
      <c r="A1323" s="202" t="s">
        <v>1995</v>
      </c>
      <c r="B1323" s="203">
        <v>55.97</v>
      </c>
      <c r="D1323" s="53" t="s">
        <v>2070</v>
      </c>
      <c r="E1323" s="55" t="s">
        <v>2069</v>
      </c>
      <c r="F1323" s="53" t="s">
        <v>1147</v>
      </c>
    </row>
    <row r="1324" spans="1:6" x14ac:dyDescent="0.2">
      <c r="A1324" s="202" t="s">
        <v>1996</v>
      </c>
      <c r="B1324" s="203">
        <v>44.78</v>
      </c>
      <c r="D1324" s="53" t="s">
        <v>2071</v>
      </c>
      <c r="E1324" s="55" t="s">
        <v>2072</v>
      </c>
      <c r="F1324" s="53" t="s">
        <v>1147</v>
      </c>
    </row>
    <row r="1325" spans="1:6" x14ac:dyDescent="0.2">
      <c r="A1325" s="202" t="s">
        <v>1998</v>
      </c>
      <c r="B1325" s="203">
        <v>38.799999999999997</v>
      </c>
      <c r="D1325" s="53" t="s">
        <v>2073</v>
      </c>
      <c r="E1325" s="55" t="s">
        <v>2072</v>
      </c>
      <c r="F1325" s="53" t="s">
        <v>1147</v>
      </c>
    </row>
    <row r="1326" spans="1:6" x14ac:dyDescent="0.2">
      <c r="A1326" s="202" t="s">
        <v>1999</v>
      </c>
      <c r="B1326" s="203">
        <v>35.78</v>
      </c>
      <c r="D1326" s="53" t="s">
        <v>2074</v>
      </c>
      <c r="E1326" s="55" t="s">
        <v>2075</v>
      </c>
      <c r="F1326" s="53" t="s">
        <v>1147</v>
      </c>
    </row>
    <row r="1327" spans="1:6" x14ac:dyDescent="0.2">
      <c r="A1327" s="202" t="s">
        <v>2001</v>
      </c>
      <c r="B1327" s="203">
        <v>31.01</v>
      </c>
      <c r="D1327" s="53" t="s">
        <v>2076</v>
      </c>
      <c r="E1327" s="55" t="s">
        <v>2075</v>
      </c>
      <c r="F1327" s="53" t="s">
        <v>1147</v>
      </c>
    </row>
    <row r="1328" spans="1:6" x14ac:dyDescent="0.2">
      <c r="A1328" s="202" t="s">
        <v>2002</v>
      </c>
      <c r="B1328" s="203">
        <v>4.1900000000000004</v>
      </c>
      <c r="D1328" s="53" t="s">
        <v>2077</v>
      </c>
      <c r="E1328" s="55" t="s">
        <v>2078</v>
      </c>
      <c r="F1328" s="53" t="s">
        <v>1147</v>
      </c>
    </row>
    <row r="1329" spans="1:6" x14ac:dyDescent="0.2">
      <c r="A1329" s="202" t="s">
        <v>2004</v>
      </c>
      <c r="B1329" s="203">
        <v>3.63</v>
      </c>
      <c r="D1329" s="53" t="s">
        <v>2079</v>
      </c>
      <c r="E1329" s="55" t="s">
        <v>2078</v>
      </c>
      <c r="F1329" s="53" t="s">
        <v>1147</v>
      </c>
    </row>
    <row r="1330" spans="1:6" x14ac:dyDescent="0.2">
      <c r="A1330" s="202" t="s">
        <v>2005</v>
      </c>
      <c r="B1330" s="203">
        <v>2.2999999999999998</v>
      </c>
      <c r="D1330" s="53" t="s">
        <v>2080</v>
      </c>
      <c r="E1330" s="55" t="s">
        <v>2081</v>
      </c>
      <c r="F1330" s="53" t="s">
        <v>1147</v>
      </c>
    </row>
    <row r="1331" spans="1:6" x14ac:dyDescent="0.2">
      <c r="A1331" s="202" t="s">
        <v>2007</v>
      </c>
      <c r="B1331" s="203">
        <v>2</v>
      </c>
      <c r="D1331" s="53" t="s">
        <v>2082</v>
      </c>
      <c r="E1331" s="55" t="s">
        <v>2081</v>
      </c>
      <c r="F1331" s="53" t="s">
        <v>1147</v>
      </c>
    </row>
    <row r="1332" spans="1:6" x14ac:dyDescent="0.2">
      <c r="A1332" s="202" t="s">
        <v>2008</v>
      </c>
      <c r="B1332" s="203">
        <v>1.1399999999999999</v>
      </c>
      <c r="D1332" s="53" t="s">
        <v>2083</v>
      </c>
      <c r="E1332" s="55" t="s">
        <v>2084</v>
      </c>
      <c r="F1332" s="53" t="s">
        <v>1147</v>
      </c>
    </row>
    <row r="1333" spans="1:6" x14ac:dyDescent="0.2">
      <c r="A1333" s="202" t="s">
        <v>2010</v>
      </c>
      <c r="B1333" s="203">
        <v>0.98</v>
      </c>
      <c r="D1333" s="53" t="s">
        <v>2085</v>
      </c>
      <c r="E1333" s="55" t="s">
        <v>2084</v>
      </c>
      <c r="F1333" s="53" t="s">
        <v>1147</v>
      </c>
    </row>
    <row r="1334" spans="1:6" x14ac:dyDescent="0.2">
      <c r="A1334" s="202" t="s">
        <v>2011</v>
      </c>
      <c r="B1334" s="203">
        <v>10.5</v>
      </c>
      <c r="D1334" s="53" t="s">
        <v>2086</v>
      </c>
      <c r="E1334" s="55" t="s">
        <v>2087</v>
      </c>
      <c r="F1334" s="53" t="s">
        <v>1147</v>
      </c>
    </row>
    <row r="1335" spans="1:6" x14ac:dyDescent="0.2">
      <c r="A1335" s="202" t="s">
        <v>2013</v>
      </c>
      <c r="B1335" s="203">
        <v>9.1</v>
      </c>
      <c r="D1335" s="53" t="s">
        <v>2088</v>
      </c>
      <c r="E1335" s="55" t="s">
        <v>2087</v>
      </c>
      <c r="F1335" s="53" t="s">
        <v>1147</v>
      </c>
    </row>
    <row r="1336" spans="1:6" x14ac:dyDescent="0.2">
      <c r="A1336" s="202" t="s">
        <v>2014</v>
      </c>
      <c r="B1336" s="203">
        <v>7.03</v>
      </c>
      <c r="D1336" s="53" t="s">
        <v>2089</v>
      </c>
      <c r="E1336" s="55" t="s">
        <v>2090</v>
      </c>
      <c r="F1336" s="53" t="s">
        <v>1147</v>
      </c>
    </row>
    <row r="1337" spans="1:6" x14ac:dyDescent="0.2">
      <c r="A1337" s="202" t="s">
        <v>2016</v>
      </c>
      <c r="B1337" s="203">
        <v>6.09</v>
      </c>
      <c r="D1337" s="53" t="s">
        <v>2091</v>
      </c>
      <c r="E1337" s="55" t="s">
        <v>2090</v>
      </c>
      <c r="F1337" s="53" t="s">
        <v>1147</v>
      </c>
    </row>
    <row r="1338" spans="1:6" x14ac:dyDescent="0.2">
      <c r="A1338" s="202" t="s">
        <v>2017</v>
      </c>
      <c r="B1338" s="203">
        <v>8.3800000000000008</v>
      </c>
      <c r="D1338" s="53" t="s">
        <v>2092</v>
      </c>
      <c r="E1338" s="55" t="s">
        <v>2090</v>
      </c>
      <c r="F1338" s="53" t="s">
        <v>1147</v>
      </c>
    </row>
    <row r="1339" spans="1:6" x14ac:dyDescent="0.2">
      <c r="A1339" s="202" t="s">
        <v>2019</v>
      </c>
      <c r="B1339" s="203">
        <v>7.26</v>
      </c>
      <c r="D1339" s="53" t="s">
        <v>2093</v>
      </c>
      <c r="E1339" s="55" t="s">
        <v>2090</v>
      </c>
      <c r="F1339" s="53" t="s">
        <v>1147</v>
      </c>
    </row>
    <row r="1340" spans="1:6" x14ac:dyDescent="0.2">
      <c r="A1340" s="202" t="s">
        <v>2020</v>
      </c>
      <c r="B1340" s="203">
        <v>5.14</v>
      </c>
      <c r="D1340" s="53" t="s">
        <v>2094</v>
      </c>
      <c r="E1340" s="55" t="s">
        <v>2095</v>
      </c>
      <c r="F1340" s="53" t="s">
        <v>1147</v>
      </c>
    </row>
    <row r="1341" spans="1:6" x14ac:dyDescent="0.2">
      <c r="A1341" s="202" t="s">
        <v>2022</v>
      </c>
      <c r="B1341" s="203">
        <v>4.45</v>
      </c>
      <c r="D1341" s="53" t="s">
        <v>2096</v>
      </c>
      <c r="E1341" s="55" t="s">
        <v>2095</v>
      </c>
      <c r="F1341" s="53" t="s">
        <v>1147</v>
      </c>
    </row>
    <row r="1342" spans="1:6" x14ac:dyDescent="0.2">
      <c r="A1342" s="202" t="s">
        <v>2023</v>
      </c>
      <c r="B1342" s="203">
        <v>2.44</v>
      </c>
      <c r="D1342" s="53" t="s">
        <v>2097</v>
      </c>
      <c r="E1342" s="55" t="s">
        <v>2098</v>
      </c>
      <c r="F1342" s="53" t="s">
        <v>1147</v>
      </c>
    </row>
    <row r="1343" spans="1:6" x14ac:dyDescent="0.2">
      <c r="A1343" s="202" t="s">
        <v>2025</v>
      </c>
      <c r="B1343" s="203">
        <v>2.11</v>
      </c>
      <c r="D1343" s="53" t="s">
        <v>2099</v>
      </c>
      <c r="E1343" s="55" t="s">
        <v>2098</v>
      </c>
      <c r="F1343" s="53" t="s">
        <v>1147</v>
      </c>
    </row>
    <row r="1344" spans="1:6" x14ac:dyDescent="0.2">
      <c r="A1344" s="202" t="s">
        <v>2026</v>
      </c>
      <c r="B1344" s="203">
        <v>1.27</v>
      </c>
      <c r="D1344" s="53" t="s">
        <v>2100</v>
      </c>
      <c r="E1344" s="55" t="s">
        <v>2101</v>
      </c>
      <c r="F1344" s="53" t="s">
        <v>1147</v>
      </c>
    </row>
    <row r="1345" spans="1:6" x14ac:dyDescent="0.2">
      <c r="A1345" s="202" t="s">
        <v>2028</v>
      </c>
      <c r="B1345" s="203">
        <v>1.1000000000000001</v>
      </c>
      <c r="D1345" s="53" t="s">
        <v>2102</v>
      </c>
      <c r="E1345" s="55" t="s">
        <v>2101</v>
      </c>
      <c r="F1345" s="53" t="s">
        <v>1147</v>
      </c>
    </row>
    <row r="1346" spans="1:6" x14ac:dyDescent="0.2">
      <c r="A1346" s="202" t="s">
        <v>2029</v>
      </c>
      <c r="B1346" s="203">
        <v>1.37</v>
      </c>
      <c r="D1346" s="53" t="s">
        <v>2103</v>
      </c>
      <c r="E1346" s="55" t="s">
        <v>2104</v>
      </c>
      <c r="F1346" s="53" t="s">
        <v>1147</v>
      </c>
    </row>
    <row r="1347" spans="1:6" x14ac:dyDescent="0.2">
      <c r="A1347" s="202" t="s">
        <v>2031</v>
      </c>
      <c r="B1347" s="203">
        <v>1.19</v>
      </c>
      <c r="D1347" s="53" t="s">
        <v>2105</v>
      </c>
      <c r="E1347" s="55" t="s">
        <v>2104</v>
      </c>
      <c r="F1347" s="53" t="s">
        <v>1147</v>
      </c>
    </row>
    <row r="1348" spans="1:6" x14ac:dyDescent="0.2">
      <c r="A1348" s="202" t="s">
        <v>2032</v>
      </c>
      <c r="B1348" s="203">
        <v>0.68</v>
      </c>
      <c r="D1348" s="53" t="s">
        <v>2106</v>
      </c>
      <c r="E1348" s="55" t="s">
        <v>2107</v>
      </c>
      <c r="F1348" s="53" t="s">
        <v>1147</v>
      </c>
    </row>
    <row r="1349" spans="1:6" x14ac:dyDescent="0.2">
      <c r="A1349" s="202" t="s">
        <v>2034</v>
      </c>
      <c r="B1349" s="203">
        <v>0.59</v>
      </c>
      <c r="D1349" s="53" t="s">
        <v>2108</v>
      </c>
      <c r="E1349" s="55" t="s">
        <v>2107</v>
      </c>
      <c r="F1349" s="53" t="s">
        <v>1147</v>
      </c>
    </row>
    <row r="1350" spans="1:6" x14ac:dyDescent="0.2">
      <c r="A1350" s="202" t="s">
        <v>2035</v>
      </c>
      <c r="B1350" s="203">
        <v>4.1900000000000004</v>
      </c>
      <c r="D1350" s="53" t="s">
        <v>2109</v>
      </c>
      <c r="E1350" s="55" t="s">
        <v>2110</v>
      </c>
      <c r="F1350" s="53" t="s">
        <v>1147</v>
      </c>
    </row>
    <row r="1351" spans="1:6" x14ac:dyDescent="0.2">
      <c r="A1351" s="202" t="s">
        <v>2037</v>
      </c>
      <c r="B1351" s="203">
        <v>3.63</v>
      </c>
      <c r="D1351" s="53" t="s">
        <v>2111</v>
      </c>
      <c r="E1351" s="55" t="s">
        <v>2110</v>
      </c>
      <c r="F1351" s="53" t="s">
        <v>1147</v>
      </c>
    </row>
    <row r="1352" spans="1:6" x14ac:dyDescent="0.2">
      <c r="A1352" s="202" t="s">
        <v>2038</v>
      </c>
      <c r="B1352" s="203">
        <v>2.2999999999999998</v>
      </c>
      <c r="D1352" s="53" t="s">
        <v>2112</v>
      </c>
      <c r="E1352" s="55" t="s">
        <v>2113</v>
      </c>
      <c r="F1352" s="53" t="s">
        <v>1147</v>
      </c>
    </row>
    <row r="1353" spans="1:6" x14ac:dyDescent="0.2">
      <c r="A1353" s="202" t="s">
        <v>2040</v>
      </c>
      <c r="B1353" s="203">
        <v>2</v>
      </c>
      <c r="D1353" s="53" t="s">
        <v>2114</v>
      </c>
      <c r="E1353" s="55" t="s">
        <v>2113</v>
      </c>
      <c r="F1353" s="53" t="s">
        <v>1147</v>
      </c>
    </row>
    <row r="1354" spans="1:6" x14ac:dyDescent="0.2">
      <c r="A1354" s="202" t="s">
        <v>2041</v>
      </c>
      <c r="B1354" s="203">
        <v>1.1399999999999999</v>
      </c>
      <c r="D1354" s="53" t="s">
        <v>2115</v>
      </c>
      <c r="E1354" s="55" t="s">
        <v>2116</v>
      </c>
      <c r="F1354" s="53" t="s">
        <v>1147</v>
      </c>
    </row>
    <row r="1355" spans="1:6" x14ac:dyDescent="0.2">
      <c r="A1355" s="202" t="s">
        <v>2043</v>
      </c>
      <c r="B1355" s="203">
        <v>0.98</v>
      </c>
      <c r="D1355" s="53" t="s">
        <v>2117</v>
      </c>
      <c r="E1355" s="55" t="s">
        <v>2116</v>
      </c>
      <c r="F1355" s="53" t="s">
        <v>1147</v>
      </c>
    </row>
    <row r="1356" spans="1:6" x14ac:dyDescent="0.2">
      <c r="A1356" s="202" t="s">
        <v>2044</v>
      </c>
      <c r="B1356" s="203">
        <v>10.5</v>
      </c>
      <c r="D1356" s="53" t="s">
        <v>2118</v>
      </c>
      <c r="E1356" s="55" t="s">
        <v>2119</v>
      </c>
      <c r="F1356" s="53" t="s">
        <v>1147</v>
      </c>
    </row>
    <row r="1357" spans="1:6" x14ac:dyDescent="0.2">
      <c r="A1357" s="202" t="s">
        <v>2046</v>
      </c>
      <c r="B1357" s="203">
        <v>9.1</v>
      </c>
      <c r="D1357" s="53" t="s">
        <v>2120</v>
      </c>
      <c r="E1357" s="55" t="s">
        <v>2119</v>
      </c>
      <c r="F1357" s="53" t="s">
        <v>1147</v>
      </c>
    </row>
    <row r="1358" spans="1:6" x14ac:dyDescent="0.2">
      <c r="A1358" s="202" t="s">
        <v>2047</v>
      </c>
      <c r="B1358" s="203">
        <v>7.03</v>
      </c>
      <c r="D1358" s="53" t="s">
        <v>2121</v>
      </c>
      <c r="E1358" s="55" t="s">
        <v>2122</v>
      </c>
      <c r="F1358" s="53" t="s">
        <v>1147</v>
      </c>
    </row>
    <row r="1359" spans="1:6" x14ac:dyDescent="0.2">
      <c r="A1359" s="202" t="s">
        <v>2049</v>
      </c>
      <c r="B1359" s="203">
        <v>6.09</v>
      </c>
      <c r="D1359" s="53" t="s">
        <v>2123</v>
      </c>
      <c r="E1359" s="55" t="s">
        <v>2122</v>
      </c>
      <c r="F1359" s="53" t="s">
        <v>1147</v>
      </c>
    </row>
    <row r="1360" spans="1:6" x14ac:dyDescent="0.2">
      <c r="A1360" s="202" t="s">
        <v>2050</v>
      </c>
      <c r="B1360" s="203">
        <v>8.3800000000000008</v>
      </c>
      <c r="D1360" s="53" t="s">
        <v>2124</v>
      </c>
      <c r="E1360" s="55" t="s">
        <v>2125</v>
      </c>
      <c r="F1360" s="53" t="s">
        <v>1147</v>
      </c>
    </row>
    <row r="1361" spans="1:6" x14ac:dyDescent="0.2">
      <c r="A1361" s="202" t="s">
        <v>2052</v>
      </c>
      <c r="B1361" s="203">
        <v>7.26</v>
      </c>
      <c r="D1361" s="53" t="s">
        <v>2126</v>
      </c>
      <c r="E1361" s="55" t="s">
        <v>2125</v>
      </c>
      <c r="F1361" s="53" t="s">
        <v>1147</v>
      </c>
    </row>
    <row r="1362" spans="1:6" x14ac:dyDescent="0.2">
      <c r="A1362" s="202" t="s">
        <v>2053</v>
      </c>
      <c r="B1362" s="203">
        <v>5.14</v>
      </c>
      <c r="D1362" s="53" t="s">
        <v>2127</v>
      </c>
      <c r="E1362" s="55" t="s">
        <v>2128</v>
      </c>
      <c r="F1362" s="53" t="s">
        <v>1147</v>
      </c>
    </row>
    <row r="1363" spans="1:6" x14ac:dyDescent="0.2">
      <c r="A1363" s="202" t="s">
        <v>2055</v>
      </c>
      <c r="B1363" s="203">
        <v>4.45</v>
      </c>
      <c r="D1363" s="53" t="s">
        <v>2129</v>
      </c>
      <c r="E1363" s="55" t="s">
        <v>2128</v>
      </c>
      <c r="F1363" s="53" t="s">
        <v>1147</v>
      </c>
    </row>
    <row r="1364" spans="1:6" x14ac:dyDescent="0.2">
      <c r="A1364" s="202" t="s">
        <v>2056</v>
      </c>
      <c r="B1364" s="203">
        <v>2.44</v>
      </c>
      <c r="D1364" s="53" t="s">
        <v>2130</v>
      </c>
      <c r="E1364" s="55" t="s">
        <v>2131</v>
      </c>
      <c r="F1364" s="53" t="s">
        <v>1147</v>
      </c>
    </row>
    <row r="1365" spans="1:6" x14ac:dyDescent="0.2">
      <c r="A1365" s="202" t="s">
        <v>2058</v>
      </c>
      <c r="B1365" s="203">
        <v>2.11</v>
      </c>
      <c r="D1365" s="53" t="s">
        <v>2132</v>
      </c>
      <c r="E1365" s="55" t="s">
        <v>2131</v>
      </c>
      <c r="F1365" s="53" t="s">
        <v>1147</v>
      </c>
    </row>
    <row r="1366" spans="1:6" x14ac:dyDescent="0.2">
      <c r="A1366" s="202" t="s">
        <v>2059</v>
      </c>
      <c r="B1366" s="203">
        <v>1.27</v>
      </c>
      <c r="D1366" s="53" t="s">
        <v>2133</v>
      </c>
      <c r="E1366" s="55" t="s">
        <v>2134</v>
      </c>
      <c r="F1366" s="53" t="s">
        <v>1147</v>
      </c>
    </row>
    <row r="1367" spans="1:6" x14ac:dyDescent="0.2">
      <c r="A1367" s="202" t="s">
        <v>2061</v>
      </c>
      <c r="B1367" s="203">
        <v>1.1000000000000001</v>
      </c>
      <c r="D1367" s="53" t="s">
        <v>2135</v>
      </c>
      <c r="E1367" s="55" t="s">
        <v>2134</v>
      </c>
      <c r="F1367" s="53" t="s">
        <v>1147</v>
      </c>
    </row>
    <row r="1368" spans="1:6" x14ac:dyDescent="0.2">
      <c r="A1368" s="202" t="s">
        <v>2062</v>
      </c>
      <c r="B1368" s="203">
        <v>1.37</v>
      </c>
      <c r="D1368" s="53" t="s">
        <v>2136</v>
      </c>
      <c r="E1368" s="55" t="s">
        <v>2137</v>
      </c>
      <c r="F1368" s="53" t="s">
        <v>1147</v>
      </c>
    </row>
    <row r="1369" spans="1:6" x14ac:dyDescent="0.2">
      <c r="A1369" s="202" t="s">
        <v>2064</v>
      </c>
      <c r="B1369" s="203">
        <v>1.19</v>
      </c>
      <c r="D1369" s="53" t="s">
        <v>2138</v>
      </c>
      <c r="E1369" s="55" t="s">
        <v>2137</v>
      </c>
      <c r="F1369" s="53" t="s">
        <v>1147</v>
      </c>
    </row>
    <row r="1370" spans="1:6" x14ac:dyDescent="0.2">
      <c r="A1370" s="202" t="s">
        <v>2065</v>
      </c>
      <c r="B1370" s="203">
        <v>0.68</v>
      </c>
      <c r="D1370" s="53" t="s">
        <v>2139</v>
      </c>
      <c r="E1370" s="55" t="s">
        <v>2140</v>
      </c>
      <c r="F1370" s="53" t="s">
        <v>1147</v>
      </c>
    </row>
    <row r="1371" spans="1:6" x14ac:dyDescent="0.2">
      <c r="A1371" s="202" t="s">
        <v>2067</v>
      </c>
      <c r="B1371" s="203">
        <v>0.59</v>
      </c>
      <c r="D1371" s="53" t="s">
        <v>2141</v>
      </c>
      <c r="E1371" s="55" t="s">
        <v>2140</v>
      </c>
      <c r="F1371" s="53" t="s">
        <v>1147</v>
      </c>
    </row>
    <row r="1372" spans="1:6" x14ac:dyDescent="0.2">
      <c r="A1372" s="202" t="s">
        <v>2068</v>
      </c>
      <c r="B1372" s="203">
        <v>2.2999999999999998</v>
      </c>
      <c r="D1372" s="53" t="s">
        <v>2142</v>
      </c>
      <c r="E1372" s="55" t="s">
        <v>2143</v>
      </c>
      <c r="F1372" s="53" t="s">
        <v>1147</v>
      </c>
    </row>
    <row r="1373" spans="1:6" x14ac:dyDescent="0.2">
      <c r="A1373" s="202" t="s">
        <v>2070</v>
      </c>
      <c r="B1373" s="203">
        <v>2</v>
      </c>
      <c r="D1373" s="53" t="s">
        <v>2144</v>
      </c>
      <c r="E1373" s="55" t="s">
        <v>2143</v>
      </c>
      <c r="F1373" s="53" t="s">
        <v>1147</v>
      </c>
    </row>
    <row r="1374" spans="1:6" x14ac:dyDescent="0.2">
      <c r="A1374" s="202" t="s">
        <v>2071</v>
      </c>
      <c r="B1374" s="203">
        <v>1.1399999999999999</v>
      </c>
      <c r="D1374" s="53" t="s">
        <v>2145</v>
      </c>
      <c r="E1374" s="55" t="s">
        <v>2146</v>
      </c>
      <c r="F1374" s="53" t="s">
        <v>1147</v>
      </c>
    </row>
    <row r="1375" spans="1:6" x14ac:dyDescent="0.2">
      <c r="A1375" s="202" t="s">
        <v>2073</v>
      </c>
      <c r="B1375" s="203">
        <v>0.98</v>
      </c>
      <c r="D1375" s="53" t="s">
        <v>2147</v>
      </c>
      <c r="E1375" s="55" t="s">
        <v>2146</v>
      </c>
      <c r="F1375" s="53" t="s">
        <v>1147</v>
      </c>
    </row>
    <row r="1376" spans="1:6" x14ac:dyDescent="0.2">
      <c r="A1376" s="202" t="s">
        <v>2074</v>
      </c>
      <c r="B1376" s="203">
        <v>3.87</v>
      </c>
      <c r="D1376" s="53" t="s">
        <v>2148</v>
      </c>
      <c r="E1376" s="55" t="s">
        <v>2149</v>
      </c>
      <c r="F1376" s="53" t="s">
        <v>1147</v>
      </c>
    </row>
    <row r="1377" spans="1:6" x14ac:dyDescent="0.2">
      <c r="A1377" s="202" t="s">
        <v>2076</v>
      </c>
      <c r="B1377" s="203">
        <v>3.35</v>
      </c>
      <c r="D1377" s="53" t="s">
        <v>2150</v>
      </c>
      <c r="E1377" s="55" t="s">
        <v>2149</v>
      </c>
      <c r="F1377" s="53" t="s">
        <v>1147</v>
      </c>
    </row>
    <row r="1378" spans="1:6" x14ac:dyDescent="0.2">
      <c r="A1378" s="202" t="s">
        <v>2077</v>
      </c>
      <c r="B1378" s="203">
        <v>8.3800000000000008</v>
      </c>
      <c r="D1378" s="53" t="s">
        <v>2151</v>
      </c>
      <c r="E1378" s="55" t="s">
        <v>2152</v>
      </c>
      <c r="F1378" s="53" t="s">
        <v>1147</v>
      </c>
    </row>
    <row r="1379" spans="1:6" x14ac:dyDescent="0.2">
      <c r="A1379" s="202" t="s">
        <v>2079</v>
      </c>
      <c r="B1379" s="203">
        <v>7.26</v>
      </c>
      <c r="D1379" s="53" t="s">
        <v>2153</v>
      </c>
      <c r="E1379" s="55" t="s">
        <v>2152</v>
      </c>
      <c r="F1379" s="53" t="s">
        <v>1147</v>
      </c>
    </row>
    <row r="1380" spans="1:6" x14ac:dyDescent="0.2">
      <c r="A1380" s="202" t="s">
        <v>2080</v>
      </c>
      <c r="B1380" s="203">
        <v>4.1900000000000004</v>
      </c>
      <c r="D1380" s="53" t="s">
        <v>2154</v>
      </c>
      <c r="E1380" s="55" t="s">
        <v>2155</v>
      </c>
      <c r="F1380" s="53" t="s">
        <v>1147</v>
      </c>
    </row>
    <row r="1381" spans="1:6" x14ac:dyDescent="0.2">
      <c r="A1381" s="202" t="s">
        <v>2082</v>
      </c>
      <c r="B1381" s="203">
        <v>3.63</v>
      </c>
      <c r="D1381" s="53" t="s">
        <v>2156</v>
      </c>
      <c r="E1381" s="55" t="s">
        <v>2155</v>
      </c>
      <c r="F1381" s="53" t="s">
        <v>1147</v>
      </c>
    </row>
    <row r="1382" spans="1:6" x14ac:dyDescent="0.2">
      <c r="A1382" s="202" t="s">
        <v>2083</v>
      </c>
      <c r="B1382" s="203">
        <v>2.44</v>
      </c>
      <c r="D1382" s="53" t="s">
        <v>2157</v>
      </c>
      <c r="E1382" s="55" t="s">
        <v>2158</v>
      </c>
      <c r="F1382" s="53" t="s">
        <v>1147</v>
      </c>
    </row>
    <row r="1383" spans="1:6" x14ac:dyDescent="0.2">
      <c r="A1383" s="202" t="s">
        <v>2085</v>
      </c>
      <c r="B1383" s="203">
        <v>2.11</v>
      </c>
      <c r="D1383" s="53" t="s">
        <v>2159</v>
      </c>
      <c r="E1383" s="55" t="s">
        <v>2158</v>
      </c>
      <c r="F1383" s="53" t="s">
        <v>1147</v>
      </c>
    </row>
    <row r="1384" spans="1:6" x14ac:dyDescent="0.2">
      <c r="A1384" s="202" t="s">
        <v>2086</v>
      </c>
      <c r="B1384" s="203">
        <v>1.27</v>
      </c>
      <c r="D1384" s="53" t="s">
        <v>2160</v>
      </c>
      <c r="E1384" s="55" t="s">
        <v>2161</v>
      </c>
      <c r="F1384" s="53" t="s">
        <v>1147</v>
      </c>
    </row>
    <row r="1385" spans="1:6" x14ac:dyDescent="0.2">
      <c r="A1385" s="202" t="s">
        <v>2088</v>
      </c>
      <c r="B1385" s="203">
        <v>1.1000000000000001</v>
      </c>
      <c r="D1385" s="53" t="s">
        <v>2162</v>
      </c>
      <c r="E1385" s="55" t="s">
        <v>2161</v>
      </c>
      <c r="F1385" s="53" t="s">
        <v>1147</v>
      </c>
    </row>
    <row r="1386" spans="1:6" x14ac:dyDescent="0.2">
      <c r="A1386" s="202" t="s">
        <v>2089</v>
      </c>
      <c r="B1386" s="203">
        <v>1.37</v>
      </c>
      <c r="D1386" s="53" t="s">
        <v>2163</v>
      </c>
      <c r="E1386" s="55" t="s">
        <v>2164</v>
      </c>
      <c r="F1386" s="53" t="s">
        <v>1147</v>
      </c>
    </row>
    <row r="1387" spans="1:6" x14ac:dyDescent="0.2">
      <c r="A1387" s="202" t="s">
        <v>2091</v>
      </c>
      <c r="B1387" s="203">
        <v>1.19</v>
      </c>
      <c r="D1387" s="53" t="s">
        <v>2165</v>
      </c>
      <c r="E1387" s="55" t="s">
        <v>2164</v>
      </c>
      <c r="F1387" s="53" t="s">
        <v>1147</v>
      </c>
    </row>
    <row r="1388" spans="1:6" x14ac:dyDescent="0.2">
      <c r="A1388" s="202" t="s">
        <v>2092</v>
      </c>
      <c r="B1388" s="203">
        <v>0.68</v>
      </c>
      <c r="D1388" s="53" t="s">
        <v>2166</v>
      </c>
      <c r="E1388" s="55" t="s">
        <v>2167</v>
      </c>
      <c r="F1388" s="53" t="s">
        <v>1147</v>
      </c>
    </row>
    <row r="1389" spans="1:6" x14ac:dyDescent="0.2">
      <c r="A1389" s="202" t="s">
        <v>2093</v>
      </c>
      <c r="B1389" s="203">
        <v>0.59</v>
      </c>
      <c r="D1389" s="53" t="s">
        <v>2168</v>
      </c>
      <c r="E1389" s="55" t="s">
        <v>2167</v>
      </c>
      <c r="F1389" s="53" t="s">
        <v>1147</v>
      </c>
    </row>
    <row r="1390" spans="1:6" x14ac:dyDescent="0.2">
      <c r="A1390" s="202" t="s">
        <v>2094</v>
      </c>
      <c r="B1390" s="203">
        <v>2.2999999999999998</v>
      </c>
      <c r="D1390" s="53" t="s">
        <v>2169</v>
      </c>
      <c r="E1390" s="55" t="s">
        <v>2170</v>
      </c>
      <c r="F1390" s="53" t="s">
        <v>1147</v>
      </c>
    </row>
    <row r="1391" spans="1:6" x14ac:dyDescent="0.2">
      <c r="A1391" s="202" t="s">
        <v>2096</v>
      </c>
      <c r="B1391" s="203">
        <v>2</v>
      </c>
      <c r="D1391" s="53" t="s">
        <v>2171</v>
      </c>
      <c r="E1391" s="55" t="s">
        <v>2170</v>
      </c>
      <c r="F1391" s="53" t="s">
        <v>1147</v>
      </c>
    </row>
    <row r="1392" spans="1:6" x14ac:dyDescent="0.2">
      <c r="A1392" s="202" t="s">
        <v>2097</v>
      </c>
      <c r="B1392" s="203">
        <v>1.1399999999999999</v>
      </c>
      <c r="D1392" s="53" t="s">
        <v>2172</v>
      </c>
      <c r="E1392" s="55" t="s">
        <v>2173</v>
      </c>
      <c r="F1392" s="53" t="s">
        <v>1147</v>
      </c>
    </row>
    <row r="1393" spans="1:6" x14ac:dyDescent="0.2">
      <c r="A1393" s="202" t="s">
        <v>2099</v>
      </c>
      <c r="B1393" s="203">
        <v>0.98</v>
      </c>
      <c r="D1393" s="53" t="s">
        <v>2174</v>
      </c>
      <c r="E1393" s="55" t="s">
        <v>2173</v>
      </c>
      <c r="F1393" s="53" t="s">
        <v>1147</v>
      </c>
    </row>
    <row r="1394" spans="1:6" x14ac:dyDescent="0.2">
      <c r="A1394" s="202" t="s">
        <v>2100</v>
      </c>
      <c r="B1394" s="203">
        <v>3.87</v>
      </c>
      <c r="D1394" s="53" t="s">
        <v>2175</v>
      </c>
      <c r="E1394" s="55" t="s">
        <v>2176</v>
      </c>
      <c r="F1394" s="53" t="s">
        <v>1147</v>
      </c>
    </row>
    <row r="1395" spans="1:6" x14ac:dyDescent="0.2">
      <c r="A1395" s="202" t="s">
        <v>2102</v>
      </c>
      <c r="B1395" s="203">
        <v>3.35</v>
      </c>
      <c r="D1395" s="53" t="s">
        <v>2177</v>
      </c>
      <c r="E1395" s="55" t="s">
        <v>2176</v>
      </c>
      <c r="F1395" s="53" t="s">
        <v>1147</v>
      </c>
    </row>
    <row r="1396" spans="1:6" x14ac:dyDescent="0.2">
      <c r="A1396" s="202" t="s">
        <v>2103</v>
      </c>
      <c r="B1396" s="203">
        <v>8.3800000000000008</v>
      </c>
      <c r="D1396" s="53" t="s">
        <v>2178</v>
      </c>
      <c r="E1396" s="55" t="s">
        <v>2179</v>
      </c>
      <c r="F1396" s="53" t="s">
        <v>1147</v>
      </c>
    </row>
    <row r="1397" spans="1:6" x14ac:dyDescent="0.2">
      <c r="A1397" s="202" t="s">
        <v>2105</v>
      </c>
      <c r="B1397" s="203">
        <v>7.26</v>
      </c>
      <c r="D1397" s="53" t="s">
        <v>2180</v>
      </c>
      <c r="E1397" s="55" t="s">
        <v>2179</v>
      </c>
      <c r="F1397" s="53" t="s">
        <v>1147</v>
      </c>
    </row>
    <row r="1398" spans="1:6" x14ac:dyDescent="0.2">
      <c r="A1398" s="202" t="s">
        <v>2106</v>
      </c>
      <c r="B1398" s="203">
        <v>4.1900000000000004</v>
      </c>
      <c r="D1398" s="53" t="s">
        <v>2181</v>
      </c>
      <c r="E1398" s="55" t="s">
        <v>2182</v>
      </c>
      <c r="F1398" s="53" t="s">
        <v>1147</v>
      </c>
    </row>
    <row r="1399" spans="1:6" x14ac:dyDescent="0.2">
      <c r="A1399" s="202" t="s">
        <v>2108</v>
      </c>
      <c r="B1399" s="203">
        <v>3.63</v>
      </c>
      <c r="D1399" s="53" t="s">
        <v>2183</v>
      </c>
      <c r="E1399" s="55" t="s">
        <v>2182</v>
      </c>
      <c r="F1399" s="53" t="s">
        <v>1147</v>
      </c>
    </row>
    <row r="1400" spans="1:6" x14ac:dyDescent="0.2">
      <c r="A1400" s="202" t="s">
        <v>2109</v>
      </c>
      <c r="B1400" s="203">
        <v>2.44</v>
      </c>
      <c r="D1400" s="53" t="s">
        <v>2184</v>
      </c>
      <c r="E1400" s="55" t="s">
        <v>2185</v>
      </c>
      <c r="F1400" s="53" t="s">
        <v>1147</v>
      </c>
    </row>
    <row r="1401" spans="1:6" x14ac:dyDescent="0.2">
      <c r="A1401" s="202" t="s">
        <v>2111</v>
      </c>
      <c r="B1401" s="203">
        <v>2.11</v>
      </c>
      <c r="D1401" s="53" t="s">
        <v>2186</v>
      </c>
      <c r="E1401" s="55" t="s">
        <v>2185</v>
      </c>
      <c r="F1401" s="53" t="s">
        <v>1147</v>
      </c>
    </row>
    <row r="1402" spans="1:6" x14ac:dyDescent="0.2">
      <c r="A1402" s="202" t="s">
        <v>2112</v>
      </c>
      <c r="B1402" s="203">
        <v>1.27</v>
      </c>
      <c r="D1402" s="53" t="s">
        <v>2187</v>
      </c>
      <c r="E1402" s="55" t="s">
        <v>2188</v>
      </c>
      <c r="F1402" s="53" t="s">
        <v>1147</v>
      </c>
    </row>
    <row r="1403" spans="1:6" x14ac:dyDescent="0.2">
      <c r="A1403" s="202" t="s">
        <v>2114</v>
      </c>
      <c r="B1403" s="203">
        <v>1.1000000000000001</v>
      </c>
      <c r="D1403" s="53" t="s">
        <v>2189</v>
      </c>
      <c r="E1403" s="55" t="s">
        <v>2188</v>
      </c>
      <c r="F1403" s="53" t="s">
        <v>1147</v>
      </c>
    </row>
    <row r="1404" spans="1:6" x14ac:dyDescent="0.2">
      <c r="A1404" s="202" t="s">
        <v>2115</v>
      </c>
      <c r="B1404" s="203">
        <v>1.37</v>
      </c>
      <c r="D1404" s="53" t="s">
        <v>2190</v>
      </c>
      <c r="E1404" s="55" t="s">
        <v>2191</v>
      </c>
      <c r="F1404" s="53" t="s">
        <v>1147</v>
      </c>
    </row>
    <row r="1405" spans="1:6" x14ac:dyDescent="0.2">
      <c r="A1405" s="202" t="s">
        <v>2117</v>
      </c>
      <c r="B1405" s="203">
        <v>1.19</v>
      </c>
      <c r="D1405" s="53" t="s">
        <v>2192</v>
      </c>
      <c r="E1405" s="55" t="s">
        <v>2191</v>
      </c>
      <c r="F1405" s="53" t="s">
        <v>1147</v>
      </c>
    </row>
    <row r="1406" spans="1:6" x14ac:dyDescent="0.2">
      <c r="A1406" s="202" t="s">
        <v>2118</v>
      </c>
      <c r="B1406" s="203">
        <v>0.68</v>
      </c>
      <c r="D1406" s="53" t="s">
        <v>2193</v>
      </c>
      <c r="E1406" s="55" t="s">
        <v>2194</v>
      </c>
      <c r="F1406" s="53" t="s">
        <v>1147</v>
      </c>
    </row>
    <row r="1407" spans="1:6" x14ac:dyDescent="0.2">
      <c r="A1407" s="202" t="s">
        <v>2120</v>
      </c>
      <c r="B1407" s="203">
        <v>0.59</v>
      </c>
      <c r="D1407" s="53" t="s">
        <v>2195</v>
      </c>
      <c r="E1407" s="55" t="s">
        <v>2194</v>
      </c>
      <c r="F1407" s="53" t="s">
        <v>1147</v>
      </c>
    </row>
    <row r="1408" spans="1:6" x14ac:dyDescent="0.2">
      <c r="A1408" s="202" t="s">
        <v>2121</v>
      </c>
      <c r="B1408" s="203">
        <v>2.2999999999999998</v>
      </c>
      <c r="D1408" s="53" t="s">
        <v>2196</v>
      </c>
      <c r="E1408" s="55" t="s">
        <v>2197</v>
      </c>
      <c r="F1408" s="53" t="s">
        <v>1147</v>
      </c>
    </row>
    <row r="1409" spans="1:6" x14ac:dyDescent="0.2">
      <c r="A1409" s="202" t="s">
        <v>2123</v>
      </c>
      <c r="B1409" s="203">
        <v>2</v>
      </c>
      <c r="D1409" s="53" t="s">
        <v>2198</v>
      </c>
      <c r="E1409" s="55" t="s">
        <v>2197</v>
      </c>
      <c r="F1409" s="53" t="s">
        <v>1147</v>
      </c>
    </row>
    <row r="1410" spans="1:6" x14ac:dyDescent="0.2">
      <c r="A1410" s="202" t="s">
        <v>2124</v>
      </c>
      <c r="B1410" s="203">
        <v>2.06</v>
      </c>
      <c r="D1410" s="53" t="s">
        <v>2199</v>
      </c>
      <c r="E1410" s="55" t="s">
        <v>2200</v>
      </c>
      <c r="F1410" s="53" t="s">
        <v>1147</v>
      </c>
    </row>
    <row r="1411" spans="1:6" x14ac:dyDescent="0.2">
      <c r="A1411" s="202" t="s">
        <v>2126</v>
      </c>
      <c r="B1411" s="203">
        <v>1.79</v>
      </c>
      <c r="D1411" s="53" t="s">
        <v>2201</v>
      </c>
      <c r="E1411" s="55" t="s">
        <v>2200</v>
      </c>
      <c r="F1411" s="53" t="s">
        <v>1147</v>
      </c>
    </row>
    <row r="1412" spans="1:6" x14ac:dyDescent="0.2">
      <c r="A1412" s="202" t="s">
        <v>2127</v>
      </c>
      <c r="B1412" s="203">
        <v>5.86</v>
      </c>
      <c r="D1412" s="53" t="s">
        <v>2202</v>
      </c>
      <c r="E1412" s="55" t="s">
        <v>2203</v>
      </c>
      <c r="F1412" s="53" t="s">
        <v>1147</v>
      </c>
    </row>
    <row r="1413" spans="1:6" x14ac:dyDescent="0.2">
      <c r="A1413" s="202" t="s">
        <v>2129</v>
      </c>
      <c r="B1413" s="203">
        <v>5.08</v>
      </c>
      <c r="D1413" s="53" t="s">
        <v>2204</v>
      </c>
      <c r="E1413" s="55" t="s">
        <v>2203</v>
      </c>
      <c r="F1413" s="53" t="s">
        <v>1147</v>
      </c>
    </row>
    <row r="1414" spans="1:6" x14ac:dyDescent="0.2">
      <c r="A1414" s="202" t="s">
        <v>2130</v>
      </c>
      <c r="B1414" s="203">
        <v>5.27</v>
      </c>
      <c r="D1414" s="53" t="s">
        <v>2205</v>
      </c>
      <c r="E1414" s="55" t="s">
        <v>2206</v>
      </c>
      <c r="F1414" s="53" t="s">
        <v>1147</v>
      </c>
    </row>
    <row r="1415" spans="1:6" x14ac:dyDescent="0.2">
      <c r="A1415" s="202" t="s">
        <v>2132</v>
      </c>
      <c r="B1415" s="203">
        <v>4.57</v>
      </c>
      <c r="D1415" s="53" t="s">
        <v>2207</v>
      </c>
      <c r="E1415" s="55" t="s">
        <v>2206</v>
      </c>
      <c r="F1415" s="53" t="s">
        <v>1147</v>
      </c>
    </row>
    <row r="1416" spans="1:6" x14ac:dyDescent="0.2">
      <c r="A1416" s="202" t="s">
        <v>2133</v>
      </c>
      <c r="B1416" s="203">
        <v>5.86</v>
      </c>
      <c r="D1416" s="53" t="s">
        <v>2208</v>
      </c>
      <c r="E1416" s="55" t="s">
        <v>2209</v>
      </c>
      <c r="F1416" s="53" t="s">
        <v>1147</v>
      </c>
    </row>
    <row r="1417" spans="1:6" x14ac:dyDescent="0.2">
      <c r="A1417" s="202" t="s">
        <v>2135</v>
      </c>
      <c r="B1417" s="203">
        <v>5.08</v>
      </c>
      <c r="D1417" s="53" t="s">
        <v>2210</v>
      </c>
      <c r="E1417" s="55" t="s">
        <v>2209</v>
      </c>
      <c r="F1417" s="53" t="s">
        <v>1147</v>
      </c>
    </row>
    <row r="1418" spans="1:6" x14ac:dyDescent="0.2">
      <c r="A1418" s="202" t="s">
        <v>2136</v>
      </c>
      <c r="B1418" s="203">
        <v>2.44</v>
      </c>
      <c r="D1418" s="53" t="s">
        <v>2211</v>
      </c>
      <c r="E1418" s="55" t="s">
        <v>2212</v>
      </c>
      <c r="F1418" s="53" t="s">
        <v>1147</v>
      </c>
    </row>
    <row r="1419" spans="1:6" x14ac:dyDescent="0.2">
      <c r="A1419" s="202" t="s">
        <v>2138</v>
      </c>
      <c r="B1419" s="203">
        <v>2.11</v>
      </c>
      <c r="D1419" s="53" t="s">
        <v>2213</v>
      </c>
      <c r="E1419" s="55" t="s">
        <v>2212</v>
      </c>
      <c r="F1419" s="53" t="s">
        <v>1147</v>
      </c>
    </row>
    <row r="1420" spans="1:6" x14ac:dyDescent="0.2">
      <c r="A1420" s="202" t="s">
        <v>2139</v>
      </c>
      <c r="B1420" s="203">
        <v>2.2000000000000002</v>
      </c>
      <c r="D1420" s="53" t="s">
        <v>2214</v>
      </c>
      <c r="E1420" s="55" t="s">
        <v>2215</v>
      </c>
      <c r="F1420" s="53" t="s">
        <v>1147</v>
      </c>
    </row>
    <row r="1421" spans="1:6" x14ac:dyDescent="0.2">
      <c r="A1421" s="202" t="s">
        <v>2141</v>
      </c>
      <c r="B1421" s="203">
        <v>1.9</v>
      </c>
      <c r="D1421" s="53" t="s">
        <v>2216</v>
      </c>
      <c r="E1421" s="55" t="s">
        <v>2215</v>
      </c>
      <c r="F1421" s="53" t="s">
        <v>1147</v>
      </c>
    </row>
    <row r="1422" spans="1:6" x14ac:dyDescent="0.2">
      <c r="A1422" s="202" t="s">
        <v>2142</v>
      </c>
      <c r="B1422" s="203">
        <v>1.37</v>
      </c>
      <c r="D1422" s="53" t="s">
        <v>2217</v>
      </c>
      <c r="E1422" s="55" t="s">
        <v>2218</v>
      </c>
      <c r="F1422" s="53" t="s">
        <v>1147</v>
      </c>
    </row>
    <row r="1423" spans="1:6" x14ac:dyDescent="0.2">
      <c r="A1423" s="202" t="s">
        <v>2144</v>
      </c>
      <c r="B1423" s="203">
        <v>1.19</v>
      </c>
      <c r="D1423" s="53" t="s">
        <v>2219</v>
      </c>
      <c r="E1423" s="55" t="s">
        <v>2218</v>
      </c>
      <c r="F1423" s="53" t="s">
        <v>1147</v>
      </c>
    </row>
    <row r="1424" spans="1:6" x14ac:dyDescent="0.2">
      <c r="A1424" s="202" t="s">
        <v>2145</v>
      </c>
      <c r="B1424" s="203">
        <v>0.68</v>
      </c>
      <c r="D1424" s="53" t="s">
        <v>2220</v>
      </c>
      <c r="E1424" s="55" t="s">
        <v>2221</v>
      </c>
      <c r="F1424" s="53" t="s">
        <v>1147</v>
      </c>
    </row>
    <row r="1425" spans="1:6" x14ac:dyDescent="0.2">
      <c r="A1425" s="202" t="s">
        <v>2147</v>
      </c>
      <c r="B1425" s="203">
        <v>0.59</v>
      </c>
      <c r="D1425" s="53" t="s">
        <v>2222</v>
      </c>
      <c r="E1425" s="55" t="s">
        <v>2221</v>
      </c>
      <c r="F1425" s="53" t="s">
        <v>1147</v>
      </c>
    </row>
    <row r="1426" spans="1:6" x14ac:dyDescent="0.2">
      <c r="A1426" s="202" t="s">
        <v>2148</v>
      </c>
      <c r="B1426" s="203">
        <v>2.2999999999999998</v>
      </c>
      <c r="D1426" s="53" t="s">
        <v>2223</v>
      </c>
      <c r="E1426" s="55" t="s">
        <v>2224</v>
      </c>
      <c r="F1426" s="53" t="s">
        <v>1147</v>
      </c>
    </row>
    <row r="1427" spans="1:6" x14ac:dyDescent="0.2">
      <c r="A1427" s="202" t="s">
        <v>2150</v>
      </c>
      <c r="B1427" s="203">
        <v>2</v>
      </c>
      <c r="D1427" s="53" t="s">
        <v>2225</v>
      </c>
      <c r="E1427" s="55" t="s">
        <v>2224</v>
      </c>
      <c r="F1427" s="53" t="s">
        <v>1147</v>
      </c>
    </row>
    <row r="1428" spans="1:6" x14ac:dyDescent="0.2">
      <c r="A1428" s="202" t="s">
        <v>2151</v>
      </c>
      <c r="B1428" s="203">
        <v>2.06</v>
      </c>
      <c r="D1428" s="53" t="s">
        <v>2226</v>
      </c>
      <c r="E1428" s="55" t="s">
        <v>2227</v>
      </c>
      <c r="F1428" s="53" t="s">
        <v>1147</v>
      </c>
    </row>
    <row r="1429" spans="1:6" x14ac:dyDescent="0.2">
      <c r="A1429" s="202" t="s">
        <v>2153</v>
      </c>
      <c r="B1429" s="203">
        <v>1.79</v>
      </c>
      <c r="D1429" s="53" t="s">
        <v>2228</v>
      </c>
      <c r="E1429" s="55" t="s">
        <v>2227</v>
      </c>
      <c r="F1429" s="53" t="s">
        <v>1147</v>
      </c>
    </row>
    <row r="1430" spans="1:6" x14ac:dyDescent="0.2">
      <c r="A1430" s="202" t="s">
        <v>2154</v>
      </c>
      <c r="B1430" s="203">
        <v>5.86</v>
      </c>
      <c r="D1430" s="53" t="s">
        <v>2229</v>
      </c>
      <c r="E1430" s="55" t="s">
        <v>2230</v>
      </c>
      <c r="F1430" s="53" t="s">
        <v>1147</v>
      </c>
    </row>
    <row r="1431" spans="1:6" x14ac:dyDescent="0.2">
      <c r="A1431" s="202" t="s">
        <v>2156</v>
      </c>
      <c r="B1431" s="203">
        <v>5.08</v>
      </c>
      <c r="D1431" s="53" t="s">
        <v>2231</v>
      </c>
      <c r="E1431" s="55" t="s">
        <v>2230</v>
      </c>
      <c r="F1431" s="53" t="s">
        <v>1147</v>
      </c>
    </row>
    <row r="1432" spans="1:6" x14ac:dyDescent="0.2">
      <c r="A1432" s="202" t="s">
        <v>2157</v>
      </c>
      <c r="B1432" s="203">
        <v>5.27</v>
      </c>
      <c r="D1432" s="53" t="s">
        <v>2232</v>
      </c>
      <c r="E1432" s="55" t="s">
        <v>2233</v>
      </c>
      <c r="F1432" s="53" t="s">
        <v>1147</v>
      </c>
    </row>
    <row r="1433" spans="1:6" x14ac:dyDescent="0.2">
      <c r="A1433" s="202" t="s">
        <v>2159</v>
      </c>
      <c r="B1433" s="203">
        <v>4.57</v>
      </c>
      <c r="D1433" s="53" t="s">
        <v>2234</v>
      </c>
      <c r="E1433" s="55" t="s">
        <v>2233</v>
      </c>
      <c r="F1433" s="53" t="s">
        <v>1147</v>
      </c>
    </row>
    <row r="1434" spans="1:6" x14ac:dyDescent="0.2">
      <c r="A1434" s="202" t="s">
        <v>2160</v>
      </c>
      <c r="B1434" s="203">
        <v>5.86</v>
      </c>
      <c r="D1434" s="53" t="s">
        <v>2235</v>
      </c>
      <c r="E1434" s="55" t="s">
        <v>2236</v>
      </c>
      <c r="F1434" s="53" t="s">
        <v>1147</v>
      </c>
    </row>
    <row r="1435" spans="1:6" x14ac:dyDescent="0.2">
      <c r="A1435" s="202" t="s">
        <v>2162</v>
      </c>
      <c r="B1435" s="203">
        <v>5.08</v>
      </c>
      <c r="D1435" s="53" t="s">
        <v>2237</v>
      </c>
      <c r="E1435" s="55" t="s">
        <v>2236</v>
      </c>
      <c r="F1435" s="53" t="s">
        <v>1147</v>
      </c>
    </row>
    <row r="1436" spans="1:6" x14ac:dyDescent="0.2">
      <c r="A1436" s="202" t="s">
        <v>2163</v>
      </c>
      <c r="B1436" s="203">
        <v>2.44</v>
      </c>
      <c r="D1436" s="53" t="s">
        <v>2238</v>
      </c>
      <c r="E1436" s="55" t="s">
        <v>2239</v>
      </c>
      <c r="F1436" s="53" t="s">
        <v>1147</v>
      </c>
    </row>
    <row r="1437" spans="1:6" x14ac:dyDescent="0.2">
      <c r="A1437" s="202" t="s">
        <v>2165</v>
      </c>
      <c r="B1437" s="203">
        <v>2.11</v>
      </c>
      <c r="D1437" s="53" t="s">
        <v>2240</v>
      </c>
      <c r="E1437" s="55" t="s">
        <v>2239</v>
      </c>
      <c r="F1437" s="53" t="s">
        <v>1147</v>
      </c>
    </row>
    <row r="1438" spans="1:6" x14ac:dyDescent="0.2">
      <c r="A1438" s="202" t="s">
        <v>2166</v>
      </c>
      <c r="B1438" s="203">
        <v>2.2000000000000002</v>
      </c>
      <c r="D1438" s="53" t="s">
        <v>2241</v>
      </c>
      <c r="E1438" s="55" t="s">
        <v>2242</v>
      </c>
      <c r="F1438" s="53" t="s">
        <v>1147</v>
      </c>
    </row>
    <row r="1439" spans="1:6" x14ac:dyDescent="0.2">
      <c r="A1439" s="202" t="s">
        <v>2168</v>
      </c>
      <c r="B1439" s="203">
        <v>1.9</v>
      </c>
      <c r="D1439" s="53" t="s">
        <v>2243</v>
      </c>
      <c r="E1439" s="55" t="s">
        <v>2242</v>
      </c>
      <c r="F1439" s="53" t="s">
        <v>1147</v>
      </c>
    </row>
    <row r="1440" spans="1:6" x14ac:dyDescent="0.2">
      <c r="A1440" s="202" t="s">
        <v>2169</v>
      </c>
      <c r="B1440" s="203">
        <v>1.37</v>
      </c>
      <c r="D1440" s="53" t="s">
        <v>2244</v>
      </c>
      <c r="E1440" s="55" t="s">
        <v>2245</v>
      </c>
      <c r="F1440" s="53" t="s">
        <v>1147</v>
      </c>
    </row>
    <row r="1441" spans="1:6" x14ac:dyDescent="0.2">
      <c r="A1441" s="202" t="s">
        <v>2171</v>
      </c>
      <c r="B1441" s="203">
        <v>1.19</v>
      </c>
      <c r="D1441" s="53" t="s">
        <v>2246</v>
      </c>
      <c r="E1441" s="55" t="s">
        <v>2245</v>
      </c>
      <c r="F1441" s="53" t="s">
        <v>1147</v>
      </c>
    </row>
    <row r="1442" spans="1:6" x14ac:dyDescent="0.2">
      <c r="A1442" s="202" t="s">
        <v>2172</v>
      </c>
      <c r="B1442" s="203">
        <v>0.68</v>
      </c>
      <c r="D1442" s="53" t="s">
        <v>2247</v>
      </c>
      <c r="E1442" s="55" t="s">
        <v>2248</v>
      </c>
      <c r="F1442" s="53" t="s">
        <v>1147</v>
      </c>
    </row>
    <row r="1443" spans="1:6" x14ac:dyDescent="0.2">
      <c r="A1443" s="202" t="s">
        <v>2174</v>
      </c>
      <c r="B1443" s="203">
        <v>0.59</v>
      </c>
      <c r="D1443" s="53" t="s">
        <v>2249</v>
      </c>
      <c r="E1443" s="55" t="s">
        <v>2248</v>
      </c>
      <c r="F1443" s="53" t="s">
        <v>1147</v>
      </c>
    </row>
    <row r="1444" spans="1:6" x14ac:dyDescent="0.2">
      <c r="A1444" s="202" t="s">
        <v>2175</v>
      </c>
      <c r="B1444" s="203">
        <v>4.1900000000000004</v>
      </c>
      <c r="D1444" s="53" t="s">
        <v>2250</v>
      </c>
      <c r="E1444" s="55" t="s">
        <v>2251</v>
      </c>
      <c r="F1444" s="53" t="s">
        <v>1147</v>
      </c>
    </row>
    <row r="1445" spans="1:6" x14ac:dyDescent="0.2">
      <c r="A1445" s="202" t="s">
        <v>2177</v>
      </c>
      <c r="B1445" s="203">
        <v>3.63</v>
      </c>
      <c r="D1445" s="53" t="s">
        <v>2252</v>
      </c>
      <c r="E1445" s="55" t="s">
        <v>2251</v>
      </c>
      <c r="F1445" s="53" t="s">
        <v>1147</v>
      </c>
    </row>
    <row r="1446" spans="1:6" x14ac:dyDescent="0.2">
      <c r="A1446" s="202" t="s">
        <v>2178</v>
      </c>
      <c r="B1446" s="203">
        <v>3.87</v>
      </c>
      <c r="D1446" s="53" t="s">
        <v>2253</v>
      </c>
      <c r="E1446" s="55" t="s">
        <v>2254</v>
      </c>
      <c r="F1446" s="53" t="s">
        <v>1147</v>
      </c>
    </row>
    <row r="1447" spans="1:6" x14ac:dyDescent="0.2">
      <c r="A1447" s="202" t="s">
        <v>2180</v>
      </c>
      <c r="B1447" s="203">
        <v>3.35</v>
      </c>
      <c r="D1447" s="53" t="s">
        <v>2255</v>
      </c>
      <c r="E1447" s="55" t="s">
        <v>2254</v>
      </c>
      <c r="F1447" s="53" t="s">
        <v>1147</v>
      </c>
    </row>
    <row r="1448" spans="1:6" x14ac:dyDescent="0.2">
      <c r="A1448" s="202" t="s">
        <v>2181</v>
      </c>
      <c r="B1448" s="203">
        <v>2.2999999999999998</v>
      </c>
      <c r="D1448" s="53" t="s">
        <v>2256</v>
      </c>
      <c r="E1448" s="55" t="s">
        <v>2257</v>
      </c>
      <c r="F1448" s="53" t="s">
        <v>1147</v>
      </c>
    </row>
    <row r="1449" spans="1:6" x14ac:dyDescent="0.2">
      <c r="A1449" s="202" t="s">
        <v>2183</v>
      </c>
      <c r="B1449" s="203">
        <v>2</v>
      </c>
      <c r="D1449" s="53" t="s">
        <v>2258</v>
      </c>
      <c r="E1449" s="55" t="s">
        <v>2257</v>
      </c>
      <c r="F1449" s="53" t="s">
        <v>1147</v>
      </c>
    </row>
    <row r="1450" spans="1:6" x14ac:dyDescent="0.2">
      <c r="A1450" s="202" t="s">
        <v>2184</v>
      </c>
      <c r="B1450" s="203">
        <v>3.87</v>
      </c>
      <c r="D1450" s="53" t="s">
        <v>2259</v>
      </c>
      <c r="E1450" s="55" t="s">
        <v>2260</v>
      </c>
      <c r="F1450" s="53" t="s">
        <v>1147</v>
      </c>
    </row>
    <row r="1451" spans="1:6" x14ac:dyDescent="0.2">
      <c r="A1451" s="202" t="s">
        <v>2186</v>
      </c>
      <c r="B1451" s="203">
        <v>3.35</v>
      </c>
      <c r="D1451" s="53" t="s">
        <v>2261</v>
      </c>
      <c r="E1451" s="55" t="s">
        <v>2260</v>
      </c>
      <c r="F1451" s="53" t="s">
        <v>1147</v>
      </c>
    </row>
    <row r="1452" spans="1:6" x14ac:dyDescent="0.2">
      <c r="A1452" s="202" t="s">
        <v>2187</v>
      </c>
      <c r="B1452" s="203">
        <v>12.57</v>
      </c>
      <c r="D1452" s="53" t="s">
        <v>2262</v>
      </c>
      <c r="E1452" s="55" t="s">
        <v>2263</v>
      </c>
      <c r="F1452" s="53" t="s">
        <v>1147</v>
      </c>
    </row>
    <row r="1453" spans="1:6" x14ac:dyDescent="0.2">
      <c r="A1453" s="202" t="s">
        <v>2189</v>
      </c>
      <c r="B1453" s="203">
        <v>10.89</v>
      </c>
      <c r="D1453" s="53" t="s">
        <v>2264</v>
      </c>
      <c r="E1453" s="55" t="s">
        <v>2263</v>
      </c>
      <c r="F1453" s="53" t="s">
        <v>1147</v>
      </c>
    </row>
    <row r="1454" spans="1:6" x14ac:dyDescent="0.2">
      <c r="A1454" s="202" t="s">
        <v>2190</v>
      </c>
      <c r="B1454" s="203">
        <v>10.47</v>
      </c>
      <c r="D1454" s="53" t="s">
        <v>2265</v>
      </c>
      <c r="E1454" s="55" t="s">
        <v>2266</v>
      </c>
      <c r="F1454" s="53" t="s">
        <v>1147</v>
      </c>
    </row>
    <row r="1455" spans="1:6" x14ac:dyDescent="0.2">
      <c r="A1455" s="202" t="s">
        <v>2192</v>
      </c>
      <c r="B1455" s="203">
        <v>9.08</v>
      </c>
      <c r="D1455" s="53" t="s">
        <v>2267</v>
      </c>
      <c r="E1455" s="55" t="s">
        <v>2266</v>
      </c>
      <c r="F1455" s="53" t="s">
        <v>1147</v>
      </c>
    </row>
    <row r="1456" spans="1:6" x14ac:dyDescent="0.2">
      <c r="A1456" s="202" t="s">
        <v>2193</v>
      </c>
      <c r="B1456" s="203">
        <v>0.68</v>
      </c>
      <c r="D1456" s="53" t="s">
        <v>2268</v>
      </c>
      <c r="E1456" s="55" t="s">
        <v>2269</v>
      </c>
      <c r="F1456" s="53" t="s">
        <v>1147</v>
      </c>
    </row>
    <row r="1457" spans="1:6" x14ac:dyDescent="0.2">
      <c r="A1457" s="202" t="s">
        <v>2195</v>
      </c>
      <c r="B1457" s="203">
        <v>0.59</v>
      </c>
      <c r="D1457" s="53" t="s">
        <v>2270</v>
      </c>
      <c r="E1457" s="55" t="s">
        <v>2269</v>
      </c>
      <c r="F1457" s="53" t="s">
        <v>1147</v>
      </c>
    </row>
    <row r="1458" spans="1:6" x14ac:dyDescent="0.2">
      <c r="A1458" s="202" t="s">
        <v>2196</v>
      </c>
      <c r="B1458" s="203">
        <v>0.45</v>
      </c>
      <c r="D1458" s="53" t="s">
        <v>2271</v>
      </c>
      <c r="E1458" s="55" t="s">
        <v>2272</v>
      </c>
      <c r="F1458" s="53" t="s">
        <v>1147</v>
      </c>
    </row>
    <row r="1459" spans="1:6" x14ac:dyDescent="0.2">
      <c r="A1459" s="202" t="s">
        <v>2198</v>
      </c>
      <c r="B1459" s="203">
        <v>0.39</v>
      </c>
      <c r="D1459" s="53" t="s">
        <v>2273</v>
      </c>
      <c r="E1459" s="55" t="s">
        <v>2272</v>
      </c>
      <c r="F1459" s="53" t="s">
        <v>1147</v>
      </c>
    </row>
    <row r="1460" spans="1:6" x14ac:dyDescent="0.2">
      <c r="A1460" s="202" t="s">
        <v>2199</v>
      </c>
      <c r="B1460" s="203">
        <v>3.82</v>
      </c>
      <c r="D1460" s="53" t="s">
        <v>2274</v>
      </c>
      <c r="E1460" s="55" t="s">
        <v>2275</v>
      </c>
      <c r="F1460" s="53" t="s">
        <v>1147</v>
      </c>
    </row>
    <row r="1461" spans="1:6" x14ac:dyDescent="0.2">
      <c r="A1461" s="202" t="s">
        <v>2201</v>
      </c>
      <c r="B1461" s="203">
        <v>3.31</v>
      </c>
      <c r="D1461" s="53" t="s">
        <v>2276</v>
      </c>
      <c r="E1461" s="55" t="s">
        <v>2275</v>
      </c>
      <c r="F1461" s="53" t="s">
        <v>1147</v>
      </c>
    </row>
    <row r="1462" spans="1:6" x14ac:dyDescent="0.2">
      <c r="A1462" s="202" t="s">
        <v>2202</v>
      </c>
      <c r="B1462" s="203">
        <v>2.75</v>
      </c>
      <c r="D1462" s="53" t="s">
        <v>2277</v>
      </c>
      <c r="E1462" s="55" t="s">
        <v>2278</v>
      </c>
      <c r="F1462" s="53" t="s">
        <v>1147</v>
      </c>
    </row>
    <row r="1463" spans="1:6" x14ac:dyDescent="0.2">
      <c r="A1463" s="202" t="s">
        <v>2204</v>
      </c>
      <c r="B1463" s="203">
        <v>2.39</v>
      </c>
      <c r="D1463" s="53" t="s">
        <v>2279</v>
      </c>
      <c r="E1463" s="55" t="s">
        <v>2278</v>
      </c>
      <c r="F1463" s="53" t="s">
        <v>1147</v>
      </c>
    </row>
    <row r="1464" spans="1:6" x14ac:dyDescent="0.2">
      <c r="A1464" s="202" t="s">
        <v>2205</v>
      </c>
      <c r="B1464" s="203">
        <v>1.37</v>
      </c>
      <c r="D1464" s="53" t="s">
        <v>2280</v>
      </c>
      <c r="E1464" s="55" t="s">
        <v>2281</v>
      </c>
      <c r="F1464" s="53" t="s">
        <v>1147</v>
      </c>
    </row>
    <row r="1465" spans="1:6" x14ac:dyDescent="0.2">
      <c r="A1465" s="202" t="s">
        <v>2207</v>
      </c>
      <c r="B1465" s="203">
        <v>1.19</v>
      </c>
      <c r="D1465" s="53" t="s">
        <v>2282</v>
      </c>
      <c r="E1465" s="55" t="s">
        <v>2281</v>
      </c>
      <c r="F1465" s="53" t="s">
        <v>1147</v>
      </c>
    </row>
    <row r="1466" spans="1:6" x14ac:dyDescent="0.2">
      <c r="A1466" s="202" t="s">
        <v>2208</v>
      </c>
      <c r="B1466" s="203">
        <v>4.1900000000000004</v>
      </c>
      <c r="D1466" s="53" t="s">
        <v>2283</v>
      </c>
      <c r="E1466" s="55" t="s">
        <v>2284</v>
      </c>
      <c r="F1466" s="53" t="s">
        <v>1147</v>
      </c>
    </row>
    <row r="1467" spans="1:6" x14ac:dyDescent="0.2">
      <c r="A1467" s="202" t="s">
        <v>2210</v>
      </c>
      <c r="B1467" s="203">
        <v>3.63</v>
      </c>
      <c r="D1467" s="53" t="s">
        <v>2285</v>
      </c>
      <c r="E1467" s="55" t="s">
        <v>2284</v>
      </c>
      <c r="F1467" s="53" t="s">
        <v>1147</v>
      </c>
    </row>
    <row r="1468" spans="1:6" x14ac:dyDescent="0.2">
      <c r="A1468" s="202" t="s">
        <v>2211</v>
      </c>
      <c r="B1468" s="203">
        <v>3.87</v>
      </c>
      <c r="D1468" s="53" t="s">
        <v>2286</v>
      </c>
      <c r="E1468" s="55" t="s">
        <v>2287</v>
      </c>
      <c r="F1468" s="53" t="s">
        <v>1147</v>
      </c>
    </row>
    <row r="1469" spans="1:6" x14ac:dyDescent="0.2">
      <c r="A1469" s="202" t="s">
        <v>2213</v>
      </c>
      <c r="B1469" s="203">
        <v>3.35</v>
      </c>
      <c r="D1469" s="53" t="s">
        <v>2288</v>
      </c>
      <c r="E1469" s="55" t="s">
        <v>2287</v>
      </c>
      <c r="F1469" s="53" t="s">
        <v>1147</v>
      </c>
    </row>
    <row r="1470" spans="1:6" x14ac:dyDescent="0.2">
      <c r="A1470" s="202" t="s">
        <v>2214</v>
      </c>
      <c r="B1470" s="203">
        <v>2.2999999999999998</v>
      </c>
      <c r="D1470" s="53" t="s">
        <v>2289</v>
      </c>
      <c r="E1470" s="55" t="s">
        <v>2290</v>
      </c>
      <c r="F1470" s="53" t="s">
        <v>1147</v>
      </c>
    </row>
    <row r="1471" spans="1:6" x14ac:dyDescent="0.2">
      <c r="A1471" s="202" t="s">
        <v>2216</v>
      </c>
      <c r="B1471" s="203">
        <v>2</v>
      </c>
      <c r="D1471" s="53" t="s">
        <v>2291</v>
      </c>
      <c r="E1471" s="55" t="s">
        <v>2290</v>
      </c>
      <c r="F1471" s="53" t="s">
        <v>1147</v>
      </c>
    </row>
    <row r="1472" spans="1:6" x14ac:dyDescent="0.2">
      <c r="A1472" s="202" t="s">
        <v>2217</v>
      </c>
      <c r="B1472" s="203">
        <v>3.87</v>
      </c>
      <c r="D1472" s="53" t="s">
        <v>2292</v>
      </c>
      <c r="E1472" s="55" t="s">
        <v>2293</v>
      </c>
      <c r="F1472" s="53" t="s">
        <v>1147</v>
      </c>
    </row>
    <row r="1473" spans="1:6" x14ac:dyDescent="0.2">
      <c r="A1473" s="202" t="s">
        <v>2219</v>
      </c>
      <c r="B1473" s="203">
        <v>3.35</v>
      </c>
      <c r="D1473" s="53" t="s">
        <v>2294</v>
      </c>
      <c r="E1473" s="55" t="s">
        <v>2293</v>
      </c>
      <c r="F1473" s="53" t="s">
        <v>1147</v>
      </c>
    </row>
    <row r="1474" spans="1:6" x14ac:dyDescent="0.2">
      <c r="A1474" s="202" t="s">
        <v>2220</v>
      </c>
      <c r="B1474" s="203">
        <v>12.57</v>
      </c>
      <c r="D1474" s="53" t="s">
        <v>2295</v>
      </c>
      <c r="E1474" s="55" t="s">
        <v>2296</v>
      </c>
      <c r="F1474" s="53" t="s">
        <v>1147</v>
      </c>
    </row>
    <row r="1475" spans="1:6" x14ac:dyDescent="0.2">
      <c r="A1475" s="202" t="s">
        <v>2222</v>
      </c>
      <c r="B1475" s="203">
        <v>10.89</v>
      </c>
      <c r="D1475" s="53" t="s">
        <v>2297</v>
      </c>
      <c r="E1475" s="55" t="s">
        <v>2296</v>
      </c>
      <c r="F1475" s="53" t="s">
        <v>1147</v>
      </c>
    </row>
    <row r="1476" spans="1:6" x14ac:dyDescent="0.2">
      <c r="A1476" s="202" t="s">
        <v>2223</v>
      </c>
      <c r="B1476" s="203">
        <v>10.47</v>
      </c>
      <c r="D1476" s="53" t="s">
        <v>2298</v>
      </c>
      <c r="E1476" s="55" t="s">
        <v>2299</v>
      </c>
      <c r="F1476" s="53" t="s">
        <v>1147</v>
      </c>
    </row>
    <row r="1477" spans="1:6" x14ac:dyDescent="0.2">
      <c r="A1477" s="202" t="s">
        <v>2225</v>
      </c>
      <c r="B1477" s="203">
        <v>9.08</v>
      </c>
      <c r="D1477" s="53" t="s">
        <v>2300</v>
      </c>
      <c r="E1477" s="55" t="s">
        <v>2299</v>
      </c>
      <c r="F1477" s="53" t="s">
        <v>1147</v>
      </c>
    </row>
    <row r="1478" spans="1:6" x14ac:dyDescent="0.2">
      <c r="A1478" s="202" t="s">
        <v>2226</v>
      </c>
      <c r="B1478" s="203">
        <v>0.68</v>
      </c>
      <c r="D1478" s="53" t="s">
        <v>2301</v>
      </c>
      <c r="E1478" s="55" t="s">
        <v>2302</v>
      </c>
      <c r="F1478" s="53" t="s">
        <v>1147</v>
      </c>
    </row>
    <row r="1479" spans="1:6" x14ac:dyDescent="0.2">
      <c r="A1479" s="202" t="s">
        <v>2228</v>
      </c>
      <c r="B1479" s="203">
        <v>0.59</v>
      </c>
      <c r="D1479" s="53" t="s">
        <v>2303</v>
      </c>
      <c r="E1479" s="55" t="s">
        <v>2302</v>
      </c>
      <c r="F1479" s="53" t="s">
        <v>1147</v>
      </c>
    </row>
    <row r="1480" spans="1:6" x14ac:dyDescent="0.2">
      <c r="A1480" s="202" t="s">
        <v>2229</v>
      </c>
      <c r="B1480" s="203">
        <v>0.45</v>
      </c>
      <c r="D1480" s="53" t="s">
        <v>2304</v>
      </c>
      <c r="E1480" s="55" t="s">
        <v>2305</v>
      </c>
      <c r="F1480" s="53" t="s">
        <v>1147</v>
      </c>
    </row>
    <row r="1481" spans="1:6" x14ac:dyDescent="0.2">
      <c r="A1481" s="202" t="s">
        <v>2231</v>
      </c>
      <c r="B1481" s="203">
        <v>0.39</v>
      </c>
      <c r="D1481" s="53" t="s">
        <v>2306</v>
      </c>
      <c r="E1481" s="55" t="s">
        <v>2305</v>
      </c>
      <c r="F1481" s="53" t="s">
        <v>1147</v>
      </c>
    </row>
    <row r="1482" spans="1:6" x14ac:dyDescent="0.2">
      <c r="A1482" s="202" t="s">
        <v>2232</v>
      </c>
      <c r="B1482" s="203">
        <v>3.82</v>
      </c>
      <c r="D1482" s="53" t="s">
        <v>2307</v>
      </c>
      <c r="E1482" s="55" t="s">
        <v>2308</v>
      </c>
      <c r="F1482" s="53" t="s">
        <v>1147</v>
      </c>
    </row>
    <row r="1483" spans="1:6" x14ac:dyDescent="0.2">
      <c r="A1483" s="202" t="s">
        <v>2234</v>
      </c>
      <c r="B1483" s="203">
        <v>3.31</v>
      </c>
      <c r="D1483" s="53" t="s">
        <v>2309</v>
      </c>
      <c r="E1483" s="55" t="s">
        <v>2308</v>
      </c>
      <c r="F1483" s="53" t="s">
        <v>1147</v>
      </c>
    </row>
    <row r="1484" spans="1:6" x14ac:dyDescent="0.2">
      <c r="A1484" s="202" t="s">
        <v>2235</v>
      </c>
      <c r="B1484" s="203">
        <v>2.75</v>
      </c>
      <c r="D1484" s="53" t="s">
        <v>2310</v>
      </c>
      <c r="E1484" s="55" t="s">
        <v>2311</v>
      </c>
      <c r="F1484" s="53" t="s">
        <v>1147</v>
      </c>
    </row>
    <row r="1485" spans="1:6" x14ac:dyDescent="0.2">
      <c r="A1485" s="202" t="s">
        <v>2237</v>
      </c>
      <c r="B1485" s="203">
        <v>2.39</v>
      </c>
      <c r="D1485" s="53" t="s">
        <v>2312</v>
      </c>
      <c r="E1485" s="55" t="s">
        <v>2311</v>
      </c>
      <c r="F1485" s="53" t="s">
        <v>1147</v>
      </c>
    </row>
    <row r="1486" spans="1:6" x14ac:dyDescent="0.2">
      <c r="A1486" s="202" t="s">
        <v>2238</v>
      </c>
      <c r="B1486" s="203">
        <v>1.37</v>
      </c>
      <c r="D1486" s="53" t="s">
        <v>2313</v>
      </c>
      <c r="E1486" s="55" t="s">
        <v>2314</v>
      </c>
      <c r="F1486" s="53" t="s">
        <v>1147</v>
      </c>
    </row>
    <row r="1487" spans="1:6" x14ac:dyDescent="0.2">
      <c r="A1487" s="202" t="s">
        <v>2240</v>
      </c>
      <c r="B1487" s="203">
        <v>1.19</v>
      </c>
      <c r="D1487" s="53" t="s">
        <v>2315</v>
      </c>
      <c r="E1487" s="55" t="s">
        <v>2314</v>
      </c>
      <c r="F1487" s="53" t="s">
        <v>1147</v>
      </c>
    </row>
    <row r="1488" spans="1:6" x14ac:dyDescent="0.2">
      <c r="A1488" s="202" t="s">
        <v>2241</v>
      </c>
      <c r="B1488" s="203">
        <v>7.03</v>
      </c>
      <c r="D1488" s="53" t="s">
        <v>2316</v>
      </c>
      <c r="E1488" s="55" t="s">
        <v>2317</v>
      </c>
      <c r="F1488" s="53" t="s">
        <v>1147</v>
      </c>
    </row>
    <row r="1489" spans="1:6" x14ac:dyDescent="0.2">
      <c r="A1489" s="202" t="s">
        <v>2243</v>
      </c>
      <c r="B1489" s="203">
        <v>6.09</v>
      </c>
      <c r="D1489" s="53" t="s">
        <v>2318</v>
      </c>
      <c r="E1489" s="55" t="s">
        <v>2317</v>
      </c>
      <c r="F1489" s="53" t="s">
        <v>1147</v>
      </c>
    </row>
    <row r="1490" spans="1:6" x14ac:dyDescent="0.2">
      <c r="A1490" s="202" t="s">
        <v>2244</v>
      </c>
      <c r="B1490" s="203">
        <v>4.1900000000000004</v>
      </c>
      <c r="D1490" s="53" t="s">
        <v>2319</v>
      </c>
      <c r="E1490" s="55" t="s">
        <v>2320</v>
      </c>
      <c r="F1490" s="53" t="s">
        <v>1147</v>
      </c>
    </row>
    <row r="1491" spans="1:6" x14ac:dyDescent="0.2">
      <c r="A1491" s="202" t="s">
        <v>2246</v>
      </c>
      <c r="B1491" s="203">
        <v>3.63</v>
      </c>
      <c r="D1491" s="53" t="s">
        <v>2321</v>
      </c>
      <c r="E1491" s="55" t="s">
        <v>2320</v>
      </c>
      <c r="F1491" s="53" t="s">
        <v>1147</v>
      </c>
    </row>
    <row r="1492" spans="1:6" x14ac:dyDescent="0.2">
      <c r="A1492" s="202" t="s">
        <v>2247</v>
      </c>
      <c r="B1492" s="203">
        <v>3.87</v>
      </c>
      <c r="D1492" s="53" t="s">
        <v>2322</v>
      </c>
      <c r="E1492" s="55" t="s">
        <v>2323</v>
      </c>
      <c r="F1492" s="53" t="s">
        <v>1147</v>
      </c>
    </row>
    <row r="1493" spans="1:6" x14ac:dyDescent="0.2">
      <c r="A1493" s="202" t="s">
        <v>2249</v>
      </c>
      <c r="B1493" s="203">
        <v>3.35</v>
      </c>
      <c r="D1493" s="53" t="s">
        <v>2324</v>
      </c>
      <c r="E1493" s="55" t="s">
        <v>2323</v>
      </c>
      <c r="F1493" s="53" t="s">
        <v>1147</v>
      </c>
    </row>
    <row r="1494" spans="1:6" x14ac:dyDescent="0.2">
      <c r="A1494" s="202" t="s">
        <v>2250</v>
      </c>
      <c r="B1494" s="203">
        <v>7.03</v>
      </c>
      <c r="D1494" s="53" t="s">
        <v>2325</v>
      </c>
      <c r="E1494" s="55" t="s">
        <v>2326</v>
      </c>
      <c r="F1494" s="53" t="s">
        <v>1147</v>
      </c>
    </row>
    <row r="1495" spans="1:6" x14ac:dyDescent="0.2">
      <c r="A1495" s="202" t="s">
        <v>2252</v>
      </c>
      <c r="B1495" s="203">
        <v>6.09</v>
      </c>
      <c r="D1495" s="53" t="s">
        <v>2327</v>
      </c>
      <c r="E1495" s="55" t="s">
        <v>2326</v>
      </c>
      <c r="F1495" s="53" t="s">
        <v>1147</v>
      </c>
    </row>
    <row r="1496" spans="1:6" x14ac:dyDescent="0.2">
      <c r="A1496" s="202" t="s">
        <v>2253</v>
      </c>
      <c r="B1496" s="203">
        <v>12.57</v>
      </c>
      <c r="D1496" s="53" t="s">
        <v>2328</v>
      </c>
      <c r="E1496" s="55" t="s">
        <v>2329</v>
      </c>
      <c r="F1496" s="53" t="s">
        <v>1147</v>
      </c>
    </row>
    <row r="1497" spans="1:6" x14ac:dyDescent="0.2">
      <c r="A1497" s="202" t="s">
        <v>2255</v>
      </c>
      <c r="B1497" s="203">
        <v>10.89</v>
      </c>
      <c r="D1497" s="53" t="s">
        <v>2330</v>
      </c>
      <c r="E1497" s="55" t="s">
        <v>2329</v>
      </c>
      <c r="F1497" s="53" t="s">
        <v>1147</v>
      </c>
    </row>
    <row r="1498" spans="1:6" x14ac:dyDescent="0.2">
      <c r="A1498" s="202" t="s">
        <v>2256</v>
      </c>
      <c r="B1498" s="203">
        <v>10.47</v>
      </c>
      <c r="D1498" s="53" t="s">
        <v>2331</v>
      </c>
      <c r="E1498" s="55" t="s">
        <v>2332</v>
      </c>
      <c r="F1498" s="53" t="s">
        <v>1147</v>
      </c>
    </row>
    <row r="1499" spans="1:6" x14ac:dyDescent="0.2">
      <c r="A1499" s="202" t="s">
        <v>2258</v>
      </c>
      <c r="B1499" s="203">
        <v>9.08</v>
      </c>
      <c r="D1499" s="53" t="s">
        <v>2333</v>
      </c>
      <c r="E1499" s="55" t="s">
        <v>2332</v>
      </c>
      <c r="F1499" s="53" t="s">
        <v>1147</v>
      </c>
    </row>
    <row r="1500" spans="1:6" x14ac:dyDescent="0.2">
      <c r="A1500" s="202" t="s">
        <v>2259</v>
      </c>
      <c r="B1500" s="203">
        <v>7.66</v>
      </c>
      <c r="D1500" s="53" t="s">
        <v>2334</v>
      </c>
      <c r="E1500" s="55" t="s">
        <v>2335</v>
      </c>
      <c r="F1500" s="53" t="s">
        <v>1147</v>
      </c>
    </row>
    <row r="1501" spans="1:6" x14ac:dyDescent="0.2">
      <c r="A1501" s="202" t="s">
        <v>2261</v>
      </c>
      <c r="B1501" s="203">
        <v>6.64</v>
      </c>
      <c r="D1501" s="53" t="s">
        <v>2336</v>
      </c>
      <c r="E1501" s="55" t="s">
        <v>2335</v>
      </c>
      <c r="F1501" s="53" t="s">
        <v>1147</v>
      </c>
    </row>
    <row r="1502" spans="1:6" x14ac:dyDescent="0.2">
      <c r="A1502" s="202" t="s">
        <v>2262</v>
      </c>
      <c r="B1502" s="203">
        <v>5.14</v>
      </c>
      <c r="D1502" s="53" t="s">
        <v>2337</v>
      </c>
      <c r="E1502" s="55" t="s">
        <v>2338</v>
      </c>
      <c r="F1502" s="53" t="s">
        <v>1147</v>
      </c>
    </row>
    <row r="1503" spans="1:6" x14ac:dyDescent="0.2">
      <c r="A1503" s="202" t="s">
        <v>2264</v>
      </c>
      <c r="B1503" s="203">
        <v>4.45</v>
      </c>
      <c r="D1503" s="53" t="s">
        <v>2339</v>
      </c>
      <c r="E1503" s="55" t="s">
        <v>2338</v>
      </c>
      <c r="F1503" s="53" t="s">
        <v>1147</v>
      </c>
    </row>
    <row r="1504" spans="1:6" x14ac:dyDescent="0.2">
      <c r="A1504" s="202" t="s">
        <v>2265</v>
      </c>
      <c r="B1504" s="203">
        <v>3.89</v>
      </c>
      <c r="D1504" s="53" t="s">
        <v>2340</v>
      </c>
      <c r="E1504" s="55" t="s">
        <v>2341</v>
      </c>
      <c r="F1504" s="53" t="s">
        <v>1147</v>
      </c>
    </row>
    <row r="1505" spans="1:6" x14ac:dyDescent="0.2">
      <c r="A1505" s="202" t="s">
        <v>2267</v>
      </c>
      <c r="B1505" s="203">
        <v>3.37</v>
      </c>
      <c r="D1505" s="53" t="s">
        <v>2342</v>
      </c>
      <c r="E1505" s="55" t="s">
        <v>2341</v>
      </c>
      <c r="F1505" s="53" t="s">
        <v>1147</v>
      </c>
    </row>
    <row r="1506" spans="1:6" x14ac:dyDescent="0.2">
      <c r="A1506" s="202" t="s">
        <v>2268</v>
      </c>
      <c r="B1506" s="203">
        <v>0.68</v>
      </c>
      <c r="D1506" s="53" t="s">
        <v>2343</v>
      </c>
      <c r="E1506" s="55" t="s">
        <v>2344</v>
      </c>
      <c r="F1506" s="53" t="s">
        <v>1147</v>
      </c>
    </row>
    <row r="1507" spans="1:6" x14ac:dyDescent="0.2">
      <c r="A1507" s="202" t="s">
        <v>2270</v>
      </c>
      <c r="B1507" s="203">
        <v>0.59</v>
      </c>
      <c r="D1507" s="53" t="s">
        <v>2345</v>
      </c>
      <c r="E1507" s="55" t="s">
        <v>2344</v>
      </c>
      <c r="F1507" s="53" t="s">
        <v>1147</v>
      </c>
    </row>
    <row r="1508" spans="1:6" x14ac:dyDescent="0.2">
      <c r="A1508" s="202" t="s">
        <v>2271</v>
      </c>
      <c r="B1508" s="203">
        <v>0.45</v>
      </c>
      <c r="D1508" s="53" t="s">
        <v>2346</v>
      </c>
      <c r="E1508" s="55" t="s">
        <v>2347</v>
      </c>
      <c r="F1508" s="53" t="s">
        <v>1147</v>
      </c>
    </row>
    <row r="1509" spans="1:6" x14ac:dyDescent="0.2">
      <c r="A1509" s="202" t="s">
        <v>2273</v>
      </c>
      <c r="B1509" s="203">
        <v>0.39</v>
      </c>
      <c r="D1509" s="53" t="s">
        <v>2348</v>
      </c>
      <c r="E1509" s="55" t="s">
        <v>2347</v>
      </c>
      <c r="F1509" s="53" t="s">
        <v>1147</v>
      </c>
    </row>
    <row r="1510" spans="1:6" x14ac:dyDescent="0.2">
      <c r="A1510" s="202" t="s">
        <v>2274</v>
      </c>
      <c r="B1510" s="203">
        <v>4.1900000000000004</v>
      </c>
      <c r="D1510" s="53" t="s">
        <v>2349</v>
      </c>
      <c r="E1510" s="55" t="s">
        <v>2350</v>
      </c>
      <c r="F1510" s="53" t="s">
        <v>1147</v>
      </c>
    </row>
    <row r="1511" spans="1:6" x14ac:dyDescent="0.2">
      <c r="A1511" s="202" t="s">
        <v>2276</v>
      </c>
      <c r="B1511" s="203">
        <v>3.63</v>
      </c>
      <c r="D1511" s="53" t="s">
        <v>2351</v>
      </c>
      <c r="E1511" s="55" t="s">
        <v>2350</v>
      </c>
      <c r="F1511" s="53" t="s">
        <v>1147</v>
      </c>
    </row>
    <row r="1512" spans="1:6" x14ac:dyDescent="0.2">
      <c r="A1512" s="202" t="s">
        <v>2277</v>
      </c>
      <c r="B1512" s="203">
        <v>2.75</v>
      </c>
      <c r="D1512" s="53" t="s">
        <v>2352</v>
      </c>
      <c r="E1512" s="55" t="s">
        <v>2353</v>
      </c>
      <c r="F1512" s="53" t="s">
        <v>1147</v>
      </c>
    </row>
    <row r="1513" spans="1:6" x14ac:dyDescent="0.2">
      <c r="A1513" s="202" t="s">
        <v>2279</v>
      </c>
      <c r="B1513" s="203">
        <v>2.39</v>
      </c>
      <c r="D1513" s="53" t="s">
        <v>2354</v>
      </c>
      <c r="E1513" s="55" t="s">
        <v>2353</v>
      </c>
      <c r="F1513" s="53" t="s">
        <v>1147</v>
      </c>
    </row>
    <row r="1514" spans="1:6" x14ac:dyDescent="0.2">
      <c r="A1514" s="202" t="s">
        <v>2280</v>
      </c>
      <c r="B1514" s="203">
        <v>2.09</v>
      </c>
      <c r="D1514" s="53" t="s">
        <v>2355</v>
      </c>
      <c r="E1514" s="55" t="s">
        <v>2356</v>
      </c>
      <c r="F1514" s="53" t="s">
        <v>1147</v>
      </c>
    </row>
    <row r="1515" spans="1:6" x14ac:dyDescent="0.2">
      <c r="A1515" s="202" t="s">
        <v>2282</v>
      </c>
      <c r="B1515" s="203">
        <v>1.81</v>
      </c>
      <c r="D1515" s="53" t="s">
        <v>2357</v>
      </c>
      <c r="E1515" s="55" t="s">
        <v>2356</v>
      </c>
      <c r="F1515" s="53" t="s">
        <v>1147</v>
      </c>
    </row>
    <row r="1516" spans="1:6" x14ac:dyDescent="0.2">
      <c r="A1516" s="202" t="s">
        <v>2283</v>
      </c>
      <c r="B1516" s="203">
        <v>7.03</v>
      </c>
      <c r="D1516" s="53" t="s">
        <v>2358</v>
      </c>
      <c r="E1516" s="55" t="s">
        <v>2359</v>
      </c>
      <c r="F1516" s="53" t="s">
        <v>1147</v>
      </c>
    </row>
    <row r="1517" spans="1:6" x14ac:dyDescent="0.2">
      <c r="A1517" s="202" t="s">
        <v>2285</v>
      </c>
      <c r="B1517" s="203">
        <v>6.09</v>
      </c>
      <c r="D1517" s="53" t="s">
        <v>2360</v>
      </c>
      <c r="E1517" s="55" t="s">
        <v>2359</v>
      </c>
      <c r="F1517" s="53" t="s">
        <v>1147</v>
      </c>
    </row>
    <row r="1518" spans="1:6" x14ac:dyDescent="0.2">
      <c r="A1518" s="202" t="s">
        <v>2286</v>
      </c>
      <c r="B1518" s="203">
        <v>4.1900000000000004</v>
      </c>
      <c r="D1518" s="53" t="s">
        <v>2361</v>
      </c>
      <c r="E1518" s="55" t="s">
        <v>2362</v>
      </c>
      <c r="F1518" s="53" t="s">
        <v>1147</v>
      </c>
    </row>
    <row r="1519" spans="1:6" x14ac:dyDescent="0.2">
      <c r="A1519" s="202" t="s">
        <v>2288</v>
      </c>
      <c r="B1519" s="203">
        <v>3.63</v>
      </c>
      <c r="D1519" s="53" t="s">
        <v>2363</v>
      </c>
      <c r="E1519" s="55" t="s">
        <v>2362</v>
      </c>
      <c r="F1519" s="53" t="s">
        <v>1147</v>
      </c>
    </row>
    <row r="1520" spans="1:6" x14ac:dyDescent="0.2">
      <c r="A1520" s="202" t="s">
        <v>2289</v>
      </c>
      <c r="B1520" s="203">
        <v>3.87</v>
      </c>
      <c r="D1520" s="53" t="s">
        <v>2364</v>
      </c>
      <c r="E1520" s="55" t="s">
        <v>2365</v>
      </c>
      <c r="F1520" s="53" t="s">
        <v>1147</v>
      </c>
    </row>
    <row r="1521" spans="1:6" x14ac:dyDescent="0.2">
      <c r="A1521" s="202" t="s">
        <v>2291</v>
      </c>
      <c r="B1521" s="203">
        <v>3.35</v>
      </c>
      <c r="D1521" s="53" t="s">
        <v>2366</v>
      </c>
      <c r="E1521" s="55" t="s">
        <v>2365</v>
      </c>
      <c r="F1521" s="53" t="s">
        <v>1147</v>
      </c>
    </row>
    <row r="1522" spans="1:6" x14ac:dyDescent="0.2">
      <c r="A1522" s="202" t="s">
        <v>2292</v>
      </c>
      <c r="B1522" s="203">
        <v>7.03</v>
      </c>
      <c r="D1522" s="53" t="s">
        <v>2367</v>
      </c>
      <c r="E1522" s="55" t="s">
        <v>2368</v>
      </c>
      <c r="F1522" s="53" t="s">
        <v>1147</v>
      </c>
    </row>
    <row r="1523" spans="1:6" x14ac:dyDescent="0.2">
      <c r="A1523" s="202" t="s">
        <v>2294</v>
      </c>
      <c r="B1523" s="203">
        <v>6.09</v>
      </c>
      <c r="D1523" s="53" t="s">
        <v>2369</v>
      </c>
      <c r="E1523" s="55" t="s">
        <v>2368</v>
      </c>
      <c r="F1523" s="53" t="s">
        <v>1147</v>
      </c>
    </row>
    <row r="1524" spans="1:6" x14ac:dyDescent="0.2">
      <c r="A1524" s="202" t="s">
        <v>2295</v>
      </c>
      <c r="B1524" s="203">
        <v>12.57</v>
      </c>
      <c r="D1524" s="53" t="s">
        <v>2370</v>
      </c>
      <c r="E1524" s="55" t="s">
        <v>2371</v>
      </c>
      <c r="F1524" s="53" t="s">
        <v>1147</v>
      </c>
    </row>
    <row r="1525" spans="1:6" x14ac:dyDescent="0.2">
      <c r="A1525" s="202" t="s">
        <v>2297</v>
      </c>
      <c r="B1525" s="203">
        <v>10.89</v>
      </c>
      <c r="D1525" s="53" t="s">
        <v>2372</v>
      </c>
      <c r="E1525" s="55" t="s">
        <v>2371</v>
      </c>
      <c r="F1525" s="53" t="s">
        <v>1147</v>
      </c>
    </row>
    <row r="1526" spans="1:6" x14ac:dyDescent="0.2">
      <c r="A1526" s="202" t="s">
        <v>2298</v>
      </c>
      <c r="B1526" s="203">
        <v>10.47</v>
      </c>
      <c r="D1526" s="53" t="s">
        <v>2373</v>
      </c>
      <c r="E1526" s="55" t="s">
        <v>2374</v>
      </c>
      <c r="F1526" s="53" t="s">
        <v>1147</v>
      </c>
    </row>
    <row r="1527" spans="1:6" x14ac:dyDescent="0.2">
      <c r="A1527" s="202" t="s">
        <v>2300</v>
      </c>
      <c r="B1527" s="203">
        <v>9.08</v>
      </c>
      <c r="D1527" s="53" t="s">
        <v>2375</v>
      </c>
      <c r="E1527" s="55" t="s">
        <v>2374</v>
      </c>
      <c r="F1527" s="53" t="s">
        <v>1147</v>
      </c>
    </row>
    <row r="1528" spans="1:6" x14ac:dyDescent="0.2">
      <c r="A1528" s="202" t="s">
        <v>2301</v>
      </c>
      <c r="B1528" s="203">
        <v>7.66</v>
      </c>
      <c r="D1528" s="53" t="s">
        <v>2376</v>
      </c>
      <c r="E1528" s="55" t="s">
        <v>2377</v>
      </c>
      <c r="F1528" s="53" t="s">
        <v>1147</v>
      </c>
    </row>
    <row r="1529" spans="1:6" x14ac:dyDescent="0.2">
      <c r="A1529" s="202" t="s">
        <v>2303</v>
      </c>
      <c r="B1529" s="203">
        <v>6.64</v>
      </c>
      <c r="D1529" s="53" t="s">
        <v>2378</v>
      </c>
      <c r="E1529" s="55" t="s">
        <v>2377</v>
      </c>
      <c r="F1529" s="53" t="s">
        <v>1147</v>
      </c>
    </row>
    <row r="1530" spans="1:6" x14ac:dyDescent="0.2">
      <c r="A1530" s="202" t="s">
        <v>2304</v>
      </c>
      <c r="B1530" s="203">
        <v>5.14</v>
      </c>
      <c r="D1530" s="53" t="s">
        <v>2379</v>
      </c>
      <c r="E1530" s="55" t="s">
        <v>2380</v>
      </c>
      <c r="F1530" s="53" t="s">
        <v>1147</v>
      </c>
    </row>
    <row r="1531" spans="1:6" x14ac:dyDescent="0.2">
      <c r="A1531" s="202" t="s">
        <v>2306</v>
      </c>
      <c r="B1531" s="203">
        <v>4.45</v>
      </c>
      <c r="D1531" s="53" t="s">
        <v>2381</v>
      </c>
      <c r="E1531" s="55" t="s">
        <v>2380</v>
      </c>
      <c r="F1531" s="53" t="s">
        <v>1147</v>
      </c>
    </row>
    <row r="1532" spans="1:6" x14ac:dyDescent="0.2">
      <c r="A1532" s="202" t="s">
        <v>2307</v>
      </c>
      <c r="B1532" s="203">
        <v>3.89</v>
      </c>
      <c r="D1532" s="53" t="s">
        <v>2382</v>
      </c>
      <c r="E1532" s="55" t="s">
        <v>2383</v>
      </c>
      <c r="F1532" s="53" t="s">
        <v>1147</v>
      </c>
    </row>
    <row r="1533" spans="1:6" x14ac:dyDescent="0.2">
      <c r="A1533" s="202" t="s">
        <v>2309</v>
      </c>
      <c r="B1533" s="203">
        <v>3.37</v>
      </c>
      <c r="D1533" s="53" t="s">
        <v>2384</v>
      </c>
      <c r="E1533" s="55" t="s">
        <v>2383</v>
      </c>
      <c r="F1533" s="53" t="s">
        <v>1147</v>
      </c>
    </row>
    <row r="1534" spans="1:6" x14ac:dyDescent="0.2">
      <c r="A1534" s="202" t="s">
        <v>2310</v>
      </c>
      <c r="B1534" s="203">
        <v>0.68</v>
      </c>
      <c r="D1534" s="53" t="s">
        <v>2385</v>
      </c>
      <c r="E1534" s="55" t="s">
        <v>2386</v>
      </c>
      <c r="F1534" s="53" t="s">
        <v>1147</v>
      </c>
    </row>
    <row r="1535" spans="1:6" x14ac:dyDescent="0.2">
      <c r="A1535" s="202" t="s">
        <v>2312</v>
      </c>
      <c r="B1535" s="203">
        <v>0.59</v>
      </c>
      <c r="D1535" s="53" t="s">
        <v>2387</v>
      </c>
      <c r="E1535" s="55" t="s">
        <v>2386</v>
      </c>
      <c r="F1535" s="53" t="s">
        <v>1147</v>
      </c>
    </row>
    <row r="1536" spans="1:6" x14ac:dyDescent="0.2">
      <c r="A1536" s="202" t="s">
        <v>2313</v>
      </c>
      <c r="B1536" s="203">
        <v>0.45</v>
      </c>
      <c r="D1536" s="53" t="s">
        <v>2388</v>
      </c>
      <c r="E1536" s="55" t="s">
        <v>2389</v>
      </c>
      <c r="F1536" s="53" t="s">
        <v>1147</v>
      </c>
    </row>
    <row r="1537" spans="1:6" x14ac:dyDescent="0.2">
      <c r="A1537" s="202" t="s">
        <v>2315</v>
      </c>
      <c r="B1537" s="203">
        <v>0.39</v>
      </c>
      <c r="D1537" s="53" t="s">
        <v>2390</v>
      </c>
      <c r="E1537" s="55" t="s">
        <v>2389</v>
      </c>
      <c r="F1537" s="53" t="s">
        <v>1147</v>
      </c>
    </row>
    <row r="1538" spans="1:6" x14ac:dyDescent="0.2">
      <c r="A1538" s="202" t="s">
        <v>2316</v>
      </c>
      <c r="B1538" s="203">
        <v>4.1900000000000004</v>
      </c>
      <c r="D1538" s="53" t="s">
        <v>2391</v>
      </c>
      <c r="E1538" s="55" t="s">
        <v>2392</v>
      </c>
      <c r="F1538" s="53" t="s">
        <v>1147</v>
      </c>
    </row>
    <row r="1539" spans="1:6" x14ac:dyDescent="0.2">
      <c r="A1539" s="202" t="s">
        <v>2318</v>
      </c>
      <c r="B1539" s="203">
        <v>3.63</v>
      </c>
      <c r="D1539" s="53" t="s">
        <v>2393</v>
      </c>
      <c r="E1539" s="55" t="s">
        <v>2392</v>
      </c>
      <c r="F1539" s="53" t="s">
        <v>1147</v>
      </c>
    </row>
    <row r="1540" spans="1:6" x14ac:dyDescent="0.2">
      <c r="A1540" s="202" t="s">
        <v>2319</v>
      </c>
      <c r="B1540" s="203">
        <v>2.75</v>
      </c>
      <c r="D1540" s="53" t="s">
        <v>2394</v>
      </c>
      <c r="E1540" s="55" t="s">
        <v>2395</v>
      </c>
      <c r="F1540" s="53" t="s">
        <v>1147</v>
      </c>
    </row>
    <row r="1541" spans="1:6" x14ac:dyDescent="0.2">
      <c r="A1541" s="202" t="s">
        <v>2321</v>
      </c>
      <c r="B1541" s="203">
        <v>2.39</v>
      </c>
      <c r="D1541" s="53" t="s">
        <v>2396</v>
      </c>
      <c r="E1541" s="55" t="s">
        <v>2395</v>
      </c>
      <c r="F1541" s="53" t="s">
        <v>1147</v>
      </c>
    </row>
    <row r="1542" spans="1:6" x14ac:dyDescent="0.2">
      <c r="A1542" s="202" t="s">
        <v>2322</v>
      </c>
      <c r="B1542" s="203">
        <v>2.09</v>
      </c>
      <c r="D1542" s="53" t="s">
        <v>2397</v>
      </c>
      <c r="E1542" s="55" t="s">
        <v>2398</v>
      </c>
      <c r="F1542" s="53" t="s">
        <v>1147</v>
      </c>
    </row>
    <row r="1543" spans="1:6" x14ac:dyDescent="0.2">
      <c r="A1543" s="202" t="s">
        <v>2324</v>
      </c>
      <c r="B1543" s="203">
        <v>1.81</v>
      </c>
      <c r="D1543" s="53" t="s">
        <v>2399</v>
      </c>
      <c r="E1543" s="55" t="s">
        <v>2398</v>
      </c>
      <c r="F1543" s="53" t="s">
        <v>1147</v>
      </c>
    </row>
    <row r="1544" spans="1:6" x14ac:dyDescent="0.2">
      <c r="A1544" s="202" t="s">
        <v>2325</v>
      </c>
      <c r="B1544" s="203">
        <v>8.3800000000000008</v>
      </c>
      <c r="D1544" s="53" t="s">
        <v>2400</v>
      </c>
      <c r="E1544" s="55" t="s">
        <v>2401</v>
      </c>
      <c r="F1544" s="53" t="s">
        <v>1147</v>
      </c>
    </row>
    <row r="1545" spans="1:6" x14ac:dyDescent="0.2">
      <c r="A1545" s="202" t="s">
        <v>2327</v>
      </c>
      <c r="B1545" s="203">
        <v>7.26</v>
      </c>
      <c r="D1545" s="53" t="s">
        <v>2402</v>
      </c>
      <c r="E1545" s="55" t="s">
        <v>2401</v>
      </c>
      <c r="F1545" s="53" t="s">
        <v>1147</v>
      </c>
    </row>
    <row r="1546" spans="1:6" x14ac:dyDescent="0.2">
      <c r="A1546" s="202" t="s">
        <v>2328</v>
      </c>
      <c r="B1546" s="203">
        <v>7.03</v>
      </c>
      <c r="D1546" s="53" t="s">
        <v>2403</v>
      </c>
      <c r="E1546" s="55" t="s">
        <v>2404</v>
      </c>
      <c r="F1546" s="53" t="s">
        <v>1147</v>
      </c>
    </row>
    <row r="1547" spans="1:6" x14ac:dyDescent="0.2">
      <c r="A1547" s="202" t="s">
        <v>2330</v>
      </c>
      <c r="B1547" s="203">
        <v>6.09</v>
      </c>
      <c r="D1547" s="53" t="s">
        <v>2405</v>
      </c>
      <c r="E1547" s="55" t="s">
        <v>2404</v>
      </c>
      <c r="F1547" s="53" t="s">
        <v>1147</v>
      </c>
    </row>
    <row r="1548" spans="1:6" x14ac:dyDescent="0.2">
      <c r="A1548" s="202" t="s">
        <v>2331</v>
      </c>
      <c r="B1548" s="203">
        <v>4.1900000000000004</v>
      </c>
      <c r="D1548" s="53" t="s">
        <v>2406</v>
      </c>
      <c r="E1548" s="55" t="s">
        <v>2407</v>
      </c>
      <c r="F1548" s="53" t="s">
        <v>1147</v>
      </c>
    </row>
    <row r="1549" spans="1:6" x14ac:dyDescent="0.2">
      <c r="A1549" s="202" t="s">
        <v>2333</v>
      </c>
      <c r="B1549" s="203">
        <v>3.63</v>
      </c>
      <c r="D1549" s="53" t="s">
        <v>2408</v>
      </c>
      <c r="E1549" s="55" t="s">
        <v>2407</v>
      </c>
      <c r="F1549" s="53" t="s">
        <v>1147</v>
      </c>
    </row>
    <row r="1550" spans="1:6" x14ac:dyDescent="0.2">
      <c r="A1550" s="202" t="s">
        <v>2334</v>
      </c>
      <c r="B1550" s="203">
        <v>14</v>
      </c>
      <c r="D1550" s="53" t="s">
        <v>2409</v>
      </c>
      <c r="E1550" s="55" t="s">
        <v>2410</v>
      </c>
      <c r="F1550" s="53" t="s">
        <v>1147</v>
      </c>
    </row>
    <row r="1551" spans="1:6" x14ac:dyDescent="0.2">
      <c r="A1551" s="202" t="s">
        <v>2336</v>
      </c>
      <c r="B1551" s="203">
        <v>12.13</v>
      </c>
      <c r="D1551" s="53" t="s">
        <v>2411</v>
      </c>
      <c r="E1551" s="55" t="s">
        <v>2410</v>
      </c>
      <c r="F1551" s="53" t="s">
        <v>1147</v>
      </c>
    </row>
    <row r="1552" spans="1:6" x14ac:dyDescent="0.2">
      <c r="A1552" s="202" t="s">
        <v>2337</v>
      </c>
      <c r="B1552" s="203">
        <v>10.47</v>
      </c>
      <c r="D1552" s="53" t="s">
        <v>2412</v>
      </c>
      <c r="E1552" s="55" t="s">
        <v>2413</v>
      </c>
      <c r="F1552" s="53" t="s">
        <v>1147</v>
      </c>
    </row>
    <row r="1553" spans="1:6" x14ac:dyDescent="0.2">
      <c r="A1553" s="202" t="s">
        <v>2339</v>
      </c>
      <c r="B1553" s="203">
        <v>9.08</v>
      </c>
      <c r="D1553" s="53" t="s">
        <v>2414</v>
      </c>
      <c r="E1553" s="55" t="s">
        <v>2413</v>
      </c>
      <c r="F1553" s="53" t="s">
        <v>1147</v>
      </c>
    </row>
    <row r="1554" spans="1:6" x14ac:dyDescent="0.2">
      <c r="A1554" s="202" t="s">
        <v>2340</v>
      </c>
      <c r="B1554" s="203">
        <v>16.760000000000002</v>
      </c>
      <c r="D1554" s="53" t="s">
        <v>2415</v>
      </c>
      <c r="E1554" s="55" t="s">
        <v>2416</v>
      </c>
      <c r="F1554" s="53" t="s">
        <v>1147</v>
      </c>
    </row>
    <row r="1555" spans="1:6" x14ac:dyDescent="0.2">
      <c r="A1555" s="202" t="s">
        <v>2342</v>
      </c>
      <c r="B1555" s="203">
        <v>14.52</v>
      </c>
      <c r="D1555" s="53" t="s">
        <v>2417</v>
      </c>
      <c r="E1555" s="55" t="s">
        <v>2416</v>
      </c>
      <c r="F1555" s="53" t="s">
        <v>1147</v>
      </c>
    </row>
    <row r="1556" spans="1:6" x14ac:dyDescent="0.2">
      <c r="A1556" s="202" t="s">
        <v>2343</v>
      </c>
      <c r="B1556" s="203">
        <v>10.210000000000001</v>
      </c>
      <c r="D1556" s="53" t="s">
        <v>2418</v>
      </c>
      <c r="E1556" s="55" t="s">
        <v>2419</v>
      </c>
      <c r="F1556" s="53" t="s">
        <v>1147</v>
      </c>
    </row>
    <row r="1557" spans="1:6" x14ac:dyDescent="0.2">
      <c r="A1557" s="202" t="s">
        <v>2345</v>
      </c>
      <c r="B1557" s="203">
        <v>8.85</v>
      </c>
      <c r="D1557" s="53" t="s">
        <v>2420</v>
      </c>
      <c r="E1557" s="55" t="s">
        <v>2419</v>
      </c>
      <c r="F1557" s="53" t="s">
        <v>1147</v>
      </c>
    </row>
    <row r="1558" spans="1:6" x14ac:dyDescent="0.2">
      <c r="A1558" s="202" t="s">
        <v>2346</v>
      </c>
      <c r="B1558" s="203">
        <v>7.66</v>
      </c>
      <c r="D1558" s="53" t="s">
        <v>2421</v>
      </c>
      <c r="E1558" s="55" t="s">
        <v>2422</v>
      </c>
      <c r="F1558" s="53" t="s">
        <v>1147</v>
      </c>
    </row>
    <row r="1559" spans="1:6" x14ac:dyDescent="0.2">
      <c r="A1559" s="202" t="s">
        <v>2348</v>
      </c>
      <c r="B1559" s="203">
        <v>6.64</v>
      </c>
      <c r="D1559" s="53" t="s">
        <v>2423</v>
      </c>
      <c r="E1559" s="55" t="s">
        <v>2422</v>
      </c>
      <c r="F1559" s="53" t="s">
        <v>1147</v>
      </c>
    </row>
    <row r="1560" spans="1:6" x14ac:dyDescent="0.2">
      <c r="A1560" s="202" t="s">
        <v>2349</v>
      </c>
      <c r="B1560" s="203">
        <v>5.14</v>
      </c>
      <c r="D1560" s="53" t="s">
        <v>2424</v>
      </c>
      <c r="E1560" s="55" t="s">
        <v>2425</v>
      </c>
      <c r="F1560" s="53" t="s">
        <v>1147</v>
      </c>
    </row>
    <row r="1561" spans="1:6" x14ac:dyDescent="0.2">
      <c r="A1561" s="202" t="s">
        <v>2351</v>
      </c>
      <c r="B1561" s="203">
        <v>4.45</v>
      </c>
      <c r="D1561" s="53" t="s">
        <v>2426</v>
      </c>
      <c r="E1561" s="55" t="s">
        <v>2425</v>
      </c>
      <c r="F1561" s="53" t="s">
        <v>1147</v>
      </c>
    </row>
    <row r="1562" spans="1:6" x14ac:dyDescent="0.2">
      <c r="A1562" s="202" t="s">
        <v>2352</v>
      </c>
      <c r="B1562" s="203">
        <v>0.92</v>
      </c>
      <c r="D1562" s="53" t="s">
        <v>2427</v>
      </c>
      <c r="E1562" s="55" t="s">
        <v>2428</v>
      </c>
      <c r="F1562" s="53" t="s">
        <v>1147</v>
      </c>
    </row>
    <row r="1563" spans="1:6" x14ac:dyDescent="0.2">
      <c r="A1563" s="202" t="s">
        <v>2354</v>
      </c>
      <c r="B1563" s="203">
        <v>0.8</v>
      </c>
      <c r="D1563" s="53" t="s">
        <v>2429</v>
      </c>
      <c r="E1563" s="55" t="s">
        <v>2428</v>
      </c>
      <c r="F1563" s="53" t="s">
        <v>1147</v>
      </c>
    </row>
    <row r="1564" spans="1:6" x14ac:dyDescent="0.2">
      <c r="A1564" s="202" t="s">
        <v>2355</v>
      </c>
      <c r="B1564" s="203">
        <v>0.68</v>
      </c>
      <c r="D1564" s="53" t="s">
        <v>2430</v>
      </c>
      <c r="E1564" s="55" t="s">
        <v>2431</v>
      </c>
      <c r="F1564" s="53" t="s">
        <v>1147</v>
      </c>
    </row>
    <row r="1565" spans="1:6" x14ac:dyDescent="0.2">
      <c r="A1565" s="202" t="s">
        <v>2357</v>
      </c>
      <c r="B1565" s="203">
        <v>0.59</v>
      </c>
      <c r="D1565" s="53" t="s">
        <v>2432</v>
      </c>
      <c r="E1565" s="55" t="s">
        <v>2431</v>
      </c>
      <c r="F1565" s="53" t="s">
        <v>1147</v>
      </c>
    </row>
    <row r="1566" spans="1:6" x14ac:dyDescent="0.2">
      <c r="A1566" s="202" t="s">
        <v>2358</v>
      </c>
      <c r="B1566" s="203">
        <v>4.1900000000000004</v>
      </c>
      <c r="D1566" s="53" t="s">
        <v>2433</v>
      </c>
      <c r="E1566" s="55" t="s">
        <v>2434</v>
      </c>
      <c r="F1566" s="53" t="s">
        <v>1147</v>
      </c>
    </row>
    <row r="1567" spans="1:6" x14ac:dyDescent="0.2">
      <c r="A1567" s="202" t="s">
        <v>2360</v>
      </c>
      <c r="B1567" s="203">
        <v>3.63</v>
      </c>
      <c r="D1567" s="53" t="s">
        <v>2435</v>
      </c>
      <c r="E1567" s="55" t="s">
        <v>2434</v>
      </c>
      <c r="F1567" s="53" t="s">
        <v>1147</v>
      </c>
    </row>
    <row r="1568" spans="1:6" x14ac:dyDescent="0.2">
      <c r="A1568" s="202" t="s">
        <v>2361</v>
      </c>
      <c r="B1568" s="203">
        <v>2.75</v>
      </c>
      <c r="D1568" s="53" t="s">
        <v>2436</v>
      </c>
      <c r="E1568" s="55" t="s">
        <v>2437</v>
      </c>
      <c r="F1568" s="53" t="s">
        <v>1147</v>
      </c>
    </row>
    <row r="1569" spans="1:6" x14ac:dyDescent="0.2">
      <c r="A1569" s="202" t="s">
        <v>2363</v>
      </c>
      <c r="B1569" s="203">
        <v>2.39</v>
      </c>
      <c r="D1569" s="53" t="s">
        <v>2438</v>
      </c>
      <c r="E1569" s="55" t="s">
        <v>2437</v>
      </c>
      <c r="F1569" s="53" t="s">
        <v>1147</v>
      </c>
    </row>
    <row r="1570" spans="1:6" x14ac:dyDescent="0.2">
      <c r="A1570" s="202" t="s">
        <v>2364</v>
      </c>
      <c r="B1570" s="203">
        <v>2.09</v>
      </c>
      <c r="D1570" s="53" t="s">
        <v>2439</v>
      </c>
      <c r="E1570" s="55" t="s">
        <v>2440</v>
      </c>
      <c r="F1570" s="53" t="s">
        <v>1147</v>
      </c>
    </row>
    <row r="1571" spans="1:6" x14ac:dyDescent="0.2">
      <c r="A1571" s="202" t="s">
        <v>2366</v>
      </c>
      <c r="B1571" s="203">
        <v>1.81</v>
      </c>
      <c r="D1571" s="53" t="s">
        <v>2441</v>
      </c>
      <c r="E1571" s="55" t="s">
        <v>2440</v>
      </c>
      <c r="F1571" s="53" t="s">
        <v>1147</v>
      </c>
    </row>
    <row r="1572" spans="1:6" x14ac:dyDescent="0.2">
      <c r="A1572" s="202" t="s">
        <v>2367</v>
      </c>
      <c r="B1572" s="203">
        <v>6.42</v>
      </c>
      <c r="D1572" s="53" t="s">
        <v>2442</v>
      </c>
      <c r="E1572" s="55" t="s">
        <v>2443</v>
      </c>
      <c r="F1572" s="53" t="s">
        <v>1147</v>
      </c>
    </row>
    <row r="1573" spans="1:6" x14ac:dyDescent="0.2">
      <c r="A1573" s="202" t="s">
        <v>2369</v>
      </c>
      <c r="B1573" s="203">
        <v>5.56</v>
      </c>
      <c r="D1573" s="53" t="s">
        <v>2444</v>
      </c>
      <c r="E1573" s="55" t="s">
        <v>2443</v>
      </c>
      <c r="F1573" s="53" t="s">
        <v>1147</v>
      </c>
    </row>
    <row r="1574" spans="1:6" x14ac:dyDescent="0.2">
      <c r="A1574" s="202" t="s">
        <v>2370</v>
      </c>
      <c r="B1574" s="203">
        <v>5.33</v>
      </c>
      <c r="D1574" s="53" t="s">
        <v>2445</v>
      </c>
      <c r="E1574" s="55" t="s">
        <v>2446</v>
      </c>
      <c r="F1574" s="53" t="s">
        <v>1147</v>
      </c>
    </row>
    <row r="1575" spans="1:6" x14ac:dyDescent="0.2">
      <c r="A1575" s="202" t="s">
        <v>2372</v>
      </c>
      <c r="B1575" s="203">
        <v>4.62</v>
      </c>
      <c r="D1575" s="53" t="s">
        <v>2447</v>
      </c>
      <c r="E1575" s="55" t="s">
        <v>2446</v>
      </c>
      <c r="F1575" s="53" t="s">
        <v>1147</v>
      </c>
    </row>
    <row r="1576" spans="1:6" x14ac:dyDescent="0.2">
      <c r="A1576" s="202" t="s">
        <v>2373</v>
      </c>
      <c r="B1576" s="203">
        <v>3.23</v>
      </c>
      <c r="D1576" s="53" t="s">
        <v>2448</v>
      </c>
      <c r="E1576" s="55" t="s">
        <v>2449</v>
      </c>
      <c r="F1576" s="53" t="s">
        <v>1147</v>
      </c>
    </row>
    <row r="1577" spans="1:6" x14ac:dyDescent="0.2">
      <c r="A1577" s="202" t="s">
        <v>2375</v>
      </c>
      <c r="B1577" s="203">
        <v>2.8</v>
      </c>
      <c r="D1577" s="53" t="s">
        <v>2450</v>
      </c>
      <c r="E1577" s="55" t="s">
        <v>2449</v>
      </c>
      <c r="F1577" s="53" t="s">
        <v>1147</v>
      </c>
    </row>
    <row r="1578" spans="1:6" x14ac:dyDescent="0.2">
      <c r="A1578" s="202" t="s">
        <v>2376</v>
      </c>
      <c r="B1578" s="203">
        <v>8.3800000000000008</v>
      </c>
      <c r="D1578" s="53" t="s">
        <v>2451</v>
      </c>
      <c r="E1578" s="55" t="s">
        <v>2452</v>
      </c>
      <c r="F1578" s="53" t="s">
        <v>1147</v>
      </c>
    </row>
    <row r="1579" spans="1:6" x14ac:dyDescent="0.2">
      <c r="A1579" s="202" t="s">
        <v>2378</v>
      </c>
      <c r="B1579" s="203">
        <v>7.26</v>
      </c>
      <c r="D1579" s="53" t="s">
        <v>2453</v>
      </c>
      <c r="E1579" s="55" t="s">
        <v>2452</v>
      </c>
      <c r="F1579" s="53" t="s">
        <v>1147</v>
      </c>
    </row>
    <row r="1580" spans="1:6" x14ac:dyDescent="0.2">
      <c r="A1580" s="202" t="s">
        <v>2379</v>
      </c>
      <c r="B1580" s="203">
        <v>7.03</v>
      </c>
      <c r="D1580" s="53" t="s">
        <v>2454</v>
      </c>
      <c r="E1580" s="55" t="s">
        <v>2455</v>
      </c>
      <c r="F1580" s="53" t="s">
        <v>1147</v>
      </c>
    </row>
    <row r="1581" spans="1:6" x14ac:dyDescent="0.2">
      <c r="A1581" s="202" t="s">
        <v>2381</v>
      </c>
      <c r="B1581" s="203">
        <v>6.09</v>
      </c>
      <c r="D1581" s="53" t="s">
        <v>2456</v>
      </c>
      <c r="E1581" s="55" t="s">
        <v>2455</v>
      </c>
      <c r="F1581" s="53" t="s">
        <v>1147</v>
      </c>
    </row>
    <row r="1582" spans="1:6" x14ac:dyDescent="0.2">
      <c r="A1582" s="202" t="s">
        <v>2382</v>
      </c>
      <c r="B1582" s="203">
        <v>4.1900000000000004</v>
      </c>
      <c r="D1582" s="53" t="s">
        <v>2457</v>
      </c>
      <c r="E1582" s="55" t="s">
        <v>2458</v>
      </c>
      <c r="F1582" s="53" t="s">
        <v>1147</v>
      </c>
    </row>
    <row r="1583" spans="1:6" x14ac:dyDescent="0.2">
      <c r="A1583" s="202" t="s">
        <v>2384</v>
      </c>
      <c r="B1583" s="203">
        <v>3.63</v>
      </c>
      <c r="D1583" s="53" t="s">
        <v>2459</v>
      </c>
      <c r="E1583" s="55" t="s">
        <v>2458</v>
      </c>
      <c r="F1583" s="53" t="s">
        <v>1147</v>
      </c>
    </row>
    <row r="1584" spans="1:6" x14ac:dyDescent="0.2">
      <c r="A1584" s="202" t="s">
        <v>2385</v>
      </c>
      <c r="B1584" s="203">
        <v>14</v>
      </c>
      <c r="D1584" s="53" t="s">
        <v>2460</v>
      </c>
      <c r="E1584" s="55" t="s">
        <v>2461</v>
      </c>
      <c r="F1584" s="53" t="s">
        <v>1147</v>
      </c>
    </row>
    <row r="1585" spans="1:6" x14ac:dyDescent="0.2">
      <c r="A1585" s="202" t="s">
        <v>2387</v>
      </c>
      <c r="B1585" s="203">
        <v>12.13</v>
      </c>
      <c r="D1585" s="53" t="s">
        <v>2462</v>
      </c>
      <c r="E1585" s="55" t="s">
        <v>2461</v>
      </c>
      <c r="F1585" s="53" t="s">
        <v>1147</v>
      </c>
    </row>
    <row r="1586" spans="1:6" x14ac:dyDescent="0.2">
      <c r="A1586" s="202" t="s">
        <v>2388</v>
      </c>
      <c r="B1586" s="203">
        <v>10.47</v>
      </c>
      <c r="D1586" s="53" t="s">
        <v>2463</v>
      </c>
      <c r="E1586" s="55" t="s">
        <v>2464</v>
      </c>
      <c r="F1586" s="53" t="s">
        <v>1147</v>
      </c>
    </row>
    <row r="1587" spans="1:6" x14ac:dyDescent="0.2">
      <c r="A1587" s="202" t="s">
        <v>2390</v>
      </c>
      <c r="B1587" s="203">
        <v>9.08</v>
      </c>
      <c r="D1587" s="53" t="s">
        <v>2465</v>
      </c>
      <c r="E1587" s="55" t="s">
        <v>2464</v>
      </c>
      <c r="F1587" s="53" t="s">
        <v>1147</v>
      </c>
    </row>
    <row r="1588" spans="1:6" x14ac:dyDescent="0.2">
      <c r="A1588" s="202" t="s">
        <v>2391</v>
      </c>
      <c r="B1588" s="203">
        <v>16.760000000000002</v>
      </c>
      <c r="D1588" s="53" t="s">
        <v>2466</v>
      </c>
      <c r="E1588" s="55" t="s">
        <v>2467</v>
      </c>
      <c r="F1588" s="53" t="s">
        <v>1147</v>
      </c>
    </row>
    <row r="1589" spans="1:6" x14ac:dyDescent="0.2">
      <c r="A1589" s="202" t="s">
        <v>2393</v>
      </c>
      <c r="B1589" s="203">
        <v>14.52</v>
      </c>
      <c r="D1589" s="53" t="s">
        <v>2468</v>
      </c>
      <c r="E1589" s="55" t="s">
        <v>2467</v>
      </c>
      <c r="F1589" s="53" t="s">
        <v>1147</v>
      </c>
    </row>
    <row r="1590" spans="1:6" x14ac:dyDescent="0.2">
      <c r="A1590" s="202" t="s">
        <v>2394</v>
      </c>
      <c r="B1590" s="203">
        <v>10.210000000000001</v>
      </c>
      <c r="D1590" s="53" t="s">
        <v>2469</v>
      </c>
      <c r="E1590" s="55" t="s">
        <v>2470</v>
      </c>
      <c r="F1590" s="53" t="s">
        <v>1147</v>
      </c>
    </row>
    <row r="1591" spans="1:6" x14ac:dyDescent="0.2">
      <c r="A1591" s="202" t="s">
        <v>2396</v>
      </c>
      <c r="B1591" s="203">
        <v>8.85</v>
      </c>
      <c r="D1591" s="53" t="s">
        <v>2471</v>
      </c>
      <c r="E1591" s="55" t="s">
        <v>2470</v>
      </c>
      <c r="F1591" s="53" t="s">
        <v>1147</v>
      </c>
    </row>
    <row r="1592" spans="1:6" x14ac:dyDescent="0.2">
      <c r="A1592" s="202" t="s">
        <v>2397</v>
      </c>
      <c r="B1592" s="203">
        <v>7.66</v>
      </c>
      <c r="D1592" s="53" t="s">
        <v>2472</v>
      </c>
      <c r="E1592" s="55" t="s">
        <v>2473</v>
      </c>
      <c r="F1592" s="53" t="s">
        <v>1147</v>
      </c>
    </row>
    <row r="1593" spans="1:6" x14ac:dyDescent="0.2">
      <c r="A1593" s="202" t="s">
        <v>2399</v>
      </c>
      <c r="B1593" s="203">
        <v>6.64</v>
      </c>
      <c r="D1593" s="53" t="s">
        <v>2474</v>
      </c>
      <c r="E1593" s="55" t="s">
        <v>2473</v>
      </c>
      <c r="F1593" s="53" t="s">
        <v>1147</v>
      </c>
    </row>
    <row r="1594" spans="1:6" x14ac:dyDescent="0.2">
      <c r="A1594" s="202" t="s">
        <v>2400</v>
      </c>
      <c r="B1594" s="203">
        <v>5.14</v>
      </c>
      <c r="D1594" s="53" t="s">
        <v>2475</v>
      </c>
      <c r="E1594" s="55" t="s">
        <v>2476</v>
      </c>
      <c r="F1594" s="53" t="s">
        <v>1147</v>
      </c>
    </row>
    <row r="1595" spans="1:6" x14ac:dyDescent="0.2">
      <c r="A1595" s="202" t="s">
        <v>2402</v>
      </c>
      <c r="B1595" s="203">
        <v>4.45</v>
      </c>
      <c r="D1595" s="53" t="s">
        <v>2477</v>
      </c>
      <c r="E1595" s="55" t="s">
        <v>2476</v>
      </c>
      <c r="F1595" s="53" t="s">
        <v>1147</v>
      </c>
    </row>
    <row r="1596" spans="1:6" x14ac:dyDescent="0.2">
      <c r="A1596" s="202" t="s">
        <v>2403</v>
      </c>
      <c r="B1596" s="203">
        <v>0.92</v>
      </c>
      <c r="D1596" s="53" t="s">
        <v>2478</v>
      </c>
      <c r="E1596" s="55" t="s">
        <v>2479</v>
      </c>
      <c r="F1596" s="53" t="s">
        <v>1147</v>
      </c>
    </row>
    <row r="1597" spans="1:6" x14ac:dyDescent="0.2">
      <c r="A1597" s="202" t="s">
        <v>2405</v>
      </c>
      <c r="B1597" s="203">
        <v>0.8</v>
      </c>
      <c r="D1597" s="53" t="s">
        <v>2480</v>
      </c>
      <c r="E1597" s="55" t="s">
        <v>2479</v>
      </c>
      <c r="F1597" s="53" t="s">
        <v>1147</v>
      </c>
    </row>
    <row r="1598" spans="1:6" x14ac:dyDescent="0.2">
      <c r="A1598" s="202" t="s">
        <v>2406</v>
      </c>
      <c r="B1598" s="203">
        <v>0.68</v>
      </c>
      <c r="D1598" s="53" t="s">
        <v>2481</v>
      </c>
      <c r="E1598" s="55" t="s">
        <v>2482</v>
      </c>
      <c r="F1598" s="53" t="s">
        <v>1147</v>
      </c>
    </row>
    <row r="1599" spans="1:6" x14ac:dyDescent="0.2">
      <c r="A1599" s="202" t="s">
        <v>2408</v>
      </c>
      <c r="B1599" s="203">
        <v>0.59</v>
      </c>
      <c r="D1599" s="53" t="s">
        <v>2483</v>
      </c>
      <c r="E1599" s="55" t="s">
        <v>2482</v>
      </c>
      <c r="F1599" s="53" t="s">
        <v>1147</v>
      </c>
    </row>
    <row r="1600" spans="1:6" x14ac:dyDescent="0.2">
      <c r="A1600" s="202" t="s">
        <v>2409</v>
      </c>
      <c r="B1600" s="203">
        <v>4.1900000000000004</v>
      </c>
      <c r="D1600" s="53" t="s">
        <v>2484</v>
      </c>
      <c r="E1600" s="55" t="s">
        <v>2485</v>
      </c>
      <c r="F1600" s="53" t="s">
        <v>1147</v>
      </c>
    </row>
    <row r="1601" spans="1:6" x14ac:dyDescent="0.2">
      <c r="A1601" s="202" t="s">
        <v>2411</v>
      </c>
      <c r="B1601" s="203">
        <v>3.63</v>
      </c>
      <c r="D1601" s="53" t="s">
        <v>2486</v>
      </c>
      <c r="E1601" s="55" t="s">
        <v>2485</v>
      </c>
      <c r="F1601" s="53" t="s">
        <v>1147</v>
      </c>
    </row>
    <row r="1602" spans="1:6" x14ac:dyDescent="0.2">
      <c r="A1602" s="202" t="s">
        <v>2412</v>
      </c>
      <c r="B1602" s="203">
        <v>2.75</v>
      </c>
      <c r="D1602" s="53" t="s">
        <v>2487</v>
      </c>
      <c r="E1602" s="55" t="s">
        <v>2488</v>
      </c>
      <c r="F1602" s="53" t="s">
        <v>1147</v>
      </c>
    </row>
    <row r="1603" spans="1:6" x14ac:dyDescent="0.2">
      <c r="A1603" s="202" t="s">
        <v>2414</v>
      </c>
      <c r="B1603" s="203">
        <v>2.39</v>
      </c>
      <c r="D1603" s="53" t="s">
        <v>2489</v>
      </c>
      <c r="E1603" s="55" t="s">
        <v>2488</v>
      </c>
      <c r="F1603" s="53" t="s">
        <v>1147</v>
      </c>
    </row>
    <row r="1604" spans="1:6" x14ac:dyDescent="0.2">
      <c r="A1604" s="202" t="s">
        <v>2415</v>
      </c>
      <c r="B1604" s="203">
        <v>2.09</v>
      </c>
      <c r="D1604" s="53" t="s">
        <v>2490</v>
      </c>
      <c r="E1604" s="55" t="s">
        <v>2491</v>
      </c>
      <c r="F1604" s="53" t="s">
        <v>1147</v>
      </c>
    </row>
    <row r="1605" spans="1:6" x14ac:dyDescent="0.2">
      <c r="A1605" s="202" t="s">
        <v>2417</v>
      </c>
      <c r="B1605" s="203">
        <v>1.81</v>
      </c>
      <c r="D1605" s="53" t="s">
        <v>2492</v>
      </c>
      <c r="E1605" s="55" t="s">
        <v>2491</v>
      </c>
      <c r="F1605" s="53" t="s">
        <v>1147</v>
      </c>
    </row>
    <row r="1606" spans="1:6" x14ac:dyDescent="0.2">
      <c r="A1606" s="202" t="s">
        <v>2418</v>
      </c>
      <c r="B1606" s="203">
        <v>6.42</v>
      </c>
      <c r="D1606" s="53" t="s">
        <v>2493</v>
      </c>
      <c r="E1606" s="55" t="s">
        <v>2494</v>
      </c>
      <c r="F1606" s="53" t="s">
        <v>1147</v>
      </c>
    </row>
    <row r="1607" spans="1:6" x14ac:dyDescent="0.2">
      <c r="A1607" s="202" t="s">
        <v>2420</v>
      </c>
      <c r="B1607" s="203">
        <v>5.56</v>
      </c>
      <c r="D1607" s="53" t="s">
        <v>2495</v>
      </c>
      <c r="E1607" s="55" t="s">
        <v>2494</v>
      </c>
      <c r="F1607" s="53" t="s">
        <v>1147</v>
      </c>
    </row>
    <row r="1608" spans="1:6" x14ac:dyDescent="0.2">
      <c r="A1608" s="202" t="s">
        <v>2421</v>
      </c>
      <c r="B1608" s="203">
        <v>5.33</v>
      </c>
      <c r="D1608" s="53" t="s">
        <v>2496</v>
      </c>
      <c r="E1608" s="55" t="s">
        <v>2497</v>
      </c>
      <c r="F1608" s="53" t="s">
        <v>1147</v>
      </c>
    </row>
    <row r="1609" spans="1:6" x14ac:dyDescent="0.2">
      <c r="A1609" s="202" t="s">
        <v>2423</v>
      </c>
      <c r="B1609" s="203">
        <v>4.62</v>
      </c>
      <c r="D1609" s="53" t="s">
        <v>2498</v>
      </c>
      <c r="E1609" s="55" t="s">
        <v>2497</v>
      </c>
      <c r="F1609" s="53" t="s">
        <v>1147</v>
      </c>
    </row>
    <row r="1610" spans="1:6" x14ac:dyDescent="0.2">
      <c r="A1610" s="202" t="s">
        <v>2424</v>
      </c>
      <c r="B1610" s="203">
        <v>3.23</v>
      </c>
      <c r="D1610" s="53" t="s">
        <v>2499</v>
      </c>
      <c r="E1610" s="55" t="s">
        <v>2500</v>
      </c>
      <c r="F1610" s="53" t="s">
        <v>2501</v>
      </c>
    </row>
    <row r="1611" spans="1:6" x14ac:dyDescent="0.2">
      <c r="A1611" s="202" t="s">
        <v>2426</v>
      </c>
      <c r="B1611" s="203">
        <v>2.8</v>
      </c>
      <c r="D1611" s="53" t="s">
        <v>2502</v>
      </c>
      <c r="E1611" s="55" t="s">
        <v>2500</v>
      </c>
      <c r="F1611" s="53" t="s">
        <v>2501</v>
      </c>
    </row>
    <row r="1612" spans="1:6" x14ac:dyDescent="0.2">
      <c r="A1612" s="202" t="s">
        <v>2427</v>
      </c>
      <c r="B1612" s="203">
        <v>44.06</v>
      </c>
      <c r="D1612" s="53" t="s">
        <v>2503</v>
      </c>
      <c r="E1612" s="55" t="s">
        <v>2504</v>
      </c>
      <c r="F1612" s="53" t="s">
        <v>2501</v>
      </c>
    </row>
    <row r="1613" spans="1:6" x14ac:dyDescent="0.2">
      <c r="A1613" s="202" t="s">
        <v>2429</v>
      </c>
      <c r="B1613" s="203">
        <v>38.18</v>
      </c>
      <c r="D1613" s="53" t="s">
        <v>2505</v>
      </c>
      <c r="E1613" s="55" t="s">
        <v>2504</v>
      </c>
      <c r="F1613" s="53" t="s">
        <v>2501</v>
      </c>
    </row>
    <row r="1614" spans="1:6" x14ac:dyDescent="0.2">
      <c r="A1614" s="202" t="s">
        <v>2430</v>
      </c>
      <c r="B1614" s="203">
        <v>38.68</v>
      </c>
      <c r="D1614" s="53" t="s">
        <v>2506</v>
      </c>
      <c r="E1614" s="55" t="s">
        <v>2507</v>
      </c>
      <c r="F1614" s="53" t="s">
        <v>2501</v>
      </c>
    </row>
    <row r="1615" spans="1:6" x14ac:dyDescent="0.2">
      <c r="A1615" s="202" t="s">
        <v>2432</v>
      </c>
      <c r="B1615" s="203">
        <v>33.51</v>
      </c>
      <c r="D1615" s="53" t="s">
        <v>2508</v>
      </c>
      <c r="E1615" s="55" t="s">
        <v>2507</v>
      </c>
      <c r="F1615" s="53" t="s">
        <v>2501</v>
      </c>
    </row>
    <row r="1616" spans="1:6" x14ac:dyDescent="0.2">
      <c r="A1616" s="202" t="s">
        <v>2433</v>
      </c>
      <c r="B1616" s="203">
        <v>33.29</v>
      </c>
      <c r="D1616" s="53" t="s">
        <v>2509</v>
      </c>
      <c r="E1616" s="55" t="s">
        <v>2510</v>
      </c>
      <c r="F1616" s="53" t="s">
        <v>2501</v>
      </c>
    </row>
    <row r="1617" spans="1:6" x14ac:dyDescent="0.2">
      <c r="A1617" s="202" t="s">
        <v>2435</v>
      </c>
      <c r="B1617" s="203">
        <v>28.85</v>
      </c>
      <c r="D1617" s="53" t="s">
        <v>2511</v>
      </c>
      <c r="E1617" s="55" t="s">
        <v>2510</v>
      </c>
      <c r="F1617" s="53" t="s">
        <v>2501</v>
      </c>
    </row>
    <row r="1618" spans="1:6" x14ac:dyDescent="0.2">
      <c r="A1618" s="202" t="s">
        <v>2436</v>
      </c>
      <c r="B1618" s="203">
        <v>44.06</v>
      </c>
      <c r="D1618" s="53" t="s">
        <v>2512</v>
      </c>
      <c r="E1618" s="55" t="s">
        <v>2513</v>
      </c>
      <c r="F1618" s="53" t="s">
        <v>2501</v>
      </c>
    </row>
    <row r="1619" spans="1:6" x14ac:dyDescent="0.2">
      <c r="A1619" s="202" t="s">
        <v>2438</v>
      </c>
      <c r="B1619" s="203">
        <v>38.18</v>
      </c>
      <c r="D1619" s="53" t="s">
        <v>2514</v>
      </c>
      <c r="E1619" s="55" t="s">
        <v>2513</v>
      </c>
      <c r="F1619" s="53" t="s">
        <v>2501</v>
      </c>
    </row>
    <row r="1620" spans="1:6" x14ac:dyDescent="0.2">
      <c r="A1620" s="202" t="s">
        <v>2439</v>
      </c>
      <c r="B1620" s="203">
        <v>38.68</v>
      </c>
      <c r="D1620" s="53" t="s">
        <v>2515</v>
      </c>
      <c r="E1620" s="55" t="s">
        <v>2516</v>
      </c>
      <c r="F1620" s="53" t="s">
        <v>2501</v>
      </c>
    </row>
    <row r="1621" spans="1:6" x14ac:dyDescent="0.2">
      <c r="A1621" s="202" t="s">
        <v>2441</v>
      </c>
      <c r="B1621" s="203">
        <v>33.51</v>
      </c>
      <c r="D1621" s="53" t="s">
        <v>2517</v>
      </c>
      <c r="E1621" s="55" t="s">
        <v>2516</v>
      </c>
      <c r="F1621" s="53" t="s">
        <v>2501</v>
      </c>
    </row>
    <row r="1622" spans="1:6" x14ac:dyDescent="0.2">
      <c r="A1622" s="202" t="s">
        <v>2442</v>
      </c>
      <c r="B1622" s="203">
        <v>33.29</v>
      </c>
      <c r="D1622" s="53" t="s">
        <v>2518</v>
      </c>
      <c r="E1622" s="55" t="s">
        <v>2519</v>
      </c>
      <c r="F1622" s="53" t="s">
        <v>2501</v>
      </c>
    </row>
    <row r="1623" spans="1:6" x14ac:dyDescent="0.2">
      <c r="A1623" s="202" t="s">
        <v>2444</v>
      </c>
      <c r="B1623" s="203">
        <v>28.85</v>
      </c>
      <c r="D1623" s="53" t="s">
        <v>2520</v>
      </c>
      <c r="E1623" s="55" t="s">
        <v>2519</v>
      </c>
      <c r="F1623" s="53" t="s">
        <v>2501</v>
      </c>
    </row>
    <row r="1624" spans="1:6" x14ac:dyDescent="0.2">
      <c r="A1624" s="202" t="s">
        <v>2445</v>
      </c>
      <c r="B1624" s="203">
        <v>44.06</v>
      </c>
      <c r="D1624" s="53" t="s">
        <v>2521</v>
      </c>
      <c r="E1624" s="55" t="s">
        <v>2522</v>
      </c>
      <c r="F1624" s="53" t="s">
        <v>2501</v>
      </c>
    </row>
    <row r="1625" spans="1:6" x14ac:dyDescent="0.2">
      <c r="A1625" s="202" t="s">
        <v>2447</v>
      </c>
      <c r="B1625" s="203">
        <v>38.18</v>
      </c>
      <c r="D1625" s="53" t="s">
        <v>2523</v>
      </c>
      <c r="E1625" s="55" t="s">
        <v>2522</v>
      </c>
      <c r="F1625" s="53" t="s">
        <v>2501</v>
      </c>
    </row>
    <row r="1626" spans="1:6" x14ac:dyDescent="0.2">
      <c r="A1626" s="202" t="s">
        <v>2448</v>
      </c>
      <c r="B1626" s="203">
        <v>38.700000000000003</v>
      </c>
      <c r="D1626" s="53" t="s">
        <v>2524</v>
      </c>
      <c r="E1626" s="55" t="s">
        <v>2525</v>
      </c>
      <c r="F1626" s="53" t="s">
        <v>2501</v>
      </c>
    </row>
    <row r="1627" spans="1:6" x14ac:dyDescent="0.2">
      <c r="A1627" s="202" t="s">
        <v>2450</v>
      </c>
      <c r="B1627" s="203">
        <v>33.54</v>
      </c>
      <c r="D1627" s="53" t="s">
        <v>2526</v>
      </c>
      <c r="E1627" s="55" t="s">
        <v>2525</v>
      </c>
      <c r="F1627" s="53" t="s">
        <v>2501</v>
      </c>
    </row>
    <row r="1628" spans="1:6" x14ac:dyDescent="0.2">
      <c r="A1628" s="202" t="s">
        <v>2451</v>
      </c>
      <c r="B1628" s="203">
        <v>34.72</v>
      </c>
      <c r="D1628" s="53" t="s">
        <v>2527</v>
      </c>
      <c r="E1628" s="55" t="s">
        <v>2528</v>
      </c>
      <c r="F1628" s="53" t="s">
        <v>2501</v>
      </c>
    </row>
    <row r="1629" spans="1:6" x14ac:dyDescent="0.2">
      <c r="A1629" s="202" t="s">
        <v>2453</v>
      </c>
      <c r="B1629" s="203">
        <v>30.09</v>
      </c>
      <c r="D1629" s="53" t="s">
        <v>2529</v>
      </c>
      <c r="E1629" s="55" t="s">
        <v>2528</v>
      </c>
      <c r="F1629" s="53" t="s">
        <v>2501</v>
      </c>
    </row>
    <row r="1630" spans="1:6" x14ac:dyDescent="0.2">
      <c r="A1630" s="202" t="s">
        <v>2454</v>
      </c>
      <c r="B1630" s="203">
        <v>66.08</v>
      </c>
      <c r="D1630" s="53" t="s">
        <v>2530</v>
      </c>
      <c r="E1630" s="55" t="s">
        <v>2531</v>
      </c>
      <c r="F1630" s="53" t="s">
        <v>2501</v>
      </c>
    </row>
    <row r="1631" spans="1:6" x14ac:dyDescent="0.2">
      <c r="A1631" s="202" t="s">
        <v>2456</v>
      </c>
      <c r="B1631" s="203">
        <v>57.26</v>
      </c>
      <c r="D1631" s="53" t="s">
        <v>2532</v>
      </c>
      <c r="E1631" s="55" t="s">
        <v>2531</v>
      </c>
      <c r="F1631" s="53" t="s">
        <v>2501</v>
      </c>
    </row>
    <row r="1632" spans="1:6" x14ac:dyDescent="0.2">
      <c r="A1632" s="202" t="s">
        <v>2457</v>
      </c>
      <c r="B1632" s="203">
        <v>38.700000000000003</v>
      </c>
      <c r="D1632" s="53" t="s">
        <v>2533</v>
      </c>
      <c r="E1632" s="55" t="s">
        <v>2534</v>
      </c>
      <c r="F1632" s="53" t="s">
        <v>2501</v>
      </c>
    </row>
    <row r="1633" spans="1:6" x14ac:dyDescent="0.2">
      <c r="A1633" s="202" t="s">
        <v>2459</v>
      </c>
      <c r="B1633" s="203">
        <v>33.54</v>
      </c>
      <c r="D1633" s="53" t="s">
        <v>2535</v>
      </c>
      <c r="E1633" s="55" t="s">
        <v>2534</v>
      </c>
      <c r="F1633" s="53" t="s">
        <v>2501</v>
      </c>
    </row>
    <row r="1634" spans="1:6" x14ac:dyDescent="0.2">
      <c r="A1634" s="202" t="s">
        <v>2460</v>
      </c>
      <c r="B1634" s="203">
        <v>34.72</v>
      </c>
      <c r="D1634" s="53" t="s">
        <v>2536</v>
      </c>
      <c r="E1634" s="55" t="s">
        <v>2537</v>
      </c>
      <c r="F1634" s="53" t="s">
        <v>2501</v>
      </c>
    </row>
    <row r="1635" spans="1:6" x14ac:dyDescent="0.2">
      <c r="A1635" s="202" t="s">
        <v>2462</v>
      </c>
      <c r="B1635" s="203">
        <v>30.09</v>
      </c>
      <c r="D1635" s="53" t="s">
        <v>2538</v>
      </c>
      <c r="E1635" s="55" t="s">
        <v>2537</v>
      </c>
      <c r="F1635" s="53" t="s">
        <v>2501</v>
      </c>
    </row>
    <row r="1636" spans="1:6" x14ac:dyDescent="0.2">
      <c r="A1636" s="202" t="s">
        <v>2463</v>
      </c>
      <c r="B1636" s="203">
        <v>38.6</v>
      </c>
      <c r="D1636" s="53" t="s">
        <v>2539</v>
      </c>
      <c r="E1636" s="55" t="s">
        <v>2540</v>
      </c>
      <c r="F1636" s="53" t="s">
        <v>2501</v>
      </c>
    </row>
    <row r="1637" spans="1:6" x14ac:dyDescent="0.2">
      <c r="A1637" s="202" t="s">
        <v>2465</v>
      </c>
      <c r="B1637" s="203">
        <v>33.44</v>
      </c>
      <c r="D1637" s="53" t="s">
        <v>2541</v>
      </c>
      <c r="E1637" s="55" t="s">
        <v>2540</v>
      </c>
      <c r="F1637" s="53" t="s">
        <v>2501</v>
      </c>
    </row>
    <row r="1638" spans="1:6" x14ac:dyDescent="0.2">
      <c r="A1638" s="202" t="s">
        <v>2466</v>
      </c>
      <c r="B1638" s="203">
        <v>34.14</v>
      </c>
      <c r="D1638" s="53" t="s">
        <v>2542</v>
      </c>
      <c r="E1638" s="55" t="s">
        <v>2543</v>
      </c>
      <c r="F1638" s="53" t="s">
        <v>2501</v>
      </c>
    </row>
    <row r="1639" spans="1:6" x14ac:dyDescent="0.2">
      <c r="A1639" s="202" t="s">
        <v>2468</v>
      </c>
      <c r="B1639" s="203">
        <v>29.58</v>
      </c>
      <c r="D1639" s="53" t="s">
        <v>2544</v>
      </c>
      <c r="E1639" s="55" t="s">
        <v>2543</v>
      </c>
      <c r="F1639" s="53" t="s">
        <v>2501</v>
      </c>
    </row>
    <row r="1640" spans="1:6" x14ac:dyDescent="0.2">
      <c r="A1640" s="202" t="s">
        <v>2469</v>
      </c>
      <c r="B1640" s="203">
        <v>28.73</v>
      </c>
      <c r="D1640" s="53" t="s">
        <v>2545</v>
      </c>
      <c r="E1640" s="55" t="s">
        <v>2546</v>
      </c>
      <c r="F1640" s="53" t="s">
        <v>2501</v>
      </c>
    </row>
    <row r="1641" spans="1:6" x14ac:dyDescent="0.2">
      <c r="A1641" s="202" t="s">
        <v>2471</v>
      </c>
      <c r="B1641" s="203">
        <v>24.89</v>
      </c>
      <c r="D1641" s="53" t="s">
        <v>2547</v>
      </c>
      <c r="E1641" s="55" t="s">
        <v>2546</v>
      </c>
      <c r="F1641" s="53" t="s">
        <v>2501</v>
      </c>
    </row>
    <row r="1642" spans="1:6" x14ac:dyDescent="0.2">
      <c r="A1642" s="202" t="s">
        <v>2472</v>
      </c>
      <c r="B1642" s="203">
        <v>38.6</v>
      </c>
      <c r="D1642" s="53" t="s">
        <v>2548</v>
      </c>
      <c r="E1642" s="55" t="s">
        <v>2549</v>
      </c>
      <c r="F1642" s="53" t="s">
        <v>2501</v>
      </c>
    </row>
    <row r="1643" spans="1:6" x14ac:dyDescent="0.2">
      <c r="A1643" s="202" t="s">
        <v>2474</v>
      </c>
      <c r="B1643" s="203">
        <v>33.44</v>
      </c>
      <c r="D1643" s="53" t="s">
        <v>2550</v>
      </c>
      <c r="E1643" s="55" t="s">
        <v>2549</v>
      </c>
      <c r="F1643" s="53" t="s">
        <v>2501</v>
      </c>
    </row>
    <row r="1644" spans="1:6" x14ac:dyDescent="0.2">
      <c r="A1644" s="202" t="s">
        <v>2475</v>
      </c>
      <c r="B1644" s="203">
        <v>34.14</v>
      </c>
      <c r="D1644" s="53" t="s">
        <v>2551</v>
      </c>
      <c r="E1644" s="55" t="s">
        <v>2552</v>
      </c>
      <c r="F1644" s="53" t="s">
        <v>2501</v>
      </c>
    </row>
    <row r="1645" spans="1:6" x14ac:dyDescent="0.2">
      <c r="A1645" s="202" t="s">
        <v>2477</v>
      </c>
      <c r="B1645" s="203">
        <v>29.58</v>
      </c>
      <c r="D1645" s="53" t="s">
        <v>2553</v>
      </c>
      <c r="E1645" s="55" t="s">
        <v>2552</v>
      </c>
      <c r="F1645" s="53" t="s">
        <v>2501</v>
      </c>
    </row>
    <row r="1646" spans="1:6" x14ac:dyDescent="0.2">
      <c r="A1646" s="202" t="s">
        <v>2478</v>
      </c>
      <c r="B1646" s="203">
        <v>28.73</v>
      </c>
      <c r="D1646" s="53" t="s">
        <v>2554</v>
      </c>
      <c r="E1646" s="55" t="s">
        <v>2555</v>
      </c>
      <c r="F1646" s="53" t="s">
        <v>2501</v>
      </c>
    </row>
    <row r="1647" spans="1:6" x14ac:dyDescent="0.2">
      <c r="A1647" s="202" t="s">
        <v>2480</v>
      </c>
      <c r="B1647" s="203">
        <v>24.89</v>
      </c>
      <c r="D1647" s="53" t="s">
        <v>2556</v>
      </c>
      <c r="E1647" s="55" t="s">
        <v>2555</v>
      </c>
      <c r="F1647" s="53" t="s">
        <v>2501</v>
      </c>
    </row>
    <row r="1648" spans="1:6" x14ac:dyDescent="0.2">
      <c r="A1648" s="202" t="s">
        <v>2481</v>
      </c>
      <c r="B1648" s="203">
        <v>2.78</v>
      </c>
      <c r="D1648" s="53" t="s">
        <v>2557</v>
      </c>
      <c r="E1648" s="55" t="s">
        <v>2558</v>
      </c>
      <c r="F1648" s="53" t="s">
        <v>2501</v>
      </c>
    </row>
    <row r="1649" spans="1:6" x14ac:dyDescent="0.2">
      <c r="A1649" s="202" t="s">
        <v>2483</v>
      </c>
      <c r="B1649" s="203">
        <v>2.41</v>
      </c>
      <c r="D1649" s="53" t="s">
        <v>2559</v>
      </c>
      <c r="E1649" s="55" t="s">
        <v>2558</v>
      </c>
      <c r="F1649" s="53" t="s">
        <v>2501</v>
      </c>
    </row>
    <row r="1650" spans="1:6" x14ac:dyDescent="0.2">
      <c r="A1650" s="202" t="s">
        <v>2484</v>
      </c>
      <c r="B1650" s="203">
        <v>1.93</v>
      </c>
      <c r="D1650" s="53" t="s">
        <v>2560</v>
      </c>
      <c r="E1650" s="55" t="s">
        <v>2561</v>
      </c>
      <c r="F1650" s="53" t="s">
        <v>2501</v>
      </c>
    </row>
    <row r="1651" spans="1:6" x14ac:dyDescent="0.2">
      <c r="A1651" s="202" t="s">
        <v>2486</v>
      </c>
      <c r="B1651" s="203">
        <v>1.67</v>
      </c>
      <c r="D1651" s="53" t="s">
        <v>2562</v>
      </c>
      <c r="E1651" s="55" t="s">
        <v>2561</v>
      </c>
      <c r="F1651" s="53" t="s">
        <v>2501</v>
      </c>
    </row>
    <row r="1652" spans="1:6" x14ac:dyDescent="0.2">
      <c r="A1652" s="202" t="s">
        <v>2487</v>
      </c>
      <c r="B1652" s="203">
        <v>1.1399999999999999</v>
      </c>
      <c r="D1652" s="53" t="s">
        <v>2563</v>
      </c>
      <c r="E1652" s="55" t="s">
        <v>2564</v>
      </c>
      <c r="F1652" s="53" t="s">
        <v>2501</v>
      </c>
    </row>
    <row r="1653" spans="1:6" x14ac:dyDescent="0.2">
      <c r="A1653" s="202" t="s">
        <v>2489</v>
      </c>
      <c r="B1653" s="203">
        <v>0.98</v>
      </c>
      <c r="D1653" s="53" t="s">
        <v>2565</v>
      </c>
      <c r="E1653" s="55" t="s">
        <v>2564</v>
      </c>
      <c r="F1653" s="53" t="s">
        <v>2501</v>
      </c>
    </row>
    <row r="1654" spans="1:6" x14ac:dyDescent="0.2">
      <c r="A1654" s="202" t="s">
        <v>2490</v>
      </c>
      <c r="B1654" s="203">
        <v>2.78</v>
      </c>
      <c r="D1654" s="53" t="s">
        <v>2566</v>
      </c>
      <c r="E1654" s="55" t="s">
        <v>2567</v>
      </c>
      <c r="F1654" s="53" t="s">
        <v>2501</v>
      </c>
    </row>
    <row r="1655" spans="1:6" x14ac:dyDescent="0.2">
      <c r="A1655" s="202" t="s">
        <v>2492</v>
      </c>
      <c r="B1655" s="203">
        <v>2.41</v>
      </c>
      <c r="D1655" s="53" t="s">
        <v>2568</v>
      </c>
      <c r="E1655" s="55" t="s">
        <v>2567</v>
      </c>
      <c r="F1655" s="53" t="s">
        <v>2501</v>
      </c>
    </row>
    <row r="1656" spans="1:6" x14ac:dyDescent="0.2">
      <c r="A1656" s="202" t="s">
        <v>2493</v>
      </c>
      <c r="B1656" s="203">
        <v>1.93</v>
      </c>
      <c r="D1656" s="53" t="s">
        <v>2569</v>
      </c>
      <c r="E1656" s="55" t="s">
        <v>2570</v>
      </c>
      <c r="F1656" s="53" t="s">
        <v>2501</v>
      </c>
    </row>
    <row r="1657" spans="1:6" x14ac:dyDescent="0.2">
      <c r="A1657" s="202" t="s">
        <v>2495</v>
      </c>
      <c r="B1657" s="203">
        <v>1.67</v>
      </c>
      <c r="D1657" s="53" t="s">
        <v>2571</v>
      </c>
      <c r="E1657" s="55" t="s">
        <v>2570</v>
      </c>
      <c r="F1657" s="53" t="s">
        <v>2501</v>
      </c>
    </row>
    <row r="1658" spans="1:6" x14ac:dyDescent="0.2">
      <c r="A1658" s="202" t="s">
        <v>2496</v>
      </c>
      <c r="B1658" s="203">
        <v>1.1399999999999999</v>
      </c>
      <c r="D1658" s="53" t="s">
        <v>2572</v>
      </c>
      <c r="E1658" s="55" t="s">
        <v>2573</v>
      </c>
      <c r="F1658" s="53" t="s">
        <v>2501</v>
      </c>
    </row>
    <row r="1659" spans="1:6" x14ac:dyDescent="0.2">
      <c r="A1659" s="202" t="s">
        <v>2498</v>
      </c>
      <c r="B1659" s="203">
        <v>0.98</v>
      </c>
      <c r="D1659" s="53" t="s">
        <v>2574</v>
      </c>
      <c r="E1659" s="55" t="s">
        <v>2573</v>
      </c>
      <c r="F1659" s="53" t="s">
        <v>2501</v>
      </c>
    </row>
    <row r="1660" spans="1:6" x14ac:dyDescent="0.2">
      <c r="A1660" s="202" t="s">
        <v>35395</v>
      </c>
      <c r="B1660" s="203">
        <v>0.9</v>
      </c>
      <c r="D1660" s="53" t="s">
        <v>2575</v>
      </c>
      <c r="E1660" s="55" t="s">
        <v>2576</v>
      </c>
      <c r="F1660" s="53" t="s">
        <v>2501</v>
      </c>
    </row>
    <row r="1661" spans="1:6" x14ac:dyDescent="0.2">
      <c r="A1661" s="202" t="s">
        <v>35396</v>
      </c>
      <c r="B1661" s="203">
        <v>0.78</v>
      </c>
      <c r="D1661" s="53" t="s">
        <v>2577</v>
      </c>
      <c r="E1661" s="55" t="s">
        <v>2576</v>
      </c>
      <c r="F1661" s="53" t="s">
        <v>2501</v>
      </c>
    </row>
    <row r="1662" spans="1:6" x14ac:dyDescent="0.2">
      <c r="A1662" s="202" t="s">
        <v>35397</v>
      </c>
      <c r="B1662" s="203">
        <v>0.66</v>
      </c>
      <c r="D1662" s="53" t="s">
        <v>2578</v>
      </c>
      <c r="E1662" s="55" t="s">
        <v>2579</v>
      </c>
      <c r="F1662" s="53" t="s">
        <v>2501</v>
      </c>
    </row>
    <row r="1663" spans="1:6" x14ac:dyDescent="0.2">
      <c r="A1663" s="202" t="s">
        <v>35398</v>
      </c>
      <c r="B1663" s="203">
        <v>0.56999999999999995</v>
      </c>
      <c r="D1663" s="53" t="s">
        <v>2580</v>
      </c>
      <c r="E1663" s="55" t="s">
        <v>2579</v>
      </c>
      <c r="F1663" s="53" t="s">
        <v>2501</v>
      </c>
    </row>
    <row r="1664" spans="1:6" x14ac:dyDescent="0.2">
      <c r="A1664" s="202" t="s">
        <v>35399</v>
      </c>
      <c r="B1664" s="203">
        <v>0.42</v>
      </c>
      <c r="D1664" s="53" t="s">
        <v>2581</v>
      </c>
      <c r="E1664" s="55" t="s">
        <v>2582</v>
      </c>
      <c r="F1664" s="53" t="s">
        <v>2501</v>
      </c>
    </row>
    <row r="1665" spans="1:6" x14ac:dyDescent="0.2">
      <c r="A1665" s="202" t="s">
        <v>35400</v>
      </c>
      <c r="B1665" s="203">
        <v>0.36</v>
      </c>
      <c r="D1665" s="53" t="s">
        <v>2583</v>
      </c>
      <c r="E1665" s="55" t="s">
        <v>2582</v>
      </c>
      <c r="F1665" s="53" t="s">
        <v>2501</v>
      </c>
    </row>
    <row r="1666" spans="1:6" x14ac:dyDescent="0.2">
      <c r="A1666" s="202" t="s">
        <v>35401</v>
      </c>
      <c r="B1666" s="203">
        <v>0.9</v>
      </c>
      <c r="D1666" s="53" t="s">
        <v>2584</v>
      </c>
      <c r="E1666" s="55" t="s">
        <v>2585</v>
      </c>
      <c r="F1666" s="53" t="s">
        <v>2501</v>
      </c>
    </row>
    <row r="1667" spans="1:6" x14ac:dyDescent="0.2">
      <c r="A1667" s="202" t="s">
        <v>35402</v>
      </c>
      <c r="B1667" s="203">
        <v>0.78</v>
      </c>
      <c r="D1667" s="53" t="s">
        <v>2586</v>
      </c>
      <c r="E1667" s="55" t="s">
        <v>2585</v>
      </c>
      <c r="F1667" s="53" t="s">
        <v>2501</v>
      </c>
    </row>
    <row r="1668" spans="1:6" x14ac:dyDescent="0.2">
      <c r="A1668" s="202" t="s">
        <v>35403</v>
      </c>
      <c r="B1668" s="203">
        <v>0.66</v>
      </c>
      <c r="D1668" s="53" t="s">
        <v>2587</v>
      </c>
      <c r="E1668" s="55" t="s">
        <v>2588</v>
      </c>
      <c r="F1668" s="53" t="s">
        <v>2501</v>
      </c>
    </row>
    <row r="1669" spans="1:6" x14ac:dyDescent="0.2">
      <c r="A1669" s="202" t="s">
        <v>35404</v>
      </c>
      <c r="B1669" s="203">
        <v>0.56999999999999995</v>
      </c>
      <c r="D1669" s="53" t="s">
        <v>2589</v>
      </c>
      <c r="E1669" s="55" t="s">
        <v>2588</v>
      </c>
      <c r="F1669" s="53" t="s">
        <v>2501</v>
      </c>
    </row>
    <row r="1670" spans="1:6" x14ac:dyDescent="0.2">
      <c r="A1670" s="202" t="s">
        <v>35405</v>
      </c>
      <c r="B1670" s="203">
        <v>0.42</v>
      </c>
      <c r="D1670" s="53" t="s">
        <v>2590</v>
      </c>
      <c r="E1670" s="55" t="s">
        <v>2591</v>
      </c>
      <c r="F1670" s="53" t="s">
        <v>2501</v>
      </c>
    </row>
    <row r="1671" spans="1:6" x14ac:dyDescent="0.2">
      <c r="A1671" s="202" t="s">
        <v>35406</v>
      </c>
      <c r="B1671" s="203">
        <v>0.36</v>
      </c>
      <c r="D1671" s="53" t="s">
        <v>2592</v>
      </c>
      <c r="E1671" s="55" t="s">
        <v>2591</v>
      </c>
      <c r="F1671" s="53" t="s">
        <v>2501</v>
      </c>
    </row>
    <row r="1672" spans="1:6" x14ac:dyDescent="0.2">
      <c r="A1672" s="202" t="s">
        <v>35407</v>
      </c>
      <c r="B1672" s="203">
        <v>1232.23</v>
      </c>
      <c r="D1672" s="53" t="s">
        <v>2593</v>
      </c>
      <c r="E1672" s="55" t="s">
        <v>2594</v>
      </c>
      <c r="F1672" s="53" t="s">
        <v>2501</v>
      </c>
    </row>
    <row r="1673" spans="1:6" x14ac:dyDescent="0.2">
      <c r="A1673" s="202" t="s">
        <v>35408</v>
      </c>
      <c r="B1673" s="203">
        <v>1067.77</v>
      </c>
      <c r="D1673" s="53" t="s">
        <v>2595</v>
      </c>
      <c r="E1673" s="55" t="s">
        <v>2594</v>
      </c>
      <c r="F1673" s="53" t="s">
        <v>2501</v>
      </c>
    </row>
    <row r="1674" spans="1:6" x14ac:dyDescent="0.2">
      <c r="A1674" s="202" t="s">
        <v>35409</v>
      </c>
      <c r="B1674" s="203">
        <v>1642.97</v>
      </c>
      <c r="D1674" s="53" t="s">
        <v>2596</v>
      </c>
      <c r="E1674" s="55" t="s">
        <v>2597</v>
      </c>
      <c r="F1674" s="53" t="s">
        <v>2501</v>
      </c>
    </row>
    <row r="1675" spans="1:6" x14ac:dyDescent="0.2">
      <c r="A1675" s="202" t="s">
        <v>35410</v>
      </c>
      <c r="B1675" s="203">
        <v>1423.69</v>
      </c>
      <c r="D1675" s="53" t="s">
        <v>2598</v>
      </c>
      <c r="E1675" s="55" t="s">
        <v>2597</v>
      </c>
      <c r="F1675" s="53" t="s">
        <v>2501</v>
      </c>
    </row>
    <row r="1676" spans="1:6" x14ac:dyDescent="0.2">
      <c r="A1676" s="202" t="s">
        <v>35411</v>
      </c>
      <c r="B1676" s="203">
        <v>2053.7199999999998</v>
      </c>
      <c r="D1676" s="53" t="s">
        <v>2599</v>
      </c>
      <c r="E1676" s="55" t="s">
        <v>2600</v>
      </c>
      <c r="F1676" s="53" t="s">
        <v>2501</v>
      </c>
    </row>
    <row r="1677" spans="1:6" x14ac:dyDescent="0.2">
      <c r="A1677" s="202" t="s">
        <v>35412</v>
      </c>
      <c r="B1677" s="203">
        <v>1779.61</v>
      </c>
      <c r="D1677" s="53" t="s">
        <v>2601</v>
      </c>
      <c r="E1677" s="55" t="s">
        <v>2600</v>
      </c>
      <c r="F1677" s="53" t="s">
        <v>2501</v>
      </c>
    </row>
    <row r="1678" spans="1:6" x14ac:dyDescent="0.2">
      <c r="A1678" s="202" t="s">
        <v>35413</v>
      </c>
      <c r="B1678" s="203">
        <v>1232.23</v>
      </c>
      <c r="D1678" s="53" t="s">
        <v>2602</v>
      </c>
      <c r="E1678" s="55" t="s">
        <v>2603</v>
      </c>
      <c r="F1678" s="53" t="s">
        <v>2501</v>
      </c>
    </row>
    <row r="1679" spans="1:6" x14ac:dyDescent="0.2">
      <c r="A1679" s="202" t="s">
        <v>35414</v>
      </c>
      <c r="B1679" s="203">
        <v>1067.77</v>
      </c>
      <c r="D1679" s="53" t="s">
        <v>2604</v>
      </c>
      <c r="E1679" s="55" t="s">
        <v>2603</v>
      </c>
      <c r="F1679" s="53" t="s">
        <v>2501</v>
      </c>
    </row>
    <row r="1680" spans="1:6" x14ac:dyDescent="0.2">
      <c r="A1680" s="202" t="s">
        <v>35415</v>
      </c>
      <c r="B1680" s="203">
        <v>1642.97</v>
      </c>
      <c r="D1680" s="53" t="s">
        <v>2605</v>
      </c>
      <c r="E1680" s="55" t="s">
        <v>2606</v>
      </c>
      <c r="F1680" s="53" t="s">
        <v>2501</v>
      </c>
    </row>
    <row r="1681" spans="1:6" x14ac:dyDescent="0.2">
      <c r="A1681" s="202" t="s">
        <v>35416</v>
      </c>
      <c r="B1681" s="203">
        <v>1423.69</v>
      </c>
      <c r="D1681" s="53" t="s">
        <v>2607</v>
      </c>
      <c r="E1681" s="55" t="s">
        <v>2606</v>
      </c>
      <c r="F1681" s="53" t="s">
        <v>2501</v>
      </c>
    </row>
    <row r="1682" spans="1:6" x14ac:dyDescent="0.2">
      <c r="A1682" s="202" t="s">
        <v>35417</v>
      </c>
      <c r="B1682" s="203">
        <v>2053.7199999999998</v>
      </c>
      <c r="D1682" s="53" t="s">
        <v>2608</v>
      </c>
      <c r="E1682" s="55" t="s">
        <v>2609</v>
      </c>
      <c r="F1682" s="53" t="s">
        <v>2501</v>
      </c>
    </row>
    <row r="1683" spans="1:6" x14ac:dyDescent="0.2">
      <c r="A1683" s="202" t="s">
        <v>35418</v>
      </c>
      <c r="B1683" s="203">
        <v>1779.61</v>
      </c>
      <c r="D1683" s="53" t="s">
        <v>2610</v>
      </c>
      <c r="E1683" s="55" t="s">
        <v>2609</v>
      </c>
      <c r="F1683" s="53" t="s">
        <v>2501</v>
      </c>
    </row>
    <row r="1684" spans="1:6" x14ac:dyDescent="0.2">
      <c r="A1684" s="202" t="s">
        <v>2611</v>
      </c>
      <c r="B1684" s="203">
        <v>14243.68</v>
      </c>
      <c r="D1684" s="53" t="s">
        <v>2611</v>
      </c>
      <c r="E1684" s="55" t="s">
        <v>2500</v>
      </c>
      <c r="F1684" s="53" t="s">
        <v>2612</v>
      </c>
    </row>
    <row r="1685" spans="1:6" x14ac:dyDescent="0.2">
      <c r="A1685" s="202" t="s">
        <v>2613</v>
      </c>
      <c r="B1685" s="203">
        <v>12342.88</v>
      </c>
      <c r="D1685" s="53" t="s">
        <v>2613</v>
      </c>
      <c r="E1685" s="55" t="s">
        <v>2500</v>
      </c>
      <c r="F1685" s="53" t="s">
        <v>2612</v>
      </c>
    </row>
    <row r="1686" spans="1:6" x14ac:dyDescent="0.2">
      <c r="A1686" s="202" t="s">
        <v>2614</v>
      </c>
      <c r="B1686" s="203">
        <v>20991.52</v>
      </c>
      <c r="D1686" s="53" t="s">
        <v>2614</v>
      </c>
      <c r="E1686" s="55" t="s">
        <v>2504</v>
      </c>
      <c r="F1686" s="53" t="s">
        <v>2612</v>
      </c>
    </row>
    <row r="1687" spans="1:6" x14ac:dyDescent="0.2">
      <c r="A1687" s="202" t="s">
        <v>2615</v>
      </c>
      <c r="B1687" s="203">
        <v>18189.599999999999</v>
      </c>
      <c r="D1687" s="53" t="s">
        <v>2615</v>
      </c>
      <c r="E1687" s="55" t="s">
        <v>2504</v>
      </c>
      <c r="F1687" s="53" t="s">
        <v>2612</v>
      </c>
    </row>
    <row r="1688" spans="1:6" x14ac:dyDescent="0.2">
      <c r="A1688" s="202" t="s">
        <v>2616</v>
      </c>
      <c r="B1688" s="203">
        <v>29986.880000000001</v>
      </c>
      <c r="D1688" s="53" t="s">
        <v>2616</v>
      </c>
      <c r="E1688" s="55" t="s">
        <v>2507</v>
      </c>
      <c r="F1688" s="53" t="s">
        <v>2612</v>
      </c>
    </row>
    <row r="1689" spans="1:6" x14ac:dyDescent="0.2">
      <c r="A1689" s="202" t="s">
        <v>2617</v>
      </c>
      <c r="B1689" s="203">
        <v>25984.639999999999</v>
      </c>
      <c r="D1689" s="53" t="s">
        <v>2617</v>
      </c>
      <c r="E1689" s="55" t="s">
        <v>2507</v>
      </c>
      <c r="F1689" s="53" t="s">
        <v>2612</v>
      </c>
    </row>
    <row r="1690" spans="1:6" x14ac:dyDescent="0.2">
      <c r="A1690" s="202" t="s">
        <v>2618</v>
      </c>
      <c r="B1690" s="203">
        <v>20349.12</v>
      </c>
      <c r="D1690" s="53" t="s">
        <v>2618</v>
      </c>
      <c r="E1690" s="55" t="s">
        <v>2510</v>
      </c>
      <c r="F1690" s="53" t="s">
        <v>2612</v>
      </c>
    </row>
    <row r="1691" spans="1:6" x14ac:dyDescent="0.2">
      <c r="A1691" s="202" t="s">
        <v>2619</v>
      </c>
      <c r="B1691" s="203">
        <v>17631.68</v>
      </c>
      <c r="D1691" s="53" t="s">
        <v>2619</v>
      </c>
      <c r="E1691" s="55" t="s">
        <v>2510</v>
      </c>
      <c r="F1691" s="53" t="s">
        <v>2612</v>
      </c>
    </row>
    <row r="1692" spans="1:6" x14ac:dyDescent="0.2">
      <c r="A1692" s="202" t="s">
        <v>2620</v>
      </c>
      <c r="B1692" s="203">
        <v>29986.880000000001</v>
      </c>
      <c r="D1692" s="53" t="s">
        <v>2620</v>
      </c>
      <c r="E1692" s="55" t="s">
        <v>2513</v>
      </c>
      <c r="F1692" s="53" t="s">
        <v>2612</v>
      </c>
    </row>
    <row r="1693" spans="1:6" x14ac:dyDescent="0.2">
      <c r="A1693" s="202" t="s">
        <v>2621</v>
      </c>
      <c r="B1693" s="203">
        <v>25984.639999999999</v>
      </c>
      <c r="D1693" s="53" t="s">
        <v>2621</v>
      </c>
      <c r="E1693" s="55" t="s">
        <v>2513</v>
      </c>
      <c r="F1693" s="53" t="s">
        <v>2612</v>
      </c>
    </row>
    <row r="1694" spans="1:6" x14ac:dyDescent="0.2">
      <c r="A1694" s="202" t="s">
        <v>2622</v>
      </c>
      <c r="B1694" s="203">
        <v>42838.400000000001</v>
      </c>
      <c r="D1694" s="53" t="s">
        <v>2622</v>
      </c>
      <c r="E1694" s="55" t="s">
        <v>2516</v>
      </c>
      <c r="F1694" s="53" t="s">
        <v>2612</v>
      </c>
    </row>
    <row r="1695" spans="1:6" x14ac:dyDescent="0.2">
      <c r="A1695" s="202" t="s">
        <v>2623</v>
      </c>
      <c r="B1695" s="203">
        <v>37120.160000000003</v>
      </c>
      <c r="D1695" s="53" t="s">
        <v>2623</v>
      </c>
      <c r="E1695" s="55" t="s">
        <v>2516</v>
      </c>
      <c r="F1695" s="53" t="s">
        <v>2612</v>
      </c>
    </row>
    <row r="1696" spans="1:6" x14ac:dyDescent="0.2">
      <c r="A1696" s="202" t="s">
        <v>2624</v>
      </c>
      <c r="B1696" s="203">
        <v>14243.68</v>
      </c>
      <c r="D1696" s="53" t="s">
        <v>2624</v>
      </c>
      <c r="E1696" s="55" t="s">
        <v>2519</v>
      </c>
      <c r="F1696" s="53" t="s">
        <v>2612</v>
      </c>
    </row>
    <row r="1697" spans="1:6" x14ac:dyDescent="0.2">
      <c r="A1697" s="202" t="s">
        <v>2625</v>
      </c>
      <c r="B1697" s="203">
        <v>12342.88</v>
      </c>
      <c r="D1697" s="53" t="s">
        <v>2625</v>
      </c>
      <c r="E1697" s="55" t="s">
        <v>2519</v>
      </c>
      <c r="F1697" s="53" t="s">
        <v>2612</v>
      </c>
    </row>
    <row r="1698" spans="1:6" x14ac:dyDescent="0.2">
      <c r="A1698" s="202" t="s">
        <v>2626</v>
      </c>
      <c r="B1698" s="203">
        <v>20991.52</v>
      </c>
      <c r="D1698" s="53" t="s">
        <v>2626</v>
      </c>
      <c r="E1698" s="55" t="s">
        <v>2522</v>
      </c>
      <c r="F1698" s="53" t="s">
        <v>2612</v>
      </c>
    </row>
    <row r="1699" spans="1:6" x14ac:dyDescent="0.2">
      <c r="A1699" s="202" t="s">
        <v>2627</v>
      </c>
      <c r="B1699" s="203">
        <v>18189.599999999999</v>
      </c>
      <c r="D1699" s="53" t="s">
        <v>2627</v>
      </c>
      <c r="E1699" s="55" t="s">
        <v>2522</v>
      </c>
      <c r="F1699" s="53" t="s">
        <v>2612</v>
      </c>
    </row>
    <row r="1700" spans="1:6" x14ac:dyDescent="0.2">
      <c r="A1700" s="202" t="s">
        <v>2628</v>
      </c>
      <c r="B1700" s="203">
        <v>29986.880000000001</v>
      </c>
      <c r="D1700" s="53" t="s">
        <v>2628</v>
      </c>
      <c r="E1700" s="55" t="s">
        <v>2525</v>
      </c>
      <c r="F1700" s="53" t="s">
        <v>2612</v>
      </c>
    </row>
    <row r="1701" spans="1:6" x14ac:dyDescent="0.2">
      <c r="A1701" s="202" t="s">
        <v>2629</v>
      </c>
      <c r="B1701" s="203">
        <v>25984.639999999999</v>
      </c>
      <c r="D1701" s="53" t="s">
        <v>2629</v>
      </c>
      <c r="E1701" s="55" t="s">
        <v>2525</v>
      </c>
      <c r="F1701" s="53" t="s">
        <v>2612</v>
      </c>
    </row>
    <row r="1702" spans="1:6" x14ac:dyDescent="0.2">
      <c r="A1702" s="202" t="s">
        <v>2630</v>
      </c>
      <c r="B1702" s="203">
        <v>9563.84</v>
      </c>
      <c r="D1702" s="53" t="s">
        <v>2630</v>
      </c>
      <c r="E1702" s="55" t="s">
        <v>2528</v>
      </c>
      <c r="F1702" s="53" t="s">
        <v>2612</v>
      </c>
    </row>
    <row r="1703" spans="1:6" x14ac:dyDescent="0.2">
      <c r="A1703" s="202" t="s">
        <v>2631</v>
      </c>
      <c r="B1703" s="203">
        <v>8287.84</v>
      </c>
      <c r="D1703" s="53" t="s">
        <v>2631</v>
      </c>
      <c r="E1703" s="55" t="s">
        <v>2528</v>
      </c>
      <c r="F1703" s="53" t="s">
        <v>2612</v>
      </c>
    </row>
    <row r="1704" spans="1:6" x14ac:dyDescent="0.2">
      <c r="A1704" s="202" t="s">
        <v>2632</v>
      </c>
      <c r="B1704" s="203">
        <v>4477.4399999999996</v>
      </c>
      <c r="D1704" s="53" t="s">
        <v>2632</v>
      </c>
      <c r="E1704" s="55" t="s">
        <v>2531</v>
      </c>
      <c r="F1704" s="53" t="s">
        <v>2612</v>
      </c>
    </row>
    <row r="1705" spans="1:6" x14ac:dyDescent="0.2">
      <c r="A1705" s="202" t="s">
        <v>2633</v>
      </c>
      <c r="B1705" s="203">
        <v>3879.04</v>
      </c>
      <c r="D1705" s="53" t="s">
        <v>2633</v>
      </c>
      <c r="E1705" s="55" t="s">
        <v>2531</v>
      </c>
      <c r="F1705" s="53" t="s">
        <v>2612</v>
      </c>
    </row>
    <row r="1706" spans="1:6" x14ac:dyDescent="0.2">
      <c r="A1706" s="202" t="s">
        <v>2634</v>
      </c>
      <c r="B1706" s="203">
        <v>6918.56</v>
      </c>
      <c r="D1706" s="53" t="s">
        <v>2634</v>
      </c>
      <c r="E1706" s="55" t="s">
        <v>2534</v>
      </c>
      <c r="F1706" s="53" t="s">
        <v>2612</v>
      </c>
    </row>
    <row r="1707" spans="1:6" x14ac:dyDescent="0.2">
      <c r="A1707" s="202" t="s">
        <v>2635</v>
      </c>
      <c r="B1707" s="203">
        <v>5994.56</v>
      </c>
      <c r="D1707" s="53" t="s">
        <v>2635</v>
      </c>
      <c r="E1707" s="55" t="s">
        <v>2534</v>
      </c>
      <c r="F1707" s="53" t="s">
        <v>2612</v>
      </c>
    </row>
    <row r="1708" spans="1:6" x14ac:dyDescent="0.2">
      <c r="A1708" s="202" t="s">
        <v>2636</v>
      </c>
      <c r="B1708" s="203">
        <v>49264.160000000003</v>
      </c>
      <c r="D1708" s="53" t="s">
        <v>2636</v>
      </c>
      <c r="E1708" s="55" t="s">
        <v>2537</v>
      </c>
      <c r="F1708" s="53" t="s">
        <v>2612</v>
      </c>
    </row>
    <row r="1709" spans="1:6" x14ac:dyDescent="0.2">
      <c r="A1709" s="202" t="s">
        <v>2637</v>
      </c>
      <c r="B1709" s="203">
        <v>42688.800000000003</v>
      </c>
      <c r="D1709" s="53" t="s">
        <v>2637</v>
      </c>
      <c r="E1709" s="55" t="s">
        <v>2537</v>
      </c>
      <c r="F1709" s="53" t="s">
        <v>2612</v>
      </c>
    </row>
    <row r="1710" spans="1:6" x14ac:dyDescent="0.2">
      <c r="A1710" s="202" t="s">
        <v>2638</v>
      </c>
      <c r="B1710" s="203">
        <v>20349.12</v>
      </c>
      <c r="D1710" s="53" t="s">
        <v>2638</v>
      </c>
      <c r="E1710" s="55" t="s">
        <v>2540</v>
      </c>
      <c r="F1710" s="53" t="s">
        <v>2612</v>
      </c>
    </row>
    <row r="1711" spans="1:6" x14ac:dyDescent="0.2">
      <c r="A1711" s="202" t="s">
        <v>2639</v>
      </c>
      <c r="B1711" s="203">
        <v>17631.68</v>
      </c>
      <c r="D1711" s="53" t="s">
        <v>2639</v>
      </c>
      <c r="E1711" s="55" t="s">
        <v>2540</v>
      </c>
      <c r="F1711" s="53" t="s">
        <v>2612</v>
      </c>
    </row>
    <row r="1712" spans="1:6" x14ac:dyDescent="0.2">
      <c r="A1712" s="202" t="s">
        <v>2640</v>
      </c>
      <c r="B1712" s="203">
        <v>29986.880000000001</v>
      </c>
      <c r="D1712" s="53" t="s">
        <v>2640</v>
      </c>
      <c r="E1712" s="55" t="s">
        <v>2543</v>
      </c>
      <c r="F1712" s="53" t="s">
        <v>2612</v>
      </c>
    </row>
    <row r="1713" spans="1:6" x14ac:dyDescent="0.2">
      <c r="A1713" s="202" t="s">
        <v>2641</v>
      </c>
      <c r="B1713" s="203">
        <v>25984.639999999999</v>
      </c>
      <c r="D1713" s="53" t="s">
        <v>2641</v>
      </c>
      <c r="E1713" s="55" t="s">
        <v>2543</v>
      </c>
      <c r="F1713" s="53" t="s">
        <v>2612</v>
      </c>
    </row>
    <row r="1714" spans="1:6" x14ac:dyDescent="0.2">
      <c r="A1714" s="202" t="s">
        <v>2642</v>
      </c>
      <c r="B1714" s="203">
        <v>42838.400000000001</v>
      </c>
      <c r="D1714" s="53" t="s">
        <v>2642</v>
      </c>
      <c r="E1714" s="55" t="s">
        <v>2546</v>
      </c>
      <c r="F1714" s="53" t="s">
        <v>2612</v>
      </c>
    </row>
    <row r="1715" spans="1:6" x14ac:dyDescent="0.2">
      <c r="A1715" s="202" t="s">
        <v>2643</v>
      </c>
      <c r="B1715" s="203">
        <v>37120.160000000003</v>
      </c>
      <c r="D1715" s="53" t="s">
        <v>2643</v>
      </c>
      <c r="E1715" s="55" t="s">
        <v>2546</v>
      </c>
      <c r="F1715" s="53" t="s">
        <v>2612</v>
      </c>
    </row>
    <row r="1716" spans="1:6" x14ac:dyDescent="0.2">
      <c r="A1716" s="202" t="s">
        <v>2644</v>
      </c>
      <c r="B1716" s="203">
        <v>5554.56</v>
      </c>
      <c r="D1716" s="53" t="s">
        <v>2644</v>
      </c>
      <c r="E1716" s="55" t="s">
        <v>2549</v>
      </c>
      <c r="F1716" s="53" t="s">
        <v>2612</v>
      </c>
    </row>
    <row r="1717" spans="1:6" x14ac:dyDescent="0.2">
      <c r="A1717" s="202" t="s">
        <v>2645</v>
      </c>
      <c r="B1717" s="203">
        <v>4813.6000000000004</v>
      </c>
      <c r="D1717" s="53" t="s">
        <v>2645</v>
      </c>
      <c r="E1717" s="55" t="s">
        <v>2549</v>
      </c>
      <c r="F1717" s="53" t="s">
        <v>2612</v>
      </c>
    </row>
    <row r="1718" spans="1:6" x14ac:dyDescent="0.2">
      <c r="A1718" s="202" t="s">
        <v>2646</v>
      </c>
      <c r="B1718" s="203">
        <v>6348.32</v>
      </c>
      <c r="D1718" s="53" t="s">
        <v>2646</v>
      </c>
      <c r="E1718" s="55" t="s">
        <v>2552</v>
      </c>
      <c r="F1718" s="53" t="s">
        <v>2612</v>
      </c>
    </row>
    <row r="1719" spans="1:6" x14ac:dyDescent="0.2">
      <c r="A1719" s="202" t="s">
        <v>2647</v>
      </c>
      <c r="B1719" s="203">
        <v>5501.76</v>
      </c>
      <c r="D1719" s="53" t="s">
        <v>2647</v>
      </c>
      <c r="E1719" s="55" t="s">
        <v>2552</v>
      </c>
      <c r="F1719" s="53" t="s">
        <v>2612</v>
      </c>
    </row>
    <row r="1720" spans="1:6" x14ac:dyDescent="0.2">
      <c r="A1720" s="202" t="s">
        <v>2648</v>
      </c>
      <c r="B1720" s="203">
        <v>7935.84</v>
      </c>
      <c r="D1720" s="53" t="s">
        <v>2648</v>
      </c>
      <c r="E1720" s="55" t="s">
        <v>2555</v>
      </c>
      <c r="F1720" s="53" t="s">
        <v>2612</v>
      </c>
    </row>
    <row r="1721" spans="1:6" x14ac:dyDescent="0.2">
      <c r="A1721" s="202" t="s">
        <v>2649</v>
      </c>
      <c r="B1721" s="203">
        <v>6876.32</v>
      </c>
      <c r="D1721" s="53" t="s">
        <v>2649</v>
      </c>
      <c r="E1721" s="55" t="s">
        <v>2555</v>
      </c>
      <c r="F1721" s="53" t="s">
        <v>2612</v>
      </c>
    </row>
    <row r="1722" spans="1:6" x14ac:dyDescent="0.2">
      <c r="A1722" s="202" t="s">
        <v>2650</v>
      </c>
      <c r="B1722" s="203">
        <v>9259.36</v>
      </c>
      <c r="D1722" s="53" t="s">
        <v>2650</v>
      </c>
      <c r="E1722" s="55" t="s">
        <v>2558</v>
      </c>
      <c r="F1722" s="53" t="s">
        <v>2612</v>
      </c>
    </row>
    <row r="1723" spans="1:6" x14ac:dyDescent="0.2">
      <c r="A1723" s="202" t="s">
        <v>2651</v>
      </c>
      <c r="B1723" s="203">
        <v>8022.08</v>
      </c>
      <c r="D1723" s="53" t="s">
        <v>2651</v>
      </c>
      <c r="E1723" s="55" t="s">
        <v>2558</v>
      </c>
      <c r="F1723" s="53" t="s">
        <v>2612</v>
      </c>
    </row>
    <row r="1724" spans="1:6" x14ac:dyDescent="0.2">
      <c r="A1724" s="202" t="s">
        <v>2652</v>
      </c>
      <c r="B1724" s="203">
        <v>10581.12</v>
      </c>
      <c r="D1724" s="53" t="s">
        <v>2652</v>
      </c>
      <c r="E1724" s="55" t="s">
        <v>2653</v>
      </c>
      <c r="F1724" s="53" t="s">
        <v>2612</v>
      </c>
    </row>
    <row r="1725" spans="1:6" x14ac:dyDescent="0.2">
      <c r="A1725" s="202" t="s">
        <v>2654</v>
      </c>
      <c r="B1725" s="203">
        <v>9167.84</v>
      </c>
      <c r="D1725" s="53" t="s">
        <v>2654</v>
      </c>
      <c r="E1725" s="55" t="s">
        <v>2653</v>
      </c>
      <c r="F1725" s="53" t="s">
        <v>2612</v>
      </c>
    </row>
    <row r="1726" spans="1:6" x14ac:dyDescent="0.2">
      <c r="A1726" s="202" t="s">
        <v>2655</v>
      </c>
      <c r="B1726" s="203">
        <v>13226.4</v>
      </c>
      <c r="D1726" s="53" t="s">
        <v>2655</v>
      </c>
      <c r="E1726" s="55" t="s">
        <v>2564</v>
      </c>
      <c r="F1726" s="53" t="s">
        <v>2612</v>
      </c>
    </row>
    <row r="1727" spans="1:6" x14ac:dyDescent="0.2">
      <c r="A1727" s="202" t="s">
        <v>2656</v>
      </c>
      <c r="B1727" s="203">
        <v>11461.12</v>
      </c>
      <c r="D1727" s="53" t="s">
        <v>2656</v>
      </c>
      <c r="E1727" s="55" t="s">
        <v>2564</v>
      </c>
      <c r="F1727" s="53" t="s">
        <v>2612</v>
      </c>
    </row>
    <row r="1728" spans="1:6" x14ac:dyDescent="0.2">
      <c r="A1728" s="202" t="s">
        <v>2657</v>
      </c>
      <c r="B1728" s="203">
        <v>32725</v>
      </c>
      <c r="D1728" s="53" t="s">
        <v>2657</v>
      </c>
      <c r="E1728" s="55" t="s">
        <v>2567</v>
      </c>
      <c r="F1728" s="53" t="s">
        <v>2612</v>
      </c>
    </row>
    <row r="1729" spans="1:6" x14ac:dyDescent="0.2">
      <c r="A1729" s="202" t="s">
        <v>2658</v>
      </c>
      <c r="B1729" s="203">
        <v>32725</v>
      </c>
      <c r="D1729" s="53" t="s">
        <v>2658</v>
      </c>
      <c r="E1729" s="55" t="s">
        <v>2567</v>
      </c>
      <c r="F1729" s="53" t="s">
        <v>2612</v>
      </c>
    </row>
    <row r="1730" spans="1:6" x14ac:dyDescent="0.2">
      <c r="A1730" s="202" t="s">
        <v>2659</v>
      </c>
      <c r="B1730" s="203">
        <v>57831.839999999997</v>
      </c>
      <c r="D1730" s="53" t="s">
        <v>2659</v>
      </c>
      <c r="E1730" s="55" t="s">
        <v>2570</v>
      </c>
      <c r="F1730" s="53" t="s">
        <v>2612</v>
      </c>
    </row>
    <row r="1731" spans="1:6" x14ac:dyDescent="0.2">
      <c r="A1731" s="202" t="s">
        <v>2660</v>
      </c>
      <c r="B1731" s="203">
        <v>50112.480000000003</v>
      </c>
      <c r="D1731" s="53" t="s">
        <v>2660</v>
      </c>
      <c r="E1731" s="55" t="s">
        <v>2570</v>
      </c>
      <c r="F1731" s="53" t="s">
        <v>2612</v>
      </c>
    </row>
    <row r="1732" spans="1:6" x14ac:dyDescent="0.2">
      <c r="A1732" s="202" t="s">
        <v>2661</v>
      </c>
      <c r="B1732" s="203">
        <v>8342.4</v>
      </c>
      <c r="D1732" s="53" t="s">
        <v>2661</v>
      </c>
      <c r="E1732" s="55" t="s">
        <v>2579</v>
      </c>
      <c r="F1732" s="53" t="s">
        <v>2612</v>
      </c>
    </row>
    <row r="1733" spans="1:6" x14ac:dyDescent="0.2">
      <c r="A1733" s="202" t="s">
        <v>2662</v>
      </c>
      <c r="B1733" s="203">
        <v>7228.32</v>
      </c>
      <c r="D1733" s="53" t="s">
        <v>2662</v>
      </c>
      <c r="E1733" s="55" t="s">
        <v>2579</v>
      </c>
      <c r="F1733" s="53" t="s">
        <v>2612</v>
      </c>
    </row>
    <row r="1734" spans="1:6" x14ac:dyDescent="0.2">
      <c r="A1734" s="202" t="s">
        <v>2663</v>
      </c>
      <c r="B1734" s="203">
        <v>9563.84</v>
      </c>
      <c r="D1734" s="53" t="s">
        <v>2663</v>
      </c>
      <c r="E1734" s="55" t="s">
        <v>2582</v>
      </c>
      <c r="F1734" s="53" t="s">
        <v>2612</v>
      </c>
    </row>
    <row r="1735" spans="1:6" x14ac:dyDescent="0.2">
      <c r="A1735" s="202" t="s">
        <v>2664</v>
      </c>
      <c r="B1735" s="203">
        <v>8287.84</v>
      </c>
      <c r="D1735" s="53" t="s">
        <v>2664</v>
      </c>
      <c r="E1735" s="55" t="s">
        <v>2582</v>
      </c>
      <c r="F1735" s="53" t="s">
        <v>2612</v>
      </c>
    </row>
    <row r="1736" spans="1:6" x14ac:dyDescent="0.2">
      <c r="A1736" s="202" t="s">
        <v>2665</v>
      </c>
      <c r="B1736" s="203">
        <v>12004.96</v>
      </c>
      <c r="D1736" s="53" t="s">
        <v>2665</v>
      </c>
      <c r="E1736" s="55" t="s">
        <v>2585</v>
      </c>
      <c r="F1736" s="53" t="s">
        <v>2612</v>
      </c>
    </row>
    <row r="1737" spans="1:6" x14ac:dyDescent="0.2">
      <c r="A1737" s="202" t="s">
        <v>2666</v>
      </c>
      <c r="B1737" s="203">
        <v>10403.36</v>
      </c>
      <c r="D1737" s="53" t="s">
        <v>2666</v>
      </c>
      <c r="E1737" s="55" t="s">
        <v>2585</v>
      </c>
      <c r="F1737" s="53" t="s">
        <v>2612</v>
      </c>
    </row>
    <row r="1738" spans="1:6" x14ac:dyDescent="0.2">
      <c r="A1738" s="202" t="s">
        <v>2667</v>
      </c>
      <c r="B1738" s="203">
        <v>11396</v>
      </c>
      <c r="D1738" s="53" t="s">
        <v>2667</v>
      </c>
      <c r="E1738" s="55" t="s">
        <v>2588</v>
      </c>
      <c r="F1738" s="53" t="s">
        <v>2612</v>
      </c>
    </row>
    <row r="1739" spans="1:6" x14ac:dyDescent="0.2">
      <c r="A1739" s="202" t="s">
        <v>2668</v>
      </c>
      <c r="B1739" s="203">
        <v>9873.6</v>
      </c>
      <c r="D1739" s="53" t="s">
        <v>2668</v>
      </c>
      <c r="E1739" s="55" t="s">
        <v>2588</v>
      </c>
      <c r="F1739" s="53" t="s">
        <v>2612</v>
      </c>
    </row>
    <row r="1740" spans="1:6" x14ac:dyDescent="0.2">
      <c r="A1740" s="202" t="s">
        <v>2669</v>
      </c>
      <c r="B1740" s="203">
        <v>13022.24</v>
      </c>
      <c r="D1740" s="53" t="s">
        <v>2669</v>
      </c>
      <c r="E1740" s="55" t="s">
        <v>2591</v>
      </c>
      <c r="F1740" s="53" t="s">
        <v>2612</v>
      </c>
    </row>
    <row r="1741" spans="1:6" x14ac:dyDescent="0.2">
      <c r="A1741" s="202" t="s">
        <v>2670</v>
      </c>
      <c r="B1741" s="203">
        <v>11285.12</v>
      </c>
      <c r="D1741" s="53" t="s">
        <v>2670</v>
      </c>
      <c r="E1741" s="55" t="s">
        <v>2591</v>
      </c>
      <c r="F1741" s="53" t="s">
        <v>2612</v>
      </c>
    </row>
    <row r="1742" spans="1:6" x14ac:dyDescent="0.2">
      <c r="A1742" s="202" t="s">
        <v>2671</v>
      </c>
      <c r="B1742" s="203">
        <v>16278.24</v>
      </c>
      <c r="D1742" s="53" t="s">
        <v>2671</v>
      </c>
      <c r="E1742" s="55" t="s">
        <v>2594</v>
      </c>
      <c r="F1742" s="53" t="s">
        <v>2612</v>
      </c>
    </row>
    <row r="1743" spans="1:6" x14ac:dyDescent="0.2">
      <c r="A1743" s="202" t="s">
        <v>2672</v>
      </c>
      <c r="B1743" s="203">
        <v>14106.4</v>
      </c>
      <c r="D1743" s="53" t="s">
        <v>2672</v>
      </c>
      <c r="E1743" s="55" t="s">
        <v>2594</v>
      </c>
      <c r="F1743" s="53" t="s">
        <v>2612</v>
      </c>
    </row>
    <row r="1744" spans="1:6" x14ac:dyDescent="0.2">
      <c r="A1744" s="202" t="s">
        <v>2673</v>
      </c>
      <c r="B1744" s="203">
        <v>4083.2</v>
      </c>
      <c r="D1744" s="53" t="s">
        <v>2673</v>
      </c>
      <c r="E1744" s="55" t="s">
        <v>2597</v>
      </c>
      <c r="F1744" s="53" t="s">
        <v>2612</v>
      </c>
    </row>
    <row r="1745" spans="1:6" x14ac:dyDescent="0.2">
      <c r="A1745" s="202" t="s">
        <v>2674</v>
      </c>
      <c r="B1745" s="203">
        <v>3537.6</v>
      </c>
      <c r="D1745" s="53" t="s">
        <v>2674</v>
      </c>
      <c r="E1745" s="55" t="s">
        <v>2597</v>
      </c>
      <c r="F1745" s="53" t="s">
        <v>2612</v>
      </c>
    </row>
    <row r="1746" spans="1:6" x14ac:dyDescent="0.2">
      <c r="A1746" s="202" t="s">
        <v>2675</v>
      </c>
      <c r="B1746" s="203">
        <v>9787.7999999999993</v>
      </c>
      <c r="D1746" s="53" t="s">
        <v>2675</v>
      </c>
      <c r="E1746" s="55" t="s">
        <v>2573</v>
      </c>
      <c r="F1746" s="53" t="s">
        <v>2612</v>
      </c>
    </row>
    <row r="1747" spans="1:6" x14ac:dyDescent="0.2">
      <c r="A1747" s="202" t="s">
        <v>2676</v>
      </c>
      <c r="B1747" s="203">
        <v>9787.7999999999993</v>
      </c>
      <c r="D1747" s="53" t="s">
        <v>2676</v>
      </c>
      <c r="E1747" s="55" t="s">
        <v>2573</v>
      </c>
      <c r="F1747" s="53" t="s">
        <v>2612</v>
      </c>
    </row>
    <row r="1748" spans="1:6" x14ac:dyDescent="0.2">
      <c r="A1748" s="202" t="s">
        <v>2677</v>
      </c>
      <c r="B1748" s="203">
        <v>17295.52</v>
      </c>
      <c r="D1748" s="53" t="s">
        <v>2677</v>
      </c>
      <c r="E1748" s="55" t="s">
        <v>2576</v>
      </c>
      <c r="F1748" s="53" t="s">
        <v>2612</v>
      </c>
    </row>
    <row r="1749" spans="1:6" x14ac:dyDescent="0.2">
      <c r="A1749" s="202" t="s">
        <v>2678</v>
      </c>
      <c r="B1749" s="203">
        <v>14986.4</v>
      </c>
      <c r="D1749" s="53" t="s">
        <v>2678</v>
      </c>
      <c r="E1749" s="55" t="s">
        <v>2576</v>
      </c>
      <c r="F1749" s="53" t="s">
        <v>2612</v>
      </c>
    </row>
    <row r="1750" spans="1:6" x14ac:dyDescent="0.2">
      <c r="A1750" s="202" t="s">
        <v>2679</v>
      </c>
      <c r="B1750" s="203">
        <v>16968.599999999999</v>
      </c>
      <c r="D1750" s="53" t="s">
        <v>2679</v>
      </c>
      <c r="E1750" s="55" t="s">
        <v>2606</v>
      </c>
      <c r="F1750" s="53" t="s">
        <v>2612</v>
      </c>
    </row>
    <row r="1751" spans="1:6" x14ac:dyDescent="0.2">
      <c r="A1751" s="202" t="s">
        <v>2680</v>
      </c>
      <c r="B1751" s="203">
        <v>16968.599999999999</v>
      </c>
      <c r="D1751" s="53" t="s">
        <v>2680</v>
      </c>
      <c r="E1751" s="55" t="s">
        <v>2606</v>
      </c>
      <c r="F1751" s="53" t="s">
        <v>2612</v>
      </c>
    </row>
    <row r="1752" spans="1:6" x14ac:dyDescent="0.2">
      <c r="A1752" s="202" t="s">
        <v>2681</v>
      </c>
      <c r="B1752" s="203">
        <v>29986.880000000001</v>
      </c>
      <c r="D1752" s="53" t="s">
        <v>2681</v>
      </c>
      <c r="E1752" s="55" t="s">
        <v>2609</v>
      </c>
      <c r="F1752" s="53" t="s">
        <v>2612</v>
      </c>
    </row>
    <row r="1753" spans="1:6" x14ac:dyDescent="0.2">
      <c r="A1753" s="202" t="s">
        <v>2682</v>
      </c>
      <c r="B1753" s="203">
        <v>25984.639999999999</v>
      </c>
      <c r="D1753" s="53" t="s">
        <v>2682</v>
      </c>
      <c r="E1753" s="55" t="s">
        <v>2609</v>
      </c>
      <c r="F1753" s="53" t="s">
        <v>2612</v>
      </c>
    </row>
    <row r="1754" spans="1:6" x14ac:dyDescent="0.2">
      <c r="A1754" s="202" t="s">
        <v>2683</v>
      </c>
      <c r="B1754" s="203">
        <v>10362</v>
      </c>
      <c r="D1754" s="53" t="s">
        <v>2683</v>
      </c>
      <c r="E1754" s="55" t="s">
        <v>2600</v>
      </c>
      <c r="F1754" s="53" t="s">
        <v>2612</v>
      </c>
    </row>
    <row r="1755" spans="1:6" x14ac:dyDescent="0.2">
      <c r="A1755" s="202" t="s">
        <v>2684</v>
      </c>
      <c r="B1755" s="203">
        <v>10362</v>
      </c>
      <c r="D1755" s="53" t="s">
        <v>2684</v>
      </c>
      <c r="E1755" s="55" t="s">
        <v>2600</v>
      </c>
      <c r="F1755" s="53" t="s">
        <v>2612</v>
      </c>
    </row>
    <row r="1756" spans="1:6" x14ac:dyDescent="0.2">
      <c r="A1756" s="202" t="s">
        <v>2685</v>
      </c>
      <c r="B1756" s="203">
        <v>18312.8</v>
      </c>
      <c r="D1756" s="53" t="s">
        <v>2685</v>
      </c>
      <c r="E1756" s="55" t="s">
        <v>2603</v>
      </c>
      <c r="F1756" s="53" t="s">
        <v>2612</v>
      </c>
    </row>
    <row r="1757" spans="1:6" x14ac:dyDescent="0.2">
      <c r="A1757" s="202" t="s">
        <v>2686</v>
      </c>
      <c r="B1757" s="203">
        <v>15868.16</v>
      </c>
      <c r="D1757" s="53" t="s">
        <v>2686</v>
      </c>
      <c r="E1757" s="55" t="s">
        <v>2603</v>
      </c>
      <c r="F1757" s="53" t="s">
        <v>2612</v>
      </c>
    </row>
    <row r="1758" spans="1:6" x14ac:dyDescent="0.2">
      <c r="A1758" s="202" t="s">
        <v>2687</v>
      </c>
      <c r="B1758" s="203">
        <v>5528</v>
      </c>
      <c r="D1758" s="53" t="s">
        <v>2687</v>
      </c>
      <c r="E1758" s="55" t="s">
        <v>2688</v>
      </c>
    </row>
    <row r="1759" spans="1:6" x14ac:dyDescent="0.2">
      <c r="A1759" s="202" t="s">
        <v>2689</v>
      </c>
      <c r="B1759" s="203">
        <v>5074</v>
      </c>
      <c r="D1759" s="53" t="s">
        <v>2689</v>
      </c>
      <c r="E1759" s="55" t="s">
        <v>2688</v>
      </c>
    </row>
    <row r="1760" spans="1:6" x14ac:dyDescent="0.2">
      <c r="A1760" s="202" t="s">
        <v>2690</v>
      </c>
      <c r="B1760" s="203">
        <v>77.34</v>
      </c>
      <c r="D1760" s="53" t="s">
        <v>2690</v>
      </c>
      <c r="E1760" s="55" t="s">
        <v>2691</v>
      </c>
      <c r="F1760" s="53" t="s">
        <v>1147</v>
      </c>
    </row>
    <row r="1761" spans="1:6" x14ac:dyDescent="0.2">
      <c r="A1761" s="202" t="s">
        <v>2692</v>
      </c>
      <c r="B1761" s="203">
        <v>72.33</v>
      </c>
      <c r="D1761" s="53" t="s">
        <v>2692</v>
      </c>
      <c r="E1761" s="55" t="s">
        <v>2691</v>
      </c>
      <c r="F1761" s="53" t="s">
        <v>1147</v>
      </c>
    </row>
    <row r="1762" spans="1:6" x14ac:dyDescent="0.2">
      <c r="A1762" s="202" t="s">
        <v>2693</v>
      </c>
      <c r="B1762" s="203">
        <v>57.35</v>
      </c>
      <c r="D1762" s="53" t="s">
        <v>2693</v>
      </c>
      <c r="E1762" s="55" t="s">
        <v>2694</v>
      </c>
      <c r="F1762" s="53" t="s">
        <v>1147</v>
      </c>
    </row>
    <row r="1763" spans="1:6" x14ac:dyDescent="0.2">
      <c r="A1763" s="202" t="s">
        <v>2695</v>
      </c>
      <c r="B1763" s="203">
        <v>52.34</v>
      </c>
      <c r="D1763" s="53" t="s">
        <v>2695</v>
      </c>
      <c r="E1763" s="55" t="s">
        <v>2694</v>
      </c>
      <c r="F1763" s="53" t="s">
        <v>1147</v>
      </c>
    </row>
    <row r="1764" spans="1:6" x14ac:dyDescent="0.2">
      <c r="A1764" s="202" t="s">
        <v>2696</v>
      </c>
      <c r="B1764" s="203">
        <v>43.39</v>
      </c>
      <c r="D1764" s="53" t="s">
        <v>2696</v>
      </c>
      <c r="E1764" s="55" t="s">
        <v>2697</v>
      </c>
      <c r="F1764" s="53" t="s">
        <v>1147</v>
      </c>
    </row>
    <row r="1765" spans="1:6" x14ac:dyDescent="0.2">
      <c r="A1765" s="202" t="s">
        <v>2698</v>
      </c>
      <c r="B1765" s="203">
        <v>38.380000000000003</v>
      </c>
      <c r="D1765" s="53" t="s">
        <v>2698</v>
      </c>
      <c r="E1765" s="55" t="s">
        <v>2697</v>
      </c>
      <c r="F1765" s="53" t="s">
        <v>1147</v>
      </c>
    </row>
    <row r="1766" spans="1:6" x14ac:dyDescent="0.2">
      <c r="A1766" s="202" t="s">
        <v>2699</v>
      </c>
      <c r="B1766" s="203">
        <v>39.22</v>
      </c>
      <c r="D1766" s="53" t="s">
        <v>2699</v>
      </c>
      <c r="E1766" s="55" t="s">
        <v>2700</v>
      </c>
      <c r="F1766" s="53" t="s">
        <v>1147</v>
      </c>
    </row>
    <row r="1767" spans="1:6" x14ac:dyDescent="0.2">
      <c r="A1767" s="202" t="s">
        <v>2701</v>
      </c>
      <c r="B1767" s="203">
        <v>37.270000000000003</v>
      </c>
      <c r="D1767" s="53" t="s">
        <v>2701</v>
      </c>
      <c r="E1767" s="55" t="s">
        <v>2700</v>
      </c>
      <c r="F1767" s="53" t="s">
        <v>1147</v>
      </c>
    </row>
    <row r="1768" spans="1:6" x14ac:dyDescent="0.2">
      <c r="A1768" s="202" t="s">
        <v>2702</v>
      </c>
      <c r="B1768" s="203">
        <v>50</v>
      </c>
      <c r="D1768" s="53" t="s">
        <v>2702</v>
      </c>
      <c r="E1768" s="55" t="s">
        <v>2703</v>
      </c>
      <c r="F1768" s="53" t="s">
        <v>1147</v>
      </c>
    </row>
    <row r="1769" spans="1:6" x14ac:dyDescent="0.2">
      <c r="A1769" s="202" t="s">
        <v>2704</v>
      </c>
      <c r="B1769" s="203">
        <v>47.35</v>
      </c>
      <c r="D1769" s="53" t="s">
        <v>2704</v>
      </c>
      <c r="E1769" s="55" t="s">
        <v>2703</v>
      </c>
      <c r="F1769" s="53" t="s">
        <v>1147</v>
      </c>
    </row>
    <row r="1770" spans="1:6" x14ac:dyDescent="0.2">
      <c r="A1770" s="202" t="s">
        <v>2705</v>
      </c>
      <c r="B1770" s="203">
        <v>28.44</v>
      </c>
      <c r="D1770" s="53" t="s">
        <v>2705</v>
      </c>
      <c r="E1770" s="55" t="s">
        <v>2706</v>
      </c>
      <c r="F1770" s="53" t="s">
        <v>1147</v>
      </c>
    </row>
    <row r="1771" spans="1:6" x14ac:dyDescent="0.2">
      <c r="A1771" s="202" t="s">
        <v>2707</v>
      </c>
      <c r="B1771" s="203">
        <v>27.19</v>
      </c>
      <c r="D1771" s="53" t="s">
        <v>2707</v>
      </c>
      <c r="E1771" s="55" t="s">
        <v>2706</v>
      </c>
      <c r="F1771" s="53" t="s">
        <v>1147</v>
      </c>
    </row>
    <row r="1772" spans="1:6" x14ac:dyDescent="0.2">
      <c r="A1772" s="202" t="s">
        <v>2708</v>
      </c>
      <c r="B1772" s="203">
        <v>51.63</v>
      </c>
      <c r="D1772" s="53" t="s">
        <v>2708</v>
      </c>
      <c r="E1772" s="55" t="s">
        <v>2709</v>
      </c>
      <c r="F1772" s="53" t="s">
        <v>1147</v>
      </c>
    </row>
    <row r="1773" spans="1:6" x14ac:dyDescent="0.2">
      <c r="A1773" s="202" t="s">
        <v>2710</v>
      </c>
      <c r="B1773" s="203">
        <v>49.69</v>
      </c>
      <c r="D1773" s="53" t="s">
        <v>2710</v>
      </c>
      <c r="E1773" s="55" t="s">
        <v>2709</v>
      </c>
      <c r="F1773" s="53" t="s">
        <v>1147</v>
      </c>
    </row>
    <row r="1774" spans="1:6" x14ac:dyDescent="0.2">
      <c r="A1774" s="202" t="s">
        <v>2711</v>
      </c>
      <c r="B1774" s="203">
        <v>62.41</v>
      </c>
      <c r="D1774" s="53" t="s">
        <v>2711</v>
      </c>
      <c r="E1774" s="55" t="s">
        <v>2712</v>
      </c>
      <c r="F1774" s="53" t="s">
        <v>1147</v>
      </c>
    </row>
    <row r="1775" spans="1:6" x14ac:dyDescent="0.2">
      <c r="A1775" s="202" t="s">
        <v>2713</v>
      </c>
      <c r="B1775" s="203">
        <v>59.77</v>
      </c>
      <c r="D1775" s="53" t="s">
        <v>2713</v>
      </c>
      <c r="E1775" s="55" t="s">
        <v>2712</v>
      </c>
      <c r="F1775" s="53" t="s">
        <v>1147</v>
      </c>
    </row>
    <row r="1776" spans="1:6" x14ac:dyDescent="0.2">
      <c r="A1776" s="202" t="s">
        <v>2714</v>
      </c>
      <c r="B1776" s="203">
        <v>40.86</v>
      </c>
      <c r="D1776" s="53" t="s">
        <v>2714</v>
      </c>
      <c r="E1776" s="55" t="s">
        <v>2715</v>
      </c>
      <c r="F1776" s="53" t="s">
        <v>1147</v>
      </c>
    </row>
    <row r="1777" spans="1:6" x14ac:dyDescent="0.2">
      <c r="A1777" s="202" t="s">
        <v>2716</v>
      </c>
      <c r="B1777" s="203">
        <v>39.61</v>
      </c>
      <c r="D1777" s="53" t="s">
        <v>2716</v>
      </c>
      <c r="E1777" s="55" t="s">
        <v>2715</v>
      </c>
      <c r="F1777" s="53" t="s">
        <v>1147</v>
      </c>
    </row>
    <row r="1778" spans="1:6" x14ac:dyDescent="0.2">
      <c r="A1778" s="202" t="s">
        <v>2717</v>
      </c>
      <c r="B1778" s="203">
        <v>114.8</v>
      </c>
      <c r="D1778" s="53" t="s">
        <v>2717</v>
      </c>
      <c r="E1778" s="55" t="s">
        <v>2718</v>
      </c>
      <c r="F1778" s="53" t="s">
        <v>1147</v>
      </c>
    </row>
    <row r="1779" spans="1:6" x14ac:dyDescent="0.2">
      <c r="A1779" s="202" t="s">
        <v>2719</v>
      </c>
      <c r="B1779" s="203">
        <v>107.91</v>
      </c>
      <c r="D1779" s="53" t="s">
        <v>2719</v>
      </c>
      <c r="E1779" s="55" t="s">
        <v>2718</v>
      </c>
      <c r="F1779" s="53" t="s">
        <v>1147</v>
      </c>
    </row>
    <row r="1780" spans="1:6" x14ac:dyDescent="0.2">
      <c r="A1780" s="202" t="s">
        <v>2720</v>
      </c>
      <c r="B1780" s="203">
        <v>503.28</v>
      </c>
      <c r="D1780" s="53" t="s">
        <v>2720</v>
      </c>
      <c r="E1780" s="55" t="s">
        <v>2721</v>
      </c>
      <c r="F1780" s="53" t="s">
        <v>1147</v>
      </c>
    </row>
    <row r="1781" spans="1:6" x14ac:dyDescent="0.2">
      <c r="A1781" s="202" t="s">
        <v>2722</v>
      </c>
      <c r="B1781" s="203">
        <v>451.4</v>
      </c>
      <c r="D1781" s="53" t="s">
        <v>2722</v>
      </c>
      <c r="E1781" s="55" t="s">
        <v>2721</v>
      </c>
      <c r="F1781" s="53" t="s">
        <v>1147</v>
      </c>
    </row>
    <row r="1782" spans="1:6" x14ac:dyDescent="0.2">
      <c r="A1782" s="202" t="s">
        <v>2723</v>
      </c>
      <c r="B1782" s="203">
        <v>544.92999999999995</v>
      </c>
      <c r="D1782" s="53" t="s">
        <v>2723</v>
      </c>
      <c r="E1782" s="55" t="s">
        <v>2724</v>
      </c>
      <c r="F1782" s="53" t="s">
        <v>1147</v>
      </c>
    </row>
    <row r="1783" spans="1:6" x14ac:dyDescent="0.2">
      <c r="A1783" s="202" t="s">
        <v>2725</v>
      </c>
      <c r="B1783" s="203">
        <v>493.19</v>
      </c>
      <c r="D1783" s="53" t="s">
        <v>2725</v>
      </c>
      <c r="E1783" s="55" t="s">
        <v>2724</v>
      </c>
      <c r="F1783" s="53" t="s">
        <v>1147</v>
      </c>
    </row>
    <row r="1784" spans="1:6" x14ac:dyDescent="0.2">
      <c r="A1784" s="202" t="s">
        <v>2726</v>
      </c>
      <c r="B1784" s="203">
        <v>513.76</v>
      </c>
      <c r="D1784" s="53" t="s">
        <v>2726</v>
      </c>
      <c r="E1784" s="55" t="s">
        <v>2727</v>
      </c>
      <c r="F1784" s="53" t="s">
        <v>1147</v>
      </c>
    </row>
    <row r="1785" spans="1:6" x14ac:dyDescent="0.2">
      <c r="A1785" s="202" t="s">
        <v>2728</v>
      </c>
      <c r="B1785" s="203">
        <v>461.93</v>
      </c>
      <c r="D1785" s="53" t="s">
        <v>2728</v>
      </c>
      <c r="E1785" s="55" t="s">
        <v>2727</v>
      </c>
      <c r="F1785" s="53" t="s">
        <v>1147</v>
      </c>
    </row>
    <row r="1786" spans="1:6" x14ac:dyDescent="0.2">
      <c r="A1786" s="202" t="s">
        <v>2729</v>
      </c>
      <c r="B1786" s="203">
        <v>448.05</v>
      </c>
      <c r="D1786" s="53" t="s">
        <v>2729</v>
      </c>
      <c r="E1786" s="55" t="s">
        <v>2730</v>
      </c>
      <c r="F1786" s="53" t="s">
        <v>1147</v>
      </c>
    </row>
    <row r="1787" spans="1:6" x14ac:dyDescent="0.2">
      <c r="A1787" s="202" t="s">
        <v>2731</v>
      </c>
      <c r="B1787" s="203">
        <v>405.09</v>
      </c>
      <c r="D1787" s="53" t="s">
        <v>2731</v>
      </c>
      <c r="E1787" s="55" t="s">
        <v>2730</v>
      </c>
      <c r="F1787" s="53" t="s">
        <v>1147</v>
      </c>
    </row>
    <row r="1788" spans="1:6" x14ac:dyDescent="0.2">
      <c r="A1788" s="202" t="s">
        <v>2732</v>
      </c>
      <c r="B1788" s="203">
        <v>518.02</v>
      </c>
      <c r="D1788" s="53" t="s">
        <v>2732</v>
      </c>
      <c r="E1788" s="55" t="s">
        <v>2733</v>
      </c>
      <c r="F1788" s="53" t="s">
        <v>1147</v>
      </c>
    </row>
    <row r="1789" spans="1:6" x14ac:dyDescent="0.2">
      <c r="A1789" s="202" t="s">
        <v>2734</v>
      </c>
      <c r="B1789" s="203">
        <v>475.77</v>
      </c>
      <c r="D1789" s="53" t="s">
        <v>2734</v>
      </c>
      <c r="E1789" s="55" t="s">
        <v>2733</v>
      </c>
      <c r="F1789" s="53" t="s">
        <v>1147</v>
      </c>
    </row>
    <row r="1790" spans="1:6" x14ac:dyDescent="0.2">
      <c r="A1790" s="202" t="s">
        <v>2735</v>
      </c>
      <c r="B1790" s="203">
        <v>424.51</v>
      </c>
      <c r="D1790" s="53" t="s">
        <v>2735</v>
      </c>
      <c r="E1790" s="55" t="s">
        <v>2736</v>
      </c>
      <c r="F1790" s="53" t="s">
        <v>1147</v>
      </c>
    </row>
    <row r="1791" spans="1:6" x14ac:dyDescent="0.2">
      <c r="A1791" s="202" t="s">
        <v>2737</v>
      </c>
      <c r="B1791" s="203">
        <v>381.45</v>
      </c>
      <c r="D1791" s="53" t="s">
        <v>2737</v>
      </c>
      <c r="E1791" s="55" t="s">
        <v>2736</v>
      </c>
      <c r="F1791" s="53" t="s">
        <v>1147</v>
      </c>
    </row>
    <row r="1792" spans="1:6" x14ac:dyDescent="0.2">
      <c r="A1792" s="202" t="s">
        <v>2738</v>
      </c>
      <c r="B1792" s="203">
        <v>553.91</v>
      </c>
      <c r="D1792" s="53" t="s">
        <v>2738</v>
      </c>
      <c r="E1792" s="55" t="s">
        <v>2739</v>
      </c>
      <c r="F1792" s="53" t="s">
        <v>1147</v>
      </c>
    </row>
    <row r="1793" spans="1:6" x14ac:dyDescent="0.2">
      <c r="A1793" s="202" t="s">
        <v>2740</v>
      </c>
      <c r="B1793" s="203">
        <v>498.54</v>
      </c>
      <c r="D1793" s="53" t="s">
        <v>2740</v>
      </c>
      <c r="E1793" s="55" t="s">
        <v>2739</v>
      </c>
      <c r="F1793" s="53" t="s">
        <v>1147</v>
      </c>
    </row>
    <row r="1794" spans="1:6" x14ac:dyDescent="0.2">
      <c r="A1794" s="202" t="s">
        <v>2741</v>
      </c>
      <c r="B1794" s="203">
        <v>525.27</v>
      </c>
      <c r="D1794" s="53" t="s">
        <v>2741</v>
      </c>
      <c r="E1794" s="55" t="s">
        <v>2742</v>
      </c>
      <c r="F1794" s="53" t="s">
        <v>1147</v>
      </c>
    </row>
    <row r="1795" spans="1:6" x14ac:dyDescent="0.2">
      <c r="A1795" s="202" t="s">
        <v>2743</v>
      </c>
      <c r="B1795" s="203">
        <v>464.93</v>
      </c>
      <c r="D1795" s="53" t="s">
        <v>2743</v>
      </c>
      <c r="E1795" s="55" t="s">
        <v>2742</v>
      </c>
      <c r="F1795" s="53" t="s">
        <v>1147</v>
      </c>
    </row>
    <row r="1796" spans="1:6" x14ac:dyDescent="0.2">
      <c r="A1796" s="202" t="s">
        <v>2744</v>
      </c>
      <c r="B1796" s="203">
        <v>2806.54</v>
      </c>
      <c r="D1796" s="53" t="s">
        <v>2744</v>
      </c>
      <c r="E1796" s="55" t="s">
        <v>2745</v>
      </c>
      <c r="F1796" s="53" t="s">
        <v>83</v>
      </c>
    </row>
    <row r="1797" spans="1:6" x14ac:dyDescent="0.2">
      <c r="A1797" s="202" t="s">
        <v>2746</v>
      </c>
      <c r="B1797" s="203">
        <v>2633.37</v>
      </c>
      <c r="D1797" s="53" t="s">
        <v>2746</v>
      </c>
      <c r="E1797" s="55" t="s">
        <v>2745</v>
      </c>
      <c r="F1797" s="53" t="s">
        <v>83</v>
      </c>
    </row>
    <row r="1798" spans="1:6" x14ac:dyDescent="0.2">
      <c r="A1798" s="202" t="s">
        <v>2747</v>
      </c>
      <c r="B1798" s="203">
        <v>4895.5</v>
      </c>
      <c r="D1798" s="53" t="s">
        <v>2747</v>
      </c>
      <c r="E1798" s="55" t="s">
        <v>2748</v>
      </c>
      <c r="F1798" s="53" t="s">
        <v>83</v>
      </c>
    </row>
    <row r="1799" spans="1:6" x14ac:dyDescent="0.2">
      <c r="A1799" s="202" t="s">
        <v>2749</v>
      </c>
      <c r="B1799" s="203">
        <v>4576.67</v>
      </c>
      <c r="D1799" s="53" t="s">
        <v>2749</v>
      </c>
      <c r="E1799" s="55" t="s">
        <v>2748</v>
      </c>
      <c r="F1799" s="53" t="s">
        <v>83</v>
      </c>
    </row>
    <row r="1800" spans="1:6" x14ac:dyDescent="0.2">
      <c r="A1800" s="202" t="s">
        <v>2750</v>
      </c>
      <c r="B1800" s="203">
        <v>630</v>
      </c>
      <c r="D1800" s="53" t="s">
        <v>2750</v>
      </c>
      <c r="E1800" s="55" t="s">
        <v>2751</v>
      </c>
      <c r="F1800" s="53" t="s">
        <v>2752</v>
      </c>
    </row>
    <row r="1801" spans="1:6" x14ac:dyDescent="0.2">
      <c r="A1801" s="202" t="s">
        <v>2753</v>
      </c>
      <c r="B1801" s="203">
        <v>630</v>
      </c>
      <c r="D1801" s="53" t="s">
        <v>2753</v>
      </c>
      <c r="E1801" s="55" t="s">
        <v>2751</v>
      </c>
      <c r="F1801" s="53" t="s">
        <v>2752</v>
      </c>
    </row>
    <row r="1802" spans="1:6" x14ac:dyDescent="0.2">
      <c r="A1802" s="202" t="s">
        <v>2754</v>
      </c>
      <c r="B1802" s="203">
        <v>793</v>
      </c>
      <c r="D1802" s="53" t="s">
        <v>2754</v>
      </c>
      <c r="E1802" s="55" t="s">
        <v>2755</v>
      </c>
      <c r="F1802" s="53" t="s">
        <v>2752</v>
      </c>
    </row>
    <row r="1803" spans="1:6" x14ac:dyDescent="0.2">
      <c r="A1803" s="202" t="s">
        <v>2756</v>
      </c>
      <c r="B1803" s="203">
        <v>793</v>
      </c>
      <c r="D1803" s="53" t="s">
        <v>2756</v>
      </c>
      <c r="E1803" s="55" t="s">
        <v>2755</v>
      </c>
      <c r="F1803" s="53" t="s">
        <v>2752</v>
      </c>
    </row>
    <row r="1804" spans="1:6" x14ac:dyDescent="0.2">
      <c r="A1804" s="202" t="s">
        <v>2757</v>
      </c>
      <c r="B1804" s="203">
        <v>900.38</v>
      </c>
      <c r="D1804" s="53" t="s">
        <v>2757</v>
      </c>
      <c r="E1804" s="55" t="s">
        <v>2758</v>
      </c>
      <c r="F1804" s="53" t="s">
        <v>2752</v>
      </c>
    </row>
    <row r="1805" spans="1:6" x14ac:dyDescent="0.2">
      <c r="A1805" s="202" t="s">
        <v>2759</v>
      </c>
      <c r="B1805" s="203">
        <v>900.38</v>
      </c>
      <c r="D1805" s="53" t="s">
        <v>2759</v>
      </c>
      <c r="E1805" s="55" t="s">
        <v>2758</v>
      </c>
      <c r="F1805" s="53" t="s">
        <v>2752</v>
      </c>
    </row>
    <row r="1806" spans="1:6" x14ac:dyDescent="0.2">
      <c r="A1806" s="202" t="s">
        <v>2760</v>
      </c>
      <c r="B1806" s="203">
        <v>991.25</v>
      </c>
      <c r="D1806" s="53" t="s">
        <v>2760</v>
      </c>
      <c r="E1806" s="55" t="s">
        <v>2761</v>
      </c>
      <c r="F1806" s="53" t="s">
        <v>2752</v>
      </c>
    </row>
    <row r="1807" spans="1:6" x14ac:dyDescent="0.2">
      <c r="A1807" s="202" t="s">
        <v>2762</v>
      </c>
      <c r="B1807" s="203">
        <v>991.25</v>
      </c>
      <c r="D1807" s="53" t="s">
        <v>2762</v>
      </c>
      <c r="E1807" s="55" t="s">
        <v>2761</v>
      </c>
      <c r="F1807" s="53" t="s">
        <v>2752</v>
      </c>
    </row>
    <row r="1808" spans="1:6" x14ac:dyDescent="0.2">
      <c r="A1808" s="202" t="s">
        <v>2763</v>
      </c>
      <c r="B1808" s="203">
        <v>991.25</v>
      </c>
      <c r="D1808" s="53" t="s">
        <v>2763</v>
      </c>
      <c r="E1808" s="55" t="s">
        <v>2764</v>
      </c>
      <c r="F1808" s="53" t="s">
        <v>2752</v>
      </c>
    </row>
    <row r="1809" spans="1:6" x14ac:dyDescent="0.2">
      <c r="A1809" s="202" t="s">
        <v>2765</v>
      </c>
      <c r="B1809" s="203">
        <v>991.25</v>
      </c>
      <c r="D1809" s="53" t="s">
        <v>2765</v>
      </c>
      <c r="E1809" s="55" t="s">
        <v>2764</v>
      </c>
      <c r="F1809" s="53" t="s">
        <v>2752</v>
      </c>
    </row>
    <row r="1810" spans="1:6" x14ac:dyDescent="0.2">
      <c r="A1810" s="202" t="s">
        <v>2766</v>
      </c>
      <c r="B1810" s="203">
        <v>1250</v>
      </c>
      <c r="D1810" s="53" t="s">
        <v>2766</v>
      </c>
      <c r="E1810" s="55" t="s">
        <v>2767</v>
      </c>
      <c r="F1810" s="53" t="s">
        <v>2752</v>
      </c>
    </row>
    <row r="1811" spans="1:6" x14ac:dyDescent="0.2">
      <c r="A1811" s="202" t="s">
        <v>2768</v>
      </c>
      <c r="B1811" s="203">
        <v>1250</v>
      </c>
      <c r="D1811" s="53" t="s">
        <v>2768</v>
      </c>
      <c r="E1811" s="55" t="s">
        <v>2767</v>
      </c>
      <c r="F1811" s="53" t="s">
        <v>2752</v>
      </c>
    </row>
    <row r="1812" spans="1:6" x14ac:dyDescent="0.2">
      <c r="A1812" s="202" t="s">
        <v>2769</v>
      </c>
      <c r="B1812" s="203">
        <v>340.2</v>
      </c>
      <c r="D1812" s="53" t="s">
        <v>2769</v>
      </c>
      <c r="E1812" s="55" t="s">
        <v>2770</v>
      </c>
      <c r="F1812" s="53" t="s">
        <v>1147</v>
      </c>
    </row>
    <row r="1813" spans="1:6" x14ac:dyDescent="0.2">
      <c r="A1813" s="202" t="s">
        <v>2771</v>
      </c>
      <c r="B1813" s="203">
        <v>306.27</v>
      </c>
      <c r="D1813" s="53" t="s">
        <v>2771</v>
      </c>
      <c r="E1813" s="55" t="s">
        <v>2770</v>
      </c>
      <c r="F1813" s="53" t="s">
        <v>1147</v>
      </c>
    </row>
    <row r="1814" spans="1:6" x14ac:dyDescent="0.2">
      <c r="A1814" s="202" t="s">
        <v>2772</v>
      </c>
      <c r="B1814" s="203">
        <v>288.05</v>
      </c>
      <c r="D1814" s="53" t="s">
        <v>2772</v>
      </c>
      <c r="E1814" s="55" t="s">
        <v>2773</v>
      </c>
      <c r="F1814" s="53" t="s">
        <v>1147</v>
      </c>
    </row>
    <row r="1815" spans="1:6" x14ac:dyDescent="0.2">
      <c r="A1815" s="202" t="s">
        <v>2774</v>
      </c>
      <c r="B1815" s="203">
        <v>254.13</v>
      </c>
      <c r="D1815" s="53" t="s">
        <v>2774</v>
      </c>
      <c r="E1815" s="55" t="s">
        <v>2773</v>
      </c>
      <c r="F1815" s="53" t="s">
        <v>1147</v>
      </c>
    </row>
    <row r="1816" spans="1:6" x14ac:dyDescent="0.2">
      <c r="A1816" s="202" t="s">
        <v>2775</v>
      </c>
      <c r="B1816" s="203">
        <v>38.43</v>
      </c>
      <c r="D1816" s="53" t="s">
        <v>2775</v>
      </c>
      <c r="E1816" s="55" t="s">
        <v>2776</v>
      </c>
      <c r="F1816" s="53" t="s">
        <v>201</v>
      </c>
    </row>
    <row r="1817" spans="1:6" x14ac:dyDescent="0.2">
      <c r="A1817" s="202" t="s">
        <v>2777</v>
      </c>
      <c r="B1817" s="203">
        <v>37.119999999999997</v>
      </c>
      <c r="D1817" s="53" t="s">
        <v>2777</v>
      </c>
      <c r="E1817" s="55" t="s">
        <v>2776</v>
      </c>
      <c r="F1817" s="53" t="s">
        <v>201</v>
      </c>
    </row>
    <row r="1818" spans="1:6" x14ac:dyDescent="0.2">
      <c r="A1818" s="202" t="s">
        <v>2778</v>
      </c>
      <c r="B1818" s="203">
        <v>19.39</v>
      </c>
      <c r="D1818" s="53" t="s">
        <v>2778</v>
      </c>
      <c r="E1818" s="55" t="s">
        <v>2779</v>
      </c>
      <c r="F1818" s="53" t="s">
        <v>201</v>
      </c>
    </row>
    <row r="1819" spans="1:6" x14ac:dyDescent="0.2">
      <c r="A1819" s="202" t="s">
        <v>2780</v>
      </c>
      <c r="B1819" s="203">
        <v>18.07</v>
      </c>
      <c r="D1819" s="53" t="s">
        <v>2780</v>
      </c>
      <c r="E1819" s="55" t="s">
        <v>2779</v>
      </c>
      <c r="F1819" s="53" t="s">
        <v>201</v>
      </c>
    </row>
    <row r="1820" spans="1:6" x14ac:dyDescent="0.2">
      <c r="A1820" s="202" t="s">
        <v>2781</v>
      </c>
      <c r="B1820" s="203">
        <v>14.94</v>
      </c>
      <c r="D1820" s="53" t="s">
        <v>2781</v>
      </c>
      <c r="E1820" s="55" t="s">
        <v>2782</v>
      </c>
      <c r="F1820" s="53" t="s">
        <v>201</v>
      </c>
    </row>
    <row r="1821" spans="1:6" x14ac:dyDescent="0.2">
      <c r="A1821" s="202" t="s">
        <v>2783</v>
      </c>
      <c r="B1821" s="203">
        <v>12.95</v>
      </c>
      <c r="D1821" s="53" t="s">
        <v>2783</v>
      </c>
      <c r="E1821" s="55" t="s">
        <v>2782</v>
      </c>
      <c r="F1821" s="53" t="s">
        <v>201</v>
      </c>
    </row>
    <row r="1822" spans="1:6" x14ac:dyDescent="0.2">
      <c r="A1822" s="202" t="s">
        <v>2784</v>
      </c>
      <c r="B1822" s="203">
        <v>1.03</v>
      </c>
      <c r="D1822" s="53" t="s">
        <v>2784</v>
      </c>
      <c r="E1822" s="55" t="s">
        <v>2785</v>
      </c>
      <c r="F1822" s="53" t="s">
        <v>1147</v>
      </c>
    </row>
    <row r="1823" spans="1:6" x14ac:dyDescent="0.2">
      <c r="A1823" s="202" t="s">
        <v>2786</v>
      </c>
      <c r="B1823" s="203">
        <v>1.03</v>
      </c>
      <c r="D1823" s="53" t="s">
        <v>2786</v>
      </c>
      <c r="E1823" s="55" t="s">
        <v>2785</v>
      </c>
      <c r="F1823" s="53" t="s">
        <v>1147</v>
      </c>
    </row>
    <row r="1824" spans="1:6" x14ac:dyDescent="0.2">
      <c r="A1824" s="202" t="s">
        <v>2787</v>
      </c>
      <c r="B1824" s="203">
        <v>2.06</v>
      </c>
      <c r="D1824" s="53" t="s">
        <v>2787</v>
      </c>
      <c r="E1824" s="55" t="s">
        <v>2788</v>
      </c>
      <c r="F1824" s="53" t="s">
        <v>1147</v>
      </c>
    </row>
    <row r="1825" spans="1:6" x14ac:dyDescent="0.2">
      <c r="A1825" s="202" t="s">
        <v>2789</v>
      </c>
      <c r="B1825" s="203">
        <v>2.06</v>
      </c>
      <c r="D1825" s="53" t="s">
        <v>2789</v>
      </c>
      <c r="E1825" s="55" t="s">
        <v>2788</v>
      </c>
      <c r="F1825" s="53" t="s">
        <v>1147</v>
      </c>
    </row>
    <row r="1826" spans="1:6" x14ac:dyDescent="0.2">
      <c r="A1826" s="202" t="s">
        <v>2790</v>
      </c>
      <c r="B1826" s="203">
        <v>4502.82</v>
      </c>
      <c r="D1826" s="53" t="s">
        <v>2790</v>
      </c>
      <c r="E1826" s="55" t="s">
        <v>2791</v>
      </c>
      <c r="F1826" s="53" t="s">
        <v>83</v>
      </c>
    </row>
    <row r="1827" spans="1:6" x14ac:dyDescent="0.2">
      <c r="A1827" s="202" t="s">
        <v>2792</v>
      </c>
      <c r="B1827" s="203">
        <v>4353.08</v>
      </c>
      <c r="D1827" s="53" t="s">
        <v>2792</v>
      </c>
      <c r="E1827" s="55" t="s">
        <v>2791</v>
      </c>
      <c r="F1827" s="53" t="s">
        <v>83</v>
      </c>
    </row>
    <row r="1828" spans="1:6" x14ac:dyDescent="0.2">
      <c r="A1828" s="202" t="s">
        <v>2793</v>
      </c>
      <c r="B1828" s="203">
        <v>2351.0100000000002</v>
      </c>
      <c r="D1828" s="53" t="s">
        <v>2793</v>
      </c>
      <c r="E1828" s="55" t="s">
        <v>2794</v>
      </c>
      <c r="F1828" s="53" t="s">
        <v>83</v>
      </c>
    </row>
    <row r="1829" spans="1:6" x14ac:dyDescent="0.2">
      <c r="A1829" s="202" t="s">
        <v>2795</v>
      </c>
      <c r="B1829" s="203">
        <v>2207.14</v>
      </c>
      <c r="D1829" s="53" t="s">
        <v>2795</v>
      </c>
      <c r="E1829" s="55" t="s">
        <v>2794</v>
      </c>
      <c r="F1829" s="53" t="s">
        <v>83</v>
      </c>
    </row>
    <row r="1830" spans="1:6" x14ac:dyDescent="0.2">
      <c r="A1830" s="202" t="s">
        <v>2796</v>
      </c>
      <c r="B1830" s="203">
        <v>14589.36</v>
      </c>
      <c r="D1830" s="53" t="s">
        <v>2796</v>
      </c>
      <c r="E1830" s="55" t="s">
        <v>2797</v>
      </c>
      <c r="F1830" s="53" t="s">
        <v>83</v>
      </c>
    </row>
    <row r="1831" spans="1:6" x14ac:dyDescent="0.2">
      <c r="A1831" s="202" t="s">
        <v>2798</v>
      </c>
      <c r="B1831" s="203">
        <v>13972.69</v>
      </c>
      <c r="D1831" s="53" t="s">
        <v>2798</v>
      </c>
      <c r="E1831" s="55" t="s">
        <v>2797</v>
      </c>
      <c r="F1831" s="53" t="s">
        <v>83</v>
      </c>
    </row>
    <row r="1832" spans="1:6" x14ac:dyDescent="0.2">
      <c r="A1832" s="202" t="s">
        <v>2799</v>
      </c>
      <c r="B1832" s="203">
        <v>16903.64</v>
      </c>
      <c r="D1832" s="53" t="s">
        <v>2799</v>
      </c>
      <c r="E1832" s="55" t="s">
        <v>2800</v>
      </c>
      <c r="F1832" s="53" t="s">
        <v>83</v>
      </c>
    </row>
    <row r="1833" spans="1:6" x14ac:dyDescent="0.2">
      <c r="A1833" s="202" t="s">
        <v>2801</v>
      </c>
      <c r="B1833" s="203">
        <v>16286.96</v>
      </c>
      <c r="D1833" s="53" t="s">
        <v>2801</v>
      </c>
      <c r="E1833" s="55" t="s">
        <v>2800</v>
      </c>
      <c r="F1833" s="53" t="s">
        <v>83</v>
      </c>
    </row>
    <row r="1834" spans="1:6" x14ac:dyDescent="0.2">
      <c r="A1834" s="202" t="s">
        <v>2802</v>
      </c>
      <c r="B1834" s="203">
        <v>18456.259999999998</v>
      </c>
      <c r="D1834" s="53" t="s">
        <v>2802</v>
      </c>
      <c r="E1834" s="55" t="s">
        <v>2803</v>
      </c>
      <c r="F1834" s="53" t="s">
        <v>83</v>
      </c>
    </row>
    <row r="1835" spans="1:6" x14ac:dyDescent="0.2">
      <c r="A1835" s="202" t="s">
        <v>2804</v>
      </c>
      <c r="B1835" s="203">
        <v>17839.580000000002</v>
      </c>
      <c r="D1835" s="53" t="s">
        <v>2804</v>
      </c>
      <c r="E1835" s="55" t="s">
        <v>2803</v>
      </c>
      <c r="F1835" s="53" t="s">
        <v>83</v>
      </c>
    </row>
    <row r="1836" spans="1:6" x14ac:dyDescent="0.2">
      <c r="A1836" s="202" t="s">
        <v>2805</v>
      </c>
      <c r="B1836" s="203">
        <v>19601.189999999999</v>
      </c>
      <c r="D1836" s="53" t="s">
        <v>2805</v>
      </c>
      <c r="E1836" s="55" t="s">
        <v>2806</v>
      </c>
      <c r="F1836" s="53" t="s">
        <v>83</v>
      </c>
    </row>
    <row r="1837" spans="1:6" x14ac:dyDescent="0.2">
      <c r="A1837" s="202" t="s">
        <v>2807</v>
      </c>
      <c r="B1837" s="203">
        <v>18978.189999999999</v>
      </c>
      <c r="D1837" s="53" t="s">
        <v>2807</v>
      </c>
      <c r="E1837" s="55" t="s">
        <v>2806</v>
      </c>
      <c r="F1837" s="53" t="s">
        <v>83</v>
      </c>
    </row>
    <row r="1838" spans="1:6" x14ac:dyDescent="0.2">
      <c r="A1838" s="202" t="s">
        <v>2808</v>
      </c>
      <c r="B1838" s="203">
        <v>20556.75</v>
      </c>
      <c r="D1838" s="53" t="s">
        <v>2808</v>
      </c>
      <c r="E1838" s="55" t="s">
        <v>2809</v>
      </c>
      <c r="F1838" s="53" t="s">
        <v>83</v>
      </c>
    </row>
    <row r="1839" spans="1:6" x14ac:dyDescent="0.2">
      <c r="A1839" s="202" t="s">
        <v>2810</v>
      </c>
      <c r="B1839" s="203">
        <v>19933.759999999998</v>
      </c>
      <c r="D1839" s="53" t="s">
        <v>2810</v>
      </c>
      <c r="E1839" s="55" t="s">
        <v>2809</v>
      </c>
      <c r="F1839" s="53" t="s">
        <v>83</v>
      </c>
    </row>
    <row r="1840" spans="1:6" x14ac:dyDescent="0.2">
      <c r="A1840" s="202" t="s">
        <v>2811</v>
      </c>
      <c r="B1840" s="203">
        <v>534.11</v>
      </c>
      <c r="D1840" s="53" t="s">
        <v>2811</v>
      </c>
      <c r="E1840" s="55" t="s">
        <v>2812</v>
      </c>
      <c r="F1840" s="53" t="s">
        <v>1147</v>
      </c>
    </row>
    <row r="1841" spans="1:6" x14ac:dyDescent="0.2">
      <c r="A1841" s="202" t="s">
        <v>2813</v>
      </c>
      <c r="B1841" s="203">
        <v>504.28</v>
      </c>
      <c r="D1841" s="53" t="s">
        <v>2813</v>
      </c>
      <c r="E1841" s="55" t="s">
        <v>2812</v>
      </c>
      <c r="F1841" s="53" t="s">
        <v>1147</v>
      </c>
    </row>
    <row r="1842" spans="1:6" x14ac:dyDescent="0.2">
      <c r="A1842" s="202" t="s">
        <v>2814</v>
      </c>
      <c r="B1842" s="203">
        <v>252.78</v>
      </c>
      <c r="D1842" s="53" t="s">
        <v>2814</v>
      </c>
      <c r="E1842" s="55" t="s">
        <v>2815</v>
      </c>
      <c r="F1842" s="53" t="s">
        <v>1147</v>
      </c>
    </row>
    <row r="1843" spans="1:6" x14ac:dyDescent="0.2">
      <c r="A1843" s="202" t="s">
        <v>2816</v>
      </c>
      <c r="B1843" s="203">
        <v>240.25</v>
      </c>
      <c r="D1843" s="53" t="s">
        <v>2816</v>
      </c>
      <c r="E1843" s="55" t="s">
        <v>2815</v>
      </c>
      <c r="F1843" s="53" t="s">
        <v>1147</v>
      </c>
    </row>
    <row r="1844" spans="1:6" x14ac:dyDescent="0.2">
      <c r="A1844" s="202" t="s">
        <v>2817</v>
      </c>
      <c r="B1844" s="203">
        <v>125.26</v>
      </c>
      <c r="D1844" s="53" t="s">
        <v>2817</v>
      </c>
      <c r="E1844" s="55" t="s">
        <v>2818</v>
      </c>
      <c r="F1844" s="53" t="s">
        <v>1147</v>
      </c>
    </row>
    <row r="1845" spans="1:6" x14ac:dyDescent="0.2">
      <c r="A1845" s="202" t="s">
        <v>2819</v>
      </c>
      <c r="B1845" s="203">
        <v>120.24</v>
      </c>
      <c r="D1845" s="53" t="s">
        <v>2819</v>
      </c>
      <c r="E1845" s="55" t="s">
        <v>2818</v>
      </c>
      <c r="F1845" s="53" t="s">
        <v>1147</v>
      </c>
    </row>
    <row r="1846" spans="1:6" x14ac:dyDescent="0.2">
      <c r="A1846" s="202" t="s">
        <v>2820</v>
      </c>
      <c r="B1846" s="203">
        <v>3.85</v>
      </c>
      <c r="D1846" s="53" t="s">
        <v>2820</v>
      </c>
      <c r="E1846" s="55" t="s">
        <v>2821</v>
      </c>
      <c r="F1846" s="53" t="s">
        <v>201</v>
      </c>
    </row>
    <row r="1847" spans="1:6" x14ac:dyDescent="0.2">
      <c r="A1847" s="202" t="s">
        <v>2822</v>
      </c>
      <c r="B1847" s="203">
        <v>3.51</v>
      </c>
      <c r="D1847" s="53" t="s">
        <v>2822</v>
      </c>
      <c r="E1847" s="55" t="s">
        <v>2821</v>
      </c>
      <c r="F1847" s="53" t="s">
        <v>201</v>
      </c>
    </row>
    <row r="1848" spans="1:6" x14ac:dyDescent="0.2">
      <c r="A1848" s="202" t="s">
        <v>2823</v>
      </c>
      <c r="B1848" s="203">
        <v>121.34</v>
      </c>
      <c r="D1848" s="53" t="s">
        <v>2823</v>
      </c>
      <c r="E1848" s="55" t="s">
        <v>2824</v>
      </c>
      <c r="F1848" s="53" t="s">
        <v>83</v>
      </c>
    </row>
    <row r="1849" spans="1:6" x14ac:dyDescent="0.2">
      <c r="A1849" s="202" t="s">
        <v>2825</v>
      </c>
      <c r="B1849" s="203">
        <v>113.84</v>
      </c>
      <c r="D1849" s="53" t="s">
        <v>2825</v>
      </c>
      <c r="E1849" s="55" t="s">
        <v>2824</v>
      </c>
      <c r="F1849" s="53" t="s">
        <v>83</v>
      </c>
    </row>
    <row r="1850" spans="1:6" x14ac:dyDescent="0.2">
      <c r="A1850" s="202" t="s">
        <v>2826</v>
      </c>
      <c r="B1850" s="203">
        <v>25747.85</v>
      </c>
      <c r="D1850" s="53" t="s">
        <v>2826</v>
      </c>
      <c r="E1850" s="55" t="s">
        <v>2827</v>
      </c>
      <c r="F1850" s="53" t="s">
        <v>83</v>
      </c>
    </row>
    <row r="1851" spans="1:6" x14ac:dyDescent="0.2">
      <c r="A1851" s="202" t="s">
        <v>2828</v>
      </c>
      <c r="B1851" s="203">
        <v>23359.41</v>
      </c>
      <c r="D1851" s="53" t="s">
        <v>2828</v>
      </c>
      <c r="E1851" s="55" t="s">
        <v>2827</v>
      </c>
      <c r="F1851" s="53" t="s">
        <v>83</v>
      </c>
    </row>
    <row r="1852" spans="1:6" x14ac:dyDescent="0.2">
      <c r="A1852" s="202" t="s">
        <v>2829</v>
      </c>
      <c r="B1852" s="203">
        <v>22036.799999999999</v>
      </c>
      <c r="D1852" s="53" t="s">
        <v>2829</v>
      </c>
      <c r="E1852" s="55" t="s">
        <v>2830</v>
      </c>
      <c r="F1852" s="53" t="s">
        <v>83</v>
      </c>
    </row>
    <row r="1853" spans="1:6" x14ac:dyDescent="0.2">
      <c r="A1853" s="202" t="s">
        <v>2831</v>
      </c>
      <c r="B1853" s="203">
        <v>19648.37</v>
      </c>
      <c r="D1853" s="53" t="s">
        <v>2831</v>
      </c>
      <c r="E1853" s="55" t="s">
        <v>2830</v>
      </c>
      <c r="F1853" s="53" t="s">
        <v>83</v>
      </c>
    </row>
    <row r="1854" spans="1:6" x14ac:dyDescent="0.2">
      <c r="A1854" s="202" t="s">
        <v>2832</v>
      </c>
      <c r="B1854" s="203">
        <v>13429.64</v>
      </c>
      <c r="D1854" s="53" t="s">
        <v>2832</v>
      </c>
      <c r="E1854" s="55" t="s">
        <v>2833</v>
      </c>
      <c r="F1854" s="53" t="s">
        <v>83</v>
      </c>
    </row>
    <row r="1855" spans="1:6" x14ac:dyDescent="0.2">
      <c r="A1855" s="202" t="s">
        <v>2834</v>
      </c>
      <c r="B1855" s="203">
        <v>11943.06</v>
      </c>
      <c r="D1855" s="53" t="s">
        <v>2834</v>
      </c>
      <c r="E1855" s="55" t="s">
        <v>2833</v>
      </c>
      <c r="F1855" s="53" t="s">
        <v>83</v>
      </c>
    </row>
    <row r="1856" spans="1:6" x14ac:dyDescent="0.2">
      <c r="A1856" s="202" t="s">
        <v>2835</v>
      </c>
      <c r="B1856" s="203">
        <v>50050.95</v>
      </c>
      <c r="D1856" s="53" t="s">
        <v>2835</v>
      </c>
      <c r="E1856" s="55" t="s">
        <v>2836</v>
      </c>
      <c r="F1856" s="53" t="s">
        <v>83</v>
      </c>
    </row>
    <row r="1857" spans="1:6" x14ac:dyDescent="0.2">
      <c r="A1857" s="202" t="s">
        <v>2837</v>
      </c>
      <c r="B1857" s="203">
        <v>45133.09</v>
      </c>
      <c r="D1857" s="53" t="s">
        <v>2837</v>
      </c>
      <c r="E1857" s="55" t="s">
        <v>2836</v>
      </c>
      <c r="F1857" s="53" t="s">
        <v>83</v>
      </c>
    </row>
    <row r="1858" spans="1:6" x14ac:dyDescent="0.2">
      <c r="A1858" s="202" t="s">
        <v>2838</v>
      </c>
      <c r="B1858" s="203">
        <v>36425.69</v>
      </c>
      <c r="D1858" s="53" t="s">
        <v>2838</v>
      </c>
      <c r="E1858" s="55" t="s">
        <v>2839</v>
      </c>
      <c r="F1858" s="53" t="s">
        <v>83</v>
      </c>
    </row>
    <row r="1859" spans="1:6" x14ac:dyDescent="0.2">
      <c r="A1859" s="202" t="s">
        <v>2840</v>
      </c>
      <c r="B1859" s="203">
        <v>32489.32</v>
      </c>
      <c r="D1859" s="53" t="s">
        <v>2840</v>
      </c>
      <c r="E1859" s="55" t="s">
        <v>2839</v>
      </c>
      <c r="F1859" s="53" t="s">
        <v>83</v>
      </c>
    </row>
    <row r="1860" spans="1:6" x14ac:dyDescent="0.2">
      <c r="A1860" s="202" t="s">
        <v>2841</v>
      </c>
      <c r="B1860" s="203">
        <v>29592.63</v>
      </c>
      <c r="D1860" s="53" t="s">
        <v>2841</v>
      </c>
      <c r="E1860" s="55" t="s">
        <v>2842</v>
      </c>
      <c r="F1860" s="53" t="s">
        <v>83</v>
      </c>
    </row>
    <row r="1861" spans="1:6" x14ac:dyDescent="0.2">
      <c r="A1861" s="202" t="s">
        <v>2843</v>
      </c>
      <c r="B1861" s="203">
        <v>26149.75</v>
      </c>
      <c r="D1861" s="53" t="s">
        <v>2843</v>
      </c>
      <c r="E1861" s="55" t="s">
        <v>2842</v>
      </c>
      <c r="F1861" s="53" t="s">
        <v>83</v>
      </c>
    </row>
    <row r="1862" spans="1:6" x14ac:dyDescent="0.2">
      <c r="A1862" s="202" t="s">
        <v>2844</v>
      </c>
      <c r="B1862" s="203">
        <v>103.44</v>
      </c>
      <c r="D1862" s="53" t="s">
        <v>2844</v>
      </c>
      <c r="E1862" s="55" t="s">
        <v>2845</v>
      </c>
      <c r="F1862" s="53" t="s">
        <v>83</v>
      </c>
    </row>
    <row r="1863" spans="1:6" x14ac:dyDescent="0.2">
      <c r="A1863" s="202" t="s">
        <v>2846</v>
      </c>
      <c r="B1863" s="203">
        <v>94.99</v>
      </c>
      <c r="D1863" s="53" t="s">
        <v>2846</v>
      </c>
      <c r="E1863" s="55" t="s">
        <v>2845</v>
      </c>
      <c r="F1863" s="53" t="s">
        <v>83</v>
      </c>
    </row>
    <row r="1864" spans="1:6" x14ac:dyDescent="0.2">
      <c r="A1864" s="202" t="s">
        <v>2847</v>
      </c>
      <c r="B1864" s="203">
        <v>72.38</v>
      </c>
      <c r="D1864" s="53" t="s">
        <v>2847</v>
      </c>
      <c r="E1864" s="55" t="s">
        <v>2848</v>
      </c>
      <c r="F1864" s="53" t="s">
        <v>2752</v>
      </c>
    </row>
    <row r="1865" spans="1:6" x14ac:dyDescent="0.2">
      <c r="A1865" s="202" t="s">
        <v>2849</v>
      </c>
      <c r="B1865" s="203">
        <v>72.38</v>
      </c>
      <c r="D1865" s="53" t="s">
        <v>2849</v>
      </c>
      <c r="E1865" s="55" t="s">
        <v>2848</v>
      </c>
      <c r="F1865" s="53" t="s">
        <v>2752</v>
      </c>
    </row>
    <row r="1866" spans="1:6" x14ac:dyDescent="0.2">
      <c r="A1866" s="202" t="s">
        <v>2850</v>
      </c>
      <c r="B1866" s="203">
        <v>22.31</v>
      </c>
      <c r="D1866" s="53" t="s">
        <v>2850</v>
      </c>
      <c r="E1866" s="55" t="s">
        <v>2851</v>
      </c>
      <c r="F1866" s="53" t="s">
        <v>2752</v>
      </c>
    </row>
    <row r="1867" spans="1:6" x14ac:dyDescent="0.2">
      <c r="A1867" s="202" t="s">
        <v>2852</v>
      </c>
      <c r="B1867" s="203">
        <v>22.31</v>
      </c>
      <c r="D1867" s="53" t="s">
        <v>2852</v>
      </c>
      <c r="E1867" s="55" t="s">
        <v>2851</v>
      </c>
      <c r="F1867" s="53" t="s">
        <v>2752</v>
      </c>
    </row>
    <row r="1868" spans="1:6" x14ac:dyDescent="0.2">
      <c r="A1868" s="202" t="s">
        <v>2853</v>
      </c>
      <c r="B1868" s="203">
        <v>117.36</v>
      </c>
      <c r="D1868" s="53" t="s">
        <v>2853</v>
      </c>
      <c r="E1868" s="55" t="s">
        <v>2854</v>
      </c>
      <c r="F1868" s="53" t="s">
        <v>2752</v>
      </c>
    </row>
    <row r="1869" spans="1:6" x14ac:dyDescent="0.2">
      <c r="A1869" s="202" t="s">
        <v>2855</v>
      </c>
      <c r="B1869" s="203">
        <v>117.36</v>
      </c>
      <c r="D1869" s="53" t="s">
        <v>2855</v>
      </c>
      <c r="E1869" s="55" t="s">
        <v>2854</v>
      </c>
      <c r="F1869" s="53" t="s">
        <v>2752</v>
      </c>
    </row>
    <row r="1870" spans="1:6" x14ac:dyDescent="0.2">
      <c r="A1870" s="202" t="s">
        <v>2856</v>
      </c>
      <c r="B1870" s="203">
        <v>44.99</v>
      </c>
      <c r="D1870" s="53" t="s">
        <v>2856</v>
      </c>
      <c r="E1870" s="55" t="s">
        <v>2857</v>
      </c>
      <c r="F1870" s="53" t="s">
        <v>2752</v>
      </c>
    </row>
    <row r="1871" spans="1:6" x14ac:dyDescent="0.2">
      <c r="A1871" s="202" t="s">
        <v>2858</v>
      </c>
      <c r="B1871" s="203">
        <v>44.99</v>
      </c>
      <c r="D1871" s="53" t="s">
        <v>2858</v>
      </c>
      <c r="E1871" s="55" t="s">
        <v>2857</v>
      </c>
      <c r="F1871" s="53" t="s">
        <v>2752</v>
      </c>
    </row>
    <row r="1872" spans="1:6" x14ac:dyDescent="0.2">
      <c r="A1872" s="202" t="s">
        <v>2859</v>
      </c>
      <c r="B1872" s="203">
        <v>12.08</v>
      </c>
      <c r="D1872" s="53" t="s">
        <v>2859</v>
      </c>
      <c r="E1872" s="55" t="s">
        <v>2860</v>
      </c>
      <c r="F1872" s="53" t="s">
        <v>2861</v>
      </c>
    </row>
    <row r="1873" spans="1:6" x14ac:dyDescent="0.2">
      <c r="A1873" s="202" t="s">
        <v>2862</v>
      </c>
      <c r="B1873" s="203">
        <v>12.08</v>
      </c>
      <c r="D1873" s="53" t="s">
        <v>2862</v>
      </c>
      <c r="E1873" s="55" t="s">
        <v>2860</v>
      </c>
      <c r="F1873" s="53" t="s">
        <v>2861</v>
      </c>
    </row>
    <row r="1874" spans="1:6" x14ac:dyDescent="0.2">
      <c r="A1874" s="202" t="s">
        <v>2863</v>
      </c>
      <c r="B1874" s="203">
        <v>10.59</v>
      </c>
      <c r="D1874" s="53" t="s">
        <v>2863</v>
      </c>
      <c r="E1874" s="55" t="s">
        <v>2864</v>
      </c>
      <c r="F1874" s="53" t="s">
        <v>1147</v>
      </c>
    </row>
    <row r="1875" spans="1:6" x14ac:dyDescent="0.2">
      <c r="A1875" s="202" t="s">
        <v>2865</v>
      </c>
      <c r="B1875" s="203">
        <v>9.39</v>
      </c>
      <c r="D1875" s="53" t="s">
        <v>2865</v>
      </c>
      <c r="E1875" s="55" t="s">
        <v>2864</v>
      </c>
      <c r="F1875" s="53" t="s">
        <v>1147</v>
      </c>
    </row>
    <row r="1876" spans="1:6" x14ac:dyDescent="0.2">
      <c r="A1876" s="202" t="s">
        <v>2866</v>
      </c>
      <c r="B1876" s="203">
        <v>101.15</v>
      </c>
      <c r="D1876" s="53" t="s">
        <v>2866</v>
      </c>
      <c r="E1876" s="55" t="s">
        <v>2867</v>
      </c>
      <c r="F1876" s="53" t="s">
        <v>1147</v>
      </c>
    </row>
    <row r="1877" spans="1:6" x14ac:dyDescent="0.2">
      <c r="A1877" s="202" t="s">
        <v>2868</v>
      </c>
      <c r="B1877" s="203">
        <v>89.16</v>
      </c>
      <c r="D1877" s="53" t="s">
        <v>2868</v>
      </c>
      <c r="E1877" s="55" t="s">
        <v>2867</v>
      </c>
      <c r="F1877" s="53" t="s">
        <v>1147</v>
      </c>
    </row>
    <row r="1878" spans="1:6" x14ac:dyDescent="0.2">
      <c r="A1878" s="202" t="s">
        <v>2869</v>
      </c>
      <c r="B1878" s="203">
        <v>64.12</v>
      </c>
      <c r="D1878" s="53" t="s">
        <v>2869</v>
      </c>
      <c r="E1878" s="55" t="s">
        <v>2870</v>
      </c>
      <c r="F1878" s="53" t="s">
        <v>430</v>
      </c>
    </row>
    <row r="1879" spans="1:6" x14ac:dyDescent="0.2">
      <c r="A1879" s="202" t="s">
        <v>2871</v>
      </c>
      <c r="B1879" s="203">
        <v>55.57</v>
      </c>
      <c r="D1879" s="53" t="s">
        <v>2871</v>
      </c>
      <c r="E1879" s="55" t="s">
        <v>2870</v>
      </c>
      <c r="F1879" s="53" t="s">
        <v>430</v>
      </c>
    </row>
    <row r="1880" spans="1:6" x14ac:dyDescent="0.2">
      <c r="A1880" s="202" t="s">
        <v>2872</v>
      </c>
      <c r="B1880" s="203">
        <v>81.09</v>
      </c>
      <c r="D1880" s="53" t="s">
        <v>2872</v>
      </c>
      <c r="E1880" s="55" t="s">
        <v>2873</v>
      </c>
      <c r="F1880" s="53" t="s">
        <v>430</v>
      </c>
    </row>
    <row r="1881" spans="1:6" x14ac:dyDescent="0.2">
      <c r="A1881" s="202" t="s">
        <v>2874</v>
      </c>
      <c r="B1881" s="203">
        <v>70.28</v>
      </c>
      <c r="D1881" s="53" t="s">
        <v>2874</v>
      </c>
      <c r="E1881" s="55" t="s">
        <v>2873</v>
      </c>
      <c r="F1881" s="53" t="s">
        <v>430</v>
      </c>
    </row>
    <row r="1882" spans="1:6" x14ac:dyDescent="0.2">
      <c r="A1882" s="202" t="s">
        <v>2875</v>
      </c>
      <c r="B1882" s="203">
        <v>109.38</v>
      </c>
      <c r="D1882" s="53" t="s">
        <v>2875</v>
      </c>
      <c r="E1882" s="55" t="s">
        <v>2876</v>
      </c>
      <c r="F1882" s="53" t="s">
        <v>430</v>
      </c>
    </row>
    <row r="1883" spans="1:6" x14ac:dyDescent="0.2">
      <c r="A1883" s="202" t="s">
        <v>2877</v>
      </c>
      <c r="B1883" s="203">
        <v>94.8</v>
      </c>
      <c r="D1883" s="53" t="s">
        <v>2877</v>
      </c>
      <c r="E1883" s="55" t="s">
        <v>2876</v>
      </c>
      <c r="F1883" s="53" t="s">
        <v>430</v>
      </c>
    </row>
    <row r="1884" spans="1:6" x14ac:dyDescent="0.2">
      <c r="A1884" s="202" t="s">
        <v>2878</v>
      </c>
      <c r="B1884" s="203">
        <v>147.1</v>
      </c>
      <c r="D1884" s="53" t="s">
        <v>2878</v>
      </c>
      <c r="E1884" s="55" t="s">
        <v>2879</v>
      </c>
      <c r="F1884" s="53" t="s">
        <v>430</v>
      </c>
    </row>
    <row r="1885" spans="1:6" x14ac:dyDescent="0.2">
      <c r="A1885" s="202" t="s">
        <v>2880</v>
      </c>
      <c r="B1885" s="203">
        <v>127.49</v>
      </c>
      <c r="D1885" s="53" t="s">
        <v>2880</v>
      </c>
      <c r="E1885" s="55" t="s">
        <v>2879</v>
      </c>
      <c r="F1885" s="53" t="s">
        <v>430</v>
      </c>
    </row>
    <row r="1886" spans="1:6" x14ac:dyDescent="0.2">
      <c r="A1886" s="202" t="s">
        <v>2881</v>
      </c>
      <c r="B1886" s="203">
        <v>182.93</v>
      </c>
      <c r="D1886" s="53" t="s">
        <v>2881</v>
      </c>
      <c r="E1886" s="55" t="s">
        <v>2882</v>
      </c>
      <c r="F1886" s="53" t="s">
        <v>430</v>
      </c>
    </row>
    <row r="1887" spans="1:6" x14ac:dyDescent="0.2">
      <c r="A1887" s="202" t="s">
        <v>2883</v>
      </c>
      <c r="B1887" s="203">
        <v>158.55000000000001</v>
      </c>
      <c r="D1887" s="53" t="s">
        <v>2883</v>
      </c>
      <c r="E1887" s="55" t="s">
        <v>2882</v>
      </c>
      <c r="F1887" s="53" t="s">
        <v>430</v>
      </c>
    </row>
    <row r="1888" spans="1:6" x14ac:dyDescent="0.2">
      <c r="A1888" s="202" t="s">
        <v>2884</v>
      </c>
      <c r="B1888" s="203">
        <v>141.44</v>
      </c>
      <c r="D1888" s="53" t="s">
        <v>2884</v>
      </c>
      <c r="E1888" s="55" t="s">
        <v>2885</v>
      </c>
      <c r="F1888" s="53" t="s">
        <v>430</v>
      </c>
    </row>
    <row r="1889" spans="1:6" x14ac:dyDescent="0.2">
      <c r="A1889" s="202" t="s">
        <v>2886</v>
      </c>
      <c r="B1889" s="203">
        <v>122.59</v>
      </c>
      <c r="D1889" s="53" t="s">
        <v>2886</v>
      </c>
      <c r="E1889" s="55" t="s">
        <v>2885</v>
      </c>
      <c r="F1889" s="53" t="s">
        <v>430</v>
      </c>
    </row>
    <row r="1890" spans="1:6" x14ac:dyDescent="0.2">
      <c r="A1890" s="202" t="s">
        <v>2887</v>
      </c>
      <c r="B1890" s="203">
        <v>179.16</v>
      </c>
      <c r="D1890" s="53" t="s">
        <v>2887</v>
      </c>
      <c r="E1890" s="55" t="s">
        <v>2888</v>
      </c>
      <c r="F1890" s="53" t="s">
        <v>430</v>
      </c>
    </row>
    <row r="1891" spans="1:6" x14ac:dyDescent="0.2">
      <c r="A1891" s="202" t="s">
        <v>2889</v>
      </c>
      <c r="B1891" s="203">
        <v>155.28</v>
      </c>
      <c r="D1891" s="53" t="s">
        <v>2889</v>
      </c>
      <c r="E1891" s="55" t="s">
        <v>2888</v>
      </c>
      <c r="F1891" s="53" t="s">
        <v>430</v>
      </c>
    </row>
    <row r="1892" spans="1:6" x14ac:dyDescent="0.2">
      <c r="A1892" s="202" t="s">
        <v>2890</v>
      </c>
      <c r="B1892" s="203">
        <v>207.45</v>
      </c>
      <c r="D1892" s="53" t="s">
        <v>2890</v>
      </c>
      <c r="E1892" s="55" t="s">
        <v>2891</v>
      </c>
      <c r="F1892" s="53" t="s">
        <v>430</v>
      </c>
    </row>
    <row r="1893" spans="1:6" x14ac:dyDescent="0.2">
      <c r="A1893" s="202" t="s">
        <v>2892</v>
      </c>
      <c r="B1893" s="203">
        <v>179.8</v>
      </c>
      <c r="D1893" s="53" t="s">
        <v>2892</v>
      </c>
      <c r="E1893" s="55" t="s">
        <v>2891</v>
      </c>
      <c r="F1893" s="53" t="s">
        <v>430</v>
      </c>
    </row>
    <row r="1894" spans="1:6" x14ac:dyDescent="0.2">
      <c r="A1894" s="202" t="s">
        <v>2893</v>
      </c>
      <c r="B1894" s="203">
        <v>245.17</v>
      </c>
      <c r="D1894" s="53" t="s">
        <v>2893</v>
      </c>
      <c r="E1894" s="55" t="s">
        <v>2894</v>
      </c>
      <c r="F1894" s="53" t="s">
        <v>430</v>
      </c>
    </row>
    <row r="1895" spans="1:6" x14ac:dyDescent="0.2">
      <c r="A1895" s="202" t="s">
        <v>2895</v>
      </c>
      <c r="B1895" s="203">
        <v>212.49</v>
      </c>
      <c r="D1895" s="53" t="s">
        <v>2895</v>
      </c>
      <c r="E1895" s="55" t="s">
        <v>2894</v>
      </c>
      <c r="F1895" s="53" t="s">
        <v>430</v>
      </c>
    </row>
    <row r="1896" spans="1:6" x14ac:dyDescent="0.2">
      <c r="A1896" s="202" t="s">
        <v>2896</v>
      </c>
      <c r="B1896" s="203">
        <v>282.88</v>
      </c>
      <c r="D1896" s="53" t="s">
        <v>2896</v>
      </c>
      <c r="E1896" s="55" t="s">
        <v>2897</v>
      </c>
      <c r="F1896" s="53" t="s">
        <v>430</v>
      </c>
    </row>
    <row r="1897" spans="1:6" x14ac:dyDescent="0.2">
      <c r="A1897" s="202" t="s">
        <v>2898</v>
      </c>
      <c r="B1897" s="203">
        <v>245.19</v>
      </c>
      <c r="D1897" s="53" t="s">
        <v>2898</v>
      </c>
      <c r="E1897" s="55" t="s">
        <v>2897</v>
      </c>
      <c r="F1897" s="53" t="s">
        <v>430</v>
      </c>
    </row>
    <row r="1898" spans="1:6" x14ac:dyDescent="0.2">
      <c r="A1898" s="202" t="s">
        <v>2899</v>
      </c>
      <c r="B1898" s="203">
        <v>90.52</v>
      </c>
      <c r="D1898" s="53" t="s">
        <v>2899</v>
      </c>
      <c r="E1898" s="55" t="s">
        <v>2900</v>
      </c>
      <c r="F1898" s="53" t="s">
        <v>430</v>
      </c>
    </row>
    <row r="1899" spans="1:6" x14ac:dyDescent="0.2">
      <c r="A1899" s="202" t="s">
        <v>2901</v>
      </c>
      <c r="B1899" s="203">
        <v>78.459999999999994</v>
      </c>
      <c r="D1899" s="53" t="s">
        <v>2901</v>
      </c>
      <c r="E1899" s="55" t="s">
        <v>2900</v>
      </c>
      <c r="F1899" s="53" t="s">
        <v>430</v>
      </c>
    </row>
    <row r="1900" spans="1:6" x14ac:dyDescent="0.2">
      <c r="A1900" s="202" t="s">
        <v>2902</v>
      </c>
      <c r="B1900" s="203">
        <v>105.61</v>
      </c>
      <c r="D1900" s="53" t="s">
        <v>2902</v>
      </c>
      <c r="E1900" s="55" t="s">
        <v>2903</v>
      </c>
      <c r="F1900" s="53" t="s">
        <v>430</v>
      </c>
    </row>
    <row r="1901" spans="1:6" x14ac:dyDescent="0.2">
      <c r="A1901" s="202" t="s">
        <v>2904</v>
      </c>
      <c r="B1901" s="203">
        <v>91.53</v>
      </c>
      <c r="D1901" s="53" t="s">
        <v>2904</v>
      </c>
      <c r="E1901" s="55" t="s">
        <v>2903</v>
      </c>
      <c r="F1901" s="53" t="s">
        <v>430</v>
      </c>
    </row>
    <row r="1902" spans="1:6" x14ac:dyDescent="0.2">
      <c r="A1902" s="202" t="s">
        <v>2905</v>
      </c>
      <c r="B1902" s="203">
        <v>169.73</v>
      </c>
      <c r="D1902" s="53" t="s">
        <v>2905</v>
      </c>
      <c r="E1902" s="55" t="s">
        <v>2906</v>
      </c>
      <c r="F1902" s="53" t="s">
        <v>430</v>
      </c>
    </row>
    <row r="1903" spans="1:6" x14ac:dyDescent="0.2">
      <c r="A1903" s="202" t="s">
        <v>2907</v>
      </c>
      <c r="B1903" s="203">
        <v>147.11000000000001</v>
      </c>
      <c r="D1903" s="53" t="s">
        <v>2907</v>
      </c>
      <c r="E1903" s="55" t="s">
        <v>2906</v>
      </c>
      <c r="F1903" s="53" t="s">
        <v>430</v>
      </c>
    </row>
    <row r="1904" spans="1:6" x14ac:dyDescent="0.2">
      <c r="A1904" s="202" t="s">
        <v>2908</v>
      </c>
      <c r="B1904" s="203">
        <v>207.45</v>
      </c>
      <c r="D1904" s="53" t="s">
        <v>2908</v>
      </c>
      <c r="E1904" s="55" t="s">
        <v>2909</v>
      </c>
      <c r="F1904" s="53" t="s">
        <v>430</v>
      </c>
    </row>
    <row r="1905" spans="1:6" x14ac:dyDescent="0.2">
      <c r="A1905" s="202" t="s">
        <v>2910</v>
      </c>
      <c r="B1905" s="203">
        <v>179.8</v>
      </c>
      <c r="D1905" s="53" t="s">
        <v>2910</v>
      </c>
      <c r="E1905" s="55" t="s">
        <v>2909</v>
      </c>
      <c r="F1905" s="53" t="s">
        <v>430</v>
      </c>
    </row>
    <row r="1906" spans="1:6" x14ac:dyDescent="0.2">
      <c r="A1906" s="202" t="s">
        <v>2911</v>
      </c>
      <c r="B1906" s="203">
        <v>245.17</v>
      </c>
      <c r="D1906" s="53" t="s">
        <v>2911</v>
      </c>
      <c r="E1906" s="55" t="s">
        <v>2912</v>
      </c>
      <c r="F1906" s="53" t="s">
        <v>430</v>
      </c>
    </row>
    <row r="1907" spans="1:6" x14ac:dyDescent="0.2">
      <c r="A1907" s="202" t="s">
        <v>2913</v>
      </c>
      <c r="B1907" s="203">
        <v>212.49</v>
      </c>
      <c r="D1907" s="53" t="s">
        <v>2913</v>
      </c>
      <c r="E1907" s="55" t="s">
        <v>2912</v>
      </c>
      <c r="F1907" s="53" t="s">
        <v>430</v>
      </c>
    </row>
    <row r="1908" spans="1:6" x14ac:dyDescent="0.2">
      <c r="A1908" s="202" t="s">
        <v>2914</v>
      </c>
      <c r="B1908" s="203">
        <v>103.72</v>
      </c>
      <c r="D1908" s="53" t="s">
        <v>2914</v>
      </c>
      <c r="E1908" s="55" t="s">
        <v>2915</v>
      </c>
      <c r="F1908" s="53" t="s">
        <v>430</v>
      </c>
    </row>
    <row r="1909" spans="1:6" x14ac:dyDescent="0.2">
      <c r="A1909" s="202" t="s">
        <v>2916</v>
      </c>
      <c r="B1909" s="203">
        <v>89.9</v>
      </c>
      <c r="D1909" s="53" t="s">
        <v>2916</v>
      </c>
      <c r="E1909" s="55" t="s">
        <v>2915</v>
      </c>
      <c r="F1909" s="53" t="s">
        <v>430</v>
      </c>
    </row>
    <row r="1910" spans="1:6" x14ac:dyDescent="0.2">
      <c r="A1910" s="202" t="s">
        <v>2917</v>
      </c>
      <c r="B1910" s="203">
        <v>188.59</v>
      </c>
      <c r="D1910" s="53" t="s">
        <v>2917</v>
      </c>
      <c r="E1910" s="55" t="s">
        <v>2918</v>
      </c>
      <c r="F1910" s="53" t="s">
        <v>430</v>
      </c>
    </row>
    <row r="1911" spans="1:6" x14ac:dyDescent="0.2">
      <c r="A1911" s="202" t="s">
        <v>2919</v>
      </c>
      <c r="B1911" s="203">
        <v>163.46</v>
      </c>
      <c r="D1911" s="53" t="s">
        <v>2919</v>
      </c>
      <c r="E1911" s="55" t="s">
        <v>2918</v>
      </c>
      <c r="F1911" s="53" t="s">
        <v>430</v>
      </c>
    </row>
    <row r="1912" spans="1:6" x14ac:dyDescent="0.2">
      <c r="A1912" s="202" t="s">
        <v>2920</v>
      </c>
      <c r="B1912" s="203">
        <v>282.88</v>
      </c>
      <c r="D1912" s="53" t="s">
        <v>2920</v>
      </c>
      <c r="E1912" s="55" t="s">
        <v>2921</v>
      </c>
      <c r="F1912" s="53" t="s">
        <v>430</v>
      </c>
    </row>
    <row r="1913" spans="1:6" x14ac:dyDescent="0.2">
      <c r="A1913" s="202" t="s">
        <v>2922</v>
      </c>
      <c r="B1913" s="203">
        <v>245.19</v>
      </c>
      <c r="D1913" s="53" t="s">
        <v>2922</v>
      </c>
      <c r="E1913" s="55" t="s">
        <v>2921</v>
      </c>
      <c r="F1913" s="53" t="s">
        <v>430</v>
      </c>
    </row>
    <row r="1914" spans="1:6" x14ac:dyDescent="0.2">
      <c r="A1914" s="202" t="s">
        <v>2923</v>
      </c>
      <c r="B1914" s="203">
        <v>339.46</v>
      </c>
      <c r="D1914" s="53" t="s">
        <v>2923</v>
      </c>
      <c r="E1914" s="55" t="s">
        <v>2924</v>
      </c>
      <c r="F1914" s="53" t="s">
        <v>430</v>
      </c>
    </row>
    <row r="1915" spans="1:6" x14ac:dyDescent="0.2">
      <c r="A1915" s="202" t="s">
        <v>2925</v>
      </c>
      <c r="B1915" s="203">
        <v>294.22000000000003</v>
      </c>
      <c r="D1915" s="53" t="s">
        <v>2925</v>
      </c>
      <c r="E1915" s="55" t="s">
        <v>2924</v>
      </c>
      <c r="F1915" s="53" t="s">
        <v>430</v>
      </c>
    </row>
    <row r="1916" spans="1:6" x14ac:dyDescent="0.2">
      <c r="A1916" s="202" t="s">
        <v>2926</v>
      </c>
      <c r="B1916" s="203">
        <v>396.04</v>
      </c>
      <c r="D1916" s="53" t="s">
        <v>2926</v>
      </c>
      <c r="E1916" s="55" t="s">
        <v>2927</v>
      </c>
      <c r="F1916" s="53" t="s">
        <v>430</v>
      </c>
    </row>
    <row r="1917" spans="1:6" x14ac:dyDescent="0.2">
      <c r="A1917" s="202" t="s">
        <v>2928</v>
      </c>
      <c r="B1917" s="203">
        <v>343.26</v>
      </c>
      <c r="D1917" s="53" t="s">
        <v>2928</v>
      </c>
      <c r="E1917" s="55" t="s">
        <v>2927</v>
      </c>
      <c r="F1917" s="53" t="s">
        <v>430</v>
      </c>
    </row>
    <row r="1918" spans="1:6" x14ac:dyDescent="0.2">
      <c r="A1918" s="202" t="s">
        <v>2929</v>
      </c>
      <c r="B1918" s="203">
        <v>51.05</v>
      </c>
      <c r="D1918" s="53" t="s">
        <v>2929</v>
      </c>
      <c r="E1918" s="55" t="s">
        <v>2930</v>
      </c>
      <c r="F1918" s="53" t="s">
        <v>430</v>
      </c>
    </row>
    <row r="1919" spans="1:6" x14ac:dyDescent="0.2">
      <c r="A1919" s="202" t="s">
        <v>2931</v>
      </c>
      <c r="B1919" s="203">
        <v>44.24</v>
      </c>
      <c r="D1919" s="53" t="s">
        <v>2931</v>
      </c>
      <c r="E1919" s="55" t="s">
        <v>2930</v>
      </c>
      <c r="F1919" s="53" t="s">
        <v>430</v>
      </c>
    </row>
    <row r="1920" spans="1:6" x14ac:dyDescent="0.2">
      <c r="A1920" s="202" t="s">
        <v>2932</v>
      </c>
      <c r="B1920" s="203">
        <v>136.09</v>
      </c>
      <c r="D1920" s="53" t="s">
        <v>2932</v>
      </c>
      <c r="E1920" s="55" t="s">
        <v>2933</v>
      </c>
      <c r="F1920" s="53" t="s">
        <v>430</v>
      </c>
    </row>
    <row r="1921" spans="1:6" x14ac:dyDescent="0.2">
      <c r="A1921" s="202" t="s">
        <v>2934</v>
      </c>
      <c r="B1921" s="203">
        <v>117.94</v>
      </c>
      <c r="D1921" s="53" t="s">
        <v>2934</v>
      </c>
      <c r="E1921" s="55" t="s">
        <v>2933</v>
      </c>
      <c r="F1921" s="53" t="s">
        <v>430</v>
      </c>
    </row>
    <row r="1922" spans="1:6" x14ac:dyDescent="0.2">
      <c r="A1922" s="202" t="s">
        <v>2935</v>
      </c>
      <c r="B1922" s="203">
        <v>122.48</v>
      </c>
      <c r="D1922" s="53" t="s">
        <v>2935</v>
      </c>
      <c r="E1922" s="55" t="s">
        <v>2936</v>
      </c>
      <c r="F1922" s="53" t="s">
        <v>430</v>
      </c>
    </row>
    <row r="1923" spans="1:6" x14ac:dyDescent="0.2">
      <c r="A1923" s="202" t="s">
        <v>2937</v>
      </c>
      <c r="B1923" s="203">
        <v>106.15</v>
      </c>
      <c r="D1923" s="53" t="s">
        <v>2937</v>
      </c>
      <c r="E1923" s="55" t="s">
        <v>2936</v>
      </c>
      <c r="F1923" s="53" t="s">
        <v>430</v>
      </c>
    </row>
    <row r="1924" spans="1:6" x14ac:dyDescent="0.2">
      <c r="A1924" s="202" t="s">
        <v>2938</v>
      </c>
      <c r="B1924" s="203">
        <v>45.94</v>
      </c>
      <c r="D1924" s="53" t="s">
        <v>2938</v>
      </c>
      <c r="E1924" s="55" t="s">
        <v>2939</v>
      </c>
      <c r="F1924" s="53" t="s">
        <v>430</v>
      </c>
    </row>
    <row r="1925" spans="1:6" x14ac:dyDescent="0.2">
      <c r="A1925" s="202" t="s">
        <v>2940</v>
      </c>
      <c r="B1925" s="203">
        <v>39.82</v>
      </c>
      <c r="D1925" s="53" t="s">
        <v>2940</v>
      </c>
      <c r="E1925" s="55" t="s">
        <v>2939</v>
      </c>
      <c r="F1925" s="53" t="s">
        <v>430</v>
      </c>
    </row>
    <row r="1926" spans="1:6" x14ac:dyDescent="0.2">
      <c r="A1926" s="202" t="s">
        <v>2941</v>
      </c>
      <c r="B1926" s="203">
        <v>45.26</v>
      </c>
      <c r="D1926" s="53" t="s">
        <v>2941</v>
      </c>
      <c r="E1926" s="55" t="s">
        <v>2942</v>
      </c>
      <c r="F1926" s="53" t="s">
        <v>430</v>
      </c>
    </row>
    <row r="1927" spans="1:6" x14ac:dyDescent="0.2">
      <c r="A1927" s="202" t="s">
        <v>2943</v>
      </c>
      <c r="B1927" s="203">
        <v>39.229999999999997</v>
      </c>
      <c r="D1927" s="53" t="s">
        <v>2943</v>
      </c>
      <c r="E1927" s="55" t="s">
        <v>2942</v>
      </c>
      <c r="F1927" s="53" t="s">
        <v>430</v>
      </c>
    </row>
    <row r="1928" spans="1:6" x14ac:dyDescent="0.2">
      <c r="A1928" s="202" t="s">
        <v>2944</v>
      </c>
      <c r="B1928" s="203">
        <v>61.29</v>
      </c>
      <c r="D1928" s="53" t="s">
        <v>2944</v>
      </c>
      <c r="E1928" s="55" t="s">
        <v>2945</v>
      </c>
      <c r="F1928" s="53" t="s">
        <v>430</v>
      </c>
    </row>
    <row r="1929" spans="1:6" x14ac:dyDescent="0.2">
      <c r="A1929" s="202" t="s">
        <v>2946</v>
      </c>
      <c r="B1929" s="203">
        <v>53.12</v>
      </c>
      <c r="D1929" s="53" t="s">
        <v>2946</v>
      </c>
      <c r="E1929" s="55" t="s">
        <v>2945</v>
      </c>
      <c r="F1929" s="53" t="s">
        <v>430</v>
      </c>
    </row>
    <row r="1930" spans="1:6" x14ac:dyDescent="0.2">
      <c r="A1930" s="202" t="s">
        <v>2947</v>
      </c>
      <c r="B1930" s="203">
        <v>198.47</v>
      </c>
      <c r="D1930" s="53" t="s">
        <v>2947</v>
      </c>
      <c r="E1930" s="55" t="s">
        <v>2948</v>
      </c>
      <c r="F1930" s="53" t="s">
        <v>430</v>
      </c>
    </row>
    <row r="1931" spans="1:6" x14ac:dyDescent="0.2">
      <c r="A1931" s="202" t="s">
        <v>2949</v>
      </c>
      <c r="B1931" s="203">
        <v>172.85</v>
      </c>
      <c r="D1931" s="53" t="s">
        <v>2949</v>
      </c>
      <c r="E1931" s="55" t="s">
        <v>2948</v>
      </c>
      <c r="F1931" s="53" t="s">
        <v>430</v>
      </c>
    </row>
    <row r="1932" spans="1:6" x14ac:dyDescent="0.2">
      <c r="A1932" s="202" t="s">
        <v>2950</v>
      </c>
      <c r="B1932" s="203">
        <v>46.39</v>
      </c>
      <c r="D1932" s="53" t="s">
        <v>2950</v>
      </c>
      <c r="E1932" s="55" t="s">
        <v>2951</v>
      </c>
      <c r="F1932" s="53" t="s">
        <v>201</v>
      </c>
    </row>
    <row r="1933" spans="1:6" x14ac:dyDescent="0.2">
      <c r="A1933" s="202" t="s">
        <v>2952</v>
      </c>
      <c r="B1933" s="203">
        <v>40.21</v>
      </c>
      <c r="D1933" s="53" t="s">
        <v>2952</v>
      </c>
      <c r="E1933" s="55" t="s">
        <v>2951</v>
      </c>
      <c r="F1933" s="53" t="s">
        <v>201</v>
      </c>
    </row>
    <row r="1934" spans="1:6" x14ac:dyDescent="0.2">
      <c r="A1934" s="202" t="s">
        <v>2953</v>
      </c>
      <c r="B1934" s="203">
        <v>99.01</v>
      </c>
      <c r="D1934" s="53" t="s">
        <v>2953</v>
      </c>
      <c r="E1934" s="55" t="s">
        <v>2954</v>
      </c>
      <c r="F1934" s="53" t="s">
        <v>201</v>
      </c>
    </row>
    <row r="1935" spans="1:6" x14ac:dyDescent="0.2">
      <c r="A1935" s="202" t="s">
        <v>2955</v>
      </c>
      <c r="B1935" s="203">
        <v>85.81</v>
      </c>
      <c r="D1935" s="53" t="s">
        <v>2955</v>
      </c>
      <c r="E1935" s="55" t="s">
        <v>2954</v>
      </c>
      <c r="F1935" s="53" t="s">
        <v>201</v>
      </c>
    </row>
    <row r="1936" spans="1:6" x14ac:dyDescent="0.2">
      <c r="A1936" s="202" t="s">
        <v>2956</v>
      </c>
      <c r="B1936" s="203">
        <v>9.42</v>
      </c>
      <c r="D1936" s="53" t="s">
        <v>2956</v>
      </c>
      <c r="E1936" s="55" t="s">
        <v>2957</v>
      </c>
      <c r="F1936" s="53" t="s">
        <v>201</v>
      </c>
    </row>
    <row r="1937" spans="1:6" x14ac:dyDescent="0.2">
      <c r="A1937" s="202" t="s">
        <v>2958</v>
      </c>
      <c r="B1937" s="203">
        <v>8.17</v>
      </c>
      <c r="D1937" s="53" t="s">
        <v>2958</v>
      </c>
      <c r="E1937" s="55" t="s">
        <v>2957</v>
      </c>
      <c r="F1937" s="53" t="s">
        <v>201</v>
      </c>
    </row>
    <row r="1938" spans="1:6" x14ac:dyDescent="0.2">
      <c r="A1938" s="202" t="s">
        <v>2959</v>
      </c>
      <c r="B1938" s="203">
        <v>19.8</v>
      </c>
      <c r="D1938" s="53" t="s">
        <v>2959</v>
      </c>
      <c r="E1938" s="55" t="s">
        <v>2960</v>
      </c>
      <c r="F1938" s="53" t="s">
        <v>201</v>
      </c>
    </row>
    <row r="1939" spans="1:6" x14ac:dyDescent="0.2">
      <c r="A1939" s="202" t="s">
        <v>2961</v>
      </c>
      <c r="B1939" s="203">
        <v>17.16</v>
      </c>
      <c r="D1939" s="53" t="s">
        <v>2961</v>
      </c>
      <c r="E1939" s="55" t="s">
        <v>2960</v>
      </c>
      <c r="F1939" s="53" t="s">
        <v>201</v>
      </c>
    </row>
    <row r="1940" spans="1:6" x14ac:dyDescent="0.2">
      <c r="A1940" s="202" t="s">
        <v>2962</v>
      </c>
      <c r="B1940" s="203">
        <v>79.2</v>
      </c>
      <c r="D1940" s="53" t="s">
        <v>2962</v>
      </c>
      <c r="E1940" s="55" t="s">
        <v>2963</v>
      </c>
      <c r="F1940" s="53" t="s">
        <v>430</v>
      </c>
    </row>
    <row r="1941" spans="1:6" x14ac:dyDescent="0.2">
      <c r="A1941" s="202" t="s">
        <v>2964</v>
      </c>
      <c r="B1941" s="203">
        <v>68.650000000000006</v>
      </c>
      <c r="D1941" s="53" t="s">
        <v>2964</v>
      </c>
      <c r="E1941" s="55" t="s">
        <v>2963</v>
      </c>
      <c r="F1941" s="53" t="s">
        <v>430</v>
      </c>
    </row>
    <row r="1942" spans="1:6" x14ac:dyDescent="0.2">
      <c r="A1942" s="202" t="s">
        <v>2965</v>
      </c>
      <c r="B1942" s="203">
        <v>101.84</v>
      </c>
      <c r="D1942" s="53" t="s">
        <v>2965</v>
      </c>
      <c r="E1942" s="55" t="s">
        <v>2966</v>
      </c>
      <c r="F1942" s="53" t="s">
        <v>430</v>
      </c>
    </row>
    <row r="1943" spans="1:6" x14ac:dyDescent="0.2">
      <c r="A1943" s="202" t="s">
        <v>2967</v>
      </c>
      <c r="B1943" s="203">
        <v>88.26</v>
      </c>
      <c r="D1943" s="53" t="s">
        <v>2967</v>
      </c>
      <c r="E1943" s="55" t="s">
        <v>2966</v>
      </c>
      <c r="F1943" s="53" t="s">
        <v>430</v>
      </c>
    </row>
    <row r="1944" spans="1:6" x14ac:dyDescent="0.2">
      <c r="A1944" s="202" t="s">
        <v>2968</v>
      </c>
      <c r="B1944" s="203">
        <v>135.78</v>
      </c>
      <c r="D1944" s="53" t="s">
        <v>2968</v>
      </c>
      <c r="E1944" s="55" t="s">
        <v>2969</v>
      </c>
      <c r="F1944" s="53" t="s">
        <v>430</v>
      </c>
    </row>
    <row r="1945" spans="1:6" x14ac:dyDescent="0.2">
      <c r="A1945" s="202" t="s">
        <v>2970</v>
      </c>
      <c r="B1945" s="203">
        <v>117.69</v>
      </c>
      <c r="D1945" s="53" t="s">
        <v>2970</v>
      </c>
      <c r="E1945" s="55" t="s">
        <v>2969</v>
      </c>
      <c r="F1945" s="53" t="s">
        <v>430</v>
      </c>
    </row>
    <row r="1946" spans="1:6" x14ac:dyDescent="0.2">
      <c r="A1946" s="202" t="s">
        <v>2971</v>
      </c>
      <c r="B1946" s="203">
        <v>119.37</v>
      </c>
      <c r="D1946" s="53" t="s">
        <v>2971</v>
      </c>
      <c r="E1946" s="55" t="s">
        <v>2972</v>
      </c>
      <c r="F1946" s="53" t="s">
        <v>430</v>
      </c>
    </row>
    <row r="1947" spans="1:6" x14ac:dyDescent="0.2">
      <c r="A1947" s="202" t="s">
        <v>2973</v>
      </c>
      <c r="B1947" s="203">
        <v>103.47</v>
      </c>
      <c r="D1947" s="53" t="s">
        <v>2973</v>
      </c>
      <c r="E1947" s="55" t="s">
        <v>2972</v>
      </c>
      <c r="F1947" s="53" t="s">
        <v>430</v>
      </c>
    </row>
    <row r="1948" spans="1:6" x14ac:dyDescent="0.2">
      <c r="A1948" s="202" t="s">
        <v>2974</v>
      </c>
      <c r="B1948" s="203">
        <v>216.88</v>
      </c>
      <c r="D1948" s="53" t="s">
        <v>2974</v>
      </c>
      <c r="E1948" s="55" t="s">
        <v>2975</v>
      </c>
      <c r="F1948" s="53" t="s">
        <v>430</v>
      </c>
    </row>
    <row r="1949" spans="1:6" x14ac:dyDescent="0.2">
      <c r="A1949" s="202" t="s">
        <v>2976</v>
      </c>
      <c r="B1949" s="203">
        <v>187.98</v>
      </c>
      <c r="D1949" s="53" t="s">
        <v>2976</v>
      </c>
      <c r="E1949" s="55" t="s">
        <v>2975</v>
      </c>
      <c r="F1949" s="53" t="s">
        <v>430</v>
      </c>
    </row>
    <row r="1950" spans="1:6" x14ac:dyDescent="0.2">
      <c r="A1950" s="202" t="s">
        <v>2977</v>
      </c>
      <c r="B1950" s="203">
        <v>250.38</v>
      </c>
      <c r="D1950" s="53" t="s">
        <v>2977</v>
      </c>
      <c r="E1950" s="55" t="s">
        <v>2978</v>
      </c>
      <c r="F1950" s="53" t="s">
        <v>430</v>
      </c>
    </row>
    <row r="1951" spans="1:6" x14ac:dyDescent="0.2">
      <c r="A1951" s="202" t="s">
        <v>2979</v>
      </c>
      <c r="B1951" s="203">
        <v>234.05</v>
      </c>
      <c r="D1951" s="53" t="s">
        <v>2979</v>
      </c>
      <c r="E1951" s="55" t="s">
        <v>2978</v>
      </c>
      <c r="F1951" s="53" t="s">
        <v>430</v>
      </c>
    </row>
    <row r="1952" spans="1:6" x14ac:dyDescent="0.2">
      <c r="A1952" s="202" t="s">
        <v>2980</v>
      </c>
      <c r="B1952" s="203">
        <v>231.31</v>
      </c>
      <c r="D1952" s="53" t="s">
        <v>2980</v>
      </c>
      <c r="E1952" s="55" t="s">
        <v>2981</v>
      </c>
      <c r="F1952" s="53" t="s">
        <v>430</v>
      </c>
    </row>
    <row r="1953" spans="1:6" x14ac:dyDescent="0.2">
      <c r="A1953" s="202" t="s">
        <v>2982</v>
      </c>
      <c r="B1953" s="203">
        <v>200.47</v>
      </c>
      <c r="D1953" s="53" t="s">
        <v>2982</v>
      </c>
      <c r="E1953" s="55" t="s">
        <v>2981</v>
      </c>
      <c r="F1953" s="53" t="s">
        <v>430</v>
      </c>
    </row>
    <row r="1954" spans="1:6" x14ac:dyDescent="0.2">
      <c r="A1954" s="202" t="s">
        <v>2983</v>
      </c>
      <c r="B1954" s="203">
        <v>238.39</v>
      </c>
      <c r="D1954" s="53" t="s">
        <v>2983</v>
      </c>
      <c r="E1954" s="55" t="s">
        <v>2984</v>
      </c>
      <c r="F1954" s="53" t="s">
        <v>430</v>
      </c>
    </row>
    <row r="1955" spans="1:6" x14ac:dyDescent="0.2">
      <c r="A1955" s="202" t="s">
        <v>2985</v>
      </c>
      <c r="B1955" s="203">
        <v>206.61</v>
      </c>
      <c r="D1955" s="53" t="s">
        <v>2985</v>
      </c>
      <c r="E1955" s="55" t="s">
        <v>2984</v>
      </c>
      <c r="F1955" s="53" t="s">
        <v>430</v>
      </c>
    </row>
    <row r="1956" spans="1:6" x14ac:dyDescent="0.2">
      <c r="A1956" s="202" t="s">
        <v>2986</v>
      </c>
      <c r="B1956" s="203">
        <v>247.36</v>
      </c>
      <c r="D1956" s="53" t="s">
        <v>2986</v>
      </c>
      <c r="E1956" s="55" t="s">
        <v>2987</v>
      </c>
      <c r="F1956" s="53" t="s">
        <v>430</v>
      </c>
    </row>
    <row r="1957" spans="1:6" x14ac:dyDescent="0.2">
      <c r="A1957" s="202" t="s">
        <v>2988</v>
      </c>
      <c r="B1957" s="203">
        <v>214.38</v>
      </c>
      <c r="D1957" s="53" t="s">
        <v>2988</v>
      </c>
      <c r="E1957" s="55" t="s">
        <v>2987</v>
      </c>
      <c r="F1957" s="53" t="s">
        <v>430</v>
      </c>
    </row>
    <row r="1958" spans="1:6" x14ac:dyDescent="0.2">
      <c r="A1958" s="202" t="s">
        <v>2989</v>
      </c>
      <c r="B1958" s="203">
        <v>254.44</v>
      </c>
      <c r="D1958" s="53" t="s">
        <v>2989</v>
      </c>
      <c r="E1958" s="55" t="s">
        <v>2990</v>
      </c>
      <c r="F1958" s="53" t="s">
        <v>430</v>
      </c>
    </row>
    <row r="1959" spans="1:6" x14ac:dyDescent="0.2">
      <c r="A1959" s="202" t="s">
        <v>2991</v>
      </c>
      <c r="B1959" s="203">
        <v>220.52</v>
      </c>
      <c r="D1959" s="53" t="s">
        <v>2991</v>
      </c>
      <c r="E1959" s="55" t="s">
        <v>2990</v>
      </c>
      <c r="F1959" s="53" t="s">
        <v>430</v>
      </c>
    </row>
    <row r="1960" spans="1:6" x14ac:dyDescent="0.2">
      <c r="A1960" s="202" t="s">
        <v>2992</v>
      </c>
      <c r="B1960" s="203">
        <v>266.25</v>
      </c>
      <c r="D1960" s="53" t="s">
        <v>2992</v>
      </c>
      <c r="E1960" s="55" t="s">
        <v>2993</v>
      </c>
      <c r="F1960" s="53" t="s">
        <v>430</v>
      </c>
    </row>
    <row r="1961" spans="1:6" x14ac:dyDescent="0.2">
      <c r="A1961" s="202" t="s">
        <v>2994</v>
      </c>
      <c r="B1961" s="203">
        <v>230.75</v>
      </c>
      <c r="D1961" s="53" t="s">
        <v>2994</v>
      </c>
      <c r="E1961" s="55" t="s">
        <v>2993</v>
      </c>
      <c r="F1961" s="53" t="s">
        <v>430</v>
      </c>
    </row>
    <row r="1962" spans="1:6" x14ac:dyDescent="0.2">
      <c r="A1962" s="202" t="s">
        <v>2995</v>
      </c>
      <c r="B1962" s="203">
        <v>401.26</v>
      </c>
      <c r="D1962" s="53" t="s">
        <v>2995</v>
      </c>
      <c r="E1962" s="55" t="s">
        <v>2996</v>
      </c>
      <c r="F1962" s="53" t="s">
        <v>430</v>
      </c>
    </row>
    <row r="1963" spans="1:6" x14ac:dyDescent="0.2">
      <c r="A1963" s="202" t="s">
        <v>2997</v>
      </c>
      <c r="B1963" s="203">
        <v>347.76</v>
      </c>
      <c r="D1963" s="53" t="s">
        <v>2997</v>
      </c>
      <c r="E1963" s="55" t="s">
        <v>2996</v>
      </c>
      <c r="F1963" s="53" t="s">
        <v>430</v>
      </c>
    </row>
    <row r="1964" spans="1:6" x14ac:dyDescent="0.2">
      <c r="A1964" s="202" t="s">
        <v>2998</v>
      </c>
      <c r="B1964" s="203">
        <v>413.53</v>
      </c>
      <c r="D1964" s="53" t="s">
        <v>2998</v>
      </c>
      <c r="E1964" s="55" t="s">
        <v>2999</v>
      </c>
      <c r="F1964" s="53" t="s">
        <v>430</v>
      </c>
    </row>
    <row r="1965" spans="1:6" x14ac:dyDescent="0.2">
      <c r="A1965" s="202" t="s">
        <v>3000</v>
      </c>
      <c r="B1965" s="203">
        <v>358.39</v>
      </c>
      <c r="D1965" s="53" t="s">
        <v>3000</v>
      </c>
      <c r="E1965" s="55" t="s">
        <v>2999</v>
      </c>
      <c r="F1965" s="53" t="s">
        <v>430</v>
      </c>
    </row>
    <row r="1966" spans="1:6" x14ac:dyDescent="0.2">
      <c r="A1966" s="202" t="s">
        <v>3001</v>
      </c>
      <c r="B1966" s="203">
        <v>429.58</v>
      </c>
      <c r="D1966" s="53" t="s">
        <v>3001</v>
      </c>
      <c r="E1966" s="55" t="s">
        <v>3002</v>
      </c>
      <c r="F1966" s="53" t="s">
        <v>430</v>
      </c>
    </row>
    <row r="1967" spans="1:6" x14ac:dyDescent="0.2">
      <c r="A1967" s="202" t="s">
        <v>3003</v>
      </c>
      <c r="B1967" s="203">
        <v>372.3</v>
      </c>
      <c r="D1967" s="53" t="s">
        <v>3003</v>
      </c>
      <c r="E1967" s="55" t="s">
        <v>3002</v>
      </c>
      <c r="F1967" s="53" t="s">
        <v>430</v>
      </c>
    </row>
    <row r="1968" spans="1:6" x14ac:dyDescent="0.2">
      <c r="A1968" s="202" t="s">
        <v>3004</v>
      </c>
      <c r="B1968" s="203">
        <v>441.38</v>
      </c>
      <c r="D1968" s="53" t="s">
        <v>3004</v>
      </c>
      <c r="E1968" s="55" t="s">
        <v>3005</v>
      </c>
      <c r="F1968" s="53" t="s">
        <v>430</v>
      </c>
    </row>
    <row r="1969" spans="1:6" x14ac:dyDescent="0.2">
      <c r="A1969" s="202" t="s">
        <v>3006</v>
      </c>
      <c r="B1969" s="203">
        <v>382.53</v>
      </c>
      <c r="D1969" s="53" t="s">
        <v>3006</v>
      </c>
      <c r="E1969" s="55" t="s">
        <v>3005</v>
      </c>
      <c r="F1969" s="53" t="s">
        <v>430</v>
      </c>
    </row>
    <row r="1970" spans="1:6" x14ac:dyDescent="0.2">
      <c r="A1970" s="202" t="s">
        <v>3007</v>
      </c>
      <c r="B1970" s="203">
        <v>461.68</v>
      </c>
      <c r="D1970" s="53" t="s">
        <v>3007</v>
      </c>
      <c r="E1970" s="55" t="s">
        <v>3008</v>
      </c>
      <c r="F1970" s="53" t="s">
        <v>430</v>
      </c>
    </row>
    <row r="1971" spans="1:6" x14ac:dyDescent="0.2">
      <c r="A1971" s="202" t="s">
        <v>3009</v>
      </c>
      <c r="B1971" s="203">
        <v>400.13</v>
      </c>
      <c r="D1971" s="53" t="s">
        <v>3009</v>
      </c>
      <c r="E1971" s="55" t="s">
        <v>3008</v>
      </c>
      <c r="F1971" s="53" t="s">
        <v>430</v>
      </c>
    </row>
    <row r="1972" spans="1:6" x14ac:dyDescent="0.2">
      <c r="A1972" s="202" t="s">
        <v>3010</v>
      </c>
      <c r="B1972" s="203">
        <v>132.18</v>
      </c>
      <c r="D1972" s="53" t="s">
        <v>3010</v>
      </c>
      <c r="E1972" s="55" t="s">
        <v>3011</v>
      </c>
      <c r="F1972" s="53" t="s">
        <v>430</v>
      </c>
    </row>
    <row r="1973" spans="1:6" x14ac:dyDescent="0.2">
      <c r="A1973" s="202" t="s">
        <v>3012</v>
      </c>
      <c r="B1973" s="203">
        <v>114.55</v>
      </c>
      <c r="D1973" s="53" t="s">
        <v>3012</v>
      </c>
      <c r="E1973" s="55" t="s">
        <v>3011</v>
      </c>
      <c r="F1973" s="53" t="s">
        <v>430</v>
      </c>
    </row>
    <row r="1974" spans="1:6" x14ac:dyDescent="0.2">
      <c r="A1974" s="202" t="s">
        <v>3013</v>
      </c>
      <c r="B1974" s="203">
        <v>280.88</v>
      </c>
      <c r="D1974" s="53" t="s">
        <v>3013</v>
      </c>
      <c r="E1974" s="55" t="s">
        <v>3014</v>
      </c>
      <c r="F1974" s="53" t="s">
        <v>430</v>
      </c>
    </row>
    <row r="1975" spans="1:6" x14ac:dyDescent="0.2">
      <c r="A1975" s="202" t="s">
        <v>3015</v>
      </c>
      <c r="B1975" s="203">
        <v>243.43</v>
      </c>
      <c r="D1975" s="53" t="s">
        <v>3015</v>
      </c>
      <c r="E1975" s="55" t="s">
        <v>3014</v>
      </c>
      <c r="F1975" s="53" t="s">
        <v>430</v>
      </c>
    </row>
    <row r="1976" spans="1:6" x14ac:dyDescent="0.2">
      <c r="A1976" s="202" t="s">
        <v>3016</v>
      </c>
      <c r="B1976" s="203">
        <v>302.23</v>
      </c>
      <c r="D1976" s="53" t="s">
        <v>3016</v>
      </c>
      <c r="E1976" s="55" t="s">
        <v>3017</v>
      </c>
      <c r="F1976" s="53" t="s">
        <v>430</v>
      </c>
    </row>
    <row r="1977" spans="1:6" x14ac:dyDescent="0.2">
      <c r="A1977" s="202" t="s">
        <v>3018</v>
      </c>
      <c r="B1977" s="203">
        <v>261.93</v>
      </c>
      <c r="D1977" s="53" t="s">
        <v>3018</v>
      </c>
      <c r="E1977" s="55" t="s">
        <v>3017</v>
      </c>
      <c r="F1977" s="53" t="s">
        <v>430</v>
      </c>
    </row>
    <row r="1978" spans="1:6" x14ac:dyDescent="0.2">
      <c r="A1978" s="202" t="s">
        <v>3019</v>
      </c>
      <c r="B1978" s="203">
        <v>260.91000000000003</v>
      </c>
      <c r="D1978" s="53" t="s">
        <v>3019</v>
      </c>
      <c r="E1978" s="55" t="s">
        <v>3020</v>
      </c>
      <c r="F1978" s="53" t="s">
        <v>430</v>
      </c>
    </row>
    <row r="1979" spans="1:6" x14ac:dyDescent="0.2">
      <c r="A1979" s="202" t="s">
        <v>3021</v>
      </c>
      <c r="B1979" s="203">
        <v>226.12</v>
      </c>
      <c r="D1979" s="53" t="s">
        <v>3021</v>
      </c>
      <c r="E1979" s="55" t="s">
        <v>3020</v>
      </c>
      <c r="F1979" s="53" t="s">
        <v>430</v>
      </c>
    </row>
    <row r="1980" spans="1:6" x14ac:dyDescent="0.2">
      <c r="A1980" s="202" t="s">
        <v>3022</v>
      </c>
      <c r="B1980" s="203">
        <v>207.59</v>
      </c>
      <c r="D1980" s="53" t="s">
        <v>3022</v>
      </c>
      <c r="E1980" s="55" t="s">
        <v>3023</v>
      </c>
      <c r="F1980" s="53" t="s">
        <v>430</v>
      </c>
    </row>
    <row r="1981" spans="1:6" x14ac:dyDescent="0.2">
      <c r="A1981" s="202" t="s">
        <v>3024</v>
      </c>
      <c r="B1981" s="203">
        <v>190.73</v>
      </c>
      <c r="D1981" s="53" t="s">
        <v>3024</v>
      </c>
      <c r="E1981" s="55" t="s">
        <v>3023</v>
      </c>
      <c r="F1981" s="53" t="s">
        <v>430</v>
      </c>
    </row>
    <row r="1982" spans="1:6" x14ac:dyDescent="0.2">
      <c r="A1982" s="202" t="s">
        <v>3025</v>
      </c>
      <c r="B1982" s="203">
        <v>240.04</v>
      </c>
      <c r="D1982" s="53" t="s">
        <v>3025</v>
      </c>
      <c r="E1982" s="55" t="s">
        <v>3026</v>
      </c>
      <c r="F1982" s="53" t="s">
        <v>430</v>
      </c>
    </row>
    <row r="1983" spans="1:6" x14ac:dyDescent="0.2">
      <c r="A1983" s="202" t="s">
        <v>3027</v>
      </c>
      <c r="B1983" s="203">
        <v>222.79</v>
      </c>
      <c r="D1983" s="53" t="s">
        <v>3027</v>
      </c>
      <c r="E1983" s="55" t="s">
        <v>3026</v>
      </c>
      <c r="F1983" s="53" t="s">
        <v>430</v>
      </c>
    </row>
    <row r="1984" spans="1:6" x14ac:dyDescent="0.2">
      <c r="A1984" s="202" t="s">
        <v>3028</v>
      </c>
      <c r="B1984" s="203">
        <v>135.19</v>
      </c>
      <c r="D1984" s="53" t="s">
        <v>3028</v>
      </c>
      <c r="E1984" s="55" t="s">
        <v>3029</v>
      </c>
      <c r="F1984" s="53" t="s">
        <v>430</v>
      </c>
    </row>
    <row r="1985" spans="1:6" x14ac:dyDescent="0.2">
      <c r="A1985" s="202" t="s">
        <v>3030</v>
      </c>
      <c r="B1985" s="203">
        <v>123.88</v>
      </c>
      <c r="D1985" s="53" t="s">
        <v>3030</v>
      </c>
      <c r="E1985" s="55" t="s">
        <v>3029</v>
      </c>
      <c r="F1985" s="53" t="s">
        <v>430</v>
      </c>
    </row>
    <row r="1986" spans="1:6" x14ac:dyDescent="0.2">
      <c r="A1986" s="202" t="s">
        <v>3031</v>
      </c>
      <c r="B1986" s="203">
        <v>139.27000000000001</v>
      </c>
      <c r="D1986" s="53" t="s">
        <v>3031</v>
      </c>
      <c r="E1986" s="55" t="s">
        <v>3032</v>
      </c>
      <c r="F1986" s="53" t="s">
        <v>430</v>
      </c>
    </row>
    <row r="1987" spans="1:6" x14ac:dyDescent="0.2">
      <c r="A1987" s="202" t="s">
        <v>3033</v>
      </c>
      <c r="B1987" s="203">
        <v>127.62</v>
      </c>
      <c r="D1987" s="53" t="s">
        <v>3033</v>
      </c>
      <c r="E1987" s="55" t="s">
        <v>3032</v>
      </c>
      <c r="F1987" s="53" t="s">
        <v>430</v>
      </c>
    </row>
    <row r="1988" spans="1:6" x14ac:dyDescent="0.2">
      <c r="A1988" s="202" t="s">
        <v>3034</v>
      </c>
      <c r="B1988" s="203">
        <v>144.62</v>
      </c>
      <c r="D1988" s="53" t="s">
        <v>3034</v>
      </c>
      <c r="E1988" s="55" t="s">
        <v>3035</v>
      </c>
      <c r="F1988" s="53" t="s">
        <v>430</v>
      </c>
    </row>
    <row r="1989" spans="1:6" x14ac:dyDescent="0.2">
      <c r="A1989" s="202" t="s">
        <v>3036</v>
      </c>
      <c r="B1989" s="203">
        <v>132.52000000000001</v>
      </c>
      <c r="D1989" s="53" t="s">
        <v>3036</v>
      </c>
      <c r="E1989" s="55" t="s">
        <v>3035</v>
      </c>
      <c r="F1989" s="53" t="s">
        <v>430</v>
      </c>
    </row>
    <row r="1990" spans="1:6" x14ac:dyDescent="0.2">
      <c r="A1990" s="202" t="s">
        <v>3037</v>
      </c>
      <c r="B1990" s="203">
        <v>148.69</v>
      </c>
      <c r="D1990" s="53" t="s">
        <v>3037</v>
      </c>
      <c r="E1990" s="55" t="s">
        <v>3038</v>
      </c>
      <c r="F1990" s="53" t="s">
        <v>430</v>
      </c>
    </row>
    <row r="1991" spans="1:6" x14ac:dyDescent="0.2">
      <c r="A1991" s="202" t="s">
        <v>3039</v>
      </c>
      <c r="B1991" s="203">
        <v>136.24</v>
      </c>
      <c r="D1991" s="53" t="s">
        <v>3039</v>
      </c>
      <c r="E1991" s="55" t="s">
        <v>3038</v>
      </c>
      <c r="F1991" s="53" t="s">
        <v>430</v>
      </c>
    </row>
    <row r="1992" spans="1:6" x14ac:dyDescent="0.2">
      <c r="A1992" s="202" t="s">
        <v>3040</v>
      </c>
      <c r="B1992" s="203">
        <v>155.49</v>
      </c>
      <c r="D1992" s="53" t="s">
        <v>3040</v>
      </c>
      <c r="E1992" s="55" t="s">
        <v>3041</v>
      </c>
      <c r="F1992" s="53" t="s">
        <v>430</v>
      </c>
    </row>
    <row r="1993" spans="1:6" x14ac:dyDescent="0.2">
      <c r="A1993" s="202" t="s">
        <v>3042</v>
      </c>
      <c r="B1993" s="203">
        <v>142.47999999999999</v>
      </c>
      <c r="D1993" s="53" t="s">
        <v>3042</v>
      </c>
      <c r="E1993" s="55" t="s">
        <v>3041</v>
      </c>
      <c r="F1993" s="53" t="s">
        <v>430</v>
      </c>
    </row>
    <row r="1994" spans="1:6" x14ac:dyDescent="0.2">
      <c r="A1994" s="202" t="s">
        <v>3043</v>
      </c>
      <c r="B1994" s="203">
        <v>97.03</v>
      </c>
      <c r="D1994" s="53" t="s">
        <v>3043</v>
      </c>
      <c r="E1994" s="55" t="s">
        <v>3044</v>
      </c>
      <c r="F1994" s="53" t="s">
        <v>430</v>
      </c>
    </row>
    <row r="1995" spans="1:6" x14ac:dyDescent="0.2">
      <c r="A1995" s="202" t="s">
        <v>3045</v>
      </c>
      <c r="B1995" s="203">
        <v>94.76</v>
      </c>
      <c r="D1995" s="53" t="s">
        <v>3045</v>
      </c>
      <c r="E1995" s="55" t="s">
        <v>3044</v>
      </c>
      <c r="F1995" s="53" t="s">
        <v>430</v>
      </c>
    </row>
    <row r="1996" spans="1:6" x14ac:dyDescent="0.2">
      <c r="A1996" s="202" t="s">
        <v>3046</v>
      </c>
      <c r="B1996" s="203">
        <v>137.58000000000001</v>
      </c>
      <c r="D1996" s="53" t="s">
        <v>3046</v>
      </c>
      <c r="E1996" s="55" t="s">
        <v>3047</v>
      </c>
      <c r="F1996" s="53" t="s">
        <v>430</v>
      </c>
    </row>
    <row r="1997" spans="1:6" x14ac:dyDescent="0.2">
      <c r="A1997" s="202" t="s">
        <v>3048</v>
      </c>
      <c r="B1997" s="203">
        <v>135.16</v>
      </c>
      <c r="D1997" s="53" t="s">
        <v>3048</v>
      </c>
      <c r="E1997" s="55" t="s">
        <v>3047</v>
      </c>
      <c r="F1997" s="53" t="s">
        <v>430</v>
      </c>
    </row>
    <row r="1998" spans="1:6" x14ac:dyDescent="0.2">
      <c r="A1998" s="202" t="s">
        <v>3049</v>
      </c>
      <c r="B1998" s="203">
        <v>158.04</v>
      </c>
      <c r="D1998" s="53" t="s">
        <v>3049</v>
      </c>
      <c r="E1998" s="55" t="s">
        <v>3050</v>
      </c>
      <c r="F1998" s="53" t="s">
        <v>430</v>
      </c>
    </row>
    <row r="1999" spans="1:6" x14ac:dyDescent="0.2">
      <c r="A1999" s="202" t="s">
        <v>3051</v>
      </c>
      <c r="B1999" s="203">
        <v>145.33000000000001</v>
      </c>
      <c r="D1999" s="53" t="s">
        <v>3051</v>
      </c>
      <c r="E1999" s="55" t="s">
        <v>3050</v>
      </c>
      <c r="F1999" s="53" t="s">
        <v>430</v>
      </c>
    </row>
    <row r="2000" spans="1:6" x14ac:dyDescent="0.2">
      <c r="A2000" s="202" t="s">
        <v>3052</v>
      </c>
      <c r="B2000" s="203">
        <v>162.80000000000001</v>
      </c>
      <c r="D2000" s="53" t="s">
        <v>3052</v>
      </c>
      <c r="E2000" s="55" t="s">
        <v>3053</v>
      </c>
      <c r="F2000" s="53" t="s">
        <v>430</v>
      </c>
    </row>
    <row r="2001" spans="1:6" x14ac:dyDescent="0.2">
      <c r="A2001" s="202" t="s">
        <v>3054</v>
      </c>
      <c r="B2001" s="203">
        <v>149.71</v>
      </c>
      <c r="D2001" s="53" t="s">
        <v>3054</v>
      </c>
      <c r="E2001" s="55" t="s">
        <v>3053</v>
      </c>
      <c r="F2001" s="53" t="s">
        <v>430</v>
      </c>
    </row>
    <row r="2002" spans="1:6" x14ac:dyDescent="0.2">
      <c r="A2002" s="202" t="s">
        <v>3055</v>
      </c>
      <c r="B2002" s="203">
        <v>169.13</v>
      </c>
      <c r="D2002" s="53" t="s">
        <v>3055</v>
      </c>
      <c r="E2002" s="55" t="s">
        <v>3056</v>
      </c>
      <c r="F2002" s="53" t="s">
        <v>430</v>
      </c>
    </row>
    <row r="2003" spans="1:6" x14ac:dyDescent="0.2">
      <c r="A2003" s="202" t="s">
        <v>3057</v>
      </c>
      <c r="B2003" s="203">
        <v>155.52000000000001</v>
      </c>
      <c r="D2003" s="53" t="s">
        <v>3057</v>
      </c>
      <c r="E2003" s="55" t="s">
        <v>3056</v>
      </c>
      <c r="F2003" s="53" t="s">
        <v>430</v>
      </c>
    </row>
    <row r="2004" spans="1:6" x14ac:dyDescent="0.2">
      <c r="A2004" s="202" t="s">
        <v>3058</v>
      </c>
      <c r="B2004" s="203">
        <v>173.89</v>
      </c>
      <c r="D2004" s="53" t="s">
        <v>3058</v>
      </c>
      <c r="E2004" s="55" t="s">
        <v>3059</v>
      </c>
      <c r="F2004" s="53" t="s">
        <v>430</v>
      </c>
    </row>
    <row r="2005" spans="1:6" x14ac:dyDescent="0.2">
      <c r="A2005" s="202" t="s">
        <v>3060</v>
      </c>
      <c r="B2005" s="203">
        <v>159.9</v>
      </c>
      <c r="D2005" s="53" t="s">
        <v>3060</v>
      </c>
      <c r="E2005" s="55" t="s">
        <v>3059</v>
      </c>
      <c r="F2005" s="53" t="s">
        <v>430</v>
      </c>
    </row>
    <row r="2006" spans="1:6" x14ac:dyDescent="0.2">
      <c r="A2006" s="202" t="s">
        <v>3061</v>
      </c>
      <c r="B2006" s="203">
        <v>181.77</v>
      </c>
      <c r="D2006" s="53" t="s">
        <v>3061</v>
      </c>
      <c r="E2006" s="55" t="s">
        <v>3062</v>
      </c>
      <c r="F2006" s="53" t="s">
        <v>430</v>
      </c>
    </row>
    <row r="2007" spans="1:6" x14ac:dyDescent="0.2">
      <c r="A2007" s="202" t="s">
        <v>3063</v>
      </c>
      <c r="B2007" s="203">
        <v>167.15</v>
      </c>
      <c r="D2007" s="53" t="s">
        <v>3063</v>
      </c>
      <c r="E2007" s="55" t="s">
        <v>3062</v>
      </c>
      <c r="F2007" s="53" t="s">
        <v>430</v>
      </c>
    </row>
    <row r="2008" spans="1:6" x14ac:dyDescent="0.2">
      <c r="A2008" s="202" t="s">
        <v>3064</v>
      </c>
      <c r="B2008" s="203">
        <v>95.66</v>
      </c>
      <c r="D2008" s="53" t="s">
        <v>3064</v>
      </c>
      <c r="E2008" s="55" t="s">
        <v>3065</v>
      </c>
      <c r="F2008" s="53" t="s">
        <v>430</v>
      </c>
    </row>
    <row r="2009" spans="1:6" x14ac:dyDescent="0.2">
      <c r="A2009" s="202" t="s">
        <v>3066</v>
      </c>
      <c r="B2009" s="203">
        <v>93.24</v>
      </c>
      <c r="D2009" s="53" t="s">
        <v>3066</v>
      </c>
      <c r="E2009" s="55" t="s">
        <v>3065</v>
      </c>
      <c r="F2009" s="53" t="s">
        <v>430</v>
      </c>
    </row>
    <row r="2010" spans="1:6" x14ac:dyDescent="0.2">
      <c r="A2010" s="202" t="s">
        <v>3067</v>
      </c>
      <c r="B2010" s="203">
        <v>69.2</v>
      </c>
      <c r="D2010" s="53" t="s">
        <v>3067</v>
      </c>
      <c r="E2010" s="55" t="s">
        <v>3068</v>
      </c>
      <c r="F2010" s="53" t="s">
        <v>430</v>
      </c>
    </row>
    <row r="2011" spans="1:6" x14ac:dyDescent="0.2">
      <c r="A2011" s="202" t="s">
        <v>3069</v>
      </c>
      <c r="B2011" s="203">
        <v>67.040000000000006</v>
      </c>
      <c r="D2011" s="53" t="s">
        <v>3069</v>
      </c>
      <c r="E2011" s="55" t="s">
        <v>3068</v>
      </c>
      <c r="F2011" s="53" t="s">
        <v>430</v>
      </c>
    </row>
    <row r="2012" spans="1:6" x14ac:dyDescent="0.2">
      <c r="A2012" s="202" t="s">
        <v>3070</v>
      </c>
      <c r="B2012" s="203">
        <v>129.68</v>
      </c>
      <c r="D2012" s="53" t="s">
        <v>3070</v>
      </c>
      <c r="E2012" s="55" t="s">
        <v>3071</v>
      </c>
      <c r="F2012" s="53" t="s">
        <v>430</v>
      </c>
    </row>
    <row r="2013" spans="1:6" x14ac:dyDescent="0.2">
      <c r="A2013" s="202" t="s">
        <v>3072</v>
      </c>
      <c r="B2013" s="203">
        <v>113.92</v>
      </c>
      <c r="D2013" s="53" t="s">
        <v>3072</v>
      </c>
      <c r="E2013" s="55" t="s">
        <v>3071</v>
      </c>
      <c r="F2013" s="53" t="s">
        <v>430</v>
      </c>
    </row>
    <row r="2014" spans="1:6" x14ac:dyDescent="0.2">
      <c r="A2014" s="202" t="s">
        <v>3073</v>
      </c>
      <c r="B2014" s="203">
        <v>101.98</v>
      </c>
      <c r="D2014" s="53" t="s">
        <v>3073</v>
      </c>
      <c r="E2014" s="55" t="s">
        <v>3074</v>
      </c>
      <c r="F2014" s="53" t="s">
        <v>430</v>
      </c>
    </row>
    <row r="2015" spans="1:6" x14ac:dyDescent="0.2">
      <c r="A2015" s="202" t="s">
        <v>3075</v>
      </c>
      <c r="B2015" s="203">
        <v>90.32</v>
      </c>
      <c r="D2015" s="53" t="s">
        <v>3075</v>
      </c>
      <c r="E2015" s="55" t="s">
        <v>3074</v>
      </c>
      <c r="F2015" s="53" t="s">
        <v>430</v>
      </c>
    </row>
    <row r="2016" spans="1:6" x14ac:dyDescent="0.2">
      <c r="A2016" s="202" t="s">
        <v>3076</v>
      </c>
      <c r="B2016" s="203">
        <v>165.75</v>
      </c>
      <c r="D2016" s="53" t="s">
        <v>3076</v>
      </c>
      <c r="E2016" s="55" t="s">
        <v>3077</v>
      </c>
      <c r="F2016" s="53" t="s">
        <v>430</v>
      </c>
    </row>
    <row r="2017" spans="1:6" x14ac:dyDescent="0.2">
      <c r="A2017" s="202" t="s">
        <v>3078</v>
      </c>
      <c r="B2017" s="203">
        <v>151.1</v>
      </c>
      <c r="D2017" s="53" t="s">
        <v>3078</v>
      </c>
      <c r="E2017" s="55" t="s">
        <v>3077</v>
      </c>
      <c r="F2017" s="53" t="s">
        <v>430</v>
      </c>
    </row>
    <row r="2018" spans="1:6" x14ac:dyDescent="0.2">
      <c r="A2018" s="202" t="s">
        <v>3079</v>
      </c>
      <c r="B2018" s="203">
        <v>329.66</v>
      </c>
      <c r="D2018" s="53" t="s">
        <v>3079</v>
      </c>
      <c r="E2018" s="55" t="s">
        <v>3080</v>
      </c>
      <c r="F2018" s="53" t="s">
        <v>430</v>
      </c>
    </row>
    <row r="2019" spans="1:6" x14ac:dyDescent="0.2">
      <c r="A2019" s="202" t="s">
        <v>3081</v>
      </c>
      <c r="B2019" s="203">
        <v>306.27</v>
      </c>
      <c r="D2019" s="53" t="s">
        <v>3081</v>
      </c>
      <c r="E2019" s="55" t="s">
        <v>3080</v>
      </c>
      <c r="F2019" s="53" t="s">
        <v>430</v>
      </c>
    </row>
    <row r="2020" spans="1:6" x14ac:dyDescent="0.2">
      <c r="A2020" s="202" t="s">
        <v>3084</v>
      </c>
      <c r="B2020" s="203">
        <v>205.38</v>
      </c>
      <c r="D2020" s="53" t="s">
        <v>3082</v>
      </c>
      <c r="E2020" s="55" t="s">
        <v>3083</v>
      </c>
      <c r="F2020" s="53" t="s">
        <v>430</v>
      </c>
    </row>
    <row r="2021" spans="1:6" x14ac:dyDescent="0.2">
      <c r="A2021" s="202" t="s">
        <v>3086</v>
      </c>
      <c r="B2021" s="203">
        <v>189.19</v>
      </c>
      <c r="D2021" s="53" t="s">
        <v>3084</v>
      </c>
      <c r="E2021" s="55" t="s">
        <v>3085</v>
      </c>
      <c r="F2021" s="53" t="s">
        <v>430</v>
      </c>
    </row>
    <row r="2022" spans="1:6" x14ac:dyDescent="0.2">
      <c r="A2022" s="202" t="s">
        <v>3087</v>
      </c>
      <c r="B2022" s="203">
        <v>211.52</v>
      </c>
      <c r="D2022" s="53" t="s">
        <v>3086</v>
      </c>
      <c r="E2022" s="55" t="s">
        <v>3085</v>
      </c>
      <c r="F2022" s="53" t="s">
        <v>430</v>
      </c>
    </row>
    <row r="2023" spans="1:6" x14ac:dyDescent="0.2">
      <c r="A2023" s="202" t="s">
        <v>3089</v>
      </c>
      <c r="B2023" s="203">
        <v>194.86</v>
      </c>
      <c r="D2023" s="53" t="s">
        <v>3087</v>
      </c>
      <c r="E2023" s="55" t="s">
        <v>3088</v>
      </c>
      <c r="F2023" s="53" t="s">
        <v>430</v>
      </c>
    </row>
    <row r="2024" spans="1:6" x14ac:dyDescent="0.2">
      <c r="A2024" s="202" t="s">
        <v>3090</v>
      </c>
      <c r="B2024" s="203">
        <v>220.41</v>
      </c>
      <c r="D2024" s="53" t="s">
        <v>3089</v>
      </c>
      <c r="E2024" s="55" t="s">
        <v>3088</v>
      </c>
      <c r="F2024" s="53" t="s">
        <v>430</v>
      </c>
    </row>
    <row r="2025" spans="1:6" x14ac:dyDescent="0.2">
      <c r="A2025" s="202" t="s">
        <v>3092</v>
      </c>
      <c r="B2025" s="203">
        <v>203.06</v>
      </c>
      <c r="D2025" s="53" t="s">
        <v>3090</v>
      </c>
      <c r="E2025" s="55" t="s">
        <v>3091</v>
      </c>
      <c r="F2025" s="53" t="s">
        <v>430</v>
      </c>
    </row>
    <row r="2026" spans="1:6" x14ac:dyDescent="0.2">
      <c r="A2026" s="202" t="s">
        <v>3093</v>
      </c>
      <c r="B2026" s="203">
        <v>226.11</v>
      </c>
      <c r="D2026" s="53" t="s">
        <v>3092</v>
      </c>
      <c r="E2026" s="55" t="s">
        <v>3091</v>
      </c>
      <c r="F2026" s="53" t="s">
        <v>430</v>
      </c>
    </row>
    <row r="2027" spans="1:6" x14ac:dyDescent="0.2">
      <c r="A2027" s="202" t="s">
        <v>3095</v>
      </c>
      <c r="B2027" s="203">
        <v>208.31</v>
      </c>
      <c r="D2027" s="53" t="s">
        <v>3093</v>
      </c>
      <c r="E2027" s="55" t="s">
        <v>3094</v>
      </c>
      <c r="F2027" s="53" t="s">
        <v>430</v>
      </c>
    </row>
    <row r="2028" spans="1:6" x14ac:dyDescent="0.2">
      <c r="A2028" s="202" t="s">
        <v>3096</v>
      </c>
      <c r="B2028" s="203">
        <v>235.86</v>
      </c>
      <c r="D2028" s="53" t="s">
        <v>3095</v>
      </c>
      <c r="E2028" s="55" t="s">
        <v>3094</v>
      </c>
      <c r="F2028" s="53" t="s">
        <v>430</v>
      </c>
    </row>
    <row r="2029" spans="1:6" x14ac:dyDescent="0.2">
      <c r="A2029" s="202" t="s">
        <v>3098</v>
      </c>
      <c r="B2029" s="203">
        <v>217.25</v>
      </c>
      <c r="D2029" s="53" t="s">
        <v>3096</v>
      </c>
      <c r="E2029" s="55" t="s">
        <v>3097</v>
      </c>
      <c r="F2029" s="53" t="s">
        <v>430</v>
      </c>
    </row>
    <row r="2030" spans="1:6" x14ac:dyDescent="0.2">
      <c r="A2030" s="202" t="s">
        <v>3099</v>
      </c>
      <c r="B2030" s="203">
        <v>626.6</v>
      </c>
      <c r="D2030" s="53" t="s">
        <v>3098</v>
      </c>
      <c r="E2030" s="55" t="s">
        <v>3097</v>
      </c>
      <c r="F2030" s="53" t="s">
        <v>430</v>
      </c>
    </row>
    <row r="2031" spans="1:6" x14ac:dyDescent="0.2">
      <c r="A2031" s="202" t="s">
        <v>3101</v>
      </c>
      <c r="B2031" s="203">
        <v>580.19000000000005</v>
      </c>
      <c r="D2031" s="53" t="s">
        <v>3099</v>
      </c>
      <c r="E2031" s="55" t="s">
        <v>3100</v>
      </c>
      <c r="F2031" s="53" t="s">
        <v>430</v>
      </c>
    </row>
    <row r="2032" spans="1:6" x14ac:dyDescent="0.2">
      <c r="A2032" s="202" t="s">
        <v>3102</v>
      </c>
      <c r="B2032" s="203">
        <v>645.64</v>
      </c>
      <c r="D2032" s="53" t="s">
        <v>3101</v>
      </c>
      <c r="E2032" s="55" t="s">
        <v>3100</v>
      </c>
      <c r="F2032" s="53" t="s">
        <v>430</v>
      </c>
    </row>
    <row r="2033" spans="1:6" x14ac:dyDescent="0.2">
      <c r="A2033" s="202" t="s">
        <v>3104</v>
      </c>
      <c r="B2033" s="203">
        <v>597.84</v>
      </c>
      <c r="D2033" s="53" t="s">
        <v>3102</v>
      </c>
      <c r="E2033" s="55" t="s">
        <v>3103</v>
      </c>
      <c r="F2033" s="53" t="s">
        <v>430</v>
      </c>
    </row>
    <row r="2034" spans="1:6" x14ac:dyDescent="0.2">
      <c r="A2034" s="202" t="s">
        <v>3105</v>
      </c>
      <c r="B2034" s="203">
        <v>670.7</v>
      </c>
      <c r="D2034" s="53" t="s">
        <v>3104</v>
      </c>
      <c r="E2034" s="55" t="s">
        <v>3103</v>
      </c>
      <c r="F2034" s="53" t="s">
        <v>430</v>
      </c>
    </row>
    <row r="2035" spans="1:6" x14ac:dyDescent="0.2">
      <c r="A2035" s="202" t="s">
        <v>3107</v>
      </c>
      <c r="B2035" s="203">
        <v>621.04</v>
      </c>
      <c r="D2035" s="53" t="s">
        <v>3105</v>
      </c>
      <c r="E2035" s="55" t="s">
        <v>3106</v>
      </c>
      <c r="F2035" s="53" t="s">
        <v>430</v>
      </c>
    </row>
    <row r="2036" spans="1:6" x14ac:dyDescent="0.2">
      <c r="A2036" s="202" t="s">
        <v>3108</v>
      </c>
      <c r="B2036" s="203">
        <v>690.19</v>
      </c>
      <c r="D2036" s="53" t="s">
        <v>3107</v>
      </c>
      <c r="E2036" s="55" t="s">
        <v>3106</v>
      </c>
      <c r="F2036" s="53" t="s">
        <v>430</v>
      </c>
    </row>
    <row r="2037" spans="1:6" x14ac:dyDescent="0.2">
      <c r="A2037" s="202" t="s">
        <v>3110</v>
      </c>
      <c r="B2037" s="203">
        <v>639.1</v>
      </c>
      <c r="D2037" s="53" t="s">
        <v>3108</v>
      </c>
      <c r="E2037" s="55" t="s">
        <v>3109</v>
      </c>
      <c r="F2037" s="53" t="s">
        <v>430</v>
      </c>
    </row>
    <row r="2038" spans="1:6" x14ac:dyDescent="0.2">
      <c r="A2038" s="202" t="s">
        <v>3111</v>
      </c>
      <c r="B2038" s="203">
        <v>720.83</v>
      </c>
      <c r="D2038" s="53" t="s">
        <v>3110</v>
      </c>
      <c r="E2038" s="55" t="s">
        <v>3109</v>
      </c>
      <c r="F2038" s="53" t="s">
        <v>430</v>
      </c>
    </row>
    <row r="2039" spans="1:6" x14ac:dyDescent="0.2">
      <c r="A2039" s="202" t="s">
        <v>3113</v>
      </c>
      <c r="B2039" s="203">
        <v>667.46</v>
      </c>
      <c r="D2039" s="53" t="s">
        <v>3111</v>
      </c>
      <c r="E2039" s="55" t="s">
        <v>3112</v>
      </c>
      <c r="F2039" s="53" t="s">
        <v>430</v>
      </c>
    </row>
    <row r="2040" spans="1:6" x14ac:dyDescent="0.2">
      <c r="A2040" s="202" t="s">
        <v>3114</v>
      </c>
      <c r="B2040" s="203">
        <v>666.96</v>
      </c>
      <c r="D2040" s="53" t="s">
        <v>3113</v>
      </c>
      <c r="E2040" s="55" t="s">
        <v>3112</v>
      </c>
      <c r="F2040" s="53" t="s">
        <v>430</v>
      </c>
    </row>
    <row r="2041" spans="1:6" x14ac:dyDescent="0.2">
      <c r="A2041" s="202" t="s">
        <v>3116</v>
      </c>
      <c r="B2041" s="203">
        <v>612</v>
      </c>
      <c r="D2041" s="53" t="s">
        <v>3114</v>
      </c>
      <c r="E2041" s="55" t="s">
        <v>3115</v>
      </c>
      <c r="F2041" s="53" t="s">
        <v>430</v>
      </c>
    </row>
    <row r="2042" spans="1:6" x14ac:dyDescent="0.2">
      <c r="A2042" s="202" t="s">
        <v>3117</v>
      </c>
      <c r="B2042" s="203">
        <v>687.71</v>
      </c>
      <c r="D2042" s="53" t="s">
        <v>3116</v>
      </c>
      <c r="E2042" s="55" t="s">
        <v>3115</v>
      </c>
      <c r="F2042" s="53" t="s">
        <v>430</v>
      </c>
    </row>
    <row r="2043" spans="1:6" x14ac:dyDescent="0.2">
      <c r="A2043" s="202" t="s">
        <v>3119</v>
      </c>
      <c r="B2043" s="203">
        <v>631.04999999999995</v>
      </c>
      <c r="D2043" s="53" t="s">
        <v>3117</v>
      </c>
      <c r="E2043" s="55" t="s">
        <v>3118</v>
      </c>
      <c r="F2043" s="53" t="s">
        <v>430</v>
      </c>
    </row>
    <row r="2044" spans="1:6" x14ac:dyDescent="0.2">
      <c r="A2044" s="202" t="s">
        <v>3120</v>
      </c>
      <c r="B2044" s="203">
        <v>713.18</v>
      </c>
      <c r="D2044" s="53" t="s">
        <v>3119</v>
      </c>
      <c r="E2044" s="55" t="s">
        <v>3118</v>
      </c>
      <c r="F2044" s="53" t="s">
        <v>430</v>
      </c>
    </row>
    <row r="2045" spans="1:6" x14ac:dyDescent="0.2">
      <c r="A2045" s="202" t="s">
        <v>3122</v>
      </c>
      <c r="B2045" s="203">
        <v>654.4</v>
      </c>
      <c r="D2045" s="53" t="s">
        <v>3120</v>
      </c>
      <c r="E2045" s="55" t="s">
        <v>3121</v>
      </c>
      <c r="F2045" s="53" t="s">
        <v>430</v>
      </c>
    </row>
    <row r="2046" spans="1:6" x14ac:dyDescent="0.2">
      <c r="A2046" s="202" t="s">
        <v>3123</v>
      </c>
      <c r="B2046" s="203">
        <v>733.92</v>
      </c>
      <c r="D2046" s="53" t="s">
        <v>3122</v>
      </c>
      <c r="E2046" s="55" t="s">
        <v>3121</v>
      </c>
      <c r="F2046" s="53" t="s">
        <v>430</v>
      </c>
    </row>
    <row r="2047" spans="1:6" x14ac:dyDescent="0.2">
      <c r="A2047" s="202" t="s">
        <v>3125</v>
      </c>
      <c r="B2047" s="203">
        <v>673.45</v>
      </c>
      <c r="D2047" s="53" t="s">
        <v>3123</v>
      </c>
      <c r="E2047" s="55" t="s">
        <v>3124</v>
      </c>
      <c r="F2047" s="53" t="s">
        <v>430</v>
      </c>
    </row>
    <row r="2048" spans="1:6" x14ac:dyDescent="0.2">
      <c r="A2048" s="202" t="s">
        <v>3126</v>
      </c>
      <c r="B2048" s="203">
        <v>767.5</v>
      </c>
      <c r="D2048" s="53" t="s">
        <v>3125</v>
      </c>
      <c r="E2048" s="55" t="s">
        <v>3124</v>
      </c>
      <c r="F2048" s="53" t="s">
        <v>430</v>
      </c>
    </row>
    <row r="2049" spans="1:6" x14ac:dyDescent="0.2">
      <c r="A2049" s="202" t="s">
        <v>3128</v>
      </c>
      <c r="B2049" s="203">
        <v>704.23</v>
      </c>
      <c r="D2049" s="53" t="s">
        <v>3126</v>
      </c>
      <c r="E2049" s="55" t="s">
        <v>3127</v>
      </c>
      <c r="F2049" s="53" t="s">
        <v>430</v>
      </c>
    </row>
    <row r="2050" spans="1:6" x14ac:dyDescent="0.2">
      <c r="A2050" s="202" t="s">
        <v>3129</v>
      </c>
      <c r="B2050" s="203">
        <v>1530.2</v>
      </c>
      <c r="D2050" s="53" t="s">
        <v>3128</v>
      </c>
      <c r="E2050" s="55" t="s">
        <v>3127</v>
      </c>
      <c r="F2050" s="53" t="s">
        <v>430</v>
      </c>
    </row>
    <row r="2051" spans="1:6" x14ac:dyDescent="0.2">
      <c r="A2051" s="202" t="s">
        <v>3131</v>
      </c>
      <c r="B2051" s="203">
        <v>1410.67</v>
      </c>
      <c r="D2051" s="53" t="s">
        <v>3129</v>
      </c>
      <c r="E2051" s="55" t="s">
        <v>3130</v>
      </c>
      <c r="F2051" s="53" t="s">
        <v>430</v>
      </c>
    </row>
    <row r="2052" spans="1:6" x14ac:dyDescent="0.2">
      <c r="A2052" s="202" t="s">
        <v>3132</v>
      </c>
      <c r="B2052" s="203">
        <v>1596.44</v>
      </c>
      <c r="D2052" s="53" t="s">
        <v>3131</v>
      </c>
      <c r="E2052" s="55" t="s">
        <v>3130</v>
      </c>
      <c r="F2052" s="53" t="s">
        <v>430</v>
      </c>
    </row>
    <row r="2053" spans="1:6" x14ac:dyDescent="0.2">
      <c r="A2053" s="202" t="s">
        <v>3134</v>
      </c>
      <c r="B2053" s="203">
        <v>1473.3</v>
      </c>
      <c r="D2053" s="53" t="s">
        <v>3132</v>
      </c>
      <c r="E2053" s="55" t="s">
        <v>3133</v>
      </c>
      <c r="F2053" s="53" t="s">
        <v>430</v>
      </c>
    </row>
    <row r="2054" spans="1:6" x14ac:dyDescent="0.2">
      <c r="A2054" s="202" t="s">
        <v>3135</v>
      </c>
      <c r="B2054" s="203">
        <v>1659.36</v>
      </c>
      <c r="D2054" s="53" t="s">
        <v>3134</v>
      </c>
      <c r="E2054" s="55" t="s">
        <v>3133</v>
      </c>
      <c r="F2054" s="53" t="s">
        <v>430</v>
      </c>
    </row>
    <row r="2055" spans="1:6" x14ac:dyDescent="0.2">
      <c r="A2055" s="202" t="s">
        <v>3137</v>
      </c>
      <c r="B2055" s="203">
        <v>1531.44</v>
      </c>
      <c r="D2055" s="53" t="s">
        <v>3135</v>
      </c>
      <c r="E2055" s="55" t="s">
        <v>3136</v>
      </c>
      <c r="F2055" s="53" t="s">
        <v>430</v>
      </c>
    </row>
    <row r="2056" spans="1:6" x14ac:dyDescent="0.2">
      <c r="A2056" s="202" t="s">
        <v>3138</v>
      </c>
      <c r="B2056" s="203">
        <v>1706.69</v>
      </c>
      <c r="D2056" s="53" t="s">
        <v>3137</v>
      </c>
      <c r="E2056" s="55" t="s">
        <v>3136</v>
      </c>
      <c r="F2056" s="53" t="s">
        <v>430</v>
      </c>
    </row>
    <row r="2057" spans="1:6" x14ac:dyDescent="0.2">
      <c r="A2057" s="202" t="s">
        <v>3140</v>
      </c>
      <c r="B2057" s="203">
        <v>1575.22</v>
      </c>
      <c r="D2057" s="53" t="s">
        <v>3138</v>
      </c>
      <c r="E2057" s="55" t="s">
        <v>3139</v>
      </c>
      <c r="F2057" s="53" t="s">
        <v>430</v>
      </c>
    </row>
    <row r="2058" spans="1:6" x14ac:dyDescent="0.2">
      <c r="A2058" s="202" t="s">
        <v>3141</v>
      </c>
      <c r="B2058" s="203">
        <v>1785.19</v>
      </c>
      <c r="D2058" s="53" t="s">
        <v>3140</v>
      </c>
      <c r="E2058" s="55" t="s">
        <v>3139</v>
      </c>
      <c r="F2058" s="53" t="s">
        <v>430</v>
      </c>
    </row>
    <row r="2059" spans="1:6" x14ac:dyDescent="0.2">
      <c r="A2059" s="202" t="s">
        <v>3143</v>
      </c>
      <c r="B2059" s="203">
        <v>1647.7</v>
      </c>
      <c r="D2059" s="53" t="s">
        <v>3141</v>
      </c>
      <c r="E2059" s="55" t="s">
        <v>3142</v>
      </c>
      <c r="F2059" s="53" t="s">
        <v>430</v>
      </c>
    </row>
    <row r="2060" spans="1:6" x14ac:dyDescent="0.2">
      <c r="A2060" s="202" t="s">
        <v>3144</v>
      </c>
      <c r="B2060" s="203">
        <v>400.18</v>
      </c>
      <c r="D2060" s="53" t="s">
        <v>3143</v>
      </c>
      <c r="E2060" s="55" t="s">
        <v>3142</v>
      </c>
      <c r="F2060" s="53" t="s">
        <v>430</v>
      </c>
    </row>
    <row r="2061" spans="1:6" x14ac:dyDescent="0.2">
      <c r="A2061" s="202" t="s">
        <v>3146</v>
      </c>
      <c r="B2061" s="203">
        <v>367.2</v>
      </c>
      <c r="D2061" s="53" t="s">
        <v>3144</v>
      </c>
      <c r="E2061" s="55" t="s">
        <v>3145</v>
      </c>
      <c r="F2061" s="53" t="s">
        <v>430</v>
      </c>
    </row>
    <row r="2062" spans="1:6" x14ac:dyDescent="0.2">
      <c r="A2062" s="202" t="s">
        <v>3147</v>
      </c>
      <c r="B2062" s="203">
        <v>1101.01</v>
      </c>
      <c r="D2062" s="53" t="s">
        <v>3146</v>
      </c>
      <c r="E2062" s="55" t="s">
        <v>3145</v>
      </c>
      <c r="F2062" s="53" t="s">
        <v>430</v>
      </c>
    </row>
    <row r="2063" spans="1:6" x14ac:dyDescent="0.2">
      <c r="A2063" s="202" t="s">
        <v>3149</v>
      </c>
      <c r="B2063" s="203">
        <v>1017.35</v>
      </c>
      <c r="D2063" s="53" t="s">
        <v>3147</v>
      </c>
      <c r="E2063" s="55" t="s">
        <v>3148</v>
      </c>
      <c r="F2063" s="53" t="s">
        <v>430</v>
      </c>
    </row>
    <row r="2064" spans="1:6" x14ac:dyDescent="0.2">
      <c r="A2064" s="202" t="s">
        <v>3150</v>
      </c>
      <c r="B2064" s="203">
        <v>123.4</v>
      </c>
      <c r="D2064" s="53" t="s">
        <v>3149</v>
      </c>
      <c r="E2064" s="55" t="s">
        <v>3148</v>
      </c>
      <c r="F2064" s="53" t="s">
        <v>430</v>
      </c>
    </row>
    <row r="2065" spans="1:6" x14ac:dyDescent="0.2">
      <c r="A2065" s="202" t="s">
        <v>3152</v>
      </c>
      <c r="B2065" s="203">
        <v>113.69</v>
      </c>
      <c r="D2065" s="53" t="s">
        <v>3150</v>
      </c>
      <c r="E2065" s="55" t="s">
        <v>3151</v>
      </c>
      <c r="F2065" s="53" t="s">
        <v>430</v>
      </c>
    </row>
    <row r="2066" spans="1:6" x14ac:dyDescent="0.2">
      <c r="A2066" s="202" t="s">
        <v>3153</v>
      </c>
      <c r="B2066" s="203">
        <v>407.1</v>
      </c>
      <c r="D2066" s="53" t="s">
        <v>3152</v>
      </c>
      <c r="E2066" s="55" t="s">
        <v>3151</v>
      </c>
      <c r="F2066" s="53" t="s">
        <v>430</v>
      </c>
    </row>
    <row r="2067" spans="1:6" x14ac:dyDescent="0.2">
      <c r="A2067" s="202" t="s">
        <v>3155</v>
      </c>
      <c r="B2067" s="203">
        <v>376.93</v>
      </c>
      <c r="D2067" s="53" t="s">
        <v>3153</v>
      </c>
      <c r="E2067" s="55" t="s">
        <v>3154</v>
      </c>
      <c r="F2067" s="53" t="s">
        <v>430</v>
      </c>
    </row>
    <row r="2068" spans="1:6" x14ac:dyDescent="0.2">
      <c r="A2068" s="202" t="s">
        <v>3156</v>
      </c>
      <c r="B2068" s="203">
        <v>556.16999999999996</v>
      </c>
      <c r="D2068" s="53" t="s">
        <v>3155</v>
      </c>
      <c r="E2068" s="55" t="s">
        <v>3154</v>
      </c>
      <c r="F2068" s="53" t="s">
        <v>430</v>
      </c>
    </row>
    <row r="2069" spans="1:6" x14ac:dyDescent="0.2">
      <c r="A2069" s="202" t="s">
        <v>3158</v>
      </c>
      <c r="B2069" s="203">
        <v>517.49</v>
      </c>
      <c r="D2069" s="53" t="s">
        <v>3156</v>
      </c>
      <c r="E2069" s="55" t="s">
        <v>3157</v>
      </c>
      <c r="F2069" s="53" t="s">
        <v>430</v>
      </c>
    </row>
    <row r="2070" spans="1:6" x14ac:dyDescent="0.2">
      <c r="A2070" s="202" t="s">
        <v>3159</v>
      </c>
      <c r="B2070" s="203">
        <v>185.16</v>
      </c>
      <c r="D2070" s="53" t="s">
        <v>3158</v>
      </c>
      <c r="E2070" s="55" t="s">
        <v>3157</v>
      </c>
      <c r="F2070" s="53" t="s">
        <v>430</v>
      </c>
    </row>
    <row r="2071" spans="1:6" x14ac:dyDescent="0.2">
      <c r="A2071" s="202" t="s">
        <v>3161</v>
      </c>
      <c r="B2071" s="203">
        <v>168.53</v>
      </c>
      <c r="D2071" s="53" t="s">
        <v>3159</v>
      </c>
      <c r="E2071" s="55" t="s">
        <v>3160</v>
      </c>
      <c r="F2071" s="53" t="s">
        <v>430</v>
      </c>
    </row>
    <row r="2072" spans="1:6" x14ac:dyDescent="0.2">
      <c r="A2072" s="202" t="s">
        <v>3162</v>
      </c>
      <c r="B2072" s="203">
        <v>775.11</v>
      </c>
      <c r="D2072" s="53" t="s">
        <v>3161</v>
      </c>
      <c r="E2072" s="55" t="s">
        <v>3160</v>
      </c>
      <c r="F2072" s="53" t="s">
        <v>430</v>
      </c>
    </row>
    <row r="2073" spans="1:6" x14ac:dyDescent="0.2">
      <c r="A2073" s="202" t="s">
        <v>3164</v>
      </c>
      <c r="B2073" s="203">
        <v>723.35</v>
      </c>
      <c r="D2073" s="53" t="s">
        <v>3162</v>
      </c>
      <c r="E2073" s="55" t="s">
        <v>3163</v>
      </c>
      <c r="F2073" s="53" t="s">
        <v>1147</v>
      </c>
    </row>
    <row r="2074" spans="1:6" x14ac:dyDescent="0.2">
      <c r="A2074" s="202" t="s">
        <v>3165</v>
      </c>
      <c r="B2074" s="203">
        <v>52.8</v>
      </c>
      <c r="D2074" s="53" t="s">
        <v>3164</v>
      </c>
      <c r="E2074" s="55" t="s">
        <v>3163</v>
      </c>
      <c r="F2074" s="53" t="s">
        <v>1147</v>
      </c>
    </row>
    <row r="2075" spans="1:6" x14ac:dyDescent="0.2">
      <c r="A2075" s="202" t="s">
        <v>3167</v>
      </c>
      <c r="B2075" s="203">
        <v>45.76</v>
      </c>
      <c r="D2075" s="53" t="s">
        <v>3165</v>
      </c>
      <c r="E2075" s="55" t="s">
        <v>3166</v>
      </c>
      <c r="F2075" s="53" t="s">
        <v>430</v>
      </c>
    </row>
    <row r="2076" spans="1:6" x14ac:dyDescent="0.2">
      <c r="A2076" s="202" t="s">
        <v>3168</v>
      </c>
      <c r="B2076" s="203">
        <v>47.14</v>
      </c>
      <c r="D2076" s="53" t="s">
        <v>3167</v>
      </c>
      <c r="E2076" s="55" t="s">
        <v>3166</v>
      </c>
      <c r="F2076" s="53" t="s">
        <v>430</v>
      </c>
    </row>
    <row r="2077" spans="1:6" x14ac:dyDescent="0.2">
      <c r="A2077" s="202" t="s">
        <v>3170</v>
      </c>
      <c r="B2077" s="203">
        <v>40.86</v>
      </c>
      <c r="D2077" s="53" t="s">
        <v>3168</v>
      </c>
      <c r="E2077" s="55" t="s">
        <v>3169</v>
      </c>
      <c r="F2077" s="53" t="s">
        <v>430</v>
      </c>
    </row>
    <row r="2078" spans="1:6" x14ac:dyDescent="0.2">
      <c r="A2078" s="202" t="s">
        <v>3171</v>
      </c>
      <c r="B2078" s="203">
        <v>84.86</v>
      </c>
      <c r="D2078" s="53" t="s">
        <v>3170</v>
      </c>
      <c r="E2078" s="55" t="s">
        <v>3169</v>
      </c>
      <c r="F2078" s="53" t="s">
        <v>430</v>
      </c>
    </row>
    <row r="2079" spans="1:6" x14ac:dyDescent="0.2">
      <c r="A2079" s="202" t="s">
        <v>3173</v>
      </c>
      <c r="B2079" s="203">
        <v>73.55</v>
      </c>
      <c r="D2079" s="53" t="s">
        <v>3171</v>
      </c>
      <c r="E2079" s="55" t="s">
        <v>3172</v>
      </c>
      <c r="F2079" s="53" t="s">
        <v>430</v>
      </c>
    </row>
    <row r="2080" spans="1:6" x14ac:dyDescent="0.2">
      <c r="A2080" s="202" t="s">
        <v>3174</v>
      </c>
      <c r="B2080" s="203">
        <v>156.41999999999999</v>
      </c>
      <c r="D2080" s="53" t="s">
        <v>3173</v>
      </c>
      <c r="E2080" s="55" t="s">
        <v>3172</v>
      </c>
      <c r="F2080" s="53" t="s">
        <v>430</v>
      </c>
    </row>
    <row r="2081" spans="1:6" x14ac:dyDescent="0.2">
      <c r="A2081" s="202" t="s">
        <v>3176</v>
      </c>
      <c r="B2081" s="203">
        <v>138.31</v>
      </c>
      <c r="D2081" s="53" t="s">
        <v>3174</v>
      </c>
      <c r="E2081" s="55" t="s">
        <v>3175</v>
      </c>
      <c r="F2081" s="53" t="s">
        <v>430</v>
      </c>
    </row>
    <row r="2082" spans="1:6" x14ac:dyDescent="0.2">
      <c r="A2082" s="202" t="s">
        <v>3177</v>
      </c>
      <c r="B2082" s="203">
        <v>161.19</v>
      </c>
      <c r="D2082" s="53" t="s">
        <v>3176</v>
      </c>
      <c r="E2082" s="55" t="s">
        <v>3175</v>
      </c>
      <c r="F2082" s="53" t="s">
        <v>430</v>
      </c>
    </row>
    <row r="2083" spans="1:6" x14ac:dyDescent="0.2">
      <c r="A2083" s="202" t="s">
        <v>3179</v>
      </c>
      <c r="B2083" s="203">
        <v>142.54</v>
      </c>
      <c r="D2083" s="53" t="s">
        <v>3177</v>
      </c>
      <c r="E2083" s="55" t="s">
        <v>3178</v>
      </c>
      <c r="F2083" s="53" t="s">
        <v>430</v>
      </c>
    </row>
    <row r="2084" spans="1:6" x14ac:dyDescent="0.2">
      <c r="A2084" s="202" t="s">
        <v>3180</v>
      </c>
      <c r="B2084" s="203">
        <v>165.77</v>
      </c>
      <c r="D2084" s="53" t="s">
        <v>3179</v>
      </c>
      <c r="E2084" s="55" t="s">
        <v>3178</v>
      </c>
      <c r="F2084" s="53" t="s">
        <v>430</v>
      </c>
    </row>
    <row r="2085" spans="1:6" x14ac:dyDescent="0.2">
      <c r="A2085" s="202" t="s">
        <v>3182</v>
      </c>
      <c r="B2085" s="203">
        <v>146.58000000000001</v>
      </c>
      <c r="D2085" s="53" t="s">
        <v>3180</v>
      </c>
      <c r="E2085" s="55" t="s">
        <v>3181</v>
      </c>
      <c r="F2085" s="53" t="s">
        <v>430</v>
      </c>
    </row>
    <row r="2086" spans="1:6" x14ac:dyDescent="0.2">
      <c r="A2086" s="202" t="s">
        <v>3183</v>
      </c>
      <c r="B2086" s="203">
        <v>170.61</v>
      </c>
      <c r="D2086" s="53" t="s">
        <v>3182</v>
      </c>
      <c r="E2086" s="55" t="s">
        <v>3181</v>
      </c>
      <c r="F2086" s="53" t="s">
        <v>430</v>
      </c>
    </row>
    <row r="2087" spans="1:6" x14ac:dyDescent="0.2">
      <c r="A2087" s="202" t="s">
        <v>3185</v>
      </c>
      <c r="B2087" s="203">
        <v>150.87</v>
      </c>
      <c r="D2087" s="53" t="s">
        <v>3183</v>
      </c>
      <c r="E2087" s="55" t="s">
        <v>3184</v>
      </c>
      <c r="F2087" s="53" t="s">
        <v>430</v>
      </c>
    </row>
    <row r="2088" spans="1:6" x14ac:dyDescent="0.2">
      <c r="A2088" s="202" t="s">
        <v>3186</v>
      </c>
      <c r="B2088" s="203">
        <v>173.62</v>
      </c>
      <c r="D2088" s="53" t="s">
        <v>3185</v>
      </c>
      <c r="E2088" s="55" t="s">
        <v>3184</v>
      </c>
      <c r="F2088" s="53" t="s">
        <v>430</v>
      </c>
    </row>
    <row r="2089" spans="1:6" x14ac:dyDescent="0.2">
      <c r="A2089" s="202" t="s">
        <v>3188</v>
      </c>
      <c r="B2089" s="203">
        <v>153.52000000000001</v>
      </c>
      <c r="D2089" s="53" t="s">
        <v>3186</v>
      </c>
      <c r="E2089" s="55" t="s">
        <v>3187</v>
      </c>
      <c r="F2089" s="53" t="s">
        <v>430</v>
      </c>
    </row>
    <row r="2090" spans="1:6" x14ac:dyDescent="0.2">
      <c r="A2090" s="202" t="s">
        <v>3189</v>
      </c>
      <c r="B2090" s="203">
        <v>191.86</v>
      </c>
      <c r="D2090" s="53" t="s">
        <v>3188</v>
      </c>
      <c r="E2090" s="55" t="s">
        <v>3187</v>
      </c>
      <c r="F2090" s="53" t="s">
        <v>430</v>
      </c>
    </row>
    <row r="2091" spans="1:6" x14ac:dyDescent="0.2">
      <c r="A2091" s="202" t="s">
        <v>3191</v>
      </c>
      <c r="B2091" s="203">
        <v>169.59</v>
      </c>
      <c r="D2091" s="53" t="s">
        <v>3189</v>
      </c>
      <c r="E2091" s="55" t="s">
        <v>3190</v>
      </c>
      <c r="F2091" s="53" t="s">
        <v>430</v>
      </c>
    </row>
    <row r="2092" spans="1:6" x14ac:dyDescent="0.2">
      <c r="A2092" s="202" t="s">
        <v>3192</v>
      </c>
      <c r="B2092" s="203">
        <v>204.85</v>
      </c>
      <c r="D2092" s="53" t="s">
        <v>3191</v>
      </c>
      <c r="E2092" s="55" t="s">
        <v>3190</v>
      </c>
      <c r="F2092" s="53" t="s">
        <v>430</v>
      </c>
    </row>
    <row r="2093" spans="1:6" x14ac:dyDescent="0.2">
      <c r="A2093" s="202" t="s">
        <v>3194</v>
      </c>
      <c r="B2093" s="203">
        <v>181.18</v>
      </c>
      <c r="D2093" s="53" t="s">
        <v>3192</v>
      </c>
      <c r="E2093" s="55" t="s">
        <v>3193</v>
      </c>
      <c r="F2093" s="53" t="s">
        <v>430</v>
      </c>
    </row>
    <row r="2094" spans="1:6" x14ac:dyDescent="0.2">
      <c r="A2094" s="202" t="s">
        <v>3195</v>
      </c>
      <c r="B2094" s="203">
        <v>216.84</v>
      </c>
      <c r="D2094" s="53" t="s">
        <v>3194</v>
      </c>
      <c r="E2094" s="55" t="s">
        <v>3193</v>
      </c>
      <c r="F2094" s="53" t="s">
        <v>430</v>
      </c>
    </row>
    <row r="2095" spans="1:6" x14ac:dyDescent="0.2">
      <c r="A2095" s="202" t="s">
        <v>3197</v>
      </c>
      <c r="B2095" s="203">
        <v>191.8</v>
      </c>
      <c r="D2095" s="53" t="s">
        <v>3195</v>
      </c>
      <c r="E2095" s="55" t="s">
        <v>3196</v>
      </c>
      <c r="F2095" s="53" t="s">
        <v>430</v>
      </c>
    </row>
    <row r="2096" spans="1:6" x14ac:dyDescent="0.2">
      <c r="A2096" s="202" t="s">
        <v>3198</v>
      </c>
      <c r="B2096" s="203">
        <v>228.39</v>
      </c>
      <c r="D2096" s="53" t="s">
        <v>3197</v>
      </c>
      <c r="E2096" s="55" t="s">
        <v>3196</v>
      </c>
      <c r="F2096" s="53" t="s">
        <v>430</v>
      </c>
    </row>
    <row r="2097" spans="1:6" x14ac:dyDescent="0.2">
      <c r="A2097" s="202" t="s">
        <v>3200</v>
      </c>
      <c r="B2097" s="203">
        <v>202</v>
      </c>
      <c r="D2097" s="53" t="s">
        <v>3198</v>
      </c>
      <c r="E2097" s="55" t="s">
        <v>3199</v>
      </c>
      <c r="F2097" s="53" t="s">
        <v>430</v>
      </c>
    </row>
    <row r="2098" spans="1:6" x14ac:dyDescent="0.2">
      <c r="A2098" s="202" t="s">
        <v>3201</v>
      </c>
      <c r="B2098" s="203">
        <v>246.12</v>
      </c>
      <c r="D2098" s="53" t="s">
        <v>3200</v>
      </c>
      <c r="E2098" s="55" t="s">
        <v>3199</v>
      </c>
      <c r="F2098" s="53" t="s">
        <v>430</v>
      </c>
    </row>
    <row r="2099" spans="1:6" x14ac:dyDescent="0.2">
      <c r="A2099" s="202" t="s">
        <v>3203</v>
      </c>
      <c r="B2099" s="203">
        <v>217.69</v>
      </c>
      <c r="D2099" s="53" t="s">
        <v>3201</v>
      </c>
      <c r="E2099" s="55" t="s">
        <v>3202</v>
      </c>
      <c r="F2099" s="53" t="s">
        <v>430</v>
      </c>
    </row>
    <row r="2100" spans="1:6" x14ac:dyDescent="0.2">
      <c r="A2100" s="202" t="s">
        <v>3204</v>
      </c>
      <c r="B2100" s="203">
        <v>49.98</v>
      </c>
      <c r="D2100" s="53" t="s">
        <v>3203</v>
      </c>
      <c r="E2100" s="55" t="s">
        <v>3202</v>
      </c>
      <c r="F2100" s="53" t="s">
        <v>430</v>
      </c>
    </row>
    <row r="2101" spans="1:6" x14ac:dyDescent="0.2">
      <c r="A2101" s="202" t="s">
        <v>3206</v>
      </c>
      <c r="B2101" s="203">
        <v>43.65</v>
      </c>
      <c r="D2101" s="53" t="s">
        <v>3204</v>
      </c>
      <c r="E2101" s="55" t="s">
        <v>3205</v>
      </c>
      <c r="F2101" s="53" t="s">
        <v>430</v>
      </c>
    </row>
    <row r="2102" spans="1:6" x14ac:dyDescent="0.2">
      <c r="A2102" s="202" t="s">
        <v>3207</v>
      </c>
      <c r="B2102" s="203">
        <v>12.22</v>
      </c>
      <c r="D2102" s="53" t="s">
        <v>3206</v>
      </c>
      <c r="E2102" s="55" t="s">
        <v>3205</v>
      </c>
      <c r="F2102" s="53" t="s">
        <v>430</v>
      </c>
    </row>
    <row r="2103" spans="1:6" x14ac:dyDescent="0.2">
      <c r="A2103" s="202" t="s">
        <v>3209</v>
      </c>
      <c r="B2103" s="203">
        <v>11.9</v>
      </c>
      <c r="D2103" s="53" t="s">
        <v>3207</v>
      </c>
      <c r="E2103" s="55" t="s">
        <v>3208</v>
      </c>
      <c r="F2103" s="53" t="s">
        <v>430</v>
      </c>
    </row>
    <row r="2104" spans="1:6" x14ac:dyDescent="0.2">
      <c r="A2104" s="202" t="s">
        <v>3210</v>
      </c>
      <c r="B2104" s="203">
        <v>5.56</v>
      </c>
      <c r="D2104" s="53" t="s">
        <v>3209</v>
      </c>
      <c r="E2104" s="55" t="s">
        <v>3208</v>
      </c>
      <c r="F2104" s="53" t="s">
        <v>430</v>
      </c>
    </row>
    <row r="2105" spans="1:6" x14ac:dyDescent="0.2">
      <c r="A2105" s="202" t="s">
        <v>3212</v>
      </c>
      <c r="B2105" s="203">
        <v>5.44</v>
      </c>
      <c r="D2105" s="53" t="s">
        <v>3210</v>
      </c>
      <c r="E2105" s="55" t="s">
        <v>3211</v>
      </c>
      <c r="F2105" s="53" t="s">
        <v>430</v>
      </c>
    </row>
    <row r="2106" spans="1:6" x14ac:dyDescent="0.2">
      <c r="A2106" s="202" t="s">
        <v>3213</v>
      </c>
      <c r="B2106" s="203">
        <v>4.4000000000000004</v>
      </c>
      <c r="D2106" s="53" t="s">
        <v>3212</v>
      </c>
      <c r="E2106" s="55" t="s">
        <v>3211</v>
      </c>
      <c r="F2106" s="53" t="s">
        <v>430</v>
      </c>
    </row>
    <row r="2107" spans="1:6" x14ac:dyDescent="0.2">
      <c r="A2107" s="202" t="s">
        <v>3215</v>
      </c>
      <c r="B2107" s="203">
        <v>4.34</v>
      </c>
      <c r="D2107" s="53" t="s">
        <v>3213</v>
      </c>
      <c r="E2107" s="55" t="s">
        <v>3214</v>
      </c>
      <c r="F2107" s="53" t="s">
        <v>430</v>
      </c>
    </row>
    <row r="2108" spans="1:6" x14ac:dyDescent="0.2">
      <c r="A2108" s="202" t="s">
        <v>3216</v>
      </c>
      <c r="B2108" s="203">
        <v>8.99</v>
      </c>
      <c r="D2108" s="53" t="s">
        <v>3215</v>
      </c>
      <c r="E2108" s="55" t="s">
        <v>3214</v>
      </c>
      <c r="F2108" s="53" t="s">
        <v>430</v>
      </c>
    </row>
    <row r="2109" spans="1:6" x14ac:dyDescent="0.2">
      <c r="A2109" s="202" t="s">
        <v>3218</v>
      </c>
      <c r="B2109" s="203">
        <v>8.6</v>
      </c>
      <c r="D2109" s="53" t="s">
        <v>3216</v>
      </c>
      <c r="E2109" s="55" t="s">
        <v>3217</v>
      </c>
      <c r="F2109" s="53" t="s">
        <v>430</v>
      </c>
    </row>
    <row r="2110" spans="1:6" x14ac:dyDescent="0.2">
      <c r="A2110" s="202" t="s">
        <v>3219</v>
      </c>
      <c r="B2110" s="203">
        <v>8.15</v>
      </c>
      <c r="D2110" s="53" t="s">
        <v>3218</v>
      </c>
      <c r="E2110" s="55" t="s">
        <v>3217</v>
      </c>
      <c r="F2110" s="53" t="s">
        <v>430</v>
      </c>
    </row>
    <row r="2111" spans="1:6" x14ac:dyDescent="0.2">
      <c r="A2111" s="202" t="s">
        <v>3221</v>
      </c>
      <c r="B2111" s="203">
        <v>7.76</v>
      </c>
      <c r="D2111" s="53" t="s">
        <v>3219</v>
      </c>
      <c r="E2111" s="55" t="s">
        <v>3220</v>
      </c>
      <c r="F2111" s="53" t="s">
        <v>430</v>
      </c>
    </row>
    <row r="2112" spans="1:6" x14ac:dyDescent="0.2">
      <c r="A2112" s="202" t="s">
        <v>3222</v>
      </c>
      <c r="B2112" s="203">
        <v>19.71</v>
      </c>
      <c r="D2112" s="53" t="s">
        <v>3221</v>
      </c>
      <c r="E2112" s="55" t="s">
        <v>3220</v>
      </c>
      <c r="F2112" s="53" t="s">
        <v>430</v>
      </c>
    </row>
    <row r="2113" spans="1:6" x14ac:dyDescent="0.2">
      <c r="A2113" s="202" t="s">
        <v>3224</v>
      </c>
      <c r="B2113" s="203">
        <v>19.39</v>
      </c>
      <c r="D2113" s="53" t="s">
        <v>3222</v>
      </c>
      <c r="E2113" s="55" t="s">
        <v>3223</v>
      </c>
      <c r="F2113" s="53" t="s">
        <v>430</v>
      </c>
    </row>
    <row r="2114" spans="1:6" x14ac:dyDescent="0.2">
      <c r="A2114" s="202" t="s">
        <v>3225</v>
      </c>
      <c r="B2114" s="203">
        <v>22.11</v>
      </c>
      <c r="D2114" s="53" t="s">
        <v>3224</v>
      </c>
      <c r="E2114" s="55" t="s">
        <v>3223</v>
      </c>
      <c r="F2114" s="53" t="s">
        <v>430</v>
      </c>
    </row>
    <row r="2115" spans="1:6" x14ac:dyDescent="0.2">
      <c r="A2115" s="202" t="s">
        <v>3227</v>
      </c>
      <c r="B2115" s="203">
        <v>21.76</v>
      </c>
      <c r="D2115" s="53" t="s">
        <v>3225</v>
      </c>
      <c r="E2115" s="55" t="s">
        <v>3226</v>
      </c>
      <c r="F2115" s="53" t="s">
        <v>430</v>
      </c>
    </row>
    <row r="2116" spans="1:6" x14ac:dyDescent="0.2">
      <c r="A2116" s="202" t="s">
        <v>3228</v>
      </c>
      <c r="B2116" s="203">
        <v>23.7</v>
      </c>
      <c r="D2116" s="53" t="s">
        <v>3227</v>
      </c>
      <c r="E2116" s="55" t="s">
        <v>3226</v>
      </c>
      <c r="F2116" s="53" t="s">
        <v>430</v>
      </c>
    </row>
    <row r="2117" spans="1:6" x14ac:dyDescent="0.2">
      <c r="A2117" s="202" t="s">
        <v>3230</v>
      </c>
      <c r="B2117" s="203">
        <v>23.33</v>
      </c>
      <c r="D2117" s="53" t="s">
        <v>3228</v>
      </c>
      <c r="E2117" s="55" t="s">
        <v>3229</v>
      </c>
      <c r="F2117" s="53" t="s">
        <v>430</v>
      </c>
    </row>
    <row r="2118" spans="1:6" x14ac:dyDescent="0.2">
      <c r="A2118" s="202" t="s">
        <v>3231</v>
      </c>
      <c r="B2118" s="203">
        <v>26.9</v>
      </c>
      <c r="D2118" s="53" t="s">
        <v>3230</v>
      </c>
      <c r="E2118" s="55" t="s">
        <v>3229</v>
      </c>
      <c r="F2118" s="53" t="s">
        <v>430</v>
      </c>
    </row>
    <row r="2119" spans="1:6" x14ac:dyDescent="0.2">
      <c r="A2119" s="202" t="s">
        <v>3233</v>
      </c>
      <c r="B2119" s="203">
        <v>26.49</v>
      </c>
      <c r="D2119" s="53" t="s">
        <v>3231</v>
      </c>
      <c r="E2119" s="55" t="s">
        <v>3232</v>
      </c>
      <c r="F2119" s="53" t="s">
        <v>430</v>
      </c>
    </row>
    <row r="2120" spans="1:6" x14ac:dyDescent="0.2">
      <c r="A2120" s="202" t="s">
        <v>3234</v>
      </c>
      <c r="B2120" s="203">
        <v>30.37</v>
      </c>
      <c r="D2120" s="53" t="s">
        <v>3233</v>
      </c>
      <c r="E2120" s="55" t="s">
        <v>3232</v>
      </c>
      <c r="F2120" s="53" t="s">
        <v>430</v>
      </c>
    </row>
    <row r="2121" spans="1:6" x14ac:dyDescent="0.2">
      <c r="A2121" s="202" t="s">
        <v>3236</v>
      </c>
      <c r="B2121" s="203">
        <v>29.91</v>
      </c>
      <c r="D2121" s="53" t="s">
        <v>3234</v>
      </c>
      <c r="E2121" s="55" t="s">
        <v>3235</v>
      </c>
      <c r="F2121" s="53" t="s">
        <v>430</v>
      </c>
    </row>
    <row r="2122" spans="1:6" x14ac:dyDescent="0.2">
      <c r="A2122" s="202" t="s">
        <v>3237</v>
      </c>
      <c r="B2122" s="203">
        <v>41.03</v>
      </c>
      <c r="D2122" s="53" t="s">
        <v>3236</v>
      </c>
      <c r="E2122" s="55" t="s">
        <v>3235</v>
      </c>
      <c r="F2122" s="53" t="s">
        <v>430</v>
      </c>
    </row>
    <row r="2123" spans="1:6" x14ac:dyDescent="0.2">
      <c r="A2123" s="202" t="s">
        <v>3239</v>
      </c>
      <c r="B2123" s="203">
        <v>40.44</v>
      </c>
      <c r="D2123" s="53" t="s">
        <v>3237</v>
      </c>
      <c r="E2123" s="55" t="s">
        <v>3238</v>
      </c>
      <c r="F2123" s="53" t="s">
        <v>430</v>
      </c>
    </row>
    <row r="2124" spans="1:6" x14ac:dyDescent="0.2">
      <c r="A2124" s="202" t="s">
        <v>3240</v>
      </c>
      <c r="B2124" s="203">
        <v>54.35</v>
      </c>
      <c r="D2124" s="53" t="s">
        <v>3239</v>
      </c>
      <c r="E2124" s="55" t="s">
        <v>3238</v>
      </c>
      <c r="F2124" s="53" t="s">
        <v>430</v>
      </c>
    </row>
    <row r="2125" spans="1:6" x14ac:dyDescent="0.2">
      <c r="A2125" s="202" t="s">
        <v>3242</v>
      </c>
      <c r="B2125" s="203">
        <v>53.6</v>
      </c>
      <c r="D2125" s="53" t="s">
        <v>3240</v>
      </c>
      <c r="E2125" s="55" t="s">
        <v>3241</v>
      </c>
      <c r="F2125" s="53" t="s">
        <v>430</v>
      </c>
    </row>
    <row r="2126" spans="1:6" x14ac:dyDescent="0.2">
      <c r="A2126" s="202" t="s">
        <v>3243</v>
      </c>
      <c r="B2126" s="203">
        <v>67.680000000000007</v>
      </c>
      <c r="D2126" s="53" t="s">
        <v>3242</v>
      </c>
      <c r="E2126" s="55" t="s">
        <v>3241</v>
      </c>
      <c r="F2126" s="53" t="s">
        <v>430</v>
      </c>
    </row>
    <row r="2127" spans="1:6" x14ac:dyDescent="0.2">
      <c r="A2127" s="202" t="s">
        <v>3245</v>
      </c>
      <c r="B2127" s="203">
        <v>66.75</v>
      </c>
      <c r="D2127" s="53" t="s">
        <v>3243</v>
      </c>
      <c r="E2127" s="55" t="s">
        <v>3244</v>
      </c>
      <c r="F2127" s="53" t="s">
        <v>430</v>
      </c>
    </row>
    <row r="2128" spans="1:6" x14ac:dyDescent="0.2">
      <c r="A2128" s="202" t="s">
        <v>3246</v>
      </c>
      <c r="B2128" s="203">
        <v>81.010000000000005</v>
      </c>
      <c r="D2128" s="53" t="s">
        <v>3245</v>
      </c>
      <c r="E2128" s="55" t="s">
        <v>3244</v>
      </c>
      <c r="F2128" s="53" t="s">
        <v>430</v>
      </c>
    </row>
    <row r="2129" spans="1:6" x14ac:dyDescent="0.2">
      <c r="A2129" s="202" t="s">
        <v>3248</v>
      </c>
      <c r="B2129" s="203">
        <v>79.91</v>
      </c>
      <c r="D2129" s="53" t="s">
        <v>3246</v>
      </c>
      <c r="E2129" s="55" t="s">
        <v>3247</v>
      </c>
      <c r="F2129" s="53" t="s">
        <v>430</v>
      </c>
    </row>
    <row r="2130" spans="1:6" x14ac:dyDescent="0.2">
      <c r="A2130" s="202" t="s">
        <v>3249</v>
      </c>
      <c r="B2130" s="203">
        <v>94.33</v>
      </c>
      <c r="D2130" s="53" t="s">
        <v>3248</v>
      </c>
      <c r="E2130" s="55" t="s">
        <v>3247</v>
      </c>
      <c r="F2130" s="53" t="s">
        <v>430</v>
      </c>
    </row>
    <row r="2131" spans="1:6" x14ac:dyDescent="0.2">
      <c r="A2131" s="202" t="s">
        <v>3251</v>
      </c>
      <c r="B2131" s="203">
        <v>93.07</v>
      </c>
      <c r="D2131" s="53" t="s">
        <v>3249</v>
      </c>
      <c r="E2131" s="55" t="s">
        <v>3250</v>
      </c>
      <c r="F2131" s="53" t="s">
        <v>430</v>
      </c>
    </row>
    <row r="2132" spans="1:6" x14ac:dyDescent="0.2">
      <c r="A2132" s="202" t="s">
        <v>3252</v>
      </c>
      <c r="B2132" s="203">
        <v>35.53</v>
      </c>
      <c r="D2132" s="53" t="s">
        <v>3251</v>
      </c>
      <c r="E2132" s="55" t="s">
        <v>3250</v>
      </c>
      <c r="F2132" s="53" t="s">
        <v>430</v>
      </c>
    </row>
    <row r="2133" spans="1:6" x14ac:dyDescent="0.2">
      <c r="A2133" s="202" t="s">
        <v>3254</v>
      </c>
      <c r="B2133" s="203">
        <v>33.57</v>
      </c>
      <c r="D2133" s="53" t="s">
        <v>3252</v>
      </c>
      <c r="E2133" s="55" t="s">
        <v>3253</v>
      </c>
      <c r="F2133" s="53" t="s">
        <v>430</v>
      </c>
    </row>
    <row r="2134" spans="1:6" x14ac:dyDescent="0.2">
      <c r="A2134" s="202" t="s">
        <v>3255</v>
      </c>
      <c r="B2134" s="203">
        <v>45.4</v>
      </c>
      <c r="D2134" s="53" t="s">
        <v>3254</v>
      </c>
      <c r="E2134" s="55" t="s">
        <v>3253</v>
      </c>
      <c r="F2134" s="53" t="s">
        <v>430</v>
      </c>
    </row>
    <row r="2135" spans="1:6" x14ac:dyDescent="0.2">
      <c r="A2135" s="202" t="s">
        <v>3257</v>
      </c>
      <c r="B2135" s="203">
        <v>42.85</v>
      </c>
      <c r="D2135" s="53" t="s">
        <v>3255</v>
      </c>
      <c r="E2135" s="55" t="s">
        <v>3256</v>
      </c>
      <c r="F2135" s="53" t="s">
        <v>430</v>
      </c>
    </row>
    <row r="2136" spans="1:6" x14ac:dyDescent="0.2">
      <c r="A2136" s="202" t="s">
        <v>3258</v>
      </c>
      <c r="B2136" s="203">
        <v>27.06</v>
      </c>
      <c r="D2136" s="53" t="s">
        <v>3257</v>
      </c>
      <c r="E2136" s="55" t="s">
        <v>3256</v>
      </c>
      <c r="F2136" s="53" t="s">
        <v>430</v>
      </c>
    </row>
    <row r="2137" spans="1:6" x14ac:dyDescent="0.2">
      <c r="A2137" s="202" t="s">
        <v>3260</v>
      </c>
      <c r="B2137" s="203">
        <v>26.43</v>
      </c>
      <c r="D2137" s="53" t="s">
        <v>3258</v>
      </c>
      <c r="E2137" s="55" t="s">
        <v>3259</v>
      </c>
      <c r="F2137" s="53" t="s">
        <v>430</v>
      </c>
    </row>
    <row r="2138" spans="1:6" x14ac:dyDescent="0.2">
      <c r="A2138" s="202" t="s">
        <v>3261</v>
      </c>
      <c r="B2138" s="203">
        <v>32.729999999999997</v>
      </c>
      <c r="D2138" s="53" t="s">
        <v>3260</v>
      </c>
      <c r="E2138" s="55" t="s">
        <v>3259</v>
      </c>
      <c r="F2138" s="53" t="s">
        <v>430</v>
      </c>
    </row>
    <row r="2139" spans="1:6" x14ac:dyDescent="0.2">
      <c r="A2139" s="202" t="s">
        <v>3263</v>
      </c>
      <c r="B2139" s="203">
        <v>31.76</v>
      </c>
      <c r="D2139" s="53" t="s">
        <v>3261</v>
      </c>
      <c r="E2139" s="55" t="s">
        <v>3262</v>
      </c>
      <c r="F2139" s="53" t="s">
        <v>430</v>
      </c>
    </row>
    <row r="2140" spans="1:6" x14ac:dyDescent="0.2">
      <c r="A2140" s="202" t="s">
        <v>3264</v>
      </c>
      <c r="B2140" s="203">
        <v>24.93</v>
      </c>
      <c r="D2140" s="53" t="s">
        <v>3263</v>
      </c>
      <c r="E2140" s="55" t="s">
        <v>3262</v>
      </c>
      <c r="F2140" s="53" t="s">
        <v>430</v>
      </c>
    </row>
    <row r="2141" spans="1:6" x14ac:dyDescent="0.2">
      <c r="A2141" s="202" t="s">
        <v>3266</v>
      </c>
      <c r="B2141" s="203">
        <v>21.73</v>
      </c>
      <c r="D2141" s="53" t="s">
        <v>3264</v>
      </c>
      <c r="E2141" s="55" t="s">
        <v>3265</v>
      </c>
      <c r="F2141" s="53" t="s">
        <v>430</v>
      </c>
    </row>
    <row r="2142" spans="1:6" x14ac:dyDescent="0.2">
      <c r="A2142" s="202" t="s">
        <v>3267</v>
      </c>
      <c r="B2142" s="203">
        <v>3.94</v>
      </c>
      <c r="D2142" s="53" t="s">
        <v>3266</v>
      </c>
      <c r="E2142" s="55" t="s">
        <v>3265</v>
      </c>
      <c r="F2142" s="53" t="s">
        <v>430</v>
      </c>
    </row>
    <row r="2143" spans="1:6" x14ac:dyDescent="0.2">
      <c r="A2143" s="202" t="s">
        <v>3269</v>
      </c>
      <c r="B2143" s="203">
        <v>3.89</v>
      </c>
      <c r="D2143" s="53" t="s">
        <v>3267</v>
      </c>
      <c r="E2143" s="55" t="s">
        <v>3268</v>
      </c>
      <c r="F2143" s="53" t="s">
        <v>430</v>
      </c>
    </row>
    <row r="2144" spans="1:6" x14ac:dyDescent="0.2">
      <c r="A2144" s="202" t="s">
        <v>3270</v>
      </c>
      <c r="B2144" s="203">
        <v>39.6</v>
      </c>
      <c r="D2144" s="53" t="s">
        <v>3269</v>
      </c>
      <c r="E2144" s="55" t="s">
        <v>3268</v>
      </c>
      <c r="F2144" s="53" t="s">
        <v>430</v>
      </c>
    </row>
    <row r="2145" spans="1:6" x14ac:dyDescent="0.2">
      <c r="A2145" s="202" t="s">
        <v>3272</v>
      </c>
      <c r="B2145" s="203">
        <v>34.32</v>
      </c>
      <c r="D2145" s="53" t="s">
        <v>3270</v>
      </c>
      <c r="E2145" s="55" t="s">
        <v>3271</v>
      </c>
      <c r="F2145" s="53" t="s">
        <v>430</v>
      </c>
    </row>
    <row r="2146" spans="1:6" x14ac:dyDescent="0.2">
      <c r="A2146" s="202" t="s">
        <v>3273</v>
      </c>
      <c r="B2146" s="203">
        <v>47.14</v>
      </c>
      <c r="D2146" s="53" t="s">
        <v>3272</v>
      </c>
      <c r="E2146" s="55" t="s">
        <v>3271</v>
      </c>
      <c r="F2146" s="53" t="s">
        <v>430</v>
      </c>
    </row>
    <row r="2147" spans="1:6" x14ac:dyDescent="0.2">
      <c r="A2147" s="202" t="s">
        <v>3275</v>
      </c>
      <c r="B2147" s="203">
        <v>40.86</v>
      </c>
      <c r="D2147" s="53" t="s">
        <v>3273</v>
      </c>
      <c r="E2147" s="55" t="s">
        <v>3274</v>
      </c>
      <c r="F2147" s="53" t="s">
        <v>430</v>
      </c>
    </row>
    <row r="2148" spans="1:6" x14ac:dyDescent="0.2">
      <c r="A2148" s="202" t="s">
        <v>3276</v>
      </c>
      <c r="B2148" s="203">
        <v>56.57</v>
      </c>
      <c r="D2148" s="53" t="s">
        <v>3275</v>
      </c>
      <c r="E2148" s="55" t="s">
        <v>3274</v>
      </c>
      <c r="F2148" s="53" t="s">
        <v>430</v>
      </c>
    </row>
    <row r="2149" spans="1:6" x14ac:dyDescent="0.2">
      <c r="A2149" s="202" t="s">
        <v>3278</v>
      </c>
      <c r="B2149" s="203">
        <v>49.03</v>
      </c>
      <c r="D2149" s="53" t="s">
        <v>3276</v>
      </c>
      <c r="E2149" s="55" t="s">
        <v>3277</v>
      </c>
      <c r="F2149" s="53" t="s">
        <v>430</v>
      </c>
    </row>
    <row r="2150" spans="1:6" x14ac:dyDescent="0.2">
      <c r="A2150" s="202" t="s">
        <v>3279</v>
      </c>
      <c r="B2150" s="203">
        <v>47.52</v>
      </c>
      <c r="D2150" s="53" t="s">
        <v>3278</v>
      </c>
      <c r="E2150" s="55" t="s">
        <v>3277</v>
      </c>
      <c r="F2150" s="53" t="s">
        <v>430</v>
      </c>
    </row>
    <row r="2151" spans="1:6" x14ac:dyDescent="0.2">
      <c r="A2151" s="202" t="s">
        <v>3281</v>
      </c>
      <c r="B2151" s="203">
        <v>41.19</v>
      </c>
      <c r="D2151" s="53" t="s">
        <v>3279</v>
      </c>
      <c r="E2151" s="55" t="s">
        <v>3280</v>
      </c>
      <c r="F2151" s="53" t="s">
        <v>430</v>
      </c>
    </row>
    <row r="2152" spans="1:6" x14ac:dyDescent="0.2">
      <c r="A2152" s="202" t="s">
        <v>3282</v>
      </c>
      <c r="B2152" s="203">
        <v>14.32</v>
      </c>
      <c r="D2152" s="53" t="s">
        <v>3281</v>
      </c>
      <c r="E2152" s="55" t="s">
        <v>3280</v>
      </c>
      <c r="F2152" s="53" t="s">
        <v>430</v>
      </c>
    </row>
    <row r="2153" spans="1:6" x14ac:dyDescent="0.2">
      <c r="A2153" s="202" t="s">
        <v>3284</v>
      </c>
      <c r="B2153" s="203">
        <v>12.76</v>
      </c>
      <c r="D2153" s="53" t="s">
        <v>3282</v>
      </c>
      <c r="E2153" s="55" t="s">
        <v>3283</v>
      </c>
      <c r="F2153" s="53" t="s">
        <v>430</v>
      </c>
    </row>
    <row r="2154" spans="1:6" x14ac:dyDescent="0.2">
      <c r="A2154" s="202" t="s">
        <v>3285</v>
      </c>
      <c r="B2154" s="203">
        <v>14.36</v>
      </c>
      <c r="D2154" s="53" t="s">
        <v>3284</v>
      </c>
      <c r="E2154" s="55" t="s">
        <v>3283</v>
      </c>
      <c r="F2154" s="53" t="s">
        <v>430</v>
      </c>
    </row>
    <row r="2155" spans="1:6" x14ac:dyDescent="0.2">
      <c r="A2155" s="202" t="s">
        <v>3287</v>
      </c>
      <c r="B2155" s="203">
        <v>14</v>
      </c>
      <c r="D2155" s="53" t="s">
        <v>3285</v>
      </c>
      <c r="E2155" s="55" t="s">
        <v>3286</v>
      </c>
      <c r="F2155" s="53" t="s">
        <v>430</v>
      </c>
    </row>
    <row r="2156" spans="1:6" x14ac:dyDescent="0.2">
      <c r="A2156" s="202" t="s">
        <v>3288</v>
      </c>
      <c r="B2156" s="203">
        <v>194.91</v>
      </c>
      <c r="D2156" s="53" t="s">
        <v>3287</v>
      </c>
      <c r="E2156" s="55" t="s">
        <v>3286</v>
      </c>
      <c r="F2156" s="53" t="s">
        <v>430</v>
      </c>
    </row>
    <row r="2157" spans="1:6" x14ac:dyDescent="0.2">
      <c r="A2157" s="202" t="s">
        <v>3290</v>
      </c>
      <c r="B2157" s="203">
        <v>188.62</v>
      </c>
      <c r="D2157" s="53" t="s">
        <v>3288</v>
      </c>
      <c r="E2157" s="55" t="s">
        <v>3289</v>
      </c>
      <c r="F2157" s="53" t="s">
        <v>430</v>
      </c>
    </row>
    <row r="2158" spans="1:6" x14ac:dyDescent="0.2">
      <c r="A2158" s="202" t="s">
        <v>3291</v>
      </c>
      <c r="B2158" s="203">
        <v>206.6</v>
      </c>
      <c r="D2158" s="53" t="s">
        <v>3290</v>
      </c>
      <c r="E2158" s="55" t="s">
        <v>3289</v>
      </c>
      <c r="F2158" s="53" t="s">
        <v>430</v>
      </c>
    </row>
    <row r="2159" spans="1:6" x14ac:dyDescent="0.2">
      <c r="A2159" s="202" t="s">
        <v>3293</v>
      </c>
      <c r="B2159" s="203">
        <v>198.76</v>
      </c>
      <c r="D2159" s="53" t="s">
        <v>3291</v>
      </c>
      <c r="E2159" s="55" t="s">
        <v>3292</v>
      </c>
      <c r="F2159" s="53" t="s">
        <v>430</v>
      </c>
    </row>
    <row r="2160" spans="1:6" x14ac:dyDescent="0.2">
      <c r="A2160" s="202" t="s">
        <v>3294</v>
      </c>
      <c r="B2160" s="203">
        <v>198.82</v>
      </c>
      <c r="D2160" s="53" t="s">
        <v>3293</v>
      </c>
      <c r="E2160" s="55" t="s">
        <v>3292</v>
      </c>
      <c r="F2160" s="53" t="s">
        <v>430</v>
      </c>
    </row>
    <row r="2161" spans="1:6" x14ac:dyDescent="0.2">
      <c r="A2161" s="202" t="s">
        <v>3296</v>
      </c>
      <c r="B2161" s="203">
        <v>192.54</v>
      </c>
      <c r="D2161" s="53" t="s">
        <v>3294</v>
      </c>
      <c r="E2161" s="55" t="s">
        <v>3295</v>
      </c>
      <c r="F2161" s="53" t="s">
        <v>430</v>
      </c>
    </row>
    <row r="2162" spans="1:6" x14ac:dyDescent="0.2">
      <c r="A2162" s="202" t="s">
        <v>3297</v>
      </c>
      <c r="B2162" s="203">
        <v>206.37</v>
      </c>
      <c r="D2162" s="53" t="s">
        <v>3296</v>
      </c>
      <c r="E2162" s="55" t="s">
        <v>3295</v>
      </c>
      <c r="F2162" s="53" t="s">
        <v>430</v>
      </c>
    </row>
    <row r="2163" spans="1:6" x14ac:dyDescent="0.2">
      <c r="A2163" s="202" t="s">
        <v>3299</v>
      </c>
      <c r="B2163" s="203">
        <v>199.08</v>
      </c>
      <c r="D2163" s="53" t="s">
        <v>3297</v>
      </c>
      <c r="E2163" s="55" t="s">
        <v>3298</v>
      </c>
      <c r="F2163" s="53" t="s">
        <v>430</v>
      </c>
    </row>
    <row r="2164" spans="1:6" x14ac:dyDescent="0.2">
      <c r="A2164" s="202" t="s">
        <v>3300</v>
      </c>
      <c r="B2164" s="203">
        <v>197.89</v>
      </c>
      <c r="D2164" s="53" t="s">
        <v>3299</v>
      </c>
      <c r="E2164" s="55" t="s">
        <v>3298</v>
      </c>
      <c r="F2164" s="53" t="s">
        <v>430</v>
      </c>
    </row>
    <row r="2165" spans="1:6" x14ac:dyDescent="0.2">
      <c r="A2165" s="202" t="s">
        <v>3302</v>
      </c>
      <c r="B2165" s="203">
        <v>191.6</v>
      </c>
      <c r="D2165" s="53" t="s">
        <v>3300</v>
      </c>
      <c r="E2165" s="55" t="s">
        <v>3301</v>
      </c>
      <c r="F2165" s="53" t="s">
        <v>430</v>
      </c>
    </row>
    <row r="2166" spans="1:6" x14ac:dyDescent="0.2">
      <c r="A2166" s="202" t="s">
        <v>3303</v>
      </c>
      <c r="B2166" s="203">
        <v>205.43</v>
      </c>
      <c r="D2166" s="53" t="s">
        <v>3302</v>
      </c>
      <c r="E2166" s="55" t="s">
        <v>3301</v>
      </c>
      <c r="F2166" s="53" t="s">
        <v>430</v>
      </c>
    </row>
    <row r="2167" spans="1:6" x14ac:dyDescent="0.2">
      <c r="A2167" s="202" t="s">
        <v>3305</v>
      </c>
      <c r="B2167" s="203">
        <v>198.14</v>
      </c>
      <c r="D2167" s="53" t="s">
        <v>3303</v>
      </c>
      <c r="E2167" s="55" t="s">
        <v>3304</v>
      </c>
      <c r="F2167" s="53" t="s">
        <v>430</v>
      </c>
    </row>
    <row r="2168" spans="1:6" x14ac:dyDescent="0.2">
      <c r="A2168" s="202" t="s">
        <v>3306</v>
      </c>
      <c r="B2168" s="203">
        <v>26.4</v>
      </c>
      <c r="D2168" s="53" t="s">
        <v>3305</v>
      </c>
      <c r="E2168" s="55" t="s">
        <v>3304</v>
      </c>
      <c r="F2168" s="53" t="s">
        <v>430</v>
      </c>
    </row>
    <row r="2169" spans="1:6" x14ac:dyDescent="0.2">
      <c r="A2169" s="202" t="s">
        <v>3308</v>
      </c>
      <c r="B2169" s="203">
        <v>25.52</v>
      </c>
      <c r="D2169" s="53" t="s">
        <v>3306</v>
      </c>
      <c r="E2169" s="55" t="s">
        <v>3307</v>
      </c>
      <c r="F2169" s="53" t="s">
        <v>430</v>
      </c>
    </row>
    <row r="2170" spans="1:6" x14ac:dyDescent="0.2">
      <c r="A2170" s="202" t="s">
        <v>3309</v>
      </c>
      <c r="B2170" s="203">
        <v>32.119999999999997</v>
      </c>
      <c r="D2170" s="53" t="s">
        <v>3308</v>
      </c>
      <c r="E2170" s="55" t="s">
        <v>3307</v>
      </c>
      <c r="F2170" s="53" t="s">
        <v>430</v>
      </c>
    </row>
    <row r="2171" spans="1:6" x14ac:dyDescent="0.2">
      <c r="A2171" s="202" t="s">
        <v>3311</v>
      </c>
      <c r="B2171" s="203">
        <v>31.06</v>
      </c>
      <c r="D2171" s="53" t="s">
        <v>3309</v>
      </c>
      <c r="E2171" s="55" t="s">
        <v>3310</v>
      </c>
      <c r="F2171" s="53" t="s">
        <v>430</v>
      </c>
    </row>
    <row r="2172" spans="1:6" x14ac:dyDescent="0.2">
      <c r="A2172" s="202" t="s">
        <v>3312</v>
      </c>
      <c r="B2172" s="203">
        <v>10.43</v>
      </c>
      <c r="D2172" s="53" t="s">
        <v>3311</v>
      </c>
      <c r="E2172" s="55" t="s">
        <v>3310</v>
      </c>
      <c r="F2172" s="53" t="s">
        <v>430</v>
      </c>
    </row>
    <row r="2173" spans="1:6" x14ac:dyDescent="0.2">
      <c r="A2173" s="202" t="s">
        <v>3314</v>
      </c>
      <c r="B2173" s="203">
        <v>10.09</v>
      </c>
      <c r="D2173" s="53" t="s">
        <v>3312</v>
      </c>
      <c r="E2173" s="55" t="s">
        <v>3313</v>
      </c>
      <c r="F2173" s="53" t="s">
        <v>430</v>
      </c>
    </row>
    <row r="2174" spans="1:6" x14ac:dyDescent="0.2">
      <c r="A2174" s="202" t="s">
        <v>3315</v>
      </c>
      <c r="B2174" s="203">
        <v>12.64</v>
      </c>
      <c r="D2174" s="53" t="s">
        <v>3314</v>
      </c>
      <c r="E2174" s="55" t="s">
        <v>3313</v>
      </c>
      <c r="F2174" s="53" t="s">
        <v>430</v>
      </c>
    </row>
    <row r="2175" spans="1:6" x14ac:dyDescent="0.2">
      <c r="A2175" s="202" t="s">
        <v>3317</v>
      </c>
      <c r="B2175" s="203">
        <v>12.22</v>
      </c>
      <c r="D2175" s="53" t="s">
        <v>3315</v>
      </c>
      <c r="E2175" s="55" t="s">
        <v>3316</v>
      </c>
      <c r="F2175" s="53" t="s">
        <v>430</v>
      </c>
    </row>
    <row r="2176" spans="1:6" x14ac:dyDescent="0.2">
      <c r="A2176" s="202" t="s">
        <v>3318</v>
      </c>
      <c r="B2176" s="203">
        <v>32.369999999999997</v>
      </c>
      <c r="D2176" s="53" t="s">
        <v>3317</v>
      </c>
      <c r="E2176" s="55" t="s">
        <v>3316</v>
      </c>
      <c r="F2176" s="53" t="s">
        <v>430</v>
      </c>
    </row>
    <row r="2177" spans="1:6" x14ac:dyDescent="0.2">
      <c r="A2177" s="202" t="s">
        <v>3320</v>
      </c>
      <c r="B2177" s="203">
        <v>31.31</v>
      </c>
      <c r="D2177" s="53" t="s">
        <v>3318</v>
      </c>
      <c r="E2177" s="55" t="s">
        <v>3319</v>
      </c>
      <c r="F2177" s="53" t="s">
        <v>430</v>
      </c>
    </row>
    <row r="2178" spans="1:6" x14ac:dyDescent="0.2">
      <c r="A2178" s="202" t="s">
        <v>3321</v>
      </c>
      <c r="B2178" s="203">
        <v>41.48</v>
      </c>
      <c r="D2178" s="53" t="s">
        <v>3320</v>
      </c>
      <c r="E2178" s="55" t="s">
        <v>3319</v>
      </c>
      <c r="F2178" s="53" t="s">
        <v>430</v>
      </c>
    </row>
    <row r="2179" spans="1:6" x14ac:dyDescent="0.2">
      <c r="A2179" s="202" t="s">
        <v>3323</v>
      </c>
      <c r="B2179" s="203">
        <v>40.11</v>
      </c>
      <c r="D2179" s="53" t="s">
        <v>3321</v>
      </c>
      <c r="E2179" s="55" t="s">
        <v>3322</v>
      </c>
      <c r="F2179" s="53" t="s">
        <v>430</v>
      </c>
    </row>
    <row r="2180" spans="1:6" x14ac:dyDescent="0.2">
      <c r="A2180" s="202" t="s">
        <v>3324</v>
      </c>
      <c r="B2180" s="203">
        <v>12.16</v>
      </c>
      <c r="D2180" s="53" t="s">
        <v>3323</v>
      </c>
      <c r="E2180" s="55" t="s">
        <v>3322</v>
      </c>
      <c r="F2180" s="53" t="s">
        <v>430</v>
      </c>
    </row>
    <row r="2181" spans="1:6" x14ac:dyDescent="0.2">
      <c r="A2181" s="202" t="s">
        <v>3326</v>
      </c>
      <c r="B2181" s="203">
        <v>11.75</v>
      </c>
      <c r="D2181" s="53" t="s">
        <v>3324</v>
      </c>
      <c r="E2181" s="55" t="s">
        <v>3325</v>
      </c>
      <c r="F2181" s="53" t="s">
        <v>430</v>
      </c>
    </row>
    <row r="2182" spans="1:6" x14ac:dyDescent="0.2">
      <c r="A2182" s="202" t="s">
        <v>3327</v>
      </c>
      <c r="B2182" s="203">
        <v>15.5</v>
      </c>
      <c r="D2182" s="53" t="s">
        <v>3326</v>
      </c>
      <c r="E2182" s="55" t="s">
        <v>3325</v>
      </c>
      <c r="F2182" s="53" t="s">
        <v>430</v>
      </c>
    </row>
    <row r="2183" spans="1:6" x14ac:dyDescent="0.2">
      <c r="A2183" s="202" t="s">
        <v>3329</v>
      </c>
      <c r="B2183" s="203">
        <v>14.99</v>
      </c>
      <c r="D2183" s="53" t="s">
        <v>3327</v>
      </c>
      <c r="E2183" s="55" t="s">
        <v>3328</v>
      </c>
      <c r="F2183" s="53" t="s">
        <v>430</v>
      </c>
    </row>
    <row r="2184" spans="1:6" x14ac:dyDescent="0.2">
      <c r="A2184" s="202" t="s">
        <v>3330</v>
      </c>
      <c r="B2184" s="203">
        <v>18.64</v>
      </c>
      <c r="D2184" s="53" t="s">
        <v>3329</v>
      </c>
      <c r="E2184" s="55" t="s">
        <v>3328</v>
      </c>
      <c r="F2184" s="53" t="s">
        <v>430</v>
      </c>
    </row>
    <row r="2185" spans="1:6" x14ac:dyDescent="0.2">
      <c r="A2185" s="202" t="s">
        <v>3332</v>
      </c>
      <c r="B2185" s="203">
        <v>18.2</v>
      </c>
      <c r="D2185" s="53" t="s">
        <v>3330</v>
      </c>
      <c r="E2185" s="55" t="s">
        <v>3331</v>
      </c>
      <c r="F2185" s="53" t="s">
        <v>430</v>
      </c>
    </row>
    <row r="2186" spans="1:6" x14ac:dyDescent="0.2">
      <c r="A2186" s="202" t="s">
        <v>3333</v>
      </c>
      <c r="B2186" s="203">
        <v>21.41</v>
      </c>
      <c r="D2186" s="53" t="s">
        <v>3332</v>
      </c>
      <c r="E2186" s="55" t="s">
        <v>3331</v>
      </c>
      <c r="F2186" s="53" t="s">
        <v>430</v>
      </c>
    </row>
    <row r="2187" spans="1:6" x14ac:dyDescent="0.2">
      <c r="A2187" s="202" t="s">
        <v>3335</v>
      </c>
      <c r="B2187" s="203">
        <v>20.91</v>
      </c>
      <c r="D2187" s="53" t="s">
        <v>3333</v>
      </c>
      <c r="E2187" s="55" t="s">
        <v>3334</v>
      </c>
      <c r="F2187" s="53" t="s">
        <v>430</v>
      </c>
    </row>
    <row r="2188" spans="1:6" x14ac:dyDescent="0.2">
      <c r="A2188" s="202" t="s">
        <v>3336</v>
      </c>
      <c r="B2188" s="203">
        <v>24.4</v>
      </c>
      <c r="D2188" s="53" t="s">
        <v>3335</v>
      </c>
      <c r="E2188" s="55" t="s">
        <v>3334</v>
      </c>
      <c r="F2188" s="53" t="s">
        <v>430</v>
      </c>
    </row>
    <row r="2189" spans="1:6" x14ac:dyDescent="0.2">
      <c r="A2189" s="202" t="s">
        <v>3338</v>
      </c>
      <c r="B2189" s="203">
        <v>23.78</v>
      </c>
      <c r="D2189" s="53" t="s">
        <v>3336</v>
      </c>
      <c r="E2189" s="55" t="s">
        <v>3337</v>
      </c>
      <c r="F2189" s="53" t="s">
        <v>430</v>
      </c>
    </row>
    <row r="2190" spans="1:6" x14ac:dyDescent="0.2">
      <c r="A2190" s="202" t="s">
        <v>3339</v>
      </c>
      <c r="B2190" s="203">
        <v>30.46</v>
      </c>
      <c r="D2190" s="53" t="s">
        <v>3338</v>
      </c>
      <c r="E2190" s="55" t="s">
        <v>3337</v>
      </c>
      <c r="F2190" s="53" t="s">
        <v>430</v>
      </c>
    </row>
    <row r="2191" spans="1:6" x14ac:dyDescent="0.2">
      <c r="A2191" s="202" t="s">
        <v>3341</v>
      </c>
      <c r="B2191" s="203">
        <v>29.69</v>
      </c>
      <c r="D2191" s="53" t="s">
        <v>3339</v>
      </c>
      <c r="E2191" s="55" t="s">
        <v>3340</v>
      </c>
      <c r="F2191" s="53" t="s">
        <v>430</v>
      </c>
    </row>
    <row r="2192" spans="1:6" x14ac:dyDescent="0.2">
      <c r="A2192" s="202" t="s">
        <v>3342</v>
      </c>
      <c r="B2192" s="203">
        <v>7.24</v>
      </c>
      <c r="D2192" s="53" t="s">
        <v>3341</v>
      </c>
      <c r="E2192" s="55" t="s">
        <v>3340</v>
      </c>
      <c r="F2192" s="53" t="s">
        <v>430</v>
      </c>
    </row>
    <row r="2193" spans="1:6" x14ac:dyDescent="0.2">
      <c r="A2193" s="202" t="s">
        <v>3344</v>
      </c>
      <c r="B2193" s="203">
        <v>7.07</v>
      </c>
      <c r="D2193" s="53" t="s">
        <v>3342</v>
      </c>
      <c r="E2193" s="55" t="s">
        <v>3343</v>
      </c>
      <c r="F2193" s="53" t="s">
        <v>430</v>
      </c>
    </row>
    <row r="2194" spans="1:6" x14ac:dyDescent="0.2">
      <c r="A2194" s="202" t="s">
        <v>3345</v>
      </c>
      <c r="B2194" s="203">
        <v>8.1999999999999993</v>
      </c>
      <c r="D2194" s="53" t="s">
        <v>3344</v>
      </c>
      <c r="E2194" s="55" t="s">
        <v>3343</v>
      </c>
      <c r="F2194" s="53" t="s">
        <v>430</v>
      </c>
    </row>
    <row r="2195" spans="1:6" x14ac:dyDescent="0.2">
      <c r="A2195" s="202" t="s">
        <v>3347</v>
      </c>
      <c r="B2195" s="203">
        <v>8.01</v>
      </c>
      <c r="D2195" s="53" t="s">
        <v>3345</v>
      </c>
      <c r="E2195" s="55" t="s">
        <v>3346</v>
      </c>
      <c r="F2195" s="53" t="s">
        <v>430</v>
      </c>
    </row>
    <row r="2196" spans="1:6" x14ac:dyDescent="0.2">
      <c r="A2196" s="202" t="s">
        <v>3348</v>
      </c>
      <c r="B2196" s="203">
        <v>10.29</v>
      </c>
      <c r="D2196" s="53" t="s">
        <v>3347</v>
      </c>
      <c r="E2196" s="55" t="s">
        <v>3346</v>
      </c>
      <c r="F2196" s="53" t="s">
        <v>430</v>
      </c>
    </row>
    <row r="2197" spans="1:6" x14ac:dyDescent="0.2">
      <c r="A2197" s="202" t="s">
        <v>3350</v>
      </c>
      <c r="B2197" s="203">
        <v>10.050000000000001</v>
      </c>
      <c r="D2197" s="53" t="s">
        <v>3348</v>
      </c>
      <c r="E2197" s="55" t="s">
        <v>3349</v>
      </c>
      <c r="F2197" s="53" t="s">
        <v>430</v>
      </c>
    </row>
    <row r="2198" spans="1:6" x14ac:dyDescent="0.2">
      <c r="A2198" s="202" t="s">
        <v>3351</v>
      </c>
      <c r="B2198" s="203">
        <v>12.58</v>
      </c>
      <c r="D2198" s="53" t="s">
        <v>3350</v>
      </c>
      <c r="E2198" s="55" t="s">
        <v>3349</v>
      </c>
      <c r="F2198" s="53" t="s">
        <v>430</v>
      </c>
    </row>
    <row r="2199" spans="1:6" x14ac:dyDescent="0.2">
      <c r="A2199" s="202" t="s">
        <v>3353</v>
      </c>
      <c r="B2199" s="203">
        <v>12.29</v>
      </c>
      <c r="D2199" s="53" t="s">
        <v>3351</v>
      </c>
      <c r="E2199" s="55" t="s">
        <v>3352</v>
      </c>
      <c r="F2199" s="53" t="s">
        <v>430</v>
      </c>
    </row>
    <row r="2200" spans="1:6" x14ac:dyDescent="0.2">
      <c r="A2200" s="202" t="s">
        <v>3354</v>
      </c>
      <c r="B2200" s="203">
        <v>23.42</v>
      </c>
      <c r="D2200" s="53" t="s">
        <v>3353</v>
      </c>
      <c r="E2200" s="55" t="s">
        <v>3352</v>
      </c>
      <c r="F2200" s="53" t="s">
        <v>430</v>
      </c>
    </row>
    <row r="2201" spans="1:6" x14ac:dyDescent="0.2">
      <c r="A2201" s="202" t="s">
        <v>3356</v>
      </c>
      <c r="B2201" s="203">
        <v>22.72</v>
      </c>
      <c r="D2201" s="53" t="s">
        <v>3354</v>
      </c>
      <c r="E2201" s="55" t="s">
        <v>3355</v>
      </c>
      <c r="F2201" s="53" t="s">
        <v>430</v>
      </c>
    </row>
    <row r="2202" spans="1:6" x14ac:dyDescent="0.2">
      <c r="A2202" s="202" t="s">
        <v>3357</v>
      </c>
      <c r="B2202" s="203">
        <v>26.93</v>
      </c>
      <c r="D2202" s="53" t="s">
        <v>3356</v>
      </c>
      <c r="E2202" s="55" t="s">
        <v>3355</v>
      </c>
      <c r="F2202" s="53" t="s">
        <v>430</v>
      </c>
    </row>
    <row r="2203" spans="1:6" x14ac:dyDescent="0.2">
      <c r="A2203" s="202" t="s">
        <v>3359</v>
      </c>
      <c r="B2203" s="203">
        <v>26.11</v>
      </c>
      <c r="D2203" s="53" t="s">
        <v>3357</v>
      </c>
      <c r="E2203" s="55" t="s">
        <v>3358</v>
      </c>
      <c r="F2203" s="53" t="s">
        <v>430</v>
      </c>
    </row>
    <row r="2204" spans="1:6" x14ac:dyDescent="0.2">
      <c r="A2204" s="202" t="s">
        <v>3360</v>
      </c>
      <c r="B2204" s="203">
        <v>37.08</v>
      </c>
      <c r="D2204" s="53" t="s">
        <v>3359</v>
      </c>
      <c r="E2204" s="55" t="s">
        <v>3358</v>
      </c>
      <c r="F2204" s="53" t="s">
        <v>430</v>
      </c>
    </row>
    <row r="2205" spans="1:6" x14ac:dyDescent="0.2">
      <c r="A2205" s="202" t="s">
        <v>3362</v>
      </c>
      <c r="B2205" s="203">
        <v>35.950000000000003</v>
      </c>
      <c r="D2205" s="53" t="s">
        <v>3360</v>
      </c>
      <c r="E2205" s="55" t="s">
        <v>3361</v>
      </c>
      <c r="F2205" s="53" t="s">
        <v>430</v>
      </c>
    </row>
    <row r="2206" spans="1:6" x14ac:dyDescent="0.2">
      <c r="A2206" s="202" t="s">
        <v>3363</v>
      </c>
      <c r="B2206" s="203">
        <v>57.19</v>
      </c>
      <c r="D2206" s="53" t="s">
        <v>3362</v>
      </c>
      <c r="E2206" s="55" t="s">
        <v>3361</v>
      </c>
      <c r="F2206" s="53" t="s">
        <v>430</v>
      </c>
    </row>
    <row r="2207" spans="1:6" x14ac:dyDescent="0.2">
      <c r="A2207" s="202" t="s">
        <v>3365</v>
      </c>
      <c r="B2207" s="203">
        <v>55.45</v>
      </c>
      <c r="D2207" s="53" t="s">
        <v>3363</v>
      </c>
      <c r="E2207" s="55" t="s">
        <v>3364</v>
      </c>
      <c r="F2207" s="53" t="s">
        <v>430</v>
      </c>
    </row>
    <row r="2208" spans="1:6" x14ac:dyDescent="0.2">
      <c r="A2208" s="202" t="s">
        <v>3366</v>
      </c>
      <c r="B2208" s="203">
        <v>8.91</v>
      </c>
      <c r="D2208" s="53" t="s">
        <v>3365</v>
      </c>
      <c r="E2208" s="55" t="s">
        <v>3364</v>
      </c>
      <c r="F2208" s="53" t="s">
        <v>430</v>
      </c>
    </row>
    <row r="2209" spans="1:6" x14ac:dyDescent="0.2">
      <c r="A2209" s="202" t="s">
        <v>3368</v>
      </c>
      <c r="B2209" s="203">
        <v>8.64</v>
      </c>
      <c r="D2209" s="53" t="s">
        <v>3366</v>
      </c>
      <c r="E2209" s="55" t="s">
        <v>3367</v>
      </c>
      <c r="F2209" s="53" t="s">
        <v>430</v>
      </c>
    </row>
    <row r="2210" spans="1:6" x14ac:dyDescent="0.2">
      <c r="A2210" s="202" t="s">
        <v>3369</v>
      </c>
      <c r="B2210" s="203">
        <v>10.19</v>
      </c>
      <c r="D2210" s="53" t="s">
        <v>3368</v>
      </c>
      <c r="E2210" s="55" t="s">
        <v>3367</v>
      </c>
      <c r="F2210" s="53" t="s">
        <v>430</v>
      </c>
    </row>
    <row r="2211" spans="1:6" x14ac:dyDescent="0.2">
      <c r="A2211" s="202" t="s">
        <v>3371</v>
      </c>
      <c r="B2211" s="203">
        <v>9.8800000000000008</v>
      </c>
      <c r="D2211" s="53" t="s">
        <v>3369</v>
      </c>
      <c r="E2211" s="55" t="s">
        <v>3370</v>
      </c>
      <c r="F2211" s="53" t="s">
        <v>430</v>
      </c>
    </row>
    <row r="2212" spans="1:6" x14ac:dyDescent="0.2">
      <c r="A2212" s="202" t="s">
        <v>3372</v>
      </c>
      <c r="B2212" s="203">
        <v>15.03</v>
      </c>
      <c r="D2212" s="53" t="s">
        <v>3371</v>
      </c>
      <c r="E2212" s="55" t="s">
        <v>3370</v>
      </c>
      <c r="F2212" s="53" t="s">
        <v>430</v>
      </c>
    </row>
    <row r="2213" spans="1:6" x14ac:dyDescent="0.2">
      <c r="A2213" s="202" t="s">
        <v>3374</v>
      </c>
      <c r="B2213" s="203">
        <v>14.57</v>
      </c>
      <c r="D2213" s="53" t="s">
        <v>3372</v>
      </c>
      <c r="E2213" s="55" t="s">
        <v>3373</v>
      </c>
      <c r="F2213" s="53" t="s">
        <v>430</v>
      </c>
    </row>
    <row r="2214" spans="1:6" x14ac:dyDescent="0.2">
      <c r="A2214" s="202" t="s">
        <v>3375</v>
      </c>
      <c r="B2214" s="203">
        <v>21.93</v>
      </c>
      <c r="D2214" s="53" t="s">
        <v>3374</v>
      </c>
      <c r="E2214" s="55" t="s">
        <v>3373</v>
      </c>
      <c r="F2214" s="53" t="s">
        <v>430</v>
      </c>
    </row>
    <row r="2215" spans="1:6" x14ac:dyDescent="0.2">
      <c r="A2215" s="202" t="s">
        <v>3377</v>
      </c>
      <c r="B2215" s="203">
        <v>21.26</v>
      </c>
      <c r="D2215" s="53" t="s">
        <v>3375</v>
      </c>
      <c r="E2215" s="55" t="s">
        <v>3376</v>
      </c>
      <c r="F2215" s="53" t="s">
        <v>430</v>
      </c>
    </row>
    <row r="2216" spans="1:6" x14ac:dyDescent="0.2">
      <c r="A2216" s="202" t="s">
        <v>3378</v>
      </c>
      <c r="B2216" s="203">
        <v>7.01</v>
      </c>
      <c r="D2216" s="53" t="s">
        <v>3377</v>
      </c>
      <c r="E2216" s="55" t="s">
        <v>3376</v>
      </c>
      <c r="F2216" s="53" t="s">
        <v>430</v>
      </c>
    </row>
    <row r="2217" spans="1:6" x14ac:dyDescent="0.2">
      <c r="A2217" s="202" t="s">
        <v>3380</v>
      </c>
      <c r="B2217" s="203">
        <v>6.75</v>
      </c>
      <c r="D2217" s="53" t="s">
        <v>3378</v>
      </c>
      <c r="E2217" s="55" t="s">
        <v>3379</v>
      </c>
      <c r="F2217" s="53" t="s">
        <v>430</v>
      </c>
    </row>
    <row r="2218" spans="1:6" x14ac:dyDescent="0.2">
      <c r="A2218" s="202" t="s">
        <v>3381</v>
      </c>
      <c r="B2218" s="203">
        <v>4.5999999999999996</v>
      </c>
      <c r="D2218" s="53" t="s">
        <v>3380</v>
      </c>
      <c r="E2218" s="55" t="s">
        <v>3379</v>
      </c>
      <c r="F2218" s="53" t="s">
        <v>430</v>
      </c>
    </row>
    <row r="2219" spans="1:6" x14ac:dyDescent="0.2">
      <c r="A2219" s="202" t="s">
        <v>3383</v>
      </c>
      <c r="B2219" s="203">
        <v>4.4800000000000004</v>
      </c>
      <c r="D2219" s="53" t="s">
        <v>3381</v>
      </c>
      <c r="E2219" s="55" t="s">
        <v>3382</v>
      </c>
      <c r="F2219" s="53" t="s">
        <v>430</v>
      </c>
    </row>
    <row r="2220" spans="1:6" x14ac:dyDescent="0.2">
      <c r="A2220" s="202" t="s">
        <v>3384</v>
      </c>
      <c r="B2220" s="203">
        <v>5.9</v>
      </c>
      <c r="D2220" s="53" t="s">
        <v>3383</v>
      </c>
      <c r="E2220" s="55" t="s">
        <v>3382</v>
      </c>
      <c r="F2220" s="53" t="s">
        <v>430</v>
      </c>
    </row>
    <row r="2221" spans="1:6" x14ac:dyDescent="0.2">
      <c r="A2221" s="202" t="s">
        <v>3386</v>
      </c>
      <c r="B2221" s="203">
        <v>5.68</v>
      </c>
      <c r="D2221" s="53" t="s">
        <v>3384</v>
      </c>
      <c r="E2221" s="55" t="s">
        <v>3385</v>
      </c>
      <c r="F2221" s="53" t="s">
        <v>430</v>
      </c>
    </row>
    <row r="2222" spans="1:6" x14ac:dyDescent="0.2">
      <c r="A2222" s="202" t="s">
        <v>3387</v>
      </c>
      <c r="B2222" s="203">
        <v>269.5</v>
      </c>
      <c r="D2222" s="53" t="s">
        <v>3386</v>
      </c>
      <c r="E2222" s="55" t="s">
        <v>3385</v>
      </c>
      <c r="F2222" s="53" t="s">
        <v>430</v>
      </c>
    </row>
    <row r="2223" spans="1:6" x14ac:dyDescent="0.2">
      <c r="A2223" s="202" t="s">
        <v>3389</v>
      </c>
      <c r="B2223" s="203">
        <v>265.22000000000003</v>
      </c>
      <c r="D2223" s="53" t="s">
        <v>3387</v>
      </c>
      <c r="E2223" s="55" t="s">
        <v>3388</v>
      </c>
      <c r="F2223" s="53" t="s">
        <v>430</v>
      </c>
    </row>
    <row r="2224" spans="1:6" x14ac:dyDescent="0.2">
      <c r="A2224" s="202" t="s">
        <v>3390</v>
      </c>
      <c r="B2224" s="203">
        <v>10.69</v>
      </c>
      <c r="D2224" s="53" t="s">
        <v>3389</v>
      </c>
      <c r="E2224" s="55" t="s">
        <v>3388</v>
      </c>
      <c r="F2224" s="53" t="s">
        <v>430</v>
      </c>
    </row>
    <row r="2225" spans="1:6" x14ac:dyDescent="0.2">
      <c r="A2225" s="202" t="s">
        <v>3392</v>
      </c>
      <c r="B2225" s="203">
        <v>10.47</v>
      </c>
      <c r="D2225" s="53" t="s">
        <v>3390</v>
      </c>
      <c r="E2225" s="55" t="s">
        <v>3391</v>
      </c>
      <c r="F2225" s="53" t="s">
        <v>430</v>
      </c>
    </row>
    <row r="2226" spans="1:6" x14ac:dyDescent="0.2">
      <c r="A2226" s="202" t="s">
        <v>3393</v>
      </c>
      <c r="B2226" s="203">
        <v>9.41</v>
      </c>
      <c r="D2226" s="53" t="s">
        <v>3392</v>
      </c>
      <c r="E2226" s="55" t="s">
        <v>3391</v>
      </c>
      <c r="F2226" s="53" t="s">
        <v>430</v>
      </c>
    </row>
    <row r="2227" spans="1:6" x14ac:dyDescent="0.2">
      <c r="A2227" s="202" t="s">
        <v>3395</v>
      </c>
      <c r="B2227" s="203">
        <v>9.3000000000000007</v>
      </c>
      <c r="D2227" s="53" t="s">
        <v>3393</v>
      </c>
      <c r="E2227" s="55" t="s">
        <v>3394</v>
      </c>
      <c r="F2227" s="53" t="s">
        <v>430</v>
      </c>
    </row>
    <row r="2228" spans="1:6" x14ac:dyDescent="0.2">
      <c r="A2228" s="202" t="s">
        <v>3396</v>
      </c>
      <c r="B2228" s="203">
        <v>3.42</v>
      </c>
      <c r="D2228" s="53" t="s">
        <v>3395</v>
      </c>
      <c r="E2228" s="55" t="s">
        <v>3394</v>
      </c>
      <c r="F2228" s="53" t="s">
        <v>430</v>
      </c>
    </row>
    <row r="2229" spans="1:6" x14ac:dyDescent="0.2">
      <c r="A2229" s="202" t="s">
        <v>3398</v>
      </c>
      <c r="B2229" s="203">
        <v>3.38</v>
      </c>
      <c r="D2229" s="53" t="s">
        <v>3396</v>
      </c>
      <c r="E2229" s="55" t="s">
        <v>3397</v>
      </c>
      <c r="F2229" s="53" t="s">
        <v>430</v>
      </c>
    </row>
    <row r="2230" spans="1:6" x14ac:dyDescent="0.2">
      <c r="A2230" s="202" t="s">
        <v>3399</v>
      </c>
      <c r="B2230" s="203">
        <v>6.54</v>
      </c>
      <c r="D2230" s="53" t="s">
        <v>3398</v>
      </c>
      <c r="E2230" s="55" t="s">
        <v>3397</v>
      </c>
      <c r="F2230" s="53" t="s">
        <v>430</v>
      </c>
    </row>
    <row r="2231" spans="1:6" x14ac:dyDescent="0.2">
      <c r="A2231" s="202" t="s">
        <v>3401</v>
      </c>
      <c r="B2231" s="203">
        <v>6.41</v>
      </c>
      <c r="D2231" s="53" t="s">
        <v>3399</v>
      </c>
      <c r="E2231" s="55" t="s">
        <v>3400</v>
      </c>
      <c r="F2231" s="53" t="s">
        <v>430</v>
      </c>
    </row>
    <row r="2232" spans="1:6" x14ac:dyDescent="0.2">
      <c r="A2232" s="202" t="s">
        <v>3402</v>
      </c>
      <c r="B2232" s="203">
        <v>8.52</v>
      </c>
      <c r="D2232" s="53" t="s">
        <v>3401</v>
      </c>
      <c r="E2232" s="55" t="s">
        <v>3400</v>
      </c>
      <c r="F2232" s="53" t="s">
        <v>430</v>
      </c>
    </row>
    <row r="2233" spans="1:6" x14ac:dyDescent="0.2">
      <c r="A2233" s="202" t="s">
        <v>3404</v>
      </c>
      <c r="B2233" s="203">
        <v>8.35</v>
      </c>
      <c r="D2233" s="53" t="s">
        <v>3402</v>
      </c>
      <c r="E2233" s="55" t="s">
        <v>3403</v>
      </c>
      <c r="F2233" s="53" t="s">
        <v>430</v>
      </c>
    </row>
    <row r="2234" spans="1:6" x14ac:dyDescent="0.2">
      <c r="A2234" s="202" t="s">
        <v>3405</v>
      </c>
      <c r="B2234" s="203">
        <v>12.68</v>
      </c>
      <c r="D2234" s="53" t="s">
        <v>3404</v>
      </c>
      <c r="E2234" s="55" t="s">
        <v>3403</v>
      </c>
      <c r="F2234" s="53" t="s">
        <v>430</v>
      </c>
    </row>
    <row r="2235" spans="1:6" x14ac:dyDescent="0.2">
      <c r="A2235" s="202" t="s">
        <v>3407</v>
      </c>
      <c r="B2235" s="203">
        <v>12.43</v>
      </c>
      <c r="D2235" s="53" t="s">
        <v>3405</v>
      </c>
      <c r="E2235" s="55" t="s">
        <v>3406</v>
      </c>
      <c r="F2235" s="53" t="s">
        <v>430</v>
      </c>
    </row>
    <row r="2236" spans="1:6" x14ac:dyDescent="0.2">
      <c r="A2236" s="202" t="s">
        <v>3408</v>
      </c>
      <c r="B2236" s="203">
        <v>15.05</v>
      </c>
      <c r="D2236" s="53" t="s">
        <v>3407</v>
      </c>
      <c r="E2236" s="55" t="s">
        <v>3406</v>
      </c>
      <c r="F2236" s="53" t="s">
        <v>430</v>
      </c>
    </row>
    <row r="2237" spans="1:6" x14ac:dyDescent="0.2">
      <c r="A2237" s="202" t="s">
        <v>3410</v>
      </c>
      <c r="B2237" s="203">
        <v>14.87</v>
      </c>
      <c r="D2237" s="53" t="s">
        <v>3408</v>
      </c>
      <c r="E2237" s="55" t="s">
        <v>3409</v>
      </c>
      <c r="F2237" s="53" t="s">
        <v>430</v>
      </c>
    </row>
    <row r="2238" spans="1:6" x14ac:dyDescent="0.2">
      <c r="A2238" s="202" t="s">
        <v>3411</v>
      </c>
      <c r="B2238" s="203">
        <v>17.52</v>
      </c>
      <c r="D2238" s="53" t="s">
        <v>3410</v>
      </c>
      <c r="E2238" s="55" t="s">
        <v>3409</v>
      </c>
      <c r="F2238" s="53" t="s">
        <v>430</v>
      </c>
    </row>
    <row r="2239" spans="1:6" x14ac:dyDescent="0.2">
      <c r="A2239" s="202" t="s">
        <v>3413</v>
      </c>
      <c r="B2239" s="203">
        <v>17.2</v>
      </c>
      <c r="D2239" s="53" t="s">
        <v>3411</v>
      </c>
      <c r="E2239" s="55" t="s">
        <v>3412</v>
      </c>
      <c r="F2239" s="53" t="s">
        <v>430</v>
      </c>
    </row>
    <row r="2240" spans="1:6" x14ac:dyDescent="0.2">
      <c r="A2240" s="202" t="s">
        <v>3414</v>
      </c>
      <c r="B2240" s="203">
        <v>4.25</v>
      </c>
      <c r="D2240" s="53" t="s">
        <v>3413</v>
      </c>
      <c r="E2240" s="55" t="s">
        <v>3412</v>
      </c>
      <c r="F2240" s="53" t="s">
        <v>430</v>
      </c>
    </row>
    <row r="2241" spans="1:6" x14ac:dyDescent="0.2">
      <c r="A2241" s="202" t="s">
        <v>3416</v>
      </c>
      <c r="B2241" s="203">
        <v>4.16</v>
      </c>
      <c r="D2241" s="53" t="s">
        <v>3414</v>
      </c>
      <c r="E2241" s="55" t="s">
        <v>3415</v>
      </c>
      <c r="F2241" s="53" t="s">
        <v>430</v>
      </c>
    </row>
    <row r="2242" spans="1:6" x14ac:dyDescent="0.2">
      <c r="A2242" s="202" t="s">
        <v>3417</v>
      </c>
      <c r="B2242" s="203">
        <v>2.83</v>
      </c>
      <c r="D2242" s="53" t="s">
        <v>3416</v>
      </c>
      <c r="E2242" s="55" t="s">
        <v>3415</v>
      </c>
      <c r="F2242" s="53" t="s">
        <v>430</v>
      </c>
    </row>
    <row r="2243" spans="1:6" x14ac:dyDescent="0.2">
      <c r="A2243" s="202" t="s">
        <v>3419</v>
      </c>
      <c r="B2243" s="203">
        <v>2.78</v>
      </c>
      <c r="D2243" s="53" t="s">
        <v>3417</v>
      </c>
      <c r="E2243" s="55" t="s">
        <v>3418</v>
      </c>
      <c r="F2243" s="53" t="s">
        <v>430</v>
      </c>
    </row>
    <row r="2244" spans="1:6" x14ac:dyDescent="0.2">
      <c r="A2244" s="202" t="s">
        <v>3420</v>
      </c>
      <c r="B2244" s="203">
        <v>2.35</v>
      </c>
      <c r="D2244" s="53" t="s">
        <v>3419</v>
      </c>
      <c r="E2244" s="55" t="s">
        <v>3418</v>
      </c>
      <c r="F2244" s="53" t="s">
        <v>430</v>
      </c>
    </row>
    <row r="2245" spans="1:6" x14ac:dyDescent="0.2">
      <c r="A2245" s="202" t="s">
        <v>3422</v>
      </c>
      <c r="B2245" s="203">
        <v>2.3199999999999998</v>
      </c>
      <c r="D2245" s="53" t="s">
        <v>3420</v>
      </c>
      <c r="E2245" s="55" t="s">
        <v>3421</v>
      </c>
      <c r="F2245" s="53" t="s">
        <v>430</v>
      </c>
    </row>
    <row r="2246" spans="1:6" x14ac:dyDescent="0.2">
      <c r="A2246" s="202" t="s">
        <v>3423</v>
      </c>
      <c r="B2246" s="203">
        <v>3.31</v>
      </c>
      <c r="D2246" s="53" t="s">
        <v>3422</v>
      </c>
      <c r="E2246" s="55" t="s">
        <v>3421</v>
      </c>
      <c r="F2246" s="53" t="s">
        <v>430</v>
      </c>
    </row>
    <row r="2247" spans="1:6" x14ac:dyDescent="0.2">
      <c r="A2247" s="202" t="s">
        <v>3425</v>
      </c>
      <c r="B2247" s="203">
        <v>3.26</v>
      </c>
      <c r="D2247" s="53" t="s">
        <v>3423</v>
      </c>
      <c r="E2247" s="55" t="s">
        <v>3424</v>
      </c>
      <c r="F2247" s="53" t="s">
        <v>430</v>
      </c>
    </row>
    <row r="2248" spans="1:6" x14ac:dyDescent="0.2">
      <c r="A2248" s="202" t="s">
        <v>3426</v>
      </c>
      <c r="B2248" s="203">
        <v>3.04</v>
      </c>
      <c r="D2248" s="53" t="s">
        <v>3425</v>
      </c>
      <c r="E2248" s="55" t="s">
        <v>3424</v>
      </c>
      <c r="F2248" s="53" t="s">
        <v>430</v>
      </c>
    </row>
    <row r="2249" spans="1:6" x14ac:dyDescent="0.2">
      <c r="A2249" s="202" t="s">
        <v>3428</v>
      </c>
      <c r="B2249" s="203">
        <v>2.99</v>
      </c>
      <c r="D2249" s="53" t="s">
        <v>3426</v>
      </c>
      <c r="E2249" s="55" t="s">
        <v>3427</v>
      </c>
      <c r="F2249" s="53" t="s">
        <v>430</v>
      </c>
    </row>
    <row r="2250" spans="1:6" x14ac:dyDescent="0.2">
      <c r="A2250" s="202" t="s">
        <v>3429</v>
      </c>
      <c r="B2250" s="203">
        <v>5.79</v>
      </c>
      <c r="D2250" s="53" t="s">
        <v>3428</v>
      </c>
      <c r="E2250" s="55" t="s">
        <v>3427</v>
      </c>
      <c r="F2250" s="53" t="s">
        <v>430</v>
      </c>
    </row>
    <row r="2251" spans="1:6" x14ac:dyDescent="0.2">
      <c r="A2251" s="202" t="s">
        <v>3431</v>
      </c>
      <c r="B2251" s="203">
        <v>5.75</v>
      </c>
      <c r="D2251" s="53" t="s">
        <v>3429</v>
      </c>
      <c r="E2251" s="55" t="s">
        <v>3430</v>
      </c>
      <c r="F2251" s="53" t="s">
        <v>430</v>
      </c>
    </row>
    <row r="2252" spans="1:6" x14ac:dyDescent="0.2">
      <c r="A2252" s="202" t="s">
        <v>3432</v>
      </c>
      <c r="B2252" s="203">
        <v>5.55</v>
      </c>
      <c r="D2252" s="53" t="s">
        <v>3431</v>
      </c>
      <c r="E2252" s="55" t="s">
        <v>3430</v>
      </c>
      <c r="F2252" s="53" t="s">
        <v>430</v>
      </c>
    </row>
    <row r="2253" spans="1:6" x14ac:dyDescent="0.2">
      <c r="A2253" s="202" t="s">
        <v>3434</v>
      </c>
      <c r="B2253" s="203">
        <v>5.39</v>
      </c>
      <c r="D2253" s="53" t="s">
        <v>3432</v>
      </c>
      <c r="E2253" s="55" t="s">
        <v>3433</v>
      </c>
      <c r="F2253" s="53" t="s">
        <v>430</v>
      </c>
    </row>
    <row r="2254" spans="1:6" x14ac:dyDescent="0.2">
      <c r="A2254" s="202" t="s">
        <v>3435</v>
      </c>
      <c r="B2254" s="203">
        <v>8.59</v>
      </c>
      <c r="D2254" s="53" t="s">
        <v>3434</v>
      </c>
      <c r="E2254" s="55" t="s">
        <v>3433</v>
      </c>
      <c r="F2254" s="53" t="s">
        <v>430</v>
      </c>
    </row>
    <row r="2255" spans="1:6" x14ac:dyDescent="0.2">
      <c r="A2255" s="202" t="s">
        <v>3437</v>
      </c>
      <c r="B2255" s="203">
        <v>8.51</v>
      </c>
      <c r="D2255" s="53" t="s">
        <v>3435</v>
      </c>
      <c r="E2255" s="55" t="s">
        <v>3436</v>
      </c>
      <c r="F2255" s="53" t="s">
        <v>430</v>
      </c>
    </row>
    <row r="2256" spans="1:6" x14ac:dyDescent="0.2">
      <c r="A2256" s="202" t="s">
        <v>3438</v>
      </c>
      <c r="B2256" s="203">
        <v>7.88</v>
      </c>
      <c r="D2256" s="53" t="s">
        <v>3437</v>
      </c>
      <c r="E2256" s="55" t="s">
        <v>3436</v>
      </c>
      <c r="F2256" s="53" t="s">
        <v>430</v>
      </c>
    </row>
    <row r="2257" spans="1:6" x14ac:dyDescent="0.2">
      <c r="A2257" s="202" t="s">
        <v>3440</v>
      </c>
      <c r="B2257" s="203">
        <v>7.76</v>
      </c>
      <c r="D2257" s="53" t="s">
        <v>3438</v>
      </c>
      <c r="E2257" s="55" t="s">
        <v>3439</v>
      </c>
      <c r="F2257" s="53" t="s">
        <v>430</v>
      </c>
    </row>
    <row r="2258" spans="1:6" x14ac:dyDescent="0.2">
      <c r="A2258" s="202" t="s">
        <v>3441</v>
      </c>
      <c r="B2258" s="203">
        <v>15.91</v>
      </c>
      <c r="D2258" s="53" t="s">
        <v>3440</v>
      </c>
      <c r="E2258" s="55" t="s">
        <v>3439</v>
      </c>
      <c r="F2258" s="53" t="s">
        <v>430</v>
      </c>
    </row>
    <row r="2259" spans="1:6" x14ac:dyDescent="0.2">
      <c r="A2259" s="202" t="s">
        <v>3443</v>
      </c>
      <c r="B2259" s="203">
        <v>15.77</v>
      </c>
      <c r="D2259" s="53" t="s">
        <v>3441</v>
      </c>
      <c r="E2259" s="55" t="s">
        <v>3442</v>
      </c>
      <c r="F2259" s="53" t="s">
        <v>430</v>
      </c>
    </row>
    <row r="2260" spans="1:6" x14ac:dyDescent="0.2">
      <c r="A2260" s="202" t="s">
        <v>3444</v>
      </c>
      <c r="B2260" s="203">
        <v>4.83</v>
      </c>
      <c r="D2260" s="53" t="s">
        <v>3443</v>
      </c>
      <c r="E2260" s="55" t="s">
        <v>3442</v>
      </c>
      <c r="F2260" s="53" t="s">
        <v>430</v>
      </c>
    </row>
    <row r="2261" spans="1:6" x14ac:dyDescent="0.2">
      <c r="A2261" s="202" t="s">
        <v>3446</v>
      </c>
      <c r="B2261" s="203">
        <v>4.6500000000000004</v>
      </c>
      <c r="D2261" s="53" t="s">
        <v>3444</v>
      </c>
      <c r="E2261" s="55" t="s">
        <v>3445</v>
      </c>
      <c r="F2261" s="53" t="s">
        <v>430</v>
      </c>
    </row>
    <row r="2262" spans="1:6" x14ac:dyDescent="0.2">
      <c r="A2262" s="202" t="s">
        <v>3447</v>
      </c>
      <c r="B2262" s="203">
        <v>4.4800000000000004</v>
      </c>
      <c r="D2262" s="53" t="s">
        <v>3446</v>
      </c>
      <c r="E2262" s="55" t="s">
        <v>3445</v>
      </c>
      <c r="F2262" s="53" t="s">
        <v>430</v>
      </c>
    </row>
    <row r="2263" spans="1:6" x14ac:dyDescent="0.2">
      <c r="A2263" s="202" t="s">
        <v>3449</v>
      </c>
      <c r="B2263" s="203">
        <v>4.3499999999999996</v>
      </c>
      <c r="D2263" s="53" t="s">
        <v>3447</v>
      </c>
      <c r="E2263" s="55" t="s">
        <v>3448</v>
      </c>
      <c r="F2263" s="53" t="s">
        <v>430</v>
      </c>
    </row>
    <row r="2264" spans="1:6" x14ac:dyDescent="0.2">
      <c r="A2264" s="202" t="s">
        <v>3450</v>
      </c>
      <c r="B2264" s="203">
        <v>2.97</v>
      </c>
      <c r="D2264" s="53" t="s">
        <v>3449</v>
      </c>
      <c r="E2264" s="55" t="s">
        <v>3448</v>
      </c>
      <c r="F2264" s="53" t="s">
        <v>430</v>
      </c>
    </row>
    <row r="2265" spans="1:6" x14ac:dyDescent="0.2">
      <c r="A2265" s="202" t="s">
        <v>3452</v>
      </c>
      <c r="B2265" s="203">
        <v>2.88</v>
      </c>
      <c r="D2265" s="53" t="s">
        <v>3450</v>
      </c>
      <c r="E2265" s="55" t="s">
        <v>3451</v>
      </c>
      <c r="F2265" s="53" t="s">
        <v>430</v>
      </c>
    </row>
    <row r="2266" spans="1:6" x14ac:dyDescent="0.2">
      <c r="A2266" s="202" t="s">
        <v>3453</v>
      </c>
      <c r="B2266" s="203">
        <v>10.83</v>
      </c>
      <c r="D2266" s="53" t="s">
        <v>3452</v>
      </c>
      <c r="E2266" s="55" t="s">
        <v>3451</v>
      </c>
      <c r="F2266" s="53" t="s">
        <v>430</v>
      </c>
    </row>
    <row r="2267" spans="1:6" x14ac:dyDescent="0.2">
      <c r="A2267" s="202" t="s">
        <v>3455</v>
      </c>
      <c r="B2267" s="203">
        <v>10.44</v>
      </c>
      <c r="D2267" s="53" t="s">
        <v>3453</v>
      </c>
      <c r="E2267" s="55" t="s">
        <v>3454</v>
      </c>
      <c r="F2267" s="53" t="s">
        <v>430</v>
      </c>
    </row>
    <row r="2268" spans="1:6" x14ac:dyDescent="0.2">
      <c r="A2268" s="202" t="s">
        <v>3456</v>
      </c>
      <c r="B2268" s="203">
        <v>15.44</v>
      </c>
      <c r="D2268" s="53" t="s">
        <v>3455</v>
      </c>
      <c r="E2268" s="55" t="s">
        <v>3454</v>
      </c>
      <c r="F2268" s="53" t="s">
        <v>430</v>
      </c>
    </row>
    <row r="2269" spans="1:6" x14ac:dyDescent="0.2">
      <c r="A2269" s="202" t="s">
        <v>3458</v>
      </c>
      <c r="B2269" s="203">
        <v>14.9</v>
      </c>
      <c r="D2269" s="53" t="s">
        <v>3456</v>
      </c>
      <c r="E2269" s="55" t="s">
        <v>3457</v>
      </c>
      <c r="F2269" s="53" t="s">
        <v>430</v>
      </c>
    </row>
    <row r="2270" spans="1:6" x14ac:dyDescent="0.2">
      <c r="A2270" s="202" t="s">
        <v>3459</v>
      </c>
      <c r="B2270" s="203">
        <v>16.010000000000002</v>
      </c>
      <c r="D2270" s="53" t="s">
        <v>3458</v>
      </c>
      <c r="E2270" s="55" t="s">
        <v>3457</v>
      </c>
      <c r="F2270" s="53" t="s">
        <v>430</v>
      </c>
    </row>
    <row r="2271" spans="1:6" x14ac:dyDescent="0.2">
      <c r="A2271" s="202" t="s">
        <v>3461</v>
      </c>
      <c r="B2271" s="203">
        <v>15.44</v>
      </c>
      <c r="D2271" s="53" t="s">
        <v>3459</v>
      </c>
      <c r="E2271" s="55" t="s">
        <v>3460</v>
      </c>
      <c r="F2271" s="53" t="s">
        <v>430</v>
      </c>
    </row>
    <row r="2272" spans="1:6" x14ac:dyDescent="0.2">
      <c r="A2272" s="202" t="s">
        <v>3462</v>
      </c>
      <c r="B2272" s="203">
        <v>22.32</v>
      </c>
      <c r="D2272" s="53" t="s">
        <v>3461</v>
      </c>
      <c r="E2272" s="55" t="s">
        <v>3460</v>
      </c>
      <c r="F2272" s="53" t="s">
        <v>430</v>
      </c>
    </row>
    <row r="2273" spans="1:6" x14ac:dyDescent="0.2">
      <c r="A2273" s="202" t="s">
        <v>3464</v>
      </c>
      <c r="B2273" s="203">
        <v>21.53</v>
      </c>
      <c r="D2273" s="53" t="s">
        <v>3462</v>
      </c>
      <c r="E2273" s="55" t="s">
        <v>3463</v>
      </c>
      <c r="F2273" s="53" t="s">
        <v>430</v>
      </c>
    </row>
    <row r="2274" spans="1:6" x14ac:dyDescent="0.2">
      <c r="A2274" s="202" t="s">
        <v>3465</v>
      </c>
      <c r="B2274" s="203">
        <v>7.26</v>
      </c>
      <c r="D2274" s="53" t="s">
        <v>3464</v>
      </c>
      <c r="E2274" s="55" t="s">
        <v>3463</v>
      </c>
      <c r="F2274" s="53" t="s">
        <v>430</v>
      </c>
    </row>
    <row r="2275" spans="1:6" x14ac:dyDescent="0.2">
      <c r="A2275" s="202" t="s">
        <v>3467</v>
      </c>
      <c r="B2275" s="203">
        <v>7.2</v>
      </c>
      <c r="D2275" s="53" t="s">
        <v>3465</v>
      </c>
      <c r="E2275" s="55" t="s">
        <v>3466</v>
      </c>
      <c r="F2275" s="53" t="s">
        <v>430</v>
      </c>
    </row>
    <row r="2276" spans="1:6" x14ac:dyDescent="0.2">
      <c r="A2276" s="202" t="s">
        <v>3468</v>
      </c>
      <c r="B2276" s="203">
        <v>8.48</v>
      </c>
      <c r="D2276" s="53" t="s">
        <v>3467</v>
      </c>
      <c r="E2276" s="55" t="s">
        <v>3466</v>
      </c>
      <c r="F2276" s="53" t="s">
        <v>430</v>
      </c>
    </row>
    <row r="2277" spans="1:6" x14ac:dyDescent="0.2">
      <c r="A2277" s="202" t="s">
        <v>3470</v>
      </c>
      <c r="B2277" s="203">
        <v>8.4</v>
      </c>
      <c r="D2277" s="53" t="s">
        <v>3468</v>
      </c>
      <c r="E2277" s="55" t="s">
        <v>3469</v>
      </c>
      <c r="F2277" s="53" t="s">
        <v>430</v>
      </c>
    </row>
    <row r="2278" spans="1:6" x14ac:dyDescent="0.2">
      <c r="A2278" s="202" t="s">
        <v>3471</v>
      </c>
      <c r="B2278" s="203">
        <v>9.6999999999999993</v>
      </c>
      <c r="D2278" s="53" t="s">
        <v>3470</v>
      </c>
      <c r="E2278" s="55" t="s">
        <v>3469</v>
      </c>
      <c r="F2278" s="53" t="s">
        <v>430</v>
      </c>
    </row>
    <row r="2279" spans="1:6" x14ac:dyDescent="0.2">
      <c r="A2279" s="202" t="s">
        <v>3473</v>
      </c>
      <c r="B2279" s="203">
        <v>9.61</v>
      </c>
      <c r="D2279" s="53" t="s">
        <v>3471</v>
      </c>
      <c r="E2279" s="55" t="s">
        <v>3472</v>
      </c>
      <c r="F2279" s="53" t="s">
        <v>430</v>
      </c>
    </row>
    <row r="2280" spans="1:6" x14ac:dyDescent="0.2">
      <c r="A2280" s="202" t="s">
        <v>3474</v>
      </c>
      <c r="B2280" s="203">
        <v>10.9</v>
      </c>
      <c r="D2280" s="53" t="s">
        <v>3473</v>
      </c>
      <c r="E2280" s="55" t="s">
        <v>3472</v>
      </c>
      <c r="F2280" s="53" t="s">
        <v>430</v>
      </c>
    </row>
    <row r="2281" spans="1:6" x14ac:dyDescent="0.2">
      <c r="A2281" s="202" t="s">
        <v>3476</v>
      </c>
      <c r="B2281" s="203">
        <v>10.8</v>
      </c>
      <c r="D2281" s="53" t="s">
        <v>3474</v>
      </c>
      <c r="E2281" s="55" t="s">
        <v>3475</v>
      </c>
      <c r="F2281" s="53" t="s">
        <v>430</v>
      </c>
    </row>
    <row r="2282" spans="1:6" x14ac:dyDescent="0.2">
      <c r="A2282" s="202" t="s">
        <v>3477</v>
      </c>
      <c r="B2282" s="203">
        <v>12.14</v>
      </c>
      <c r="D2282" s="53" t="s">
        <v>3476</v>
      </c>
      <c r="E2282" s="55" t="s">
        <v>3475</v>
      </c>
      <c r="F2282" s="53" t="s">
        <v>430</v>
      </c>
    </row>
    <row r="2283" spans="1:6" x14ac:dyDescent="0.2">
      <c r="A2283" s="202" t="s">
        <v>3479</v>
      </c>
      <c r="B2283" s="203">
        <v>12.03</v>
      </c>
      <c r="D2283" s="53" t="s">
        <v>3477</v>
      </c>
      <c r="E2283" s="55" t="s">
        <v>3478</v>
      </c>
      <c r="F2283" s="53" t="s">
        <v>430</v>
      </c>
    </row>
    <row r="2284" spans="1:6" x14ac:dyDescent="0.2">
      <c r="A2284" s="202" t="s">
        <v>3480</v>
      </c>
      <c r="B2284" s="203">
        <v>13.34</v>
      </c>
      <c r="D2284" s="53" t="s">
        <v>3479</v>
      </c>
      <c r="E2284" s="55" t="s">
        <v>3478</v>
      </c>
      <c r="F2284" s="53" t="s">
        <v>430</v>
      </c>
    </row>
    <row r="2285" spans="1:6" x14ac:dyDescent="0.2">
      <c r="A2285" s="202" t="s">
        <v>3482</v>
      </c>
      <c r="B2285" s="203">
        <v>13.22</v>
      </c>
      <c r="D2285" s="53" t="s">
        <v>3480</v>
      </c>
      <c r="E2285" s="55" t="s">
        <v>3481</v>
      </c>
      <c r="F2285" s="53" t="s">
        <v>430</v>
      </c>
    </row>
    <row r="2286" spans="1:6" x14ac:dyDescent="0.2">
      <c r="A2286" s="202" t="s">
        <v>3483</v>
      </c>
      <c r="B2286" s="203">
        <v>14.59</v>
      </c>
      <c r="D2286" s="53" t="s">
        <v>3482</v>
      </c>
      <c r="E2286" s="55" t="s">
        <v>3481</v>
      </c>
      <c r="F2286" s="53" t="s">
        <v>430</v>
      </c>
    </row>
    <row r="2287" spans="1:6" x14ac:dyDescent="0.2">
      <c r="A2287" s="202" t="s">
        <v>3485</v>
      </c>
      <c r="B2287" s="203">
        <v>14.45</v>
      </c>
      <c r="D2287" s="53" t="s">
        <v>3483</v>
      </c>
      <c r="E2287" s="55" t="s">
        <v>3484</v>
      </c>
      <c r="F2287" s="53" t="s">
        <v>430</v>
      </c>
    </row>
    <row r="2288" spans="1:6" x14ac:dyDescent="0.2">
      <c r="A2288" s="202" t="s">
        <v>3486</v>
      </c>
      <c r="B2288" s="203">
        <v>15.72</v>
      </c>
      <c r="D2288" s="53" t="s">
        <v>3485</v>
      </c>
      <c r="E2288" s="55" t="s">
        <v>3484</v>
      </c>
      <c r="F2288" s="53" t="s">
        <v>430</v>
      </c>
    </row>
    <row r="2289" spans="1:6" x14ac:dyDescent="0.2">
      <c r="A2289" s="202" t="s">
        <v>3488</v>
      </c>
      <c r="B2289" s="203">
        <v>15.57</v>
      </c>
      <c r="D2289" s="53" t="s">
        <v>3486</v>
      </c>
      <c r="E2289" s="55" t="s">
        <v>3487</v>
      </c>
      <c r="F2289" s="53" t="s">
        <v>430</v>
      </c>
    </row>
    <row r="2290" spans="1:6" x14ac:dyDescent="0.2">
      <c r="A2290" s="202" t="s">
        <v>3489</v>
      </c>
      <c r="B2290" s="203">
        <v>17.04</v>
      </c>
      <c r="D2290" s="53" t="s">
        <v>3488</v>
      </c>
      <c r="E2290" s="55" t="s">
        <v>3487</v>
      </c>
      <c r="F2290" s="53" t="s">
        <v>430</v>
      </c>
    </row>
    <row r="2291" spans="1:6" x14ac:dyDescent="0.2">
      <c r="A2291" s="202" t="s">
        <v>3491</v>
      </c>
      <c r="B2291" s="203">
        <v>16.88</v>
      </c>
      <c r="D2291" s="53" t="s">
        <v>3489</v>
      </c>
      <c r="E2291" s="55" t="s">
        <v>3490</v>
      </c>
      <c r="F2291" s="53" t="s">
        <v>430</v>
      </c>
    </row>
    <row r="2292" spans="1:6" x14ac:dyDescent="0.2">
      <c r="A2292" s="202" t="s">
        <v>3492</v>
      </c>
      <c r="B2292" s="203">
        <v>18.27</v>
      </c>
      <c r="D2292" s="53" t="s">
        <v>3491</v>
      </c>
      <c r="E2292" s="55" t="s">
        <v>3490</v>
      </c>
      <c r="F2292" s="53" t="s">
        <v>430</v>
      </c>
    </row>
    <row r="2293" spans="1:6" x14ac:dyDescent="0.2">
      <c r="A2293" s="202" t="s">
        <v>3494</v>
      </c>
      <c r="B2293" s="203">
        <v>18.100000000000001</v>
      </c>
      <c r="D2293" s="53" t="s">
        <v>3492</v>
      </c>
      <c r="E2293" s="55" t="s">
        <v>3493</v>
      </c>
      <c r="F2293" s="53" t="s">
        <v>430</v>
      </c>
    </row>
    <row r="2294" spans="1:6" x14ac:dyDescent="0.2">
      <c r="A2294" s="202" t="s">
        <v>3495</v>
      </c>
      <c r="B2294" s="203">
        <v>19.5</v>
      </c>
      <c r="D2294" s="53" t="s">
        <v>3494</v>
      </c>
      <c r="E2294" s="55" t="s">
        <v>3493</v>
      </c>
      <c r="F2294" s="53" t="s">
        <v>430</v>
      </c>
    </row>
    <row r="2295" spans="1:6" x14ac:dyDescent="0.2">
      <c r="A2295" s="202" t="s">
        <v>3497</v>
      </c>
      <c r="B2295" s="203">
        <v>19.32</v>
      </c>
      <c r="D2295" s="53" t="s">
        <v>3495</v>
      </c>
      <c r="E2295" s="55" t="s">
        <v>3496</v>
      </c>
      <c r="F2295" s="53" t="s">
        <v>430</v>
      </c>
    </row>
    <row r="2296" spans="1:6" x14ac:dyDescent="0.2">
      <c r="A2296" s="202" t="s">
        <v>3498</v>
      </c>
      <c r="B2296" s="203">
        <v>20.69</v>
      </c>
      <c r="D2296" s="53" t="s">
        <v>3497</v>
      </c>
      <c r="E2296" s="55" t="s">
        <v>3496</v>
      </c>
      <c r="F2296" s="53" t="s">
        <v>430</v>
      </c>
    </row>
    <row r="2297" spans="1:6" x14ac:dyDescent="0.2">
      <c r="A2297" s="202" t="s">
        <v>3500</v>
      </c>
      <c r="B2297" s="203">
        <v>20.5</v>
      </c>
      <c r="D2297" s="53" t="s">
        <v>3498</v>
      </c>
      <c r="E2297" s="55" t="s">
        <v>3499</v>
      </c>
      <c r="F2297" s="53" t="s">
        <v>430</v>
      </c>
    </row>
    <row r="2298" spans="1:6" x14ac:dyDescent="0.2">
      <c r="A2298" s="202" t="s">
        <v>3501</v>
      </c>
      <c r="B2298" s="203">
        <v>21.8</v>
      </c>
      <c r="D2298" s="53" t="s">
        <v>3500</v>
      </c>
      <c r="E2298" s="55" t="s">
        <v>3499</v>
      </c>
      <c r="F2298" s="53" t="s">
        <v>430</v>
      </c>
    </row>
    <row r="2299" spans="1:6" x14ac:dyDescent="0.2">
      <c r="A2299" s="202" t="s">
        <v>3503</v>
      </c>
      <c r="B2299" s="203">
        <v>21.6</v>
      </c>
      <c r="D2299" s="53" t="s">
        <v>3501</v>
      </c>
      <c r="E2299" s="55" t="s">
        <v>3502</v>
      </c>
      <c r="F2299" s="53" t="s">
        <v>430</v>
      </c>
    </row>
    <row r="2300" spans="1:6" x14ac:dyDescent="0.2">
      <c r="A2300" s="202" t="s">
        <v>3504</v>
      </c>
      <c r="B2300" s="203">
        <v>23.04</v>
      </c>
      <c r="D2300" s="53" t="s">
        <v>3503</v>
      </c>
      <c r="E2300" s="55" t="s">
        <v>3502</v>
      </c>
      <c r="F2300" s="53" t="s">
        <v>430</v>
      </c>
    </row>
    <row r="2301" spans="1:6" x14ac:dyDescent="0.2">
      <c r="A2301" s="202" t="s">
        <v>3506</v>
      </c>
      <c r="B2301" s="203">
        <v>22.82</v>
      </c>
      <c r="D2301" s="53" t="s">
        <v>3504</v>
      </c>
      <c r="E2301" s="55" t="s">
        <v>3505</v>
      </c>
      <c r="F2301" s="53" t="s">
        <v>430</v>
      </c>
    </row>
    <row r="2302" spans="1:6" x14ac:dyDescent="0.2">
      <c r="A2302" s="202" t="s">
        <v>3507</v>
      </c>
      <c r="B2302" s="203">
        <v>24.44</v>
      </c>
      <c r="D2302" s="53" t="s">
        <v>3506</v>
      </c>
      <c r="E2302" s="55" t="s">
        <v>3505</v>
      </c>
      <c r="F2302" s="53" t="s">
        <v>430</v>
      </c>
    </row>
    <row r="2303" spans="1:6" x14ac:dyDescent="0.2">
      <c r="A2303" s="202" t="s">
        <v>3509</v>
      </c>
      <c r="B2303" s="203">
        <v>24.21</v>
      </c>
      <c r="D2303" s="53" t="s">
        <v>3507</v>
      </c>
      <c r="E2303" s="55" t="s">
        <v>3508</v>
      </c>
      <c r="F2303" s="53" t="s">
        <v>430</v>
      </c>
    </row>
    <row r="2304" spans="1:6" x14ac:dyDescent="0.2">
      <c r="A2304" s="202" t="s">
        <v>3510</v>
      </c>
      <c r="B2304" s="203">
        <v>25.67</v>
      </c>
      <c r="D2304" s="53" t="s">
        <v>3509</v>
      </c>
      <c r="E2304" s="55" t="s">
        <v>3508</v>
      </c>
      <c r="F2304" s="53" t="s">
        <v>430</v>
      </c>
    </row>
    <row r="2305" spans="1:6" x14ac:dyDescent="0.2">
      <c r="A2305" s="202" t="s">
        <v>3512</v>
      </c>
      <c r="B2305" s="203">
        <v>25.43</v>
      </c>
      <c r="D2305" s="53" t="s">
        <v>3510</v>
      </c>
      <c r="E2305" s="55" t="s">
        <v>3511</v>
      </c>
      <c r="F2305" s="53" t="s">
        <v>430</v>
      </c>
    </row>
    <row r="2306" spans="1:6" x14ac:dyDescent="0.2">
      <c r="A2306" s="202" t="s">
        <v>3513</v>
      </c>
      <c r="B2306" s="203">
        <v>26.68</v>
      </c>
      <c r="D2306" s="53" t="s">
        <v>3512</v>
      </c>
      <c r="E2306" s="55" t="s">
        <v>3511</v>
      </c>
      <c r="F2306" s="53" t="s">
        <v>430</v>
      </c>
    </row>
    <row r="2307" spans="1:6" x14ac:dyDescent="0.2">
      <c r="A2307" s="202" t="s">
        <v>3515</v>
      </c>
      <c r="B2307" s="203">
        <v>26.44</v>
      </c>
      <c r="D2307" s="53" t="s">
        <v>3513</v>
      </c>
      <c r="E2307" s="55" t="s">
        <v>3514</v>
      </c>
      <c r="F2307" s="53" t="s">
        <v>430</v>
      </c>
    </row>
    <row r="2308" spans="1:6" x14ac:dyDescent="0.2">
      <c r="A2308" s="202" t="s">
        <v>3516</v>
      </c>
      <c r="B2308" s="203">
        <v>27.78</v>
      </c>
      <c r="D2308" s="53" t="s">
        <v>3515</v>
      </c>
      <c r="E2308" s="55" t="s">
        <v>3514</v>
      </c>
      <c r="F2308" s="53" t="s">
        <v>430</v>
      </c>
    </row>
    <row r="2309" spans="1:6" x14ac:dyDescent="0.2">
      <c r="A2309" s="202" t="s">
        <v>3518</v>
      </c>
      <c r="B2309" s="203">
        <v>27.52</v>
      </c>
      <c r="D2309" s="53" t="s">
        <v>3516</v>
      </c>
      <c r="E2309" s="55" t="s">
        <v>3517</v>
      </c>
      <c r="F2309" s="53" t="s">
        <v>430</v>
      </c>
    </row>
    <row r="2310" spans="1:6" x14ac:dyDescent="0.2">
      <c r="A2310" s="202" t="s">
        <v>3519</v>
      </c>
      <c r="B2310" s="203">
        <v>29.39</v>
      </c>
      <c r="D2310" s="53" t="s">
        <v>3518</v>
      </c>
      <c r="E2310" s="55" t="s">
        <v>3517</v>
      </c>
      <c r="F2310" s="53" t="s">
        <v>430</v>
      </c>
    </row>
    <row r="2311" spans="1:6" x14ac:dyDescent="0.2">
      <c r="A2311" s="202" t="s">
        <v>3521</v>
      </c>
      <c r="B2311" s="203">
        <v>29.12</v>
      </c>
      <c r="D2311" s="53" t="s">
        <v>3519</v>
      </c>
      <c r="E2311" s="55" t="s">
        <v>3520</v>
      </c>
      <c r="F2311" s="53" t="s">
        <v>430</v>
      </c>
    </row>
    <row r="2312" spans="1:6" x14ac:dyDescent="0.2">
      <c r="A2312" s="202" t="s">
        <v>3522</v>
      </c>
      <c r="B2312" s="203">
        <v>30.27</v>
      </c>
      <c r="D2312" s="53" t="s">
        <v>3521</v>
      </c>
      <c r="E2312" s="55" t="s">
        <v>3520</v>
      </c>
      <c r="F2312" s="53" t="s">
        <v>430</v>
      </c>
    </row>
    <row r="2313" spans="1:6" x14ac:dyDescent="0.2">
      <c r="A2313" s="202" t="s">
        <v>3524</v>
      </c>
      <c r="B2313" s="203">
        <v>29.99</v>
      </c>
      <c r="D2313" s="53" t="s">
        <v>3522</v>
      </c>
      <c r="E2313" s="55" t="s">
        <v>3523</v>
      </c>
      <c r="F2313" s="53" t="s">
        <v>430</v>
      </c>
    </row>
    <row r="2314" spans="1:6" x14ac:dyDescent="0.2">
      <c r="A2314" s="202" t="s">
        <v>3525</v>
      </c>
      <c r="B2314" s="203">
        <v>31.69</v>
      </c>
      <c r="D2314" s="53" t="s">
        <v>3524</v>
      </c>
      <c r="E2314" s="55" t="s">
        <v>3523</v>
      </c>
      <c r="F2314" s="53" t="s">
        <v>430</v>
      </c>
    </row>
    <row r="2315" spans="1:6" x14ac:dyDescent="0.2">
      <c r="A2315" s="202" t="s">
        <v>3527</v>
      </c>
      <c r="B2315" s="203">
        <v>31.39</v>
      </c>
      <c r="D2315" s="53" t="s">
        <v>3525</v>
      </c>
      <c r="E2315" s="55" t="s">
        <v>3526</v>
      </c>
      <c r="F2315" s="53" t="s">
        <v>430</v>
      </c>
    </row>
    <row r="2316" spans="1:6" x14ac:dyDescent="0.2">
      <c r="A2316" s="202" t="s">
        <v>3528</v>
      </c>
      <c r="B2316" s="203">
        <v>32.71</v>
      </c>
      <c r="D2316" s="53" t="s">
        <v>3527</v>
      </c>
      <c r="E2316" s="55" t="s">
        <v>3526</v>
      </c>
      <c r="F2316" s="53" t="s">
        <v>430</v>
      </c>
    </row>
    <row r="2317" spans="1:6" x14ac:dyDescent="0.2">
      <c r="A2317" s="202" t="s">
        <v>3530</v>
      </c>
      <c r="B2317" s="203">
        <v>32.409999999999997</v>
      </c>
      <c r="D2317" s="53" t="s">
        <v>3528</v>
      </c>
      <c r="E2317" s="55" t="s">
        <v>3529</v>
      </c>
      <c r="F2317" s="53" t="s">
        <v>430</v>
      </c>
    </row>
    <row r="2318" spans="1:6" x14ac:dyDescent="0.2">
      <c r="A2318" s="202" t="s">
        <v>3531</v>
      </c>
      <c r="B2318" s="203">
        <v>34.369999999999997</v>
      </c>
      <c r="D2318" s="53" t="s">
        <v>3530</v>
      </c>
      <c r="E2318" s="55" t="s">
        <v>3529</v>
      </c>
      <c r="F2318" s="53" t="s">
        <v>430</v>
      </c>
    </row>
    <row r="2319" spans="1:6" x14ac:dyDescent="0.2">
      <c r="A2319" s="202" t="s">
        <v>3533</v>
      </c>
      <c r="B2319" s="203">
        <v>34.06</v>
      </c>
      <c r="D2319" s="53" t="s">
        <v>3531</v>
      </c>
      <c r="E2319" s="55" t="s">
        <v>3532</v>
      </c>
      <c r="F2319" s="53" t="s">
        <v>430</v>
      </c>
    </row>
    <row r="2320" spans="1:6" x14ac:dyDescent="0.2">
      <c r="A2320" s="202" t="s">
        <v>3534</v>
      </c>
      <c r="B2320" s="203">
        <v>14.76</v>
      </c>
      <c r="D2320" s="53" t="s">
        <v>3533</v>
      </c>
      <c r="E2320" s="55" t="s">
        <v>3532</v>
      </c>
      <c r="F2320" s="53" t="s">
        <v>430</v>
      </c>
    </row>
    <row r="2321" spans="1:6" x14ac:dyDescent="0.2">
      <c r="A2321" s="202" t="s">
        <v>3536</v>
      </c>
      <c r="B2321" s="203">
        <v>14.65</v>
      </c>
      <c r="D2321" s="53" t="s">
        <v>3534</v>
      </c>
      <c r="E2321" s="55" t="s">
        <v>3535</v>
      </c>
      <c r="F2321" s="53" t="s">
        <v>430</v>
      </c>
    </row>
    <row r="2322" spans="1:6" x14ac:dyDescent="0.2">
      <c r="A2322" s="202" t="s">
        <v>3537</v>
      </c>
      <c r="B2322" s="203">
        <v>17.02</v>
      </c>
      <c r="D2322" s="53" t="s">
        <v>3536</v>
      </c>
      <c r="E2322" s="55" t="s">
        <v>3535</v>
      </c>
      <c r="F2322" s="53" t="s">
        <v>430</v>
      </c>
    </row>
    <row r="2323" spans="1:6" x14ac:dyDescent="0.2">
      <c r="A2323" s="202" t="s">
        <v>3539</v>
      </c>
      <c r="B2323" s="203">
        <v>16.899999999999999</v>
      </c>
      <c r="D2323" s="53" t="s">
        <v>3537</v>
      </c>
      <c r="E2323" s="55" t="s">
        <v>3538</v>
      </c>
      <c r="F2323" s="53" t="s">
        <v>430</v>
      </c>
    </row>
    <row r="2324" spans="1:6" x14ac:dyDescent="0.2">
      <c r="A2324" s="202" t="s">
        <v>3540</v>
      </c>
      <c r="B2324" s="203">
        <v>19.38</v>
      </c>
      <c r="D2324" s="53" t="s">
        <v>3539</v>
      </c>
      <c r="E2324" s="55" t="s">
        <v>3538</v>
      </c>
      <c r="F2324" s="53" t="s">
        <v>430</v>
      </c>
    </row>
    <row r="2325" spans="1:6" x14ac:dyDescent="0.2">
      <c r="A2325" s="202" t="s">
        <v>3542</v>
      </c>
      <c r="B2325" s="203">
        <v>19.25</v>
      </c>
      <c r="D2325" s="53" t="s">
        <v>3540</v>
      </c>
      <c r="E2325" s="55" t="s">
        <v>3541</v>
      </c>
      <c r="F2325" s="53" t="s">
        <v>430</v>
      </c>
    </row>
    <row r="2326" spans="1:6" x14ac:dyDescent="0.2">
      <c r="A2326" s="202" t="s">
        <v>3543</v>
      </c>
      <c r="B2326" s="203">
        <v>21.6</v>
      </c>
      <c r="D2326" s="53" t="s">
        <v>3542</v>
      </c>
      <c r="E2326" s="55" t="s">
        <v>3541</v>
      </c>
      <c r="F2326" s="53" t="s">
        <v>430</v>
      </c>
    </row>
    <row r="2327" spans="1:6" x14ac:dyDescent="0.2">
      <c r="A2327" s="202" t="s">
        <v>3545</v>
      </c>
      <c r="B2327" s="203">
        <v>21.44</v>
      </c>
      <c r="D2327" s="53" t="s">
        <v>3543</v>
      </c>
      <c r="E2327" s="55" t="s">
        <v>3544</v>
      </c>
      <c r="F2327" s="53" t="s">
        <v>430</v>
      </c>
    </row>
    <row r="2328" spans="1:6" x14ac:dyDescent="0.2">
      <c r="A2328" s="202" t="s">
        <v>3546</v>
      </c>
      <c r="B2328" s="203">
        <v>24.01</v>
      </c>
      <c r="D2328" s="53" t="s">
        <v>3545</v>
      </c>
      <c r="E2328" s="55" t="s">
        <v>3544</v>
      </c>
      <c r="F2328" s="53" t="s">
        <v>430</v>
      </c>
    </row>
    <row r="2329" spans="1:6" x14ac:dyDescent="0.2">
      <c r="A2329" s="202" t="s">
        <v>3548</v>
      </c>
      <c r="B2329" s="203">
        <v>23.85</v>
      </c>
      <c r="D2329" s="53" t="s">
        <v>3546</v>
      </c>
      <c r="E2329" s="55" t="s">
        <v>3547</v>
      </c>
      <c r="F2329" s="53" t="s">
        <v>430</v>
      </c>
    </row>
    <row r="2330" spans="1:6" x14ac:dyDescent="0.2">
      <c r="A2330" s="202" t="s">
        <v>3549</v>
      </c>
      <c r="B2330" s="203">
        <v>26.16</v>
      </c>
      <c r="D2330" s="53" t="s">
        <v>3548</v>
      </c>
      <c r="E2330" s="55" t="s">
        <v>3547</v>
      </c>
      <c r="F2330" s="53" t="s">
        <v>430</v>
      </c>
    </row>
    <row r="2331" spans="1:6" x14ac:dyDescent="0.2">
      <c r="A2331" s="202" t="s">
        <v>3551</v>
      </c>
      <c r="B2331" s="203">
        <v>25.98</v>
      </c>
      <c r="D2331" s="53" t="s">
        <v>3549</v>
      </c>
      <c r="E2331" s="55" t="s">
        <v>3550</v>
      </c>
      <c r="F2331" s="53" t="s">
        <v>430</v>
      </c>
    </row>
    <row r="2332" spans="1:6" x14ac:dyDescent="0.2">
      <c r="A2332" s="202" t="s">
        <v>3552</v>
      </c>
      <c r="B2332" s="203">
        <v>28.48</v>
      </c>
      <c r="D2332" s="53" t="s">
        <v>3551</v>
      </c>
      <c r="E2332" s="55" t="s">
        <v>3550</v>
      </c>
      <c r="F2332" s="53" t="s">
        <v>430</v>
      </c>
    </row>
    <row r="2333" spans="1:6" x14ac:dyDescent="0.2">
      <c r="A2333" s="202" t="s">
        <v>3554</v>
      </c>
      <c r="B2333" s="203">
        <v>28.28</v>
      </c>
      <c r="D2333" s="53" t="s">
        <v>3552</v>
      </c>
      <c r="E2333" s="55" t="s">
        <v>3553</v>
      </c>
      <c r="F2333" s="53" t="s">
        <v>430</v>
      </c>
    </row>
    <row r="2334" spans="1:6" x14ac:dyDescent="0.2">
      <c r="A2334" s="202" t="s">
        <v>3555</v>
      </c>
      <c r="B2334" s="203">
        <v>30.94</v>
      </c>
      <c r="D2334" s="53" t="s">
        <v>3554</v>
      </c>
      <c r="E2334" s="55" t="s">
        <v>3553</v>
      </c>
      <c r="F2334" s="53" t="s">
        <v>430</v>
      </c>
    </row>
    <row r="2335" spans="1:6" x14ac:dyDescent="0.2">
      <c r="A2335" s="202" t="s">
        <v>3557</v>
      </c>
      <c r="B2335" s="203">
        <v>30.72</v>
      </c>
      <c r="D2335" s="53" t="s">
        <v>3555</v>
      </c>
      <c r="E2335" s="55" t="s">
        <v>3556</v>
      </c>
      <c r="F2335" s="53" t="s">
        <v>430</v>
      </c>
    </row>
    <row r="2336" spans="1:6" x14ac:dyDescent="0.2">
      <c r="A2336" s="202" t="s">
        <v>3558</v>
      </c>
      <c r="B2336" s="203">
        <v>33.17</v>
      </c>
      <c r="D2336" s="53" t="s">
        <v>3557</v>
      </c>
      <c r="E2336" s="55" t="s">
        <v>3556</v>
      </c>
      <c r="F2336" s="53" t="s">
        <v>430</v>
      </c>
    </row>
    <row r="2337" spans="1:6" x14ac:dyDescent="0.2">
      <c r="A2337" s="202" t="s">
        <v>3560</v>
      </c>
      <c r="B2337" s="203">
        <v>32.94</v>
      </c>
      <c r="D2337" s="53" t="s">
        <v>3558</v>
      </c>
      <c r="E2337" s="55" t="s">
        <v>3559</v>
      </c>
      <c r="F2337" s="53" t="s">
        <v>430</v>
      </c>
    </row>
    <row r="2338" spans="1:6" x14ac:dyDescent="0.2">
      <c r="A2338" s="202" t="s">
        <v>3561</v>
      </c>
      <c r="B2338" s="203">
        <v>35.369999999999997</v>
      </c>
      <c r="D2338" s="53" t="s">
        <v>3560</v>
      </c>
      <c r="E2338" s="55" t="s">
        <v>3559</v>
      </c>
      <c r="F2338" s="53" t="s">
        <v>430</v>
      </c>
    </row>
    <row r="2339" spans="1:6" x14ac:dyDescent="0.2">
      <c r="A2339" s="202" t="s">
        <v>3563</v>
      </c>
      <c r="B2339" s="203">
        <v>35.119999999999997</v>
      </c>
      <c r="D2339" s="53" t="s">
        <v>3561</v>
      </c>
      <c r="E2339" s="55" t="s">
        <v>3562</v>
      </c>
      <c r="F2339" s="53" t="s">
        <v>430</v>
      </c>
    </row>
    <row r="2340" spans="1:6" x14ac:dyDescent="0.2">
      <c r="A2340" s="202" t="s">
        <v>3564</v>
      </c>
      <c r="B2340" s="203">
        <v>37.86</v>
      </c>
      <c r="D2340" s="53" t="s">
        <v>3563</v>
      </c>
      <c r="E2340" s="55" t="s">
        <v>3562</v>
      </c>
      <c r="F2340" s="53" t="s">
        <v>430</v>
      </c>
    </row>
    <row r="2341" spans="1:6" x14ac:dyDescent="0.2">
      <c r="A2341" s="202" t="s">
        <v>3566</v>
      </c>
      <c r="B2341" s="203">
        <v>37.590000000000003</v>
      </c>
      <c r="D2341" s="53" t="s">
        <v>3564</v>
      </c>
      <c r="E2341" s="55" t="s">
        <v>3565</v>
      </c>
      <c r="F2341" s="53" t="s">
        <v>430</v>
      </c>
    </row>
    <row r="2342" spans="1:6" x14ac:dyDescent="0.2">
      <c r="A2342" s="202" t="s">
        <v>3567</v>
      </c>
      <c r="B2342" s="203">
        <v>40.229999999999997</v>
      </c>
      <c r="D2342" s="53" t="s">
        <v>3566</v>
      </c>
      <c r="E2342" s="55" t="s">
        <v>3565</v>
      </c>
      <c r="F2342" s="53" t="s">
        <v>430</v>
      </c>
    </row>
    <row r="2343" spans="1:6" x14ac:dyDescent="0.2">
      <c r="A2343" s="202" t="s">
        <v>3569</v>
      </c>
      <c r="B2343" s="203">
        <v>39.94</v>
      </c>
      <c r="D2343" s="53" t="s">
        <v>3567</v>
      </c>
      <c r="E2343" s="55" t="s">
        <v>3568</v>
      </c>
      <c r="F2343" s="53" t="s">
        <v>430</v>
      </c>
    </row>
    <row r="2344" spans="1:6" x14ac:dyDescent="0.2">
      <c r="A2344" s="202" t="s">
        <v>3570</v>
      </c>
      <c r="B2344" s="203">
        <v>42.34</v>
      </c>
      <c r="D2344" s="53" t="s">
        <v>3569</v>
      </c>
      <c r="E2344" s="55" t="s">
        <v>3568</v>
      </c>
      <c r="F2344" s="53" t="s">
        <v>430</v>
      </c>
    </row>
    <row r="2345" spans="1:6" x14ac:dyDescent="0.2">
      <c r="A2345" s="202" t="s">
        <v>3572</v>
      </c>
      <c r="B2345" s="203">
        <v>42.04</v>
      </c>
      <c r="D2345" s="53" t="s">
        <v>3570</v>
      </c>
      <c r="E2345" s="55" t="s">
        <v>3571</v>
      </c>
      <c r="F2345" s="53" t="s">
        <v>430</v>
      </c>
    </row>
    <row r="2346" spans="1:6" x14ac:dyDescent="0.2">
      <c r="A2346" s="202" t="s">
        <v>3573</v>
      </c>
      <c r="B2346" s="203">
        <v>44.69</v>
      </c>
      <c r="D2346" s="53" t="s">
        <v>3572</v>
      </c>
      <c r="E2346" s="55" t="s">
        <v>3571</v>
      </c>
      <c r="F2346" s="53" t="s">
        <v>430</v>
      </c>
    </row>
    <row r="2347" spans="1:6" x14ac:dyDescent="0.2">
      <c r="A2347" s="202" t="s">
        <v>3575</v>
      </c>
      <c r="B2347" s="203">
        <v>44.38</v>
      </c>
      <c r="D2347" s="53" t="s">
        <v>3573</v>
      </c>
      <c r="E2347" s="55" t="s">
        <v>3574</v>
      </c>
      <c r="F2347" s="53" t="s">
        <v>430</v>
      </c>
    </row>
    <row r="2348" spans="1:6" x14ac:dyDescent="0.2">
      <c r="A2348" s="202" t="s">
        <v>3576</v>
      </c>
      <c r="B2348" s="203">
        <v>47.33</v>
      </c>
      <c r="D2348" s="53" t="s">
        <v>3575</v>
      </c>
      <c r="E2348" s="55" t="s">
        <v>3574</v>
      </c>
      <c r="F2348" s="53" t="s">
        <v>430</v>
      </c>
    </row>
    <row r="2349" spans="1:6" x14ac:dyDescent="0.2">
      <c r="A2349" s="202" t="s">
        <v>3578</v>
      </c>
      <c r="B2349" s="203">
        <v>46.99</v>
      </c>
      <c r="D2349" s="53" t="s">
        <v>3576</v>
      </c>
      <c r="E2349" s="55" t="s">
        <v>3577</v>
      </c>
      <c r="F2349" s="53" t="s">
        <v>430</v>
      </c>
    </row>
    <row r="2350" spans="1:6" x14ac:dyDescent="0.2">
      <c r="A2350" s="202" t="s">
        <v>3579</v>
      </c>
      <c r="B2350" s="203">
        <v>49.51</v>
      </c>
      <c r="D2350" s="53" t="s">
        <v>3578</v>
      </c>
      <c r="E2350" s="55" t="s">
        <v>3577</v>
      </c>
      <c r="F2350" s="53" t="s">
        <v>430</v>
      </c>
    </row>
    <row r="2351" spans="1:6" x14ac:dyDescent="0.2">
      <c r="A2351" s="202" t="s">
        <v>3581</v>
      </c>
      <c r="B2351" s="203">
        <v>49.16</v>
      </c>
      <c r="D2351" s="53" t="s">
        <v>3579</v>
      </c>
      <c r="E2351" s="55" t="s">
        <v>3580</v>
      </c>
      <c r="F2351" s="53" t="s">
        <v>430</v>
      </c>
    </row>
    <row r="2352" spans="1:6" x14ac:dyDescent="0.2">
      <c r="A2352" s="202" t="s">
        <v>3582</v>
      </c>
      <c r="B2352" s="203">
        <v>51.91</v>
      </c>
      <c r="D2352" s="53" t="s">
        <v>3581</v>
      </c>
      <c r="E2352" s="55" t="s">
        <v>3580</v>
      </c>
      <c r="F2352" s="53" t="s">
        <v>430</v>
      </c>
    </row>
    <row r="2353" spans="1:6" x14ac:dyDescent="0.2">
      <c r="A2353" s="202" t="s">
        <v>3584</v>
      </c>
      <c r="B2353" s="203">
        <v>51.55</v>
      </c>
      <c r="D2353" s="53" t="s">
        <v>3582</v>
      </c>
      <c r="E2353" s="55" t="s">
        <v>3583</v>
      </c>
      <c r="F2353" s="53" t="s">
        <v>430</v>
      </c>
    </row>
    <row r="2354" spans="1:6" x14ac:dyDescent="0.2">
      <c r="A2354" s="202" t="s">
        <v>3585</v>
      </c>
      <c r="B2354" s="203">
        <v>53.65</v>
      </c>
      <c r="D2354" s="53" t="s">
        <v>3584</v>
      </c>
      <c r="E2354" s="55" t="s">
        <v>3583</v>
      </c>
      <c r="F2354" s="53" t="s">
        <v>430</v>
      </c>
    </row>
    <row r="2355" spans="1:6" x14ac:dyDescent="0.2">
      <c r="A2355" s="202" t="s">
        <v>3587</v>
      </c>
      <c r="B2355" s="203">
        <v>53.27</v>
      </c>
      <c r="D2355" s="53" t="s">
        <v>3585</v>
      </c>
      <c r="E2355" s="55" t="s">
        <v>3586</v>
      </c>
      <c r="F2355" s="53" t="s">
        <v>430</v>
      </c>
    </row>
    <row r="2356" spans="1:6" x14ac:dyDescent="0.2">
      <c r="A2356" s="202" t="s">
        <v>3588</v>
      </c>
      <c r="B2356" s="203">
        <v>56.46</v>
      </c>
      <c r="D2356" s="53" t="s">
        <v>3587</v>
      </c>
      <c r="E2356" s="55" t="s">
        <v>3586</v>
      </c>
      <c r="F2356" s="53" t="s">
        <v>430</v>
      </c>
    </row>
    <row r="2357" spans="1:6" x14ac:dyDescent="0.2">
      <c r="A2357" s="202" t="s">
        <v>3590</v>
      </c>
      <c r="B2357" s="203">
        <v>56.06</v>
      </c>
      <c r="D2357" s="53" t="s">
        <v>3588</v>
      </c>
      <c r="E2357" s="55" t="s">
        <v>3589</v>
      </c>
      <c r="F2357" s="53" t="s">
        <v>430</v>
      </c>
    </row>
    <row r="2358" spans="1:6" x14ac:dyDescent="0.2">
      <c r="A2358" s="202" t="s">
        <v>3591</v>
      </c>
      <c r="B2358" s="203">
        <v>58.51</v>
      </c>
      <c r="D2358" s="53" t="s">
        <v>3590</v>
      </c>
      <c r="E2358" s="55" t="s">
        <v>3589</v>
      </c>
      <c r="F2358" s="53" t="s">
        <v>430</v>
      </c>
    </row>
    <row r="2359" spans="1:6" x14ac:dyDescent="0.2">
      <c r="A2359" s="202" t="s">
        <v>3593</v>
      </c>
      <c r="B2359" s="203">
        <v>58.1</v>
      </c>
      <c r="D2359" s="53" t="s">
        <v>3591</v>
      </c>
      <c r="E2359" s="55" t="s">
        <v>3592</v>
      </c>
      <c r="F2359" s="53" t="s">
        <v>430</v>
      </c>
    </row>
    <row r="2360" spans="1:6" x14ac:dyDescent="0.2">
      <c r="A2360" s="202" t="s">
        <v>3594</v>
      </c>
      <c r="B2360" s="203">
        <v>60.72</v>
      </c>
      <c r="D2360" s="53" t="s">
        <v>3593</v>
      </c>
      <c r="E2360" s="55" t="s">
        <v>3592</v>
      </c>
      <c r="F2360" s="53" t="s">
        <v>430</v>
      </c>
    </row>
    <row r="2361" spans="1:6" x14ac:dyDescent="0.2">
      <c r="A2361" s="202" t="s">
        <v>3596</v>
      </c>
      <c r="B2361" s="203">
        <v>60.3</v>
      </c>
      <c r="D2361" s="53" t="s">
        <v>3594</v>
      </c>
      <c r="E2361" s="55" t="s">
        <v>3595</v>
      </c>
      <c r="F2361" s="53" t="s">
        <v>430</v>
      </c>
    </row>
    <row r="2362" spans="1:6" x14ac:dyDescent="0.2">
      <c r="A2362" s="202" t="s">
        <v>3597</v>
      </c>
      <c r="B2362" s="203">
        <v>63.1</v>
      </c>
      <c r="D2362" s="53" t="s">
        <v>3596</v>
      </c>
      <c r="E2362" s="55" t="s">
        <v>3595</v>
      </c>
      <c r="F2362" s="53" t="s">
        <v>430</v>
      </c>
    </row>
    <row r="2363" spans="1:6" x14ac:dyDescent="0.2">
      <c r="A2363" s="202" t="s">
        <v>3599</v>
      </c>
      <c r="B2363" s="203">
        <v>62.66</v>
      </c>
      <c r="D2363" s="53" t="s">
        <v>3597</v>
      </c>
      <c r="E2363" s="55" t="s">
        <v>3598</v>
      </c>
      <c r="F2363" s="53" t="s">
        <v>430</v>
      </c>
    </row>
    <row r="2364" spans="1:6" x14ac:dyDescent="0.2">
      <c r="A2364" s="202" t="s">
        <v>3600</v>
      </c>
      <c r="B2364" s="203">
        <v>65.680000000000007</v>
      </c>
      <c r="D2364" s="53" t="s">
        <v>3599</v>
      </c>
      <c r="E2364" s="55" t="s">
        <v>3598</v>
      </c>
      <c r="F2364" s="53" t="s">
        <v>430</v>
      </c>
    </row>
    <row r="2365" spans="1:6" x14ac:dyDescent="0.2">
      <c r="A2365" s="202" t="s">
        <v>3602</v>
      </c>
      <c r="B2365" s="203">
        <v>65.22</v>
      </c>
      <c r="D2365" s="53" t="s">
        <v>3600</v>
      </c>
      <c r="E2365" s="55" t="s">
        <v>3601</v>
      </c>
      <c r="F2365" s="53" t="s">
        <v>430</v>
      </c>
    </row>
    <row r="2366" spans="1:6" x14ac:dyDescent="0.2">
      <c r="A2366" s="202" t="s">
        <v>3603</v>
      </c>
      <c r="B2366" s="203">
        <v>1.03</v>
      </c>
      <c r="D2366" s="53" t="s">
        <v>3602</v>
      </c>
      <c r="E2366" s="55" t="s">
        <v>3601</v>
      </c>
      <c r="F2366" s="53" t="s">
        <v>430</v>
      </c>
    </row>
    <row r="2367" spans="1:6" x14ac:dyDescent="0.2">
      <c r="A2367" s="202" t="s">
        <v>3606</v>
      </c>
      <c r="B2367" s="203">
        <v>1.01</v>
      </c>
      <c r="D2367" s="53" t="s">
        <v>3603</v>
      </c>
      <c r="E2367" s="55" t="s">
        <v>3604</v>
      </c>
      <c r="F2367" s="53" t="s">
        <v>3605</v>
      </c>
    </row>
    <row r="2368" spans="1:6" x14ac:dyDescent="0.2">
      <c r="A2368" s="202" t="s">
        <v>3607</v>
      </c>
      <c r="B2368" s="203">
        <v>1.3</v>
      </c>
      <c r="D2368" s="53" t="s">
        <v>3606</v>
      </c>
      <c r="E2368" s="55" t="s">
        <v>3604</v>
      </c>
      <c r="F2368" s="53" t="s">
        <v>3605</v>
      </c>
    </row>
    <row r="2369" spans="1:6" x14ac:dyDescent="0.2">
      <c r="A2369" s="202" t="s">
        <v>3609</v>
      </c>
      <c r="B2369" s="203">
        <v>1.28</v>
      </c>
      <c r="D2369" s="53" t="s">
        <v>3607</v>
      </c>
      <c r="E2369" s="55" t="s">
        <v>3608</v>
      </c>
      <c r="F2369" s="53" t="s">
        <v>3605</v>
      </c>
    </row>
    <row r="2370" spans="1:6" x14ac:dyDescent="0.2">
      <c r="A2370" s="202" t="s">
        <v>3610</v>
      </c>
      <c r="B2370" s="203">
        <v>1.48</v>
      </c>
      <c r="D2370" s="53" t="s">
        <v>3609</v>
      </c>
      <c r="E2370" s="55" t="s">
        <v>3608</v>
      </c>
      <c r="F2370" s="53" t="s">
        <v>3605</v>
      </c>
    </row>
    <row r="2371" spans="1:6" x14ac:dyDescent="0.2">
      <c r="A2371" s="202" t="s">
        <v>3612</v>
      </c>
      <c r="B2371" s="203">
        <v>1.45</v>
      </c>
      <c r="D2371" s="53" t="s">
        <v>3610</v>
      </c>
      <c r="E2371" s="55" t="s">
        <v>3611</v>
      </c>
      <c r="F2371" s="53" t="s">
        <v>3605</v>
      </c>
    </row>
    <row r="2372" spans="1:6" x14ac:dyDescent="0.2">
      <c r="A2372" s="202" t="s">
        <v>3613</v>
      </c>
      <c r="B2372" s="203">
        <v>1.73</v>
      </c>
      <c r="D2372" s="53" t="s">
        <v>3612</v>
      </c>
      <c r="E2372" s="55" t="s">
        <v>3611</v>
      </c>
      <c r="F2372" s="53" t="s">
        <v>3605</v>
      </c>
    </row>
    <row r="2373" spans="1:6" x14ac:dyDescent="0.2">
      <c r="A2373" s="202" t="s">
        <v>3615</v>
      </c>
      <c r="B2373" s="203">
        <v>1.7</v>
      </c>
      <c r="D2373" s="53" t="s">
        <v>3613</v>
      </c>
      <c r="E2373" s="55" t="s">
        <v>3614</v>
      </c>
      <c r="F2373" s="53" t="s">
        <v>3605</v>
      </c>
    </row>
    <row r="2374" spans="1:6" x14ac:dyDescent="0.2">
      <c r="A2374" s="202" t="s">
        <v>3616</v>
      </c>
      <c r="B2374" s="203">
        <v>2.08</v>
      </c>
      <c r="D2374" s="53" t="s">
        <v>3615</v>
      </c>
      <c r="E2374" s="55" t="s">
        <v>3614</v>
      </c>
      <c r="F2374" s="53" t="s">
        <v>3605</v>
      </c>
    </row>
    <row r="2375" spans="1:6" x14ac:dyDescent="0.2">
      <c r="A2375" s="202" t="s">
        <v>3618</v>
      </c>
      <c r="B2375" s="203">
        <v>2.04</v>
      </c>
      <c r="D2375" s="53" t="s">
        <v>3616</v>
      </c>
      <c r="E2375" s="55" t="s">
        <v>3617</v>
      </c>
      <c r="F2375" s="53" t="s">
        <v>3605</v>
      </c>
    </row>
    <row r="2376" spans="1:6" x14ac:dyDescent="0.2">
      <c r="A2376" s="202" t="s">
        <v>3619</v>
      </c>
      <c r="B2376" s="203">
        <v>2.59</v>
      </c>
      <c r="D2376" s="53" t="s">
        <v>3618</v>
      </c>
      <c r="E2376" s="55" t="s">
        <v>3617</v>
      </c>
      <c r="F2376" s="53" t="s">
        <v>3605</v>
      </c>
    </row>
    <row r="2377" spans="1:6" x14ac:dyDescent="0.2">
      <c r="A2377" s="202" t="s">
        <v>3621</v>
      </c>
      <c r="B2377" s="203">
        <v>2.54</v>
      </c>
      <c r="D2377" s="53" t="s">
        <v>3619</v>
      </c>
      <c r="E2377" s="55" t="s">
        <v>3620</v>
      </c>
      <c r="F2377" s="53" t="s">
        <v>3605</v>
      </c>
    </row>
    <row r="2378" spans="1:6" x14ac:dyDescent="0.2">
      <c r="A2378" s="202" t="s">
        <v>3622</v>
      </c>
      <c r="B2378" s="203">
        <v>3.46</v>
      </c>
      <c r="D2378" s="53" t="s">
        <v>3621</v>
      </c>
      <c r="E2378" s="55" t="s">
        <v>3620</v>
      </c>
      <c r="F2378" s="53" t="s">
        <v>3605</v>
      </c>
    </row>
    <row r="2379" spans="1:6" x14ac:dyDescent="0.2">
      <c r="A2379" s="202" t="s">
        <v>3624</v>
      </c>
      <c r="B2379" s="203">
        <v>3.4</v>
      </c>
      <c r="D2379" s="53" t="s">
        <v>3622</v>
      </c>
      <c r="E2379" s="55" t="s">
        <v>3623</v>
      </c>
      <c r="F2379" s="53" t="s">
        <v>3605</v>
      </c>
    </row>
    <row r="2380" spans="1:6" x14ac:dyDescent="0.2">
      <c r="A2380" s="202" t="s">
        <v>3625</v>
      </c>
      <c r="B2380" s="203">
        <v>5.2</v>
      </c>
      <c r="D2380" s="53" t="s">
        <v>3624</v>
      </c>
      <c r="E2380" s="55" t="s">
        <v>3623</v>
      </c>
      <c r="F2380" s="53" t="s">
        <v>3605</v>
      </c>
    </row>
    <row r="2381" spans="1:6" x14ac:dyDescent="0.2">
      <c r="A2381" s="202" t="s">
        <v>3627</v>
      </c>
      <c r="B2381" s="203">
        <v>5.1100000000000003</v>
      </c>
      <c r="D2381" s="53" t="s">
        <v>3625</v>
      </c>
      <c r="E2381" s="55" t="s">
        <v>3626</v>
      </c>
      <c r="F2381" s="53" t="s">
        <v>3605</v>
      </c>
    </row>
    <row r="2382" spans="1:6" x14ac:dyDescent="0.2">
      <c r="A2382" s="202" t="s">
        <v>3628</v>
      </c>
      <c r="B2382" s="203">
        <v>10.38</v>
      </c>
      <c r="D2382" s="53" t="s">
        <v>3627</v>
      </c>
      <c r="E2382" s="55" t="s">
        <v>3626</v>
      </c>
      <c r="F2382" s="53" t="s">
        <v>3605</v>
      </c>
    </row>
    <row r="2383" spans="1:6" x14ac:dyDescent="0.2">
      <c r="A2383" s="202" t="s">
        <v>3630</v>
      </c>
      <c r="B2383" s="203">
        <v>10.199999999999999</v>
      </c>
      <c r="D2383" s="53" t="s">
        <v>3628</v>
      </c>
      <c r="E2383" s="55" t="s">
        <v>3629</v>
      </c>
      <c r="F2383" s="53" t="s">
        <v>3605</v>
      </c>
    </row>
    <row r="2384" spans="1:6" x14ac:dyDescent="0.2">
      <c r="A2384" s="202" t="s">
        <v>3631</v>
      </c>
      <c r="B2384" s="203">
        <v>0.78</v>
      </c>
      <c r="D2384" s="53" t="s">
        <v>3630</v>
      </c>
      <c r="E2384" s="55" t="s">
        <v>3629</v>
      </c>
      <c r="F2384" s="53" t="s">
        <v>3605</v>
      </c>
    </row>
    <row r="2385" spans="1:6" x14ac:dyDescent="0.2">
      <c r="A2385" s="202" t="s">
        <v>3633</v>
      </c>
      <c r="B2385" s="203">
        <v>0.77</v>
      </c>
      <c r="D2385" s="53" t="s">
        <v>3631</v>
      </c>
      <c r="E2385" s="55" t="s">
        <v>3632</v>
      </c>
      <c r="F2385" s="53" t="s">
        <v>3605</v>
      </c>
    </row>
    <row r="2386" spans="1:6" x14ac:dyDescent="0.2">
      <c r="A2386" s="202" t="s">
        <v>3634</v>
      </c>
      <c r="B2386" s="203">
        <v>1</v>
      </c>
      <c r="D2386" s="53" t="s">
        <v>3633</v>
      </c>
      <c r="E2386" s="55" t="s">
        <v>3632</v>
      </c>
      <c r="F2386" s="53" t="s">
        <v>3605</v>
      </c>
    </row>
    <row r="2387" spans="1:6" x14ac:dyDescent="0.2">
      <c r="A2387" s="202" t="s">
        <v>3636</v>
      </c>
      <c r="B2387" s="203">
        <v>0.98</v>
      </c>
      <c r="D2387" s="53" t="s">
        <v>3634</v>
      </c>
      <c r="E2387" s="55" t="s">
        <v>3635</v>
      </c>
      <c r="F2387" s="53" t="s">
        <v>3605</v>
      </c>
    </row>
    <row r="2388" spans="1:6" x14ac:dyDescent="0.2">
      <c r="A2388" s="202" t="s">
        <v>3637</v>
      </c>
      <c r="B2388" s="203">
        <v>1.1399999999999999</v>
      </c>
      <c r="D2388" s="53" t="s">
        <v>3636</v>
      </c>
      <c r="E2388" s="55" t="s">
        <v>3635</v>
      </c>
      <c r="F2388" s="53" t="s">
        <v>3605</v>
      </c>
    </row>
    <row r="2389" spans="1:6" x14ac:dyDescent="0.2">
      <c r="A2389" s="202" t="s">
        <v>3639</v>
      </c>
      <c r="B2389" s="203">
        <v>1.1200000000000001</v>
      </c>
      <c r="D2389" s="53" t="s">
        <v>3637</v>
      </c>
      <c r="E2389" s="55" t="s">
        <v>3638</v>
      </c>
      <c r="F2389" s="53" t="s">
        <v>3605</v>
      </c>
    </row>
    <row r="2390" spans="1:6" x14ac:dyDescent="0.2">
      <c r="A2390" s="202" t="s">
        <v>3640</v>
      </c>
      <c r="B2390" s="203">
        <v>1.33</v>
      </c>
      <c r="D2390" s="53" t="s">
        <v>3639</v>
      </c>
      <c r="E2390" s="55" t="s">
        <v>3638</v>
      </c>
      <c r="F2390" s="53" t="s">
        <v>3605</v>
      </c>
    </row>
    <row r="2391" spans="1:6" x14ac:dyDescent="0.2">
      <c r="A2391" s="202" t="s">
        <v>3642</v>
      </c>
      <c r="B2391" s="203">
        <v>1.31</v>
      </c>
      <c r="D2391" s="53" t="s">
        <v>3640</v>
      </c>
      <c r="E2391" s="55" t="s">
        <v>3641</v>
      </c>
      <c r="F2391" s="53" t="s">
        <v>3605</v>
      </c>
    </row>
    <row r="2392" spans="1:6" x14ac:dyDescent="0.2">
      <c r="A2392" s="202" t="s">
        <v>3643</v>
      </c>
      <c r="B2392" s="203">
        <v>1.59</v>
      </c>
      <c r="D2392" s="53" t="s">
        <v>3642</v>
      </c>
      <c r="E2392" s="55" t="s">
        <v>3641</v>
      </c>
      <c r="F2392" s="53" t="s">
        <v>3605</v>
      </c>
    </row>
    <row r="2393" spans="1:6" x14ac:dyDescent="0.2">
      <c r="A2393" s="202" t="s">
        <v>3645</v>
      </c>
      <c r="B2393" s="203">
        <v>1.57</v>
      </c>
      <c r="D2393" s="53" t="s">
        <v>3643</v>
      </c>
      <c r="E2393" s="55" t="s">
        <v>3644</v>
      </c>
      <c r="F2393" s="53" t="s">
        <v>3605</v>
      </c>
    </row>
    <row r="2394" spans="1:6" x14ac:dyDescent="0.2">
      <c r="A2394" s="202" t="s">
        <v>3646</v>
      </c>
      <c r="B2394" s="203">
        <v>1.97</v>
      </c>
      <c r="D2394" s="53" t="s">
        <v>3645</v>
      </c>
      <c r="E2394" s="55" t="s">
        <v>3644</v>
      </c>
      <c r="F2394" s="53" t="s">
        <v>3605</v>
      </c>
    </row>
    <row r="2395" spans="1:6" x14ac:dyDescent="0.2">
      <c r="A2395" s="202" t="s">
        <v>3648</v>
      </c>
      <c r="B2395" s="203">
        <v>1.94</v>
      </c>
      <c r="D2395" s="53" t="s">
        <v>3646</v>
      </c>
      <c r="E2395" s="55" t="s">
        <v>3647</v>
      </c>
      <c r="F2395" s="53" t="s">
        <v>3605</v>
      </c>
    </row>
    <row r="2396" spans="1:6" x14ac:dyDescent="0.2">
      <c r="A2396" s="202" t="s">
        <v>3649</v>
      </c>
      <c r="B2396" s="203">
        <v>2.64</v>
      </c>
      <c r="D2396" s="53" t="s">
        <v>3648</v>
      </c>
      <c r="E2396" s="55" t="s">
        <v>3647</v>
      </c>
      <c r="F2396" s="53" t="s">
        <v>3605</v>
      </c>
    </row>
    <row r="2397" spans="1:6" x14ac:dyDescent="0.2">
      <c r="A2397" s="202" t="s">
        <v>3651</v>
      </c>
      <c r="B2397" s="203">
        <v>2.6</v>
      </c>
      <c r="D2397" s="53" t="s">
        <v>3649</v>
      </c>
      <c r="E2397" s="55" t="s">
        <v>3650</v>
      </c>
      <c r="F2397" s="53" t="s">
        <v>3605</v>
      </c>
    </row>
    <row r="2398" spans="1:6" x14ac:dyDescent="0.2">
      <c r="A2398" s="202" t="s">
        <v>3652</v>
      </c>
      <c r="B2398" s="203">
        <v>3.97</v>
      </c>
      <c r="D2398" s="53" t="s">
        <v>3651</v>
      </c>
      <c r="E2398" s="55" t="s">
        <v>3650</v>
      </c>
      <c r="F2398" s="53" t="s">
        <v>3605</v>
      </c>
    </row>
    <row r="2399" spans="1:6" x14ac:dyDescent="0.2">
      <c r="A2399" s="202" t="s">
        <v>3654</v>
      </c>
      <c r="B2399" s="203">
        <v>3.92</v>
      </c>
      <c r="D2399" s="53" t="s">
        <v>3652</v>
      </c>
      <c r="E2399" s="55" t="s">
        <v>3653</v>
      </c>
      <c r="F2399" s="53" t="s">
        <v>3605</v>
      </c>
    </row>
    <row r="2400" spans="1:6" x14ac:dyDescent="0.2">
      <c r="A2400" s="202" t="s">
        <v>3655</v>
      </c>
      <c r="B2400" s="203">
        <v>7.93</v>
      </c>
      <c r="D2400" s="53" t="s">
        <v>3654</v>
      </c>
      <c r="E2400" s="55" t="s">
        <v>3653</v>
      </c>
      <c r="F2400" s="53" t="s">
        <v>3605</v>
      </c>
    </row>
    <row r="2401" spans="1:6" x14ac:dyDescent="0.2">
      <c r="A2401" s="202" t="s">
        <v>3657</v>
      </c>
      <c r="B2401" s="203">
        <v>7.81</v>
      </c>
      <c r="D2401" s="53" t="s">
        <v>3655</v>
      </c>
      <c r="E2401" s="55" t="s">
        <v>3656</v>
      </c>
      <c r="F2401" s="53" t="s">
        <v>3605</v>
      </c>
    </row>
    <row r="2402" spans="1:6" x14ac:dyDescent="0.2">
      <c r="A2402" s="202" t="s">
        <v>3658</v>
      </c>
      <c r="B2402" s="203">
        <v>1.28</v>
      </c>
      <c r="D2402" s="53" t="s">
        <v>3657</v>
      </c>
      <c r="E2402" s="55" t="s">
        <v>3656</v>
      </c>
      <c r="F2402" s="53" t="s">
        <v>3605</v>
      </c>
    </row>
    <row r="2403" spans="1:6" x14ac:dyDescent="0.2">
      <c r="A2403" s="202" t="s">
        <v>3660</v>
      </c>
      <c r="B2403" s="203">
        <v>1.24</v>
      </c>
      <c r="D2403" s="53" t="s">
        <v>3658</v>
      </c>
      <c r="E2403" s="55" t="s">
        <v>3659</v>
      </c>
      <c r="F2403" s="53" t="s">
        <v>3605</v>
      </c>
    </row>
    <row r="2404" spans="1:6" x14ac:dyDescent="0.2">
      <c r="A2404" s="202" t="s">
        <v>3661</v>
      </c>
      <c r="B2404" s="203">
        <v>1.62</v>
      </c>
      <c r="D2404" s="53" t="s">
        <v>3660</v>
      </c>
      <c r="E2404" s="55" t="s">
        <v>3659</v>
      </c>
      <c r="F2404" s="53" t="s">
        <v>3605</v>
      </c>
    </row>
    <row r="2405" spans="1:6" x14ac:dyDescent="0.2">
      <c r="A2405" s="202" t="s">
        <v>3663</v>
      </c>
      <c r="B2405" s="203">
        <v>1.57</v>
      </c>
      <c r="D2405" s="53" t="s">
        <v>3661</v>
      </c>
      <c r="E2405" s="55" t="s">
        <v>3662</v>
      </c>
      <c r="F2405" s="53" t="s">
        <v>3605</v>
      </c>
    </row>
    <row r="2406" spans="1:6" x14ac:dyDescent="0.2">
      <c r="A2406" s="202" t="s">
        <v>3664</v>
      </c>
      <c r="B2406" s="203">
        <v>1.84</v>
      </c>
      <c r="D2406" s="53" t="s">
        <v>3663</v>
      </c>
      <c r="E2406" s="55" t="s">
        <v>3662</v>
      </c>
      <c r="F2406" s="53" t="s">
        <v>3605</v>
      </c>
    </row>
    <row r="2407" spans="1:6" x14ac:dyDescent="0.2">
      <c r="A2407" s="202" t="s">
        <v>3666</v>
      </c>
      <c r="B2407" s="203">
        <v>1.78</v>
      </c>
      <c r="D2407" s="53" t="s">
        <v>3664</v>
      </c>
      <c r="E2407" s="55" t="s">
        <v>3665</v>
      </c>
      <c r="F2407" s="53" t="s">
        <v>3605</v>
      </c>
    </row>
    <row r="2408" spans="1:6" x14ac:dyDescent="0.2">
      <c r="A2408" s="202" t="s">
        <v>3667</v>
      </c>
      <c r="B2408" s="203">
        <v>2.16</v>
      </c>
      <c r="D2408" s="53" t="s">
        <v>3666</v>
      </c>
      <c r="E2408" s="55" t="s">
        <v>3665</v>
      </c>
      <c r="F2408" s="53" t="s">
        <v>3605</v>
      </c>
    </row>
    <row r="2409" spans="1:6" x14ac:dyDescent="0.2">
      <c r="A2409" s="202" t="s">
        <v>3669</v>
      </c>
      <c r="B2409" s="203">
        <v>2.08</v>
      </c>
      <c r="D2409" s="53" t="s">
        <v>3667</v>
      </c>
      <c r="E2409" s="55" t="s">
        <v>3668</v>
      </c>
      <c r="F2409" s="53" t="s">
        <v>3605</v>
      </c>
    </row>
    <row r="2410" spans="1:6" x14ac:dyDescent="0.2">
      <c r="A2410" s="202" t="s">
        <v>3670</v>
      </c>
      <c r="B2410" s="203">
        <v>2.6</v>
      </c>
      <c r="D2410" s="53" t="s">
        <v>3669</v>
      </c>
      <c r="E2410" s="55" t="s">
        <v>3668</v>
      </c>
      <c r="F2410" s="53" t="s">
        <v>3605</v>
      </c>
    </row>
    <row r="2411" spans="1:6" x14ac:dyDescent="0.2">
      <c r="A2411" s="202" t="s">
        <v>3672</v>
      </c>
      <c r="B2411" s="203">
        <v>2.5099999999999998</v>
      </c>
      <c r="D2411" s="53" t="s">
        <v>3670</v>
      </c>
      <c r="E2411" s="55" t="s">
        <v>3671</v>
      </c>
      <c r="F2411" s="53" t="s">
        <v>3605</v>
      </c>
    </row>
    <row r="2412" spans="1:6" x14ac:dyDescent="0.2">
      <c r="A2412" s="202" t="s">
        <v>3673</v>
      </c>
      <c r="B2412" s="203">
        <v>3.23</v>
      </c>
      <c r="D2412" s="53" t="s">
        <v>3672</v>
      </c>
      <c r="E2412" s="55" t="s">
        <v>3671</v>
      </c>
      <c r="F2412" s="53" t="s">
        <v>3605</v>
      </c>
    </row>
    <row r="2413" spans="1:6" x14ac:dyDescent="0.2">
      <c r="A2413" s="202" t="s">
        <v>3675</v>
      </c>
      <c r="B2413" s="203">
        <v>3.12</v>
      </c>
      <c r="D2413" s="53" t="s">
        <v>3673</v>
      </c>
      <c r="E2413" s="55" t="s">
        <v>3674</v>
      </c>
      <c r="F2413" s="53" t="s">
        <v>3605</v>
      </c>
    </row>
    <row r="2414" spans="1:6" x14ac:dyDescent="0.2">
      <c r="A2414" s="202" t="s">
        <v>3676</v>
      </c>
      <c r="B2414" s="203">
        <v>4.32</v>
      </c>
      <c r="D2414" s="53" t="s">
        <v>3675</v>
      </c>
      <c r="E2414" s="55" t="s">
        <v>3674</v>
      </c>
      <c r="F2414" s="53" t="s">
        <v>3605</v>
      </c>
    </row>
    <row r="2415" spans="1:6" x14ac:dyDescent="0.2">
      <c r="A2415" s="202" t="s">
        <v>3678</v>
      </c>
      <c r="B2415" s="203">
        <v>4.17</v>
      </c>
      <c r="D2415" s="53" t="s">
        <v>3676</v>
      </c>
      <c r="E2415" s="55" t="s">
        <v>3677</v>
      </c>
      <c r="F2415" s="53" t="s">
        <v>3605</v>
      </c>
    </row>
    <row r="2416" spans="1:6" x14ac:dyDescent="0.2">
      <c r="A2416" s="202" t="s">
        <v>3679</v>
      </c>
      <c r="B2416" s="203">
        <v>6.56</v>
      </c>
      <c r="D2416" s="53" t="s">
        <v>3678</v>
      </c>
      <c r="E2416" s="55" t="s">
        <v>3677</v>
      </c>
      <c r="F2416" s="53" t="s">
        <v>3605</v>
      </c>
    </row>
    <row r="2417" spans="1:6" x14ac:dyDescent="0.2">
      <c r="A2417" s="202" t="s">
        <v>3681</v>
      </c>
      <c r="B2417" s="203">
        <v>6.33</v>
      </c>
      <c r="D2417" s="53" t="s">
        <v>3679</v>
      </c>
      <c r="E2417" s="55" t="s">
        <v>3680</v>
      </c>
      <c r="F2417" s="53" t="s">
        <v>3605</v>
      </c>
    </row>
    <row r="2418" spans="1:6" x14ac:dyDescent="0.2">
      <c r="A2418" s="202" t="s">
        <v>3682</v>
      </c>
      <c r="B2418" s="203">
        <v>13</v>
      </c>
      <c r="D2418" s="53" t="s">
        <v>3681</v>
      </c>
      <c r="E2418" s="55" t="s">
        <v>3680</v>
      </c>
      <c r="F2418" s="53" t="s">
        <v>3605</v>
      </c>
    </row>
    <row r="2419" spans="1:6" x14ac:dyDescent="0.2">
      <c r="A2419" s="202" t="s">
        <v>3684</v>
      </c>
      <c r="B2419" s="203">
        <v>12.55</v>
      </c>
      <c r="D2419" s="53" t="s">
        <v>3682</v>
      </c>
      <c r="E2419" s="55" t="s">
        <v>3683</v>
      </c>
      <c r="F2419" s="53" t="s">
        <v>3605</v>
      </c>
    </row>
    <row r="2420" spans="1:6" x14ac:dyDescent="0.2">
      <c r="A2420" s="202" t="s">
        <v>3685</v>
      </c>
      <c r="B2420" s="203">
        <v>1.03</v>
      </c>
      <c r="D2420" s="53" t="s">
        <v>3684</v>
      </c>
      <c r="E2420" s="55" t="s">
        <v>3683</v>
      </c>
      <c r="F2420" s="53" t="s">
        <v>3605</v>
      </c>
    </row>
    <row r="2421" spans="1:6" x14ac:dyDescent="0.2">
      <c r="A2421" s="202" t="s">
        <v>3687</v>
      </c>
      <c r="B2421" s="203">
        <v>1.01</v>
      </c>
      <c r="D2421" s="53" t="s">
        <v>3685</v>
      </c>
      <c r="E2421" s="55" t="s">
        <v>3686</v>
      </c>
      <c r="F2421" s="53" t="s">
        <v>3605</v>
      </c>
    </row>
    <row r="2422" spans="1:6" x14ac:dyDescent="0.2">
      <c r="A2422" s="202" t="s">
        <v>3688</v>
      </c>
      <c r="B2422" s="203">
        <v>1.3</v>
      </c>
      <c r="D2422" s="53" t="s">
        <v>3687</v>
      </c>
      <c r="E2422" s="55" t="s">
        <v>3686</v>
      </c>
      <c r="F2422" s="53" t="s">
        <v>3605</v>
      </c>
    </row>
    <row r="2423" spans="1:6" x14ac:dyDescent="0.2">
      <c r="A2423" s="202" t="s">
        <v>3690</v>
      </c>
      <c r="B2423" s="203">
        <v>1.28</v>
      </c>
      <c r="D2423" s="53" t="s">
        <v>3688</v>
      </c>
      <c r="E2423" s="55" t="s">
        <v>3689</v>
      </c>
      <c r="F2423" s="53" t="s">
        <v>3605</v>
      </c>
    </row>
    <row r="2424" spans="1:6" x14ac:dyDescent="0.2">
      <c r="A2424" s="202" t="s">
        <v>3691</v>
      </c>
      <c r="B2424" s="203">
        <v>1.47</v>
      </c>
      <c r="D2424" s="53" t="s">
        <v>3690</v>
      </c>
      <c r="E2424" s="55" t="s">
        <v>3689</v>
      </c>
      <c r="F2424" s="53" t="s">
        <v>3605</v>
      </c>
    </row>
    <row r="2425" spans="1:6" x14ac:dyDescent="0.2">
      <c r="A2425" s="202" t="s">
        <v>3693</v>
      </c>
      <c r="B2425" s="203">
        <v>1.44</v>
      </c>
      <c r="D2425" s="53" t="s">
        <v>3691</v>
      </c>
      <c r="E2425" s="55" t="s">
        <v>3692</v>
      </c>
      <c r="F2425" s="53" t="s">
        <v>3605</v>
      </c>
    </row>
    <row r="2426" spans="1:6" x14ac:dyDescent="0.2">
      <c r="A2426" s="202" t="s">
        <v>3694</v>
      </c>
      <c r="B2426" s="203">
        <v>1.71</v>
      </c>
      <c r="D2426" s="53" t="s">
        <v>3693</v>
      </c>
      <c r="E2426" s="55" t="s">
        <v>3692</v>
      </c>
      <c r="F2426" s="53" t="s">
        <v>3605</v>
      </c>
    </row>
    <row r="2427" spans="1:6" x14ac:dyDescent="0.2">
      <c r="A2427" s="202" t="s">
        <v>3696</v>
      </c>
      <c r="B2427" s="203">
        <v>1.69</v>
      </c>
      <c r="D2427" s="53" t="s">
        <v>3694</v>
      </c>
      <c r="E2427" s="55" t="s">
        <v>3695</v>
      </c>
      <c r="F2427" s="53" t="s">
        <v>3605</v>
      </c>
    </row>
    <row r="2428" spans="1:6" x14ac:dyDescent="0.2">
      <c r="A2428" s="202" t="s">
        <v>3697</v>
      </c>
      <c r="B2428" s="203">
        <v>2.0699999999999998</v>
      </c>
      <c r="D2428" s="53" t="s">
        <v>3696</v>
      </c>
      <c r="E2428" s="55" t="s">
        <v>3695</v>
      </c>
      <c r="F2428" s="53" t="s">
        <v>3605</v>
      </c>
    </row>
    <row r="2429" spans="1:6" x14ac:dyDescent="0.2">
      <c r="A2429" s="202" t="s">
        <v>3699</v>
      </c>
      <c r="B2429" s="203">
        <v>2.0299999999999998</v>
      </c>
      <c r="D2429" s="53" t="s">
        <v>3697</v>
      </c>
      <c r="E2429" s="55" t="s">
        <v>3698</v>
      </c>
      <c r="F2429" s="53" t="s">
        <v>3605</v>
      </c>
    </row>
    <row r="2430" spans="1:6" x14ac:dyDescent="0.2">
      <c r="A2430" s="202" t="s">
        <v>3700</v>
      </c>
      <c r="B2430" s="203">
        <v>2.58</v>
      </c>
      <c r="D2430" s="53" t="s">
        <v>3699</v>
      </c>
      <c r="E2430" s="55" t="s">
        <v>3698</v>
      </c>
      <c r="F2430" s="53" t="s">
        <v>3605</v>
      </c>
    </row>
    <row r="2431" spans="1:6" x14ac:dyDescent="0.2">
      <c r="A2431" s="202" t="s">
        <v>3702</v>
      </c>
      <c r="B2431" s="203">
        <v>2.54</v>
      </c>
      <c r="D2431" s="53" t="s">
        <v>3700</v>
      </c>
      <c r="E2431" s="55" t="s">
        <v>3701</v>
      </c>
      <c r="F2431" s="53" t="s">
        <v>3605</v>
      </c>
    </row>
    <row r="2432" spans="1:6" x14ac:dyDescent="0.2">
      <c r="A2432" s="202" t="s">
        <v>3703</v>
      </c>
      <c r="B2432" s="203">
        <v>3.45</v>
      </c>
      <c r="D2432" s="53" t="s">
        <v>3702</v>
      </c>
      <c r="E2432" s="55" t="s">
        <v>3701</v>
      </c>
      <c r="F2432" s="53" t="s">
        <v>3605</v>
      </c>
    </row>
    <row r="2433" spans="1:6" x14ac:dyDescent="0.2">
      <c r="A2433" s="202" t="s">
        <v>3705</v>
      </c>
      <c r="B2433" s="203">
        <v>3.4</v>
      </c>
      <c r="D2433" s="53" t="s">
        <v>3703</v>
      </c>
      <c r="E2433" s="55" t="s">
        <v>3704</v>
      </c>
      <c r="F2433" s="53" t="s">
        <v>3605</v>
      </c>
    </row>
    <row r="2434" spans="1:6" x14ac:dyDescent="0.2">
      <c r="A2434" s="202" t="s">
        <v>3706</v>
      </c>
      <c r="B2434" s="203">
        <v>5.17</v>
      </c>
      <c r="D2434" s="53" t="s">
        <v>3705</v>
      </c>
      <c r="E2434" s="55" t="s">
        <v>3704</v>
      </c>
      <c r="F2434" s="53" t="s">
        <v>3605</v>
      </c>
    </row>
    <row r="2435" spans="1:6" x14ac:dyDescent="0.2">
      <c r="A2435" s="202" t="s">
        <v>3708</v>
      </c>
      <c r="B2435" s="203">
        <v>5.09</v>
      </c>
      <c r="D2435" s="53" t="s">
        <v>3706</v>
      </c>
      <c r="E2435" s="55" t="s">
        <v>3707</v>
      </c>
      <c r="F2435" s="53" t="s">
        <v>3605</v>
      </c>
    </row>
    <row r="2436" spans="1:6" x14ac:dyDescent="0.2">
      <c r="A2436" s="202" t="s">
        <v>3709</v>
      </c>
      <c r="B2436" s="203">
        <v>10.35</v>
      </c>
      <c r="D2436" s="53" t="s">
        <v>3708</v>
      </c>
      <c r="E2436" s="55" t="s">
        <v>3707</v>
      </c>
      <c r="F2436" s="53" t="s">
        <v>3605</v>
      </c>
    </row>
    <row r="2437" spans="1:6" x14ac:dyDescent="0.2">
      <c r="A2437" s="202" t="s">
        <v>3711</v>
      </c>
      <c r="B2437" s="203">
        <v>10.18</v>
      </c>
      <c r="D2437" s="53" t="s">
        <v>3709</v>
      </c>
      <c r="E2437" s="55" t="s">
        <v>3710</v>
      </c>
      <c r="F2437" s="53" t="s">
        <v>3605</v>
      </c>
    </row>
    <row r="2438" spans="1:6" x14ac:dyDescent="0.2">
      <c r="A2438" s="202" t="s">
        <v>3712</v>
      </c>
      <c r="B2438" s="203">
        <v>0.87</v>
      </c>
      <c r="D2438" s="53" t="s">
        <v>3711</v>
      </c>
      <c r="E2438" s="55" t="s">
        <v>3710</v>
      </c>
      <c r="F2438" s="53" t="s">
        <v>3605</v>
      </c>
    </row>
    <row r="2439" spans="1:6" x14ac:dyDescent="0.2">
      <c r="A2439" s="202" t="s">
        <v>3714</v>
      </c>
      <c r="B2439" s="203">
        <v>0.86</v>
      </c>
      <c r="D2439" s="53" t="s">
        <v>3712</v>
      </c>
      <c r="E2439" s="55" t="s">
        <v>3713</v>
      </c>
      <c r="F2439" s="53" t="s">
        <v>3605</v>
      </c>
    </row>
    <row r="2440" spans="1:6" x14ac:dyDescent="0.2">
      <c r="A2440" s="202" t="s">
        <v>3715</v>
      </c>
      <c r="B2440" s="203">
        <v>1.1100000000000001</v>
      </c>
      <c r="D2440" s="53" t="s">
        <v>3714</v>
      </c>
      <c r="E2440" s="55" t="s">
        <v>3713</v>
      </c>
      <c r="F2440" s="53" t="s">
        <v>3605</v>
      </c>
    </row>
    <row r="2441" spans="1:6" x14ac:dyDescent="0.2">
      <c r="A2441" s="202" t="s">
        <v>3717</v>
      </c>
      <c r="B2441" s="203">
        <v>1.1000000000000001</v>
      </c>
      <c r="D2441" s="53" t="s">
        <v>3715</v>
      </c>
      <c r="E2441" s="55" t="s">
        <v>3716</v>
      </c>
      <c r="F2441" s="53" t="s">
        <v>3605</v>
      </c>
    </row>
    <row r="2442" spans="1:6" x14ac:dyDescent="0.2">
      <c r="A2442" s="202" t="s">
        <v>3718</v>
      </c>
      <c r="B2442" s="203">
        <v>1.27</v>
      </c>
      <c r="D2442" s="53" t="s">
        <v>3717</v>
      </c>
      <c r="E2442" s="55" t="s">
        <v>3716</v>
      </c>
      <c r="F2442" s="53" t="s">
        <v>3605</v>
      </c>
    </row>
    <row r="2443" spans="1:6" x14ac:dyDescent="0.2">
      <c r="A2443" s="202" t="s">
        <v>3720</v>
      </c>
      <c r="B2443" s="203">
        <v>1.26</v>
      </c>
      <c r="D2443" s="53" t="s">
        <v>3718</v>
      </c>
      <c r="E2443" s="55" t="s">
        <v>3719</v>
      </c>
      <c r="F2443" s="53" t="s">
        <v>3605</v>
      </c>
    </row>
    <row r="2444" spans="1:6" x14ac:dyDescent="0.2">
      <c r="A2444" s="202" t="s">
        <v>3721</v>
      </c>
      <c r="B2444" s="203">
        <v>1.49</v>
      </c>
      <c r="D2444" s="53" t="s">
        <v>3720</v>
      </c>
      <c r="E2444" s="55" t="s">
        <v>3719</v>
      </c>
      <c r="F2444" s="53" t="s">
        <v>3605</v>
      </c>
    </row>
    <row r="2445" spans="1:6" x14ac:dyDescent="0.2">
      <c r="A2445" s="202" t="s">
        <v>3723</v>
      </c>
      <c r="B2445" s="203">
        <v>1.47</v>
      </c>
      <c r="D2445" s="53" t="s">
        <v>3721</v>
      </c>
      <c r="E2445" s="55" t="s">
        <v>3722</v>
      </c>
      <c r="F2445" s="53" t="s">
        <v>3605</v>
      </c>
    </row>
    <row r="2446" spans="1:6" x14ac:dyDescent="0.2">
      <c r="A2446" s="202" t="s">
        <v>3724</v>
      </c>
      <c r="B2446" s="203">
        <v>1.78</v>
      </c>
      <c r="D2446" s="53" t="s">
        <v>3723</v>
      </c>
      <c r="E2446" s="55" t="s">
        <v>3722</v>
      </c>
      <c r="F2446" s="53" t="s">
        <v>3605</v>
      </c>
    </row>
    <row r="2447" spans="1:6" x14ac:dyDescent="0.2">
      <c r="A2447" s="202" t="s">
        <v>3726</v>
      </c>
      <c r="B2447" s="203">
        <v>1.76</v>
      </c>
      <c r="D2447" s="53" t="s">
        <v>3724</v>
      </c>
      <c r="E2447" s="55" t="s">
        <v>3725</v>
      </c>
      <c r="F2447" s="53" t="s">
        <v>3605</v>
      </c>
    </row>
    <row r="2448" spans="1:6" x14ac:dyDescent="0.2">
      <c r="A2448" s="202" t="s">
        <v>3727</v>
      </c>
      <c r="B2448" s="203">
        <v>2.21</v>
      </c>
      <c r="D2448" s="53" t="s">
        <v>3726</v>
      </c>
      <c r="E2448" s="55" t="s">
        <v>3725</v>
      </c>
      <c r="F2448" s="53" t="s">
        <v>3605</v>
      </c>
    </row>
    <row r="2449" spans="1:6" x14ac:dyDescent="0.2">
      <c r="A2449" s="202" t="s">
        <v>3729</v>
      </c>
      <c r="B2449" s="203">
        <v>2.1800000000000002</v>
      </c>
      <c r="D2449" s="53" t="s">
        <v>3727</v>
      </c>
      <c r="E2449" s="55" t="s">
        <v>3728</v>
      </c>
      <c r="F2449" s="53" t="s">
        <v>3605</v>
      </c>
    </row>
    <row r="2450" spans="1:6" x14ac:dyDescent="0.2">
      <c r="A2450" s="202" t="s">
        <v>3730</v>
      </c>
      <c r="B2450" s="203">
        <v>2.95</v>
      </c>
      <c r="D2450" s="53" t="s">
        <v>3729</v>
      </c>
      <c r="E2450" s="55" t="s">
        <v>3728</v>
      </c>
      <c r="F2450" s="53" t="s">
        <v>3605</v>
      </c>
    </row>
    <row r="2451" spans="1:6" x14ac:dyDescent="0.2">
      <c r="A2451" s="202" t="s">
        <v>3732</v>
      </c>
      <c r="B2451" s="203">
        <v>2.92</v>
      </c>
      <c r="D2451" s="53" t="s">
        <v>3730</v>
      </c>
      <c r="E2451" s="55" t="s">
        <v>3731</v>
      </c>
      <c r="F2451" s="53" t="s">
        <v>3605</v>
      </c>
    </row>
    <row r="2452" spans="1:6" x14ac:dyDescent="0.2">
      <c r="A2452" s="202" t="s">
        <v>3733</v>
      </c>
      <c r="B2452" s="203">
        <v>4.53</v>
      </c>
      <c r="D2452" s="53" t="s">
        <v>3732</v>
      </c>
      <c r="E2452" s="55" t="s">
        <v>3731</v>
      </c>
      <c r="F2452" s="53" t="s">
        <v>3605</v>
      </c>
    </row>
    <row r="2453" spans="1:6" x14ac:dyDescent="0.2">
      <c r="A2453" s="202" t="s">
        <v>3735</v>
      </c>
      <c r="B2453" s="203">
        <v>4.47</v>
      </c>
      <c r="D2453" s="53" t="s">
        <v>3733</v>
      </c>
      <c r="E2453" s="55" t="s">
        <v>3734</v>
      </c>
      <c r="F2453" s="53" t="s">
        <v>3605</v>
      </c>
    </row>
    <row r="2454" spans="1:6" x14ac:dyDescent="0.2">
      <c r="A2454" s="202" t="s">
        <v>3736</v>
      </c>
      <c r="B2454" s="203">
        <v>8.8699999999999992</v>
      </c>
      <c r="D2454" s="53" t="s">
        <v>3735</v>
      </c>
      <c r="E2454" s="55" t="s">
        <v>3734</v>
      </c>
      <c r="F2454" s="53" t="s">
        <v>3605</v>
      </c>
    </row>
    <row r="2455" spans="1:6" x14ac:dyDescent="0.2">
      <c r="A2455" s="202" t="s">
        <v>3738</v>
      </c>
      <c r="B2455" s="203">
        <v>8.76</v>
      </c>
      <c r="D2455" s="53" t="s">
        <v>3736</v>
      </c>
      <c r="E2455" s="55" t="s">
        <v>3737</v>
      </c>
      <c r="F2455" s="53" t="s">
        <v>3605</v>
      </c>
    </row>
    <row r="2456" spans="1:6" x14ac:dyDescent="0.2">
      <c r="A2456" s="202" t="s">
        <v>3739</v>
      </c>
      <c r="B2456" s="203">
        <v>0.63</v>
      </c>
      <c r="D2456" s="53" t="s">
        <v>3738</v>
      </c>
      <c r="E2456" s="55" t="s">
        <v>3737</v>
      </c>
      <c r="F2456" s="53" t="s">
        <v>3605</v>
      </c>
    </row>
    <row r="2457" spans="1:6" x14ac:dyDescent="0.2">
      <c r="A2457" s="202" t="s">
        <v>3741</v>
      </c>
      <c r="B2457" s="203">
        <v>0.62</v>
      </c>
      <c r="D2457" s="53" t="s">
        <v>3739</v>
      </c>
      <c r="E2457" s="55" t="s">
        <v>3740</v>
      </c>
      <c r="F2457" s="53" t="s">
        <v>3605</v>
      </c>
    </row>
    <row r="2458" spans="1:6" x14ac:dyDescent="0.2">
      <c r="A2458" s="202" t="s">
        <v>3742</v>
      </c>
      <c r="B2458" s="203">
        <v>0.76</v>
      </c>
      <c r="D2458" s="53" t="s">
        <v>3741</v>
      </c>
      <c r="E2458" s="55" t="s">
        <v>3740</v>
      </c>
      <c r="F2458" s="53" t="s">
        <v>3605</v>
      </c>
    </row>
    <row r="2459" spans="1:6" x14ac:dyDescent="0.2">
      <c r="A2459" s="202" t="s">
        <v>3744</v>
      </c>
      <c r="B2459" s="203">
        <v>0.75</v>
      </c>
      <c r="D2459" s="53" t="s">
        <v>3742</v>
      </c>
      <c r="E2459" s="55" t="s">
        <v>3743</v>
      </c>
      <c r="F2459" s="53" t="s">
        <v>3605</v>
      </c>
    </row>
    <row r="2460" spans="1:6" x14ac:dyDescent="0.2">
      <c r="A2460" s="202" t="s">
        <v>3745</v>
      </c>
      <c r="B2460" s="203">
        <v>0.89</v>
      </c>
      <c r="D2460" s="53" t="s">
        <v>3744</v>
      </c>
      <c r="E2460" s="55" t="s">
        <v>3743</v>
      </c>
      <c r="F2460" s="53" t="s">
        <v>3605</v>
      </c>
    </row>
    <row r="2461" spans="1:6" x14ac:dyDescent="0.2">
      <c r="A2461" s="202" t="s">
        <v>3747</v>
      </c>
      <c r="B2461" s="203">
        <v>0.88</v>
      </c>
      <c r="D2461" s="53" t="s">
        <v>3745</v>
      </c>
      <c r="E2461" s="55" t="s">
        <v>3746</v>
      </c>
      <c r="F2461" s="53" t="s">
        <v>3605</v>
      </c>
    </row>
    <row r="2462" spans="1:6" x14ac:dyDescent="0.2">
      <c r="A2462" s="202" t="s">
        <v>3748</v>
      </c>
      <c r="B2462" s="203">
        <v>1.02</v>
      </c>
      <c r="D2462" s="53" t="s">
        <v>3747</v>
      </c>
      <c r="E2462" s="55" t="s">
        <v>3746</v>
      </c>
      <c r="F2462" s="53" t="s">
        <v>3605</v>
      </c>
    </row>
    <row r="2463" spans="1:6" x14ac:dyDescent="0.2">
      <c r="A2463" s="202" t="s">
        <v>3750</v>
      </c>
      <c r="B2463" s="203">
        <v>1.01</v>
      </c>
      <c r="D2463" s="53" t="s">
        <v>3748</v>
      </c>
      <c r="E2463" s="55" t="s">
        <v>3749</v>
      </c>
      <c r="F2463" s="53" t="s">
        <v>3605</v>
      </c>
    </row>
    <row r="2464" spans="1:6" x14ac:dyDescent="0.2">
      <c r="A2464" s="202" t="s">
        <v>3751</v>
      </c>
      <c r="B2464" s="203">
        <v>1.23</v>
      </c>
      <c r="D2464" s="53" t="s">
        <v>3750</v>
      </c>
      <c r="E2464" s="55" t="s">
        <v>3749</v>
      </c>
      <c r="F2464" s="53" t="s">
        <v>3605</v>
      </c>
    </row>
    <row r="2465" spans="1:6" x14ac:dyDescent="0.2">
      <c r="A2465" s="202" t="s">
        <v>3753</v>
      </c>
      <c r="B2465" s="203">
        <v>1.22</v>
      </c>
      <c r="D2465" s="53" t="s">
        <v>3751</v>
      </c>
      <c r="E2465" s="55" t="s">
        <v>3752</v>
      </c>
      <c r="F2465" s="53" t="s">
        <v>3605</v>
      </c>
    </row>
    <row r="2466" spans="1:6" x14ac:dyDescent="0.2">
      <c r="A2466" s="202" t="s">
        <v>3754</v>
      </c>
      <c r="B2466" s="203">
        <v>1.55</v>
      </c>
      <c r="D2466" s="53" t="s">
        <v>3753</v>
      </c>
      <c r="E2466" s="55" t="s">
        <v>3752</v>
      </c>
      <c r="F2466" s="53" t="s">
        <v>3605</v>
      </c>
    </row>
    <row r="2467" spans="1:6" x14ac:dyDescent="0.2">
      <c r="A2467" s="202" t="s">
        <v>3756</v>
      </c>
      <c r="B2467" s="203">
        <v>1.53</v>
      </c>
      <c r="D2467" s="53" t="s">
        <v>3754</v>
      </c>
      <c r="E2467" s="55" t="s">
        <v>3755</v>
      </c>
      <c r="F2467" s="53" t="s">
        <v>3605</v>
      </c>
    </row>
    <row r="2468" spans="1:6" x14ac:dyDescent="0.2">
      <c r="A2468" s="202" t="s">
        <v>3757</v>
      </c>
      <c r="B2468" s="203">
        <v>2.0499999999999998</v>
      </c>
      <c r="D2468" s="53" t="s">
        <v>3756</v>
      </c>
      <c r="E2468" s="55" t="s">
        <v>3755</v>
      </c>
      <c r="F2468" s="53" t="s">
        <v>3605</v>
      </c>
    </row>
    <row r="2469" spans="1:6" x14ac:dyDescent="0.2">
      <c r="A2469" s="202" t="s">
        <v>3759</v>
      </c>
      <c r="B2469" s="203">
        <v>2.02</v>
      </c>
      <c r="D2469" s="53" t="s">
        <v>3757</v>
      </c>
      <c r="E2469" s="55" t="s">
        <v>3758</v>
      </c>
      <c r="F2469" s="53" t="s">
        <v>3605</v>
      </c>
    </row>
    <row r="2470" spans="1:6" x14ac:dyDescent="0.2">
      <c r="A2470" s="202" t="s">
        <v>3760</v>
      </c>
      <c r="B2470" s="203">
        <v>3.1</v>
      </c>
      <c r="D2470" s="53" t="s">
        <v>3759</v>
      </c>
      <c r="E2470" s="55" t="s">
        <v>3758</v>
      </c>
      <c r="F2470" s="53" t="s">
        <v>3605</v>
      </c>
    </row>
    <row r="2471" spans="1:6" x14ac:dyDescent="0.2">
      <c r="A2471" s="202" t="s">
        <v>3762</v>
      </c>
      <c r="B2471" s="203">
        <v>3.06</v>
      </c>
      <c r="D2471" s="53" t="s">
        <v>3760</v>
      </c>
      <c r="E2471" s="55" t="s">
        <v>3761</v>
      </c>
      <c r="F2471" s="53" t="s">
        <v>3605</v>
      </c>
    </row>
    <row r="2472" spans="1:6" x14ac:dyDescent="0.2">
      <c r="A2472" s="202" t="s">
        <v>3763</v>
      </c>
      <c r="B2472" s="203">
        <v>6.18</v>
      </c>
      <c r="D2472" s="53" t="s">
        <v>3762</v>
      </c>
      <c r="E2472" s="55" t="s">
        <v>3761</v>
      </c>
      <c r="F2472" s="53" t="s">
        <v>3605</v>
      </c>
    </row>
    <row r="2473" spans="1:6" x14ac:dyDescent="0.2">
      <c r="A2473" s="202" t="s">
        <v>3765</v>
      </c>
      <c r="B2473" s="203">
        <v>6.11</v>
      </c>
      <c r="D2473" s="53" t="s">
        <v>3763</v>
      </c>
      <c r="E2473" s="55" t="s">
        <v>3764</v>
      </c>
      <c r="F2473" s="53" t="s">
        <v>3605</v>
      </c>
    </row>
    <row r="2474" spans="1:6" x14ac:dyDescent="0.2">
      <c r="A2474" s="202" t="s">
        <v>3766</v>
      </c>
      <c r="B2474" s="203">
        <v>0.47</v>
      </c>
      <c r="D2474" s="53" t="s">
        <v>3765</v>
      </c>
      <c r="E2474" s="55" t="s">
        <v>3764</v>
      </c>
      <c r="F2474" s="53" t="s">
        <v>3605</v>
      </c>
    </row>
    <row r="2475" spans="1:6" x14ac:dyDescent="0.2">
      <c r="A2475" s="202" t="s">
        <v>3768</v>
      </c>
      <c r="B2475" s="203">
        <v>0.46</v>
      </c>
      <c r="D2475" s="53" t="s">
        <v>3766</v>
      </c>
      <c r="E2475" s="55" t="s">
        <v>3767</v>
      </c>
      <c r="F2475" s="53" t="s">
        <v>3605</v>
      </c>
    </row>
    <row r="2476" spans="1:6" x14ac:dyDescent="0.2">
      <c r="A2476" s="202" t="s">
        <v>3769</v>
      </c>
      <c r="B2476" s="203">
        <v>0.61</v>
      </c>
      <c r="D2476" s="53" t="s">
        <v>3768</v>
      </c>
      <c r="E2476" s="55" t="s">
        <v>3767</v>
      </c>
      <c r="F2476" s="53" t="s">
        <v>3605</v>
      </c>
    </row>
    <row r="2477" spans="1:6" x14ac:dyDescent="0.2">
      <c r="A2477" s="202" t="s">
        <v>3771</v>
      </c>
      <c r="B2477" s="203">
        <v>0.6</v>
      </c>
      <c r="D2477" s="53" t="s">
        <v>3769</v>
      </c>
      <c r="E2477" s="55" t="s">
        <v>3770</v>
      </c>
      <c r="F2477" s="53" t="s">
        <v>3605</v>
      </c>
    </row>
    <row r="2478" spans="1:6" x14ac:dyDescent="0.2">
      <c r="A2478" s="202" t="s">
        <v>3772</v>
      </c>
      <c r="B2478" s="203">
        <v>0.79</v>
      </c>
      <c r="D2478" s="53" t="s">
        <v>3771</v>
      </c>
      <c r="E2478" s="55" t="s">
        <v>3770</v>
      </c>
      <c r="F2478" s="53" t="s">
        <v>3605</v>
      </c>
    </row>
    <row r="2479" spans="1:6" x14ac:dyDescent="0.2">
      <c r="A2479" s="202" t="s">
        <v>3774</v>
      </c>
      <c r="B2479" s="203">
        <v>0.78</v>
      </c>
      <c r="D2479" s="53" t="s">
        <v>3772</v>
      </c>
      <c r="E2479" s="55" t="s">
        <v>3773</v>
      </c>
      <c r="F2479" s="53" t="s">
        <v>3605</v>
      </c>
    </row>
    <row r="2480" spans="1:6" x14ac:dyDescent="0.2">
      <c r="A2480" s="202" t="s">
        <v>3775</v>
      </c>
      <c r="B2480" s="203">
        <v>11.2</v>
      </c>
      <c r="D2480" s="53" t="s">
        <v>3774</v>
      </c>
      <c r="E2480" s="55" t="s">
        <v>3773</v>
      </c>
      <c r="F2480" s="53" t="s">
        <v>3605</v>
      </c>
    </row>
    <row r="2481" spans="1:6" x14ac:dyDescent="0.2">
      <c r="A2481" s="202" t="s">
        <v>3777</v>
      </c>
      <c r="B2481" s="203">
        <v>10.49</v>
      </c>
      <c r="D2481" s="53" t="s">
        <v>3775</v>
      </c>
      <c r="E2481" s="55" t="s">
        <v>3776</v>
      </c>
      <c r="F2481" s="53" t="s">
        <v>3605</v>
      </c>
    </row>
    <row r="2482" spans="1:6" x14ac:dyDescent="0.2">
      <c r="A2482" s="202" t="s">
        <v>3778</v>
      </c>
      <c r="B2482" s="203">
        <v>34.130000000000003</v>
      </c>
      <c r="D2482" s="53" t="s">
        <v>3777</v>
      </c>
      <c r="E2482" s="55" t="s">
        <v>3776</v>
      </c>
      <c r="F2482" s="53" t="s">
        <v>3605</v>
      </c>
    </row>
    <row r="2483" spans="1:6" x14ac:dyDescent="0.2">
      <c r="A2483" s="202" t="s">
        <v>3781</v>
      </c>
      <c r="B2483" s="203">
        <v>33.14</v>
      </c>
      <c r="D2483" s="53" t="s">
        <v>3778</v>
      </c>
      <c r="E2483" s="55" t="s">
        <v>3779</v>
      </c>
      <c r="F2483" s="53" t="s">
        <v>3780</v>
      </c>
    </row>
    <row r="2484" spans="1:6" x14ac:dyDescent="0.2">
      <c r="A2484" s="202" t="s">
        <v>3782</v>
      </c>
      <c r="B2484" s="203">
        <v>2.41</v>
      </c>
      <c r="D2484" s="53" t="s">
        <v>3781</v>
      </c>
      <c r="E2484" s="55" t="s">
        <v>3779</v>
      </c>
      <c r="F2484" s="53" t="s">
        <v>3780</v>
      </c>
    </row>
    <row r="2485" spans="1:6" x14ac:dyDescent="0.2">
      <c r="A2485" s="202" t="s">
        <v>3784</v>
      </c>
      <c r="B2485" s="203">
        <v>2.39</v>
      </c>
      <c r="D2485" s="53" t="s">
        <v>3782</v>
      </c>
      <c r="E2485" s="55" t="s">
        <v>3783</v>
      </c>
      <c r="F2485" s="53" t="s">
        <v>3605</v>
      </c>
    </row>
    <row r="2486" spans="1:6" x14ac:dyDescent="0.2">
      <c r="A2486" s="202" t="s">
        <v>3785</v>
      </c>
      <c r="B2486" s="203">
        <v>19.64</v>
      </c>
      <c r="D2486" s="53" t="s">
        <v>3784</v>
      </c>
      <c r="E2486" s="55" t="s">
        <v>3783</v>
      </c>
      <c r="F2486" s="53" t="s">
        <v>3605</v>
      </c>
    </row>
    <row r="2487" spans="1:6" x14ac:dyDescent="0.2">
      <c r="A2487" s="202" t="s">
        <v>3787</v>
      </c>
      <c r="B2487" s="203">
        <v>18.64</v>
      </c>
      <c r="D2487" s="53" t="s">
        <v>3785</v>
      </c>
      <c r="E2487" s="55" t="s">
        <v>3786</v>
      </c>
      <c r="F2487" s="53" t="s">
        <v>83</v>
      </c>
    </row>
    <row r="2488" spans="1:6" x14ac:dyDescent="0.2">
      <c r="A2488" s="202" t="s">
        <v>3788</v>
      </c>
      <c r="B2488" s="203">
        <v>20.64</v>
      </c>
      <c r="D2488" s="53" t="s">
        <v>3787</v>
      </c>
      <c r="E2488" s="55" t="s">
        <v>3786</v>
      </c>
      <c r="F2488" s="53" t="s">
        <v>83</v>
      </c>
    </row>
    <row r="2489" spans="1:6" x14ac:dyDescent="0.2">
      <c r="A2489" s="202" t="s">
        <v>3790</v>
      </c>
      <c r="B2489" s="203">
        <v>19.59</v>
      </c>
      <c r="D2489" s="53" t="s">
        <v>3788</v>
      </c>
      <c r="E2489" s="55" t="s">
        <v>3789</v>
      </c>
      <c r="F2489" s="53" t="s">
        <v>83</v>
      </c>
    </row>
    <row r="2490" spans="1:6" x14ac:dyDescent="0.2">
      <c r="A2490" s="202" t="s">
        <v>3791</v>
      </c>
      <c r="B2490" s="203">
        <v>21.67</v>
      </c>
      <c r="D2490" s="53" t="s">
        <v>3790</v>
      </c>
      <c r="E2490" s="55" t="s">
        <v>3789</v>
      </c>
      <c r="F2490" s="53" t="s">
        <v>83</v>
      </c>
    </row>
    <row r="2491" spans="1:6" x14ac:dyDescent="0.2">
      <c r="A2491" s="202" t="s">
        <v>3793</v>
      </c>
      <c r="B2491" s="203">
        <v>20.56</v>
      </c>
      <c r="D2491" s="53" t="s">
        <v>3791</v>
      </c>
      <c r="E2491" s="55" t="s">
        <v>3792</v>
      </c>
      <c r="F2491" s="53" t="s">
        <v>83</v>
      </c>
    </row>
    <row r="2492" spans="1:6" x14ac:dyDescent="0.2">
      <c r="A2492" s="202" t="s">
        <v>3794</v>
      </c>
      <c r="B2492" s="203">
        <v>22.76</v>
      </c>
      <c r="D2492" s="53" t="s">
        <v>3793</v>
      </c>
      <c r="E2492" s="55" t="s">
        <v>3792</v>
      </c>
      <c r="F2492" s="53" t="s">
        <v>83</v>
      </c>
    </row>
    <row r="2493" spans="1:6" x14ac:dyDescent="0.2">
      <c r="A2493" s="202" t="s">
        <v>3796</v>
      </c>
      <c r="B2493" s="203">
        <v>21.59</v>
      </c>
      <c r="D2493" s="53" t="s">
        <v>3794</v>
      </c>
      <c r="E2493" s="55" t="s">
        <v>3795</v>
      </c>
      <c r="F2493" s="53" t="s">
        <v>83</v>
      </c>
    </row>
    <row r="2494" spans="1:6" x14ac:dyDescent="0.2">
      <c r="A2494" s="202" t="s">
        <v>3797</v>
      </c>
      <c r="B2494" s="203">
        <v>23.85</v>
      </c>
      <c r="D2494" s="53" t="s">
        <v>3796</v>
      </c>
      <c r="E2494" s="55" t="s">
        <v>3795</v>
      </c>
      <c r="F2494" s="53" t="s">
        <v>83</v>
      </c>
    </row>
    <row r="2495" spans="1:6" x14ac:dyDescent="0.2">
      <c r="A2495" s="202" t="s">
        <v>3799</v>
      </c>
      <c r="B2495" s="203">
        <v>22.62</v>
      </c>
      <c r="D2495" s="53" t="s">
        <v>3797</v>
      </c>
      <c r="E2495" s="55" t="s">
        <v>3798</v>
      </c>
      <c r="F2495" s="53" t="s">
        <v>83</v>
      </c>
    </row>
    <row r="2496" spans="1:6" x14ac:dyDescent="0.2">
      <c r="A2496" s="202" t="s">
        <v>3800</v>
      </c>
      <c r="B2496" s="203">
        <v>25.06</v>
      </c>
      <c r="D2496" s="53" t="s">
        <v>3799</v>
      </c>
      <c r="E2496" s="55" t="s">
        <v>3798</v>
      </c>
      <c r="F2496" s="53" t="s">
        <v>83</v>
      </c>
    </row>
    <row r="2497" spans="1:6" x14ac:dyDescent="0.2">
      <c r="A2497" s="202" t="s">
        <v>3802</v>
      </c>
      <c r="B2497" s="203">
        <v>23.78</v>
      </c>
      <c r="D2497" s="53" t="s">
        <v>3800</v>
      </c>
      <c r="E2497" s="55" t="s">
        <v>3801</v>
      </c>
      <c r="F2497" s="53" t="s">
        <v>83</v>
      </c>
    </row>
    <row r="2498" spans="1:6" x14ac:dyDescent="0.2">
      <c r="A2498" s="202" t="s">
        <v>3803</v>
      </c>
      <c r="B2498" s="203">
        <v>26.35</v>
      </c>
      <c r="D2498" s="53" t="s">
        <v>3802</v>
      </c>
      <c r="E2498" s="55" t="s">
        <v>3801</v>
      </c>
      <c r="F2498" s="53" t="s">
        <v>83</v>
      </c>
    </row>
    <row r="2499" spans="1:6" x14ac:dyDescent="0.2">
      <c r="A2499" s="202" t="s">
        <v>3805</v>
      </c>
      <c r="B2499" s="203">
        <v>25</v>
      </c>
      <c r="D2499" s="53" t="s">
        <v>3803</v>
      </c>
      <c r="E2499" s="55" t="s">
        <v>3804</v>
      </c>
      <c r="F2499" s="53" t="s">
        <v>83</v>
      </c>
    </row>
    <row r="2500" spans="1:6" x14ac:dyDescent="0.2">
      <c r="A2500" s="202" t="s">
        <v>3806</v>
      </c>
      <c r="B2500" s="203">
        <v>27.65</v>
      </c>
      <c r="D2500" s="53" t="s">
        <v>3805</v>
      </c>
      <c r="E2500" s="55" t="s">
        <v>3804</v>
      </c>
      <c r="F2500" s="53" t="s">
        <v>83</v>
      </c>
    </row>
    <row r="2501" spans="1:6" x14ac:dyDescent="0.2">
      <c r="A2501" s="202" t="s">
        <v>3808</v>
      </c>
      <c r="B2501" s="203">
        <v>26.23</v>
      </c>
      <c r="D2501" s="53" t="s">
        <v>3806</v>
      </c>
      <c r="E2501" s="55" t="s">
        <v>3807</v>
      </c>
      <c r="F2501" s="53" t="s">
        <v>83</v>
      </c>
    </row>
    <row r="2502" spans="1:6" x14ac:dyDescent="0.2">
      <c r="A2502" s="202" t="s">
        <v>3809</v>
      </c>
      <c r="B2502" s="203">
        <v>28.98</v>
      </c>
      <c r="D2502" s="53" t="s">
        <v>3808</v>
      </c>
      <c r="E2502" s="55" t="s">
        <v>3807</v>
      </c>
      <c r="F2502" s="53" t="s">
        <v>83</v>
      </c>
    </row>
    <row r="2503" spans="1:6" x14ac:dyDescent="0.2">
      <c r="A2503" s="202" t="s">
        <v>3811</v>
      </c>
      <c r="B2503" s="203">
        <v>27.5</v>
      </c>
      <c r="D2503" s="53" t="s">
        <v>3809</v>
      </c>
      <c r="E2503" s="55" t="s">
        <v>3810</v>
      </c>
      <c r="F2503" s="53" t="s">
        <v>83</v>
      </c>
    </row>
    <row r="2504" spans="1:6" x14ac:dyDescent="0.2">
      <c r="A2504" s="202" t="s">
        <v>3812</v>
      </c>
      <c r="B2504" s="203">
        <v>40.21</v>
      </c>
      <c r="D2504" s="53" t="s">
        <v>3811</v>
      </c>
      <c r="E2504" s="55" t="s">
        <v>3810</v>
      </c>
      <c r="F2504" s="53" t="s">
        <v>83</v>
      </c>
    </row>
    <row r="2505" spans="1:6" x14ac:dyDescent="0.2">
      <c r="A2505" s="202" t="s">
        <v>3814</v>
      </c>
      <c r="B2505" s="203">
        <v>37.04</v>
      </c>
      <c r="D2505" s="53" t="s">
        <v>3812</v>
      </c>
      <c r="E2505" s="55" t="s">
        <v>3813</v>
      </c>
      <c r="F2505" s="53" t="s">
        <v>671</v>
      </c>
    </row>
    <row r="2506" spans="1:6" x14ac:dyDescent="0.2">
      <c r="A2506" s="202" t="s">
        <v>3815</v>
      </c>
      <c r="B2506" s="203">
        <v>27.72</v>
      </c>
      <c r="D2506" s="53" t="s">
        <v>3814</v>
      </c>
      <c r="E2506" s="55" t="s">
        <v>3813</v>
      </c>
      <c r="F2506" s="53" t="s">
        <v>671</v>
      </c>
    </row>
    <row r="2507" spans="1:6" x14ac:dyDescent="0.2">
      <c r="A2507" s="202" t="s">
        <v>3817</v>
      </c>
      <c r="B2507" s="203">
        <v>25.19</v>
      </c>
      <c r="D2507" s="53" t="s">
        <v>3815</v>
      </c>
      <c r="E2507" s="55" t="s">
        <v>3816</v>
      </c>
      <c r="F2507" s="53" t="s">
        <v>671</v>
      </c>
    </row>
    <row r="2508" spans="1:6" x14ac:dyDescent="0.2">
      <c r="A2508" s="202" t="s">
        <v>3818</v>
      </c>
      <c r="B2508" s="203">
        <v>29.42</v>
      </c>
      <c r="D2508" s="53" t="s">
        <v>3817</v>
      </c>
      <c r="E2508" s="55" t="s">
        <v>3816</v>
      </c>
      <c r="F2508" s="53" t="s">
        <v>671</v>
      </c>
    </row>
    <row r="2509" spans="1:6" x14ac:dyDescent="0.2">
      <c r="A2509" s="202" t="s">
        <v>3820</v>
      </c>
      <c r="B2509" s="203">
        <v>26.89</v>
      </c>
      <c r="D2509" s="53" t="s">
        <v>3818</v>
      </c>
      <c r="E2509" s="55" t="s">
        <v>3819</v>
      </c>
      <c r="F2509" s="53" t="s">
        <v>671</v>
      </c>
    </row>
    <row r="2510" spans="1:6" x14ac:dyDescent="0.2">
      <c r="A2510" s="202" t="s">
        <v>3821</v>
      </c>
      <c r="B2510" s="203">
        <v>53.87</v>
      </c>
      <c r="D2510" s="53" t="s">
        <v>3820</v>
      </c>
      <c r="E2510" s="55" t="s">
        <v>3819</v>
      </c>
      <c r="F2510" s="53" t="s">
        <v>671</v>
      </c>
    </row>
    <row r="2511" spans="1:6" x14ac:dyDescent="0.2">
      <c r="A2511" s="202" t="s">
        <v>3823</v>
      </c>
      <c r="B2511" s="203">
        <v>49.41</v>
      </c>
      <c r="D2511" s="53" t="s">
        <v>3821</v>
      </c>
      <c r="E2511" s="55" t="s">
        <v>3822</v>
      </c>
      <c r="F2511" s="53" t="s">
        <v>671</v>
      </c>
    </row>
    <row r="2512" spans="1:6" x14ac:dyDescent="0.2">
      <c r="A2512" s="202" t="s">
        <v>3824</v>
      </c>
      <c r="B2512" s="203">
        <v>58.33</v>
      </c>
      <c r="D2512" s="53" t="s">
        <v>3823</v>
      </c>
      <c r="E2512" s="55" t="s">
        <v>3822</v>
      </c>
      <c r="F2512" s="53" t="s">
        <v>671</v>
      </c>
    </row>
    <row r="2513" spans="1:6" x14ac:dyDescent="0.2">
      <c r="A2513" s="202" t="s">
        <v>3826</v>
      </c>
      <c r="B2513" s="203">
        <v>52.73</v>
      </c>
      <c r="D2513" s="53" t="s">
        <v>3824</v>
      </c>
      <c r="E2513" s="55" t="s">
        <v>3825</v>
      </c>
      <c r="F2513" s="53" t="s">
        <v>671</v>
      </c>
    </row>
    <row r="2514" spans="1:6" x14ac:dyDescent="0.2">
      <c r="A2514" s="202" t="s">
        <v>3827</v>
      </c>
      <c r="B2514" s="203">
        <v>104.67</v>
      </c>
      <c r="D2514" s="53" t="s">
        <v>3826</v>
      </c>
      <c r="E2514" s="55" t="s">
        <v>3825</v>
      </c>
      <c r="F2514" s="53" t="s">
        <v>671</v>
      </c>
    </row>
    <row r="2515" spans="1:6" x14ac:dyDescent="0.2">
      <c r="A2515" s="202" t="s">
        <v>3829</v>
      </c>
      <c r="B2515" s="203">
        <v>94.58</v>
      </c>
      <c r="D2515" s="53" t="s">
        <v>3827</v>
      </c>
      <c r="E2515" s="55" t="s">
        <v>3828</v>
      </c>
      <c r="F2515" s="53" t="s">
        <v>671</v>
      </c>
    </row>
    <row r="2516" spans="1:6" x14ac:dyDescent="0.2">
      <c r="A2516" s="202" t="s">
        <v>3830</v>
      </c>
      <c r="B2516" s="203">
        <v>256.17</v>
      </c>
      <c r="D2516" s="53" t="s">
        <v>3829</v>
      </c>
      <c r="E2516" s="55" t="s">
        <v>3828</v>
      </c>
      <c r="F2516" s="53" t="s">
        <v>671</v>
      </c>
    </row>
    <row r="2517" spans="1:6" x14ac:dyDescent="0.2">
      <c r="A2517" s="202" t="s">
        <v>3832</v>
      </c>
      <c r="B2517" s="203">
        <v>231.22</v>
      </c>
      <c r="D2517" s="53" t="s">
        <v>3830</v>
      </c>
      <c r="E2517" s="55" t="s">
        <v>3831</v>
      </c>
      <c r="F2517" s="53" t="s">
        <v>671</v>
      </c>
    </row>
    <row r="2518" spans="1:6" x14ac:dyDescent="0.2">
      <c r="A2518" s="202" t="s">
        <v>3833</v>
      </c>
      <c r="B2518" s="203">
        <v>87.46</v>
      </c>
      <c r="D2518" s="53" t="s">
        <v>3832</v>
      </c>
      <c r="E2518" s="55" t="s">
        <v>3831</v>
      </c>
      <c r="F2518" s="53" t="s">
        <v>671</v>
      </c>
    </row>
    <row r="2519" spans="1:6" x14ac:dyDescent="0.2">
      <c r="A2519" s="202" t="s">
        <v>3835</v>
      </c>
      <c r="B2519" s="203">
        <v>84.22</v>
      </c>
      <c r="D2519" s="53" t="s">
        <v>3833</v>
      </c>
      <c r="E2519" s="55" t="s">
        <v>3834</v>
      </c>
      <c r="F2519" s="53" t="s">
        <v>671</v>
      </c>
    </row>
    <row r="2520" spans="1:6" x14ac:dyDescent="0.2">
      <c r="A2520" s="202" t="s">
        <v>3836</v>
      </c>
      <c r="B2520" s="203">
        <v>96.49</v>
      </c>
      <c r="D2520" s="53" t="s">
        <v>3835</v>
      </c>
      <c r="E2520" s="55" t="s">
        <v>3834</v>
      </c>
      <c r="F2520" s="53" t="s">
        <v>671</v>
      </c>
    </row>
    <row r="2521" spans="1:6" x14ac:dyDescent="0.2">
      <c r="A2521" s="202" t="s">
        <v>3838</v>
      </c>
      <c r="B2521" s="203">
        <v>92.89</v>
      </c>
      <c r="D2521" s="53" t="s">
        <v>3836</v>
      </c>
      <c r="E2521" s="55" t="s">
        <v>3837</v>
      </c>
      <c r="F2521" s="53" t="s">
        <v>671</v>
      </c>
    </row>
    <row r="2522" spans="1:6" x14ac:dyDescent="0.2">
      <c r="A2522" s="202" t="s">
        <v>3839</v>
      </c>
      <c r="B2522" s="203">
        <v>109.65</v>
      </c>
      <c r="D2522" s="53" t="s">
        <v>3838</v>
      </c>
      <c r="E2522" s="55" t="s">
        <v>3837</v>
      </c>
      <c r="F2522" s="53" t="s">
        <v>671</v>
      </c>
    </row>
    <row r="2523" spans="1:6" x14ac:dyDescent="0.2">
      <c r="A2523" s="202" t="s">
        <v>3841</v>
      </c>
      <c r="B2523" s="203">
        <v>105.56</v>
      </c>
      <c r="D2523" s="53" t="s">
        <v>3839</v>
      </c>
      <c r="E2523" s="55" t="s">
        <v>3840</v>
      </c>
      <c r="F2523" s="53" t="s">
        <v>671</v>
      </c>
    </row>
    <row r="2524" spans="1:6" x14ac:dyDescent="0.2">
      <c r="A2524" s="202" t="s">
        <v>3842</v>
      </c>
      <c r="B2524" s="203">
        <v>127.19</v>
      </c>
      <c r="D2524" s="53" t="s">
        <v>3841</v>
      </c>
      <c r="E2524" s="55" t="s">
        <v>3840</v>
      </c>
      <c r="F2524" s="53" t="s">
        <v>671</v>
      </c>
    </row>
    <row r="2525" spans="1:6" x14ac:dyDescent="0.2">
      <c r="A2525" s="202" t="s">
        <v>3844</v>
      </c>
      <c r="B2525" s="203">
        <v>122.45</v>
      </c>
      <c r="D2525" s="53" t="s">
        <v>3842</v>
      </c>
      <c r="E2525" s="55" t="s">
        <v>3843</v>
      </c>
      <c r="F2525" s="53" t="s">
        <v>671</v>
      </c>
    </row>
    <row r="2526" spans="1:6" x14ac:dyDescent="0.2">
      <c r="A2526" s="202" t="s">
        <v>3845</v>
      </c>
      <c r="B2526" s="203">
        <v>144.74</v>
      </c>
      <c r="D2526" s="53" t="s">
        <v>3844</v>
      </c>
      <c r="E2526" s="55" t="s">
        <v>3843</v>
      </c>
      <c r="F2526" s="53" t="s">
        <v>671</v>
      </c>
    </row>
    <row r="2527" spans="1:6" x14ac:dyDescent="0.2">
      <c r="A2527" s="202" t="s">
        <v>3847</v>
      </c>
      <c r="B2527" s="203">
        <v>139.34</v>
      </c>
      <c r="D2527" s="53" t="s">
        <v>3845</v>
      </c>
      <c r="E2527" s="55" t="s">
        <v>3846</v>
      </c>
      <c r="F2527" s="53" t="s">
        <v>671</v>
      </c>
    </row>
    <row r="2528" spans="1:6" x14ac:dyDescent="0.2">
      <c r="A2528" s="202" t="s">
        <v>3848</v>
      </c>
      <c r="B2528" s="203">
        <v>118.18</v>
      </c>
      <c r="D2528" s="53" t="s">
        <v>3847</v>
      </c>
      <c r="E2528" s="55" t="s">
        <v>3846</v>
      </c>
      <c r="F2528" s="53" t="s">
        <v>671</v>
      </c>
    </row>
    <row r="2529" spans="1:6" x14ac:dyDescent="0.2">
      <c r="A2529" s="202" t="s">
        <v>3850</v>
      </c>
      <c r="B2529" s="203">
        <v>108.3</v>
      </c>
      <c r="D2529" s="53" t="s">
        <v>3848</v>
      </c>
      <c r="E2529" s="55" t="s">
        <v>3849</v>
      </c>
      <c r="F2529" s="53" t="s">
        <v>671</v>
      </c>
    </row>
    <row r="2530" spans="1:6" x14ac:dyDescent="0.2">
      <c r="A2530" s="202" t="s">
        <v>3851</v>
      </c>
      <c r="B2530" s="203">
        <v>208.57</v>
      </c>
      <c r="D2530" s="53" t="s">
        <v>3850</v>
      </c>
      <c r="E2530" s="55" t="s">
        <v>3849</v>
      </c>
      <c r="F2530" s="53" t="s">
        <v>671</v>
      </c>
    </row>
    <row r="2531" spans="1:6" x14ac:dyDescent="0.2">
      <c r="A2531" s="202" t="s">
        <v>3853</v>
      </c>
      <c r="B2531" s="203">
        <v>188.4</v>
      </c>
      <c r="D2531" s="53" t="s">
        <v>3851</v>
      </c>
      <c r="E2531" s="55" t="s">
        <v>3852</v>
      </c>
      <c r="F2531" s="53" t="s">
        <v>671</v>
      </c>
    </row>
    <row r="2532" spans="1:6" x14ac:dyDescent="0.2">
      <c r="A2532" s="202" t="s">
        <v>3854</v>
      </c>
      <c r="B2532" s="203">
        <v>206.61</v>
      </c>
      <c r="D2532" s="53" t="s">
        <v>3853</v>
      </c>
      <c r="E2532" s="55" t="s">
        <v>3852</v>
      </c>
      <c r="F2532" s="53" t="s">
        <v>671</v>
      </c>
    </row>
    <row r="2533" spans="1:6" x14ac:dyDescent="0.2">
      <c r="A2533" s="202" t="s">
        <v>3856</v>
      </c>
      <c r="B2533" s="203">
        <v>185.04</v>
      </c>
      <c r="D2533" s="53" t="s">
        <v>3854</v>
      </c>
      <c r="E2533" s="55" t="s">
        <v>3855</v>
      </c>
      <c r="F2533" s="53" t="s">
        <v>671</v>
      </c>
    </row>
    <row r="2534" spans="1:6" x14ac:dyDescent="0.2">
      <c r="A2534" s="202" t="s">
        <v>3857</v>
      </c>
      <c r="B2534" s="203">
        <v>85.73</v>
      </c>
      <c r="D2534" s="53" t="s">
        <v>3856</v>
      </c>
      <c r="E2534" s="55" t="s">
        <v>3855</v>
      </c>
      <c r="F2534" s="53" t="s">
        <v>671</v>
      </c>
    </row>
    <row r="2535" spans="1:6" x14ac:dyDescent="0.2">
      <c r="A2535" s="202" t="s">
        <v>3859</v>
      </c>
      <c r="B2535" s="203">
        <v>78.55</v>
      </c>
      <c r="D2535" s="53" t="s">
        <v>3857</v>
      </c>
      <c r="E2535" s="55" t="s">
        <v>3858</v>
      </c>
      <c r="F2535" s="53" t="s">
        <v>671</v>
      </c>
    </row>
    <row r="2536" spans="1:6" x14ac:dyDescent="0.2">
      <c r="A2536" s="202" t="s">
        <v>3860</v>
      </c>
      <c r="B2536" s="203">
        <v>111.45</v>
      </c>
      <c r="D2536" s="53" t="s">
        <v>3859</v>
      </c>
      <c r="E2536" s="55" t="s">
        <v>3858</v>
      </c>
      <c r="F2536" s="53" t="s">
        <v>671</v>
      </c>
    </row>
    <row r="2537" spans="1:6" x14ac:dyDescent="0.2">
      <c r="A2537" s="202" t="s">
        <v>3862</v>
      </c>
      <c r="B2537" s="203">
        <v>102.12</v>
      </c>
      <c r="D2537" s="53" t="s">
        <v>3860</v>
      </c>
      <c r="E2537" s="55" t="s">
        <v>3861</v>
      </c>
      <c r="F2537" s="53" t="s">
        <v>671</v>
      </c>
    </row>
    <row r="2538" spans="1:6" x14ac:dyDescent="0.2">
      <c r="A2538" s="202" t="s">
        <v>3863</v>
      </c>
      <c r="B2538" s="203">
        <v>1.56</v>
      </c>
      <c r="D2538" s="53" t="s">
        <v>3862</v>
      </c>
      <c r="E2538" s="55" t="s">
        <v>3861</v>
      </c>
      <c r="F2538" s="53" t="s">
        <v>671</v>
      </c>
    </row>
    <row r="2539" spans="1:6" x14ac:dyDescent="0.2">
      <c r="A2539" s="202" t="s">
        <v>3865</v>
      </c>
      <c r="B2539" s="203">
        <v>1.52</v>
      </c>
      <c r="D2539" s="53" t="s">
        <v>3863</v>
      </c>
      <c r="E2539" s="55" t="s">
        <v>3864</v>
      </c>
      <c r="F2539" s="53" t="s">
        <v>671</v>
      </c>
    </row>
    <row r="2540" spans="1:6" x14ac:dyDescent="0.2">
      <c r="A2540" s="202" t="s">
        <v>3866</v>
      </c>
      <c r="B2540" s="203">
        <v>1.41</v>
      </c>
      <c r="D2540" s="53" t="s">
        <v>3865</v>
      </c>
      <c r="E2540" s="55" t="s">
        <v>3864</v>
      </c>
      <c r="F2540" s="53" t="s">
        <v>671</v>
      </c>
    </row>
    <row r="2541" spans="1:6" x14ac:dyDescent="0.2">
      <c r="A2541" s="202" t="s">
        <v>3868</v>
      </c>
      <c r="B2541" s="203">
        <v>1.37</v>
      </c>
      <c r="D2541" s="53" t="s">
        <v>3866</v>
      </c>
      <c r="E2541" s="55" t="s">
        <v>3867</v>
      </c>
      <c r="F2541" s="53" t="s">
        <v>671</v>
      </c>
    </row>
    <row r="2542" spans="1:6" x14ac:dyDescent="0.2">
      <c r="A2542" s="202" t="s">
        <v>3869</v>
      </c>
      <c r="B2542" s="203">
        <v>1.34</v>
      </c>
      <c r="D2542" s="53" t="s">
        <v>3868</v>
      </c>
      <c r="E2542" s="55" t="s">
        <v>3867</v>
      </c>
      <c r="F2542" s="53" t="s">
        <v>671</v>
      </c>
    </row>
    <row r="2543" spans="1:6" x14ac:dyDescent="0.2">
      <c r="A2543" s="202" t="s">
        <v>3871</v>
      </c>
      <c r="B2543" s="203">
        <v>1.3</v>
      </c>
      <c r="D2543" s="53" t="s">
        <v>3869</v>
      </c>
      <c r="E2543" s="55" t="s">
        <v>3870</v>
      </c>
      <c r="F2543" s="53" t="s">
        <v>671</v>
      </c>
    </row>
    <row r="2544" spans="1:6" x14ac:dyDescent="0.2">
      <c r="A2544" s="202" t="s">
        <v>3872</v>
      </c>
      <c r="B2544" s="203">
        <v>13.84</v>
      </c>
      <c r="D2544" s="53" t="s">
        <v>3871</v>
      </c>
      <c r="E2544" s="55" t="s">
        <v>3870</v>
      </c>
      <c r="F2544" s="53" t="s">
        <v>671</v>
      </c>
    </row>
    <row r="2545" spans="1:6" x14ac:dyDescent="0.2">
      <c r="A2545" s="202" t="s">
        <v>3874</v>
      </c>
      <c r="B2545" s="203">
        <v>13.41</v>
      </c>
      <c r="D2545" s="53" t="s">
        <v>3872</v>
      </c>
      <c r="E2545" s="55" t="s">
        <v>3873</v>
      </c>
      <c r="F2545" s="53" t="s">
        <v>671</v>
      </c>
    </row>
    <row r="2546" spans="1:6" x14ac:dyDescent="0.2">
      <c r="A2546" s="202" t="s">
        <v>3875</v>
      </c>
      <c r="B2546" s="203">
        <v>9.99</v>
      </c>
      <c r="D2546" s="53" t="s">
        <v>3874</v>
      </c>
      <c r="E2546" s="55" t="s">
        <v>3873</v>
      </c>
      <c r="F2546" s="53" t="s">
        <v>671</v>
      </c>
    </row>
    <row r="2547" spans="1:6" x14ac:dyDescent="0.2">
      <c r="A2547" s="202" t="s">
        <v>3877</v>
      </c>
      <c r="B2547" s="203">
        <v>9.7200000000000006</v>
      </c>
      <c r="D2547" s="53" t="s">
        <v>3875</v>
      </c>
      <c r="E2547" s="55" t="s">
        <v>3876</v>
      </c>
      <c r="F2547" s="53" t="s">
        <v>671</v>
      </c>
    </row>
    <row r="2548" spans="1:6" x14ac:dyDescent="0.2">
      <c r="A2548" s="202" t="s">
        <v>3878</v>
      </c>
      <c r="B2548" s="203">
        <v>8.8800000000000008</v>
      </c>
      <c r="D2548" s="53" t="s">
        <v>3877</v>
      </c>
      <c r="E2548" s="55" t="s">
        <v>3876</v>
      </c>
      <c r="F2548" s="53" t="s">
        <v>671</v>
      </c>
    </row>
    <row r="2549" spans="1:6" x14ac:dyDescent="0.2">
      <c r="A2549" s="202" t="s">
        <v>3880</v>
      </c>
      <c r="B2549" s="203">
        <v>8.65</v>
      </c>
      <c r="D2549" s="53" t="s">
        <v>3878</v>
      </c>
      <c r="E2549" s="55" t="s">
        <v>3879</v>
      </c>
      <c r="F2549" s="53" t="s">
        <v>671</v>
      </c>
    </row>
    <row r="2550" spans="1:6" x14ac:dyDescent="0.2">
      <c r="A2550" s="202" t="s">
        <v>3881</v>
      </c>
      <c r="B2550" s="203">
        <v>8.2799999999999994</v>
      </c>
      <c r="D2550" s="53" t="s">
        <v>3880</v>
      </c>
      <c r="E2550" s="55" t="s">
        <v>3879</v>
      </c>
      <c r="F2550" s="53" t="s">
        <v>671</v>
      </c>
    </row>
    <row r="2551" spans="1:6" x14ac:dyDescent="0.2">
      <c r="A2551" s="202" t="s">
        <v>3883</v>
      </c>
      <c r="B2551" s="203">
        <v>8.08</v>
      </c>
      <c r="D2551" s="53" t="s">
        <v>3881</v>
      </c>
      <c r="E2551" s="55" t="s">
        <v>3882</v>
      </c>
      <c r="F2551" s="53" t="s">
        <v>671</v>
      </c>
    </row>
    <row r="2552" spans="1:6" x14ac:dyDescent="0.2">
      <c r="A2552" s="202" t="s">
        <v>3884</v>
      </c>
      <c r="B2552" s="203">
        <v>8.02</v>
      </c>
      <c r="D2552" s="53" t="s">
        <v>3883</v>
      </c>
      <c r="E2552" s="55" t="s">
        <v>3882</v>
      </c>
      <c r="F2552" s="53" t="s">
        <v>671</v>
      </c>
    </row>
    <row r="2553" spans="1:6" x14ac:dyDescent="0.2">
      <c r="A2553" s="202" t="s">
        <v>3886</v>
      </c>
      <c r="B2553" s="203">
        <v>7.83</v>
      </c>
      <c r="D2553" s="53" t="s">
        <v>3884</v>
      </c>
      <c r="E2553" s="55" t="s">
        <v>3885</v>
      </c>
      <c r="F2553" s="53" t="s">
        <v>671</v>
      </c>
    </row>
    <row r="2554" spans="1:6" x14ac:dyDescent="0.2">
      <c r="A2554" s="202" t="s">
        <v>3887</v>
      </c>
      <c r="B2554" s="203">
        <v>5.48</v>
      </c>
      <c r="D2554" s="53" t="s">
        <v>3886</v>
      </c>
      <c r="E2554" s="55" t="s">
        <v>3885</v>
      </c>
      <c r="F2554" s="53" t="s">
        <v>671</v>
      </c>
    </row>
    <row r="2555" spans="1:6" x14ac:dyDescent="0.2">
      <c r="A2555" s="202" t="s">
        <v>3889</v>
      </c>
      <c r="B2555" s="203">
        <v>5.36</v>
      </c>
      <c r="D2555" s="53" t="s">
        <v>3887</v>
      </c>
      <c r="E2555" s="55" t="s">
        <v>3888</v>
      </c>
      <c r="F2555" s="53" t="s">
        <v>671</v>
      </c>
    </row>
    <row r="2556" spans="1:6" x14ac:dyDescent="0.2">
      <c r="A2556" s="202" t="s">
        <v>3890</v>
      </c>
      <c r="B2556" s="203">
        <v>5.65</v>
      </c>
      <c r="D2556" s="53" t="s">
        <v>3889</v>
      </c>
      <c r="E2556" s="55" t="s">
        <v>3888</v>
      </c>
      <c r="F2556" s="53" t="s">
        <v>671</v>
      </c>
    </row>
    <row r="2557" spans="1:6" x14ac:dyDescent="0.2">
      <c r="A2557" s="202" t="s">
        <v>3892</v>
      </c>
      <c r="B2557" s="203">
        <v>5.56</v>
      </c>
      <c r="D2557" s="53" t="s">
        <v>3890</v>
      </c>
      <c r="E2557" s="55" t="s">
        <v>3891</v>
      </c>
      <c r="F2557" s="53" t="s">
        <v>671</v>
      </c>
    </row>
    <row r="2558" spans="1:6" x14ac:dyDescent="0.2">
      <c r="A2558" s="202" t="s">
        <v>3893</v>
      </c>
      <c r="B2558" s="203">
        <v>4.6500000000000004</v>
      </c>
      <c r="D2558" s="53" t="s">
        <v>3892</v>
      </c>
      <c r="E2558" s="55" t="s">
        <v>3891</v>
      </c>
      <c r="F2558" s="53" t="s">
        <v>671</v>
      </c>
    </row>
    <row r="2559" spans="1:6" x14ac:dyDescent="0.2">
      <c r="A2559" s="202" t="s">
        <v>3895</v>
      </c>
      <c r="B2559" s="203">
        <v>4.57</v>
      </c>
      <c r="D2559" s="53" t="s">
        <v>3893</v>
      </c>
      <c r="E2559" s="55" t="s">
        <v>3894</v>
      </c>
      <c r="F2559" s="53" t="s">
        <v>671</v>
      </c>
    </row>
    <row r="2560" spans="1:6" x14ac:dyDescent="0.2">
      <c r="A2560" s="202" t="s">
        <v>3896</v>
      </c>
      <c r="B2560" s="203">
        <v>11.05</v>
      </c>
      <c r="D2560" s="53" t="s">
        <v>3895</v>
      </c>
      <c r="E2560" s="55" t="s">
        <v>3894</v>
      </c>
      <c r="F2560" s="53" t="s">
        <v>671</v>
      </c>
    </row>
    <row r="2561" spans="1:6" x14ac:dyDescent="0.2">
      <c r="A2561" s="202" t="s">
        <v>3898</v>
      </c>
      <c r="B2561" s="203">
        <v>10.71</v>
      </c>
      <c r="D2561" s="53" t="s">
        <v>3896</v>
      </c>
      <c r="E2561" s="55" t="s">
        <v>3897</v>
      </c>
      <c r="F2561" s="53" t="s">
        <v>671</v>
      </c>
    </row>
    <row r="2562" spans="1:6" x14ac:dyDescent="0.2">
      <c r="A2562" s="202" t="s">
        <v>3899</v>
      </c>
      <c r="B2562" s="203">
        <v>7.62</v>
      </c>
      <c r="D2562" s="53" t="s">
        <v>3898</v>
      </c>
      <c r="E2562" s="55" t="s">
        <v>3897</v>
      </c>
      <c r="F2562" s="53" t="s">
        <v>671</v>
      </c>
    </row>
    <row r="2563" spans="1:6" x14ac:dyDescent="0.2">
      <c r="A2563" s="202" t="s">
        <v>3901</v>
      </c>
      <c r="B2563" s="203">
        <v>7.43</v>
      </c>
      <c r="D2563" s="53" t="s">
        <v>3899</v>
      </c>
      <c r="E2563" s="55" t="s">
        <v>3900</v>
      </c>
      <c r="F2563" s="53" t="s">
        <v>671</v>
      </c>
    </row>
    <row r="2564" spans="1:6" x14ac:dyDescent="0.2">
      <c r="A2564" s="202" t="s">
        <v>3902</v>
      </c>
      <c r="B2564" s="203">
        <v>6.51</v>
      </c>
      <c r="D2564" s="53" t="s">
        <v>3901</v>
      </c>
      <c r="E2564" s="55" t="s">
        <v>3900</v>
      </c>
      <c r="F2564" s="53" t="s">
        <v>671</v>
      </c>
    </row>
    <row r="2565" spans="1:6" x14ac:dyDescent="0.2">
      <c r="A2565" s="202" t="s">
        <v>3904</v>
      </c>
      <c r="B2565" s="203">
        <v>6.37</v>
      </c>
      <c r="D2565" s="53" t="s">
        <v>3902</v>
      </c>
      <c r="E2565" s="55" t="s">
        <v>3903</v>
      </c>
      <c r="F2565" s="53" t="s">
        <v>671</v>
      </c>
    </row>
    <row r="2566" spans="1:6" x14ac:dyDescent="0.2">
      <c r="A2566" s="202" t="s">
        <v>3905</v>
      </c>
      <c r="B2566" s="203">
        <v>5.91</v>
      </c>
      <c r="D2566" s="53" t="s">
        <v>3904</v>
      </c>
      <c r="E2566" s="55" t="s">
        <v>3903</v>
      </c>
      <c r="F2566" s="53" t="s">
        <v>671</v>
      </c>
    </row>
    <row r="2567" spans="1:6" x14ac:dyDescent="0.2">
      <c r="A2567" s="202" t="s">
        <v>3907</v>
      </c>
      <c r="B2567" s="203">
        <v>5.79</v>
      </c>
      <c r="D2567" s="53" t="s">
        <v>3905</v>
      </c>
      <c r="E2567" s="55" t="s">
        <v>3906</v>
      </c>
      <c r="F2567" s="53" t="s">
        <v>671</v>
      </c>
    </row>
    <row r="2568" spans="1:6" x14ac:dyDescent="0.2">
      <c r="A2568" s="202" t="s">
        <v>3908</v>
      </c>
      <c r="B2568" s="203">
        <v>5.65</v>
      </c>
      <c r="D2568" s="53" t="s">
        <v>3907</v>
      </c>
      <c r="E2568" s="55" t="s">
        <v>3906</v>
      </c>
      <c r="F2568" s="53" t="s">
        <v>671</v>
      </c>
    </row>
    <row r="2569" spans="1:6" x14ac:dyDescent="0.2">
      <c r="A2569" s="202" t="s">
        <v>3910</v>
      </c>
      <c r="B2569" s="203">
        <v>5.55</v>
      </c>
      <c r="D2569" s="53" t="s">
        <v>3908</v>
      </c>
      <c r="E2569" s="55" t="s">
        <v>3909</v>
      </c>
      <c r="F2569" s="53" t="s">
        <v>671</v>
      </c>
    </row>
    <row r="2570" spans="1:6" x14ac:dyDescent="0.2">
      <c r="A2570" s="202" t="s">
        <v>3911</v>
      </c>
      <c r="B2570" s="203">
        <v>3.58</v>
      </c>
      <c r="D2570" s="53" t="s">
        <v>3910</v>
      </c>
      <c r="E2570" s="55" t="s">
        <v>3909</v>
      </c>
      <c r="F2570" s="53" t="s">
        <v>671</v>
      </c>
    </row>
    <row r="2571" spans="1:6" x14ac:dyDescent="0.2">
      <c r="A2571" s="202" t="s">
        <v>3913</v>
      </c>
      <c r="B2571" s="203">
        <v>3.52</v>
      </c>
      <c r="D2571" s="53" t="s">
        <v>3911</v>
      </c>
      <c r="E2571" s="55" t="s">
        <v>3912</v>
      </c>
      <c r="F2571" s="53" t="s">
        <v>671</v>
      </c>
    </row>
    <row r="2572" spans="1:6" x14ac:dyDescent="0.2">
      <c r="A2572" s="202" t="s">
        <v>3914</v>
      </c>
      <c r="B2572" s="203">
        <v>3.95</v>
      </c>
      <c r="D2572" s="53" t="s">
        <v>3913</v>
      </c>
      <c r="E2572" s="55" t="s">
        <v>3912</v>
      </c>
      <c r="F2572" s="53" t="s">
        <v>671</v>
      </c>
    </row>
    <row r="2573" spans="1:6" x14ac:dyDescent="0.2">
      <c r="A2573" s="202" t="s">
        <v>3916</v>
      </c>
      <c r="B2573" s="203">
        <v>3.9</v>
      </c>
      <c r="D2573" s="53" t="s">
        <v>3914</v>
      </c>
      <c r="E2573" s="55" t="s">
        <v>3915</v>
      </c>
      <c r="F2573" s="53" t="s">
        <v>671</v>
      </c>
    </row>
    <row r="2574" spans="1:6" x14ac:dyDescent="0.2">
      <c r="A2574" s="202" t="s">
        <v>3917</v>
      </c>
      <c r="B2574" s="203">
        <v>3.15</v>
      </c>
      <c r="D2574" s="53" t="s">
        <v>3916</v>
      </c>
      <c r="E2574" s="55" t="s">
        <v>3915</v>
      </c>
      <c r="F2574" s="53" t="s">
        <v>671</v>
      </c>
    </row>
    <row r="2575" spans="1:6" x14ac:dyDescent="0.2">
      <c r="A2575" s="202" t="s">
        <v>3919</v>
      </c>
      <c r="B2575" s="203">
        <v>3.12</v>
      </c>
      <c r="D2575" s="53" t="s">
        <v>3917</v>
      </c>
      <c r="E2575" s="55" t="s">
        <v>3918</v>
      </c>
      <c r="F2575" s="53" t="s">
        <v>671</v>
      </c>
    </row>
    <row r="2576" spans="1:6" x14ac:dyDescent="0.2">
      <c r="A2576" s="202" t="s">
        <v>3920</v>
      </c>
      <c r="B2576" s="203">
        <v>88.99</v>
      </c>
      <c r="D2576" s="53" t="s">
        <v>3919</v>
      </c>
      <c r="E2576" s="55" t="s">
        <v>3918</v>
      </c>
      <c r="F2576" s="53" t="s">
        <v>671</v>
      </c>
    </row>
    <row r="2577" spans="1:6" x14ac:dyDescent="0.2">
      <c r="A2577" s="202" t="s">
        <v>3922</v>
      </c>
      <c r="B2577" s="203">
        <v>83.13</v>
      </c>
      <c r="D2577" s="53" t="s">
        <v>3920</v>
      </c>
      <c r="E2577" s="55" t="s">
        <v>3921</v>
      </c>
      <c r="F2577" s="53" t="s">
        <v>83</v>
      </c>
    </row>
    <row r="2578" spans="1:6" x14ac:dyDescent="0.2">
      <c r="A2578" s="202" t="s">
        <v>3923</v>
      </c>
      <c r="B2578" s="203">
        <v>53.39</v>
      </c>
      <c r="D2578" s="53" t="s">
        <v>3922</v>
      </c>
      <c r="E2578" s="55" t="s">
        <v>3921</v>
      </c>
      <c r="F2578" s="53" t="s">
        <v>83</v>
      </c>
    </row>
    <row r="2579" spans="1:6" x14ac:dyDescent="0.2">
      <c r="A2579" s="202" t="s">
        <v>3925</v>
      </c>
      <c r="B2579" s="203">
        <v>47.53</v>
      </c>
      <c r="D2579" s="53" t="s">
        <v>3923</v>
      </c>
      <c r="E2579" s="55" t="s">
        <v>3924</v>
      </c>
      <c r="F2579" s="53" t="s">
        <v>671</v>
      </c>
    </row>
    <row r="2580" spans="1:6" x14ac:dyDescent="0.2">
      <c r="A2580" s="202" t="s">
        <v>3926</v>
      </c>
      <c r="B2580" s="203">
        <v>311.31</v>
      </c>
      <c r="D2580" s="53" t="s">
        <v>3925</v>
      </c>
      <c r="E2580" s="55" t="s">
        <v>3924</v>
      </c>
      <c r="F2580" s="53" t="s">
        <v>671</v>
      </c>
    </row>
    <row r="2581" spans="1:6" x14ac:dyDescent="0.2">
      <c r="A2581" s="202" t="s">
        <v>3928</v>
      </c>
      <c r="B2581" s="203">
        <v>309.8</v>
      </c>
      <c r="D2581" s="53" t="s">
        <v>3926</v>
      </c>
      <c r="E2581" s="55" t="s">
        <v>3927</v>
      </c>
      <c r="F2581" s="53" t="s">
        <v>83</v>
      </c>
    </row>
    <row r="2582" spans="1:6" x14ac:dyDescent="0.2">
      <c r="A2582" s="202" t="s">
        <v>3929</v>
      </c>
      <c r="B2582" s="203">
        <v>1.73</v>
      </c>
      <c r="D2582" s="53" t="s">
        <v>3928</v>
      </c>
      <c r="E2582" s="55" t="s">
        <v>3927</v>
      </c>
      <c r="F2582" s="53" t="s">
        <v>83</v>
      </c>
    </row>
    <row r="2583" spans="1:6" x14ac:dyDescent="0.2">
      <c r="A2583" s="202" t="s">
        <v>3931</v>
      </c>
      <c r="B2583" s="203">
        <v>1.73</v>
      </c>
      <c r="D2583" s="53" t="s">
        <v>3929</v>
      </c>
      <c r="E2583" s="55" t="s">
        <v>3930</v>
      </c>
      <c r="F2583" s="53" t="s">
        <v>1172</v>
      </c>
    </row>
    <row r="2584" spans="1:6" x14ac:dyDescent="0.2">
      <c r="A2584" s="202" t="s">
        <v>3932</v>
      </c>
      <c r="B2584" s="203">
        <v>1.17</v>
      </c>
      <c r="D2584" s="53" t="s">
        <v>3931</v>
      </c>
      <c r="E2584" s="55" t="s">
        <v>3930</v>
      </c>
      <c r="F2584" s="53" t="s">
        <v>1172</v>
      </c>
    </row>
    <row r="2585" spans="1:6" x14ac:dyDescent="0.2">
      <c r="A2585" s="202" t="s">
        <v>3934</v>
      </c>
      <c r="B2585" s="203">
        <v>1.17</v>
      </c>
      <c r="D2585" s="53" t="s">
        <v>3932</v>
      </c>
      <c r="E2585" s="55" t="s">
        <v>3933</v>
      </c>
      <c r="F2585" s="53" t="s">
        <v>1172</v>
      </c>
    </row>
    <row r="2586" spans="1:6" x14ac:dyDescent="0.2">
      <c r="A2586" s="202" t="s">
        <v>3935</v>
      </c>
      <c r="B2586" s="203">
        <v>1.99</v>
      </c>
      <c r="D2586" s="53" t="s">
        <v>3934</v>
      </c>
      <c r="E2586" s="55" t="s">
        <v>3933</v>
      </c>
      <c r="F2586" s="53" t="s">
        <v>1172</v>
      </c>
    </row>
    <row r="2587" spans="1:6" x14ac:dyDescent="0.2">
      <c r="A2587" s="202" t="s">
        <v>3937</v>
      </c>
      <c r="B2587" s="203">
        <v>1.99</v>
      </c>
      <c r="D2587" s="53" t="s">
        <v>3935</v>
      </c>
      <c r="E2587" s="55" t="s">
        <v>3936</v>
      </c>
      <c r="F2587" s="53" t="s">
        <v>1172</v>
      </c>
    </row>
    <row r="2588" spans="1:6" x14ac:dyDescent="0.2">
      <c r="A2588" s="202" t="s">
        <v>3938</v>
      </c>
      <c r="B2588" s="203">
        <v>1.31</v>
      </c>
      <c r="D2588" s="53" t="s">
        <v>3937</v>
      </c>
      <c r="E2588" s="55" t="s">
        <v>3936</v>
      </c>
      <c r="F2588" s="53" t="s">
        <v>1172</v>
      </c>
    </row>
    <row r="2589" spans="1:6" x14ac:dyDescent="0.2">
      <c r="A2589" s="202" t="s">
        <v>3940</v>
      </c>
      <c r="B2589" s="203">
        <v>1.31</v>
      </c>
      <c r="D2589" s="53" t="s">
        <v>3938</v>
      </c>
      <c r="E2589" s="55" t="s">
        <v>3939</v>
      </c>
      <c r="F2589" s="53" t="s">
        <v>1172</v>
      </c>
    </row>
    <row r="2590" spans="1:6" x14ac:dyDescent="0.2">
      <c r="A2590" s="202" t="s">
        <v>35419</v>
      </c>
      <c r="B2590" s="203">
        <v>2.2799999999999998</v>
      </c>
      <c r="D2590" s="53" t="s">
        <v>3940</v>
      </c>
      <c r="E2590" s="55" t="s">
        <v>3939</v>
      </c>
      <c r="F2590" s="53" t="s">
        <v>1172</v>
      </c>
    </row>
    <row r="2591" spans="1:6" x14ac:dyDescent="0.2">
      <c r="A2591" s="202" t="s">
        <v>35420</v>
      </c>
      <c r="B2591" s="203">
        <v>2.2799999999999998</v>
      </c>
      <c r="D2591" s="53" t="s">
        <v>3941</v>
      </c>
      <c r="E2591" s="55" t="s">
        <v>3942</v>
      </c>
      <c r="F2591" s="53" t="s">
        <v>1172</v>
      </c>
    </row>
    <row r="2592" spans="1:6" x14ac:dyDescent="0.2">
      <c r="A2592" s="202" t="s">
        <v>3941</v>
      </c>
      <c r="B2592" s="203">
        <v>1.45</v>
      </c>
      <c r="D2592" s="53" t="s">
        <v>3943</v>
      </c>
      <c r="E2592" s="55" t="s">
        <v>3942</v>
      </c>
      <c r="F2592" s="53" t="s">
        <v>1172</v>
      </c>
    </row>
    <row r="2593" spans="1:6" x14ac:dyDescent="0.2">
      <c r="A2593" s="202" t="s">
        <v>3943</v>
      </c>
      <c r="B2593" s="203">
        <v>1.45</v>
      </c>
      <c r="D2593" s="53" t="s">
        <v>3944</v>
      </c>
      <c r="E2593" s="55" t="s">
        <v>3945</v>
      </c>
      <c r="F2593" s="53" t="s">
        <v>671</v>
      </c>
    </row>
    <row r="2594" spans="1:6" x14ac:dyDescent="0.2">
      <c r="A2594" s="202" t="s">
        <v>3944</v>
      </c>
      <c r="B2594" s="203">
        <v>0.63</v>
      </c>
      <c r="D2594" s="53" t="s">
        <v>3946</v>
      </c>
      <c r="E2594" s="55" t="s">
        <v>3945</v>
      </c>
      <c r="F2594" s="53" t="s">
        <v>671</v>
      </c>
    </row>
    <row r="2595" spans="1:6" x14ac:dyDescent="0.2">
      <c r="A2595" s="202" t="s">
        <v>3946</v>
      </c>
      <c r="B2595" s="203">
        <v>0.61</v>
      </c>
      <c r="D2595" s="53" t="s">
        <v>3947</v>
      </c>
      <c r="E2595" s="55" t="s">
        <v>3948</v>
      </c>
      <c r="F2595" s="53" t="s">
        <v>671</v>
      </c>
    </row>
    <row r="2596" spans="1:6" x14ac:dyDescent="0.2">
      <c r="A2596" s="202" t="s">
        <v>3947</v>
      </c>
      <c r="B2596" s="203">
        <v>45.25</v>
      </c>
      <c r="D2596" s="53" t="s">
        <v>3949</v>
      </c>
      <c r="E2596" s="55" t="s">
        <v>3948</v>
      </c>
      <c r="F2596" s="53" t="s">
        <v>671</v>
      </c>
    </row>
    <row r="2597" spans="1:6" x14ac:dyDescent="0.2">
      <c r="A2597" s="202" t="s">
        <v>3949</v>
      </c>
      <c r="B2597" s="203">
        <v>43.17</v>
      </c>
      <c r="D2597" s="53" t="s">
        <v>3950</v>
      </c>
      <c r="E2597" s="55" t="s">
        <v>3951</v>
      </c>
      <c r="F2597" s="53" t="s">
        <v>671</v>
      </c>
    </row>
    <row r="2598" spans="1:6" x14ac:dyDescent="0.2">
      <c r="A2598" s="202" t="s">
        <v>3950</v>
      </c>
      <c r="B2598" s="203">
        <v>1.44</v>
      </c>
      <c r="D2598" s="53" t="s">
        <v>3952</v>
      </c>
      <c r="E2598" s="55" t="s">
        <v>3951</v>
      </c>
      <c r="F2598" s="53" t="s">
        <v>671</v>
      </c>
    </row>
    <row r="2599" spans="1:6" x14ac:dyDescent="0.2">
      <c r="A2599" s="202" t="s">
        <v>3952</v>
      </c>
      <c r="B2599" s="203">
        <v>1.4</v>
      </c>
      <c r="D2599" s="53" t="s">
        <v>3953</v>
      </c>
      <c r="E2599" s="55" t="s">
        <v>3954</v>
      </c>
      <c r="F2599" s="53" t="s">
        <v>671</v>
      </c>
    </row>
    <row r="2600" spans="1:6" x14ac:dyDescent="0.2">
      <c r="A2600" s="202" t="s">
        <v>3953</v>
      </c>
      <c r="B2600" s="203">
        <v>0.96</v>
      </c>
      <c r="D2600" s="53" t="s">
        <v>3955</v>
      </c>
      <c r="E2600" s="55" t="s">
        <v>3954</v>
      </c>
      <c r="F2600" s="53" t="s">
        <v>671</v>
      </c>
    </row>
    <row r="2601" spans="1:6" x14ac:dyDescent="0.2">
      <c r="A2601" s="202" t="s">
        <v>3955</v>
      </c>
      <c r="B2601" s="203">
        <v>0.93</v>
      </c>
      <c r="D2601" s="53" t="s">
        <v>3956</v>
      </c>
      <c r="E2601" s="55" t="s">
        <v>3957</v>
      </c>
      <c r="F2601" s="53" t="s">
        <v>671</v>
      </c>
    </row>
    <row r="2602" spans="1:6" x14ac:dyDescent="0.2">
      <c r="A2602" s="202" t="s">
        <v>3956</v>
      </c>
      <c r="B2602" s="203">
        <v>0.57999999999999996</v>
      </c>
      <c r="D2602" s="53" t="s">
        <v>3958</v>
      </c>
      <c r="E2602" s="55" t="s">
        <v>3957</v>
      </c>
      <c r="F2602" s="53" t="s">
        <v>671</v>
      </c>
    </row>
    <row r="2603" spans="1:6" x14ac:dyDescent="0.2">
      <c r="A2603" s="202" t="s">
        <v>3958</v>
      </c>
      <c r="B2603" s="203">
        <v>0.56000000000000005</v>
      </c>
      <c r="D2603" s="53" t="s">
        <v>3959</v>
      </c>
      <c r="E2603" s="55" t="s">
        <v>3960</v>
      </c>
      <c r="F2603" s="53" t="s">
        <v>671</v>
      </c>
    </row>
    <row r="2604" spans="1:6" x14ac:dyDescent="0.2">
      <c r="A2604" s="202" t="s">
        <v>3959</v>
      </c>
      <c r="B2604" s="203">
        <v>0.87</v>
      </c>
      <c r="D2604" s="53" t="s">
        <v>3961</v>
      </c>
      <c r="E2604" s="55" t="s">
        <v>3960</v>
      </c>
      <c r="F2604" s="53" t="s">
        <v>671</v>
      </c>
    </row>
    <row r="2605" spans="1:6" x14ac:dyDescent="0.2">
      <c r="A2605" s="202" t="s">
        <v>3961</v>
      </c>
      <c r="B2605" s="203">
        <v>0.85</v>
      </c>
      <c r="D2605" s="53" t="s">
        <v>3962</v>
      </c>
      <c r="E2605" s="55" t="s">
        <v>3963</v>
      </c>
      <c r="F2605" s="53" t="s">
        <v>3964</v>
      </c>
    </row>
    <row r="2606" spans="1:6" x14ac:dyDescent="0.2">
      <c r="A2606" s="202" t="s">
        <v>3962</v>
      </c>
      <c r="B2606" s="203">
        <v>0.2</v>
      </c>
      <c r="D2606" s="53" t="s">
        <v>3965</v>
      </c>
      <c r="E2606" s="55" t="s">
        <v>3963</v>
      </c>
      <c r="F2606" s="53" t="s">
        <v>3964</v>
      </c>
    </row>
    <row r="2607" spans="1:6" x14ac:dyDescent="0.2">
      <c r="A2607" s="202" t="s">
        <v>3965</v>
      </c>
      <c r="B2607" s="203">
        <v>0.19</v>
      </c>
      <c r="D2607" s="53" t="s">
        <v>3966</v>
      </c>
      <c r="E2607" s="55" t="s">
        <v>3967</v>
      </c>
      <c r="F2607" s="53" t="s">
        <v>3780</v>
      </c>
    </row>
    <row r="2608" spans="1:6" x14ac:dyDescent="0.2">
      <c r="A2608" s="202" t="s">
        <v>3966</v>
      </c>
      <c r="B2608" s="203">
        <v>0.99</v>
      </c>
      <c r="D2608" s="53" t="s">
        <v>3968</v>
      </c>
      <c r="E2608" s="55" t="s">
        <v>3967</v>
      </c>
      <c r="F2608" s="53" t="s">
        <v>3780</v>
      </c>
    </row>
    <row r="2609" spans="1:6" x14ac:dyDescent="0.2">
      <c r="A2609" s="202" t="s">
        <v>3968</v>
      </c>
      <c r="B2609" s="203">
        <v>0.97</v>
      </c>
      <c r="D2609" s="53" t="s">
        <v>3969</v>
      </c>
      <c r="E2609" s="55" t="s">
        <v>3970</v>
      </c>
      <c r="F2609" s="53" t="s">
        <v>3780</v>
      </c>
    </row>
    <row r="2610" spans="1:6" x14ac:dyDescent="0.2">
      <c r="A2610" s="202" t="s">
        <v>3972</v>
      </c>
      <c r="B2610" s="203">
        <v>4.87</v>
      </c>
      <c r="D2610" s="53" t="s">
        <v>3971</v>
      </c>
      <c r="E2610" s="55" t="s">
        <v>3970</v>
      </c>
      <c r="F2610" s="53" t="s">
        <v>3780</v>
      </c>
    </row>
    <row r="2611" spans="1:6" x14ac:dyDescent="0.2">
      <c r="A2611" s="202" t="s">
        <v>3974</v>
      </c>
      <c r="B2611" s="203">
        <v>4.78</v>
      </c>
      <c r="D2611" s="53" t="s">
        <v>3972</v>
      </c>
      <c r="E2611" s="55" t="s">
        <v>3973</v>
      </c>
      <c r="F2611" s="53" t="s">
        <v>3780</v>
      </c>
    </row>
    <row r="2612" spans="1:6" x14ac:dyDescent="0.2">
      <c r="A2612" s="202" t="s">
        <v>3975</v>
      </c>
      <c r="B2612" s="203">
        <v>0.98</v>
      </c>
      <c r="D2612" s="53" t="s">
        <v>3974</v>
      </c>
      <c r="E2612" s="55" t="s">
        <v>3973</v>
      </c>
      <c r="F2612" s="53" t="s">
        <v>3780</v>
      </c>
    </row>
    <row r="2613" spans="1:6" x14ac:dyDescent="0.2">
      <c r="A2613" s="202" t="s">
        <v>3977</v>
      </c>
      <c r="B2613" s="203">
        <v>0.91</v>
      </c>
      <c r="D2613" s="53" t="s">
        <v>3975</v>
      </c>
      <c r="E2613" s="55" t="s">
        <v>3976</v>
      </c>
      <c r="F2613" s="53" t="s">
        <v>1147</v>
      </c>
    </row>
    <row r="2614" spans="1:6" x14ac:dyDescent="0.2">
      <c r="A2614" s="202" t="s">
        <v>3978</v>
      </c>
      <c r="B2614" s="203">
        <v>18.97</v>
      </c>
      <c r="D2614" s="53" t="s">
        <v>3977</v>
      </c>
      <c r="E2614" s="55" t="s">
        <v>3976</v>
      </c>
      <c r="F2614" s="53" t="s">
        <v>1147</v>
      </c>
    </row>
    <row r="2615" spans="1:6" x14ac:dyDescent="0.2">
      <c r="A2615" s="202" t="s">
        <v>3980</v>
      </c>
      <c r="B2615" s="203">
        <v>17.5</v>
      </c>
      <c r="D2615" s="53" t="s">
        <v>3978</v>
      </c>
      <c r="E2615" s="55" t="s">
        <v>3979</v>
      </c>
      <c r="F2615" s="53" t="s">
        <v>83</v>
      </c>
    </row>
    <row r="2616" spans="1:6" x14ac:dyDescent="0.2">
      <c r="A2616" s="202" t="s">
        <v>3984</v>
      </c>
      <c r="B2616" s="203">
        <v>186.84</v>
      </c>
      <c r="D2616" s="53" t="s">
        <v>3980</v>
      </c>
      <c r="E2616" s="55" t="s">
        <v>3979</v>
      </c>
      <c r="F2616" s="53" t="s">
        <v>83</v>
      </c>
    </row>
    <row r="2617" spans="1:6" x14ac:dyDescent="0.2">
      <c r="A2617" s="202" t="s">
        <v>3986</v>
      </c>
      <c r="B2617" s="203">
        <v>173.4</v>
      </c>
      <c r="D2617" s="53" t="s">
        <v>3981</v>
      </c>
      <c r="E2617" s="55" t="s">
        <v>3982</v>
      </c>
      <c r="F2617" s="53" t="s">
        <v>83</v>
      </c>
    </row>
    <row r="2618" spans="1:6" x14ac:dyDescent="0.2">
      <c r="A2618" s="202" t="s">
        <v>3987</v>
      </c>
      <c r="B2618" s="203">
        <v>18695.09</v>
      </c>
      <c r="D2618" s="53" t="s">
        <v>3983</v>
      </c>
      <c r="E2618" s="55" t="s">
        <v>3982</v>
      </c>
      <c r="F2618" s="53" t="s">
        <v>83</v>
      </c>
    </row>
    <row r="2619" spans="1:6" x14ac:dyDescent="0.2">
      <c r="A2619" s="202" t="s">
        <v>3989</v>
      </c>
      <c r="B2619" s="203">
        <v>17803.87</v>
      </c>
      <c r="D2619" s="53" t="s">
        <v>3984</v>
      </c>
      <c r="E2619" s="55" t="s">
        <v>3985</v>
      </c>
      <c r="F2619" s="53" t="s">
        <v>83</v>
      </c>
    </row>
    <row r="2620" spans="1:6" x14ac:dyDescent="0.2">
      <c r="A2620" s="202" t="s">
        <v>3990</v>
      </c>
      <c r="B2620" s="203">
        <v>27472.11</v>
      </c>
      <c r="D2620" s="53" t="s">
        <v>3986</v>
      </c>
      <c r="E2620" s="55" t="s">
        <v>3985</v>
      </c>
      <c r="F2620" s="53" t="s">
        <v>83</v>
      </c>
    </row>
    <row r="2621" spans="1:6" x14ac:dyDescent="0.2">
      <c r="A2621" s="202" t="s">
        <v>3992</v>
      </c>
      <c r="B2621" s="203">
        <v>26167.61</v>
      </c>
      <c r="D2621" s="53" t="s">
        <v>3987</v>
      </c>
      <c r="E2621" s="55" t="s">
        <v>3988</v>
      </c>
      <c r="F2621" s="53" t="s">
        <v>83</v>
      </c>
    </row>
    <row r="2622" spans="1:6" x14ac:dyDescent="0.2">
      <c r="A2622" s="202" t="s">
        <v>3993</v>
      </c>
      <c r="B2622" s="203">
        <v>34599.660000000003</v>
      </c>
      <c r="D2622" s="53" t="s">
        <v>3989</v>
      </c>
      <c r="E2622" s="55" t="s">
        <v>3988</v>
      </c>
      <c r="F2622" s="53" t="s">
        <v>83</v>
      </c>
    </row>
    <row r="2623" spans="1:6" x14ac:dyDescent="0.2">
      <c r="A2623" s="202" t="s">
        <v>3995</v>
      </c>
      <c r="B2623" s="203">
        <v>32856.730000000003</v>
      </c>
      <c r="D2623" s="53" t="s">
        <v>3990</v>
      </c>
      <c r="E2623" s="55" t="s">
        <v>3991</v>
      </c>
      <c r="F2623" s="53" t="s">
        <v>83</v>
      </c>
    </row>
    <row r="2624" spans="1:6" x14ac:dyDescent="0.2">
      <c r="A2624" s="202" t="s">
        <v>3996</v>
      </c>
      <c r="B2624" s="203">
        <v>42080.36</v>
      </c>
      <c r="D2624" s="53" t="s">
        <v>3992</v>
      </c>
      <c r="E2624" s="55" t="s">
        <v>3991</v>
      </c>
      <c r="F2624" s="53" t="s">
        <v>83</v>
      </c>
    </row>
    <row r="2625" spans="1:6" x14ac:dyDescent="0.2">
      <c r="A2625" s="202" t="s">
        <v>3998</v>
      </c>
      <c r="B2625" s="203">
        <v>39592.03</v>
      </c>
      <c r="D2625" s="53" t="s">
        <v>3993</v>
      </c>
      <c r="E2625" s="55" t="s">
        <v>3994</v>
      </c>
      <c r="F2625" s="53" t="s">
        <v>83</v>
      </c>
    </row>
    <row r="2626" spans="1:6" x14ac:dyDescent="0.2">
      <c r="A2626" s="202" t="s">
        <v>3999</v>
      </c>
      <c r="B2626" s="203">
        <v>257.63</v>
      </c>
      <c r="D2626" s="53" t="s">
        <v>3995</v>
      </c>
      <c r="E2626" s="55" t="s">
        <v>3994</v>
      </c>
      <c r="F2626" s="53" t="s">
        <v>83</v>
      </c>
    </row>
    <row r="2627" spans="1:6" x14ac:dyDescent="0.2">
      <c r="A2627" s="202" t="s">
        <v>4001</v>
      </c>
      <c r="B2627" s="203">
        <v>223.29</v>
      </c>
      <c r="D2627" s="53" t="s">
        <v>3996</v>
      </c>
      <c r="E2627" s="55" t="s">
        <v>3997</v>
      </c>
      <c r="F2627" s="53" t="s">
        <v>83</v>
      </c>
    </row>
    <row r="2628" spans="1:6" x14ac:dyDescent="0.2">
      <c r="A2628" s="202" t="s">
        <v>4002</v>
      </c>
      <c r="B2628" s="203">
        <v>356.71</v>
      </c>
      <c r="D2628" s="53" t="s">
        <v>3998</v>
      </c>
      <c r="E2628" s="55" t="s">
        <v>3997</v>
      </c>
      <c r="F2628" s="53" t="s">
        <v>83</v>
      </c>
    </row>
    <row r="2629" spans="1:6" x14ac:dyDescent="0.2">
      <c r="A2629" s="202" t="s">
        <v>4004</v>
      </c>
      <c r="B2629" s="203">
        <v>309.16000000000003</v>
      </c>
      <c r="D2629" s="53" t="s">
        <v>3999</v>
      </c>
      <c r="E2629" s="55" t="s">
        <v>4000</v>
      </c>
      <c r="F2629" s="53" t="s">
        <v>430</v>
      </c>
    </row>
    <row r="2630" spans="1:6" x14ac:dyDescent="0.2">
      <c r="A2630" s="202" t="s">
        <v>4005</v>
      </c>
      <c r="B2630" s="203">
        <v>149.62</v>
      </c>
      <c r="D2630" s="53" t="s">
        <v>4001</v>
      </c>
      <c r="E2630" s="55" t="s">
        <v>4000</v>
      </c>
      <c r="F2630" s="53" t="s">
        <v>430</v>
      </c>
    </row>
    <row r="2631" spans="1:6" x14ac:dyDescent="0.2">
      <c r="A2631" s="202" t="s">
        <v>4007</v>
      </c>
      <c r="B2631" s="203">
        <v>129.68</v>
      </c>
      <c r="D2631" s="53" t="s">
        <v>4002</v>
      </c>
      <c r="E2631" s="55" t="s">
        <v>4003</v>
      </c>
      <c r="F2631" s="53" t="s">
        <v>430</v>
      </c>
    </row>
    <row r="2632" spans="1:6" x14ac:dyDescent="0.2">
      <c r="A2632" s="202" t="s">
        <v>4008</v>
      </c>
      <c r="B2632" s="203">
        <v>75.430000000000007</v>
      </c>
      <c r="D2632" s="53" t="s">
        <v>4004</v>
      </c>
      <c r="E2632" s="55" t="s">
        <v>4003</v>
      </c>
      <c r="F2632" s="53" t="s">
        <v>430</v>
      </c>
    </row>
    <row r="2633" spans="1:6" x14ac:dyDescent="0.2">
      <c r="A2633" s="202" t="s">
        <v>4010</v>
      </c>
      <c r="B2633" s="203">
        <v>65.38</v>
      </c>
      <c r="D2633" s="53" t="s">
        <v>4005</v>
      </c>
      <c r="E2633" s="55" t="s">
        <v>4006</v>
      </c>
      <c r="F2633" s="53" t="s">
        <v>430</v>
      </c>
    </row>
    <row r="2634" spans="1:6" x14ac:dyDescent="0.2">
      <c r="A2634" s="202" t="s">
        <v>4011</v>
      </c>
      <c r="B2634" s="203">
        <v>9.42</v>
      </c>
      <c r="D2634" s="53" t="s">
        <v>4007</v>
      </c>
      <c r="E2634" s="55" t="s">
        <v>4006</v>
      </c>
      <c r="F2634" s="53" t="s">
        <v>430</v>
      </c>
    </row>
    <row r="2635" spans="1:6" x14ac:dyDescent="0.2">
      <c r="A2635" s="202" t="s">
        <v>4013</v>
      </c>
      <c r="B2635" s="203">
        <v>8.17</v>
      </c>
      <c r="D2635" s="53" t="s">
        <v>4008</v>
      </c>
      <c r="E2635" s="55" t="s">
        <v>4009</v>
      </c>
      <c r="F2635" s="53" t="s">
        <v>430</v>
      </c>
    </row>
    <row r="2636" spans="1:6" x14ac:dyDescent="0.2">
      <c r="A2636" s="202" t="s">
        <v>4014</v>
      </c>
      <c r="B2636" s="203">
        <v>28.28</v>
      </c>
      <c r="D2636" s="53" t="s">
        <v>4010</v>
      </c>
      <c r="E2636" s="55" t="s">
        <v>4009</v>
      </c>
      <c r="F2636" s="53" t="s">
        <v>430</v>
      </c>
    </row>
    <row r="2637" spans="1:6" x14ac:dyDescent="0.2">
      <c r="A2637" s="202" t="s">
        <v>4016</v>
      </c>
      <c r="B2637" s="203">
        <v>24.51</v>
      </c>
      <c r="D2637" s="53" t="s">
        <v>4011</v>
      </c>
      <c r="E2637" s="55" t="s">
        <v>4012</v>
      </c>
      <c r="F2637" s="53" t="s">
        <v>1147</v>
      </c>
    </row>
    <row r="2638" spans="1:6" x14ac:dyDescent="0.2">
      <c r="A2638" s="202" t="s">
        <v>4017</v>
      </c>
      <c r="B2638" s="203">
        <v>22.63</v>
      </c>
      <c r="D2638" s="53" t="s">
        <v>4013</v>
      </c>
      <c r="E2638" s="55" t="s">
        <v>4012</v>
      </c>
      <c r="F2638" s="53" t="s">
        <v>1147</v>
      </c>
    </row>
    <row r="2639" spans="1:6" x14ac:dyDescent="0.2">
      <c r="A2639" s="202" t="s">
        <v>4019</v>
      </c>
      <c r="B2639" s="203">
        <v>19.61</v>
      </c>
      <c r="D2639" s="53" t="s">
        <v>4014</v>
      </c>
      <c r="E2639" s="55" t="s">
        <v>4015</v>
      </c>
      <c r="F2639" s="53" t="s">
        <v>1147</v>
      </c>
    </row>
    <row r="2640" spans="1:6" x14ac:dyDescent="0.2">
      <c r="A2640" s="202" t="s">
        <v>4020</v>
      </c>
      <c r="B2640" s="203">
        <v>17.690000000000001</v>
      </c>
      <c r="D2640" s="53" t="s">
        <v>4016</v>
      </c>
      <c r="E2640" s="55" t="s">
        <v>4015</v>
      </c>
      <c r="F2640" s="53" t="s">
        <v>1147</v>
      </c>
    </row>
    <row r="2641" spans="1:6" x14ac:dyDescent="0.2">
      <c r="A2641" s="202" t="s">
        <v>4022</v>
      </c>
      <c r="B2641" s="203">
        <v>15.33</v>
      </c>
      <c r="D2641" s="53" t="s">
        <v>4017</v>
      </c>
      <c r="E2641" s="55" t="s">
        <v>4018</v>
      </c>
      <c r="F2641" s="53" t="s">
        <v>1147</v>
      </c>
    </row>
    <row r="2642" spans="1:6" x14ac:dyDescent="0.2">
      <c r="A2642" s="202" t="s">
        <v>4023</v>
      </c>
      <c r="B2642" s="203">
        <v>12.56</v>
      </c>
      <c r="D2642" s="53" t="s">
        <v>4019</v>
      </c>
      <c r="E2642" s="55" t="s">
        <v>4018</v>
      </c>
      <c r="F2642" s="53" t="s">
        <v>1147</v>
      </c>
    </row>
    <row r="2643" spans="1:6" x14ac:dyDescent="0.2">
      <c r="A2643" s="202" t="s">
        <v>4025</v>
      </c>
      <c r="B2643" s="203">
        <v>10.88</v>
      </c>
      <c r="D2643" s="53" t="s">
        <v>4020</v>
      </c>
      <c r="E2643" s="55" t="s">
        <v>4021</v>
      </c>
      <c r="F2643" s="53" t="s">
        <v>1147</v>
      </c>
    </row>
    <row r="2644" spans="1:6" x14ac:dyDescent="0.2">
      <c r="A2644" s="202" t="s">
        <v>4026</v>
      </c>
      <c r="B2644" s="203">
        <v>50.92</v>
      </c>
      <c r="D2644" s="53" t="s">
        <v>4022</v>
      </c>
      <c r="E2644" s="55" t="s">
        <v>4021</v>
      </c>
      <c r="F2644" s="53" t="s">
        <v>1147</v>
      </c>
    </row>
    <row r="2645" spans="1:6" x14ac:dyDescent="0.2">
      <c r="A2645" s="202" t="s">
        <v>4028</v>
      </c>
      <c r="B2645" s="203">
        <v>44.13</v>
      </c>
      <c r="D2645" s="53" t="s">
        <v>4023</v>
      </c>
      <c r="E2645" s="55" t="s">
        <v>4024</v>
      </c>
      <c r="F2645" s="53" t="s">
        <v>1147</v>
      </c>
    </row>
    <row r="2646" spans="1:6" x14ac:dyDescent="0.2">
      <c r="A2646" s="202" t="s">
        <v>4029</v>
      </c>
      <c r="B2646" s="203">
        <v>25.64</v>
      </c>
      <c r="D2646" s="53" t="s">
        <v>4025</v>
      </c>
      <c r="E2646" s="55" t="s">
        <v>4024</v>
      </c>
      <c r="F2646" s="53" t="s">
        <v>1147</v>
      </c>
    </row>
    <row r="2647" spans="1:6" x14ac:dyDescent="0.2">
      <c r="A2647" s="202" t="s">
        <v>4031</v>
      </c>
      <c r="B2647" s="203">
        <v>22.23</v>
      </c>
      <c r="D2647" s="53" t="s">
        <v>4026</v>
      </c>
      <c r="E2647" s="55" t="s">
        <v>4027</v>
      </c>
      <c r="F2647" s="53" t="s">
        <v>1147</v>
      </c>
    </row>
    <row r="2648" spans="1:6" x14ac:dyDescent="0.2">
      <c r="A2648" s="202" t="s">
        <v>4032</v>
      </c>
      <c r="B2648" s="203">
        <v>9.42</v>
      </c>
      <c r="D2648" s="53" t="s">
        <v>4028</v>
      </c>
      <c r="E2648" s="55" t="s">
        <v>4027</v>
      </c>
      <c r="F2648" s="53" t="s">
        <v>1147</v>
      </c>
    </row>
    <row r="2649" spans="1:6" x14ac:dyDescent="0.2">
      <c r="A2649" s="202" t="s">
        <v>4034</v>
      </c>
      <c r="B2649" s="203">
        <v>8.17</v>
      </c>
      <c r="D2649" s="53" t="s">
        <v>4029</v>
      </c>
      <c r="E2649" s="55" t="s">
        <v>4030</v>
      </c>
      <c r="F2649" s="53" t="s">
        <v>1147</v>
      </c>
    </row>
    <row r="2650" spans="1:6" x14ac:dyDescent="0.2">
      <c r="A2650" s="202" t="s">
        <v>4035</v>
      </c>
      <c r="B2650" s="203">
        <v>18.420000000000002</v>
      </c>
      <c r="D2650" s="53" t="s">
        <v>4031</v>
      </c>
      <c r="E2650" s="55" t="s">
        <v>4030</v>
      </c>
      <c r="F2650" s="53" t="s">
        <v>1147</v>
      </c>
    </row>
    <row r="2651" spans="1:6" x14ac:dyDescent="0.2">
      <c r="A2651" s="202" t="s">
        <v>4037</v>
      </c>
      <c r="B2651" s="203">
        <v>15.96</v>
      </c>
      <c r="D2651" s="53" t="s">
        <v>4032</v>
      </c>
      <c r="E2651" s="55" t="s">
        <v>4033</v>
      </c>
      <c r="F2651" s="53" t="s">
        <v>1147</v>
      </c>
    </row>
    <row r="2652" spans="1:6" x14ac:dyDescent="0.2">
      <c r="A2652" s="202" t="s">
        <v>4038</v>
      </c>
      <c r="B2652" s="203">
        <v>13.2</v>
      </c>
      <c r="D2652" s="53" t="s">
        <v>4034</v>
      </c>
      <c r="E2652" s="55" t="s">
        <v>4033</v>
      </c>
      <c r="F2652" s="53" t="s">
        <v>1147</v>
      </c>
    </row>
    <row r="2653" spans="1:6" x14ac:dyDescent="0.2">
      <c r="A2653" s="202" t="s">
        <v>4040</v>
      </c>
      <c r="B2653" s="203">
        <v>11.44</v>
      </c>
      <c r="D2653" s="53" t="s">
        <v>4035</v>
      </c>
      <c r="E2653" s="55" t="s">
        <v>4036</v>
      </c>
      <c r="F2653" s="53" t="s">
        <v>1147</v>
      </c>
    </row>
    <row r="2654" spans="1:6" x14ac:dyDescent="0.2">
      <c r="A2654" s="202" t="s">
        <v>4041</v>
      </c>
      <c r="B2654" s="203">
        <v>24.51</v>
      </c>
      <c r="D2654" s="53" t="s">
        <v>4037</v>
      </c>
      <c r="E2654" s="55" t="s">
        <v>4036</v>
      </c>
      <c r="F2654" s="53" t="s">
        <v>1147</v>
      </c>
    </row>
    <row r="2655" spans="1:6" x14ac:dyDescent="0.2">
      <c r="A2655" s="202" t="s">
        <v>4043</v>
      </c>
      <c r="B2655" s="203">
        <v>21.24</v>
      </c>
      <c r="D2655" s="53" t="s">
        <v>4038</v>
      </c>
      <c r="E2655" s="55" t="s">
        <v>4039</v>
      </c>
      <c r="F2655" s="53" t="s">
        <v>1147</v>
      </c>
    </row>
    <row r="2656" spans="1:6" x14ac:dyDescent="0.2">
      <c r="A2656" s="202" t="s">
        <v>4044</v>
      </c>
      <c r="B2656" s="203">
        <v>25.64</v>
      </c>
      <c r="D2656" s="53" t="s">
        <v>4040</v>
      </c>
      <c r="E2656" s="55" t="s">
        <v>4039</v>
      </c>
      <c r="F2656" s="53" t="s">
        <v>1147</v>
      </c>
    </row>
    <row r="2657" spans="1:6" x14ac:dyDescent="0.2">
      <c r="A2657" s="202" t="s">
        <v>4046</v>
      </c>
      <c r="B2657" s="203">
        <v>22.23</v>
      </c>
      <c r="D2657" s="53" t="s">
        <v>4041</v>
      </c>
      <c r="E2657" s="55" t="s">
        <v>4042</v>
      </c>
      <c r="F2657" s="53" t="s">
        <v>1147</v>
      </c>
    </row>
    <row r="2658" spans="1:6" x14ac:dyDescent="0.2">
      <c r="A2658" s="202" t="s">
        <v>4047</v>
      </c>
      <c r="B2658" s="203">
        <v>69.77</v>
      </c>
      <c r="D2658" s="53" t="s">
        <v>4043</v>
      </c>
      <c r="E2658" s="55" t="s">
        <v>4042</v>
      </c>
      <c r="F2658" s="53" t="s">
        <v>1147</v>
      </c>
    </row>
    <row r="2659" spans="1:6" x14ac:dyDescent="0.2">
      <c r="A2659" s="202" t="s">
        <v>4049</v>
      </c>
      <c r="B2659" s="203">
        <v>60.48</v>
      </c>
      <c r="D2659" s="53" t="s">
        <v>4044</v>
      </c>
      <c r="E2659" s="55" t="s">
        <v>4045</v>
      </c>
      <c r="F2659" s="53" t="s">
        <v>1147</v>
      </c>
    </row>
    <row r="2660" spans="1:6" x14ac:dyDescent="0.2">
      <c r="A2660" s="202" t="s">
        <v>4050</v>
      </c>
      <c r="B2660" s="203">
        <v>11.51</v>
      </c>
      <c r="D2660" s="53" t="s">
        <v>4046</v>
      </c>
      <c r="E2660" s="55" t="s">
        <v>4045</v>
      </c>
      <c r="F2660" s="53" t="s">
        <v>1147</v>
      </c>
    </row>
    <row r="2661" spans="1:6" x14ac:dyDescent="0.2">
      <c r="A2661" s="202" t="s">
        <v>4052</v>
      </c>
      <c r="B2661" s="203">
        <v>9.98</v>
      </c>
      <c r="D2661" s="53" t="s">
        <v>4047</v>
      </c>
      <c r="E2661" s="55" t="s">
        <v>4048</v>
      </c>
      <c r="F2661" s="53" t="s">
        <v>430</v>
      </c>
    </row>
    <row r="2662" spans="1:6" x14ac:dyDescent="0.2">
      <c r="A2662" s="202" t="s">
        <v>4053</v>
      </c>
      <c r="B2662" s="203">
        <v>28.28</v>
      </c>
      <c r="D2662" s="53" t="s">
        <v>4049</v>
      </c>
      <c r="E2662" s="55" t="s">
        <v>4048</v>
      </c>
      <c r="F2662" s="53" t="s">
        <v>430</v>
      </c>
    </row>
    <row r="2663" spans="1:6" x14ac:dyDescent="0.2">
      <c r="A2663" s="202" t="s">
        <v>4055</v>
      </c>
      <c r="B2663" s="203">
        <v>24.51</v>
      </c>
      <c r="D2663" s="53" t="s">
        <v>4050</v>
      </c>
      <c r="E2663" s="55" t="s">
        <v>4051</v>
      </c>
      <c r="F2663" s="53" t="s">
        <v>1147</v>
      </c>
    </row>
    <row r="2664" spans="1:6" x14ac:dyDescent="0.2">
      <c r="A2664" s="202" t="s">
        <v>4056</v>
      </c>
      <c r="B2664" s="203">
        <v>28.28</v>
      </c>
      <c r="D2664" s="53" t="s">
        <v>4052</v>
      </c>
      <c r="E2664" s="55" t="s">
        <v>4051</v>
      </c>
      <c r="F2664" s="53" t="s">
        <v>1147</v>
      </c>
    </row>
    <row r="2665" spans="1:6" x14ac:dyDescent="0.2">
      <c r="A2665" s="202" t="s">
        <v>4058</v>
      </c>
      <c r="B2665" s="203">
        <v>24.51</v>
      </c>
      <c r="D2665" s="53" t="s">
        <v>4053</v>
      </c>
      <c r="E2665" s="55" t="s">
        <v>4054</v>
      </c>
      <c r="F2665" s="53" t="s">
        <v>1147</v>
      </c>
    </row>
    <row r="2666" spans="1:6" x14ac:dyDescent="0.2">
      <c r="A2666" s="202" t="s">
        <v>4059</v>
      </c>
      <c r="B2666" s="203">
        <v>96.61</v>
      </c>
      <c r="D2666" s="53" t="s">
        <v>4055</v>
      </c>
      <c r="E2666" s="55" t="s">
        <v>4054</v>
      </c>
      <c r="F2666" s="53" t="s">
        <v>1147</v>
      </c>
    </row>
    <row r="2667" spans="1:6" x14ac:dyDescent="0.2">
      <c r="A2667" s="202" t="s">
        <v>4061</v>
      </c>
      <c r="B2667" s="203">
        <v>83.73</v>
      </c>
      <c r="D2667" s="53" t="s">
        <v>4056</v>
      </c>
      <c r="E2667" s="55" t="s">
        <v>4057</v>
      </c>
      <c r="F2667" s="53" t="s">
        <v>430</v>
      </c>
    </row>
    <row r="2668" spans="1:6" x14ac:dyDescent="0.2">
      <c r="A2668" s="202" t="s">
        <v>4062</v>
      </c>
      <c r="B2668" s="203">
        <v>118.08</v>
      </c>
      <c r="D2668" s="53" t="s">
        <v>4058</v>
      </c>
      <c r="E2668" s="55" t="s">
        <v>4057</v>
      </c>
      <c r="F2668" s="53" t="s">
        <v>430</v>
      </c>
    </row>
    <row r="2669" spans="1:6" x14ac:dyDescent="0.2">
      <c r="A2669" s="202" t="s">
        <v>4064</v>
      </c>
      <c r="B2669" s="203">
        <v>102.34</v>
      </c>
      <c r="D2669" s="53" t="s">
        <v>4059</v>
      </c>
      <c r="E2669" s="55" t="s">
        <v>4060</v>
      </c>
      <c r="F2669" s="53" t="s">
        <v>430</v>
      </c>
    </row>
    <row r="2670" spans="1:6" x14ac:dyDescent="0.2">
      <c r="A2670" s="202" t="s">
        <v>4065</v>
      </c>
      <c r="B2670" s="203">
        <v>187.83</v>
      </c>
      <c r="D2670" s="53" t="s">
        <v>4061</v>
      </c>
      <c r="E2670" s="55" t="s">
        <v>4060</v>
      </c>
      <c r="F2670" s="53" t="s">
        <v>430</v>
      </c>
    </row>
    <row r="2671" spans="1:6" x14ac:dyDescent="0.2">
      <c r="A2671" s="202" t="s">
        <v>4067</v>
      </c>
      <c r="B2671" s="203">
        <v>162.79</v>
      </c>
      <c r="D2671" s="53" t="s">
        <v>4062</v>
      </c>
      <c r="E2671" s="55" t="s">
        <v>4063</v>
      </c>
      <c r="F2671" s="53" t="s">
        <v>430</v>
      </c>
    </row>
    <row r="2672" spans="1:6" x14ac:dyDescent="0.2">
      <c r="A2672" s="202" t="s">
        <v>4068</v>
      </c>
      <c r="B2672" s="203">
        <v>438.73</v>
      </c>
      <c r="D2672" s="53" t="s">
        <v>4064</v>
      </c>
      <c r="E2672" s="55" t="s">
        <v>4063</v>
      </c>
      <c r="F2672" s="53" t="s">
        <v>430</v>
      </c>
    </row>
    <row r="2673" spans="1:6" x14ac:dyDescent="0.2">
      <c r="A2673" s="202" t="s">
        <v>4070</v>
      </c>
      <c r="B2673" s="203">
        <v>380.23</v>
      </c>
      <c r="D2673" s="53" t="s">
        <v>4065</v>
      </c>
      <c r="E2673" s="55" t="s">
        <v>4066</v>
      </c>
      <c r="F2673" s="53" t="s">
        <v>430</v>
      </c>
    </row>
    <row r="2674" spans="1:6" x14ac:dyDescent="0.2">
      <c r="A2674" s="202" t="s">
        <v>4071</v>
      </c>
      <c r="B2674" s="203">
        <v>28.28</v>
      </c>
      <c r="D2674" s="53" t="s">
        <v>4067</v>
      </c>
      <c r="E2674" s="55" t="s">
        <v>4066</v>
      </c>
      <c r="F2674" s="53" t="s">
        <v>430</v>
      </c>
    </row>
    <row r="2675" spans="1:6" x14ac:dyDescent="0.2">
      <c r="A2675" s="202" t="s">
        <v>4073</v>
      </c>
      <c r="B2675" s="203">
        <v>24.51</v>
      </c>
      <c r="D2675" s="53" t="s">
        <v>4068</v>
      </c>
      <c r="E2675" s="55" t="s">
        <v>4069</v>
      </c>
      <c r="F2675" s="53" t="s">
        <v>430</v>
      </c>
    </row>
    <row r="2676" spans="1:6" x14ac:dyDescent="0.2">
      <c r="A2676" s="202" t="s">
        <v>4074</v>
      </c>
      <c r="B2676" s="203">
        <v>357.38</v>
      </c>
      <c r="D2676" s="53" t="s">
        <v>4070</v>
      </c>
      <c r="E2676" s="55" t="s">
        <v>4069</v>
      </c>
      <c r="F2676" s="53" t="s">
        <v>430</v>
      </c>
    </row>
    <row r="2677" spans="1:6" x14ac:dyDescent="0.2">
      <c r="A2677" s="202" t="s">
        <v>4076</v>
      </c>
      <c r="B2677" s="203">
        <v>309.74</v>
      </c>
      <c r="D2677" s="53" t="s">
        <v>4071</v>
      </c>
      <c r="E2677" s="55" t="s">
        <v>4072</v>
      </c>
      <c r="F2677" s="53" t="s">
        <v>1147</v>
      </c>
    </row>
    <row r="2678" spans="1:6" x14ac:dyDescent="0.2">
      <c r="A2678" s="202" t="s">
        <v>4077</v>
      </c>
      <c r="B2678" s="203">
        <v>8.2899999999999991</v>
      </c>
      <c r="D2678" s="53" t="s">
        <v>4073</v>
      </c>
      <c r="E2678" s="55" t="s">
        <v>4072</v>
      </c>
      <c r="F2678" s="53" t="s">
        <v>1147</v>
      </c>
    </row>
    <row r="2679" spans="1:6" x14ac:dyDescent="0.2">
      <c r="A2679" s="202" t="s">
        <v>4079</v>
      </c>
      <c r="B2679" s="203">
        <v>7.19</v>
      </c>
      <c r="D2679" s="53" t="s">
        <v>4074</v>
      </c>
      <c r="E2679" s="55" t="s">
        <v>4075</v>
      </c>
      <c r="F2679" s="53" t="s">
        <v>430</v>
      </c>
    </row>
    <row r="2680" spans="1:6" x14ac:dyDescent="0.2">
      <c r="A2680" s="202" t="s">
        <v>4080</v>
      </c>
      <c r="B2680" s="203">
        <v>15.08</v>
      </c>
      <c r="D2680" s="53" t="s">
        <v>4076</v>
      </c>
      <c r="E2680" s="55" t="s">
        <v>4075</v>
      </c>
      <c r="F2680" s="53" t="s">
        <v>430</v>
      </c>
    </row>
    <row r="2681" spans="1:6" x14ac:dyDescent="0.2">
      <c r="A2681" s="202" t="s">
        <v>4082</v>
      </c>
      <c r="B2681" s="203">
        <v>13.07</v>
      </c>
      <c r="D2681" s="53" t="s">
        <v>4077</v>
      </c>
      <c r="E2681" s="55" t="s">
        <v>4078</v>
      </c>
      <c r="F2681" s="53" t="s">
        <v>201</v>
      </c>
    </row>
    <row r="2682" spans="1:6" x14ac:dyDescent="0.2">
      <c r="A2682" s="202" t="s">
        <v>4083</v>
      </c>
      <c r="B2682" s="203">
        <v>8.99</v>
      </c>
      <c r="D2682" s="53" t="s">
        <v>4079</v>
      </c>
      <c r="E2682" s="55" t="s">
        <v>4078</v>
      </c>
      <c r="F2682" s="53" t="s">
        <v>201</v>
      </c>
    </row>
    <row r="2683" spans="1:6" x14ac:dyDescent="0.2">
      <c r="A2683" s="202" t="s">
        <v>4085</v>
      </c>
      <c r="B2683" s="203">
        <v>7.79</v>
      </c>
      <c r="D2683" s="53" t="s">
        <v>4080</v>
      </c>
      <c r="E2683" s="55" t="s">
        <v>4081</v>
      </c>
      <c r="F2683" s="53" t="s">
        <v>1147</v>
      </c>
    </row>
    <row r="2684" spans="1:6" x14ac:dyDescent="0.2">
      <c r="A2684" s="202" t="s">
        <v>4086</v>
      </c>
      <c r="B2684" s="203">
        <v>16.41</v>
      </c>
      <c r="D2684" s="53" t="s">
        <v>4082</v>
      </c>
      <c r="E2684" s="55" t="s">
        <v>4081</v>
      </c>
      <c r="F2684" s="53" t="s">
        <v>1147</v>
      </c>
    </row>
    <row r="2685" spans="1:6" x14ac:dyDescent="0.2">
      <c r="A2685" s="202" t="s">
        <v>4088</v>
      </c>
      <c r="B2685" s="203">
        <v>14.22</v>
      </c>
      <c r="D2685" s="53" t="s">
        <v>4083</v>
      </c>
      <c r="E2685" s="55" t="s">
        <v>4084</v>
      </c>
      <c r="F2685" s="53" t="s">
        <v>1147</v>
      </c>
    </row>
    <row r="2686" spans="1:6" x14ac:dyDescent="0.2">
      <c r="A2686" s="202" t="s">
        <v>4089</v>
      </c>
      <c r="B2686" s="203">
        <v>11.5</v>
      </c>
      <c r="D2686" s="53" t="s">
        <v>4085</v>
      </c>
      <c r="E2686" s="55" t="s">
        <v>4084</v>
      </c>
      <c r="F2686" s="53" t="s">
        <v>1147</v>
      </c>
    </row>
    <row r="2687" spans="1:6" x14ac:dyDescent="0.2">
      <c r="A2687" s="202" t="s">
        <v>4091</v>
      </c>
      <c r="B2687" s="203">
        <v>9.9700000000000006</v>
      </c>
      <c r="D2687" s="53" t="s">
        <v>4086</v>
      </c>
      <c r="E2687" s="55" t="s">
        <v>4087</v>
      </c>
      <c r="F2687" s="53" t="s">
        <v>1147</v>
      </c>
    </row>
    <row r="2688" spans="1:6" x14ac:dyDescent="0.2">
      <c r="A2688" s="202" t="s">
        <v>4092</v>
      </c>
      <c r="B2688" s="203">
        <v>19.78</v>
      </c>
      <c r="D2688" s="53" t="s">
        <v>4088</v>
      </c>
      <c r="E2688" s="55" t="s">
        <v>4087</v>
      </c>
      <c r="F2688" s="53" t="s">
        <v>1147</v>
      </c>
    </row>
    <row r="2689" spans="1:6" x14ac:dyDescent="0.2">
      <c r="A2689" s="202" t="s">
        <v>4094</v>
      </c>
      <c r="B2689" s="203">
        <v>17.14</v>
      </c>
      <c r="D2689" s="53" t="s">
        <v>4089</v>
      </c>
      <c r="E2689" s="55" t="s">
        <v>4090</v>
      </c>
      <c r="F2689" s="53" t="s">
        <v>1147</v>
      </c>
    </row>
    <row r="2690" spans="1:6" x14ac:dyDescent="0.2">
      <c r="A2690" s="202" t="s">
        <v>4095</v>
      </c>
      <c r="B2690" s="203">
        <v>15.31</v>
      </c>
      <c r="D2690" s="53" t="s">
        <v>4091</v>
      </c>
      <c r="E2690" s="55" t="s">
        <v>4090</v>
      </c>
      <c r="F2690" s="53" t="s">
        <v>1147</v>
      </c>
    </row>
    <row r="2691" spans="1:6" x14ac:dyDescent="0.2">
      <c r="A2691" s="202" t="s">
        <v>4097</v>
      </c>
      <c r="B2691" s="203">
        <v>13.27</v>
      </c>
      <c r="D2691" s="53" t="s">
        <v>4092</v>
      </c>
      <c r="E2691" s="55" t="s">
        <v>4093</v>
      </c>
      <c r="F2691" s="53" t="s">
        <v>1147</v>
      </c>
    </row>
    <row r="2692" spans="1:6" x14ac:dyDescent="0.2">
      <c r="A2692" s="202" t="s">
        <v>4098</v>
      </c>
      <c r="B2692" s="203">
        <v>13.59</v>
      </c>
      <c r="D2692" s="53" t="s">
        <v>4094</v>
      </c>
      <c r="E2692" s="55" t="s">
        <v>4093</v>
      </c>
      <c r="F2692" s="53" t="s">
        <v>1147</v>
      </c>
    </row>
    <row r="2693" spans="1:6" x14ac:dyDescent="0.2">
      <c r="A2693" s="202" t="s">
        <v>4100</v>
      </c>
      <c r="B2693" s="203">
        <v>11.78</v>
      </c>
      <c r="D2693" s="53" t="s">
        <v>4095</v>
      </c>
      <c r="E2693" s="55" t="s">
        <v>4096</v>
      </c>
      <c r="F2693" s="53" t="s">
        <v>1147</v>
      </c>
    </row>
    <row r="2694" spans="1:6" x14ac:dyDescent="0.2">
      <c r="A2694" s="202" t="s">
        <v>4101</v>
      </c>
      <c r="B2694" s="203">
        <v>9.52</v>
      </c>
      <c r="D2694" s="53" t="s">
        <v>4097</v>
      </c>
      <c r="E2694" s="55" t="s">
        <v>4096</v>
      </c>
      <c r="F2694" s="53" t="s">
        <v>1147</v>
      </c>
    </row>
    <row r="2695" spans="1:6" x14ac:dyDescent="0.2">
      <c r="A2695" s="202" t="s">
        <v>4103</v>
      </c>
      <c r="B2695" s="203">
        <v>8.25</v>
      </c>
      <c r="D2695" s="53" t="s">
        <v>4098</v>
      </c>
      <c r="E2695" s="55" t="s">
        <v>4099</v>
      </c>
      <c r="F2695" s="53" t="s">
        <v>1147</v>
      </c>
    </row>
    <row r="2696" spans="1:6" x14ac:dyDescent="0.2">
      <c r="A2696" s="202" t="s">
        <v>4104</v>
      </c>
      <c r="B2696" s="203">
        <v>14.7</v>
      </c>
      <c r="D2696" s="53" t="s">
        <v>4100</v>
      </c>
      <c r="E2696" s="55" t="s">
        <v>4099</v>
      </c>
      <c r="F2696" s="53" t="s">
        <v>1147</v>
      </c>
    </row>
    <row r="2697" spans="1:6" x14ac:dyDescent="0.2">
      <c r="A2697" s="202" t="s">
        <v>4106</v>
      </c>
      <c r="B2697" s="203">
        <v>12.74</v>
      </c>
      <c r="D2697" s="53" t="s">
        <v>4101</v>
      </c>
      <c r="E2697" s="55" t="s">
        <v>4102</v>
      </c>
      <c r="F2697" s="53" t="s">
        <v>1147</v>
      </c>
    </row>
    <row r="2698" spans="1:6" x14ac:dyDescent="0.2">
      <c r="A2698" s="202" t="s">
        <v>4107</v>
      </c>
      <c r="B2698" s="203">
        <v>12.38</v>
      </c>
      <c r="D2698" s="53" t="s">
        <v>4103</v>
      </c>
      <c r="E2698" s="55" t="s">
        <v>4102</v>
      </c>
      <c r="F2698" s="53" t="s">
        <v>1147</v>
      </c>
    </row>
    <row r="2699" spans="1:6" x14ac:dyDescent="0.2">
      <c r="A2699" s="202" t="s">
        <v>4109</v>
      </c>
      <c r="B2699" s="203">
        <v>10.73</v>
      </c>
      <c r="D2699" s="53" t="s">
        <v>4104</v>
      </c>
      <c r="E2699" s="55" t="s">
        <v>4105</v>
      </c>
      <c r="F2699" s="53" t="s">
        <v>1147</v>
      </c>
    </row>
    <row r="2700" spans="1:6" x14ac:dyDescent="0.2">
      <c r="A2700" s="202" t="s">
        <v>4110</v>
      </c>
      <c r="B2700" s="203">
        <v>33.71</v>
      </c>
      <c r="D2700" s="53" t="s">
        <v>4106</v>
      </c>
      <c r="E2700" s="55" t="s">
        <v>4105</v>
      </c>
      <c r="F2700" s="53" t="s">
        <v>1147</v>
      </c>
    </row>
    <row r="2701" spans="1:6" x14ac:dyDescent="0.2">
      <c r="A2701" s="202" t="s">
        <v>4112</v>
      </c>
      <c r="B2701" s="203">
        <v>29.22</v>
      </c>
      <c r="D2701" s="53" t="s">
        <v>4107</v>
      </c>
      <c r="E2701" s="55" t="s">
        <v>4108</v>
      </c>
      <c r="F2701" s="53" t="s">
        <v>1147</v>
      </c>
    </row>
    <row r="2702" spans="1:6" x14ac:dyDescent="0.2">
      <c r="A2702" s="202" t="s">
        <v>4113</v>
      </c>
      <c r="B2702" s="203">
        <v>38.29</v>
      </c>
      <c r="D2702" s="53" t="s">
        <v>4109</v>
      </c>
      <c r="E2702" s="55" t="s">
        <v>4108</v>
      </c>
      <c r="F2702" s="53" t="s">
        <v>1147</v>
      </c>
    </row>
    <row r="2703" spans="1:6" x14ac:dyDescent="0.2">
      <c r="A2703" s="202" t="s">
        <v>4115</v>
      </c>
      <c r="B2703" s="203">
        <v>33.18</v>
      </c>
      <c r="D2703" s="53" t="s">
        <v>4110</v>
      </c>
      <c r="E2703" s="55" t="s">
        <v>4111</v>
      </c>
      <c r="F2703" s="53" t="s">
        <v>1147</v>
      </c>
    </row>
    <row r="2704" spans="1:6" x14ac:dyDescent="0.2">
      <c r="A2704" s="202" t="s">
        <v>4116</v>
      </c>
      <c r="B2704" s="203">
        <v>76.58</v>
      </c>
      <c r="D2704" s="53" t="s">
        <v>4112</v>
      </c>
      <c r="E2704" s="55" t="s">
        <v>4111</v>
      </c>
      <c r="F2704" s="53" t="s">
        <v>1147</v>
      </c>
    </row>
    <row r="2705" spans="1:6" x14ac:dyDescent="0.2">
      <c r="A2705" s="202" t="s">
        <v>4118</v>
      </c>
      <c r="B2705" s="203">
        <v>66.37</v>
      </c>
      <c r="D2705" s="53" t="s">
        <v>4113</v>
      </c>
      <c r="E2705" s="55" t="s">
        <v>4114</v>
      </c>
      <c r="F2705" s="53" t="s">
        <v>1147</v>
      </c>
    </row>
    <row r="2706" spans="1:6" x14ac:dyDescent="0.2">
      <c r="A2706" s="202" t="s">
        <v>4119</v>
      </c>
      <c r="B2706" s="203">
        <v>35.1</v>
      </c>
      <c r="D2706" s="53" t="s">
        <v>4115</v>
      </c>
      <c r="E2706" s="55" t="s">
        <v>4114</v>
      </c>
      <c r="F2706" s="53" t="s">
        <v>1147</v>
      </c>
    </row>
    <row r="2707" spans="1:6" x14ac:dyDescent="0.2">
      <c r="A2707" s="202" t="s">
        <v>4121</v>
      </c>
      <c r="B2707" s="203">
        <v>30.42</v>
      </c>
      <c r="D2707" s="53" t="s">
        <v>4116</v>
      </c>
      <c r="E2707" s="55" t="s">
        <v>4117</v>
      </c>
      <c r="F2707" s="53" t="s">
        <v>1147</v>
      </c>
    </row>
    <row r="2708" spans="1:6" x14ac:dyDescent="0.2">
      <c r="A2708" s="202" t="s">
        <v>4122</v>
      </c>
      <c r="B2708" s="203">
        <v>13.2</v>
      </c>
      <c r="D2708" s="53" t="s">
        <v>4118</v>
      </c>
      <c r="E2708" s="55" t="s">
        <v>4117</v>
      </c>
      <c r="F2708" s="53" t="s">
        <v>1147</v>
      </c>
    </row>
    <row r="2709" spans="1:6" x14ac:dyDescent="0.2">
      <c r="A2709" s="202" t="s">
        <v>4124</v>
      </c>
      <c r="B2709" s="203">
        <v>11.44</v>
      </c>
      <c r="D2709" s="53" t="s">
        <v>4119</v>
      </c>
      <c r="E2709" s="55" t="s">
        <v>4120</v>
      </c>
      <c r="F2709" s="53" t="s">
        <v>1147</v>
      </c>
    </row>
    <row r="2710" spans="1:6" x14ac:dyDescent="0.2">
      <c r="A2710" s="202" t="s">
        <v>4125</v>
      </c>
      <c r="B2710" s="203">
        <v>3716.35</v>
      </c>
      <c r="D2710" s="53" t="s">
        <v>4121</v>
      </c>
      <c r="E2710" s="55" t="s">
        <v>4120</v>
      </c>
      <c r="F2710" s="53" t="s">
        <v>1147</v>
      </c>
    </row>
    <row r="2711" spans="1:6" x14ac:dyDescent="0.2">
      <c r="A2711" s="202" t="s">
        <v>4127</v>
      </c>
      <c r="B2711" s="203">
        <v>3220.83</v>
      </c>
      <c r="D2711" s="53" t="s">
        <v>4122</v>
      </c>
      <c r="E2711" s="55" t="s">
        <v>4123</v>
      </c>
      <c r="F2711" s="53" t="s">
        <v>1147</v>
      </c>
    </row>
    <row r="2712" spans="1:6" x14ac:dyDescent="0.2">
      <c r="A2712" s="202" t="s">
        <v>4128</v>
      </c>
      <c r="B2712" s="203">
        <v>111.49</v>
      </c>
      <c r="D2712" s="53" t="s">
        <v>4124</v>
      </c>
      <c r="E2712" s="55" t="s">
        <v>4123</v>
      </c>
      <c r="F2712" s="53" t="s">
        <v>1147</v>
      </c>
    </row>
    <row r="2713" spans="1:6" x14ac:dyDescent="0.2">
      <c r="A2713" s="202" t="s">
        <v>4130</v>
      </c>
      <c r="B2713" s="203">
        <v>96.63</v>
      </c>
      <c r="D2713" s="53" t="s">
        <v>4125</v>
      </c>
      <c r="E2713" s="55" t="s">
        <v>4126</v>
      </c>
      <c r="F2713" s="53" t="s">
        <v>430</v>
      </c>
    </row>
    <row r="2714" spans="1:6" x14ac:dyDescent="0.2">
      <c r="A2714" s="202" t="s">
        <v>4131</v>
      </c>
      <c r="B2714" s="203">
        <v>186.13</v>
      </c>
      <c r="D2714" s="53" t="s">
        <v>4127</v>
      </c>
      <c r="E2714" s="55" t="s">
        <v>4126</v>
      </c>
      <c r="F2714" s="53" t="s">
        <v>430</v>
      </c>
    </row>
    <row r="2715" spans="1:6" x14ac:dyDescent="0.2">
      <c r="A2715" s="202" t="s">
        <v>4133</v>
      </c>
      <c r="B2715" s="203">
        <v>161.31</v>
      </c>
      <c r="D2715" s="53" t="s">
        <v>4128</v>
      </c>
      <c r="E2715" s="55" t="s">
        <v>4129</v>
      </c>
      <c r="F2715" s="53" t="s">
        <v>1147</v>
      </c>
    </row>
    <row r="2716" spans="1:6" x14ac:dyDescent="0.2">
      <c r="A2716" s="202" t="s">
        <v>4134</v>
      </c>
      <c r="B2716" s="203">
        <v>19.8</v>
      </c>
      <c r="D2716" s="53" t="s">
        <v>4130</v>
      </c>
      <c r="E2716" s="55" t="s">
        <v>4129</v>
      </c>
      <c r="F2716" s="53" t="s">
        <v>1147</v>
      </c>
    </row>
    <row r="2717" spans="1:6" x14ac:dyDescent="0.2">
      <c r="A2717" s="202" t="s">
        <v>4136</v>
      </c>
      <c r="B2717" s="203">
        <v>17.16</v>
      </c>
      <c r="D2717" s="53" t="s">
        <v>4131</v>
      </c>
      <c r="E2717" s="55" t="s">
        <v>4132</v>
      </c>
      <c r="F2717" s="53" t="s">
        <v>1147</v>
      </c>
    </row>
    <row r="2718" spans="1:6" x14ac:dyDescent="0.2">
      <c r="A2718" s="202" t="s">
        <v>4137</v>
      </c>
      <c r="B2718" s="203">
        <v>10.37</v>
      </c>
      <c r="D2718" s="53" t="s">
        <v>4133</v>
      </c>
      <c r="E2718" s="55" t="s">
        <v>4132</v>
      </c>
      <c r="F2718" s="53" t="s">
        <v>1147</v>
      </c>
    </row>
    <row r="2719" spans="1:6" x14ac:dyDescent="0.2">
      <c r="A2719" s="202" t="s">
        <v>4139</v>
      </c>
      <c r="B2719" s="203">
        <v>8.99</v>
      </c>
      <c r="D2719" s="53" t="s">
        <v>4134</v>
      </c>
      <c r="E2719" s="55" t="s">
        <v>4135</v>
      </c>
      <c r="F2719" s="53" t="s">
        <v>1147</v>
      </c>
    </row>
    <row r="2720" spans="1:6" x14ac:dyDescent="0.2">
      <c r="A2720" s="202" t="s">
        <v>4140</v>
      </c>
      <c r="B2720" s="203">
        <v>22.63</v>
      </c>
      <c r="D2720" s="53" t="s">
        <v>4136</v>
      </c>
      <c r="E2720" s="55" t="s">
        <v>4135</v>
      </c>
      <c r="F2720" s="53" t="s">
        <v>1147</v>
      </c>
    </row>
    <row r="2721" spans="1:6" x14ac:dyDescent="0.2">
      <c r="A2721" s="202" t="s">
        <v>4142</v>
      </c>
      <c r="B2721" s="203">
        <v>19.61</v>
      </c>
      <c r="D2721" s="53" t="s">
        <v>4137</v>
      </c>
      <c r="E2721" s="55" t="s">
        <v>4138</v>
      </c>
      <c r="F2721" s="53" t="s">
        <v>1147</v>
      </c>
    </row>
    <row r="2722" spans="1:6" x14ac:dyDescent="0.2">
      <c r="A2722" s="202" t="s">
        <v>4143</v>
      </c>
      <c r="B2722" s="203">
        <v>6.6</v>
      </c>
      <c r="D2722" s="53" t="s">
        <v>4139</v>
      </c>
      <c r="E2722" s="55" t="s">
        <v>4138</v>
      </c>
      <c r="F2722" s="53" t="s">
        <v>1147</v>
      </c>
    </row>
    <row r="2723" spans="1:6" x14ac:dyDescent="0.2">
      <c r="A2723" s="202" t="s">
        <v>4145</v>
      </c>
      <c r="B2723" s="203">
        <v>5.72</v>
      </c>
      <c r="D2723" s="53" t="s">
        <v>4140</v>
      </c>
      <c r="E2723" s="55" t="s">
        <v>4141</v>
      </c>
      <c r="F2723" s="53" t="s">
        <v>1147</v>
      </c>
    </row>
    <row r="2724" spans="1:6" x14ac:dyDescent="0.2">
      <c r="A2724" s="202" t="s">
        <v>4146</v>
      </c>
      <c r="B2724" s="203">
        <v>23.57</v>
      </c>
      <c r="D2724" s="53" t="s">
        <v>4142</v>
      </c>
      <c r="E2724" s="55" t="s">
        <v>4141</v>
      </c>
      <c r="F2724" s="53" t="s">
        <v>1147</v>
      </c>
    </row>
    <row r="2725" spans="1:6" x14ac:dyDescent="0.2">
      <c r="A2725" s="202" t="s">
        <v>4148</v>
      </c>
      <c r="B2725" s="203">
        <v>20.43</v>
      </c>
      <c r="D2725" s="53" t="s">
        <v>4143</v>
      </c>
      <c r="E2725" s="55" t="s">
        <v>4144</v>
      </c>
      <c r="F2725" s="53" t="s">
        <v>1147</v>
      </c>
    </row>
    <row r="2726" spans="1:6" x14ac:dyDescent="0.2">
      <c r="A2726" s="202" t="s">
        <v>4149</v>
      </c>
      <c r="B2726" s="203">
        <v>39.6</v>
      </c>
      <c r="D2726" s="53" t="s">
        <v>4145</v>
      </c>
      <c r="E2726" s="55" t="s">
        <v>4144</v>
      </c>
      <c r="F2726" s="53" t="s">
        <v>1147</v>
      </c>
    </row>
    <row r="2727" spans="1:6" x14ac:dyDescent="0.2">
      <c r="A2727" s="202" t="s">
        <v>4151</v>
      </c>
      <c r="B2727" s="203">
        <v>34.32</v>
      </c>
      <c r="D2727" s="53" t="s">
        <v>4146</v>
      </c>
      <c r="E2727" s="55" t="s">
        <v>4147</v>
      </c>
      <c r="F2727" s="53" t="s">
        <v>1147</v>
      </c>
    </row>
    <row r="2728" spans="1:6" x14ac:dyDescent="0.2">
      <c r="A2728" s="202" t="s">
        <v>4152</v>
      </c>
      <c r="B2728" s="203">
        <v>8.48</v>
      </c>
      <c r="D2728" s="53" t="s">
        <v>4148</v>
      </c>
      <c r="E2728" s="55" t="s">
        <v>4147</v>
      </c>
      <c r="F2728" s="53" t="s">
        <v>1147</v>
      </c>
    </row>
    <row r="2729" spans="1:6" x14ac:dyDescent="0.2">
      <c r="A2729" s="202" t="s">
        <v>4154</v>
      </c>
      <c r="B2729" s="203">
        <v>7.35</v>
      </c>
      <c r="D2729" s="53" t="s">
        <v>4149</v>
      </c>
      <c r="E2729" s="55" t="s">
        <v>4150</v>
      </c>
      <c r="F2729" s="53" t="s">
        <v>1147</v>
      </c>
    </row>
    <row r="2730" spans="1:6" x14ac:dyDescent="0.2">
      <c r="A2730" s="202" t="s">
        <v>4155</v>
      </c>
      <c r="B2730" s="203">
        <v>25.46</v>
      </c>
      <c r="D2730" s="53" t="s">
        <v>4151</v>
      </c>
      <c r="E2730" s="55" t="s">
        <v>4150</v>
      </c>
      <c r="F2730" s="53" t="s">
        <v>1147</v>
      </c>
    </row>
    <row r="2731" spans="1:6" x14ac:dyDescent="0.2">
      <c r="A2731" s="202" t="s">
        <v>4157</v>
      </c>
      <c r="B2731" s="203">
        <v>22.06</v>
      </c>
      <c r="D2731" s="53" t="s">
        <v>4152</v>
      </c>
      <c r="E2731" s="55" t="s">
        <v>4153</v>
      </c>
      <c r="F2731" s="53" t="s">
        <v>1147</v>
      </c>
    </row>
    <row r="2732" spans="1:6" x14ac:dyDescent="0.2">
      <c r="A2732" s="202" t="s">
        <v>4158</v>
      </c>
      <c r="B2732" s="203">
        <v>18.850000000000001</v>
      </c>
      <c r="D2732" s="53" t="s">
        <v>4154</v>
      </c>
      <c r="E2732" s="55" t="s">
        <v>4153</v>
      </c>
      <c r="F2732" s="53" t="s">
        <v>1147</v>
      </c>
    </row>
    <row r="2733" spans="1:6" x14ac:dyDescent="0.2">
      <c r="A2733" s="202" t="s">
        <v>4160</v>
      </c>
      <c r="B2733" s="203">
        <v>16.34</v>
      </c>
      <c r="D2733" s="53" t="s">
        <v>4155</v>
      </c>
      <c r="E2733" s="55" t="s">
        <v>4156</v>
      </c>
      <c r="F2733" s="53" t="s">
        <v>430</v>
      </c>
    </row>
    <row r="2734" spans="1:6" x14ac:dyDescent="0.2">
      <c r="A2734" s="202" t="s">
        <v>4161</v>
      </c>
      <c r="B2734" s="203">
        <v>37.71</v>
      </c>
      <c r="D2734" s="53" t="s">
        <v>4157</v>
      </c>
      <c r="E2734" s="55" t="s">
        <v>4156</v>
      </c>
      <c r="F2734" s="53" t="s">
        <v>430</v>
      </c>
    </row>
    <row r="2735" spans="1:6" x14ac:dyDescent="0.2">
      <c r="A2735" s="202" t="s">
        <v>4163</v>
      </c>
      <c r="B2735" s="203">
        <v>32.69</v>
      </c>
      <c r="D2735" s="53" t="s">
        <v>4158</v>
      </c>
      <c r="E2735" s="55" t="s">
        <v>4159</v>
      </c>
      <c r="F2735" s="53" t="s">
        <v>430</v>
      </c>
    </row>
    <row r="2736" spans="1:6" x14ac:dyDescent="0.2">
      <c r="A2736" s="202" t="s">
        <v>4164</v>
      </c>
      <c r="B2736" s="203">
        <v>16.97</v>
      </c>
      <c r="D2736" s="53" t="s">
        <v>4160</v>
      </c>
      <c r="E2736" s="55" t="s">
        <v>4159</v>
      </c>
      <c r="F2736" s="53" t="s">
        <v>430</v>
      </c>
    </row>
    <row r="2737" spans="1:6" x14ac:dyDescent="0.2">
      <c r="A2737" s="202" t="s">
        <v>4166</v>
      </c>
      <c r="B2737" s="203">
        <v>14.71</v>
      </c>
      <c r="D2737" s="53" t="s">
        <v>4161</v>
      </c>
      <c r="E2737" s="55" t="s">
        <v>4162</v>
      </c>
      <c r="F2737" s="53" t="s">
        <v>430</v>
      </c>
    </row>
    <row r="2738" spans="1:6" x14ac:dyDescent="0.2">
      <c r="A2738" s="202" t="s">
        <v>4167</v>
      </c>
      <c r="B2738" s="203">
        <v>6.6</v>
      </c>
      <c r="D2738" s="53" t="s">
        <v>4163</v>
      </c>
      <c r="E2738" s="55" t="s">
        <v>4162</v>
      </c>
      <c r="F2738" s="53" t="s">
        <v>430</v>
      </c>
    </row>
    <row r="2739" spans="1:6" x14ac:dyDescent="0.2">
      <c r="A2739" s="202" t="s">
        <v>4169</v>
      </c>
      <c r="B2739" s="203">
        <v>5.72</v>
      </c>
      <c r="D2739" s="53" t="s">
        <v>4164</v>
      </c>
      <c r="E2739" s="55" t="s">
        <v>4165</v>
      </c>
      <c r="F2739" s="53" t="s">
        <v>430</v>
      </c>
    </row>
    <row r="2740" spans="1:6" x14ac:dyDescent="0.2">
      <c r="A2740" s="202" t="s">
        <v>4170</v>
      </c>
      <c r="B2740" s="203">
        <v>65.25</v>
      </c>
      <c r="D2740" s="53" t="s">
        <v>4166</v>
      </c>
      <c r="E2740" s="55" t="s">
        <v>4165</v>
      </c>
      <c r="F2740" s="53" t="s">
        <v>430</v>
      </c>
    </row>
    <row r="2741" spans="1:6" x14ac:dyDescent="0.2">
      <c r="A2741" s="202" t="s">
        <v>4172</v>
      </c>
      <c r="B2741" s="203">
        <v>56.54</v>
      </c>
      <c r="D2741" s="53" t="s">
        <v>4167</v>
      </c>
      <c r="E2741" s="55" t="s">
        <v>4168</v>
      </c>
      <c r="F2741" s="53" t="s">
        <v>1147</v>
      </c>
    </row>
    <row r="2742" spans="1:6" x14ac:dyDescent="0.2">
      <c r="A2742" s="202" t="s">
        <v>4173</v>
      </c>
      <c r="B2742" s="203">
        <v>3.77</v>
      </c>
      <c r="D2742" s="53" t="s">
        <v>4169</v>
      </c>
      <c r="E2742" s="55" t="s">
        <v>4168</v>
      </c>
      <c r="F2742" s="53" t="s">
        <v>1147</v>
      </c>
    </row>
    <row r="2743" spans="1:6" x14ac:dyDescent="0.2">
      <c r="A2743" s="202" t="s">
        <v>4175</v>
      </c>
      <c r="B2743" s="203">
        <v>3.26</v>
      </c>
      <c r="D2743" s="53" t="s">
        <v>4170</v>
      </c>
      <c r="E2743" s="55" t="s">
        <v>4171</v>
      </c>
      <c r="F2743" s="53" t="s">
        <v>201</v>
      </c>
    </row>
    <row r="2744" spans="1:6" x14ac:dyDescent="0.2">
      <c r="A2744" s="202" t="s">
        <v>4176</v>
      </c>
      <c r="B2744" s="203">
        <v>6.6</v>
      </c>
      <c r="D2744" s="53" t="s">
        <v>4172</v>
      </c>
      <c r="E2744" s="55" t="s">
        <v>4171</v>
      </c>
      <c r="F2744" s="53" t="s">
        <v>201</v>
      </c>
    </row>
    <row r="2745" spans="1:6" x14ac:dyDescent="0.2">
      <c r="A2745" s="202" t="s">
        <v>4178</v>
      </c>
      <c r="B2745" s="203">
        <v>5.72</v>
      </c>
      <c r="D2745" s="53" t="s">
        <v>4173</v>
      </c>
      <c r="E2745" s="55" t="s">
        <v>4174</v>
      </c>
      <c r="F2745" s="53" t="s">
        <v>201</v>
      </c>
    </row>
    <row r="2746" spans="1:6" x14ac:dyDescent="0.2">
      <c r="A2746" s="202" t="s">
        <v>4179</v>
      </c>
      <c r="B2746" s="203">
        <v>5.65</v>
      </c>
      <c r="D2746" s="53" t="s">
        <v>4175</v>
      </c>
      <c r="E2746" s="55" t="s">
        <v>4174</v>
      </c>
      <c r="F2746" s="53" t="s">
        <v>201</v>
      </c>
    </row>
    <row r="2747" spans="1:6" x14ac:dyDescent="0.2">
      <c r="A2747" s="202" t="s">
        <v>4181</v>
      </c>
      <c r="B2747" s="203">
        <v>4.9000000000000004</v>
      </c>
      <c r="D2747" s="53" t="s">
        <v>4176</v>
      </c>
      <c r="E2747" s="55" t="s">
        <v>4177</v>
      </c>
      <c r="F2747" s="53" t="s">
        <v>1147</v>
      </c>
    </row>
    <row r="2748" spans="1:6" x14ac:dyDescent="0.2">
      <c r="A2748" s="202" t="s">
        <v>4182</v>
      </c>
      <c r="B2748" s="203">
        <v>13.2</v>
      </c>
      <c r="D2748" s="53" t="s">
        <v>4178</v>
      </c>
      <c r="E2748" s="55" t="s">
        <v>4177</v>
      </c>
      <c r="F2748" s="53" t="s">
        <v>1147</v>
      </c>
    </row>
    <row r="2749" spans="1:6" x14ac:dyDescent="0.2">
      <c r="A2749" s="202" t="s">
        <v>4184</v>
      </c>
      <c r="B2749" s="203">
        <v>11.44</v>
      </c>
      <c r="D2749" s="53" t="s">
        <v>4179</v>
      </c>
      <c r="E2749" s="55" t="s">
        <v>4180</v>
      </c>
      <c r="F2749" s="53" t="s">
        <v>1147</v>
      </c>
    </row>
    <row r="2750" spans="1:6" x14ac:dyDescent="0.2">
      <c r="A2750" s="202" t="s">
        <v>4185</v>
      </c>
      <c r="B2750" s="203">
        <v>9.42</v>
      </c>
      <c r="D2750" s="53" t="s">
        <v>4181</v>
      </c>
      <c r="E2750" s="55" t="s">
        <v>4180</v>
      </c>
      <c r="F2750" s="53" t="s">
        <v>1147</v>
      </c>
    </row>
    <row r="2751" spans="1:6" x14ac:dyDescent="0.2">
      <c r="A2751" s="202" t="s">
        <v>4187</v>
      </c>
      <c r="B2751" s="203">
        <v>8.17</v>
      </c>
      <c r="D2751" s="53" t="s">
        <v>4182</v>
      </c>
      <c r="E2751" s="55" t="s">
        <v>4183</v>
      </c>
      <c r="F2751" s="53" t="s">
        <v>1147</v>
      </c>
    </row>
    <row r="2752" spans="1:6" x14ac:dyDescent="0.2">
      <c r="A2752" s="202" t="s">
        <v>4188</v>
      </c>
      <c r="B2752" s="203">
        <v>63.81</v>
      </c>
      <c r="D2752" s="53" t="s">
        <v>4184</v>
      </c>
      <c r="E2752" s="55" t="s">
        <v>4183</v>
      </c>
      <c r="F2752" s="53" t="s">
        <v>1147</v>
      </c>
    </row>
    <row r="2753" spans="1:6" x14ac:dyDescent="0.2">
      <c r="A2753" s="202" t="s">
        <v>4190</v>
      </c>
      <c r="B2753" s="203">
        <v>55.31</v>
      </c>
      <c r="D2753" s="53" t="s">
        <v>4185</v>
      </c>
      <c r="E2753" s="55" t="s">
        <v>4186</v>
      </c>
      <c r="F2753" s="53" t="s">
        <v>1147</v>
      </c>
    </row>
    <row r="2754" spans="1:6" x14ac:dyDescent="0.2">
      <c r="A2754" s="202" t="s">
        <v>4191</v>
      </c>
      <c r="B2754" s="203">
        <v>2.35</v>
      </c>
      <c r="D2754" s="53" t="s">
        <v>4187</v>
      </c>
      <c r="E2754" s="55" t="s">
        <v>4186</v>
      </c>
      <c r="F2754" s="53" t="s">
        <v>1147</v>
      </c>
    </row>
    <row r="2755" spans="1:6" x14ac:dyDescent="0.2">
      <c r="A2755" s="202" t="s">
        <v>4193</v>
      </c>
      <c r="B2755" s="203">
        <v>2.04</v>
      </c>
      <c r="D2755" s="53" t="s">
        <v>4188</v>
      </c>
      <c r="E2755" s="55" t="s">
        <v>4189</v>
      </c>
      <c r="F2755" s="53" t="s">
        <v>201</v>
      </c>
    </row>
    <row r="2756" spans="1:6" x14ac:dyDescent="0.2">
      <c r="A2756" s="202" t="s">
        <v>4194</v>
      </c>
      <c r="B2756" s="203">
        <v>7.07</v>
      </c>
      <c r="D2756" s="53" t="s">
        <v>4190</v>
      </c>
      <c r="E2756" s="55" t="s">
        <v>4189</v>
      </c>
      <c r="F2756" s="53" t="s">
        <v>201</v>
      </c>
    </row>
    <row r="2757" spans="1:6" x14ac:dyDescent="0.2">
      <c r="A2757" s="202" t="s">
        <v>4196</v>
      </c>
      <c r="B2757" s="203">
        <v>6.12</v>
      </c>
      <c r="D2757" s="53" t="s">
        <v>4191</v>
      </c>
      <c r="E2757" s="55" t="s">
        <v>4192</v>
      </c>
      <c r="F2757" s="53" t="s">
        <v>201</v>
      </c>
    </row>
    <row r="2758" spans="1:6" x14ac:dyDescent="0.2">
      <c r="A2758" s="202" t="s">
        <v>4197</v>
      </c>
      <c r="B2758" s="203">
        <v>15.08</v>
      </c>
      <c r="D2758" s="53" t="s">
        <v>4193</v>
      </c>
      <c r="E2758" s="55" t="s">
        <v>4192</v>
      </c>
      <c r="F2758" s="53" t="s">
        <v>201</v>
      </c>
    </row>
    <row r="2759" spans="1:6" x14ac:dyDescent="0.2">
      <c r="A2759" s="202" t="s">
        <v>4199</v>
      </c>
      <c r="B2759" s="203">
        <v>13.07</v>
      </c>
      <c r="D2759" s="53" t="s">
        <v>4194</v>
      </c>
      <c r="E2759" s="55" t="s">
        <v>4195</v>
      </c>
      <c r="F2759" s="53" t="s">
        <v>1147</v>
      </c>
    </row>
    <row r="2760" spans="1:6" x14ac:dyDescent="0.2">
      <c r="A2760" s="202" t="s">
        <v>4200</v>
      </c>
      <c r="B2760" s="203">
        <v>1.32</v>
      </c>
      <c r="D2760" s="53" t="s">
        <v>4196</v>
      </c>
      <c r="E2760" s="55" t="s">
        <v>4195</v>
      </c>
      <c r="F2760" s="53" t="s">
        <v>1147</v>
      </c>
    </row>
    <row r="2761" spans="1:6" x14ac:dyDescent="0.2">
      <c r="A2761" s="202" t="s">
        <v>4202</v>
      </c>
      <c r="B2761" s="203">
        <v>1.1399999999999999</v>
      </c>
      <c r="D2761" s="53" t="s">
        <v>4197</v>
      </c>
      <c r="E2761" s="55" t="s">
        <v>4198</v>
      </c>
      <c r="F2761" s="53" t="s">
        <v>1147</v>
      </c>
    </row>
    <row r="2762" spans="1:6" x14ac:dyDescent="0.2">
      <c r="A2762" s="202" t="s">
        <v>4203</v>
      </c>
      <c r="B2762" s="203">
        <v>13.2</v>
      </c>
      <c r="D2762" s="53" t="s">
        <v>4199</v>
      </c>
      <c r="E2762" s="55" t="s">
        <v>4198</v>
      </c>
      <c r="F2762" s="53" t="s">
        <v>1147</v>
      </c>
    </row>
    <row r="2763" spans="1:6" x14ac:dyDescent="0.2">
      <c r="A2763" s="202" t="s">
        <v>4205</v>
      </c>
      <c r="B2763" s="203">
        <v>11.44</v>
      </c>
      <c r="D2763" s="53" t="s">
        <v>4200</v>
      </c>
      <c r="E2763" s="55" t="s">
        <v>4201</v>
      </c>
      <c r="F2763" s="53" t="s">
        <v>201</v>
      </c>
    </row>
    <row r="2764" spans="1:6" x14ac:dyDescent="0.2">
      <c r="A2764" s="202" t="s">
        <v>4206</v>
      </c>
      <c r="B2764" s="203">
        <v>9.42</v>
      </c>
      <c r="D2764" s="53" t="s">
        <v>4202</v>
      </c>
      <c r="E2764" s="55" t="s">
        <v>4201</v>
      </c>
      <c r="F2764" s="53" t="s">
        <v>201</v>
      </c>
    </row>
    <row r="2765" spans="1:6" x14ac:dyDescent="0.2">
      <c r="A2765" s="202" t="s">
        <v>4208</v>
      </c>
      <c r="B2765" s="203">
        <v>8.17</v>
      </c>
      <c r="D2765" s="53" t="s">
        <v>4203</v>
      </c>
      <c r="E2765" s="55" t="s">
        <v>4204</v>
      </c>
      <c r="F2765" s="53" t="s">
        <v>1147</v>
      </c>
    </row>
    <row r="2766" spans="1:6" x14ac:dyDescent="0.2">
      <c r="A2766" s="202" t="s">
        <v>4209</v>
      </c>
      <c r="B2766" s="203">
        <v>10.37</v>
      </c>
      <c r="D2766" s="53" t="s">
        <v>4205</v>
      </c>
      <c r="E2766" s="55" t="s">
        <v>4204</v>
      </c>
      <c r="F2766" s="53" t="s">
        <v>1147</v>
      </c>
    </row>
    <row r="2767" spans="1:6" x14ac:dyDescent="0.2">
      <c r="A2767" s="202" t="s">
        <v>4211</v>
      </c>
      <c r="B2767" s="203">
        <v>8.99</v>
      </c>
      <c r="D2767" s="53" t="s">
        <v>4206</v>
      </c>
      <c r="E2767" s="55" t="s">
        <v>4207</v>
      </c>
      <c r="F2767" s="53" t="s">
        <v>1147</v>
      </c>
    </row>
    <row r="2768" spans="1:6" x14ac:dyDescent="0.2">
      <c r="A2768" s="202" t="s">
        <v>4212</v>
      </c>
      <c r="B2768" s="203">
        <v>43.37</v>
      </c>
      <c r="D2768" s="53" t="s">
        <v>4208</v>
      </c>
      <c r="E2768" s="55" t="s">
        <v>4207</v>
      </c>
      <c r="F2768" s="53" t="s">
        <v>1147</v>
      </c>
    </row>
    <row r="2769" spans="1:6" x14ac:dyDescent="0.2">
      <c r="A2769" s="202" t="s">
        <v>4214</v>
      </c>
      <c r="B2769" s="203">
        <v>37.590000000000003</v>
      </c>
      <c r="D2769" s="53" t="s">
        <v>4209</v>
      </c>
      <c r="E2769" s="55" t="s">
        <v>4210</v>
      </c>
      <c r="F2769" s="53" t="s">
        <v>1147</v>
      </c>
    </row>
    <row r="2770" spans="1:6" x14ac:dyDescent="0.2">
      <c r="A2770" s="202" t="s">
        <v>4215</v>
      </c>
      <c r="B2770" s="203">
        <v>28.28</v>
      </c>
      <c r="D2770" s="53" t="s">
        <v>4211</v>
      </c>
      <c r="E2770" s="55" t="s">
        <v>4210</v>
      </c>
      <c r="F2770" s="53" t="s">
        <v>1147</v>
      </c>
    </row>
    <row r="2771" spans="1:6" x14ac:dyDescent="0.2">
      <c r="A2771" s="202" t="s">
        <v>4217</v>
      </c>
      <c r="B2771" s="203">
        <v>24.51</v>
      </c>
      <c r="D2771" s="53" t="s">
        <v>4212</v>
      </c>
      <c r="E2771" s="55" t="s">
        <v>4213</v>
      </c>
      <c r="F2771" s="53" t="s">
        <v>430</v>
      </c>
    </row>
    <row r="2772" spans="1:6" x14ac:dyDescent="0.2">
      <c r="A2772" s="202" t="s">
        <v>4218</v>
      </c>
      <c r="B2772" s="203">
        <v>3.77</v>
      </c>
      <c r="D2772" s="53" t="s">
        <v>4214</v>
      </c>
      <c r="E2772" s="55" t="s">
        <v>4213</v>
      </c>
      <c r="F2772" s="53" t="s">
        <v>430</v>
      </c>
    </row>
    <row r="2773" spans="1:6" x14ac:dyDescent="0.2">
      <c r="A2773" s="202" t="s">
        <v>4220</v>
      </c>
      <c r="B2773" s="203">
        <v>3.26</v>
      </c>
      <c r="D2773" s="53" t="s">
        <v>4215</v>
      </c>
      <c r="E2773" s="55" t="s">
        <v>4216</v>
      </c>
      <c r="F2773" s="53" t="s">
        <v>430</v>
      </c>
    </row>
    <row r="2774" spans="1:6" x14ac:dyDescent="0.2">
      <c r="A2774" s="202" t="s">
        <v>4221</v>
      </c>
      <c r="B2774" s="203">
        <v>10.37</v>
      </c>
      <c r="D2774" s="53" t="s">
        <v>4217</v>
      </c>
      <c r="E2774" s="55" t="s">
        <v>4216</v>
      </c>
      <c r="F2774" s="53" t="s">
        <v>430</v>
      </c>
    </row>
    <row r="2775" spans="1:6" x14ac:dyDescent="0.2">
      <c r="A2775" s="202" t="s">
        <v>4223</v>
      </c>
      <c r="B2775" s="203">
        <v>8.99</v>
      </c>
      <c r="D2775" s="53" t="s">
        <v>4218</v>
      </c>
      <c r="E2775" s="55" t="s">
        <v>4219</v>
      </c>
      <c r="F2775" s="53" t="s">
        <v>1147</v>
      </c>
    </row>
    <row r="2776" spans="1:6" x14ac:dyDescent="0.2">
      <c r="A2776" s="202" t="s">
        <v>4224</v>
      </c>
      <c r="B2776" s="203">
        <v>10.37</v>
      </c>
      <c r="D2776" s="53" t="s">
        <v>4220</v>
      </c>
      <c r="E2776" s="55" t="s">
        <v>4219</v>
      </c>
      <c r="F2776" s="53" t="s">
        <v>1147</v>
      </c>
    </row>
    <row r="2777" spans="1:6" x14ac:dyDescent="0.2">
      <c r="A2777" s="202" t="s">
        <v>4226</v>
      </c>
      <c r="B2777" s="203">
        <v>8.99</v>
      </c>
      <c r="D2777" s="53" t="s">
        <v>4221</v>
      </c>
      <c r="E2777" s="55" t="s">
        <v>4222</v>
      </c>
      <c r="F2777" s="53" t="s">
        <v>1147</v>
      </c>
    </row>
    <row r="2778" spans="1:6" x14ac:dyDescent="0.2">
      <c r="A2778" s="202" t="s">
        <v>4227</v>
      </c>
      <c r="B2778" s="203">
        <v>8.48</v>
      </c>
      <c r="D2778" s="53" t="s">
        <v>4223</v>
      </c>
      <c r="E2778" s="55" t="s">
        <v>4222</v>
      </c>
      <c r="F2778" s="53" t="s">
        <v>1147</v>
      </c>
    </row>
    <row r="2779" spans="1:6" x14ac:dyDescent="0.2">
      <c r="A2779" s="202" t="s">
        <v>4229</v>
      </c>
      <c r="B2779" s="203">
        <v>7.35</v>
      </c>
      <c r="D2779" s="53" t="s">
        <v>4224</v>
      </c>
      <c r="E2779" s="55" t="s">
        <v>4225</v>
      </c>
      <c r="F2779" s="53" t="s">
        <v>1147</v>
      </c>
    </row>
    <row r="2780" spans="1:6" x14ac:dyDescent="0.2">
      <c r="A2780" s="202" t="s">
        <v>4230</v>
      </c>
      <c r="B2780" s="203">
        <v>1.88</v>
      </c>
      <c r="D2780" s="53" t="s">
        <v>4226</v>
      </c>
      <c r="E2780" s="55" t="s">
        <v>4225</v>
      </c>
      <c r="F2780" s="53" t="s">
        <v>1147</v>
      </c>
    </row>
    <row r="2781" spans="1:6" x14ac:dyDescent="0.2">
      <c r="A2781" s="202" t="s">
        <v>4232</v>
      </c>
      <c r="B2781" s="203">
        <v>1.63</v>
      </c>
      <c r="D2781" s="53" t="s">
        <v>4227</v>
      </c>
      <c r="E2781" s="55" t="s">
        <v>4228</v>
      </c>
      <c r="F2781" s="53" t="s">
        <v>1147</v>
      </c>
    </row>
    <row r="2782" spans="1:6" x14ac:dyDescent="0.2">
      <c r="A2782" s="202" t="s">
        <v>35421</v>
      </c>
      <c r="B2782" s="203">
        <v>28.16</v>
      </c>
      <c r="D2782" s="53" t="s">
        <v>4229</v>
      </c>
      <c r="E2782" s="55" t="s">
        <v>4228</v>
      </c>
      <c r="F2782" s="53" t="s">
        <v>1147</v>
      </c>
    </row>
    <row r="2783" spans="1:6" x14ac:dyDescent="0.2">
      <c r="A2783" s="202" t="s">
        <v>35422</v>
      </c>
      <c r="B2783" s="203">
        <v>24.4</v>
      </c>
      <c r="D2783" s="53" t="s">
        <v>4230</v>
      </c>
      <c r="E2783" s="55" t="s">
        <v>4231</v>
      </c>
      <c r="F2783" s="53" t="s">
        <v>201</v>
      </c>
    </row>
    <row r="2784" spans="1:6" x14ac:dyDescent="0.2">
      <c r="A2784" s="202" t="s">
        <v>35423</v>
      </c>
      <c r="B2784" s="203">
        <v>46.03</v>
      </c>
      <c r="D2784" s="53" t="s">
        <v>4232</v>
      </c>
      <c r="E2784" s="55" t="s">
        <v>4231</v>
      </c>
      <c r="F2784" s="53" t="s">
        <v>201</v>
      </c>
    </row>
    <row r="2785" spans="1:6" x14ac:dyDescent="0.2">
      <c r="A2785" s="202" t="s">
        <v>35424</v>
      </c>
      <c r="B2785" s="203">
        <v>39.880000000000003</v>
      </c>
      <c r="D2785" s="53" t="s">
        <v>4233</v>
      </c>
      <c r="E2785" s="55" t="s">
        <v>4234</v>
      </c>
      <c r="F2785" s="53" t="s">
        <v>1147</v>
      </c>
    </row>
    <row r="2786" spans="1:6" x14ac:dyDescent="0.2">
      <c r="A2786" s="202" t="s">
        <v>4233</v>
      </c>
      <c r="B2786" s="203">
        <v>39.729999999999997</v>
      </c>
      <c r="D2786" s="53" t="s">
        <v>4235</v>
      </c>
      <c r="E2786" s="55" t="s">
        <v>4234</v>
      </c>
      <c r="F2786" s="53" t="s">
        <v>1147</v>
      </c>
    </row>
    <row r="2787" spans="1:6" x14ac:dyDescent="0.2">
      <c r="A2787" s="202" t="s">
        <v>4235</v>
      </c>
      <c r="B2787" s="203">
        <v>34.44</v>
      </c>
      <c r="D2787" s="53" t="s">
        <v>4236</v>
      </c>
      <c r="E2787" s="55" t="s">
        <v>4237</v>
      </c>
      <c r="F2787" s="53" t="s">
        <v>1147</v>
      </c>
    </row>
    <row r="2788" spans="1:6" x14ac:dyDescent="0.2">
      <c r="A2788" s="202" t="s">
        <v>35425</v>
      </c>
      <c r="B2788" s="203">
        <v>35.82</v>
      </c>
      <c r="D2788" s="53" t="s">
        <v>4238</v>
      </c>
      <c r="E2788" s="55" t="s">
        <v>4237</v>
      </c>
      <c r="F2788" s="53" t="s">
        <v>1147</v>
      </c>
    </row>
    <row r="2789" spans="1:6" x14ac:dyDescent="0.2">
      <c r="A2789" s="202" t="s">
        <v>35426</v>
      </c>
      <c r="B2789" s="203">
        <v>31.04</v>
      </c>
      <c r="D2789" s="53" t="s">
        <v>4239</v>
      </c>
      <c r="E2789" s="55" t="s">
        <v>4240</v>
      </c>
      <c r="F2789" s="53" t="s">
        <v>1147</v>
      </c>
    </row>
    <row r="2790" spans="1:6" x14ac:dyDescent="0.2">
      <c r="A2790" s="202" t="s">
        <v>4236</v>
      </c>
      <c r="B2790" s="203">
        <v>41.04</v>
      </c>
      <c r="D2790" s="53" t="s">
        <v>4241</v>
      </c>
      <c r="E2790" s="55" t="s">
        <v>4240</v>
      </c>
      <c r="F2790" s="53" t="s">
        <v>1147</v>
      </c>
    </row>
    <row r="2791" spans="1:6" x14ac:dyDescent="0.2">
      <c r="A2791" s="202" t="s">
        <v>4238</v>
      </c>
      <c r="B2791" s="203">
        <v>35.57</v>
      </c>
      <c r="D2791" s="53" t="s">
        <v>4242</v>
      </c>
      <c r="E2791" s="55" t="s">
        <v>4243</v>
      </c>
      <c r="F2791" s="53" t="s">
        <v>430</v>
      </c>
    </row>
    <row r="2792" spans="1:6" x14ac:dyDescent="0.2">
      <c r="A2792" s="202" t="s">
        <v>4239</v>
      </c>
      <c r="B2792" s="203">
        <v>44.59</v>
      </c>
      <c r="D2792" s="53" t="s">
        <v>4244</v>
      </c>
      <c r="E2792" s="55" t="s">
        <v>4243</v>
      </c>
      <c r="F2792" s="53" t="s">
        <v>430</v>
      </c>
    </row>
    <row r="2793" spans="1:6" x14ac:dyDescent="0.2">
      <c r="A2793" s="202" t="s">
        <v>4241</v>
      </c>
      <c r="B2793" s="203">
        <v>38.64</v>
      </c>
      <c r="D2793" s="53" t="s">
        <v>4245</v>
      </c>
      <c r="E2793" s="55" t="s">
        <v>4246</v>
      </c>
      <c r="F2793" s="53" t="s">
        <v>4247</v>
      </c>
    </row>
    <row r="2794" spans="1:6" x14ac:dyDescent="0.2">
      <c r="A2794" s="202" t="s">
        <v>4242</v>
      </c>
      <c r="B2794" s="203">
        <v>23.76</v>
      </c>
      <c r="D2794" s="53" t="s">
        <v>4248</v>
      </c>
      <c r="E2794" s="55" t="s">
        <v>4246</v>
      </c>
      <c r="F2794" s="53" t="s">
        <v>4247</v>
      </c>
    </row>
    <row r="2795" spans="1:6" x14ac:dyDescent="0.2">
      <c r="A2795" s="202" t="s">
        <v>4244</v>
      </c>
      <c r="B2795" s="203">
        <v>20.59</v>
      </c>
      <c r="D2795" s="53" t="s">
        <v>4249</v>
      </c>
      <c r="E2795" s="55" t="s">
        <v>4250</v>
      </c>
      <c r="F2795" s="53" t="s">
        <v>201</v>
      </c>
    </row>
    <row r="2796" spans="1:6" x14ac:dyDescent="0.2">
      <c r="A2796" s="202" t="s">
        <v>4245</v>
      </c>
      <c r="B2796" s="203">
        <v>0.32</v>
      </c>
      <c r="D2796" s="53" t="s">
        <v>4251</v>
      </c>
      <c r="E2796" s="55" t="s">
        <v>4250</v>
      </c>
      <c r="F2796" s="53" t="s">
        <v>201</v>
      </c>
    </row>
    <row r="2797" spans="1:6" x14ac:dyDescent="0.2">
      <c r="A2797" s="202" t="s">
        <v>4248</v>
      </c>
      <c r="B2797" s="203">
        <v>0.28000000000000003</v>
      </c>
      <c r="D2797" s="53" t="s">
        <v>4252</v>
      </c>
      <c r="E2797" s="55" t="s">
        <v>4253</v>
      </c>
      <c r="F2797" s="53" t="s">
        <v>201</v>
      </c>
    </row>
    <row r="2798" spans="1:6" x14ac:dyDescent="0.2">
      <c r="A2798" s="202" t="s">
        <v>4249</v>
      </c>
      <c r="B2798" s="203">
        <v>48.1</v>
      </c>
      <c r="D2798" s="53" t="s">
        <v>4254</v>
      </c>
      <c r="E2798" s="55" t="s">
        <v>4253</v>
      </c>
      <c r="F2798" s="53" t="s">
        <v>201</v>
      </c>
    </row>
    <row r="2799" spans="1:6" x14ac:dyDescent="0.2">
      <c r="A2799" s="202" t="s">
        <v>4251</v>
      </c>
      <c r="B2799" s="203">
        <v>41.69</v>
      </c>
      <c r="D2799" s="53" t="s">
        <v>4255</v>
      </c>
      <c r="E2799" s="55" t="s">
        <v>4256</v>
      </c>
      <c r="F2799" s="53" t="s">
        <v>201</v>
      </c>
    </row>
    <row r="2800" spans="1:6" x14ac:dyDescent="0.2">
      <c r="A2800" s="202" t="s">
        <v>4252</v>
      </c>
      <c r="B2800" s="203">
        <v>96.66</v>
      </c>
      <c r="D2800" s="53" t="s">
        <v>4257</v>
      </c>
      <c r="E2800" s="55" t="s">
        <v>4256</v>
      </c>
      <c r="F2800" s="53" t="s">
        <v>201</v>
      </c>
    </row>
    <row r="2801" spans="1:6" x14ac:dyDescent="0.2">
      <c r="A2801" s="202" t="s">
        <v>4254</v>
      </c>
      <c r="B2801" s="203">
        <v>83.77</v>
      </c>
      <c r="D2801" s="53" t="s">
        <v>4258</v>
      </c>
      <c r="E2801" s="55" t="s">
        <v>4259</v>
      </c>
      <c r="F2801" s="53" t="s">
        <v>201</v>
      </c>
    </row>
    <row r="2802" spans="1:6" x14ac:dyDescent="0.2">
      <c r="A2802" s="202" t="s">
        <v>4255</v>
      </c>
      <c r="B2802" s="203">
        <v>236.03</v>
      </c>
      <c r="D2802" s="53" t="s">
        <v>4260</v>
      </c>
      <c r="E2802" s="55" t="s">
        <v>4259</v>
      </c>
      <c r="F2802" s="53" t="s">
        <v>201</v>
      </c>
    </row>
    <row r="2803" spans="1:6" x14ac:dyDescent="0.2">
      <c r="A2803" s="202" t="s">
        <v>4257</v>
      </c>
      <c r="B2803" s="203">
        <v>204.56</v>
      </c>
      <c r="D2803" s="53" t="s">
        <v>4261</v>
      </c>
      <c r="E2803" s="55" t="s">
        <v>4262</v>
      </c>
      <c r="F2803" s="53" t="s">
        <v>1147</v>
      </c>
    </row>
    <row r="2804" spans="1:6" x14ac:dyDescent="0.2">
      <c r="A2804" s="202" t="s">
        <v>4258</v>
      </c>
      <c r="B2804" s="203">
        <v>112.91</v>
      </c>
      <c r="D2804" s="53" t="s">
        <v>4263</v>
      </c>
      <c r="E2804" s="55" t="s">
        <v>4262</v>
      </c>
      <c r="F2804" s="53" t="s">
        <v>1147</v>
      </c>
    </row>
    <row r="2805" spans="1:6" x14ac:dyDescent="0.2">
      <c r="A2805" s="202" t="s">
        <v>4260</v>
      </c>
      <c r="B2805" s="203">
        <v>98.73</v>
      </c>
      <c r="D2805" s="53" t="s">
        <v>4264</v>
      </c>
      <c r="E2805" s="55" t="s">
        <v>4265</v>
      </c>
      <c r="F2805" s="53" t="s">
        <v>1147</v>
      </c>
    </row>
    <row r="2806" spans="1:6" x14ac:dyDescent="0.2">
      <c r="A2806" s="202" t="s">
        <v>4261</v>
      </c>
      <c r="B2806" s="203">
        <v>13.48</v>
      </c>
      <c r="D2806" s="53" t="s">
        <v>4266</v>
      </c>
      <c r="E2806" s="55" t="s">
        <v>4265</v>
      </c>
      <c r="F2806" s="53" t="s">
        <v>1147</v>
      </c>
    </row>
    <row r="2807" spans="1:6" x14ac:dyDescent="0.2">
      <c r="A2807" s="202" t="s">
        <v>4263</v>
      </c>
      <c r="B2807" s="203">
        <v>11.68</v>
      </c>
      <c r="D2807" s="53" t="s">
        <v>4267</v>
      </c>
      <c r="E2807" s="55" t="s">
        <v>4268</v>
      </c>
      <c r="F2807" s="53" t="s">
        <v>201</v>
      </c>
    </row>
    <row r="2808" spans="1:6" x14ac:dyDescent="0.2">
      <c r="A2808" s="202" t="s">
        <v>4264</v>
      </c>
      <c r="B2808" s="203">
        <v>11.23</v>
      </c>
      <c r="D2808" s="53" t="s">
        <v>4269</v>
      </c>
      <c r="E2808" s="55" t="s">
        <v>4268</v>
      </c>
      <c r="F2808" s="53" t="s">
        <v>201</v>
      </c>
    </row>
    <row r="2809" spans="1:6" x14ac:dyDescent="0.2">
      <c r="A2809" s="202" t="s">
        <v>4266</v>
      </c>
      <c r="B2809" s="203">
        <v>9.74</v>
      </c>
      <c r="D2809" s="53" t="s">
        <v>4270</v>
      </c>
      <c r="E2809" s="55" t="s">
        <v>4271</v>
      </c>
      <c r="F2809" s="53" t="s">
        <v>1147</v>
      </c>
    </row>
    <row r="2810" spans="1:6" x14ac:dyDescent="0.2">
      <c r="A2810" s="202" t="s">
        <v>4267</v>
      </c>
      <c r="B2810" s="203">
        <v>2.82</v>
      </c>
      <c r="D2810" s="53" t="s">
        <v>4272</v>
      </c>
      <c r="E2810" s="55" t="s">
        <v>4271</v>
      </c>
      <c r="F2810" s="53" t="s">
        <v>1147</v>
      </c>
    </row>
    <row r="2811" spans="1:6" x14ac:dyDescent="0.2">
      <c r="A2811" s="202" t="s">
        <v>4269</v>
      </c>
      <c r="B2811" s="203">
        <v>2.4500000000000002</v>
      </c>
      <c r="D2811" s="53" t="s">
        <v>4273</v>
      </c>
      <c r="E2811" s="55" t="s">
        <v>4274</v>
      </c>
      <c r="F2811" s="53" t="s">
        <v>83</v>
      </c>
    </row>
    <row r="2812" spans="1:6" x14ac:dyDescent="0.2">
      <c r="A2812" s="202" t="s">
        <v>4270</v>
      </c>
      <c r="B2812" s="203">
        <v>32.85</v>
      </c>
      <c r="D2812" s="53" t="s">
        <v>4275</v>
      </c>
      <c r="E2812" s="55" t="s">
        <v>4274</v>
      </c>
      <c r="F2812" s="53" t="s">
        <v>83</v>
      </c>
    </row>
    <row r="2813" spans="1:6" x14ac:dyDescent="0.2">
      <c r="A2813" s="202" t="s">
        <v>4272</v>
      </c>
      <c r="B2813" s="203">
        <v>28.47</v>
      </c>
      <c r="D2813" s="53" t="s">
        <v>4276</v>
      </c>
      <c r="E2813" s="55" t="s">
        <v>4277</v>
      </c>
      <c r="F2813" s="53" t="s">
        <v>201</v>
      </c>
    </row>
    <row r="2814" spans="1:6" x14ac:dyDescent="0.2">
      <c r="A2814" s="202" t="s">
        <v>4273</v>
      </c>
      <c r="B2814" s="203">
        <v>26.68</v>
      </c>
      <c r="D2814" s="53" t="s">
        <v>4278</v>
      </c>
      <c r="E2814" s="55" t="s">
        <v>4277</v>
      </c>
      <c r="F2814" s="53" t="s">
        <v>201</v>
      </c>
    </row>
    <row r="2815" spans="1:6" x14ac:dyDescent="0.2">
      <c r="A2815" s="202" t="s">
        <v>4275</v>
      </c>
      <c r="B2815" s="203">
        <v>23.13</v>
      </c>
      <c r="D2815" s="53" t="s">
        <v>4279</v>
      </c>
      <c r="E2815" s="55" t="s">
        <v>4280</v>
      </c>
      <c r="F2815" s="53" t="s">
        <v>201</v>
      </c>
    </row>
    <row r="2816" spans="1:6" x14ac:dyDescent="0.2">
      <c r="A2816" s="202" t="s">
        <v>4276</v>
      </c>
      <c r="B2816" s="203">
        <v>28.28</v>
      </c>
      <c r="D2816" s="53" t="s">
        <v>4281</v>
      </c>
      <c r="E2816" s="55" t="s">
        <v>4280</v>
      </c>
      <c r="F2816" s="53" t="s">
        <v>201</v>
      </c>
    </row>
    <row r="2817" spans="1:6" x14ac:dyDescent="0.2">
      <c r="A2817" s="202" t="s">
        <v>4278</v>
      </c>
      <c r="B2817" s="203">
        <v>24.51</v>
      </c>
      <c r="D2817" s="53" t="s">
        <v>4282</v>
      </c>
      <c r="E2817" s="55" t="s">
        <v>4283</v>
      </c>
      <c r="F2817" s="53" t="s">
        <v>201</v>
      </c>
    </row>
    <row r="2818" spans="1:6" x14ac:dyDescent="0.2">
      <c r="A2818" s="202" t="s">
        <v>4279</v>
      </c>
      <c r="B2818" s="203">
        <v>12.25</v>
      </c>
      <c r="D2818" s="53" t="s">
        <v>4284</v>
      </c>
      <c r="E2818" s="55" t="s">
        <v>4283</v>
      </c>
      <c r="F2818" s="53" t="s">
        <v>201</v>
      </c>
    </row>
    <row r="2819" spans="1:6" x14ac:dyDescent="0.2">
      <c r="A2819" s="202" t="s">
        <v>4281</v>
      </c>
      <c r="B2819" s="203">
        <v>10.62</v>
      </c>
      <c r="D2819" s="53" t="s">
        <v>4285</v>
      </c>
      <c r="E2819" s="55" t="s">
        <v>4286</v>
      </c>
      <c r="F2819" s="53" t="s">
        <v>201</v>
      </c>
    </row>
    <row r="2820" spans="1:6" x14ac:dyDescent="0.2">
      <c r="A2820" s="202" t="s">
        <v>4282</v>
      </c>
      <c r="B2820" s="203">
        <v>16.97</v>
      </c>
      <c r="D2820" s="53" t="s">
        <v>4287</v>
      </c>
      <c r="E2820" s="55" t="s">
        <v>4286</v>
      </c>
      <c r="F2820" s="53" t="s">
        <v>201</v>
      </c>
    </row>
    <row r="2821" spans="1:6" x14ac:dyDescent="0.2">
      <c r="A2821" s="202" t="s">
        <v>4284</v>
      </c>
      <c r="B2821" s="203">
        <v>14.71</v>
      </c>
      <c r="D2821" s="53" t="s">
        <v>4288</v>
      </c>
      <c r="E2821" s="55" t="s">
        <v>4289</v>
      </c>
      <c r="F2821" s="53" t="s">
        <v>201</v>
      </c>
    </row>
    <row r="2822" spans="1:6" x14ac:dyDescent="0.2">
      <c r="A2822" s="202" t="s">
        <v>4285</v>
      </c>
      <c r="B2822" s="203">
        <v>6.52</v>
      </c>
      <c r="D2822" s="53" t="s">
        <v>4290</v>
      </c>
      <c r="E2822" s="55" t="s">
        <v>4289</v>
      </c>
      <c r="F2822" s="53" t="s">
        <v>201</v>
      </c>
    </row>
    <row r="2823" spans="1:6" x14ac:dyDescent="0.2">
      <c r="A2823" s="202" t="s">
        <v>4287</v>
      </c>
      <c r="B2823" s="203">
        <v>5.65</v>
      </c>
      <c r="D2823" s="53" t="s">
        <v>4291</v>
      </c>
      <c r="E2823" s="55" t="s">
        <v>4292</v>
      </c>
      <c r="F2823" s="53" t="s">
        <v>201</v>
      </c>
    </row>
    <row r="2824" spans="1:6" x14ac:dyDescent="0.2">
      <c r="A2824" s="202" t="s">
        <v>4288</v>
      </c>
      <c r="B2824" s="203">
        <v>24.51</v>
      </c>
      <c r="D2824" s="53" t="s">
        <v>4293</v>
      </c>
      <c r="E2824" s="55" t="s">
        <v>4292</v>
      </c>
      <c r="F2824" s="53" t="s">
        <v>201</v>
      </c>
    </row>
    <row r="2825" spans="1:6" x14ac:dyDescent="0.2">
      <c r="A2825" s="202" t="s">
        <v>4290</v>
      </c>
      <c r="B2825" s="203">
        <v>21.24</v>
      </c>
      <c r="D2825" s="53" t="s">
        <v>4294</v>
      </c>
      <c r="E2825" s="55" t="s">
        <v>4295</v>
      </c>
      <c r="F2825" s="53" t="s">
        <v>1147</v>
      </c>
    </row>
    <row r="2826" spans="1:6" x14ac:dyDescent="0.2">
      <c r="A2826" s="202" t="s">
        <v>4291</v>
      </c>
      <c r="B2826" s="203">
        <v>20.74</v>
      </c>
      <c r="D2826" s="53" t="s">
        <v>4296</v>
      </c>
      <c r="E2826" s="55" t="s">
        <v>4295</v>
      </c>
      <c r="F2826" s="53" t="s">
        <v>1147</v>
      </c>
    </row>
    <row r="2827" spans="1:6" x14ac:dyDescent="0.2">
      <c r="A2827" s="202" t="s">
        <v>4293</v>
      </c>
      <c r="B2827" s="203">
        <v>17.98</v>
      </c>
      <c r="D2827" s="53" t="s">
        <v>4297</v>
      </c>
      <c r="E2827" s="55" t="s">
        <v>4298</v>
      </c>
      <c r="F2827" s="53" t="s">
        <v>83</v>
      </c>
    </row>
    <row r="2828" spans="1:6" x14ac:dyDescent="0.2">
      <c r="A2828" s="202" t="s">
        <v>4294</v>
      </c>
      <c r="B2828" s="203">
        <v>9.42</v>
      </c>
      <c r="D2828" s="53" t="s">
        <v>4299</v>
      </c>
      <c r="E2828" s="55" t="s">
        <v>4298</v>
      </c>
      <c r="F2828" s="53" t="s">
        <v>83</v>
      </c>
    </row>
    <row r="2829" spans="1:6" x14ac:dyDescent="0.2">
      <c r="A2829" s="202" t="s">
        <v>4296</v>
      </c>
      <c r="B2829" s="203">
        <v>8.17</v>
      </c>
      <c r="D2829" s="53" t="s">
        <v>4300</v>
      </c>
      <c r="E2829" s="55" t="s">
        <v>4301</v>
      </c>
      <c r="F2829" s="53" t="s">
        <v>83</v>
      </c>
    </row>
    <row r="2830" spans="1:6" x14ac:dyDescent="0.2">
      <c r="A2830" s="202" t="s">
        <v>4297</v>
      </c>
      <c r="B2830" s="203">
        <v>6.52</v>
      </c>
      <c r="D2830" s="53" t="s">
        <v>4302</v>
      </c>
      <c r="E2830" s="55" t="s">
        <v>4301</v>
      </c>
      <c r="F2830" s="53" t="s">
        <v>83</v>
      </c>
    </row>
    <row r="2831" spans="1:6" x14ac:dyDescent="0.2">
      <c r="A2831" s="202" t="s">
        <v>4299</v>
      </c>
      <c r="B2831" s="203">
        <v>5.65</v>
      </c>
      <c r="D2831" s="53" t="s">
        <v>4303</v>
      </c>
      <c r="E2831" s="55" t="s">
        <v>4304</v>
      </c>
      <c r="F2831" s="53" t="s">
        <v>201</v>
      </c>
    </row>
    <row r="2832" spans="1:6" x14ac:dyDescent="0.2">
      <c r="A2832" s="202" t="s">
        <v>4300</v>
      </c>
      <c r="B2832" s="203">
        <v>22.47</v>
      </c>
      <c r="D2832" s="53" t="s">
        <v>4305</v>
      </c>
      <c r="E2832" s="55" t="s">
        <v>4304</v>
      </c>
      <c r="F2832" s="53" t="s">
        <v>201</v>
      </c>
    </row>
    <row r="2833" spans="1:6" x14ac:dyDescent="0.2">
      <c r="A2833" s="202" t="s">
        <v>4302</v>
      </c>
      <c r="B2833" s="203">
        <v>19.48</v>
      </c>
      <c r="D2833" s="53" t="s">
        <v>4306</v>
      </c>
      <c r="E2833" s="55" t="s">
        <v>4307</v>
      </c>
      <c r="F2833" s="53" t="s">
        <v>1147</v>
      </c>
    </row>
    <row r="2834" spans="1:6" x14ac:dyDescent="0.2">
      <c r="A2834" s="202" t="s">
        <v>4303</v>
      </c>
      <c r="B2834" s="203">
        <v>44.95</v>
      </c>
      <c r="D2834" s="53" t="s">
        <v>4308</v>
      </c>
      <c r="E2834" s="55" t="s">
        <v>4307</v>
      </c>
      <c r="F2834" s="53" t="s">
        <v>1147</v>
      </c>
    </row>
    <row r="2835" spans="1:6" x14ac:dyDescent="0.2">
      <c r="A2835" s="202" t="s">
        <v>4305</v>
      </c>
      <c r="B2835" s="203">
        <v>38.96</v>
      </c>
      <c r="D2835" s="53" t="s">
        <v>4309</v>
      </c>
      <c r="E2835" s="55" t="s">
        <v>4310</v>
      </c>
      <c r="F2835" s="53" t="s">
        <v>83</v>
      </c>
    </row>
    <row r="2836" spans="1:6" x14ac:dyDescent="0.2">
      <c r="A2836" s="202" t="s">
        <v>4306</v>
      </c>
      <c r="B2836" s="203">
        <v>18.850000000000001</v>
      </c>
      <c r="D2836" s="53" t="s">
        <v>4311</v>
      </c>
      <c r="E2836" s="55" t="s">
        <v>4310</v>
      </c>
      <c r="F2836" s="53" t="s">
        <v>83</v>
      </c>
    </row>
    <row r="2837" spans="1:6" x14ac:dyDescent="0.2">
      <c r="A2837" s="202" t="s">
        <v>4308</v>
      </c>
      <c r="B2837" s="203">
        <v>16.34</v>
      </c>
      <c r="D2837" s="53" t="s">
        <v>4312</v>
      </c>
      <c r="E2837" s="55" t="s">
        <v>4313</v>
      </c>
      <c r="F2837" s="53" t="s">
        <v>201</v>
      </c>
    </row>
    <row r="2838" spans="1:6" x14ac:dyDescent="0.2">
      <c r="A2838" s="202" t="s">
        <v>4309</v>
      </c>
      <c r="B2838" s="203">
        <v>6.22</v>
      </c>
      <c r="D2838" s="53" t="s">
        <v>4314</v>
      </c>
      <c r="E2838" s="55" t="s">
        <v>4313</v>
      </c>
      <c r="F2838" s="53" t="s">
        <v>201</v>
      </c>
    </row>
    <row r="2839" spans="1:6" x14ac:dyDescent="0.2">
      <c r="A2839" s="202" t="s">
        <v>4311</v>
      </c>
      <c r="B2839" s="203">
        <v>5.39</v>
      </c>
      <c r="D2839" s="53" t="s">
        <v>4315</v>
      </c>
      <c r="E2839" s="55" t="s">
        <v>4316</v>
      </c>
      <c r="F2839" s="53" t="s">
        <v>83</v>
      </c>
    </row>
    <row r="2840" spans="1:6" x14ac:dyDescent="0.2">
      <c r="A2840" s="202" t="s">
        <v>4312</v>
      </c>
      <c r="B2840" s="203">
        <v>7.54</v>
      </c>
      <c r="D2840" s="53" t="s">
        <v>4317</v>
      </c>
      <c r="E2840" s="55" t="s">
        <v>4316</v>
      </c>
      <c r="F2840" s="53" t="s">
        <v>83</v>
      </c>
    </row>
    <row r="2841" spans="1:6" x14ac:dyDescent="0.2">
      <c r="A2841" s="202" t="s">
        <v>4314</v>
      </c>
      <c r="B2841" s="203">
        <v>6.53</v>
      </c>
      <c r="D2841" s="53" t="s">
        <v>4318</v>
      </c>
      <c r="E2841" s="55" t="s">
        <v>4319</v>
      </c>
      <c r="F2841" s="53" t="s">
        <v>83</v>
      </c>
    </row>
    <row r="2842" spans="1:6" x14ac:dyDescent="0.2">
      <c r="A2842" s="202" t="s">
        <v>4315</v>
      </c>
      <c r="B2842" s="203">
        <v>382.91</v>
      </c>
      <c r="D2842" s="53" t="s">
        <v>4320</v>
      </c>
      <c r="E2842" s="55" t="s">
        <v>4319</v>
      </c>
      <c r="F2842" s="53" t="s">
        <v>83</v>
      </c>
    </row>
    <row r="2843" spans="1:6" x14ac:dyDescent="0.2">
      <c r="A2843" s="202" t="s">
        <v>4317</v>
      </c>
      <c r="B2843" s="203">
        <v>331.86</v>
      </c>
      <c r="D2843" s="53" t="s">
        <v>4321</v>
      </c>
      <c r="E2843" s="55" t="s">
        <v>4322</v>
      </c>
      <c r="F2843" s="53" t="s">
        <v>1147</v>
      </c>
    </row>
    <row r="2844" spans="1:6" x14ac:dyDescent="0.2">
      <c r="A2844" s="202" t="s">
        <v>4318</v>
      </c>
      <c r="B2844" s="203">
        <v>188.59</v>
      </c>
      <c r="D2844" s="53" t="s">
        <v>4323</v>
      </c>
      <c r="E2844" s="55" t="s">
        <v>4322</v>
      </c>
      <c r="F2844" s="53" t="s">
        <v>1147</v>
      </c>
    </row>
    <row r="2845" spans="1:6" x14ac:dyDescent="0.2">
      <c r="A2845" s="202" t="s">
        <v>4320</v>
      </c>
      <c r="B2845" s="203">
        <v>163.46</v>
      </c>
      <c r="D2845" s="53" t="s">
        <v>4324</v>
      </c>
      <c r="E2845" s="55" t="s">
        <v>4325</v>
      </c>
      <c r="F2845" s="53" t="s">
        <v>1147</v>
      </c>
    </row>
    <row r="2846" spans="1:6" x14ac:dyDescent="0.2">
      <c r="A2846" s="202" t="s">
        <v>4321</v>
      </c>
      <c r="B2846" s="203">
        <v>2.5</v>
      </c>
      <c r="D2846" s="53" t="s">
        <v>4326</v>
      </c>
      <c r="E2846" s="55" t="s">
        <v>4325</v>
      </c>
      <c r="F2846" s="53" t="s">
        <v>1147</v>
      </c>
    </row>
    <row r="2847" spans="1:6" x14ac:dyDescent="0.2">
      <c r="A2847" s="202" t="s">
        <v>4323</v>
      </c>
      <c r="B2847" s="203">
        <v>2.17</v>
      </c>
      <c r="D2847" s="53" t="s">
        <v>4327</v>
      </c>
      <c r="E2847" s="55" t="s">
        <v>4328</v>
      </c>
      <c r="F2847" s="53" t="s">
        <v>1147</v>
      </c>
    </row>
    <row r="2848" spans="1:6" x14ac:dyDescent="0.2">
      <c r="A2848" s="202" t="s">
        <v>4324</v>
      </c>
      <c r="B2848" s="203">
        <v>75.430000000000007</v>
      </c>
      <c r="D2848" s="53" t="s">
        <v>4329</v>
      </c>
      <c r="E2848" s="55" t="s">
        <v>4328</v>
      </c>
      <c r="F2848" s="53" t="s">
        <v>1147</v>
      </c>
    </row>
    <row r="2849" spans="1:6" x14ac:dyDescent="0.2">
      <c r="A2849" s="202" t="s">
        <v>4326</v>
      </c>
      <c r="B2849" s="203">
        <v>65.38</v>
      </c>
      <c r="D2849" s="53" t="s">
        <v>4330</v>
      </c>
      <c r="E2849" s="55" t="s">
        <v>4331</v>
      </c>
      <c r="F2849" s="53" t="s">
        <v>1147</v>
      </c>
    </row>
    <row r="2850" spans="1:6" x14ac:dyDescent="0.2">
      <c r="A2850" s="202" t="s">
        <v>4327</v>
      </c>
      <c r="B2850" s="203">
        <v>70.400000000000006</v>
      </c>
      <c r="D2850" s="53" t="s">
        <v>4332</v>
      </c>
      <c r="E2850" s="55" t="s">
        <v>4331</v>
      </c>
      <c r="F2850" s="53" t="s">
        <v>1147</v>
      </c>
    </row>
    <row r="2851" spans="1:6" x14ac:dyDescent="0.2">
      <c r="A2851" s="202" t="s">
        <v>4329</v>
      </c>
      <c r="B2851" s="203">
        <v>61.01</v>
      </c>
      <c r="D2851" s="53" t="s">
        <v>4333</v>
      </c>
      <c r="E2851" s="55" t="s">
        <v>4334</v>
      </c>
      <c r="F2851" s="53" t="s">
        <v>83</v>
      </c>
    </row>
    <row r="2852" spans="1:6" x14ac:dyDescent="0.2">
      <c r="A2852" s="202" t="s">
        <v>4330</v>
      </c>
      <c r="B2852" s="203">
        <v>38.21</v>
      </c>
      <c r="D2852" s="53" t="s">
        <v>4335</v>
      </c>
      <c r="E2852" s="55" t="s">
        <v>4334</v>
      </c>
      <c r="F2852" s="53" t="s">
        <v>83</v>
      </c>
    </row>
    <row r="2853" spans="1:6" x14ac:dyDescent="0.2">
      <c r="A2853" s="202" t="s">
        <v>4332</v>
      </c>
      <c r="B2853" s="203">
        <v>33.119999999999997</v>
      </c>
      <c r="D2853" s="53" t="s">
        <v>4336</v>
      </c>
      <c r="E2853" s="55" t="s">
        <v>4337</v>
      </c>
      <c r="F2853" s="53" t="s">
        <v>1147</v>
      </c>
    </row>
    <row r="2854" spans="1:6" x14ac:dyDescent="0.2">
      <c r="A2854" s="202" t="s">
        <v>4333</v>
      </c>
      <c r="B2854" s="203">
        <v>6.78</v>
      </c>
      <c r="D2854" s="53" t="s">
        <v>4338</v>
      </c>
      <c r="E2854" s="55" t="s">
        <v>4337</v>
      </c>
      <c r="F2854" s="53" t="s">
        <v>1147</v>
      </c>
    </row>
    <row r="2855" spans="1:6" x14ac:dyDescent="0.2">
      <c r="A2855" s="202" t="s">
        <v>4335</v>
      </c>
      <c r="B2855" s="203">
        <v>5.88</v>
      </c>
      <c r="D2855" s="53" t="s">
        <v>4339</v>
      </c>
      <c r="E2855" s="55" t="s">
        <v>4340</v>
      </c>
      <c r="F2855" s="53" t="s">
        <v>430</v>
      </c>
    </row>
    <row r="2856" spans="1:6" x14ac:dyDescent="0.2">
      <c r="A2856" s="202" t="s">
        <v>4336</v>
      </c>
      <c r="B2856" s="203">
        <v>119.3</v>
      </c>
      <c r="D2856" s="53" t="s">
        <v>4341</v>
      </c>
      <c r="E2856" s="55" t="s">
        <v>4340</v>
      </c>
      <c r="F2856" s="53" t="s">
        <v>430</v>
      </c>
    </row>
    <row r="2857" spans="1:6" x14ac:dyDescent="0.2">
      <c r="A2857" s="202" t="s">
        <v>4338</v>
      </c>
      <c r="B2857" s="203">
        <v>107.11</v>
      </c>
      <c r="D2857" s="53" t="s">
        <v>4342</v>
      </c>
      <c r="E2857" s="55" t="s">
        <v>4343</v>
      </c>
      <c r="F2857" s="53" t="s">
        <v>430</v>
      </c>
    </row>
    <row r="2858" spans="1:6" x14ac:dyDescent="0.2">
      <c r="A2858" s="202" t="s">
        <v>4339</v>
      </c>
      <c r="B2858" s="203">
        <v>21.68</v>
      </c>
      <c r="D2858" s="53" t="s">
        <v>4344</v>
      </c>
      <c r="E2858" s="55" t="s">
        <v>4343</v>
      </c>
      <c r="F2858" s="53" t="s">
        <v>430</v>
      </c>
    </row>
    <row r="2859" spans="1:6" x14ac:dyDescent="0.2">
      <c r="A2859" s="202" t="s">
        <v>4341</v>
      </c>
      <c r="B2859" s="203">
        <v>18.79</v>
      </c>
      <c r="D2859" s="53" t="s">
        <v>4345</v>
      </c>
      <c r="E2859" s="55" t="s">
        <v>4346</v>
      </c>
      <c r="F2859" s="53" t="s">
        <v>430</v>
      </c>
    </row>
    <row r="2860" spans="1:6" x14ac:dyDescent="0.2">
      <c r="A2860" s="202" t="s">
        <v>4342</v>
      </c>
      <c r="B2860" s="203">
        <v>26.4</v>
      </c>
      <c r="D2860" s="53" t="s">
        <v>4347</v>
      </c>
      <c r="E2860" s="55" t="s">
        <v>4346</v>
      </c>
      <c r="F2860" s="53" t="s">
        <v>430</v>
      </c>
    </row>
    <row r="2861" spans="1:6" x14ac:dyDescent="0.2">
      <c r="A2861" s="202" t="s">
        <v>4344</v>
      </c>
      <c r="B2861" s="203">
        <v>22.88</v>
      </c>
      <c r="D2861" s="53" t="s">
        <v>4348</v>
      </c>
      <c r="E2861" s="55" t="s">
        <v>4349</v>
      </c>
      <c r="F2861" s="53" t="s">
        <v>430</v>
      </c>
    </row>
    <row r="2862" spans="1:6" x14ac:dyDescent="0.2">
      <c r="A2862" s="202" t="s">
        <v>4345</v>
      </c>
      <c r="B2862" s="203">
        <v>31.11</v>
      </c>
      <c r="D2862" s="53" t="s">
        <v>4350</v>
      </c>
      <c r="E2862" s="55" t="s">
        <v>4349</v>
      </c>
      <c r="F2862" s="53" t="s">
        <v>430</v>
      </c>
    </row>
    <row r="2863" spans="1:6" x14ac:dyDescent="0.2">
      <c r="A2863" s="202" t="s">
        <v>4347</v>
      </c>
      <c r="B2863" s="203">
        <v>26.97</v>
      </c>
      <c r="D2863" s="53" t="s">
        <v>4351</v>
      </c>
      <c r="E2863" s="55" t="s">
        <v>4352</v>
      </c>
      <c r="F2863" s="53" t="s">
        <v>430</v>
      </c>
    </row>
    <row r="2864" spans="1:6" x14ac:dyDescent="0.2">
      <c r="A2864" s="202" t="s">
        <v>4348</v>
      </c>
      <c r="B2864" s="203">
        <v>44.31</v>
      </c>
      <c r="D2864" s="53" t="s">
        <v>4353</v>
      </c>
      <c r="E2864" s="55" t="s">
        <v>4352</v>
      </c>
      <c r="F2864" s="53" t="s">
        <v>430</v>
      </c>
    </row>
    <row r="2865" spans="1:6" x14ac:dyDescent="0.2">
      <c r="A2865" s="202" t="s">
        <v>4350</v>
      </c>
      <c r="B2865" s="203">
        <v>38.409999999999997</v>
      </c>
      <c r="D2865" s="53" t="s">
        <v>4354</v>
      </c>
      <c r="E2865" s="55" t="s">
        <v>4355</v>
      </c>
      <c r="F2865" s="53" t="s">
        <v>430</v>
      </c>
    </row>
    <row r="2866" spans="1:6" x14ac:dyDescent="0.2">
      <c r="A2866" s="202" t="s">
        <v>4351</v>
      </c>
      <c r="B2866" s="203">
        <v>54.69</v>
      </c>
      <c r="D2866" s="53" t="s">
        <v>4356</v>
      </c>
      <c r="E2866" s="55" t="s">
        <v>4355</v>
      </c>
      <c r="F2866" s="53" t="s">
        <v>430</v>
      </c>
    </row>
    <row r="2867" spans="1:6" x14ac:dyDescent="0.2">
      <c r="A2867" s="202" t="s">
        <v>4353</v>
      </c>
      <c r="B2867" s="203">
        <v>47.4</v>
      </c>
      <c r="D2867" s="53" t="s">
        <v>4357</v>
      </c>
      <c r="E2867" s="55" t="s">
        <v>4358</v>
      </c>
      <c r="F2867" s="53" t="s">
        <v>430</v>
      </c>
    </row>
    <row r="2868" spans="1:6" x14ac:dyDescent="0.2">
      <c r="A2868" s="202" t="s">
        <v>4354</v>
      </c>
      <c r="B2868" s="203">
        <v>69.77</v>
      </c>
      <c r="D2868" s="53" t="s">
        <v>4359</v>
      </c>
      <c r="E2868" s="55" t="s">
        <v>4358</v>
      </c>
      <c r="F2868" s="53" t="s">
        <v>430</v>
      </c>
    </row>
    <row r="2869" spans="1:6" x14ac:dyDescent="0.2">
      <c r="A2869" s="202" t="s">
        <v>4356</v>
      </c>
      <c r="B2869" s="203">
        <v>60.48</v>
      </c>
      <c r="D2869" s="53" t="s">
        <v>4360</v>
      </c>
      <c r="E2869" s="55" t="s">
        <v>4361</v>
      </c>
      <c r="F2869" s="53" t="s">
        <v>4362</v>
      </c>
    </row>
    <row r="2870" spans="1:6" x14ac:dyDescent="0.2">
      <c r="A2870" s="202" t="s">
        <v>4357</v>
      </c>
      <c r="B2870" s="203">
        <v>91.46</v>
      </c>
      <c r="D2870" s="53" t="s">
        <v>4363</v>
      </c>
      <c r="E2870" s="55" t="s">
        <v>4361</v>
      </c>
      <c r="F2870" s="53" t="s">
        <v>4362</v>
      </c>
    </row>
    <row r="2871" spans="1:6" x14ac:dyDescent="0.2">
      <c r="A2871" s="202" t="s">
        <v>4359</v>
      </c>
      <c r="B2871" s="203">
        <v>79.27</v>
      </c>
      <c r="D2871" s="53" t="s">
        <v>4364</v>
      </c>
      <c r="E2871" s="55" t="s">
        <v>4365</v>
      </c>
      <c r="F2871" s="53" t="s">
        <v>4362</v>
      </c>
    </row>
    <row r="2872" spans="1:6" x14ac:dyDescent="0.2">
      <c r="A2872" s="202" t="s">
        <v>4360</v>
      </c>
      <c r="B2872" s="203">
        <v>1.03</v>
      </c>
      <c r="D2872" s="53" t="s">
        <v>4366</v>
      </c>
      <c r="E2872" s="55" t="s">
        <v>4365</v>
      </c>
      <c r="F2872" s="53" t="s">
        <v>4362</v>
      </c>
    </row>
    <row r="2873" spans="1:6" x14ac:dyDescent="0.2">
      <c r="A2873" s="202" t="s">
        <v>4363</v>
      </c>
      <c r="B2873" s="203">
        <v>0.89</v>
      </c>
      <c r="D2873" s="53" t="s">
        <v>4367</v>
      </c>
      <c r="E2873" s="55" t="s">
        <v>4368</v>
      </c>
      <c r="F2873" s="53" t="s">
        <v>4362</v>
      </c>
    </row>
    <row r="2874" spans="1:6" x14ac:dyDescent="0.2">
      <c r="A2874" s="202" t="s">
        <v>4364</v>
      </c>
      <c r="B2874" s="203">
        <v>0.75</v>
      </c>
      <c r="D2874" s="53" t="s">
        <v>4369</v>
      </c>
      <c r="E2874" s="55" t="s">
        <v>4368</v>
      </c>
      <c r="F2874" s="53" t="s">
        <v>4362</v>
      </c>
    </row>
    <row r="2875" spans="1:6" x14ac:dyDescent="0.2">
      <c r="A2875" s="202" t="s">
        <v>4366</v>
      </c>
      <c r="B2875" s="203">
        <v>0.65</v>
      </c>
      <c r="D2875" s="53" t="s">
        <v>4370</v>
      </c>
      <c r="E2875" s="55" t="s">
        <v>4371</v>
      </c>
      <c r="F2875" s="53" t="s">
        <v>4362</v>
      </c>
    </row>
    <row r="2876" spans="1:6" x14ac:dyDescent="0.2">
      <c r="A2876" s="202" t="s">
        <v>4367</v>
      </c>
      <c r="B2876" s="203">
        <v>1.69</v>
      </c>
      <c r="D2876" s="53" t="s">
        <v>4372</v>
      </c>
      <c r="E2876" s="55" t="s">
        <v>4371</v>
      </c>
      <c r="F2876" s="53" t="s">
        <v>4362</v>
      </c>
    </row>
    <row r="2877" spans="1:6" x14ac:dyDescent="0.2">
      <c r="A2877" s="202" t="s">
        <v>4369</v>
      </c>
      <c r="B2877" s="203">
        <v>1.47</v>
      </c>
      <c r="D2877" s="53" t="s">
        <v>4373</v>
      </c>
      <c r="E2877" s="55" t="s">
        <v>4374</v>
      </c>
      <c r="F2877" s="53" t="s">
        <v>430</v>
      </c>
    </row>
    <row r="2878" spans="1:6" x14ac:dyDescent="0.2">
      <c r="A2878" s="202" t="s">
        <v>4370</v>
      </c>
      <c r="B2878" s="203">
        <v>1.1299999999999999</v>
      </c>
      <c r="D2878" s="53" t="s">
        <v>4375</v>
      </c>
      <c r="E2878" s="55" t="s">
        <v>4374</v>
      </c>
      <c r="F2878" s="53" t="s">
        <v>430</v>
      </c>
    </row>
    <row r="2879" spans="1:6" x14ac:dyDescent="0.2">
      <c r="A2879" s="202" t="s">
        <v>4372</v>
      </c>
      <c r="B2879" s="203">
        <v>0.98</v>
      </c>
      <c r="D2879" s="53" t="s">
        <v>4376</v>
      </c>
      <c r="E2879" s="55" t="s">
        <v>4377</v>
      </c>
      <c r="F2879" s="53" t="s">
        <v>4362</v>
      </c>
    </row>
    <row r="2880" spans="1:6" x14ac:dyDescent="0.2">
      <c r="A2880" s="202" t="s">
        <v>4373</v>
      </c>
      <c r="B2880" s="203">
        <v>26.02</v>
      </c>
      <c r="D2880" s="53" t="s">
        <v>4378</v>
      </c>
      <c r="E2880" s="55" t="s">
        <v>4377</v>
      </c>
      <c r="F2880" s="53" t="s">
        <v>4362</v>
      </c>
    </row>
    <row r="2881" spans="1:6" x14ac:dyDescent="0.2">
      <c r="A2881" s="202" t="s">
        <v>4375</v>
      </c>
      <c r="B2881" s="203">
        <v>22.55</v>
      </c>
      <c r="D2881" s="53" t="s">
        <v>4379</v>
      </c>
      <c r="E2881" s="55" t="s">
        <v>4380</v>
      </c>
      <c r="F2881" s="53" t="s">
        <v>4362</v>
      </c>
    </row>
    <row r="2882" spans="1:6" x14ac:dyDescent="0.2">
      <c r="A2882" s="202" t="s">
        <v>4376</v>
      </c>
      <c r="B2882" s="203">
        <v>0.28000000000000003</v>
      </c>
      <c r="D2882" s="53" t="s">
        <v>4381</v>
      </c>
      <c r="E2882" s="55" t="s">
        <v>4380</v>
      </c>
      <c r="F2882" s="53" t="s">
        <v>4362</v>
      </c>
    </row>
    <row r="2883" spans="1:6" x14ac:dyDescent="0.2">
      <c r="A2883" s="202" t="s">
        <v>4378</v>
      </c>
      <c r="B2883" s="203">
        <v>0.24</v>
      </c>
      <c r="D2883" s="53" t="s">
        <v>4382</v>
      </c>
      <c r="E2883" s="55" t="s">
        <v>4383</v>
      </c>
      <c r="F2883" s="53" t="s">
        <v>4384</v>
      </c>
    </row>
    <row r="2884" spans="1:6" x14ac:dyDescent="0.2">
      <c r="A2884" s="202" t="s">
        <v>4379</v>
      </c>
      <c r="B2884" s="203">
        <v>0.18</v>
      </c>
      <c r="D2884" s="53" t="s">
        <v>4385</v>
      </c>
      <c r="E2884" s="55" t="s">
        <v>4383</v>
      </c>
      <c r="F2884" s="53" t="s">
        <v>4384</v>
      </c>
    </row>
    <row r="2885" spans="1:6" x14ac:dyDescent="0.2">
      <c r="A2885" s="202" t="s">
        <v>4381</v>
      </c>
      <c r="B2885" s="203">
        <v>0.16</v>
      </c>
      <c r="D2885" s="53" t="s">
        <v>4386</v>
      </c>
      <c r="E2885" s="55" t="s">
        <v>4387</v>
      </c>
      <c r="F2885" s="53" t="s">
        <v>4384</v>
      </c>
    </row>
    <row r="2886" spans="1:6" x14ac:dyDescent="0.2">
      <c r="A2886" s="202" t="s">
        <v>4382</v>
      </c>
      <c r="B2886" s="203">
        <v>28.28</v>
      </c>
      <c r="D2886" s="53" t="s">
        <v>4388</v>
      </c>
      <c r="E2886" s="55" t="s">
        <v>4387</v>
      </c>
      <c r="F2886" s="53" t="s">
        <v>4384</v>
      </c>
    </row>
    <row r="2887" spans="1:6" x14ac:dyDescent="0.2">
      <c r="A2887" s="202" t="s">
        <v>4385</v>
      </c>
      <c r="B2887" s="203">
        <v>24.51</v>
      </c>
      <c r="D2887" s="53" t="s">
        <v>4389</v>
      </c>
      <c r="E2887" s="55" t="s">
        <v>4390</v>
      </c>
      <c r="F2887" s="53" t="s">
        <v>4391</v>
      </c>
    </row>
    <row r="2888" spans="1:6" x14ac:dyDescent="0.2">
      <c r="A2888" s="202" t="s">
        <v>4386</v>
      </c>
      <c r="B2888" s="203">
        <v>21.68</v>
      </c>
      <c r="D2888" s="53" t="s">
        <v>4392</v>
      </c>
      <c r="E2888" s="55" t="s">
        <v>4390</v>
      </c>
      <c r="F2888" s="53" t="s">
        <v>4391</v>
      </c>
    </row>
    <row r="2889" spans="1:6" x14ac:dyDescent="0.2">
      <c r="A2889" s="202" t="s">
        <v>4388</v>
      </c>
      <c r="B2889" s="203">
        <v>18.79</v>
      </c>
      <c r="D2889" s="53" t="s">
        <v>4393</v>
      </c>
      <c r="E2889" s="55" t="s">
        <v>4394</v>
      </c>
      <c r="F2889" s="53" t="s">
        <v>4391</v>
      </c>
    </row>
    <row r="2890" spans="1:6" x14ac:dyDescent="0.2">
      <c r="A2890" s="202" t="s">
        <v>4389</v>
      </c>
      <c r="B2890" s="203">
        <v>1.26</v>
      </c>
      <c r="D2890" s="53" t="s">
        <v>4395</v>
      </c>
      <c r="E2890" s="55" t="s">
        <v>4394</v>
      </c>
      <c r="F2890" s="53" t="s">
        <v>4391</v>
      </c>
    </row>
    <row r="2891" spans="1:6" x14ac:dyDescent="0.2">
      <c r="A2891" s="202" t="s">
        <v>4392</v>
      </c>
      <c r="B2891" s="203">
        <v>1.0900000000000001</v>
      </c>
      <c r="D2891" s="53" t="s">
        <v>4396</v>
      </c>
      <c r="E2891" s="55" t="s">
        <v>4397</v>
      </c>
      <c r="F2891" s="53" t="s">
        <v>4362</v>
      </c>
    </row>
    <row r="2892" spans="1:6" x14ac:dyDescent="0.2">
      <c r="A2892" s="202" t="s">
        <v>4393</v>
      </c>
      <c r="B2892" s="203">
        <v>0.94</v>
      </c>
      <c r="D2892" s="53" t="s">
        <v>4398</v>
      </c>
      <c r="E2892" s="55" t="s">
        <v>4397</v>
      </c>
      <c r="F2892" s="53" t="s">
        <v>4362</v>
      </c>
    </row>
    <row r="2893" spans="1:6" x14ac:dyDescent="0.2">
      <c r="A2893" s="202" t="s">
        <v>4395</v>
      </c>
      <c r="B2893" s="203">
        <v>0.81</v>
      </c>
      <c r="D2893" s="53" t="s">
        <v>4399</v>
      </c>
      <c r="E2893" s="55" t="s">
        <v>4400</v>
      </c>
      <c r="F2893" s="53" t="s">
        <v>201</v>
      </c>
    </row>
    <row r="2894" spans="1:6" x14ac:dyDescent="0.2">
      <c r="A2894" s="202" t="s">
        <v>4396</v>
      </c>
      <c r="B2894" s="203">
        <v>37.71</v>
      </c>
      <c r="D2894" s="53" t="s">
        <v>4401</v>
      </c>
      <c r="E2894" s="55" t="s">
        <v>4400</v>
      </c>
      <c r="F2894" s="53" t="s">
        <v>201</v>
      </c>
    </row>
    <row r="2895" spans="1:6" x14ac:dyDescent="0.2">
      <c r="A2895" s="202" t="s">
        <v>4398</v>
      </c>
      <c r="B2895" s="203">
        <v>32.69</v>
      </c>
      <c r="D2895" s="53" t="s">
        <v>4402</v>
      </c>
      <c r="E2895" s="55" t="s">
        <v>4403</v>
      </c>
      <c r="F2895" s="53" t="s">
        <v>201</v>
      </c>
    </row>
    <row r="2896" spans="1:6" x14ac:dyDescent="0.2">
      <c r="A2896" s="202" t="s">
        <v>4399</v>
      </c>
      <c r="B2896" s="203">
        <v>191.66</v>
      </c>
      <c r="D2896" s="53" t="s">
        <v>4404</v>
      </c>
      <c r="E2896" s="55" t="s">
        <v>4403</v>
      </c>
      <c r="F2896" s="53" t="s">
        <v>201</v>
      </c>
    </row>
    <row r="2897" spans="1:6" x14ac:dyDescent="0.2">
      <c r="A2897" s="202" t="s">
        <v>4401</v>
      </c>
      <c r="B2897" s="203">
        <v>181.94</v>
      </c>
      <c r="D2897" s="53" t="s">
        <v>4405</v>
      </c>
      <c r="E2897" s="55" t="s">
        <v>4406</v>
      </c>
      <c r="F2897" s="53" t="s">
        <v>430</v>
      </c>
    </row>
    <row r="2898" spans="1:6" x14ac:dyDescent="0.2">
      <c r="A2898" s="202" t="s">
        <v>4402</v>
      </c>
      <c r="B2898" s="203">
        <v>158.88999999999999</v>
      </c>
      <c r="D2898" s="53" t="s">
        <v>4407</v>
      </c>
      <c r="E2898" s="55" t="s">
        <v>4406</v>
      </c>
      <c r="F2898" s="53" t="s">
        <v>430</v>
      </c>
    </row>
    <row r="2899" spans="1:6" x14ac:dyDescent="0.2">
      <c r="A2899" s="202" t="s">
        <v>4404</v>
      </c>
      <c r="B2899" s="203">
        <v>150.44</v>
      </c>
      <c r="D2899" s="53" t="s">
        <v>4408</v>
      </c>
      <c r="E2899" s="55" t="s">
        <v>4409</v>
      </c>
      <c r="F2899" s="53" t="s">
        <v>430</v>
      </c>
    </row>
    <row r="2900" spans="1:6" x14ac:dyDescent="0.2">
      <c r="A2900" s="202" t="s">
        <v>4405</v>
      </c>
      <c r="B2900" s="203">
        <v>113.15</v>
      </c>
      <c r="D2900" s="53" t="s">
        <v>4410</v>
      </c>
      <c r="E2900" s="55" t="s">
        <v>4409</v>
      </c>
      <c r="F2900" s="53" t="s">
        <v>430</v>
      </c>
    </row>
    <row r="2901" spans="1:6" x14ac:dyDescent="0.2">
      <c r="A2901" s="202" t="s">
        <v>4407</v>
      </c>
      <c r="B2901" s="203">
        <v>98.07</v>
      </c>
      <c r="D2901" s="53" t="s">
        <v>4411</v>
      </c>
      <c r="E2901" s="55" t="s">
        <v>4412</v>
      </c>
      <c r="F2901" s="53" t="s">
        <v>430</v>
      </c>
    </row>
    <row r="2902" spans="1:6" x14ac:dyDescent="0.2">
      <c r="A2902" s="202" t="s">
        <v>4408</v>
      </c>
      <c r="B2902" s="203">
        <v>46.26</v>
      </c>
      <c r="D2902" s="53" t="s">
        <v>4413</v>
      </c>
      <c r="E2902" s="55" t="s">
        <v>4412</v>
      </c>
      <c r="F2902" s="53" t="s">
        <v>430</v>
      </c>
    </row>
    <row r="2903" spans="1:6" x14ac:dyDescent="0.2">
      <c r="A2903" s="202" t="s">
        <v>4410</v>
      </c>
      <c r="B2903" s="203">
        <v>40.1</v>
      </c>
      <c r="D2903" s="53" t="s">
        <v>4414</v>
      </c>
      <c r="E2903" s="55" t="s">
        <v>4415</v>
      </c>
      <c r="F2903" s="53" t="s">
        <v>430</v>
      </c>
    </row>
    <row r="2904" spans="1:6" x14ac:dyDescent="0.2">
      <c r="A2904" s="202" t="s">
        <v>4411</v>
      </c>
      <c r="B2904" s="203">
        <v>74.55</v>
      </c>
      <c r="D2904" s="53" t="s">
        <v>4416</v>
      </c>
      <c r="E2904" s="55" t="s">
        <v>4415</v>
      </c>
      <c r="F2904" s="53" t="s">
        <v>430</v>
      </c>
    </row>
    <row r="2905" spans="1:6" x14ac:dyDescent="0.2">
      <c r="A2905" s="202" t="s">
        <v>4413</v>
      </c>
      <c r="B2905" s="203">
        <v>64.62</v>
      </c>
      <c r="D2905" s="53" t="s">
        <v>4417</v>
      </c>
      <c r="E2905" s="55" t="s">
        <v>4418</v>
      </c>
      <c r="F2905" s="53" t="s">
        <v>83</v>
      </c>
    </row>
    <row r="2906" spans="1:6" x14ac:dyDescent="0.2">
      <c r="A2906" s="202" t="s">
        <v>4414</v>
      </c>
      <c r="B2906" s="203">
        <v>188.59</v>
      </c>
      <c r="D2906" s="53" t="s">
        <v>4419</v>
      </c>
      <c r="E2906" s="55" t="s">
        <v>4418</v>
      </c>
      <c r="F2906" s="53" t="s">
        <v>83</v>
      </c>
    </row>
    <row r="2907" spans="1:6" x14ac:dyDescent="0.2">
      <c r="A2907" s="202" t="s">
        <v>4416</v>
      </c>
      <c r="B2907" s="203">
        <v>163.46</v>
      </c>
      <c r="D2907" s="53" t="s">
        <v>4420</v>
      </c>
      <c r="E2907" s="55" t="s">
        <v>4421</v>
      </c>
      <c r="F2907" s="53" t="s">
        <v>1147</v>
      </c>
    </row>
    <row r="2908" spans="1:6" x14ac:dyDescent="0.2">
      <c r="A2908" s="202" t="s">
        <v>4417</v>
      </c>
      <c r="B2908" s="203">
        <v>2.82</v>
      </c>
      <c r="D2908" s="53" t="s">
        <v>4422</v>
      </c>
      <c r="E2908" s="55" t="s">
        <v>4421</v>
      </c>
      <c r="F2908" s="53" t="s">
        <v>1147</v>
      </c>
    </row>
    <row r="2909" spans="1:6" x14ac:dyDescent="0.2">
      <c r="A2909" s="202" t="s">
        <v>4419</v>
      </c>
      <c r="B2909" s="203">
        <v>2.4500000000000002</v>
      </c>
      <c r="D2909" s="53" t="s">
        <v>4423</v>
      </c>
      <c r="E2909" s="55" t="s">
        <v>4424</v>
      </c>
      <c r="F2909" s="53" t="s">
        <v>1147</v>
      </c>
    </row>
    <row r="2910" spans="1:6" x14ac:dyDescent="0.2">
      <c r="A2910" s="202" t="s">
        <v>4420</v>
      </c>
      <c r="B2910" s="203">
        <v>13.32</v>
      </c>
      <c r="D2910" s="53" t="s">
        <v>4425</v>
      </c>
      <c r="E2910" s="55" t="s">
        <v>4424</v>
      </c>
      <c r="F2910" s="53" t="s">
        <v>1147</v>
      </c>
    </row>
    <row r="2911" spans="1:6" x14ac:dyDescent="0.2">
      <c r="A2911" s="202" t="s">
        <v>4422</v>
      </c>
      <c r="B2911" s="203">
        <v>11.55</v>
      </c>
      <c r="D2911" s="53" t="s">
        <v>4426</v>
      </c>
      <c r="E2911" s="55" t="s">
        <v>4427</v>
      </c>
      <c r="F2911" s="53" t="s">
        <v>1147</v>
      </c>
    </row>
    <row r="2912" spans="1:6" x14ac:dyDescent="0.2">
      <c r="A2912" s="202" t="s">
        <v>4423</v>
      </c>
      <c r="B2912" s="203">
        <v>6.59</v>
      </c>
      <c r="D2912" s="53" t="s">
        <v>4428</v>
      </c>
      <c r="E2912" s="55" t="s">
        <v>4427</v>
      </c>
      <c r="F2912" s="53" t="s">
        <v>1147</v>
      </c>
    </row>
    <row r="2913" spans="1:6" x14ac:dyDescent="0.2">
      <c r="A2913" s="202" t="s">
        <v>4425</v>
      </c>
      <c r="B2913" s="203">
        <v>5.71</v>
      </c>
      <c r="D2913" s="53" t="s">
        <v>4429</v>
      </c>
      <c r="E2913" s="55" t="s">
        <v>4430</v>
      </c>
      <c r="F2913" s="53" t="s">
        <v>1147</v>
      </c>
    </row>
    <row r="2914" spans="1:6" x14ac:dyDescent="0.2">
      <c r="A2914" s="202" t="s">
        <v>4426</v>
      </c>
      <c r="B2914" s="203">
        <v>8.7799999999999994</v>
      </c>
      <c r="D2914" s="53" t="s">
        <v>4431</v>
      </c>
      <c r="E2914" s="55" t="s">
        <v>4430</v>
      </c>
      <c r="F2914" s="53" t="s">
        <v>1147</v>
      </c>
    </row>
    <row r="2915" spans="1:6" x14ac:dyDescent="0.2">
      <c r="A2915" s="202" t="s">
        <v>4428</v>
      </c>
      <c r="B2915" s="203">
        <v>7.61</v>
      </c>
      <c r="D2915" s="53" t="s">
        <v>4432</v>
      </c>
      <c r="E2915" s="55" t="s">
        <v>4433</v>
      </c>
      <c r="F2915" s="53" t="s">
        <v>83</v>
      </c>
    </row>
    <row r="2916" spans="1:6" x14ac:dyDescent="0.2">
      <c r="A2916" s="202" t="s">
        <v>4429</v>
      </c>
      <c r="B2916" s="203">
        <v>6.15</v>
      </c>
      <c r="D2916" s="53" t="s">
        <v>4434</v>
      </c>
      <c r="E2916" s="55" t="s">
        <v>4433</v>
      </c>
      <c r="F2916" s="53" t="s">
        <v>83</v>
      </c>
    </row>
    <row r="2917" spans="1:6" x14ac:dyDescent="0.2">
      <c r="A2917" s="202" t="s">
        <v>4431</v>
      </c>
      <c r="B2917" s="203">
        <v>5.33</v>
      </c>
      <c r="D2917" s="53" t="s">
        <v>4435</v>
      </c>
      <c r="E2917" s="55" t="s">
        <v>4436</v>
      </c>
      <c r="F2917" s="53" t="s">
        <v>83</v>
      </c>
    </row>
    <row r="2918" spans="1:6" x14ac:dyDescent="0.2">
      <c r="A2918" s="202" t="s">
        <v>4432</v>
      </c>
      <c r="B2918" s="203">
        <v>12.3</v>
      </c>
      <c r="D2918" s="53" t="s">
        <v>4437</v>
      </c>
      <c r="E2918" s="55" t="s">
        <v>4436</v>
      </c>
      <c r="F2918" s="53" t="s">
        <v>83</v>
      </c>
    </row>
    <row r="2919" spans="1:6" x14ac:dyDescent="0.2">
      <c r="A2919" s="202" t="s">
        <v>4434</v>
      </c>
      <c r="B2919" s="203">
        <v>10.66</v>
      </c>
      <c r="D2919" s="53" t="s">
        <v>4438</v>
      </c>
      <c r="E2919" s="55" t="s">
        <v>4439</v>
      </c>
      <c r="F2919" s="53" t="s">
        <v>201</v>
      </c>
    </row>
    <row r="2920" spans="1:6" x14ac:dyDescent="0.2">
      <c r="A2920" s="202" t="s">
        <v>4435</v>
      </c>
      <c r="B2920" s="203">
        <v>3.69</v>
      </c>
      <c r="D2920" s="53" t="s">
        <v>4440</v>
      </c>
      <c r="E2920" s="55" t="s">
        <v>4439</v>
      </c>
      <c r="F2920" s="53" t="s">
        <v>201</v>
      </c>
    </row>
    <row r="2921" spans="1:6" x14ac:dyDescent="0.2">
      <c r="A2921" s="202" t="s">
        <v>4437</v>
      </c>
      <c r="B2921" s="203">
        <v>3.19</v>
      </c>
      <c r="D2921" s="53" t="s">
        <v>4441</v>
      </c>
      <c r="E2921" s="55" t="s">
        <v>4442</v>
      </c>
      <c r="F2921" s="53" t="s">
        <v>1147</v>
      </c>
    </row>
    <row r="2922" spans="1:6" x14ac:dyDescent="0.2">
      <c r="A2922" s="202" t="s">
        <v>4438</v>
      </c>
      <c r="B2922" s="203">
        <v>5.49</v>
      </c>
      <c r="D2922" s="53" t="s">
        <v>4443</v>
      </c>
      <c r="E2922" s="55" t="s">
        <v>4442</v>
      </c>
      <c r="F2922" s="53" t="s">
        <v>1147</v>
      </c>
    </row>
    <row r="2923" spans="1:6" x14ac:dyDescent="0.2">
      <c r="A2923" s="202" t="s">
        <v>4440</v>
      </c>
      <c r="B2923" s="203">
        <v>4.76</v>
      </c>
      <c r="D2923" s="53" t="s">
        <v>4444</v>
      </c>
      <c r="E2923" s="55" t="s">
        <v>4445</v>
      </c>
      <c r="F2923" s="53" t="s">
        <v>1147</v>
      </c>
    </row>
    <row r="2924" spans="1:6" x14ac:dyDescent="0.2">
      <c r="A2924" s="202" t="s">
        <v>4441</v>
      </c>
      <c r="B2924" s="203">
        <v>7.69</v>
      </c>
      <c r="D2924" s="53" t="s">
        <v>4446</v>
      </c>
      <c r="E2924" s="55" t="s">
        <v>4445</v>
      </c>
      <c r="F2924" s="53" t="s">
        <v>1147</v>
      </c>
    </row>
    <row r="2925" spans="1:6" x14ac:dyDescent="0.2">
      <c r="A2925" s="202" t="s">
        <v>4443</v>
      </c>
      <c r="B2925" s="203">
        <v>6.66</v>
      </c>
      <c r="D2925" s="53" t="s">
        <v>4447</v>
      </c>
      <c r="E2925" s="55" t="s">
        <v>4448</v>
      </c>
      <c r="F2925" s="53" t="s">
        <v>1147</v>
      </c>
    </row>
    <row r="2926" spans="1:6" x14ac:dyDescent="0.2">
      <c r="A2926" s="202" t="s">
        <v>4444</v>
      </c>
      <c r="B2926" s="203">
        <v>6.59</v>
      </c>
      <c r="D2926" s="53" t="s">
        <v>4449</v>
      </c>
      <c r="E2926" s="55" t="s">
        <v>4448</v>
      </c>
      <c r="F2926" s="53" t="s">
        <v>1147</v>
      </c>
    </row>
    <row r="2927" spans="1:6" x14ac:dyDescent="0.2">
      <c r="A2927" s="202" t="s">
        <v>4446</v>
      </c>
      <c r="B2927" s="203">
        <v>5.71</v>
      </c>
      <c r="D2927" s="53" t="s">
        <v>4450</v>
      </c>
      <c r="E2927" s="55" t="s">
        <v>4451</v>
      </c>
      <c r="F2927" s="53" t="s">
        <v>1147</v>
      </c>
    </row>
    <row r="2928" spans="1:6" x14ac:dyDescent="0.2">
      <c r="A2928" s="202" t="s">
        <v>4447</v>
      </c>
      <c r="B2928" s="203">
        <v>6.59</v>
      </c>
      <c r="D2928" s="53" t="s">
        <v>4452</v>
      </c>
      <c r="E2928" s="55" t="s">
        <v>4451</v>
      </c>
      <c r="F2928" s="53" t="s">
        <v>1147</v>
      </c>
    </row>
    <row r="2929" spans="1:6" x14ac:dyDescent="0.2">
      <c r="A2929" s="202" t="s">
        <v>4449</v>
      </c>
      <c r="B2929" s="203">
        <v>5.71</v>
      </c>
      <c r="D2929" s="53" t="s">
        <v>4453</v>
      </c>
      <c r="E2929" s="55" t="s">
        <v>4454</v>
      </c>
      <c r="F2929" s="53" t="s">
        <v>1147</v>
      </c>
    </row>
    <row r="2930" spans="1:6" x14ac:dyDescent="0.2">
      <c r="A2930" s="202" t="s">
        <v>4450</v>
      </c>
      <c r="B2930" s="203">
        <v>14.94</v>
      </c>
      <c r="D2930" s="53" t="s">
        <v>4455</v>
      </c>
      <c r="E2930" s="55" t="s">
        <v>4454</v>
      </c>
      <c r="F2930" s="53" t="s">
        <v>1147</v>
      </c>
    </row>
    <row r="2931" spans="1:6" x14ac:dyDescent="0.2">
      <c r="A2931" s="202" t="s">
        <v>4452</v>
      </c>
      <c r="B2931" s="203">
        <v>12.94</v>
      </c>
      <c r="D2931" s="53" t="s">
        <v>4456</v>
      </c>
      <c r="E2931" s="55" t="s">
        <v>4457</v>
      </c>
      <c r="F2931" s="53" t="s">
        <v>1147</v>
      </c>
    </row>
    <row r="2932" spans="1:6" x14ac:dyDescent="0.2">
      <c r="A2932" s="202" t="s">
        <v>4453</v>
      </c>
      <c r="B2932" s="203">
        <v>13.18</v>
      </c>
      <c r="D2932" s="53" t="s">
        <v>4458</v>
      </c>
      <c r="E2932" s="55" t="s">
        <v>4457</v>
      </c>
      <c r="F2932" s="53" t="s">
        <v>1147</v>
      </c>
    </row>
    <row r="2933" spans="1:6" x14ac:dyDescent="0.2">
      <c r="A2933" s="202" t="s">
        <v>4455</v>
      </c>
      <c r="B2933" s="203">
        <v>11.42</v>
      </c>
      <c r="D2933" s="53" t="s">
        <v>4459</v>
      </c>
      <c r="E2933" s="55" t="s">
        <v>4460</v>
      </c>
      <c r="F2933" s="53" t="s">
        <v>1147</v>
      </c>
    </row>
    <row r="2934" spans="1:6" x14ac:dyDescent="0.2">
      <c r="A2934" s="202" t="s">
        <v>4456</v>
      </c>
      <c r="B2934" s="203">
        <v>12.3</v>
      </c>
      <c r="D2934" s="53" t="s">
        <v>4461</v>
      </c>
      <c r="E2934" s="55" t="s">
        <v>4460</v>
      </c>
      <c r="F2934" s="53" t="s">
        <v>1147</v>
      </c>
    </row>
    <row r="2935" spans="1:6" x14ac:dyDescent="0.2">
      <c r="A2935" s="202" t="s">
        <v>4458</v>
      </c>
      <c r="B2935" s="203">
        <v>10.66</v>
      </c>
      <c r="D2935" s="53" t="s">
        <v>4462</v>
      </c>
      <c r="E2935" s="55" t="s">
        <v>4463</v>
      </c>
      <c r="F2935" s="53" t="s">
        <v>1147</v>
      </c>
    </row>
    <row r="2936" spans="1:6" x14ac:dyDescent="0.2">
      <c r="A2936" s="202" t="s">
        <v>4459</v>
      </c>
      <c r="B2936" s="203">
        <v>8.7799999999999994</v>
      </c>
      <c r="D2936" s="53" t="s">
        <v>4464</v>
      </c>
      <c r="E2936" s="55" t="s">
        <v>4463</v>
      </c>
      <c r="F2936" s="53" t="s">
        <v>1147</v>
      </c>
    </row>
    <row r="2937" spans="1:6" x14ac:dyDescent="0.2">
      <c r="A2937" s="202" t="s">
        <v>4461</v>
      </c>
      <c r="B2937" s="203">
        <v>7.61</v>
      </c>
      <c r="D2937" s="53" t="s">
        <v>4465</v>
      </c>
      <c r="E2937" s="55" t="s">
        <v>4466</v>
      </c>
      <c r="F2937" s="53" t="s">
        <v>201</v>
      </c>
    </row>
    <row r="2938" spans="1:6" x14ac:dyDescent="0.2">
      <c r="A2938" s="202" t="s">
        <v>4462</v>
      </c>
      <c r="B2938" s="203">
        <v>6.15</v>
      </c>
      <c r="D2938" s="53" t="s">
        <v>4467</v>
      </c>
      <c r="E2938" s="55" t="s">
        <v>4466</v>
      </c>
      <c r="F2938" s="53" t="s">
        <v>201</v>
      </c>
    </row>
    <row r="2939" spans="1:6" x14ac:dyDescent="0.2">
      <c r="A2939" s="202" t="s">
        <v>4464</v>
      </c>
      <c r="B2939" s="203">
        <v>5.33</v>
      </c>
      <c r="D2939" s="53" t="s">
        <v>4468</v>
      </c>
      <c r="E2939" s="55" t="s">
        <v>4469</v>
      </c>
      <c r="F2939" s="53" t="s">
        <v>1147</v>
      </c>
    </row>
    <row r="2940" spans="1:6" x14ac:dyDescent="0.2">
      <c r="A2940" s="202" t="s">
        <v>4465</v>
      </c>
      <c r="B2940" s="203">
        <v>2.0699999999999998</v>
      </c>
      <c r="D2940" s="53" t="s">
        <v>4470</v>
      </c>
      <c r="E2940" s="55" t="s">
        <v>4469</v>
      </c>
      <c r="F2940" s="53" t="s">
        <v>1147</v>
      </c>
    </row>
    <row r="2941" spans="1:6" x14ac:dyDescent="0.2">
      <c r="A2941" s="202" t="s">
        <v>4467</v>
      </c>
      <c r="B2941" s="203">
        <v>1.79</v>
      </c>
      <c r="D2941" s="53" t="s">
        <v>4471</v>
      </c>
      <c r="E2941" s="55" t="s">
        <v>4472</v>
      </c>
      <c r="F2941" s="53" t="s">
        <v>430</v>
      </c>
    </row>
    <row r="2942" spans="1:6" x14ac:dyDescent="0.2">
      <c r="A2942" s="202" t="s">
        <v>4468</v>
      </c>
      <c r="B2942" s="203">
        <v>27.34</v>
      </c>
      <c r="D2942" s="53" t="s">
        <v>4473</v>
      </c>
      <c r="E2942" s="55" t="s">
        <v>4472</v>
      </c>
      <c r="F2942" s="53" t="s">
        <v>430</v>
      </c>
    </row>
    <row r="2943" spans="1:6" x14ac:dyDescent="0.2">
      <c r="A2943" s="202" t="s">
        <v>4470</v>
      </c>
      <c r="B2943" s="203">
        <v>23.7</v>
      </c>
      <c r="D2943" s="53" t="s">
        <v>4474</v>
      </c>
      <c r="E2943" s="55" t="s">
        <v>4475</v>
      </c>
      <c r="F2943" s="53" t="s">
        <v>1147</v>
      </c>
    </row>
    <row r="2944" spans="1:6" x14ac:dyDescent="0.2">
      <c r="A2944" s="202" t="s">
        <v>4471</v>
      </c>
      <c r="B2944" s="203">
        <v>75.430000000000007</v>
      </c>
      <c r="D2944" s="53" t="s">
        <v>4476</v>
      </c>
      <c r="E2944" s="55" t="s">
        <v>4475</v>
      </c>
      <c r="F2944" s="53" t="s">
        <v>1147</v>
      </c>
    </row>
    <row r="2945" spans="1:6" x14ac:dyDescent="0.2">
      <c r="A2945" s="202" t="s">
        <v>4473</v>
      </c>
      <c r="B2945" s="203">
        <v>65.38</v>
      </c>
      <c r="D2945" s="53" t="s">
        <v>4477</v>
      </c>
      <c r="E2945" s="55" t="s">
        <v>4478</v>
      </c>
      <c r="F2945" s="53" t="s">
        <v>1147</v>
      </c>
    </row>
    <row r="2946" spans="1:6" x14ac:dyDescent="0.2">
      <c r="A2946" s="202" t="s">
        <v>4474</v>
      </c>
      <c r="B2946" s="203">
        <v>7.69</v>
      </c>
      <c r="D2946" s="53" t="s">
        <v>4479</v>
      </c>
      <c r="E2946" s="55" t="s">
        <v>4478</v>
      </c>
      <c r="F2946" s="53" t="s">
        <v>1147</v>
      </c>
    </row>
    <row r="2947" spans="1:6" x14ac:dyDescent="0.2">
      <c r="A2947" s="202" t="s">
        <v>4476</v>
      </c>
      <c r="B2947" s="203">
        <v>6.66</v>
      </c>
      <c r="D2947" s="53" t="s">
        <v>4480</v>
      </c>
      <c r="E2947" s="55" t="s">
        <v>4481</v>
      </c>
      <c r="F2947" s="53" t="s">
        <v>83</v>
      </c>
    </row>
    <row r="2948" spans="1:6" x14ac:dyDescent="0.2">
      <c r="A2948" s="202" t="s">
        <v>4477</v>
      </c>
      <c r="B2948" s="203">
        <v>8.34</v>
      </c>
      <c r="D2948" s="53" t="s">
        <v>4482</v>
      </c>
      <c r="E2948" s="55" t="s">
        <v>4481</v>
      </c>
      <c r="F2948" s="53" t="s">
        <v>83</v>
      </c>
    </row>
    <row r="2949" spans="1:6" x14ac:dyDescent="0.2">
      <c r="A2949" s="202" t="s">
        <v>4479</v>
      </c>
      <c r="B2949" s="203">
        <v>7.23</v>
      </c>
      <c r="D2949" s="53" t="s">
        <v>4483</v>
      </c>
      <c r="E2949" s="55" t="s">
        <v>4484</v>
      </c>
      <c r="F2949" s="53" t="s">
        <v>83</v>
      </c>
    </row>
    <row r="2950" spans="1:6" x14ac:dyDescent="0.2">
      <c r="A2950" s="202" t="s">
        <v>4480</v>
      </c>
      <c r="B2950" s="203">
        <v>350.53</v>
      </c>
      <c r="D2950" s="53" t="s">
        <v>4485</v>
      </c>
      <c r="E2950" s="55" t="s">
        <v>4484</v>
      </c>
      <c r="F2950" s="53" t="s">
        <v>83</v>
      </c>
    </row>
    <row r="2951" spans="1:6" x14ac:dyDescent="0.2">
      <c r="A2951" s="202" t="s">
        <v>4482</v>
      </c>
      <c r="B2951" s="203">
        <v>304.89</v>
      </c>
      <c r="D2951" s="53" t="s">
        <v>4486</v>
      </c>
      <c r="E2951" s="55" t="s">
        <v>4487</v>
      </c>
      <c r="F2951" s="53" t="s">
        <v>83</v>
      </c>
    </row>
    <row r="2952" spans="1:6" x14ac:dyDescent="0.2">
      <c r="A2952" s="202" t="s">
        <v>4483</v>
      </c>
      <c r="B2952" s="203">
        <v>525.79999999999995</v>
      </c>
      <c r="D2952" s="53" t="s">
        <v>4488</v>
      </c>
      <c r="E2952" s="55" t="s">
        <v>4487</v>
      </c>
      <c r="F2952" s="53" t="s">
        <v>83</v>
      </c>
    </row>
    <row r="2953" spans="1:6" x14ac:dyDescent="0.2">
      <c r="A2953" s="202" t="s">
        <v>4485</v>
      </c>
      <c r="B2953" s="203">
        <v>457.34</v>
      </c>
      <c r="D2953" s="53" t="s">
        <v>4489</v>
      </c>
      <c r="E2953" s="55" t="s">
        <v>4490</v>
      </c>
      <c r="F2953" s="53" t="s">
        <v>83</v>
      </c>
    </row>
    <row r="2954" spans="1:6" x14ac:dyDescent="0.2">
      <c r="A2954" s="202" t="s">
        <v>4486</v>
      </c>
      <c r="B2954" s="203">
        <v>763.97</v>
      </c>
      <c r="D2954" s="53" t="s">
        <v>4491</v>
      </c>
      <c r="E2954" s="55" t="s">
        <v>4490</v>
      </c>
      <c r="F2954" s="53" t="s">
        <v>83</v>
      </c>
    </row>
    <row r="2955" spans="1:6" x14ac:dyDescent="0.2">
      <c r="A2955" s="202" t="s">
        <v>4488</v>
      </c>
      <c r="B2955" s="203">
        <v>664.51</v>
      </c>
      <c r="D2955" s="53" t="s">
        <v>4492</v>
      </c>
      <c r="E2955" s="55" t="s">
        <v>4493</v>
      </c>
      <c r="F2955" s="53" t="s">
        <v>201</v>
      </c>
    </row>
    <row r="2956" spans="1:6" x14ac:dyDescent="0.2">
      <c r="A2956" s="202" t="s">
        <v>4489</v>
      </c>
      <c r="B2956" s="203">
        <v>1051.5999999999999</v>
      </c>
      <c r="D2956" s="53" t="s">
        <v>4494</v>
      </c>
      <c r="E2956" s="55" t="s">
        <v>4493</v>
      </c>
      <c r="F2956" s="53" t="s">
        <v>201</v>
      </c>
    </row>
    <row r="2957" spans="1:6" x14ac:dyDescent="0.2">
      <c r="A2957" s="202" t="s">
        <v>4491</v>
      </c>
      <c r="B2957" s="203">
        <v>914.68</v>
      </c>
      <c r="D2957" s="53" t="s">
        <v>4495</v>
      </c>
      <c r="E2957" s="55" t="s">
        <v>4496</v>
      </c>
      <c r="F2957" s="53" t="s">
        <v>1147</v>
      </c>
    </row>
    <row r="2958" spans="1:6" x14ac:dyDescent="0.2">
      <c r="A2958" s="202" t="s">
        <v>4492</v>
      </c>
      <c r="B2958" s="203">
        <v>26.1</v>
      </c>
      <c r="D2958" s="53" t="s">
        <v>4497</v>
      </c>
      <c r="E2958" s="55" t="s">
        <v>4496</v>
      </c>
      <c r="F2958" s="53" t="s">
        <v>1147</v>
      </c>
    </row>
    <row r="2959" spans="1:6" x14ac:dyDescent="0.2">
      <c r="A2959" s="202" t="s">
        <v>4494</v>
      </c>
      <c r="B2959" s="203">
        <v>22.61</v>
      </c>
      <c r="D2959" s="53" t="s">
        <v>4498</v>
      </c>
      <c r="E2959" s="55" t="s">
        <v>4499</v>
      </c>
      <c r="F2959" s="53" t="s">
        <v>1147</v>
      </c>
    </row>
    <row r="2960" spans="1:6" x14ac:dyDescent="0.2">
      <c r="A2960" s="202" t="s">
        <v>4495</v>
      </c>
      <c r="B2960" s="203">
        <v>64.75</v>
      </c>
      <c r="D2960" s="53" t="s">
        <v>4500</v>
      </c>
      <c r="E2960" s="55" t="s">
        <v>4499</v>
      </c>
      <c r="F2960" s="53" t="s">
        <v>1147</v>
      </c>
    </row>
    <row r="2961" spans="1:6" x14ac:dyDescent="0.2">
      <c r="A2961" s="202" t="s">
        <v>4497</v>
      </c>
      <c r="B2961" s="203">
        <v>56.11</v>
      </c>
      <c r="D2961" s="53" t="s">
        <v>4501</v>
      </c>
      <c r="E2961" s="55" t="s">
        <v>4502</v>
      </c>
      <c r="F2961" s="53" t="s">
        <v>1147</v>
      </c>
    </row>
    <row r="2962" spans="1:6" x14ac:dyDescent="0.2">
      <c r="A2962" s="202" t="s">
        <v>4498</v>
      </c>
      <c r="B2962" s="203">
        <v>323.75</v>
      </c>
      <c r="D2962" s="53" t="s">
        <v>4503</v>
      </c>
      <c r="E2962" s="55" t="s">
        <v>4502</v>
      </c>
      <c r="F2962" s="53" t="s">
        <v>1147</v>
      </c>
    </row>
    <row r="2963" spans="1:6" x14ac:dyDescent="0.2">
      <c r="A2963" s="202" t="s">
        <v>4500</v>
      </c>
      <c r="B2963" s="203">
        <v>280.57</v>
      </c>
      <c r="D2963" s="53" t="s">
        <v>4504</v>
      </c>
      <c r="E2963" s="55" t="s">
        <v>4505</v>
      </c>
      <c r="F2963" s="53" t="s">
        <v>1147</v>
      </c>
    </row>
    <row r="2964" spans="1:6" x14ac:dyDescent="0.2">
      <c r="A2964" s="202" t="s">
        <v>4501</v>
      </c>
      <c r="B2964" s="203">
        <v>107.91</v>
      </c>
      <c r="D2964" s="53" t="s">
        <v>4506</v>
      </c>
      <c r="E2964" s="55" t="s">
        <v>4505</v>
      </c>
      <c r="F2964" s="53" t="s">
        <v>1147</v>
      </c>
    </row>
    <row r="2965" spans="1:6" x14ac:dyDescent="0.2">
      <c r="A2965" s="202" t="s">
        <v>4503</v>
      </c>
      <c r="B2965" s="203">
        <v>93.52</v>
      </c>
      <c r="D2965" s="53" t="s">
        <v>4507</v>
      </c>
      <c r="E2965" s="55" t="s">
        <v>4508</v>
      </c>
      <c r="F2965" s="53" t="s">
        <v>1147</v>
      </c>
    </row>
    <row r="2966" spans="1:6" x14ac:dyDescent="0.2">
      <c r="A2966" s="202" t="s">
        <v>4504</v>
      </c>
      <c r="B2966" s="203">
        <v>107.91</v>
      </c>
      <c r="D2966" s="53" t="s">
        <v>4509</v>
      </c>
      <c r="E2966" s="55" t="s">
        <v>4508</v>
      </c>
      <c r="F2966" s="53" t="s">
        <v>1147</v>
      </c>
    </row>
    <row r="2967" spans="1:6" x14ac:dyDescent="0.2">
      <c r="A2967" s="202" t="s">
        <v>4506</v>
      </c>
      <c r="B2967" s="203">
        <v>93.52</v>
      </c>
      <c r="D2967" s="53" t="s">
        <v>4510</v>
      </c>
      <c r="E2967" s="55" t="s">
        <v>4511</v>
      </c>
      <c r="F2967" s="53" t="s">
        <v>201</v>
      </c>
    </row>
    <row r="2968" spans="1:6" x14ac:dyDescent="0.2">
      <c r="A2968" s="202" t="s">
        <v>4507</v>
      </c>
      <c r="B2968" s="203">
        <v>215.84</v>
      </c>
      <c r="D2968" s="53" t="s">
        <v>4512</v>
      </c>
      <c r="E2968" s="55" t="s">
        <v>4511</v>
      </c>
      <c r="F2968" s="53" t="s">
        <v>201</v>
      </c>
    </row>
    <row r="2969" spans="1:6" x14ac:dyDescent="0.2">
      <c r="A2969" s="202" t="s">
        <v>4509</v>
      </c>
      <c r="B2969" s="203">
        <v>187.05</v>
      </c>
      <c r="D2969" s="53" t="s">
        <v>4513</v>
      </c>
      <c r="E2969" s="55" t="s">
        <v>4514</v>
      </c>
      <c r="F2969" s="53" t="s">
        <v>201</v>
      </c>
    </row>
    <row r="2970" spans="1:6" x14ac:dyDescent="0.2">
      <c r="A2970" s="202" t="s">
        <v>4510</v>
      </c>
      <c r="B2970" s="203">
        <v>14.02</v>
      </c>
      <c r="D2970" s="53" t="s">
        <v>4515</v>
      </c>
      <c r="E2970" s="55" t="s">
        <v>4514</v>
      </c>
      <c r="F2970" s="53" t="s">
        <v>201</v>
      </c>
    </row>
    <row r="2971" spans="1:6" x14ac:dyDescent="0.2">
      <c r="A2971" s="202" t="s">
        <v>4512</v>
      </c>
      <c r="B2971" s="203">
        <v>12.58</v>
      </c>
      <c r="D2971" s="53" t="s">
        <v>4516</v>
      </c>
      <c r="E2971" s="55" t="s">
        <v>4517</v>
      </c>
      <c r="F2971" s="53" t="s">
        <v>201</v>
      </c>
    </row>
    <row r="2972" spans="1:6" x14ac:dyDescent="0.2">
      <c r="A2972" s="202" t="s">
        <v>4513</v>
      </c>
      <c r="B2972" s="203">
        <v>14.43</v>
      </c>
      <c r="D2972" s="53" t="s">
        <v>4518</v>
      </c>
      <c r="E2972" s="55" t="s">
        <v>4517</v>
      </c>
      <c r="F2972" s="53" t="s">
        <v>201</v>
      </c>
    </row>
    <row r="2973" spans="1:6" x14ac:dyDescent="0.2">
      <c r="A2973" s="202" t="s">
        <v>4515</v>
      </c>
      <c r="B2973" s="203">
        <v>12.93</v>
      </c>
      <c r="D2973" s="53" t="s">
        <v>4519</v>
      </c>
      <c r="E2973" s="55" t="s">
        <v>4520</v>
      </c>
      <c r="F2973" s="53" t="s">
        <v>201</v>
      </c>
    </row>
    <row r="2974" spans="1:6" x14ac:dyDescent="0.2">
      <c r="A2974" s="202" t="s">
        <v>4516</v>
      </c>
      <c r="B2974" s="203">
        <v>15.34</v>
      </c>
      <c r="D2974" s="53" t="s">
        <v>4521</v>
      </c>
      <c r="E2974" s="55" t="s">
        <v>4520</v>
      </c>
      <c r="F2974" s="53" t="s">
        <v>201</v>
      </c>
    </row>
    <row r="2975" spans="1:6" x14ac:dyDescent="0.2">
      <c r="A2975" s="202" t="s">
        <v>4518</v>
      </c>
      <c r="B2975" s="203">
        <v>13.72</v>
      </c>
      <c r="D2975" s="53" t="s">
        <v>4522</v>
      </c>
      <c r="E2975" s="55" t="s">
        <v>4523</v>
      </c>
      <c r="F2975" s="53" t="s">
        <v>201</v>
      </c>
    </row>
    <row r="2976" spans="1:6" x14ac:dyDescent="0.2">
      <c r="A2976" s="202" t="s">
        <v>4519</v>
      </c>
      <c r="B2976" s="203">
        <v>19.84</v>
      </c>
      <c r="D2976" s="53" t="s">
        <v>4524</v>
      </c>
      <c r="E2976" s="55" t="s">
        <v>4523</v>
      </c>
      <c r="F2976" s="53" t="s">
        <v>201</v>
      </c>
    </row>
    <row r="2977" spans="1:6" x14ac:dyDescent="0.2">
      <c r="A2977" s="202" t="s">
        <v>4521</v>
      </c>
      <c r="B2977" s="203">
        <v>17.8</v>
      </c>
      <c r="D2977" s="53" t="s">
        <v>4525</v>
      </c>
      <c r="E2977" s="55" t="s">
        <v>4526</v>
      </c>
      <c r="F2977" s="53" t="s">
        <v>4527</v>
      </c>
    </row>
    <row r="2978" spans="1:6" x14ac:dyDescent="0.2">
      <c r="A2978" s="202" t="s">
        <v>4522</v>
      </c>
      <c r="B2978" s="203">
        <v>41.14</v>
      </c>
      <c r="D2978" s="53" t="s">
        <v>4528</v>
      </c>
      <c r="E2978" s="55" t="s">
        <v>4526</v>
      </c>
      <c r="F2978" s="53" t="s">
        <v>4527</v>
      </c>
    </row>
    <row r="2979" spans="1:6" x14ac:dyDescent="0.2">
      <c r="A2979" s="202" t="s">
        <v>4524</v>
      </c>
      <c r="B2979" s="203">
        <v>37.06</v>
      </c>
      <c r="D2979" s="53" t="s">
        <v>4529</v>
      </c>
      <c r="E2979" s="55" t="s">
        <v>4530</v>
      </c>
      <c r="F2979" s="53" t="s">
        <v>83</v>
      </c>
    </row>
    <row r="2980" spans="1:6" x14ac:dyDescent="0.2">
      <c r="A2980" s="202" t="s">
        <v>4525</v>
      </c>
      <c r="B2980" s="203">
        <v>37.71</v>
      </c>
      <c r="D2980" s="53" t="s">
        <v>4531</v>
      </c>
      <c r="E2980" s="55" t="s">
        <v>4530</v>
      </c>
      <c r="F2980" s="53" t="s">
        <v>83</v>
      </c>
    </row>
    <row r="2981" spans="1:6" x14ac:dyDescent="0.2">
      <c r="A2981" s="202" t="s">
        <v>4528</v>
      </c>
      <c r="B2981" s="203">
        <v>32.69</v>
      </c>
      <c r="D2981" s="53" t="s">
        <v>4532</v>
      </c>
      <c r="E2981" s="55" t="s">
        <v>4533</v>
      </c>
      <c r="F2981" s="53" t="s">
        <v>83</v>
      </c>
    </row>
    <row r="2982" spans="1:6" x14ac:dyDescent="0.2">
      <c r="A2982" s="202" t="s">
        <v>4529</v>
      </c>
      <c r="B2982" s="203">
        <v>84.86</v>
      </c>
      <c r="D2982" s="53" t="s">
        <v>4534</v>
      </c>
      <c r="E2982" s="55" t="s">
        <v>4533</v>
      </c>
      <c r="F2982" s="53" t="s">
        <v>83</v>
      </c>
    </row>
    <row r="2983" spans="1:6" x14ac:dyDescent="0.2">
      <c r="A2983" s="202" t="s">
        <v>4531</v>
      </c>
      <c r="B2983" s="203">
        <v>73.55</v>
      </c>
      <c r="D2983" s="53" t="s">
        <v>4535</v>
      </c>
      <c r="E2983" s="55" t="s">
        <v>4536</v>
      </c>
      <c r="F2983" s="53" t="s">
        <v>83</v>
      </c>
    </row>
    <row r="2984" spans="1:6" x14ac:dyDescent="0.2">
      <c r="A2984" s="202" t="s">
        <v>4532</v>
      </c>
      <c r="B2984" s="203">
        <v>2.4900000000000002</v>
      </c>
      <c r="D2984" s="53" t="s">
        <v>4537</v>
      </c>
      <c r="E2984" s="55" t="s">
        <v>4536</v>
      </c>
      <c r="F2984" s="53" t="s">
        <v>83</v>
      </c>
    </row>
    <row r="2985" spans="1:6" x14ac:dyDescent="0.2">
      <c r="A2985" s="202" t="s">
        <v>4534</v>
      </c>
      <c r="B2985" s="203">
        <v>2.44</v>
      </c>
      <c r="D2985" s="53" t="s">
        <v>4538</v>
      </c>
      <c r="E2985" s="55" t="s">
        <v>4539</v>
      </c>
      <c r="F2985" s="53" t="s">
        <v>83</v>
      </c>
    </row>
    <row r="2986" spans="1:6" x14ac:dyDescent="0.2">
      <c r="A2986" s="202" t="s">
        <v>4535</v>
      </c>
      <c r="B2986" s="203">
        <v>13.05</v>
      </c>
      <c r="D2986" s="53" t="s">
        <v>4540</v>
      </c>
      <c r="E2986" s="55" t="s">
        <v>4539</v>
      </c>
      <c r="F2986" s="53" t="s">
        <v>83</v>
      </c>
    </row>
    <row r="2987" spans="1:6" x14ac:dyDescent="0.2">
      <c r="A2987" s="202" t="s">
        <v>4537</v>
      </c>
      <c r="B2987" s="203">
        <v>11.3</v>
      </c>
      <c r="D2987" s="53" t="s">
        <v>4541</v>
      </c>
      <c r="E2987" s="55" t="s">
        <v>4542</v>
      </c>
      <c r="F2987" s="53" t="s">
        <v>83</v>
      </c>
    </row>
    <row r="2988" spans="1:6" x14ac:dyDescent="0.2">
      <c r="A2988" s="202" t="s">
        <v>4538</v>
      </c>
      <c r="B2988" s="203">
        <v>26.1</v>
      </c>
      <c r="D2988" s="53" t="s">
        <v>4543</v>
      </c>
      <c r="E2988" s="55" t="s">
        <v>4542</v>
      </c>
      <c r="F2988" s="53" t="s">
        <v>83</v>
      </c>
    </row>
    <row r="2989" spans="1:6" x14ac:dyDescent="0.2">
      <c r="A2989" s="202" t="s">
        <v>4540</v>
      </c>
      <c r="B2989" s="203">
        <v>22.61</v>
      </c>
      <c r="D2989" s="53" t="s">
        <v>4544</v>
      </c>
      <c r="E2989" s="55" t="s">
        <v>4545</v>
      </c>
      <c r="F2989" s="53" t="s">
        <v>83</v>
      </c>
    </row>
    <row r="2990" spans="1:6" x14ac:dyDescent="0.2">
      <c r="A2990" s="202" t="s">
        <v>4541</v>
      </c>
      <c r="B2990" s="203">
        <v>52.2</v>
      </c>
      <c r="D2990" s="53" t="s">
        <v>4546</v>
      </c>
      <c r="E2990" s="55" t="s">
        <v>4545</v>
      </c>
      <c r="F2990" s="53" t="s">
        <v>83</v>
      </c>
    </row>
    <row r="2991" spans="1:6" x14ac:dyDescent="0.2">
      <c r="A2991" s="202" t="s">
        <v>4543</v>
      </c>
      <c r="B2991" s="203">
        <v>45.23</v>
      </c>
      <c r="D2991" s="53" t="s">
        <v>4547</v>
      </c>
      <c r="E2991" s="55" t="s">
        <v>4548</v>
      </c>
      <c r="F2991" s="53" t="s">
        <v>201</v>
      </c>
    </row>
    <row r="2992" spans="1:6" x14ac:dyDescent="0.2">
      <c r="A2992" s="202" t="s">
        <v>4544</v>
      </c>
      <c r="B2992" s="203">
        <v>117.45</v>
      </c>
      <c r="D2992" s="53" t="s">
        <v>4549</v>
      </c>
      <c r="E2992" s="55" t="s">
        <v>4548</v>
      </c>
      <c r="F2992" s="53" t="s">
        <v>201</v>
      </c>
    </row>
    <row r="2993" spans="1:6" x14ac:dyDescent="0.2">
      <c r="A2993" s="202" t="s">
        <v>4546</v>
      </c>
      <c r="B2993" s="203">
        <v>101.78</v>
      </c>
      <c r="D2993" s="53" t="s">
        <v>4550</v>
      </c>
      <c r="E2993" s="55" t="s">
        <v>4551</v>
      </c>
      <c r="F2993" s="53" t="s">
        <v>201</v>
      </c>
    </row>
    <row r="2994" spans="1:6" x14ac:dyDescent="0.2">
      <c r="A2994" s="202" t="s">
        <v>4547</v>
      </c>
      <c r="B2994" s="203">
        <v>9.1300000000000008</v>
      </c>
      <c r="D2994" s="53" t="s">
        <v>4552</v>
      </c>
      <c r="E2994" s="55" t="s">
        <v>4551</v>
      </c>
      <c r="F2994" s="53" t="s">
        <v>201</v>
      </c>
    </row>
    <row r="2995" spans="1:6" x14ac:dyDescent="0.2">
      <c r="A2995" s="202" t="s">
        <v>4549</v>
      </c>
      <c r="B2995" s="203">
        <v>7.91</v>
      </c>
      <c r="D2995" s="53" t="s">
        <v>4553</v>
      </c>
      <c r="E2995" s="55" t="s">
        <v>4554</v>
      </c>
      <c r="F2995" s="53" t="s">
        <v>430</v>
      </c>
    </row>
    <row r="2996" spans="1:6" x14ac:dyDescent="0.2">
      <c r="A2996" s="202" t="s">
        <v>4550</v>
      </c>
      <c r="B2996" s="203">
        <v>15.66</v>
      </c>
      <c r="D2996" s="53" t="s">
        <v>4555</v>
      </c>
      <c r="E2996" s="55" t="s">
        <v>4554</v>
      </c>
      <c r="F2996" s="53" t="s">
        <v>430</v>
      </c>
    </row>
    <row r="2997" spans="1:6" x14ac:dyDescent="0.2">
      <c r="A2997" s="202" t="s">
        <v>4552</v>
      </c>
      <c r="B2997" s="203">
        <v>13.57</v>
      </c>
      <c r="D2997" s="53" t="s">
        <v>4556</v>
      </c>
      <c r="E2997" s="55" t="s">
        <v>4557</v>
      </c>
      <c r="F2997" s="53" t="s">
        <v>1147</v>
      </c>
    </row>
    <row r="2998" spans="1:6" x14ac:dyDescent="0.2">
      <c r="A2998" s="202" t="s">
        <v>4553</v>
      </c>
      <c r="B2998" s="203">
        <v>25.46</v>
      </c>
      <c r="D2998" s="53" t="s">
        <v>4558</v>
      </c>
      <c r="E2998" s="55" t="s">
        <v>4557</v>
      </c>
      <c r="F2998" s="53" t="s">
        <v>1147</v>
      </c>
    </row>
    <row r="2999" spans="1:6" x14ac:dyDescent="0.2">
      <c r="A2999" s="202" t="s">
        <v>4555</v>
      </c>
      <c r="B2999" s="203">
        <v>22.06</v>
      </c>
      <c r="D2999" s="53" t="s">
        <v>4559</v>
      </c>
      <c r="E2999" s="55" t="s">
        <v>4560</v>
      </c>
      <c r="F2999" s="53" t="s">
        <v>1147</v>
      </c>
    </row>
    <row r="3000" spans="1:6" x14ac:dyDescent="0.2">
      <c r="A3000" s="202" t="s">
        <v>4556</v>
      </c>
      <c r="B3000" s="203">
        <v>28.28</v>
      </c>
      <c r="D3000" s="53" t="s">
        <v>4561</v>
      </c>
      <c r="E3000" s="55" t="s">
        <v>4560</v>
      </c>
      <c r="F3000" s="53" t="s">
        <v>1147</v>
      </c>
    </row>
    <row r="3001" spans="1:6" x14ac:dyDescent="0.2">
      <c r="A3001" s="202" t="s">
        <v>4558</v>
      </c>
      <c r="B3001" s="203">
        <v>24.51</v>
      </c>
      <c r="D3001" s="53" t="s">
        <v>4562</v>
      </c>
      <c r="E3001" s="55" t="s">
        <v>4563</v>
      </c>
      <c r="F3001" s="53" t="s">
        <v>1147</v>
      </c>
    </row>
    <row r="3002" spans="1:6" x14ac:dyDescent="0.2">
      <c r="A3002" s="202" t="s">
        <v>4559</v>
      </c>
      <c r="B3002" s="203">
        <v>7.14</v>
      </c>
      <c r="D3002" s="53" t="s">
        <v>4564</v>
      </c>
      <c r="E3002" s="55" t="s">
        <v>4563</v>
      </c>
      <c r="F3002" s="53" t="s">
        <v>1147</v>
      </c>
    </row>
    <row r="3003" spans="1:6" x14ac:dyDescent="0.2">
      <c r="A3003" s="202" t="s">
        <v>4561</v>
      </c>
      <c r="B3003" s="203">
        <v>6.19</v>
      </c>
      <c r="D3003" s="53" t="s">
        <v>4565</v>
      </c>
      <c r="E3003" s="55" t="s">
        <v>4566</v>
      </c>
      <c r="F3003" s="53" t="s">
        <v>201</v>
      </c>
    </row>
    <row r="3004" spans="1:6" x14ac:dyDescent="0.2">
      <c r="A3004" s="202" t="s">
        <v>4562</v>
      </c>
      <c r="B3004" s="203">
        <v>2.67</v>
      </c>
      <c r="D3004" s="53" t="s">
        <v>4567</v>
      </c>
      <c r="E3004" s="55" t="s">
        <v>4566</v>
      </c>
      <c r="F3004" s="53" t="s">
        <v>201</v>
      </c>
    </row>
    <row r="3005" spans="1:6" x14ac:dyDescent="0.2">
      <c r="A3005" s="202" t="s">
        <v>4564</v>
      </c>
      <c r="B3005" s="203">
        <v>2.3199999999999998</v>
      </c>
      <c r="D3005" s="53" t="s">
        <v>4568</v>
      </c>
      <c r="E3005" s="55" t="s">
        <v>4569</v>
      </c>
      <c r="F3005" s="53" t="s">
        <v>201</v>
      </c>
    </row>
    <row r="3006" spans="1:6" x14ac:dyDescent="0.2">
      <c r="A3006" s="202" t="s">
        <v>4565</v>
      </c>
      <c r="B3006" s="203">
        <v>63.35</v>
      </c>
      <c r="D3006" s="53" t="s">
        <v>4570</v>
      </c>
      <c r="E3006" s="55" t="s">
        <v>4569</v>
      </c>
      <c r="F3006" s="53" t="s">
        <v>201</v>
      </c>
    </row>
    <row r="3007" spans="1:6" x14ac:dyDescent="0.2">
      <c r="A3007" s="202" t="s">
        <v>4567</v>
      </c>
      <c r="B3007" s="203">
        <v>54.9</v>
      </c>
      <c r="D3007" s="53" t="s">
        <v>4571</v>
      </c>
      <c r="E3007" s="55" t="s">
        <v>4572</v>
      </c>
      <c r="F3007" s="53" t="s">
        <v>201</v>
      </c>
    </row>
    <row r="3008" spans="1:6" x14ac:dyDescent="0.2">
      <c r="A3008" s="202" t="s">
        <v>4568</v>
      </c>
      <c r="B3008" s="203">
        <v>64.930000000000007</v>
      </c>
      <c r="D3008" s="53" t="s">
        <v>4573</v>
      </c>
      <c r="E3008" s="55" t="s">
        <v>4572</v>
      </c>
      <c r="F3008" s="53" t="s">
        <v>201</v>
      </c>
    </row>
    <row r="3009" spans="1:6" x14ac:dyDescent="0.2">
      <c r="A3009" s="202" t="s">
        <v>4570</v>
      </c>
      <c r="B3009" s="203">
        <v>56.27</v>
      </c>
      <c r="D3009" s="53" t="s">
        <v>4574</v>
      </c>
      <c r="E3009" s="55" t="s">
        <v>4575</v>
      </c>
      <c r="F3009" s="53" t="s">
        <v>201</v>
      </c>
    </row>
    <row r="3010" spans="1:6" x14ac:dyDescent="0.2">
      <c r="A3010" s="202" t="s">
        <v>4571</v>
      </c>
      <c r="B3010" s="203">
        <v>74.430000000000007</v>
      </c>
      <c r="D3010" s="53" t="s">
        <v>4576</v>
      </c>
      <c r="E3010" s="55" t="s">
        <v>4575</v>
      </c>
      <c r="F3010" s="53" t="s">
        <v>201</v>
      </c>
    </row>
    <row r="3011" spans="1:6" x14ac:dyDescent="0.2">
      <c r="A3011" s="202" t="s">
        <v>4573</v>
      </c>
      <c r="B3011" s="203">
        <v>64.5</v>
      </c>
      <c r="D3011" s="53" t="s">
        <v>4577</v>
      </c>
      <c r="E3011" s="55" t="s">
        <v>4578</v>
      </c>
      <c r="F3011" s="53" t="s">
        <v>201</v>
      </c>
    </row>
    <row r="3012" spans="1:6" x14ac:dyDescent="0.2">
      <c r="A3012" s="202" t="s">
        <v>4574</v>
      </c>
      <c r="B3012" s="203">
        <v>77.599999999999994</v>
      </c>
      <c r="D3012" s="53" t="s">
        <v>4579</v>
      </c>
      <c r="E3012" s="55" t="s">
        <v>4578</v>
      </c>
      <c r="F3012" s="53" t="s">
        <v>201</v>
      </c>
    </row>
    <row r="3013" spans="1:6" x14ac:dyDescent="0.2">
      <c r="A3013" s="202" t="s">
        <v>4576</v>
      </c>
      <c r="B3013" s="203">
        <v>67.25</v>
      </c>
      <c r="D3013" s="53" t="s">
        <v>4580</v>
      </c>
      <c r="E3013" s="55" t="s">
        <v>4581</v>
      </c>
      <c r="F3013" s="53" t="s">
        <v>1147</v>
      </c>
    </row>
    <row r="3014" spans="1:6" x14ac:dyDescent="0.2">
      <c r="A3014" s="202" t="s">
        <v>4577</v>
      </c>
      <c r="B3014" s="203">
        <v>96.6</v>
      </c>
      <c r="D3014" s="53" t="s">
        <v>4582</v>
      </c>
      <c r="E3014" s="55" t="s">
        <v>4581</v>
      </c>
      <c r="F3014" s="53" t="s">
        <v>1147</v>
      </c>
    </row>
    <row r="3015" spans="1:6" x14ac:dyDescent="0.2">
      <c r="A3015" s="202" t="s">
        <v>4579</v>
      </c>
      <c r="B3015" s="203">
        <v>83.72</v>
      </c>
      <c r="D3015" s="53" t="s">
        <v>4583</v>
      </c>
      <c r="E3015" s="55" t="s">
        <v>4584</v>
      </c>
      <c r="F3015" s="53" t="s">
        <v>1147</v>
      </c>
    </row>
    <row r="3016" spans="1:6" x14ac:dyDescent="0.2">
      <c r="A3016" s="202" t="s">
        <v>4580</v>
      </c>
      <c r="B3016" s="203">
        <v>39.72</v>
      </c>
      <c r="D3016" s="53" t="s">
        <v>4585</v>
      </c>
      <c r="E3016" s="55" t="s">
        <v>4584</v>
      </c>
      <c r="F3016" s="53" t="s">
        <v>1147</v>
      </c>
    </row>
    <row r="3017" spans="1:6" x14ac:dyDescent="0.2">
      <c r="A3017" s="202" t="s">
        <v>4582</v>
      </c>
      <c r="B3017" s="203">
        <v>36.03</v>
      </c>
      <c r="D3017" s="53" t="s">
        <v>4586</v>
      </c>
      <c r="E3017" s="55" t="s">
        <v>4587</v>
      </c>
      <c r="F3017" s="53" t="s">
        <v>1147</v>
      </c>
    </row>
    <row r="3018" spans="1:6" x14ac:dyDescent="0.2">
      <c r="A3018" s="202" t="s">
        <v>4583</v>
      </c>
      <c r="B3018" s="203">
        <v>41.95</v>
      </c>
      <c r="D3018" s="53" t="s">
        <v>4588</v>
      </c>
      <c r="E3018" s="55" t="s">
        <v>4587</v>
      </c>
      <c r="F3018" s="53" t="s">
        <v>1147</v>
      </c>
    </row>
    <row r="3019" spans="1:6" x14ac:dyDescent="0.2">
      <c r="A3019" s="202" t="s">
        <v>4585</v>
      </c>
      <c r="B3019" s="203">
        <v>38.25</v>
      </c>
      <c r="D3019" s="53" t="s">
        <v>4589</v>
      </c>
      <c r="E3019" s="55" t="s">
        <v>4590</v>
      </c>
      <c r="F3019" s="53" t="s">
        <v>1147</v>
      </c>
    </row>
    <row r="3020" spans="1:6" x14ac:dyDescent="0.2">
      <c r="A3020" s="202" t="s">
        <v>4586</v>
      </c>
      <c r="B3020" s="203">
        <v>39.14</v>
      </c>
      <c r="D3020" s="53" t="s">
        <v>4591</v>
      </c>
      <c r="E3020" s="55" t="s">
        <v>4590</v>
      </c>
      <c r="F3020" s="53" t="s">
        <v>1147</v>
      </c>
    </row>
    <row r="3021" spans="1:6" x14ac:dyDescent="0.2">
      <c r="A3021" s="202" t="s">
        <v>4588</v>
      </c>
      <c r="B3021" s="203">
        <v>35.44</v>
      </c>
      <c r="D3021" s="53" t="s">
        <v>4592</v>
      </c>
      <c r="E3021" s="55" t="s">
        <v>4593</v>
      </c>
      <c r="F3021" s="53" t="s">
        <v>1147</v>
      </c>
    </row>
    <row r="3022" spans="1:6" x14ac:dyDescent="0.2">
      <c r="A3022" s="202" t="s">
        <v>4589</v>
      </c>
      <c r="B3022" s="203">
        <v>41.95</v>
      </c>
      <c r="D3022" s="53" t="s">
        <v>4594</v>
      </c>
      <c r="E3022" s="55" t="s">
        <v>4593</v>
      </c>
      <c r="F3022" s="53" t="s">
        <v>1147</v>
      </c>
    </row>
    <row r="3023" spans="1:6" x14ac:dyDescent="0.2">
      <c r="A3023" s="202" t="s">
        <v>4591</v>
      </c>
      <c r="B3023" s="203">
        <v>38.25</v>
      </c>
      <c r="D3023" s="53" t="s">
        <v>4595</v>
      </c>
      <c r="E3023" s="55" t="s">
        <v>4596</v>
      </c>
      <c r="F3023" s="53" t="s">
        <v>1147</v>
      </c>
    </row>
    <row r="3024" spans="1:6" x14ac:dyDescent="0.2">
      <c r="A3024" s="202" t="s">
        <v>4592</v>
      </c>
      <c r="B3024" s="203">
        <v>13.57</v>
      </c>
      <c r="D3024" s="53" t="s">
        <v>4597</v>
      </c>
      <c r="E3024" s="55" t="s">
        <v>4596</v>
      </c>
      <c r="F3024" s="53" t="s">
        <v>1147</v>
      </c>
    </row>
    <row r="3025" spans="1:6" x14ac:dyDescent="0.2">
      <c r="A3025" s="202" t="s">
        <v>4594</v>
      </c>
      <c r="B3025" s="203">
        <v>12.64</v>
      </c>
      <c r="D3025" s="53" t="s">
        <v>4598</v>
      </c>
      <c r="E3025" s="55" t="s">
        <v>4599</v>
      </c>
      <c r="F3025" s="53" t="s">
        <v>4247</v>
      </c>
    </row>
    <row r="3026" spans="1:6" x14ac:dyDescent="0.2">
      <c r="A3026" s="202" t="s">
        <v>4595</v>
      </c>
      <c r="B3026" s="203">
        <v>23.56</v>
      </c>
      <c r="D3026" s="53" t="s">
        <v>4600</v>
      </c>
      <c r="E3026" s="55" t="s">
        <v>4599</v>
      </c>
      <c r="F3026" s="53" t="s">
        <v>4247</v>
      </c>
    </row>
    <row r="3027" spans="1:6" x14ac:dyDescent="0.2">
      <c r="A3027" s="202" t="s">
        <v>4597</v>
      </c>
      <c r="B3027" s="203">
        <v>20.420000000000002</v>
      </c>
      <c r="D3027" s="53" t="s">
        <v>4601</v>
      </c>
      <c r="E3027" s="55" t="s">
        <v>4602</v>
      </c>
      <c r="F3027" s="53" t="s">
        <v>83</v>
      </c>
    </row>
    <row r="3028" spans="1:6" x14ac:dyDescent="0.2">
      <c r="A3028" s="202" t="s">
        <v>4598</v>
      </c>
      <c r="B3028" s="203">
        <v>1.02</v>
      </c>
      <c r="D3028" s="53" t="s">
        <v>4603</v>
      </c>
      <c r="E3028" s="55" t="s">
        <v>4602</v>
      </c>
      <c r="F3028" s="53" t="s">
        <v>83</v>
      </c>
    </row>
    <row r="3029" spans="1:6" x14ac:dyDescent="0.2">
      <c r="A3029" s="202" t="s">
        <v>4600</v>
      </c>
      <c r="B3029" s="203">
        <v>0.89</v>
      </c>
      <c r="D3029" s="53" t="s">
        <v>4604</v>
      </c>
      <c r="E3029" s="55" t="s">
        <v>4605</v>
      </c>
      <c r="F3029" s="53" t="s">
        <v>83</v>
      </c>
    </row>
    <row r="3030" spans="1:6" x14ac:dyDescent="0.2">
      <c r="A3030" s="202" t="s">
        <v>4601</v>
      </c>
      <c r="B3030" s="203">
        <v>14.08</v>
      </c>
      <c r="D3030" s="53" t="s">
        <v>4606</v>
      </c>
      <c r="E3030" s="55" t="s">
        <v>4605</v>
      </c>
      <c r="F3030" s="53" t="s">
        <v>83</v>
      </c>
    </row>
    <row r="3031" spans="1:6" x14ac:dyDescent="0.2">
      <c r="A3031" s="202" t="s">
        <v>4603</v>
      </c>
      <c r="B3031" s="203">
        <v>12.2</v>
      </c>
      <c r="D3031" s="53" t="s">
        <v>4607</v>
      </c>
      <c r="E3031" s="55" t="s">
        <v>4608</v>
      </c>
      <c r="F3031" s="53" t="s">
        <v>83</v>
      </c>
    </row>
    <row r="3032" spans="1:6" x14ac:dyDescent="0.2">
      <c r="A3032" s="202" t="s">
        <v>4604</v>
      </c>
      <c r="B3032" s="203">
        <v>22.54</v>
      </c>
      <c r="D3032" s="53" t="s">
        <v>4609</v>
      </c>
      <c r="E3032" s="55" t="s">
        <v>4608</v>
      </c>
      <c r="F3032" s="53" t="s">
        <v>83</v>
      </c>
    </row>
    <row r="3033" spans="1:6" x14ac:dyDescent="0.2">
      <c r="A3033" s="202" t="s">
        <v>4606</v>
      </c>
      <c r="B3033" s="203">
        <v>19.53</v>
      </c>
      <c r="D3033" s="53" t="s">
        <v>4610</v>
      </c>
      <c r="E3033" s="55" t="s">
        <v>4611</v>
      </c>
      <c r="F3033" s="53" t="s">
        <v>430</v>
      </c>
    </row>
    <row r="3034" spans="1:6" x14ac:dyDescent="0.2">
      <c r="A3034" s="202" t="s">
        <v>4607</v>
      </c>
      <c r="B3034" s="203">
        <v>28.19</v>
      </c>
      <c r="D3034" s="53" t="s">
        <v>4612</v>
      </c>
      <c r="E3034" s="55" t="s">
        <v>4611</v>
      </c>
      <c r="F3034" s="53" t="s">
        <v>430</v>
      </c>
    </row>
    <row r="3035" spans="1:6" x14ac:dyDescent="0.2">
      <c r="A3035" s="202" t="s">
        <v>4609</v>
      </c>
      <c r="B3035" s="203">
        <v>24.43</v>
      </c>
      <c r="D3035" s="53" t="s">
        <v>4613</v>
      </c>
      <c r="E3035" s="55" t="s">
        <v>4614</v>
      </c>
      <c r="F3035" s="53" t="s">
        <v>430</v>
      </c>
    </row>
    <row r="3036" spans="1:6" x14ac:dyDescent="0.2">
      <c r="A3036" s="202" t="s">
        <v>4610</v>
      </c>
      <c r="B3036" s="203">
        <v>184.06</v>
      </c>
      <c r="D3036" s="53" t="s">
        <v>4615</v>
      </c>
      <c r="E3036" s="55" t="s">
        <v>4614</v>
      </c>
      <c r="F3036" s="53" t="s">
        <v>430</v>
      </c>
    </row>
    <row r="3037" spans="1:6" x14ac:dyDescent="0.2">
      <c r="A3037" s="202" t="s">
        <v>4612</v>
      </c>
      <c r="B3037" s="203">
        <v>170.09</v>
      </c>
      <c r="D3037" s="53" t="s">
        <v>4616</v>
      </c>
      <c r="E3037" s="55" t="s">
        <v>4617</v>
      </c>
      <c r="F3037" s="53" t="s">
        <v>430</v>
      </c>
    </row>
    <row r="3038" spans="1:6" x14ac:dyDescent="0.2">
      <c r="A3038" s="202" t="s">
        <v>4613</v>
      </c>
      <c r="B3038" s="203">
        <v>312.91000000000003</v>
      </c>
      <c r="D3038" s="53" t="s">
        <v>4618</v>
      </c>
      <c r="E3038" s="55" t="s">
        <v>4617</v>
      </c>
      <c r="F3038" s="53" t="s">
        <v>430</v>
      </c>
    </row>
    <row r="3039" spans="1:6" x14ac:dyDescent="0.2">
      <c r="A3039" s="202" t="s">
        <v>4615</v>
      </c>
      <c r="B3039" s="203">
        <v>289.16000000000003</v>
      </c>
      <c r="D3039" s="53" t="s">
        <v>4619</v>
      </c>
      <c r="E3039" s="55" t="s">
        <v>4620</v>
      </c>
      <c r="F3039" s="53" t="s">
        <v>430</v>
      </c>
    </row>
    <row r="3040" spans="1:6" x14ac:dyDescent="0.2">
      <c r="A3040" s="202" t="s">
        <v>4616</v>
      </c>
      <c r="B3040" s="203">
        <v>424.14</v>
      </c>
      <c r="D3040" s="53" t="s">
        <v>4621</v>
      </c>
      <c r="E3040" s="55" t="s">
        <v>4620</v>
      </c>
      <c r="F3040" s="53" t="s">
        <v>430</v>
      </c>
    </row>
    <row r="3041" spans="1:6" x14ac:dyDescent="0.2">
      <c r="A3041" s="202" t="s">
        <v>4618</v>
      </c>
      <c r="B3041" s="203">
        <v>392.33</v>
      </c>
      <c r="D3041" s="53" t="s">
        <v>4622</v>
      </c>
      <c r="E3041" s="55" t="s">
        <v>4623</v>
      </c>
      <c r="F3041" s="53" t="s">
        <v>1147</v>
      </c>
    </row>
    <row r="3042" spans="1:6" x14ac:dyDescent="0.2">
      <c r="A3042" s="202" t="s">
        <v>4619</v>
      </c>
      <c r="B3042" s="203">
        <v>721.04</v>
      </c>
      <c r="D3042" s="53" t="s">
        <v>4624</v>
      </c>
      <c r="E3042" s="55" t="s">
        <v>4623</v>
      </c>
      <c r="F3042" s="53" t="s">
        <v>1147</v>
      </c>
    </row>
    <row r="3043" spans="1:6" x14ac:dyDescent="0.2">
      <c r="A3043" s="202" t="s">
        <v>4621</v>
      </c>
      <c r="B3043" s="203">
        <v>666.97</v>
      </c>
      <c r="D3043" s="53" t="s">
        <v>4625</v>
      </c>
      <c r="E3043" s="55" t="s">
        <v>4626</v>
      </c>
      <c r="F3043" s="53" t="s">
        <v>1147</v>
      </c>
    </row>
    <row r="3044" spans="1:6" x14ac:dyDescent="0.2">
      <c r="A3044" s="202" t="s">
        <v>4622</v>
      </c>
      <c r="B3044" s="203">
        <v>27.28</v>
      </c>
      <c r="D3044" s="53" t="s">
        <v>4627</v>
      </c>
      <c r="E3044" s="55" t="s">
        <v>4626</v>
      </c>
      <c r="F3044" s="53" t="s">
        <v>1147</v>
      </c>
    </row>
    <row r="3045" spans="1:6" x14ac:dyDescent="0.2">
      <c r="A3045" s="202" t="s">
        <v>4624</v>
      </c>
      <c r="B3045" s="203">
        <v>25.29</v>
      </c>
      <c r="D3045" s="53" t="s">
        <v>4628</v>
      </c>
      <c r="E3045" s="55" t="s">
        <v>4629</v>
      </c>
      <c r="F3045" s="53" t="s">
        <v>1147</v>
      </c>
    </row>
    <row r="3046" spans="1:6" x14ac:dyDescent="0.2">
      <c r="A3046" s="202" t="s">
        <v>4625</v>
      </c>
      <c r="B3046" s="203">
        <v>40.119999999999997</v>
      </c>
      <c r="D3046" s="53" t="s">
        <v>4630</v>
      </c>
      <c r="E3046" s="55" t="s">
        <v>4629</v>
      </c>
      <c r="F3046" s="53" t="s">
        <v>1147</v>
      </c>
    </row>
    <row r="3047" spans="1:6" x14ac:dyDescent="0.2">
      <c r="A3047" s="202" t="s">
        <v>4627</v>
      </c>
      <c r="B3047" s="203">
        <v>37.130000000000003</v>
      </c>
      <c r="D3047" s="53" t="s">
        <v>4631</v>
      </c>
      <c r="E3047" s="55" t="s">
        <v>4632</v>
      </c>
      <c r="F3047" s="53" t="s">
        <v>1147</v>
      </c>
    </row>
    <row r="3048" spans="1:6" x14ac:dyDescent="0.2">
      <c r="A3048" s="202" t="s">
        <v>4628</v>
      </c>
      <c r="B3048" s="203">
        <v>32.049999999999997</v>
      </c>
      <c r="D3048" s="53" t="s">
        <v>4633</v>
      </c>
      <c r="E3048" s="55" t="s">
        <v>4632</v>
      </c>
      <c r="F3048" s="53" t="s">
        <v>1147</v>
      </c>
    </row>
    <row r="3049" spans="1:6" x14ac:dyDescent="0.2">
      <c r="A3049" s="202" t="s">
        <v>4630</v>
      </c>
      <c r="B3049" s="203">
        <v>29.71</v>
      </c>
      <c r="D3049" s="53" t="s">
        <v>4634</v>
      </c>
      <c r="E3049" s="55" t="s">
        <v>4635</v>
      </c>
      <c r="F3049" s="53" t="s">
        <v>1147</v>
      </c>
    </row>
    <row r="3050" spans="1:6" x14ac:dyDescent="0.2">
      <c r="A3050" s="202" t="s">
        <v>4631</v>
      </c>
      <c r="B3050" s="203">
        <v>47.14</v>
      </c>
      <c r="D3050" s="53" t="s">
        <v>4636</v>
      </c>
      <c r="E3050" s="55" t="s">
        <v>4635</v>
      </c>
      <c r="F3050" s="53" t="s">
        <v>1147</v>
      </c>
    </row>
    <row r="3051" spans="1:6" x14ac:dyDescent="0.2">
      <c r="A3051" s="202" t="s">
        <v>4633</v>
      </c>
      <c r="B3051" s="203">
        <v>43.63</v>
      </c>
      <c r="D3051" s="53" t="s">
        <v>4637</v>
      </c>
      <c r="E3051" s="55" t="s">
        <v>4638</v>
      </c>
      <c r="F3051" s="53" t="s">
        <v>1147</v>
      </c>
    </row>
    <row r="3052" spans="1:6" x14ac:dyDescent="0.2">
      <c r="A3052" s="202" t="s">
        <v>4634</v>
      </c>
      <c r="B3052" s="203">
        <v>28.68</v>
      </c>
      <c r="D3052" s="53" t="s">
        <v>4639</v>
      </c>
      <c r="E3052" s="55" t="s">
        <v>4638</v>
      </c>
      <c r="F3052" s="53" t="s">
        <v>1147</v>
      </c>
    </row>
    <row r="3053" spans="1:6" x14ac:dyDescent="0.2">
      <c r="A3053" s="202" t="s">
        <v>4636</v>
      </c>
      <c r="B3053" s="203">
        <v>26.5</v>
      </c>
      <c r="D3053" s="53" t="s">
        <v>4640</v>
      </c>
      <c r="E3053" s="55" t="s">
        <v>4641</v>
      </c>
      <c r="F3053" s="53" t="s">
        <v>1147</v>
      </c>
    </row>
    <row r="3054" spans="1:6" x14ac:dyDescent="0.2">
      <c r="A3054" s="202" t="s">
        <v>4637</v>
      </c>
      <c r="B3054" s="203">
        <v>35.89</v>
      </c>
      <c r="D3054" s="53" t="s">
        <v>4642</v>
      </c>
      <c r="E3054" s="55" t="s">
        <v>4641</v>
      </c>
      <c r="F3054" s="53" t="s">
        <v>1147</v>
      </c>
    </row>
    <row r="3055" spans="1:6" x14ac:dyDescent="0.2">
      <c r="A3055" s="202" t="s">
        <v>4639</v>
      </c>
      <c r="B3055" s="203">
        <v>33.17</v>
      </c>
      <c r="D3055" s="53" t="s">
        <v>4643</v>
      </c>
      <c r="E3055" s="55" t="s">
        <v>4644</v>
      </c>
      <c r="F3055" s="53" t="s">
        <v>1147</v>
      </c>
    </row>
    <row r="3056" spans="1:6" x14ac:dyDescent="0.2">
      <c r="A3056" s="202" t="s">
        <v>4640</v>
      </c>
      <c r="B3056" s="203">
        <v>50.19</v>
      </c>
      <c r="D3056" s="53" t="s">
        <v>4645</v>
      </c>
      <c r="E3056" s="55" t="s">
        <v>4644</v>
      </c>
      <c r="F3056" s="53" t="s">
        <v>1147</v>
      </c>
    </row>
    <row r="3057" spans="1:6" x14ac:dyDescent="0.2">
      <c r="A3057" s="202" t="s">
        <v>4642</v>
      </c>
      <c r="B3057" s="203">
        <v>46.38</v>
      </c>
      <c r="D3057" s="53" t="s">
        <v>4646</v>
      </c>
      <c r="E3057" s="55" t="s">
        <v>4647</v>
      </c>
      <c r="F3057" s="53" t="s">
        <v>430</v>
      </c>
    </row>
    <row r="3058" spans="1:6" x14ac:dyDescent="0.2">
      <c r="A3058" s="202" t="s">
        <v>4643</v>
      </c>
      <c r="B3058" s="203">
        <v>62.82</v>
      </c>
      <c r="D3058" s="53" t="s">
        <v>4648</v>
      </c>
      <c r="E3058" s="55" t="s">
        <v>4647</v>
      </c>
      <c r="F3058" s="53" t="s">
        <v>430</v>
      </c>
    </row>
    <row r="3059" spans="1:6" x14ac:dyDescent="0.2">
      <c r="A3059" s="202" t="s">
        <v>4645</v>
      </c>
      <c r="B3059" s="203">
        <v>58.05</v>
      </c>
      <c r="D3059" s="53" t="s">
        <v>4649</v>
      </c>
      <c r="E3059" s="55" t="s">
        <v>4650</v>
      </c>
      <c r="F3059" s="53" t="s">
        <v>1147</v>
      </c>
    </row>
    <row r="3060" spans="1:6" x14ac:dyDescent="0.2">
      <c r="A3060" s="202" t="s">
        <v>4646</v>
      </c>
      <c r="B3060" s="203">
        <v>964.97</v>
      </c>
      <c r="D3060" s="53" t="s">
        <v>4651</v>
      </c>
      <c r="E3060" s="55" t="s">
        <v>4650</v>
      </c>
      <c r="F3060" s="53" t="s">
        <v>1147</v>
      </c>
    </row>
    <row r="3061" spans="1:6" x14ac:dyDescent="0.2">
      <c r="A3061" s="202" t="s">
        <v>4648</v>
      </c>
      <c r="B3061" s="203">
        <v>890.74</v>
      </c>
      <c r="D3061" s="53" t="s">
        <v>4652</v>
      </c>
      <c r="E3061" s="55" t="s">
        <v>4653</v>
      </c>
      <c r="F3061" s="53" t="s">
        <v>430</v>
      </c>
    </row>
    <row r="3062" spans="1:6" x14ac:dyDescent="0.2">
      <c r="A3062" s="202" t="s">
        <v>4649</v>
      </c>
      <c r="B3062" s="203">
        <v>13.52</v>
      </c>
      <c r="D3062" s="53" t="s">
        <v>4654</v>
      </c>
      <c r="E3062" s="55" t="s">
        <v>4653</v>
      </c>
      <c r="F3062" s="53" t="s">
        <v>430</v>
      </c>
    </row>
    <row r="3063" spans="1:6" x14ac:dyDescent="0.2">
      <c r="A3063" s="202" t="s">
        <v>4651</v>
      </c>
      <c r="B3063" s="203">
        <v>12.53</v>
      </c>
      <c r="D3063" s="53" t="s">
        <v>4655</v>
      </c>
      <c r="E3063" s="55" t="s">
        <v>4656</v>
      </c>
      <c r="F3063" s="53" t="s">
        <v>430</v>
      </c>
    </row>
    <row r="3064" spans="1:6" x14ac:dyDescent="0.2">
      <c r="A3064" s="202" t="s">
        <v>4652</v>
      </c>
      <c r="B3064" s="203">
        <v>138.85</v>
      </c>
      <c r="D3064" s="53" t="s">
        <v>4657</v>
      </c>
      <c r="E3064" s="55" t="s">
        <v>4656</v>
      </c>
      <c r="F3064" s="53" t="s">
        <v>430</v>
      </c>
    </row>
    <row r="3065" spans="1:6" x14ac:dyDescent="0.2">
      <c r="A3065" s="202" t="s">
        <v>4654</v>
      </c>
      <c r="B3065" s="203">
        <v>128.31</v>
      </c>
      <c r="D3065" s="53" t="s">
        <v>4658</v>
      </c>
      <c r="E3065" s="55" t="s">
        <v>4659</v>
      </c>
      <c r="F3065" s="53" t="s">
        <v>430</v>
      </c>
    </row>
    <row r="3066" spans="1:6" x14ac:dyDescent="0.2">
      <c r="A3066" s="202" t="s">
        <v>4655</v>
      </c>
      <c r="B3066" s="203">
        <v>122.7</v>
      </c>
      <c r="D3066" s="53" t="s">
        <v>4660</v>
      </c>
      <c r="E3066" s="55" t="s">
        <v>4659</v>
      </c>
      <c r="F3066" s="53" t="s">
        <v>430</v>
      </c>
    </row>
    <row r="3067" spans="1:6" x14ac:dyDescent="0.2">
      <c r="A3067" s="202" t="s">
        <v>4657</v>
      </c>
      <c r="B3067" s="203">
        <v>113.39</v>
      </c>
      <c r="D3067" s="53" t="s">
        <v>4661</v>
      </c>
      <c r="E3067" s="55" t="s">
        <v>4662</v>
      </c>
      <c r="F3067" s="53" t="s">
        <v>430</v>
      </c>
    </row>
    <row r="3068" spans="1:6" x14ac:dyDescent="0.2">
      <c r="A3068" s="202" t="s">
        <v>35427</v>
      </c>
      <c r="B3068" s="203">
        <v>14.28</v>
      </c>
      <c r="D3068" s="53" t="s">
        <v>4663</v>
      </c>
      <c r="E3068" s="55" t="s">
        <v>4662</v>
      </c>
      <c r="F3068" s="53" t="s">
        <v>430</v>
      </c>
    </row>
    <row r="3069" spans="1:6" x14ac:dyDescent="0.2">
      <c r="A3069" s="202" t="s">
        <v>35428</v>
      </c>
      <c r="B3069" s="203">
        <v>13.23</v>
      </c>
      <c r="D3069" s="53" t="s">
        <v>4664</v>
      </c>
      <c r="E3069" s="55" t="s">
        <v>4665</v>
      </c>
      <c r="F3069" s="53" t="s">
        <v>1147</v>
      </c>
    </row>
    <row r="3070" spans="1:6" x14ac:dyDescent="0.2">
      <c r="A3070" s="202" t="s">
        <v>35429</v>
      </c>
      <c r="B3070" s="203">
        <v>17.14</v>
      </c>
      <c r="D3070" s="53" t="s">
        <v>4666</v>
      </c>
      <c r="E3070" s="55" t="s">
        <v>4665</v>
      </c>
      <c r="F3070" s="53" t="s">
        <v>1147</v>
      </c>
    </row>
    <row r="3071" spans="1:6" x14ac:dyDescent="0.2">
      <c r="A3071" s="202" t="s">
        <v>35430</v>
      </c>
      <c r="B3071" s="203">
        <v>15.88</v>
      </c>
      <c r="D3071" s="53" t="s">
        <v>4667</v>
      </c>
      <c r="E3071" s="55" t="s">
        <v>4668</v>
      </c>
      <c r="F3071" s="53" t="s">
        <v>83</v>
      </c>
    </row>
    <row r="3072" spans="1:6" x14ac:dyDescent="0.2">
      <c r="A3072" s="202" t="s">
        <v>4658</v>
      </c>
      <c r="B3072" s="203">
        <v>53.63</v>
      </c>
      <c r="D3072" s="53" t="s">
        <v>4669</v>
      </c>
      <c r="E3072" s="55" t="s">
        <v>4668</v>
      </c>
      <c r="F3072" s="53" t="s">
        <v>83</v>
      </c>
    </row>
    <row r="3073" spans="1:6" x14ac:dyDescent="0.2">
      <c r="A3073" s="202" t="s">
        <v>4660</v>
      </c>
      <c r="B3073" s="203">
        <v>52.75</v>
      </c>
      <c r="D3073" s="53" t="s">
        <v>4670</v>
      </c>
      <c r="E3073" s="55" t="s">
        <v>4671</v>
      </c>
      <c r="F3073" s="53" t="s">
        <v>83</v>
      </c>
    </row>
    <row r="3074" spans="1:6" x14ac:dyDescent="0.2">
      <c r="A3074" s="202" t="s">
        <v>4661</v>
      </c>
      <c r="B3074" s="203">
        <v>43.49</v>
      </c>
      <c r="D3074" s="53" t="s">
        <v>4672</v>
      </c>
      <c r="E3074" s="55" t="s">
        <v>4671</v>
      </c>
      <c r="F3074" s="53" t="s">
        <v>83</v>
      </c>
    </row>
    <row r="3075" spans="1:6" x14ac:dyDescent="0.2">
      <c r="A3075" s="202" t="s">
        <v>4663</v>
      </c>
      <c r="B3075" s="203">
        <v>39.71</v>
      </c>
      <c r="D3075" s="53" t="s">
        <v>4673</v>
      </c>
      <c r="E3075" s="55" t="s">
        <v>4674</v>
      </c>
      <c r="F3075" s="53" t="s">
        <v>430</v>
      </c>
    </row>
    <row r="3076" spans="1:6" x14ac:dyDescent="0.2">
      <c r="A3076" s="202" t="s">
        <v>4664</v>
      </c>
      <c r="B3076" s="203">
        <v>18.13</v>
      </c>
      <c r="D3076" s="53" t="s">
        <v>4675</v>
      </c>
      <c r="E3076" s="55" t="s">
        <v>4674</v>
      </c>
      <c r="F3076" s="53" t="s">
        <v>430</v>
      </c>
    </row>
    <row r="3077" spans="1:6" x14ac:dyDescent="0.2">
      <c r="A3077" s="202" t="s">
        <v>4666</v>
      </c>
      <c r="B3077" s="203">
        <v>16.78</v>
      </c>
      <c r="D3077" s="53" t="s">
        <v>4676</v>
      </c>
      <c r="E3077" s="55" t="s">
        <v>4677</v>
      </c>
      <c r="F3077" s="53" t="s">
        <v>430</v>
      </c>
    </row>
    <row r="3078" spans="1:6" x14ac:dyDescent="0.2">
      <c r="A3078" s="202" t="s">
        <v>4667</v>
      </c>
      <c r="B3078" s="203">
        <v>63.63</v>
      </c>
      <c r="D3078" s="53" t="s">
        <v>4678</v>
      </c>
      <c r="E3078" s="55" t="s">
        <v>4677</v>
      </c>
      <c r="F3078" s="53" t="s">
        <v>430</v>
      </c>
    </row>
    <row r="3079" spans="1:6" x14ac:dyDescent="0.2">
      <c r="A3079" s="202" t="s">
        <v>4669</v>
      </c>
      <c r="B3079" s="203">
        <v>57.09</v>
      </c>
      <c r="D3079" s="53" t="s">
        <v>4679</v>
      </c>
      <c r="E3079" s="55" t="s">
        <v>4680</v>
      </c>
      <c r="F3079" s="53" t="s">
        <v>430</v>
      </c>
    </row>
    <row r="3080" spans="1:6" x14ac:dyDescent="0.2">
      <c r="A3080" s="202" t="s">
        <v>4670</v>
      </c>
      <c r="B3080" s="203">
        <v>71.36</v>
      </c>
      <c r="D3080" s="53" t="s">
        <v>4681</v>
      </c>
      <c r="E3080" s="55" t="s">
        <v>4680</v>
      </c>
      <c r="F3080" s="53" t="s">
        <v>430</v>
      </c>
    </row>
    <row r="3081" spans="1:6" x14ac:dyDescent="0.2">
      <c r="A3081" s="202" t="s">
        <v>4672</v>
      </c>
      <c r="B3081" s="203">
        <v>65.72</v>
      </c>
      <c r="D3081" s="53" t="s">
        <v>4682</v>
      </c>
      <c r="E3081" s="55" t="s">
        <v>4683</v>
      </c>
      <c r="F3081" s="53" t="s">
        <v>4247</v>
      </c>
    </row>
    <row r="3082" spans="1:6" x14ac:dyDescent="0.2">
      <c r="A3082" s="202" t="s">
        <v>4673</v>
      </c>
      <c r="B3082" s="203">
        <v>438.55</v>
      </c>
      <c r="D3082" s="53" t="s">
        <v>4684</v>
      </c>
      <c r="E3082" s="55" t="s">
        <v>4683</v>
      </c>
      <c r="F3082" s="53" t="s">
        <v>4247</v>
      </c>
    </row>
    <row r="3083" spans="1:6" x14ac:dyDescent="0.2">
      <c r="A3083" s="202" t="s">
        <v>4675</v>
      </c>
      <c r="B3083" s="203">
        <v>406.35</v>
      </c>
      <c r="D3083" s="53" t="s">
        <v>4685</v>
      </c>
      <c r="E3083" s="55" t="s">
        <v>4686</v>
      </c>
      <c r="F3083" s="53" t="s">
        <v>671</v>
      </c>
    </row>
    <row r="3084" spans="1:6" x14ac:dyDescent="0.2">
      <c r="A3084" s="202" t="s">
        <v>4676</v>
      </c>
      <c r="B3084" s="203">
        <v>64.23</v>
      </c>
      <c r="D3084" s="53" t="s">
        <v>4687</v>
      </c>
      <c r="E3084" s="55" t="s">
        <v>4686</v>
      </c>
      <c r="F3084" s="53" t="s">
        <v>671</v>
      </c>
    </row>
    <row r="3085" spans="1:6" x14ac:dyDescent="0.2">
      <c r="A3085" s="202" t="s">
        <v>4678</v>
      </c>
      <c r="B3085" s="203">
        <v>61.56</v>
      </c>
      <c r="D3085" s="53" t="s">
        <v>4688</v>
      </c>
      <c r="E3085" s="55" t="s">
        <v>4689</v>
      </c>
      <c r="F3085" s="53" t="s">
        <v>671</v>
      </c>
    </row>
    <row r="3086" spans="1:6" x14ac:dyDescent="0.2">
      <c r="A3086" s="202" t="s">
        <v>4679</v>
      </c>
      <c r="B3086" s="203">
        <v>61.46</v>
      </c>
      <c r="D3086" s="53" t="s">
        <v>4690</v>
      </c>
      <c r="E3086" s="55" t="s">
        <v>4689</v>
      </c>
      <c r="F3086" s="53" t="s">
        <v>671</v>
      </c>
    </row>
    <row r="3087" spans="1:6" x14ac:dyDescent="0.2">
      <c r="A3087" s="202" t="s">
        <v>4681</v>
      </c>
      <c r="B3087" s="203">
        <v>59.87</v>
      </c>
      <c r="D3087" s="53" t="s">
        <v>4691</v>
      </c>
      <c r="E3087" s="55" t="s">
        <v>4692</v>
      </c>
      <c r="F3087" s="53" t="s">
        <v>83</v>
      </c>
    </row>
    <row r="3088" spans="1:6" x14ac:dyDescent="0.2">
      <c r="A3088" s="202" t="s">
        <v>4682</v>
      </c>
      <c r="B3088" s="203">
        <v>2.72</v>
      </c>
      <c r="D3088" s="53" t="s">
        <v>4693</v>
      </c>
      <c r="E3088" s="55" t="s">
        <v>4692</v>
      </c>
      <c r="F3088" s="53" t="s">
        <v>83</v>
      </c>
    </row>
    <row r="3089" spans="1:6" x14ac:dyDescent="0.2">
      <c r="A3089" s="202" t="s">
        <v>4684</v>
      </c>
      <c r="B3089" s="203">
        <v>2.4500000000000002</v>
      </c>
      <c r="D3089" s="53" t="s">
        <v>4694</v>
      </c>
      <c r="E3089" s="55" t="s">
        <v>4695</v>
      </c>
      <c r="F3089" s="53" t="s">
        <v>83</v>
      </c>
    </row>
    <row r="3090" spans="1:6" x14ac:dyDescent="0.2">
      <c r="A3090" s="202" t="s">
        <v>4685</v>
      </c>
      <c r="B3090" s="203">
        <v>685.18</v>
      </c>
      <c r="D3090" s="53" t="s">
        <v>4696</v>
      </c>
      <c r="E3090" s="55" t="s">
        <v>4695</v>
      </c>
      <c r="F3090" s="53" t="s">
        <v>83</v>
      </c>
    </row>
    <row r="3091" spans="1:6" x14ac:dyDescent="0.2">
      <c r="A3091" s="202" t="s">
        <v>4687</v>
      </c>
      <c r="B3091" s="203">
        <v>666.05</v>
      </c>
      <c r="D3091" s="53" t="s">
        <v>4697</v>
      </c>
      <c r="E3091" s="55" t="s">
        <v>4698</v>
      </c>
      <c r="F3091" s="53" t="s">
        <v>83</v>
      </c>
    </row>
    <row r="3092" spans="1:6" x14ac:dyDescent="0.2">
      <c r="A3092" s="202" t="s">
        <v>4688</v>
      </c>
      <c r="B3092" s="203">
        <v>672.8</v>
      </c>
      <c r="D3092" s="53" t="s">
        <v>4699</v>
      </c>
      <c r="E3092" s="55" t="s">
        <v>4698</v>
      </c>
      <c r="F3092" s="53" t="s">
        <v>83</v>
      </c>
    </row>
    <row r="3093" spans="1:6" x14ac:dyDescent="0.2">
      <c r="A3093" s="202" t="s">
        <v>4690</v>
      </c>
      <c r="B3093" s="203">
        <v>644.86</v>
      </c>
      <c r="D3093" s="53" t="s">
        <v>4700</v>
      </c>
      <c r="E3093" s="55" t="s">
        <v>4701</v>
      </c>
      <c r="F3093" s="53" t="s">
        <v>83</v>
      </c>
    </row>
    <row r="3094" spans="1:6" x14ac:dyDescent="0.2">
      <c r="A3094" s="202" t="s">
        <v>4691</v>
      </c>
      <c r="B3094" s="203">
        <v>79.56</v>
      </c>
      <c r="D3094" s="53" t="s">
        <v>4702</v>
      </c>
      <c r="E3094" s="55" t="s">
        <v>4701</v>
      </c>
      <c r="F3094" s="53" t="s">
        <v>83</v>
      </c>
    </row>
    <row r="3095" spans="1:6" x14ac:dyDescent="0.2">
      <c r="A3095" s="202" t="s">
        <v>4693</v>
      </c>
      <c r="B3095" s="203">
        <v>75.53</v>
      </c>
      <c r="D3095" s="53" t="s">
        <v>4703</v>
      </c>
      <c r="E3095" s="55" t="s">
        <v>4704</v>
      </c>
      <c r="F3095" s="53" t="s">
        <v>83</v>
      </c>
    </row>
    <row r="3096" spans="1:6" x14ac:dyDescent="0.2">
      <c r="A3096" s="202" t="s">
        <v>4694</v>
      </c>
      <c r="B3096" s="203">
        <v>85.74</v>
      </c>
      <c r="D3096" s="53" t="s">
        <v>4705</v>
      </c>
      <c r="E3096" s="55" t="s">
        <v>4704</v>
      </c>
      <c r="F3096" s="53" t="s">
        <v>83</v>
      </c>
    </row>
    <row r="3097" spans="1:6" x14ac:dyDescent="0.2">
      <c r="A3097" s="202" t="s">
        <v>4696</v>
      </c>
      <c r="B3097" s="203">
        <v>80.989999999999995</v>
      </c>
      <c r="D3097" s="53" t="s">
        <v>4706</v>
      </c>
      <c r="E3097" s="55" t="s">
        <v>4707</v>
      </c>
      <c r="F3097" s="53" t="s">
        <v>83</v>
      </c>
    </row>
    <row r="3098" spans="1:6" x14ac:dyDescent="0.2">
      <c r="A3098" s="202" t="s">
        <v>4697</v>
      </c>
      <c r="B3098" s="203">
        <v>87.04</v>
      </c>
      <c r="D3098" s="53" t="s">
        <v>4708</v>
      </c>
      <c r="E3098" s="55" t="s">
        <v>4707</v>
      </c>
      <c r="F3098" s="53" t="s">
        <v>83</v>
      </c>
    </row>
    <row r="3099" spans="1:6" x14ac:dyDescent="0.2">
      <c r="A3099" s="202" t="s">
        <v>4699</v>
      </c>
      <c r="B3099" s="203">
        <v>82.22</v>
      </c>
      <c r="D3099" s="53" t="s">
        <v>4709</v>
      </c>
      <c r="E3099" s="55" t="s">
        <v>4710</v>
      </c>
      <c r="F3099" s="53" t="s">
        <v>83</v>
      </c>
    </row>
    <row r="3100" spans="1:6" x14ac:dyDescent="0.2">
      <c r="A3100" s="202" t="s">
        <v>4700</v>
      </c>
      <c r="B3100" s="203">
        <v>92.68</v>
      </c>
      <c r="D3100" s="53" t="s">
        <v>4711</v>
      </c>
      <c r="E3100" s="55" t="s">
        <v>4710</v>
      </c>
      <c r="F3100" s="53" t="s">
        <v>83</v>
      </c>
    </row>
    <row r="3101" spans="1:6" x14ac:dyDescent="0.2">
      <c r="A3101" s="202" t="s">
        <v>4702</v>
      </c>
      <c r="B3101" s="203">
        <v>87.1</v>
      </c>
      <c r="D3101" s="53" t="s">
        <v>4712</v>
      </c>
      <c r="E3101" s="55" t="s">
        <v>4713</v>
      </c>
      <c r="F3101" s="53" t="s">
        <v>83</v>
      </c>
    </row>
    <row r="3102" spans="1:6" x14ac:dyDescent="0.2">
      <c r="A3102" s="202" t="s">
        <v>4703</v>
      </c>
      <c r="B3102" s="203">
        <v>96.54</v>
      </c>
      <c r="D3102" s="53" t="s">
        <v>4714</v>
      </c>
      <c r="E3102" s="55" t="s">
        <v>4713</v>
      </c>
      <c r="F3102" s="53" t="s">
        <v>83</v>
      </c>
    </row>
    <row r="3103" spans="1:6" x14ac:dyDescent="0.2">
      <c r="A3103" s="202" t="s">
        <v>4705</v>
      </c>
      <c r="B3103" s="203">
        <v>90.57</v>
      </c>
      <c r="D3103" s="53" t="s">
        <v>4715</v>
      </c>
      <c r="E3103" s="55" t="s">
        <v>4716</v>
      </c>
      <c r="F3103" s="53" t="s">
        <v>83</v>
      </c>
    </row>
    <row r="3104" spans="1:6" x14ac:dyDescent="0.2">
      <c r="A3104" s="202" t="s">
        <v>4706</v>
      </c>
      <c r="B3104" s="203">
        <v>99.3</v>
      </c>
      <c r="D3104" s="53" t="s">
        <v>4717</v>
      </c>
      <c r="E3104" s="55" t="s">
        <v>4716</v>
      </c>
      <c r="F3104" s="53" t="s">
        <v>83</v>
      </c>
    </row>
    <row r="3105" spans="1:6" x14ac:dyDescent="0.2">
      <c r="A3105" s="202" t="s">
        <v>4708</v>
      </c>
      <c r="B3105" s="203">
        <v>93.21</v>
      </c>
      <c r="D3105" s="53" t="s">
        <v>4718</v>
      </c>
      <c r="E3105" s="55" t="s">
        <v>4719</v>
      </c>
      <c r="F3105" s="53" t="s">
        <v>83</v>
      </c>
    </row>
    <row r="3106" spans="1:6" x14ac:dyDescent="0.2">
      <c r="A3106" s="202" t="s">
        <v>4709</v>
      </c>
      <c r="B3106" s="203">
        <v>105.8</v>
      </c>
      <c r="D3106" s="53" t="s">
        <v>4720</v>
      </c>
      <c r="E3106" s="55" t="s">
        <v>4719</v>
      </c>
      <c r="F3106" s="53" t="s">
        <v>83</v>
      </c>
    </row>
    <row r="3107" spans="1:6" x14ac:dyDescent="0.2">
      <c r="A3107" s="202" t="s">
        <v>4711</v>
      </c>
      <c r="B3107" s="203">
        <v>98.89</v>
      </c>
      <c r="D3107" s="53" t="s">
        <v>4721</v>
      </c>
      <c r="E3107" s="55" t="s">
        <v>4722</v>
      </c>
      <c r="F3107" s="53" t="s">
        <v>83</v>
      </c>
    </row>
    <row r="3108" spans="1:6" x14ac:dyDescent="0.2">
      <c r="A3108" s="202" t="s">
        <v>4712</v>
      </c>
      <c r="B3108" s="203">
        <v>113.72</v>
      </c>
      <c r="D3108" s="53" t="s">
        <v>4723</v>
      </c>
      <c r="E3108" s="55" t="s">
        <v>4722</v>
      </c>
      <c r="F3108" s="53" t="s">
        <v>83</v>
      </c>
    </row>
    <row r="3109" spans="1:6" x14ac:dyDescent="0.2">
      <c r="A3109" s="202" t="s">
        <v>4714</v>
      </c>
      <c r="B3109" s="203">
        <v>106.23</v>
      </c>
      <c r="D3109" s="53" t="s">
        <v>4724</v>
      </c>
      <c r="E3109" s="55" t="s">
        <v>4725</v>
      </c>
      <c r="F3109" s="53" t="s">
        <v>83</v>
      </c>
    </row>
    <row r="3110" spans="1:6" x14ac:dyDescent="0.2">
      <c r="A3110" s="202" t="s">
        <v>4715</v>
      </c>
      <c r="B3110" s="203">
        <v>128.06</v>
      </c>
      <c r="D3110" s="53" t="s">
        <v>4726</v>
      </c>
      <c r="E3110" s="55" t="s">
        <v>4725</v>
      </c>
      <c r="F3110" s="53" t="s">
        <v>83</v>
      </c>
    </row>
    <row r="3111" spans="1:6" x14ac:dyDescent="0.2">
      <c r="A3111" s="202" t="s">
        <v>4717</v>
      </c>
      <c r="B3111" s="203">
        <v>119.41</v>
      </c>
      <c r="D3111" s="53" t="s">
        <v>4727</v>
      </c>
      <c r="E3111" s="55" t="s">
        <v>4728</v>
      </c>
      <c r="F3111" s="53" t="s">
        <v>83</v>
      </c>
    </row>
    <row r="3112" spans="1:6" x14ac:dyDescent="0.2">
      <c r="A3112" s="202" t="s">
        <v>4718</v>
      </c>
      <c r="B3112" s="203">
        <v>139.18</v>
      </c>
      <c r="D3112" s="53" t="s">
        <v>4729</v>
      </c>
      <c r="E3112" s="55" t="s">
        <v>4728</v>
      </c>
      <c r="F3112" s="53" t="s">
        <v>83</v>
      </c>
    </row>
    <row r="3113" spans="1:6" x14ac:dyDescent="0.2">
      <c r="A3113" s="202" t="s">
        <v>4720</v>
      </c>
      <c r="B3113" s="203">
        <v>129.77000000000001</v>
      </c>
      <c r="D3113" s="53" t="s">
        <v>4730</v>
      </c>
      <c r="E3113" s="55" t="s">
        <v>4731</v>
      </c>
      <c r="F3113" s="53" t="s">
        <v>83</v>
      </c>
    </row>
    <row r="3114" spans="1:6" x14ac:dyDescent="0.2">
      <c r="A3114" s="202" t="s">
        <v>4721</v>
      </c>
      <c r="B3114" s="203">
        <v>152.13999999999999</v>
      </c>
      <c r="D3114" s="53" t="s">
        <v>4732</v>
      </c>
      <c r="E3114" s="55" t="s">
        <v>4731</v>
      </c>
      <c r="F3114" s="53" t="s">
        <v>83</v>
      </c>
    </row>
    <row r="3115" spans="1:6" x14ac:dyDescent="0.2">
      <c r="A3115" s="202" t="s">
        <v>4723</v>
      </c>
      <c r="B3115" s="203">
        <v>141.54</v>
      </c>
      <c r="D3115" s="53" t="s">
        <v>4733</v>
      </c>
      <c r="E3115" s="55" t="s">
        <v>4734</v>
      </c>
      <c r="F3115" s="53" t="s">
        <v>83</v>
      </c>
    </row>
    <row r="3116" spans="1:6" x14ac:dyDescent="0.2">
      <c r="A3116" s="202" t="s">
        <v>4724</v>
      </c>
      <c r="B3116" s="203">
        <v>188.89</v>
      </c>
      <c r="D3116" s="53" t="s">
        <v>4735</v>
      </c>
      <c r="E3116" s="55" t="s">
        <v>4734</v>
      </c>
      <c r="F3116" s="53" t="s">
        <v>83</v>
      </c>
    </row>
    <row r="3117" spans="1:6" x14ac:dyDescent="0.2">
      <c r="A3117" s="202" t="s">
        <v>4726</v>
      </c>
      <c r="B3117" s="203">
        <v>176.62</v>
      </c>
      <c r="D3117" s="53" t="s">
        <v>4736</v>
      </c>
      <c r="E3117" s="55" t="s">
        <v>4737</v>
      </c>
      <c r="F3117" s="53" t="s">
        <v>83</v>
      </c>
    </row>
    <row r="3118" spans="1:6" x14ac:dyDescent="0.2">
      <c r="A3118" s="202" t="s">
        <v>4727</v>
      </c>
      <c r="B3118" s="203">
        <v>274.23</v>
      </c>
      <c r="D3118" s="53" t="s">
        <v>4738</v>
      </c>
      <c r="E3118" s="55" t="s">
        <v>4737</v>
      </c>
      <c r="F3118" s="53" t="s">
        <v>83</v>
      </c>
    </row>
    <row r="3119" spans="1:6" x14ac:dyDescent="0.2">
      <c r="A3119" s="202" t="s">
        <v>4729</v>
      </c>
      <c r="B3119" s="203">
        <v>257.61</v>
      </c>
      <c r="D3119" s="53" t="s">
        <v>4739</v>
      </c>
      <c r="E3119" s="55" t="s">
        <v>4740</v>
      </c>
      <c r="F3119" s="53" t="s">
        <v>83</v>
      </c>
    </row>
    <row r="3120" spans="1:6" x14ac:dyDescent="0.2">
      <c r="A3120" s="202" t="s">
        <v>4730</v>
      </c>
      <c r="B3120" s="203">
        <v>302.8</v>
      </c>
      <c r="D3120" s="53" t="s">
        <v>4741</v>
      </c>
      <c r="E3120" s="55" t="s">
        <v>4740</v>
      </c>
      <c r="F3120" s="53" t="s">
        <v>83</v>
      </c>
    </row>
    <row r="3121" spans="1:6" x14ac:dyDescent="0.2">
      <c r="A3121" s="202" t="s">
        <v>4732</v>
      </c>
      <c r="B3121" s="203">
        <v>279.07</v>
      </c>
      <c r="D3121" s="53" t="s">
        <v>4742</v>
      </c>
      <c r="E3121" s="55" t="s">
        <v>4743</v>
      </c>
      <c r="F3121" s="53" t="s">
        <v>83</v>
      </c>
    </row>
    <row r="3122" spans="1:6" x14ac:dyDescent="0.2">
      <c r="A3122" s="202" t="s">
        <v>4733</v>
      </c>
      <c r="B3122" s="203">
        <v>312.12</v>
      </c>
      <c r="D3122" s="53" t="s">
        <v>4744</v>
      </c>
      <c r="E3122" s="55" t="s">
        <v>4743</v>
      </c>
      <c r="F3122" s="53" t="s">
        <v>83</v>
      </c>
    </row>
    <row r="3123" spans="1:6" x14ac:dyDescent="0.2">
      <c r="A3123" s="202" t="s">
        <v>4735</v>
      </c>
      <c r="B3123" s="203">
        <v>288.39</v>
      </c>
      <c r="D3123" s="53" t="s">
        <v>4745</v>
      </c>
      <c r="E3123" s="55" t="s">
        <v>4746</v>
      </c>
      <c r="F3123" s="53" t="s">
        <v>430</v>
      </c>
    </row>
    <row r="3124" spans="1:6" x14ac:dyDescent="0.2">
      <c r="A3124" s="202" t="s">
        <v>4736</v>
      </c>
      <c r="B3124" s="203">
        <v>448.82</v>
      </c>
      <c r="D3124" s="53" t="s">
        <v>4747</v>
      </c>
      <c r="E3124" s="55" t="s">
        <v>4746</v>
      </c>
      <c r="F3124" s="53" t="s">
        <v>430</v>
      </c>
    </row>
    <row r="3125" spans="1:6" x14ac:dyDescent="0.2">
      <c r="A3125" s="202" t="s">
        <v>4738</v>
      </c>
      <c r="B3125" s="203">
        <v>410.82</v>
      </c>
      <c r="D3125" s="53" t="s">
        <v>4748</v>
      </c>
      <c r="E3125" s="55" t="s">
        <v>4749</v>
      </c>
      <c r="F3125" s="53" t="s">
        <v>430</v>
      </c>
    </row>
    <row r="3126" spans="1:6" x14ac:dyDescent="0.2">
      <c r="A3126" s="202" t="s">
        <v>4739</v>
      </c>
      <c r="B3126" s="203">
        <v>682.77</v>
      </c>
      <c r="D3126" s="53" t="s">
        <v>4750</v>
      </c>
      <c r="E3126" s="55" t="s">
        <v>4749</v>
      </c>
      <c r="F3126" s="53" t="s">
        <v>430</v>
      </c>
    </row>
    <row r="3127" spans="1:6" x14ac:dyDescent="0.2">
      <c r="A3127" s="202" t="s">
        <v>4741</v>
      </c>
      <c r="B3127" s="203">
        <v>653.20000000000005</v>
      </c>
      <c r="D3127" s="53" t="s">
        <v>4751</v>
      </c>
      <c r="E3127" s="55" t="s">
        <v>4752</v>
      </c>
      <c r="F3127" s="53" t="s">
        <v>430</v>
      </c>
    </row>
    <row r="3128" spans="1:6" x14ac:dyDescent="0.2">
      <c r="A3128" s="202" t="s">
        <v>4742</v>
      </c>
      <c r="B3128" s="203">
        <v>708.97</v>
      </c>
      <c r="D3128" s="53" t="s">
        <v>4753</v>
      </c>
      <c r="E3128" s="55" t="s">
        <v>4752</v>
      </c>
      <c r="F3128" s="53" t="s">
        <v>430</v>
      </c>
    </row>
    <row r="3129" spans="1:6" x14ac:dyDescent="0.2">
      <c r="A3129" s="202" t="s">
        <v>4744</v>
      </c>
      <c r="B3129" s="203">
        <v>677.15</v>
      </c>
      <c r="D3129" s="53" t="s">
        <v>4754</v>
      </c>
      <c r="E3129" s="55" t="s">
        <v>4755</v>
      </c>
      <c r="F3129" s="53" t="s">
        <v>430</v>
      </c>
    </row>
    <row r="3130" spans="1:6" x14ac:dyDescent="0.2">
      <c r="A3130" s="202" t="s">
        <v>4745</v>
      </c>
      <c r="B3130" s="203">
        <v>84.86</v>
      </c>
      <c r="D3130" s="53" t="s">
        <v>4756</v>
      </c>
      <c r="E3130" s="55" t="s">
        <v>4755</v>
      </c>
      <c r="F3130" s="53" t="s">
        <v>430</v>
      </c>
    </row>
    <row r="3131" spans="1:6" x14ac:dyDescent="0.2">
      <c r="A3131" s="202" t="s">
        <v>4747</v>
      </c>
      <c r="B3131" s="203">
        <v>73.55</v>
      </c>
      <c r="D3131" s="53" t="s">
        <v>4757</v>
      </c>
      <c r="E3131" s="55" t="s">
        <v>4758</v>
      </c>
      <c r="F3131" s="53" t="s">
        <v>430</v>
      </c>
    </row>
    <row r="3132" spans="1:6" x14ac:dyDescent="0.2">
      <c r="A3132" s="202" t="s">
        <v>4748</v>
      </c>
      <c r="B3132" s="203">
        <v>172.18</v>
      </c>
      <c r="D3132" s="53" t="s">
        <v>4759</v>
      </c>
      <c r="E3132" s="55" t="s">
        <v>4758</v>
      </c>
      <c r="F3132" s="53" t="s">
        <v>430</v>
      </c>
    </row>
    <row r="3133" spans="1:6" x14ac:dyDescent="0.2">
      <c r="A3133" s="202" t="s">
        <v>4750</v>
      </c>
      <c r="B3133" s="203">
        <v>156.66999999999999</v>
      </c>
      <c r="D3133" s="53" t="s">
        <v>4760</v>
      </c>
      <c r="E3133" s="55" t="s">
        <v>4761</v>
      </c>
      <c r="F3133" s="53" t="s">
        <v>430</v>
      </c>
    </row>
    <row r="3134" spans="1:6" x14ac:dyDescent="0.2">
      <c r="A3134" s="202" t="s">
        <v>4751</v>
      </c>
      <c r="B3134" s="203">
        <v>87.32</v>
      </c>
      <c r="D3134" s="53" t="s">
        <v>4762</v>
      </c>
      <c r="E3134" s="55" t="s">
        <v>4761</v>
      </c>
      <c r="F3134" s="53" t="s">
        <v>430</v>
      </c>
    </row>
    <row r="3135" spans="1:6" x14ac:dyDescent="0.2">
      <c r="A3135" s="202" t="s">
        <v>4753</v>
      </c>
      <c r="B3135" s="203">
        <v>83.11</v>
      </c>
      <c r="D3135" s="53" t="s">
        <v>4763</v>
      </c>
      <c r="E3135" s="55" t="s">
        <v>4764</v>
      </c>
      <c r="F3135" s="53" t="s">
        <v>430</v>
      </c>
    </row>
    <row r="3136" spans="1:6" x14ac:dyDescent="0.2">
      <c r="A3136" s="202" t="s">
        <v>4754</v>
      </c>
      <c r="B3136" s="203">
        <v>126.32</v>
      </c>
      <c r="D3136" s="53" t="s">
        <v>4765</v>
      </c>
      <c r="E3136" s="55" t="s">
        <v>4764</v>
      </c>
      <c r="F3136" s="53" t="s">
        <v>430</v>
      </c>
    </row>
    <row r="3137" spans="1:6" x14ac:dyDescent="0.2">
      <c r="A3137" s="202" t="s">
        <v>4756</v>
      </c>
      <c r="B3137" s="203">
        <v>120.66</v>
      </c>
      <c r="D3137" s="53" t="s">
        <v>4766</v>
      </c>
      <c r="E3137" s="55" t="s">
        <v>4767</v>
      </c>
      <c r="F3137" s="53" t="s">
        <v>430</v>
      </c>
    </row>
    <row r="3138" spans="1:6" x14ac:dyDescent="0.2">
      <c r="A3138" s="202" t="s">
        <v>4757</v>
      </c>
      <c r="B3138" s="203">
        <v>165.49</v>
      </c>
      <c r="D3138" s="53" t="s">
        <v>4768</v>
      </c>
      <c r="E3138" s="55" t="s">
        <v>4767</v>
      </c>
      <c r="F3138" s="53" t="s">
        <v>430</v>
      </c>
    </row>
    <row r="3139" spans="1:6" x14ac:dyDescent="0.2">
      <c r="A3139" s="202" t="s">
        <v>4759</v>
      </c>
      <c r="B3139" s="203">
        <v>158.49</v>
      </c>
      <c r="D3139" s="53" t="s">
        <v>4769</v>
      </c>
      <c r="E3139" s="55" t="s">
        <v>4770</v>
      </c>
      <c r="F3139" s="53" t="s">
        <v>430</v>
      </c>
    </row>
    <row r="3140" spans="1:6" x14ac:dyDescent="0.2">
      <c r="A3140" s="202" t="s">
        <v>4760</v>
      </c>
      <c r="B3140" s="203">
        <v>200.47</v>
      </c>
      <c r="D3140" s="53" t="s">
        <v>4771</v>
      </c>
      <c r="E3140" s="55" t="s">
        <v>4770</v>
      </c>
      <c r="F3140" s="53" t="s">
        <v>430</v>
      </c>
    </row>
    <row r="3141" spans="1:6" x14ac:dyDescent="0.2">
      <c r="A3141" s="202" t="s">
        <v>4762</v>
      </c>
      <c r="B3141" s="203">
        <v>181.19</v>
      </c>
      <c r="D3141" s="53" t="s">
        <v>4772</v>
      </c>
      <c r="E3141" s="55" t="s">
        <v>4773</v>
      </c>
      <c r="F3141" s="53" t="s">
        <v>430</v>
      </c>
    </row>
    <row r="3142" spans="1:6" x14ac:dyDescent="0.2">
      <c r="A3142" s="202" t="s">
        <v>4763</v>
      </c>
      <c r="B3142" s="203">
        <v>239.47</v>
      </c>
      <c r="D3142" s="53" t="s">
        <v>4774</v>
      </c>
      <c r="E3142" s="55" t="s">
        <v>4773</v>
      </c>
      <c r="F3142" s="53" t="s">
        <v>430</v>
      </c>
    </row>
    <row r="3143" spans="1:6" x14ac:dyDescent="0.2">
      <c r="A3143" s="202" t="s">
        <v>4765</v>
      </c>
      <c r="B3143" s="203">
        <v>218.74</v>
      </c>
      <c r="D3143" s="53" t="s">
        <v>4775</v>
      </c>
      <c r="E3143" s="55" t="s">
        <v>4776</v>
      </c>
      <c r="F3143" s="53" t="s">
        <v>430</v>
      </c>
    </row>
    <row r="3144" spans="1:6" x14ac:dyDescent="0.2">
      <c r="A3144" s="202" t="s">
        <v>4766</v>
      </c>
      <c r="B3144" s="203">
        <v>278.64</v>
      </c>
      <c r="D3144" s="53" t="s">
        <v>4777</v>
      </c>
      <c r="E3144" s="55" t="s">
        <v>4776</v>
      </c>
      <c r="F3144" s="53" t="s">
        <v>430</v>
      </c>
    </row>
    <row r="3145" spans="1:6" x14ac:dyDescent="0.2">
      <c r="A3145" s="202" t="s">
        <v>4768</v>
      </c>
      <c r="B3145" s="203">
        <v>256.56</v>
      </c>
      <c r="D3145" s="53" t="s">
        <v>4778</v>
      </c>
      <c r="E3145" s="55" t="s">
        <v>4779</v>
      </c>
      <c r="F3145" s="53" t="s">
        <v>1147</v>
      </c>
    </row>
    <row r="3146" spans="1:6" x14ac:dyDescent="0.2">
      <c r="A3146" s="202" t="s">
        <v>4769</v>
      </c>
      <c r="B3146" s="203">
        <v>709.67</v>
      </c>
      <c r="D3146" s="53" t="s">
        <v>4780</v>
      </c>
      <c r="E3146" s="55" t="s">
        <v>4779</v>
      </c>
      <c r="F3146" s="53" t="s">
        <v>1147</v>
      </c>
    </row>
    <row r="3147" spans="1:6" x14ac:dyDescent="0.2">
      <c r="A3147" s="202" t="s">
        <v>4771</v>
      </c>
      <c r="B3147" s="203">
        <v>622.54</v>
      </c>
      <c r="D3147" s="53" t="s">
        <v>4781</v>
      </c>
      <c r="E3147" s="55" t="s">
        <v>4782</v>
      </c>
      <c r="F3147" s="53" t="s">
        <v>1147</v>
      </c>
    </row>
    <row r="3148" spans="1:6" x14ac:dyDescent="0.2">
      <c r="A3148" s="202" t="s">
        <v>4772</v>
      </c>
      <c r="B3148" s="203">
        <v>748.68</v>
      </c>
      <c r="D3148" s="53" t="s">
        <v>4783</v>
      </c>
      <c r="E3148" s="55" t="s">
        <v>4782</v>
      </c>
      <c r="F3148" s="53" t="s">
        <v>1147</v>
      </c>
    </row>
    <row r="3149" spans="1:6" x14ac:dyDescent="0.2">
      <c r="A3149" s="202" t="s">
        <v>4774</v>
      </c>
      <c r="B3149" s="203">
        <v>660.08</v>
      </c>
      <c r="D3149" s="53" t="s">
        <v>4784</v>
      </c>
      <c r="E3149" s="55" t="s">
        <v>4785</v>
      </c>
      <c r="F3149" s="53" t="s">
        <v>1147</v>
      </c>
    </row>
    <row r="3150" spans="1:6" x14ac:dyDescent="0.2">
      <c r="A3150" s="202" t="s">
        <v>4775</v>
      </c>
      <c r="B3150" s="203">
        <v>787.85</v>
      </c>
      <c r="D3150" s="53" t="s">
        <v>4786</v>
      </c>
      <c r="E3150" s="55" t="s">
        <v>4785</v>
      </c>
      <c r="F3150" s="53" t="s">
        <v>1147</v>
      </c>
    </row>
    <row r="3151" spans="1:6" x14ac:dyDescent="0.2">
      <c r="A3151" s="202" t="s">
        <v>4777</v>
      </c>
      <c r="B3151" s="203">
        <v>697.91</v>
      </c>
      <c r="D3151" s="53" t="s">
        <v>4787</v>
      </c>
      <c r="E3151" s="55" t="s">
        <v>4788</v>
      </c>
      <c r="F3151" s="53" t="s">
        <v>1147</v>
      </c>
    </row>
    <row r="3152" spans="1:6" x14ac:dyDescent="0.2">
      <c r="A3152" s="202" t="s">
        <v>4778</v>
      </c>
      <c r="B3152" s="203">
        <v>7.52</v>
      </c>
      <c r="D3152" s="53" t="s">
        <v>4789</v>
      </c>
      <c r="E3152" s="55" t="s">
        <v>4788</v>
      </c>
      <c r="F3152" s="53" t="s">
        <v>1147</v>
      </c>
    </row>
    <row r="3153" spans="1:6" x14ac:dyDescent="0.2">
      <c r="A3153" s="202" t="s">
        <v>4780</v>
      </c>
      <c r="B3153" s="203">
        <v>7.2</v>
      </c>
      <c r="D3153" s="53" t="s">
        <v>4790</v>
      </c>
      <c r="E3153" s="55" t="s">
        <v>4791</v>
      </c>
      <c r="F3153" s="53" t="s">
        <v>1147</v>
      </c>
    </row>
    <row r="3154" spans="1:6" x14ac:dyDescent="0.2">
      <c r="A3154" s="202" t="s">
        <v>4781</v>
      </c>
      <c r="B3154" s="203">
        <v>42.11</v>
      </c>
      <c r="D3154" s="53" t="s">
        <v>4792</v>
      </c>
      <c r="E3154" s="55" t="s">
        <v>4791</v>
      </c>
      <c r="F3154" s="53" t="s">
        <v>1147</v>
      </c>
    </row>
    <row r="3155" spans="1:6" x14ac:dyDescent="0.2">
      <c r="A3155" s="202" t="s">
        <v>4783</v>
      </c>
      <c r="B3155" s="203">
        <v>36.5</v>
      </c>
      <c r="D3155" s="53" t="s">
        <v>4793</v>
      </c>
      <c r="E3155" s="55" t="s">
        <v>4794</v>
      </c>
      <c r="F3155" s="53" t="s">
        <v>1147</v>
      </c>
    </row>
    <row r="3156" spans="1:6" x14ac:dyDescent="0.2">
      <c r="A3156" s="202" t="s">
        <v>4784</v>
      </c>
      <c r="B3156" s="203">
        <v>117.91</v>
      </c>
      <c r="D3156" s="53" t="s">
        <v>4795</v>
      </c>
      <c r="E3156" s="55" t="s">
        <v>4794</v>
      </c>
      <c r="F3156" s="53" t="s">
        <v>1147</v>
      </c>
    </row>
    <row r="3157" spans="1:6" x14ac:dyDescent="0.2">
      <c r="A3157" s="202" t="s">
        <v>4786</v>
      </c>
      <c r="B3157" s="203">
        <v>102.2</v>
      </c>
      <c r="D3157" s="53" t="s">
        <v>4796</v>
      </c>
      <c r="E3157" s="55" t="s">
        <v>4797</v>
      </c>
      <c r="F3157" s="53" t="s">
        <v>1147</v>
      </c>
    </row>
    <row r="3158" spans="1:6" x14ac:dyDescent="0.2">
      <c r="A3158" s="202" t="s">
        <v>4787</v>
      </c>
      <c r="B3158" s="203">
        <v>65.69</v>
      </c>
      <c r="D3158" s="53" t="s">
        <v>4798</v>
      </c>
      <c r="E3158" s="55" t="s">
        <v>4797</v>
      </c>
      <c r="F3158" s="53" t="s">
        <v>1147</v>
      </c>
    </row>
    <row r="3159" spans="1:6" x14ac:dyDescent="0.2">
      <c r="A3159" s="202" t="s">
        <v>4789</v>
      </c>
      <c r="B3159" s="203">
        <v>56.94</v>
      </c>
      <c r="D3159" s="53" t="s">
        <v>4799</v>
      </c>
      <c r="E3159" s="55" t="s">
        <v>4800</v>
      </c>
      <c r="F3159" s="53" t="s">
        <v>1147</v>
      </c>
    </row>
    <row r="3160" spans="1:6" x14ac:dyDescent="0.2">
      <c r="A3160" s="202" t="s">
        <v>4790</v>
      </c>
      <c r="B3160" s="203">
        <v>33.69</v>
      </c>
      <c r="D3160" s="53" t="s">
        <v>4801</v>
      </c>
      <c r="E3160" s="55" t="s">
        <v>4800</v>
      </c>
      <c r="F3160" s="53" t="s">
        <v>1147</v>
      </c>
    </row>
    <row r="3161" spans="1:6" x14ac:dyDescent="0.2">
      <c r="A3161" s="202" t="s">
        <v>4792</v>
      </c>
      <c r="B3161" s="203">
        <v>29.2</v>
      </c>
      <c r="D3161" s="53" t="s">
        <v>4802</v>
      </c>
      <c r="E3161" s="55" t="s">
        <v>4803</v>
      </c>
      <c r="F3161" s="53" t="s">
        <v>1147</v>
      </c>
    </row>
    <row r="3162" spans="1:6" x14ac:dyDescent="0.2">
      <c r="A3162" s="202" t="s">
        <v>4793</v>
      </c>
      <c r="B3162" s="203">
        <v>22.43</v>
      </c>
      <c r="D3162" s="53" t="s">
        <v>4804</v>
      </c>
      <c r="E3162" s="55" t="s">
        <v>4803</v>
      </c>
      <c r="F3162" s="53" t="s">
        <v>1147</v>
      </c>
    </row>
    <row r="3163" spans="1:6" x14ac:dyDescent="0.2">
      <c r="A3163" s="202" t="s">
        <v>4795</v>
      </c>
      <c r="B3163" s="203">
        <v>21.68</v>
      </c>
      <c r="D3163" s="53" t="s">
        <v>4805</v>
      </c>
      <c r="E3163" s="55" t="s">
        <v>4806</v>
      </c>
      <c r="F3163" s="53" t="s">
        <v>1147</v>
      </c>
    </row>
    <row r="3164" spans="1:6" x14ac:dyDescent="0.2">
      <c r="A3164" s="202" t="s">
        <v>4796</v>
      </c>
      <c r="B3164" s="203">
        <v>1681.39</v>
      </c>
      <c r="D3164" s="53" t="s">
        <v>4807</v>
      </c>
      <c r="E3164" s="55" t="s">
        <v>4806</v>
      </c>
      <c r="F3164" s="53" t="s">
        <v>1147</v>
      </c>
    </row>
    <row r="3165" spans="1:6" x14ac:dyDescent="0.2">
      <c r="A3165" s="202" t="s">
        <v>4798</v>
      </c>
      <c r="B3165" s="203">
        <v>1473.58</v>
      </c>
      <c r="D3165" s="53" t="s">
        <v>4808</v>
      </c>
      <c r="E3165" s="55" t="s">
        <v>4809</v>
      </c>
      <c r="F3165" s="53" t="s">
        <v>1147</v>
      </c>
    </row>
    <row r="3166" spans="1:6" x14ac:dyDescent="0.2">
      <c r="A3166" s="202" t="s">
        <v>4799</v>
      </c>
      <c r="B3166" s="203">
        <v>10.29</v>
      </c>
      <c r="D3166" s="53" t="s">
        <v>4810</v>
      </c>
      <c r="E3166" s="55" t="s">
        <v>4809</v>
      </c>
      <c r="F3166" s="53" t="s">
        <v>1147</v>
      </c>
    </row>
    <row r="3167" spans="1:6" x14ac:dyDescent="0.2">
      <c r="A3167" s="202" t="s">
        <v>4801</v>
      </c>
      <c r="B3167" s="203">
        <v>9.3800000000000008</v>
      </c>
      <c r="D3167" s="53" t="s">
        <v>4811</v>
      </c>
      <c r="E3167" s="55" t="s">
        <v>4812</v>
      </c>
      <c r="F3167" s="53" t="s">
        <v>1147</v>
      </c>
    </row>
    <row r="3168" spans="1:6" x14ac:dyDescent="0.2">
      <c r="A3168" s="202" t="s">
        <v>4802</v>
      </c>
      <c r="B3168" s="203">
        <v>41.65</v>
      </c>
      <c r="D3168" s="53" t="s">
        <v>4813</v>
      </c>
      <c r="E3168" s="55" t="s">
        <v>4812</v>
      </c>
      <c r="F3168" s="53" t="s">
        <v>1147</v>
      </c>
    </row>
    <row r="3169" spans="1:6" x14ac:dyDescent="0.2">
      <c r="A3169" s="202" t="s">
        <v>4804</v>
      </c>
      <c r="B3169" s="203">
        <v>39.08</v>
      </c>
      <c r="D3169" s="53" t="s">
        <v>4814</v>
      </c>
      <c r="E3169" s="55" t="s">
        <v>4815</v>
      </c>
      <c r="F3169" s="53" t="s">
        <v>1147</v>
      </c>
    </row>
    <row r="3170" spans="1:6" x14ac:dyDescent="0.2">
      <c r="A3170" s="202" t="s">
        <v>4805</v>
      </c>
      <c r="B3170" s="203">
        <v>32.06</v>
      </c>
      <c r="D3170" s="53" t="s">
        <v>4816</v>
      </c>
      <c r="E3170" s="55" t="s">
        <v>4815</v>
      </c>
      <c r="F3170" s="53" t="s">
        <v>1147</v>
      </c>
    </row>
    <row r="3171" spans="1:6" x14ac:dyDescent="0.2">
      <c r="A3171" s="202" t="s">
        <v>4807</v>
      </c>
      <c r="B3171" s="203">
        <v>28.7</v>
      </c>
      <c r="D3171" s="53" t="s">
        <v>4817</v>
      </c>
      <c r="E3171" s="55" t="s">
        <v>4818</v>
      </c>
      <c r="F3171" s="53" t="s">
        <v>1147</v>
      </c>
    </row>
    <row r="3172" spans="1:6" x14ac:dyDescent="0.2">
      <c r="A3172" s="202" t="s">
        <v>4808</v>
      </c>
      <c r="B3172" s="203">
        <v>430.63</v>
      </c>
      <c r="D3172" s="53" t="s">
        <v>4819</v>
      </c>
      <c r="E3172" s="55" t="s">
        <v>4818</v>
      </c>
      <c r="F3172" s="53" t="s">
        <v>1147</v>
      </c>
    </row>
    <row r="3173" spans="1:6" x14ac:dyDescent="0.2">
      <c r="A3173" s="202" t="s">
        <v>4810</v>
      </c>
      <c r="B3173" s="203">
        <v>389.38</v>
      </c>
      <c r="D3173" s="53" t="s">
        <v>4820</v>
      </c>
      <c r="E3173" s="55" t="s">
        <v>4821</v>
      </c>
      <c r="F3173" s="53" t="s">
        <v>1147</v>
      </c>
    </row>
    <row r="3174" spans="1:6" x14ac:dyDescent="0.2">
      <c r="A3174" s="202" t="s">
        <v>4811</v>
      </c>
      <c r="B3174" s="203">
        <v>120.85</v>
      </c>
      <c r="D3174" s="53" t="s">
        <v>4822</v>
      </c>
      <c r="E3174" s="55" t="s">
        <v>4821</v>
      </c>
      <c r="F3174" s="53" t="s">
        <v>1147</v>
      </c>
    </row>
    <row r="3175" spans="1:6" x14ac:dyDescent="0.2">
      <c r="A3175" s="202" t="s">
        <v>4813</v>
      </c>
      <c r="B3175" s="203">
        <v>118.91</v>
      </c>
      <c r="D3175" s="53" t="s">
        <v>4823</v>
      </c>
      <c r="E3175" s="55" t="s">
        <v>4824</v>
      </c>
      <c r="F3175" s="53" t="s">
        <v>1147</v>
      </c>
    </row>
    <row r="3176" spans="1:6" x14ac:dyDescent="0.2">
      <c r="A3176" s="202" t="s">
        <v>4814</v>
      </c>
      <c r="B3176" s="203">
        <v>4.71</v>
      </c>
      <c r="D3176" s="53" t="s">
        <v>4825</v>
      </c>
      <c r="E3176" s="55" t="s">
        <v>4824</v>
      </c>
      <c r="F3176" s="53" t="s">
        <v>1147</v>
      </c>
    </row>
    <row r="3177" spans="1:6" x14ac:dyDescent="0.2">
      <c r="A3177" s="202" t="s">
        <v>4816</v>
      </c>
      <c r="B3177" s="203">
        <v>4.08</v>
      </c>
      <c r="D3177" s="53" t="s">
        <v>4826</v>
      </c>
      <c r="E3177" s="55" t="s">
        <v>4827</v>
      </c>
      <c r="F3177" s="53" t="s">
        <v>1147</v>
      </c>
    </row>
    <row r="3178" spans="1:6" x14ac:dyDescent="0.2">
      <c r="A3178" s="202" t="s">
        <v>4817</v>
      </c>
      <c r="B3178" s="203">
        <v>3.57</v>
      </c>
      <c r="D3178" s="53" t="s">
        <v>4828</v>
      </c>
      <c r="E3178" s="55" t="s">
        <v>4827</v>
      </c>
      <c r="F3178" s="53" t="s">
        <v>1147</v>
      </c>
    </row>
    <row r="3179" spans="1:6" x14ac:dyDescent="0.2">
      <c r="A3179" s="202" t="s">
        <v>4819</v>
      </c>
      <c r="B3179" s="203">
        <v>3.16</v>
      </c>
      <c r="D3179" s="53" t="s">
        <v>4829</v>
      </c>
      <c r="E3179" s="55" t="s">
        <v>4830</v>
      </c>
      <c r="F3179" s="53" t="s">
        <v>1147</v>
      </c>
    </row>
    <row r="3180" spans="1:6" x14ac:dyDescent="0.2">
      <c r="A3180" s="202" t="s">
        <v>4820</v>
      </c>
      <c r="B3180" s="203">
        <v>52.94</v>
      </c>
      <c r="D3180" s="53" t="s">
        <v>4831</v>
      </c>
      <c r="E3180" s="55" t="s">
        <v>4830</v>
      </c>
      <c r="F3180" s="53" t="s">
        <v>1147</v>
      </c>
    </row>
    <row r="3181" spans="1:6" x14ac:dyDescent="0.2">
      <c r="A3181" s="202" t="s">
        <v>4822</v>
      </c>
      <c r="B3181" s="203">
        <v>52.11</v>
      </c>
      <c r="D3181" s="53" t="s">
        <v>4832</v>
      </c>
      <c r="E3181" s="55" t="s">
        <v>4833</v>
      </c>
      <c r="F3181" s="53" t="s">
        <v>1147</v>
      </c>
    </row>
    <row r="3182" spans="1:6" x14ac:dyDescent="0.2">
      <c r="A3182" s="202" t="s">
        <v>4823</v>
      </c>
      <c r="B3182" s="203">
        <v>34.880000000000003</v>
      </c>
      <c r="D3182" s="53" t="s">
        <v>4834</v>
      </c>
      <c r="E3182" s="55" t="s">
        <v>4833</v>
      </c>
      <c r="F3182" s="53" t="s">
        <v>1147</v>
      </c>
    </row>
    <row r="3183" spans="1:6" x14ac:dyDescent="0.2">
      <c r="A3183" s="202" t="s">
        <v>4825</v>
      </c>
      <c r="B3183" s="203">
        <v>34.049999999999997</v>
      </c>
      <c r="D3183" s="53" t="s">
        <v>4835</v>
      </c>
      <c r="E3183" s="55" t="s">
        <v>4836</v>
      </c>
      <c r="F3183" s="53" t="s">
        <v>1147</v>
      </c>
    </row>
    <row r="3184" spans="1:6" x14ac:dyDescent="0.2">
      <c r="A3184" s="202" t="s">
        <v>4826</v>
      </c>
      <c r="B3184" s="203">
        <v>69.61</v>
      </c>
      <c r="D3184" s="53" t="s">
        <v>4837</v>
      </c>
      <c r="E3184" s="55" t="s">
        <v>4836</v>
      </c>
      <c r="F3184" s="53" t="s">
        <v>1147</v>
      </c>
    </row>
    <row r="3185" spans="1:6" x14ac:dyDescent="0.2">
      <c r="A3185" s="202" t="s">
        <v>4828</v>
      </c>
      <c r="B3185" s="203">
        <v>68.55</v>
      </c>
      <c r="D3185" s="53" t="s">
        <v>4838</v>
      </c>
      <c r="E3185" s="55" t="s">
        <v>4839</v>
      </c>
      <c r="F3185" s="53" t="s">
        <v>1147</v>
      </c>
    </row>
    <row r="3186" spans="1:6" x14ac:dyDescent="0.2">
      <c r="A3186" s="202" t="s">
        <v>4829</v>
      </c>
      <c r="B3186" s="203">
        <v>45.53</v>
      </c>
      <c r="D3186" s="53" t="s">
        <v>4840</v>
      </c>
      <c r="E3186" s="55" t="s">
        <v>4839</v>
      </c>
      <c r="F3186" s="53" t="s">
        <v>1147</v>
      </c>
    </row>
    <row r="3187" spans="1:6" x14ac:dyDescent="0.2">
      <c r="A3187" s="202" t="s">
        <v>4831</v>
      </c>
      <c r="B3187" s="203">
        <v>44.47</v>
      </c>
      <c r="D3187" s="53" t="s">
        <v>4841</v>
      </c>
      <c r="E3187" s="55" t="s">
        <v>4842</v>
      </c>
      <c r="F3187" s="53" t="s">
        <v>430</v>
      </c>
    </row>
    <row r="3188" spans="1:6" x14ac:dyDescent="0.2">
      <c r="A3188" s="202" t="s">
        <v>4832</v>
      </c>
      <c r="B3188" s="203">
        <v>98.73</v>
      </c>
      <c r="D3188" s="53" t="s">
        <v>4843</v>
      </c>
      <c r="E3188" s="55" t="s">
        <v>4842</v>
      </c>
      <c r="F3188" s="53" t="s">
        <v>430</v>
      </c>
    </row>
    <row r="3189" spans="1:6" x14ac:dyDescent="0.2">
      <c r="A3189" s="202" t="s">
        <v>4834</v>
      </c>
      <c r="B3189" s="203">
        <v>96.25</v>
      </c>
      <c r="D3189" s="53" t="s">
        <v>4844</v>
      </c>
      <c r="E3189" s="55" t="s">
        <v>4845</v>
      </c>
      <c r="F3189" s="53" t="s">
        <v>430</v>
      </c>
    </row>
    <row r="3190" spans="1:6" x14ac:dyDescent="0.2">
      <c r="A3190" s="202" t="s">
        <v>4835</v>
      </c>
      <c r="B3190" s="203">
        <v>74.650000000000006</v>
      </c>
      <c r="D3190" s="53" t="s">
        <v>4846</v>
      </c>
      <c r="E3190" s="55" t="s">
        <v>4845</v>
      </c>
      <c r="F3190" s="53" t="s">
        <v>430</v>
      </c>
    </row>
    <row r="3191" spans="1:6" x14ac:dyDescent="0.2">
      <c r="A3191" s="202" t="s">
        <v>4837</v>
      </c>
      <c r="B3191" s="203">
        <v>72.17</v>
      </c>
      <c r="D3191" s="53" t="s">
        <v>4847</v>
      </c>
      <c r="E3191" s="55" t="s">
        <v>4848</v>
      </c>
      <c r="F3191" s="53" t="s">
        <v>430</v>
      </c>
    </row>
    <row r="3192" spans="1:6" x14ac:dyDescent="0.2">
      <c r="A3192" s="202" t="s">
        <v>4838</v>
      </c>
      <c r="B3192" s="203">
        <v>395.11</v>
      </c>
      <c r="D3192" s="53" t="s">
        <v>4849</v>
      </c>
      <c r="E3192" s="55" t="s">
        <v>4848</v>
      </c>
      <c r="F3192" s="53" t="s">
        <v>430</v>
      </c>
    </row>
    <row r="3193" spans="1:6" x14ac:dyDescent="0.2">
      <c r="A3193" s="202" t="s">
        <v>4840</v>
      </c>
      <c r="B3193" s="203">
        <v>354.05</v>
      </c>
      <c r="D3193" s="53" t="s">
        <v>4850</v>
      </c>
      <c r="E3193" s="55" t="s">
        <v>4851</v>
      </c>
      <c r="F3193" s="53" t="s">
        <v>430</v>
      </c>
    </row>
    <row r="3194" spans="1:6" x14ac:dyDescent="0.2">
      <c r="A3194" s="202" t="s">
        <v>4841</v>
      </c>
      <c r="B3194" s="203">
        <v>37.909999999999997</v>
      </c>
      <c r="D3194" s="53" t="s">
        <v>4852</v>
      </c>
      <c r="E3194" s="55" t="s">
        <v>4851</v>
      </c>
      <c r="F3194" s="53" t="s">
        <v>430</v>
      </c>
    </row>
    <row r="3195" spans="1:6" x14ac:dyDescent="0.2">
      <c r="A3195" s="202" t="s">
        <v>4843</v>
      </c>
      <c r="B3195" s="203">
        <v>35.22</v>
      </c>
      <c r="D3195" s="53" t="s">
        <v>4853</v>
      </c>
      <c r="E3195" s="55" t="s">
        <v>4854</v>
      </c>
      <c r="F3195" s="53" t="s">
        <v>1147</v>
      </c>
    </row>
    <row r="3196" spans="1:6" x14ac:dyDescent="0.2">
      <c r="A3196" s="202" t="s">
        <v>4844</v>
      </c>
      <c r="B3196" s="203">
        <v>31.1</v>
      </c>
      <c r="D3196" s="53" t="s">
        <v>4855</v>
      </c>
      <c r="E3196" s="55" t="s">
        <v>4854</v>
      </c>
      <c r="F3196" s="53" t="s">
        <v>1147</v>
      </c>
    </row>
    <row r="3197" spans="1:6" x14ac:dyDescent="0.2">
      <c r="A3197" s="202" t="s">
        <v>4846</v>
      </c>
      <c r="B3197" s="203">
        <v>28.4</v>
      </c>
      <c r="D3197" s="53" t="s">
        <v>4856</v>
      </c>
      <c r="E3197" s="55" t="s">
        <v>4857</v>
      </c>
      <c r="F3197" s="53" t="s">
        <v>1147</v>
      </c>
    </row>
    <row r="3198" spans="1:6" x14ac:dyDescent="0.2">
      <c r="A3198" s="202" t="s">
        <v>4847</v>
      </c>
      <c r="B3198" s="203">
        <v>74.41</v>
      </c>
      <c r="D3198" s="53" t="s">
        <v>4858</v>
      </c>
      <c r="E3198" s="55" t="s">
        <v>4857</v>
      </c>
      <c r="F3198" s="53" t="s">
        <v>1147</v>
      </c>
    </row>
    <row r="3199" spans="1:6" x14ac:dyDescent="0.2">
      <c r="A3199" s="202" t="s">
        <v>4849</v>
      </c>
      <c r="B3199" s="203">
        <v>71.12</v>
      </c>
      <c r="D3199" s="53" t="s">
        <v>4859</v>
      </c>
      <c r="E3199" s="55" t="s">
        <v>4860</v>
      </c>
      <c r="F3199" s="53" t="s">
        <v>1147</v>
      </c>
    </row>
    <row r="3200" spans="1:6" x14ac:dyDescent="0.2">
      <c r="A3200" s="202" t="s">
        <v>4850</v>
      </c>
      <c r="B3200" s="203">
        <v>84.62</v>
      </c>
      <c r="D3200" s="53" t="s">
        <v>4861</v>
      </c>
      <c r="E3200" s="55" t="s">
        <v>4860</v>
      </c>
      <c r="F3200" s="53" t="s">
        <v>1147</v>
      </c>
    </row>
    <row r="3201" spans="1:6" x14ac:dyDescent="0.2">
      <c r="A3201" s="202" t="s">
        <v>4852</v>
      </c>
      <c r="B3201" s="203">
        <v>78.19</v>
      </c>
      <c r="D3201" s="53" t="s">
        <v>4862</v>
      </c>
      <c r="E3201" s="55" t="s">
        <v>4863</v>
      </c>
      <c r="F3201" s="53" t="s">
        <v>1147</v>
      </c>
    </row>
    <row r="3202" spans="1:6" x14ac:dyDescent="0.2">
      <c r="A3202" s="202" t="s">
        <v>4853</v>
      </c>
      <c r="B3202" s="203">
        <v>16.350000000000001</v>
      </c>
      <c r="D3202" s="53" t="s">
        <v>4864</v>
      </c>
      <c r="E3202" s="55" t="s">
        <v>4863</v>
      </c>
      <c r="F3202" s="53" t="s">
        <v>1147</v>
      </c>
    </row>
    <row r="3203" spans="1:6" x14ac:dyDescent="0.2">
      <c r="A3203" s="202" t="s">
        <v>4855</v>
      </c>
      <c r="B3203" s="203">
        <v>15.73</v>
      </c>
      <c r="D3203" s="53" t="s">
        <v>4865</v>
      </c>
      <c r="E3203" s="55" t="s">
        <v>4866</v>
      </c>
      <c r="F3203" s="53" t="s">
        <v>1147</v>
      </c>
    </row>
    <row r="3204" spans="1:6" x14ac:dyDescent="0.2">
      <c r="A3204" s="202" t="s">
        <v>4856</v>
      </c>
      <c r="B3204" s="203">
        <v>27.84</v>
      </c>
      <c r="D3204" s="53" t="s">
        <v>4867</v>
      </c>
      <c r="E3204" s="55" t="s">
        <v>4866</v>
      </c>
      <c r="F3204" s="53" t="s">
        <v>1147</v>
      </c>
    </row>
    <row r="3205" spans="1:6" x14ac:dyDescent="0.2">
      <c r="A3205" s="202" t="s">
        <v>4858</v>
      </c>
      <c r="B3205" s="203">
        <v>27.21</v>
      </c>
      <c r="D3205" s="53" t="s">
        <v>4868</v>
      </c>
      <c r="E3205" s="55" t="s">
        <v>4869</v>
      </c>
      <c r="F3205" s="53" t="s">
        <v>1147</v>
      </c>
    </row>
    <row r="3206" spans="1:6" x14ac:dyDescent="0.2">
      <c r="A3206" s="202" t="s">
        <v>4859</v>
      </c>
      <c r="B3206" s="203">
        <v>20.82</v>
      </c>
      <c r="D3206" s="53" t="s">
        <v>4870</v>
      </c>
      <c r="E3206" s="55" t="s">
        <v>4869</v>
      </c>
      <c r="F3206" s="53" t="s">
        <v>1147</v>
      </c>
    </row>
    <row r="3207" spans="1:6" x14ac:dyDescent="0.2">
      <c r="A3207" s="202" t="s">
        <v>4861</v>
      </c>
      <c r="B3207" s="203">
        <v>20.13</v>
      </c>
      <c r="D3207" s="53" t="s">
        <v>4871</v>
      </c>
      <c r="E3207" s="55" t="s">
        <v>4872</v>
      </c>
      <c r="F3207" s="53" t="s">
        <v>1147</v>
      </c>
    </row>
    <row r="3208" spans="1:6" x14ac:dyDescent="0.2">
      <c r="A3208" s="202" t="s">
        <v>4862</v>
      </c>
      <c r="B3208" s="203">
        <v>6.31</v>
      </c>
      <c r="D3208" s="53" t="s">
        <v>4873</v>
      </c>
      <c r="E3208" s="55" t="s">
        <v>4872</v>
      </c>
      <c r="F3208" s="53" t="s">
        <v>1147</v>
      </c>
    </row>
    <row r="3209" spans="1:6" x14ac:dyDescent="0.2">
      <c r="A3209" s="202" t="s">
        <v>4864</v>
      </c>
      <c r="B3209" s="203">
        <v>6.31</v>
      </c>
      <c r="D3209" s="53" t="s">
        <v>4874</v>
      </c>
      <c r="E3209" s="55" t="s">
        <v>4875</v>
      </c>
      <c r="F3209" s="53" t="s">
        <v>201</v>
      </c>
    </row>
    <row r="3210" spans="1:6" x14ac:dyDescent="0.2">
      <c r="A3210" s="202" t="s">
        <v>4865</v>
      </c>
      <c r="B3210" s="203">
        <v>3.15</v>
      </c>
      <c r="D3210" s="53" t="s">
        <v>4876</v>
      </c>
      <c r="E3210" s="55" t="s">
        <v>4875</v>
      </c>
      <c r="F3210" s="53" t="s">
        <v>201</v>
      </c>
    </row>
    <row r="3211" spans="1:6" x14ac:dyDescent="0.2">
      <c r="A3211" s="202" t="s">
        <v>4867</v>
      </c>
      <c r="B3211" s="203">
        <v>3.15</v>
      </c>
      <c r="D3211" s="53" t="s">
        <v>4877</v>
      </c>
      <c r="E3211" s="55" t="s">
        <v>4878</v>
      </c>
      <c r="F3211" s="53" t="s">
        <v>201</v>
      </c>
    </row>
    <row r="3212" spans="1:6" x14ac:dyDescent="0.2">
      <c r="A3212" s="202" t="s">
        <v>4868</v>
      </c>
      <c r="B3212" s="203">
        <v>2.09</v>
      </c>
      <c r="D3212" s="53" t="s">
        <v>4879</v>
      </c>
      <c r="E3212" s="55" t="s">
        <v>4878</v>
      </c>
      <c r="F3212" s="53" t="s">
        <v>201</v>
      </c>
    </row>
    <row r="3213" spans="1:6" x14ac:dyDescent="0.2">
      <c r="A3213" s="202" t="s">
        <v>4870</v>
      </c>
      <c r="B3213" s="203">
        <v>2.09</v>
      </c>
      <c r="D3213" s="53" t="s">
        <v>4880</v>
      </c>
      <c r="E3213" s="55" t="s">
        <v>4881</v>
      </c>
      <c r="F3213" s="53" t="s">
        <v>201</v>
      </c>
    </row>
    <row r="3214" spans="1:6" x14ac:dyDescent="0.2">
      <c r="A3214" s="202" t="s">
        <v>4871</v>
      </c>
      <c r="B3214" s="203">
        <v>1.57</v>
      </c>
      <c r="D3214" s="53" t="s">
        <v>4882</v>
      </c>
      <c r="E3214" s="55" t="s">
        <v>4881</v>
      </c>
      <c r="F3214" s="53" t="s">
        <v>201</v>
      </c>
    </row>
    <row r="3215" spans="1:6" x14ac:dyDescent="0.2">
      <c r="A3215" s="202" t="s">
        <v>4873</v>
      </c>
      <c r="B3215" s="203">
        <v>1.57</v>
      </c>
      <c r="D3215" s="53" t="s">
        <v>4883</v>
      </c>
      <c r="E3215" s="55" t="s">
        <v>4884</v>
      </c>
      <c r="F3215" s="53" t="s">
        <v>1147</v>
      </c>
    </row>
    <row r="3216" spans="1:6" x14ac:dyDescent="0.2">
      <c r="A3216" s="202" t="s">
        <v>4874</v>
      </c>
      <c r="B3216" s="203">
        <v>101.28</v>
      </c>
      <c r="D3216" s="53" t="s">
        <v>4885</v>
      </c>
      <c r="E3216" s="55" t="s">
        <v>4884</v>
      </c>
      <c r="F3216" s="53" t="s">
        <v>1147</v>
      </c>
    </row>
    <row r="3217" spans="1:6" x14ac:dyDescent="0.2">
      <c r="A3217" s="202" t="s">
        <v>4876</v>
      </c>
      <c r="B3217" s="203">
        <v>93.36</v>
      </c>
      <c r="D3217" s="53" t="s">
        <v>4886</v>
      </c>
      <c r="E3217" s="55" t="s">
        <v>4887</v>
      </c>
      <c r="F3217" s="53" t="s">
        <v>1147</v>
      </c>
    </row>
    <row r="3218" spans="1:6" x14ac:dyDescent="0.2">
      <c r="A3218" s="202" t="s">
        <v>4877</v>
      </c>
      <c r="B3218" s="203">
        <v>160.62</v>
      </c>
      <c r="D3218" s="53" t="s">
        <v>4888</v>
      </c>
      <c r="E3218" s="55" t="s">
        <v>4887</v>
      </c>
      <c r="F3218" s="53" t="s">
        <v>1147</v>
      </c>
    </row>
    <row r="3219" spans="1:6" x14ac:dyDescent="0.2">
      <c r="A3219" s="202" t="s">
        <v>4879</v>
      </c>
      <c r="B3219" s="203">
        <v>144.80000000000001</v>
      </c>
      <c r="D3219" s="53" t="s">
        <v>4889</v>
      </c>
      <c r="E3219" s="55" t="s">
        <v>4890</v>
      </c>
      <c r="F3219" s="53" t="s">
        <v>1147</v>
      </c>
    </row>
    <row r="3220" spans="1:6" x14ac:dyDescent="0.2">
      <c r="A3220" s="202" t="s">
        <v>4880</v>
      </c>
      <c r="B3220" s="203">
        <v>719.53</v>
      </c>
      <c r="D3220" s="53" t="s">
        <v>4891</v>
      </c>
      <c r="E3220" s="55" t="s">
        <v>4890</v>
      </c>
      <c r="F3220" s="53" t="s">
        <v>1147</v>
      </c>
    </row>
    <row r="3221" spans="1:6" x14ac:dyDescent="0.2">
      <c r="A3221" s="202" t="s">
        <v>4882</v>
      </c>
      <c r="B3221" s="203">
        <v>671.57</v>
      </c>
      <c r="D3221" s="53" t="s">
        <v>4892</v>
      </c>
      <c r="E3221" s="55" t="s">
        <v>4893</v>
      </c>
      <c r="F3221" s="53" t="s">
        <v>1147</v>
      </c>
    </row>
    <row r="3222" spans="1:6" x14ac:dyDescent="0.2">
      <c r="A3222" s="202" t="s">
        <v>4883</v>
      </c>
      <c r="B3222" s="203">
        <v>159.94</v>
      </c>
      <c r="D3222" s="53" t="s">
        <v>4894</v>
      </c>
      <c r="E3222" s="55" t="s">
        <v>4893</v>
      </c>
      <c r="F3222" s="53" t="s">
        <v>1147</v>
      </c>
    </row>
    <row r="3223" spans="1:6" x14ac:dyDescent="0.2">
      <c r="A3223" s="202" t="s">
        <v>4885</v>
      </c>
      <c r="B3223" s="203">
        <v>154.96</v>
      </c>
      <c r="D3223" s="53" t="s">
        <v>4895</v>
      </c>
      <c r="E3223" s="55" t="s">
        <v>4896</v>
      </c>
      <c r="F3223" s="53" t="s">
        <v>1147</v>
      </c>
    </row>
    <row r="3224" spans="1:6" x14ac:dyDescent="0.2">
      <c r="A3224" s="202" t="s">
        <v>4886</v>
      </c>
      <c r="B3224" s="203">
        <v>86.34</v>
      </c>
      <c r="D3224" s="53" t="s">
        <v>4897</v>
      </c>
      <c r="E3224" s="55" t="s">
        <v>4896</v>
      </c>
      <c r="F3224" s="53" t="s">
        <v>1147</v>
      </c>
    </row>
    <row r="3225" spans="1:6" x14ac:dyDescent="0.2">
      <c r="A3225" s="202" t="s">
        <v>4888</v>
      </c>
      <c r="B3225" s="203">
        <v>81.349999999999994</v>
      </c>
      <c r="D3225" s="53" t="s">
        <v>4898</v>
      </c>
      <c r="E3225" s="55" t="s">
        <v>4899</v>
      </c>
      <c r="F3225" s="53" t="s">
        <v>1147</v>
      </c>
    </row>
    <row r="3226" spans="1:6" x14ac:dyDescent="0.2">
      <c r="A3226" s="202" t="s">
        <v>4889</v>
      </c>
      <c r="B3226" s="203">
        <v>73.84</v>
      </c>
      <c r="D3226" s="53" t="s">
        <v>4900</v>
      </c>
      <c r="E3226" s="55" t="s">
        <v>4899</v>
      </c>
      <c r="F3226" s="53" t="s">
        <v>1147</v>
      </c>
    </row>
    <row r="3227" spans="1:6" x14ac:dyDescent="0.2">
      <c r="A3227" s="202" t="s">
        <v>4891</v>
      </c>
      <c r="B3227" s="203">
        <v>68.86</v>
      </c>
      <c r="D3227" s="53" t="s">
        <v>4901</v>
      </c>
      <c r="E3227" s="55" t="s">
        <v>4902</v>
      </c>
      <c r="F3227" s="53" t="s">
        <v>1147</v>
      </c>
    </row>
    <row r="3228" spans="1:6" x14ac:dyDescent="0.2">
      <c r="A3228" s="202" t="s">
        <v>4892</v>
      </c>
      <c r="B3228" s="203">
        <v>67.63</v>
      </c>
      <c r="D3228" s="53" t="s">
        <v>4903</v>
      </c>
      <c r="E3228" s="55" t="s">
        <v>4902</v>
      </c>
      <c r="F3228" s="53" t="s">
        <v>1147</v>
      </c>
    </row>
    <row r="3229" spans="1:6" x14ac:dyDescent="0.2">
      <c r="A3229" s="202" t="s">
        <v>4894</v>
      </c>
      <c r="B3229" s="203">
        <v>62.65</v>
      </c>
      <c r="D3229" s="53" t="s">
        <v>4904</v>
      </c>
      <c r="E3229" s="55" t="s">
        <v>4905</v>
      </c>
      <c r="F3229" s="53" t="s">
        <v>1147</v>
      </c>
    </row>
    <row r="3230" spans="1:6" x14ac:dyDescent="0.2">
      <c r="A3230" s="202" t="s">
        <v>4895</v>
      </c>
      <c r="B3230" s="203">
        <v>7.75</v>
      </c>
      <c r="D3230" s="53" t="s">
        <v>4906</v>
      </c>
      <c r="E3230" s="55" t="s">
        <v>4905</v>
      </c>
      <c r="F3230" s="53" t="s">
        <v>1147</v>
      </c>
    </row>
    <row r="3231" spans="1:6" x14ac:dyDescent="0.2">
      <c r="A3231" s="202" t="s">
        <v>4897</v>
      </c>
      <c r="B3231" s="203">
        <v>7.25</v>
      </c>
      <c r="D3231" s="53" t="s">
        <v>4907</v>
      </c>
      <c r="E3231" s="55" t="s">
        <v>4908</v>
      </c>
      <c r="F3231" s="53" t="s">
        <v>201</v>
      </c>
    </row>
    <row r="3232" spans="1:6" x14ac:dyDescent="0.2">
      <c r="A3232" s="202" t="s">
        <v>35431</v>
      </c>
      <c r="B3232" s="203">
        <v>6.45</v>
      </c>
      <c r="D3232" s="53" t="s">
        <v>4909</v>
      </c>
      <c r="E3232" s="55" t="s">
        <v>4908</v>
      </c>
      <c r="F3232" s="53" t="s">
        <v>201</v>
      </c>
    </row>
    <row r="3233" spans="1:6" x14ac:dyDescent="0.2">
      <c r="A3233" s="202" t="s">
        <v>35432</v>
      </c>
      <c r="B3233" s="203">
        <v>5.94</v>
      </c>
      <c r="D3233" s="53" t="s">
        <v>4910</v>
      </c>
      <c r="E3233" s="55" t="s">
        <v>4911</v>
      </c>
      <c r="F3233" s="53" t="s">
        <v>2861</v>
      </c>
    </row>
    <row r="3234" spans="1:6" x14ac:dyDescent="0.2">
      <c r="A3234" s="202" t="s">
        <v>4898</v>
      </c>
      <c r="B3234" s="203">
        <v>26.59</v>
      </c>
      <c r="D3234" s="53" t="s">
        <v>4912</v>
      </c>
      <c r="E3234" s="55" t="s">
        <v>4911</v>
      </c>
      <c r="F3234" s="53" t="s">
        <v>2861</v>
      </c>
    </row>
    <row r="3235" spans="1:6" x14ac:dyDescent="0.2">
      <c r="A3235" s="202" t="s">
        <v>4900</v>
      </c>
      <c r="B3235" s="203">
        <v>24.71</v>
      </c>
      <c r="D3235" s="53" t="s">
        <v>4913</v>
      </c>
      <c r="E3235" s="55" t="s">
        <v>4914</v>
      </c>
      <c r="F3235" s="53" t="s">
        <v>4915</v>
      </c>
    </row>
    <row r="3236" spans="1:6" x14ac:dyDescent="0.2">
      <c r="A3236" s="202" t="s">
        <v>35433</v>
      </c>
      <c r="B3236" s="203">
        <v>20.46</v>
      </c>
      <c r="D3236" s="53" t="s">
        <v>4916</v>
      </c>
      <c r="E3236" s="55" t="s">
        <v>4914</v>
      </c>
      <c r="F3236" s="53" t="s">
        <v>4915</v>
      </c>
    </row>
    <row r="3237" spans="1:6" x14ac:dyDescent="0.2">
      <c r="A3237" s="202" t="s">
        <v>35434</v>
      </c>
      <c r="B3237" s="203">
        <v>18.579999999999998</v>
      </c>
      <c r="D3237" s="53" t="s">
        <v>4917</v>
      </c>
      <c r="E3237" s="55" t="s">
        <v>4918</v>
      </c>
      <c r="F3237" s="53" t="s">
        <v>2752</v>
      </c>
    </row>
    <row r="3238" spans="1:6" x14ac:dyDescent="0.2">
      <c r="A3238" s="202" t="s">
        <v>4901</v>
      </c>
      <c r="B3238" s="203">
        <v>200.51</v>
      </c>
      <c r="D3238" s="53" t="s">
        <v>4919</v>
      </c>
      <c r="E3238" s="55" t="s">
        <v>4918</v>
      </c>
      <c r="F3238" s="53" t="s">
        <v>2752</v>
      </c>
    </row>
    <row r="3239" spans="1:6" x14ac:dyDescent="0.2">
      <c r="A3239" s="202" t="s">
        <v>4903</v>
      </c>
      <c r="B3239" s="203">
        <v>192.87</v>
      </c>
      <c r="D3239" s="53" t="s">
        <v>4920</v>
      </c>
      <c r="E3239" s="55" t="s">
        <v>4921</v>
      </c>
      <c r="F3239" s="53" t="s">
        <v>2752</v>
      </c>
    </row>
    <row r="3240" spans="1:6" x14ac:dyDescent="0.2">
      <c r="A3240" s="202" t="s">
        <v>4904</v>
      </c>
      <c r="B3240" s="203">
        <v>19.2</v>
      </c>
      <c r="D3240" s="53" t="s">
        <v>4922</v>
      </c>
      <c r="E3240" s="55" t="s">
        <v>4921</v>
      </c>
      <c r="F3240" s="53" t="s">
        <v>2752</v>
      </c>
    </row>
    <row r="3241" spans="1:6" x14ac:dyDescent="0.2">
      <c r="A3241" s="202" t="s">
        <v>4906</v>
      </c>
      <c r="B3241" s="203">
        <v>18.690000000000001</v>
      </c>
      <c r="D3241" s="53" t="s">
        <v>4923</v>
      </c>
      <c r="E3241" s="55" t="s">
        <v>4924</v>
      </c>
      <c r="F3241" s="53" t="s">
        <v>2752</v>
      </c>
    </row>
    <row r="3242" spans="1:6" x14ac:dyDescent="0.2">
      <c r="A3242" s="202" t="s">
        <v>4907</v>
      </c>
      <c r="B3242" s="203">
        <v>227.33</v>
      </c>
      <c r="D3242" s="53" t="s">
        <v>4925</v>
      </c>
      <c r="E3242" s="55" t="s">
        <v>4924</v>
      </c>
      <c r="F3242" s="53" t="s">
        <v>2752</v>
      </c>
    </row>
    <row r="3243" spans="1:6" x14ac:dyDescent="0.2">
      <c r="A3243" s="202" t="s">
        <v>4909</v>
      </c>
      <c r="B3243" s="203">
        <v>211.44</v>
      </c>
      <c r="D3243" s="53" t="s">
        <v>4926</v>
      </c>
      <c r="E3243" s="55" t="s">
        <v>4927</v>
      </c>
      <c r="F3243" s="53" t="s">
        <v>2752</v>
      </c>
    </row>
    <row r="3244" spans="1:6" x14ac:dyDescent="0.2">
      <c r="A3244" s="202" t="s">
        <v>35435</v>
      </c>
      <c r="B3244" s="203">
        <v>2.61</v>
      </c>
      <c r="D3244" s="53" t="s">
        <v>4928</v>
      </c>
      <c r="E3244" s="55" t="s">
        <v>4927</v>
      </c>
      <c r="F3244" s="53" t="s">
        <v>2752</v>
      </c>
    </row>
    <row r="3245" spans="1:6" x14ac:dyDescent="0.2">
      <c r="A3245" s="202" t="s">
        <v>35436</v>
      </c>
      <c r="B3245" s="203">
        <v>2.61</v>
      </c>
      <c r="D3245" s="53" t="s">
        <v>4929</v>
      </c>
      <c r="E3245" s="55" t="s">
        <v>4930</v>
      </c>
      <c r="F3245" s="53" t="s">
        <v>2752</v>
      </c>
    </row>
    <row r="3246" spans="1:6" x14ac:dyDescent="0.2">
      <c r="A3246" s="202" t="s">
        <v>35437</v>
      </c>
      <c r="B3246" s="203">
        <v>5.14</v>
      </c>
      <c r="D3246" s="53" t="s">
        <v>4931</v>
      </c>
      <c r="E3246" s="55" t="s">
        <v>4930</v>
      </c>
      <c r="F3246" s="53" t="s">
        <v>2752</v>
      </c>
    </row>
    <row r="3247" spans="1:6" x14ac:dyDescent="0.2">
      <c r="A3247" s="202" t="s">
        <v>35438</v>
      </c>
      <c r="B3247" s="203">
        <v>4.6399999999999997</v>
      </c>
      <c r="D3247" s="53" t="s">
        <v>4932</v>
      </c>
      <c r="E3247" s="55" t="s">
        <v>4933</v>
      </c>
      <c r="F3247" s="53" t="s">
        <v>2861</v>
      </c>
    </row>
    <row r="3248" spans="1:6" x14ac:dyDescent="0.2">
      <c r="A3248" s="202" t="s">
        <v>35439</v>
      </c>
      <c r="B3248" s="203">
        <v>19.149999999999999</v>
      </c>
      <c r="D3248" s="53" t="s">
        <v>4934</v>
      </c>
      <c r="E3248" s="55" t="s">
        <v>4933</v>
      </c>
      <c r="F3248" s="53" t="s">
        <v>2861</v>
      </c>
    </row>
    <row r="3249" spans="1:6" x14ac:dyDescent="0.2">
      <c r="A3249" s="202" t="s">
        <v>35440</v>
      </c>
      <c r="B3249" s="203">
        <v>17.27</v>
      </c>
      <c r="D3249" s="53" t="s">
        <v>4935</v>
      </c>
      <c r="E3249" s="55" t="s">
        <v>4936</v>
      </c>
      <c r="F3249" s="53" t="s">
        <v>2752</v>
      </c>
    </row>
    <row r="3250" spans="1:6" x14ac:dyDescent="0.2">
      <c r="A3250" s="202" t="s">
        <v>4910</v>
      </c>
      <c r="B3250" s="203">
        <v>13</v>
      </c>
      <c r="D3250" s="53" t="s">
        <v>4937</v>
      </c>
      <c r="E3250" s="55" t="s">
        <v>4936</v>
      </c>
      <c r="F3250" s="53" t="s">
        <v>2752</v>
      </c>
    </row>
    <row r="3251" spans="1:6" x14ac:dyDescent="0.2">
      <c r="A3251" s="202" t="s">
        <v>4912</v>
      </c>
      <c r="B3251" s="203">
        <v>13</v>
      </c>
      <c r="D3251" s="53" t="s">
        <v>4938</v>
      </c>
      <c r="E3251" s="55" t="s">
        <v>4939</v>
      </c>
      <c r="F3251" s="53" t="s">
        <v>1147</v>
      </c>
    </row>
    <row r="3252" spans="1:6" x14ac:dyDescent="0.2">
      <c r="A3252" s="202" t="s">
        <v>4913</v>
      </c>
      <c r="B3252" s="203">
        <v>28.2</v>
      </c>
      <c r="D3252" s="53" t="s">
        <v>4940</v>
      </c>
      <c r="E3252" s="55" t="s">
        <v>4939</v>
      </c>
      <c r="F3252" s="53" t="s">
        <v>1147</v>
      </c>
    </row>
    <row r="3253" spans="1:6" x14ac:dyDescent="0.2">
      <c r="A3253" s="202" t="s">
        <v>4916</v>
      </c>
      <c r="B3253" s="203">
        <v>28.2</v>
      </c>
      <c r="D3253" s="53" t="s">
        <v>4941</v>
      </c>
      <c r="E3253" s="55" t="s">
        <v>4942</v>
      </c>
      <c r="F3253" s="53" t="s">
        <v>201</v>
      </c>
    </row>
    <row r="3254" spans="1:6" x14ac:dyDescent="0.2">
      <c r="A3254" s="202" t="s">
        <v>4917</v>
      </c>
      <c r="B3254" s="203">
        <v>11957.41</v>
      </c>
      <c r="D3254" s="53" t="s">
        <v>4943</v>
      </c>
      <c r="E3254" s="55" t="s">
        <v>4942</v>
      </c>
      <c r="F3254" s="53" t="s">
        <v>201</v>
      </c>
    </row>
    <row r="3255" spans="1:6" x14ac:dyDescent="0.2">
      <c r="A3255" s="202" t="s">
        <v>4919</v>
      </c>
      <c r="B3255" s="203">
        <v>11268.55</v>
      </c>
      <c r="D3255" s="53" t="s">
        <v>4944</v>
      </c>
      <c r="E3255" s="55" t="s">
        <v>4945</v>
      </c>
      <c r="F3255" s="53" t="s">
        <v>83</v>
      </c>
    </row>
    <row r="3256" spans="1:6" x14ac:dyDescent="0.2">
      <c r="A3256" s="202" t="s">
        <v>4920</v>
      </c>
      <c r="B3256" s="203">
        <v>85</v>
      </c>
      <c r="D3256" s="53" t="s">
        <v>4946</v>
      </c>
      <c r="E3256" s="55" t="s">
        <v>4945</v>
      </c>
      <c r="F3256" s="53" t="s">
        <v>83</v>
      </c>
    </row>
    <row r="3257" spans="1:6" x14ac:dyDescent="0.2">
      <c r="A3257" s="202" t="s">
        <v>4922</v>
      </c>
      <c r="B3257" s="203">
        <v>85</v>
      </c>
      <c r="D3257" s="53" t="s">
        <v>4947</v>
      </c>
      <c r="E3257" s="55" t="s">
        <v>4948</v>
      </c>
      <c r="F3257" s="53" t="s">
        <v>83</v>
      </c>
    </row>
    <row r="3258" spans="1:6" x14ac:dyDescent="0.2">
      <c r="A3258" s="202" t="s">
        <v>4923</v>
      </c>
      <c r="B3258" s="203">
        <v>71.760000000000005</v>
      </c>
      <c r="D3258" s="53" t="s">
        <v>4949</v>
      </c>
      <c r="E3258" s="55" t="s">
        <v>4948</v>
      </c>
      <c r="F3258" s="53" t="s">
        <v>83</v>
      </c>
    </row>
    <row r="3259" spans="1:6" x14ac:dyDescent="0.2">
      <c r="A3259" s="202" t="s">
        <v>4925</v>
      </c>
      <c r="B3259" s="203">
        <v>71.760000000000005</v>
      </c>
      <c r="D3259" s="53" t="s">
        <v>4950</v>
      </c>
      <c r="E3259" s="55" t="s">
        <v>4951</v>
      </c>
      <c r="F3259" s="53" t="s">
        <v>83</v>
      </c>
    </row>
    <row r="3260" spans="1:6" x14ac:dyDescent="0.2">
      <c r="A3260" s="202" t="s">
        <v>35441</v>
      </c>
      <c r="B3260" s="203">
        <v>498.62</v>
      </c>
      <c r="D3260" s="53" t="s">
        <v>4952</v>
      </c>
      <c r="E3260" s="55" t="s">
        <v>4951</v>
      </c>
      <c r="F3260" s="53" t="s">
        <v>83</v>
      </c>
    </row>
    <row r="3261" spans="1:6" x14ac:dyDescent="0.2">
      <c r="A3261" s="202" t="s">
        <v>35442</v>
      </c>
      <c r="B3261" s="203">
        <v>498.62</v>
      </c>
      <c r="D3261" s="53" t="s">
        <v>4953</v>
      </c>
      <c r="E3261" s="55" t="s">
        <v>4954</v>
      </c>
      <c r="F3261" s="53" t="s">
        <v>1147</v>
      </c>
    </row>
    <row r="3262" spans="1:6" x14ac:dyDescent="0.2">
      <c r="A3262" s="202" t="s">
        <v>35443</v>
      </c>
      <c r="B3262" s="203">
        <v>1460.62</v>
      </c>
      <c r="D3262" s="53" t="s">
        <v>4955</v>
      </c>
      <c r="E3262" s="55" t="s">
        <v>4954</v>
      </c>
      <c r="F3262" s="53" t="s">
        <v>1147</v>
      </c>
    </row>
    <row r="3263" spans="1:6" x14ac:dyDescent="0.2">
      <c r="A3263" s="202" t="s">
        <v>35444</v>
      </c>
      <c r="B3263" s="203">
        <v>1460.62</v>
      </c>
      <c r="D3263" s="53" t="s">
        <v>4956</v>
      </c>
      <c r="E3263" s="55" t="s">
        <v>4957</v>
      </c>
      <c r="F3263" s="53" t="s">
        <v>1147</v>
      </c>
    </row>
    <row r="3264" spans="1:6" x14ac:dyDescent="0.2">
      <c r="A3264" s="202" t="s">
        <v>4932</v>
      </c>
      <c r="B3264" s="203">
        <v>66</v>
      </c>
      <c r="D3264" s="53" t="s">
        <v>4958</v>
      </c>
      <c r="E3264" s="55" t="s">
        <v>4957</v>
      </c>
      <c r="F3264" s="53" t="s">
        <v>1147</v>
      </c>
    </row>
    <row r="3265" spans="1:6" x14ac:dyDescent="0.2">
      <c r="A3265" s="202" t="s">
        <v>4934</v>
      </c>
      <c r="B3265" s="203">
        <v>66</v>
      </c>
      <c r="D3265" s="53" t="s">
        <v>4959</v>
      </c>
      <c r="E3265" s="55" t="s">
        <v>4960</v>
      </c>
      <c r="F3265" s="53" t="s">
        <v>201</v>
      </c>
    </row>
    <row r="3266" spans="1:6" x14ac:dyDescent="0.2">
      <c r="A3266" s="202" t="s">
        <v>4935</v>
      </c>
      <c r="B3266" s="203">
        <v>449.9</v>
      </c>
      <c r="D3266" s="53" t="s">
        <v>4961</v>
      </c>
      <c r="E3266" s="55" t="s">
        <v>4960</v>
      </c>
      <c r="F3266" s="53" t="s">
        <v>201</v>
      </c>
    </row>
    <row r="3267" spans="1:6" x14ac:dyDescent="0.2">
      <c r="A3267" s="202" t="s">
        <v>4937</v>
      </c>
      <c r="B3267" s="203">
        <v>449.9</v>
      </c>
      <c r="D3267" s="53" t="s">
        <v>4962</v>
      </c>
      <c r="E3267" s="55" t="s">
        <v>4963</v>
      </c>
      <c r="F3267" s="53" t="s">
        <v>83</v>
      </c>
    </row>
    <row r="3268" spans="1:6" x14ac:dyDescent="0.2">
      <c r="A3268" s="202" t="s">
        <v>4938</v>
      </c>
      <c r="B3268" s="203">
        <v>7.54</v>
      </c>
      <c r="D3268" s="53" t="s">
        <v>4964</v>
      </c>
      <c r="E3268" s="55" t="s">
        <v>4963</v>
      </c>
      <c r="F3268" s="53" t="s">
        <v>83</v>
      </c>
    </row>
    <row r="3269" spans="1:6" x14ac:dyDescent="0.2">
      <c r="A3269" s="202" t="s">
        <v>4940</v>
      </c>
      <c r="B3269" s="203">
        <v>6.53</v>
      </c>
      <c r="D3269" s="53" t="s">
        <v>4965</v>
      </c>
      <c r="E3269" s="55" t="s">
        <v>4966</v>
      </c>
      <c r="F3269" s="53" t="s">
        <v>83</v>
      </c>
    </row>
    <row r="3270" spans="1:6" x14ac:dyDescent="0.2">
      <c r="A3270" s="202" t="s">
        <v>4941</v>
      </c>
      <c r="B3270" s="203">
        <v>35.9</v>
      </c>
      <c r="D3270" s="53" t="s">
        <v>4967</v>
      </c>
      <c r="E3270" s="55" t="s">
        <v>4966</v>
      </c>
      <c r="F3270" s="53" t="s">
        <v>83</v>
      </c>
    </row>
    <row r="3271" spans="1:6" x14ac:dyDescent="0.2">
      <c r="A3271" s="202" t="s">
        <v>4943</v>
      </c>
      <c r="B3271" s="203">
        <v>31.11</v>
      </c>
      <c r="D3271" s="53" t="s">
        <v>4968</v>
      </c>
      <c r="E3271" s="55" t="s">
        <v>4969</v>
      </c>
      <c r="F3271" s="53" t="s">
        <v>83</v>
      </c>
    </row>
    <row r="3272" spans="1:6" x14ac:dyDescent="0.2">
      <c r="A3272" s="202" t="s">
        <v>4944</v>
      </c>
      <c r="B3272" s="203">
        <v>3470.07</v>
      </c>
      <c r="D3272" s="53" t="s">
        <v>4970</v>
      </c>
      <c r="E3272" s="55" t="s">
        <v>4969</v>
      </c>
      <c r="F3272" s="53" t="s">
        <v>83</v>
      </c>
    </row>
    <row r="3273" spans="1:6" x14ac:dyDescent="0.2">
      <c r="A3273" s="202" t="s">
        <v>4946</v>
      </c>
      <c r="B3273" s="203">
        <v>3007.39</v>
      </c>
      <c r="D3273" s="53" t="s">
        <v>4971</v>
      </c>
      <c r="E3273" s="55" t="s">
        <v>4972</v>
      </c>
      <c r="F3273" s="53" t="s">
        <v>1147</v>
      </c>
    </row>
    <row r="3274" spans="1:6" x14ac:dyDescent="0.2">
      <c r="A3274" s="202" t="s">
        <v>4947</v>
      </c>
      <c r="B3274" s="203">
        <v>107.7</v>
      </c>
      <c r="D3274" s="53" t="s">
        <v>4973</v>
      </c>
      <c r="E3274" s="55" t="s">
        <v>4972</v>
      </c>
      <c r="F3274" s="53" t="s">
        <v>1147</v>
      </c>
    </row>
    <row r="3275" spans="1:6" x14ac:dyDescent="0.2">
      <c r="A3275" s="202" t="s">
        <v>4949</v>
      </c>
      <c r="B3275" s="203">
        <v>93.34</v>
      </c>
      <c r="D3275" s="53" t="s">
        <v>4974</v>
      </c>
      <c r="E3275" s="55" t="s">
        <v>4975</v>
      </c>
      <c r="F3275" s="53" t="s">
        <v>1147</v>
      </c>
    </row>
    <row r="3276" spans="1:6" x14ac:dyDescent="0.2">
      <c r="A3276" s="202" t="s">
        <v>4950</v>
      </c>
      <c r="B3276" s="203">
        <v>921.25</v>
      </c>
      <c r="D3276" s="53" t="s">
        <v>4976</v>
      </c>
      <c r="E3276" s="55" t="s">
        <v>4975</v>
      </c>
      <c r="F3276" s="53" t="s">
        <v>1147</v>
      </c>
    </row>
    <row r="3277" spans="1:6" x14ac:dyDescent="0.2">
      <c r="A3277" s="202" t="s">
        <v>4952</v>
      </c>
      <c r="B3277" s="203">
        <v>809.95</v>
      </c>
      <c r="D3277" s="53" t="s">
        <v>4977</v>
      </c>
      <c r="E3277" s="55" t="s">
        <v>4978</v>
      </c>
      <c r="F3277" s="53" t="s">
        <v>1147</v>
      </c>
    </row>
    <row r="3278" spans="1:6" x14ac:dyDescent="0.2">
      <c r="A3278" s="202" t="s">
        <v>4953</v>
      </c>
      <c r="B3278" s="203">
        <v>3.03</v>
      </c>
      <c r="D3278" s="53" t="s">
        <v>4979</v>
      </c>
      <c r="E3278" s="55" t="s">
        <v>4978</v>
      </c>
      <c r="F3278" s="53" t="s">
        <v>1147</v>
      </c>
    </row>
    <row r="3279" spans="1:6" x14ac:dyDescent="0.2">
      <c r="A3279" s="202" t="s">
        <v>4955</v>
      </c>
      <c r="B3279" s="203">
        <v>2.63</v>
      </c>
      <c r="D3279" s="53" t="s">
        <v>4980</v>
      </c>
      <c r="E3279" s="55" t="s">
        <v>4981</v>
      </c>
      <c r="F3279" s="53" t="s">
        <v>430</v>
      </c>
    </row>
    <row r="3280" spans="1:6" x14ac:dyDescent="0.2">
      <c r="A3280" s="202" t="s">
        <v>35445</v>
      </c>
      <c r="B3280" s="203">
        <v>1.34</v>
      </c>
      <c r="D3280" s="53" t="s">
        <v>4982</v>
      </c>
      <c r="E3280" s="55" t="s">
        <v>4981</v>
      </c>
      <c r="F3280" s="53" t="s">
        <v>430</v>
      </c>
    </row>
    <row r="3281" spans="1:6" x14ac:dyDescent="0.2">
      <c r="A3281" s="202" t="s">
        <v>35446</v>
      </c>
      <c r="B3281" s="203">
        <v>1.1599999999999999</v>
      </c>
      <c r="D3281" s="53" t="s">
        <v>4983</v>
      </c>
      <c r="E3281" s="55" t="s">
        <v>4984</v>
      </c>
      <c r="F3281" s="53" t="s">
        <v>430</v>
      </c>
    </row>
    <row r="3282" spans="1:6" x14ac:dyDescent="0.2">
      <c r="A3282" s="202" t="s">
        <v>4956</v>
      </c>
      <c r="B3282" s="203">
        <v>0.62</v>
      </c>
      <c r="D3282" s="53" t="s">
        <v>4985</v>
      </c>
      <c r="E3282" s="55" t="s">
        <v>4984</v>
      </c>
      <c r="F3282" s="53" t="s">
        <v>430</v>
      </c>
    </row>
    <row r="3283" spans="1:6" x14ac:dyDescent="0.2">
      <c r="A3283" s="202" t="s">
        <v>4958</v>
      </c>
      <c r="B3283" s="203">
        <v>0.53</v>
      </c>
      <c r="D3283" s="53" t="s">
        <v>4986</v>
      </c>
      <c r="E3283" s="55" t="s">
        <v>4987</v>
      </c>
      <c r="F3283" s="53" t="s">
        <v>430</v>
      </c>
    </row>
    <row r="3284" spans="1:6" x14ac:dyDescent="0.2">
      <c r="A3284" s="202" t="s">
        <v>4959</v>
      </c>
      <c r="B3284" s="203">
        <v>0.18</v>
      </c>
      <c r="D3284" s="53" t="s">
        <v>4988</v>
      </c>
      <c r="E3284" s="55" t="s">
        <v>4987</v>
      </c>
      <c r="F3284" s="53" t="s">
        <v>430</v>
      </c>
    </row>
    <row r="3285" spans="1:6" x14ac:dyDescent="0.2">
      <c r="A3285" s="202" t="s">
        <v>4961</v>
      </c>
      <c r="B3285" s="203">
        <v>0.16</v>
      </c>
      <c r="D3285" s="53" t="s">
        <v>4989</v>
      </c>
      <c r="E3285" s="55" t="s">
        <v>4990</v>
      </c>
      <c r="F3285" s="53" t="s">
        <v>4991</v>
      </c>
    </row>
    <row r="3286" spans="1:6" x14ac:dyDescent="0.2">
      <c r="A3286" s="202" t="s">
        <v>4962</v>
      </c>
      <c r="B3286" s="203">
        <v>57997.07</v>
      </c>
      <c r="D3286" s="53" t="s">
        <v>4992</v>
      </c>
      <c r="E3286" s="55" t="s">
        <v>4990</v>
      </c>
      <c r="F3286" s="53" t="s">
        <v>4991</v>
      </c>
    </row>
    <row r="3287" spans="1:6" x14ac:dyDescent="0.2">
      <c r="A3287" s="202" t="s">
        <v>4964</v>
      </c>
      <c r="B3287" s="203">
        <v>52524.04</v>
      </c>
      <c r="D3287" s="53" t="s">
        <v>4993</v>
      </c>
      <c r="E3287" s="55" t="s">
        <v>4994</v>
      </c>
      <c r="F3287" s="53" t="s">
        <v>4995</v>
      </c>
    </row>
    <row r="3288" spans="1:6" x14ac:dyDescent="0.2">
      <c r="A3288" s="202" t="s">
        <v>4965</v>
      </c>
      <c r="B3288" s="203">
        <v>289866.11</v>
      </c>
      <c r="D3288" s="53" t="s">
        <v>4996</v>
      </c>
      <c r="E3288" s="55" t="s">
        <v>4994</v>
      </c>
      <c r="F3288" s="53" t="s">
        <v>4995</v>
      </c>
    </row>
    <row r="3289" spans="1:6" x14ac:dyDescent="0.2">
      <c r="A3289" s="202" t="s">
        <v>4967</v>
      </c>
      <c r="B3289" s="203">
        <v>264340.96000000002</v>
      </c>
      <c r="D3289" s="53" t="s">
        <v>4997</v>
      </c>
      <c r="E3289" s="55" t="s">
        <v>4998</v>
      </c>
      <c r="F3289" s="53" t="s">
        <v>2501</v>
      </c>
    </row>
    <row r="3290" spans="1:6" x14ac:dyDescent="0.2">
      <c r="A3290" s="202" t="s">
        <v>4968</v>
      </c>
      <c r="B3290" s="203">
        <v>4501.1499999999996</v>
      </c>
      <c r="D3290" s="53" t="s">
        <v>4999</v>
      </c>
      <c r="E3290" s="55" t="s">
        <v>4998</v>
      </c>
      <c r="F3290" s="53" t="s">
        <v>2501</v>
      </c>
    </row>
    <row r="3291" spans="1:6" x14ac:dyDescent="0.2">
      <c r="A3291" s="202" t="s">
        <v>4970</v>
      </c>
      <c r="B3291" s="203">
        <v>3900.62</v>
      </c>
      <c r="D3291" s="53" t="s">
        <v>5000</v>
      </c>
      <c r="E3291" s="55" t="s">
        <v>5001</v>
      </c>
      <c r="F3291" s="53" t="s">
        <v>2501</v>
      </c>
    </row>
    <row r="3292" spans="1:6" x14ac:dyDescent="0.2">
      <c r="A3292" s="202" t="s">
        <v>35447</v>
      </c>
      <c r="B3292" s="203">
        <v>62</v>
      </c>
      <c r="D3292" s="53" t="s">
        <v>5002</v>
      </c>
      <c r="E3292" s="55" t="s">
        <v>5001</v>
      </c>
      <c r="F3292" s="53" t="s">
        <v>2501</v>
      </c>
    </row>
    <row r="3293" spans="1:6" x14ac:dyDescent="0.2">
      <c r="A3293" s="202" t="s">
        <v>35448</v>
      </c>
      <c r="B3293" s="203">
        <v>53.73</v>
      </c>
      <c r="D3293" s="53" t="s">
        <v>5003</v>
      </c>
      <c r="E3293" s="55" t="s">
        <v>5004</v>
      </c>
      <c r="F3293" s="53" t="s">
        <v>1147</v>
      </c>
    </row>
    <row r="3294" spans="1:6" x14ac:dyDescent="0.2">
      <c r="A3294" s="202" t="s">
        <v>4971</v>
      </c>
      <c r="B3294" s="203">
        <v>80.95</v>
      </c>
      <c r="D3294" s="53" t="s">
        <v>5005</v>
      </c>
      <c r="E3294" s="55" t="s">
        <v>5004</v>
      </c>
      <c r="F3294" s="53" t="s">
        <v>1147</v>
      </c>
    </row>
    <row r="3295" spans="1:6" x14ac:dyDescent="0.2">
      <c r="A3295" s="202" t="s">
        <v>4973</v>
      </c>
      <c r="B3295" s="203">
        <v>79.959999999999994</v>
      </c>
      <c r="D3295" s="53" t="s">
        <v>5006</v>
      </c>
      <c r="E3295" s="55" t="s">
        <v>5007</v>
      </c>
      <c r="F3295" s="53" t="s">
        <v>1147</v>
      </c>
    </row>
    <row r="3296" spans="1:6" x14ac:dyDescent="0.2">
      <c r="A3296" s="202" t="s">
        <v>4974</v>
      </c>
      <c r="B3296" s="203">
        <v>101.87</v>
      </c>
      <c r="D3296" s="53" t="s">
        <v>5008</v>
      </c>
      <c r="E3296" s="55" t="s">
        <v>5007</v>
      </c>
      <c r="F3296" s="53" t="s">
        <v>1147</v>
      </c>
    </row>
    <row r="3297" spans="1:6" x14ac:dyDescent="0.2">
      <c r="A3297" s="202" t="s">
        <v>4976</v>
      </c>
      <c r="B3297" s="203">
        <v>99.87</v>
      </c>
      <c r="D3297" s="53" t="s">
        <v>5009</v>
      </c>
      <c r="E3297" s="55" t="s">
        <v>5010</v>
      </c>
      <c r="F3297" s="53" t="s">
        <v>1147</v>
      </c>
    </row>
    <row r="3298" spans="1:6" x14ac:dyDescent="0.2">
      <c r="A3298" s="202" t="s">
        <v>4977</v>
      </c>
      <c r="B3298" s="203">
        <v>251.83</v>
      </c>
      <c r="D3298" s="53" t="s">
        <v>5011</v>
      </c>
      <c r="E3298" s="55" t="s">
        <v>5010</v>
      </c>
      <c r="F3298" s="53" t="s">
        <v>1147</v>
      </c>
    </row>
    <row r="3299" spans="1:6" x14ac:dyDescent="0.2">
      <c r="A3299" s="202" t="s">
        <v>4979</v>
      </c>
      <c r="B3299" s="203">
        <v>248.86</v>
      </c>
      <c r="D3299" s="53" t="s">
        <v>5012</v>
      </c>
      <c r="E3299" s="55" t="s">
        <v>5013</v>
      </c>
      <c r="F3299" s="53" t="s">
        <v>83</v>
      </c>
    </row>
    <row r="3300" spans="1:6" x14ac:dyDescent="0.2">
      <c r="A3300" s="202" t="s">
        <v>4980</v>
      </c>
      <c r="B3300" s="203">
        <v>513.97</v>
      </c>
      <c r="D3300" s="53" t="s">
        <v>5014</v>
      </c>
      <c r="E3300" s="55" t="s">
        <v>5013</v>
      </c>
      <c r="F3300" s="53" t="s">
        <v>83</v>
      </c>
    </row>
    <row r="3301" spans="1:6" x14ac:dyDescent="0.2">
      <c r="A3301" s="202" t="s">
        <v>4982</v>
      </c>
      <c r="B3301" s="203">
        <v>513.97</v>
      </c>
      <c r="D3301" s="53" t="s">
        <v>5015</v>
      </c>
      <c r="E3301" s="55" t="s">
        <v>5016</v>
      </c>
      <c r="F3301" s="53" t="s">
        <v>83</v>
      </c>
    </row>
    <row r="3302" spans="1:6" x14ac:dyDescent="0.2">
      <c r="A3302" s="202" t="s">
        <v>4983</v>
      </c>
      <c r="B3302" s="203">
        <v>462.57</v>
      </c>
      <c r="D3302" s="53" t="s">
        <v>5017</v>
      </c>
      <c r="E3302" s="55" t="s">
        <v>5016</v>
      </c>
      <c r="F3302" s="53" t="s">
        <v>83</v>
      </c>
    </row>
    <row r="3303" spans="1:6" x14ac:dyDescent="0.2">
      <c r="A3303" s="202" t="s">
        <v>4985</v>
      </c>
      <c r="B3303" s="203">
        <v>462.57</v>
      </c>
      <c r="D3303" s="53" t="s">
        <v>5018</v>
      </c>
      <c r="E3303" s="55" t="s">
        <v>5019</v>
      </c>
      <c r="F3303" s="53" t="s">
        <v>1147</v>
      </c>
    </row>
    <row r="3304" spans="1:6" x14ac:dyDescent="0.2">
      <c r="A3304" s="202" t="s">
        <v>4986</v>
      </c>
      <c r="B3304" s="203">
        <v>1.02</v>
      </c>
      <c r="D3304" s="53" t="s">
        <v>5020</v>
      </c>
      <c r="E3304" s="55" t="s">
        <v>5019</v>
      </c>
      <c r="F3304" s="53" t="s">
        <v>1147</v>
      </c>
    </row>
    <row r="3305" spans="1:6" x14ac:dyDescent="0.2">
      <c r="A3305" s="202" t="s">
        <v>4988</v>
      </c>
      <c r="B3305" s="203">
        <v>0.97</v>
      </c>
      <c r="D3305" s="53" t="s">
        <v>5021</v>
      </c>
      <c r="E3305" s="55" t="s">
        <v>5022</v>
      </c>
      <c r="F3305" s="53" t="s">
        <v>1147</v>
      </c>
    </row>
    <row r="3306" spans="1:6" x14ac:dyDescent="0.2">
      <c r="A3306" s="202" t="s">
        <v>4989</v>
      </c>
      <c r="B3306" s="203">
        <v>6.46</v>
      </c>
      <c r="D3306" s="53" t="s">
        <v>5023</v>
      </c>
      <c r="E3306" s="55" t="s">
        <v>5022</v>
      </c>
      <c r="F3306" s="53" t="s">
        <v>1147</v>
      </c>
    </row>
    <row r="3307" spans="1:6" x14ac:dyDescent="0.2">
      <c r="A3307" s="202" t="s">
        <v>4992</v>
      </c>
      <c r="B3307" s="203">
        <v>5.89</v>
      </c>
      <c r="D3307" s="53" t="s">
        <v>5024</v>
      </c>
      <c r="E3307" s="55" t="s">
        <v>5025</v>
      </c>
      <c r="F3307" s="53" t="s">
        <v>1147</v>
      </c>
    </row>
    <row r="3308" spans="1:6" x14ac:dyDescent="0.2">
      <c r="A3308" s="202" t="s">
        <v>4993</v>
      </c>
      <c r="B3308" s="203">
        <v>4.47</v>
      </c>
      <c r="D3308" s="53" t="s">
        <v>5026</v>
      </c>
      <c r="E3308" s="55" t="s">
        <v>5025</v>
      </c>
      <c r="F3308" s="53" t="s">
        <v>1147</v>
      </c>
    </row>
    <row r="3309" spans="1:6" x14ac:dyDescent="0.2">
      <c r="A3309" s="202" t="s">
        <v>4996</v>
      </c>
      <c r="B3309" s="203">
        <v>3.89</v>
      </c>
      <c r="D3309" s="53" t="s">
        <v>5027</v>
      </c>
      <c r="E3309" s="55" t="s">
        <v>5028</v>
      </c>
      <c r="F3309" s="53" t="s">
        <v>2752</v>
      </c>
    </row>
    <row r="3310" spans="1:6" x14ac:dyDescent="0.2">
      <c r="A3310" s="202" t="s">
        <v>4997</v>
      </c>
      <c r="B3310" s="203">
        <v>4.0599999999999996</v>
      </c>
      <c r="D3310" s="53" t="s">
        <v>5029</v>
      </c>
      <c r="E3310" s="55" t="s">
        <v>5028</v>
      </c>
      <c r="F3310" s="53" t="s">
        <v>2752</v>
      </c>
    </row>
    <row r="3311" spans="1:6" x14ac:dyDescent="0.2">
      <c r="A3311" s="202" t="s">
        <v>4999</v>
      </c>
      <c r="B3311" s="203">
        <v>4.0599999999999996</v>
      </c>
      <c r="D3311" s="53" t="s">
        <v>5030</v>
      </c>
      <c r="E3311" s="55" t="s">
        <v>5031</v>
      </c>
      <c r="F3311" s="53" t="s">
        <v>2752</v>
      </c>
    </row>
    <row r="3312" spans="1:6" x14ac:dyDescent="0.2">
      <c r="A3312" s="202" t="s">
        <v>5000</v>
      </c>
      <c r="B3312" s="203">
        <v>0.28000000000000003</v>
      </c>
      <c r="D3312" s="53" t="s">
        <v>5032</v>
      </c>
      <c r="E3312" s="55" t="s">
        <v>5031</v>
      </c>
      <c r="F3312" s="53" t="s">
        <v>2752</v>
      </c>
    </row>
    <row r="3313" spans="1:6" x14ac:dyDescent="0.2">
      <c r="A3313" s="202" t="s">
        <v>5002</v>
      </c>
      <c r="B3313" s="203">
        <v>0.28000000000000003</v>
      </c>
      <c r="D3313" s="53" t="s">
        <v>5033</v>
      </c>
      <c r="E3313" s="55" t="s">
        <v>5034</v>
      </c>
      <c r="F3313" s="53" t="s">
        <v>2752</v>
      </c>
    </row>
    <row r="3314" spans="1:6" x14ac:dyDescent="0.2">
      <c r="A3314" s="202" t="s">
        <v>5003</v>
      </c>
      <c r="B3314" s="203">
        <v>118.12</v>
      </c>
      <c r="D3314" s="53" t="s">
        <v>5035</v>
      </c>
      <c r="E3314" s="55" t="s">
        <v>5034</v>
      </c>
      <c r="F3314" s="53" t="s">
        <v>2752</v>
      </c>
    </row>
    <row r="3315" spans="1:6" x14ac:dyDescent="0.2">
      <c r="A3315" s="202" t="s">
        <v>5005</v>
      </c>
      <c r="B3315" s="203">
        <v>112.63</v>
      </c>
      <c r="D3315" s="53" t="s">
        <v>5036</v>
      </c>
      <c r="E3315" s="55" t="s">
        <v>5037</v>
      </c>
      <c r="F3315" s="53" t="s">
        <v>2752</v>
      </c>
    </row>
    <row r="3316" spans="1:6" x14ac:dyDescent="0.2">
      <c r="A3316" s="202" t="s">
        <v>5006</v>
      </c>
      <c r="B3316" s="203">
        <v>52.2</v>
      </c>
      <c r="D3316" s="53" t="s">
        <v>5038</v>
      </c>
      <c r="E3316" s="55" t="s">
        <v>5037</v>
      </c>
      <c r="F3316" s="53" t="s">
        <v>2752</v>
      </c>
    </row>
    <row r="3317" spans="1:6" x14ac:dyDescent="0.2">
      <c r="A3317" s="202" t="s">
        <v>5008</v>
      </c>
      <c r="B3317" s="203">
        <v>49.45</v>
      </c>
      <c r="D3317" s="53" t="s">
        <v>5039</v>
      </c>
      <c r="E3317" s="55" t="s">
        <v>5040</v>
      </c>
      <c r="F3317" s="53" t="s">
        <v>2752</v>
      </c>
    </row>
    <row r="3318" spans="1:6" x14ac:dyDescent="0.2">
      <c r="A3318" s="202" t="s">
        <v>5009</v>
      </c>
      <c r="B3318" s="203">
        <v>146.56</v>
      </c>
      <c r="D3318" s="53" t="s">
        <v>5041</v>
      </c>
      <c r="E3318" s="55" t="s">
        <v>5040</v>
      </c>
      <c r="F3318" s="53" t="s">
        <v>2752</v>
      </c>
    </row>
    <row r="3319" spans="1:6" x14ac:dyDescent="0.2">
      <c r="A3319" s="202" t="s">
        <v>5011</v>
      </c>
      <c r="B3319" s="203">
        <v>139.15</v>
      </c>
      <c r="D3319" s="53" t="s">
        <v>5042</v>
      </c>
      <c r="E3319" s="55" t="s">
        <v>5043</v>
      </c>
      <c r="F3319" s="53" t="s">
        <v>2752</v>
      </c>
    </row>
    <row r="3320" spans="1:6" x14ac:dyDescent="0.2">
      <c r="A3320" s="202" t="s">
        <v>5012</v>
      </c>
      <c r="B3320" s="203">
        <v>438.03</v>
      </c>
      <c r="D3320" s="53" t="s">
        <v>5044</v>
      </c>
      <c r="E3320" s="55" t="s">
        <v>5043</v>
      </c>
      <c r="F3320" s="53" t="s">
        <v>2752</v>
      </c>
    </row>
    <row r="3321" spans="1:6" x14ac:dyDescent="0.2">
      <c r="A3321" s="202" t="s">
        <v>5014</v>
      </c>
      <c r="B3321" s="203">
        <v>438.03</v>
      </c>
      <c r="D3321" s="53" t="s">
        <v>5045</v>
      </c>
      <c r="E3321" s="55" t="s">
        <v>5046</v>
      </c>
      <c r="F3321" s="53" t="s">
        <v>2752</v>
      </c>
    </row>
    <row r="3322" spans="1:6" x14ac:dyDescent="0.2">
      <c r="A3322" s="202" t="s">
        <v>5015</v>
      </c>
      <c r="B3322" s="203">
        <v>453.2</v>
      </c>
      <c r="D3322" s="53" t="s">
        <v>5047</v>
      </c>
      <c r="E3322" s="55" t="s">
        <v>5046</v>
      </c>
      <c r="F3322" s="53" t="s">
        <v>2752</v>
      </c>
    </row>
    <row r="3323" spans="1:6" x14ac:dyDescent="0.2">
      <c r="A3323" s="202" t="s">
        <v>5017</v>
      </c>
      <c r="B3323" s="203">
        <v>453.2</v>
      </c>
      <c r="D3323" s="53" t="s">
        <v>5048</v>
      </c>
      <c r="E3323" s="55" t="s">
        <v>5049</v>
      </c>
      <c r="F3323" s="53" t="s">
        <v>83</v>
      </c>
    </row>
    <row r="3324" spans="1:6" x14ac:dyDescent="0.2">
      <c r="A3324" s="202" t="s">
        <v>5018</v>
      </c>
      <c r="B3324" s="203">
        <v>44.1</v>
      </c>
      <c r="D3324" s="53" t="s">
        <v>5050</v>
      </c>
      <c r="E3324" s="55" t="s">
        <v>5049</v>
      </c>
      <c r="F3324" s="53" t="s">
        <v>83</v>
      </c>
    </row>
    <row r="3325" spans="1:6" x14ac:dyDescent="0.2">
      <c r="A3325" s="202" t="s">
        <v>5020</v>
      </c>
      <c r="B3325" s="203">
        <v>40.33</v>
      </c>
      <c r="D3325" s="53" t="s">
        <v>5051</v>
      </c>
      <c r="E3325" s="55" t="s">
        <v>5052</v>
      </c>
      <c r="F3325" s="53" t="s">
        <v>83</v>
      </c>
    </row>
    <row r="3326" spans="1:6" x14ac:dyDescent="0.2">
      <c r="A3326" s="202" t="s">
        <v>5021</v>
      </c>
      <c r="B3326" s="203">
        <v>85.91</v>
      </c>
      <c r="D3326" s="53" t="s">
        <v>5053</v>
      </c>
      <c r="E3326" s="55" t="s">
        <v>5052</v>
      </c>
      <c r="F3326" s="53" t="s">
        <v>83</v>
      </c>
    </row>
    <row r="3327" spans="1:6" x14ac:dyDescent="0.2">
      <c r="A3327" s="202" t="s">
        <v>5023</v>
      </c>
      <c r="B3327" s="203">
        <v>78.930000000000007</v>
      </c>
      <c r="D3327" s="53" t="s">
        <v>5054</v>
      </c>
      <c r="E3327" s="55" t="s">
        <v>5055</v>
      </c>
      <c r="F3327" s="53" t="s">
        <v>83</v>
      </c>
    </row>
    <row r="3328" spans="1:6" x14ac:dyDescent="0.2">
      <c r="A3328" s="202" t="s">
        <v>5024</v>
      </c>
      <c r="B3328" s="203">
        <v>6.41</v>
      </c>
      <c r="D3328" s="53" t="s">
        <v>5056</v>
      </c>
      <c r="E3328" s="55" t="s">
        <v>5055</v>
      </c>
      <c r="F3328" s="53" t="s">
        <v>83</v>
      </c>
    </row>
    <row r="3329" spans="1:6" x14ac:dyDescent="0.2">
      <c r="A3329" s="202" t="s">
        <v>5026</v>
      </c>
      <c r="B3329" s="203">
        <v>5.55</v>
      </c>
      <c r="D3329" s="53" t="s">
        <v>5057</v>
      </c>
      <c r="E3329" s="55" t="s">
        <v>5058</v>
      </c>
      <c r="F3329" s="53" t="s">
        <v>83</v>
      </c>
    </row>
    <row r="3330" spans="1:6" x14ac:dyDescent="0.2">
      <c r="A3330" s="202" t="s">
        <v>5027</v>
      </c>
      <c r="B3330" s="203">
        <v>865.38</v>
      </c>
      <c r="D3330" s="53" t="s">
        <v>5059</v>
      </c>
      <c r="E3330" s="55" t="s">
        <v>5058</v>
      </c>
      <c r="F3330" s="53" t="s">
        <v>83</v>
      </c>
    </row>
    <row r="3331" spans="1:6" x14ac:dyDescent="0.2">
      <c r="A3331" s="202" t="s">
        <v>5029</v>
      </c>
      <c r="B3331" s="203">
        <v>865.38</v>
      </c>
      <c r="D3331" s="53" t="s">
        <v>5060</v>
      </c>
      <c r="E3331" s="55" t="s">
        <v>5061</v>
      </c>
      <c r="F3331" s="53" t="s">
        <v>83</v>
      </c>
    </row>
    <row r="3332" spans="1:6" x14ac:dyDescent="0.2">
      <c r="A3332" s="202" t="s">
        <v>5030</v>
      </c>
      <c r="B3332" s="203">
        <v>966.59</v>
      </c>
      <c r="D3332" s="53" t="s">
        <v>5062</v>
      </c>
      <c r="E3332" s="55" t="s">
        <v>5061</v>
      </c>
      <c r="F3332" s="53" t="s">
        <v>83</v>
      </c>
    </row>
    <row r="3333" spans="1:6" x14ac:dyDescent="0.2">
      <c r="A3333" s="202" t="s">
        <v>5032</v>
      </c>
      <c r="B3333" s="203">
        <v>966.59</v>
      </c>
      <c r="D3333" s="53" t="s">
        <v>5063</v>
      </c>
      <c r="E3333" s="55" t="s">
        <v>5064</v>
      </c>
      <c r="F3333" s="53" t="s">
        <v>83</v>
      </c>
    </row>
    <row r="3334" spans="1:6" x14ac:dyDescent="0.2">
      <c r="A3334" s="202" t="s">
        <v>5033</v>
      </c>
      <c r="B3334" s="203">
        <v>1250</v>
      </c>
      <c r="D3334" s="53" t="s">
        <v>5065</v>
      </c>
      <c r="E3334" s="55" t="s">
        <v>5064</v>
      </c>
      <c r="F3334" s="53" t="s">
        <v>83</v>
      </c>
    </row>
    <row r="3335" spans="1:6" x14ac:dyDescent="0.2">
      <c r="A3335" s="202" t="s">
        <v>5035</v>
      </c>
      <c r="B3335" s="203">
        <v>1250</v>
      </c>
      <c r="D3335" s="53" t="s">
        <v>5066</v>
      </c>
      <c r="E3335" s="55" t="s">
        <v>5067</v>
      </c>
      <c r="F3335" s="53" t="s">
        <v>83</v>
      </c>
    </row>
    <row r="3336" spans="1:6" x14ac:dyDescent="0.2">
      <c r="A3336" s="202" t="s">
        <v>5036</v>
      </c>
      <c r="B3336" s="203">
        <v>1683.48</v>
      </c>
      <c r="D3336" s="53" t="s">
        <v>5068</v>
      </c>
      <c r="E3336" s="55" t="s">
        <v>5067</v>
      </c>
      <c r="F3336" s="53" t="s">
        <v>83</v>
      </c>
    </row>
    <row r="3337" spans="1:6" x14ac:dyDescent="0.2">
      <c r="A3337" s="202" t="s">
        <v>5038</v>
      </c>
      <c r="B3337" s="203">
        <v>1683.48</v>
      </c>
      <c r="D3337" s="53" t="s">
        <v>5069</v>
      </c>
      <c r="E3337" s="55" t="s">
        <v>5070</v>
      </c>
      <c r="F3337" s="53" t="s">
        <v>83</v>
      </c>
    </row>
    <row r="3338" spans="1:6" x14ac:dyDescent="0.2">
      <c r="A3338" s="202" t="s">
        <v>5039</v>
      </c>
      <c r="B3338" s="203">
        <v>2118.09</v>
      </c>
      <c r="D3338" s="53" t="s">
        <v>5071</v>
      </c>
      <c r="E3338" s="55" t="s">
        <v>5070</v>
      </c>
      <c r="F3338" s="53" t="s">
        <v>83</v>
      </c>
    </row>
    <row r="3339" spans="1:6" x14ac:dyDescent="0.2">
      <c r="A3339" s="202" t="s">
        <v>5041</v>
      </c>
      <c r="B3339" s="203">
        <v>2118.09</v>
      </c>
      <c r="D3339" s="53" t="s">
        <v>5072</v>
      </c>
      <c r="E3339" s="55" t="s">
        <v>5073</v>
      </c>
      <c r="F3339" s="53" t="s">
        <v>83</v>
      </c>
    </row>
    <row r="3340" spans="1:6" x14ac:dyDescent="0.2">
      <c r="A3340" s="202" t="s">
        <v>5042</v>
      </c>
      <c r="B3340" s="203">
        <v>2782.49</v>
      </c>
      <c r="D3340" s="53" t="s">
        <v>5074</v>
      </c>
      <c r="E3340" s="55" t="s">
        <v>5073</v>
      </c>
      <c r="F3340" s="53" t="s">
        <v>83</v>
      </c>
    </row>
    <row r="3341" spans="1:6" x14ac:dyDescent="0.2">
      <c r="A3341" s="202" t="s">
        <v>5044</v>
      </c>
      <c r="B3341" s="203">
        <v>2782.49</v>
      </c>
      <c r="D3341" s="53" t="s">
        <v>5075</v>
      </c>
      <c r="E3341" s="55" t="s">
        <v>5076</v>
      </c>
      <c r="F3341" s="53" t="s">
        <v>1147</v>
      </c>
    </row>
    <row r="3342" spans="1:6" x14ac:dyDescent="0.2">
      <c r="A3342" s="202" t="s">
        <v>5045</v>
      </c>
      <c r="B3342" s="203">
        <v>3188.25</v>
      </c>
      <c r="D3342" s="53" t="s">
        <v>5077</v>
      </c>
      <c r="E3342" s="55" t="s">
        <v>5076</v>
      </c>
      <c r="F3342" s="53" t="s">
        <v>1147</v>
      </c>
    </row>
    <row r="3343" spans="1:6" x14ac:dyDescent="0.2">
      <c r="A3343" s="202" t="s">
        <v>5047</v>
      </c>
      <c r="B3343" s="203">
        <v>3188.25</v>
      </c>
      <c r="D3343" s="53" t="s">
        <v>5078</v>
      </c>
      <c r="E3343" s="55" t="s">
        <v>5079</v>
      </c>
      <c r="F3343" s="53" t="s">
        <v>1147</v>
      </c>
    </row>
    <row r="3344" spans="1:6" x14ac:dyDescent="0.2">
      <c r="A3344" s="202" t="s">
        <v>5048</v>
      </c>
      <c r="B3344" s="203">
        <v>169629.74</v>
      </c>
      <c r="D3344" s="53" t="s">
        <v>5080</v>
      </c>
      <c r="E3344" s="55" t="s">
        <v>5079</v>
      </c>
      <c r="F3344" s="53" t="s">
        <v>1147</v>
      </c>
    </row>
    <row r="3345" spans="1:6" x14ac:dyDescent="0.2">
      <c r="A3345" s="202" t="s">
        <v>5050</v>
      </c>
      <c r="B3345" s="203">
        <v>168957.75</v>
      </c>
      <c r="D3345" s="53" t="s">
        <v>5081</v>
      </c>
      <c r="E3345" s="55" t="s">
        <v>5082</v>
      </c>
      <c r="F3345" s="53" t="s">
        <v>1147</v>
      </c>
    </row>
    <row r="3346" spans="1:6" x14ac:dyDescent="0.2">
      <c r="A3346" s="202" t="s">
        <v>5051</v>
      </c>
      <c r="B3346" s="203">
        <v>157799.17000000001</v>
      </c>
      <c r="D3346" s="53" t="s">
        <v>5083</v>
      </c>
      <c r="E3346" s="55" t="s">
        <v>5082</v>
      </c>
      <c r="F3346" s="53" t="s">
        <v>1147</v>
      </c>
    </row>
    <row r="3347" spans="1:6" x14ac:dyDescent="0.2">
      <c r="A3347" s="202" t="s">
        <v>5053</v>
      </c>
      <c r="B3347" s="203">
        <v>157130.10999999999</v>
      </c>
      <c r="D3347" s="53" t="s">
        <v>5084</v>
      </c>
      <c r="E3347" s="55" t="s">
        <v>5085</v>
      </c>
      <c r="F3347" s="53" t="s">
        <v>1147</v>
      </c>
    </row>
    <row r="3348" spans="1:6" x14ac:dyDescent="0.2">
      <c r="A3348" s="202" t="s">
        <v>5054</v>
      </c>
      <c r="B3348" s="203">
        <v>154671.98000000001</v>
      </c>
      <c r="D3348" s="53" t="s">
        <v>5086</v>
      </c>
      <c r="E3348" s="55" t="s">
        <v>5085</v>
      </c>
      <c r="F3348" s="53" t="s">
        <v>1147</v>
      </c>
    </row>
    <row r="3349" spans="1:6" x14ac:dyDescent="0.2">
      <c r="A3349" s="202" t="s">
        <v>5056</v>
      </c>
      <c r="B3349" s="203">
        <v>154004.19</v>
      </c>
      <c r="D3349" s="53" t="s">
        <v>5087</v>
      </c>
      <c r="E3349" s="55" t="s">
        <v>5088</v>
      </c>
      <c r="F3349" s="53" t="s">
        <v>1147</v>
      </c>
    </row>
    <row r="3350" spans="1:6" x14ac:dyDescent="0.2">
      <c r="A3350" s="202" t="s">
        <v>5057</v>
      </c>
      <c r="B3350" s="203">
        <v>133618.91</v>
      </c>
      <c r="D3350" s="53" t="s">
        <v>5089</v>
      </c>
      <c r="E3350" s="55" t="s">
        <v>5088</v>
      </c>
      <c r="F3350" s="53" t="s">
        <v>1147</v>
      </c>
    </row>
    <row r="3351" spans="1:6" x14ac:dyDescent="0.2">
      <c r="A3351" s="202" t="s">
        <v>5059</v>
      </c>
      <c r="B3351" s="203">
        <v>132952.68</v>
      </c>
      <c r="D3351" s="53" t="s">
        <v>5090</v>
      </c>
      <c r="E3351" s="55" t="s">
        <v>5091</v>
      </c>
      <c r="F3351" s="53" t="s">
        <v>1147</v>
      </c>
    </row>
    <row r="3352" spans="1:6" x14ac:dyDescent="0.2">
      <c r="A3352" s="202" t="s">
        <v>5060</v>
      </c>
      <c r="B3352" s="203">
        <v>128731.63</v>
      </c>
      <c r="D3352" s="53" t="s">
        <v>5092</v>
      </c>
      <c r="E3352" s="55" t="s">
        <v>5091</v>
      </c>
      <c r="F3352" s="53" t="s">
        <v>1147</v>
      </c>
    </row>
    <row r="3353" spans="1:6" x14ac:dyDescent="0.2">
      <c r="A3353" s="202" t="s">
        <v>5062</v>
      </c>
      <c r="B3353" s="203">
        <v>128066.97</v>
      </c>
      <c r="D3353" s="53" t="s">
        <v>5093</v>
      </c>
      <c r="E3353" s="55" t="s">
        <v>5094</v>
      </c>
      <c r="F3353" s="53" t="s">
        <v>83</v>
      </c>
    </row>
    <row r="3354" spans="1:6" x14ac:dyDescent="0.2">
      <c r="A3354" s="202" t="s">
        <v>5063</v>
      </c>
      <c r="B3354" s="203">
        <v>77214.179999999993</v>
      </c>
      <c r="D3354" s="53" t="s">
        <v>5095</v>
      </c>
      <c r="E3354" s="55" t="s">
        <v>5094</v>
      </c>
      <c r="F3354" s="53" t="s">
        <v>83</v>
      </c>
    </row>
    <row r="3355" spans="1:6" x14ac:dyDescent="0.2">
      <c r="A3355" s="202" t="s">
        <v>5065</v>
      </c>
      <c r="B3355" s="203">
        <v>76669.02</v>
      </c>
      <c r="D3355" s="53" t="s">
        <v>5096</v>
      </c>
      <c r="E3355" s="55" t="s">
        <v>5097</v>
      </c>
      <c r="F3355" s="53" t="s">
        <v>83</v>
      </c>
    </row>
    <row r="3356" spans="1:6" x14ac:dyDescent="0.2">
      <c r="A3356" s="202" t="s">
        <v>5066</v>
      </c>
      <c r="B3356" s="203">
        <v>66430.710000000006</v>
      </c>
      <c r="D3356" s="53" t="s">
        <v>5098</v>
      </c>
      <c r="E3356" s="55" t="s">
        <v>5097</v>
      </c>
      <c r="F3356" s="53" t="s">
        <v>83</v>
      </c>
    </row>
    <row r="3357" spans="1:6" x14ac:dyDescent="0.2">
      <c r="A3357" s="202" t="s">
        <v>5068</v>
      </c>
      <c r="B3357" s="203">
        <v>65989.81</v>
      </c>
      <c r="D3357" s="53" t="s">
        <v>5099</v>
      </c>
      <c r="E3357" s="55" t="s">
        <v>5100</v>
      </c>
      <c r="F3357" s="53" t="s">
        <v>1147</v>
      </c>
    </row>
    <row r="3358" spans="1:6" x14ac:dyDescent="0.2">
      <c r="A3358" s="202" t="s">
        <v>5069</v>
      </c>
      <c r="B3358" s="203">
        <v>117880.1</v>
      </c>
      <c r="D3358" s="53" t="s">
        <v>5101</v>
      </c>
      <c r="E3358" s="55" t="s">
        <v>5100</v>
      </c>
      <c r="F3358" s="53" t="s">
        <v>1147</v>
      </c>
    </row>
    <row r="3359" spans="1:6" x14ac:dyDescent="0.2">
      <c r="A3359" s="202" t="s">
        <v>5071</v>
      </c>
      <c r="B3359" s="203">
        <v>117334.95</v>
      </c>
      <c r="D3359" s="53" t="s">
        <v>5102</v>
      </c>
      <c r="E3359" s="55" t="s">
        <v>5103</v>
      </c>
      <c r="F3359" s="53" t="s">
        <v>1147</v>
      </c>
    </row>
    <row r="3360" spans="1:6" x14ac:dyDescent="0.2">
      <c r="A3360" s="202" t="s">
        <v>5072</v>
      </c>
      <c r="B3360" s="203">
        <v>97106.26</v>
      </c>
      <c r="D3360" s="53" t="s">
        <v>5104</v>
      </c>
      <c r="E3360" s="55" t="s">
        <v>5103</v>
      </c>
      <c r="F3360" s="53" t="s">
        <v>1147</v>
      </c>
    </row>
    <row r="3361" spans="1:6" x14ac:dyDescent="0.2">
      <c r="A3361" s="202" t="s">
        <v>5074</v>
      </c>
      <c r="B3361" s="203">
        <v>96665.35</v>
      </c>
      <c r="D3361" s="53" t="s">
        <v>5105</v>
      </c>
      <c r="E3361" s="55" t="s">
        <v>5106</v>
      </c>
      <c r="F3361" s="53" t="s">
        <v>1147</v>
      </c>
    </row>
    <row r="3362" spans="1:6" x14ac:dyDescent="0.2">
      <c r="A3362" s="202" t="s">
        <v>5075</v>
      </c>
      <c r="B3362" s="203">
        <v>565.45000000000005</v>
      </c>
      <c r="D3362" s="53" t="s">
        <v>5107</v>
      </c>
      <c r="E3362" s="55" t="s">
        <v>5106</v>
      </c>
      <c r="F3362" s="53" t="s">
        <v>1147</v>
      </c>
    </row>
    <row r="3363" spans="1:6" x14ac:dyDescent="0.2">
      <c r="A3363" s="202" t="s">
        <v>5077</v>
      </c>
      <c r="B3363" s="203">
        <v>553.54</v>
      </c>
      <c r="D3363" s="53" t="s">
        <v>5108</v>
      </c>
      <c r="E3363" s="55" t="s">
        <v>5109</v>
      </c>
      <c r="F3363" s="53" t="s">
        <v>1147</v>
      </c>
    </row>
    <row r="3364" spans="1:6" x14ac:dyDescent="0.2">
      <c r="A3364" s="202" t="s">
        <v>5078</v>
      </c>
      <c r="B3364" s="203">
        <v>586.27</v>
      </c>
      <c r="D3364" s="53" t="s">
        <v>5110</v>
      </c>
      <c r="E3364" s="55" t="s">
        <v>5109</v>
      </c>
      <c r="F3364" s="53" t="s">
        <v>1147</v>
      </c>
    </row>
    <row r="3365" spans="1:6" x14ac:dyDescent="0.2">
      <c r="A3365" s="202" t="s">
        <v>5080</v>
      </c>
      <c r="B3365" s="203">
        <v>574.36</v>
      </c>
      <c r="D3365" s="53" t="s">
        <v>5111</v>
      </c>
      <c r="E3365" s="55" t="s">
        <v>5112</v>
      </c>
      <c r="F3365" s="53" t="s">
        <v>1147</v>
      </c>
    </row>
    <row r="3366" spans="1:6" x14ac:dyDescent="0.2">
      <c r="A3366" s="202" t="s">
        <v>5081</v>
      </c>
      <c r="B3366" s="203">
        <v>599.86</v>
      </c>
      <c r="D3366" s="53" t="s">
        <v>5113</v>
      </c>
      <c r="E3366" s="55" t="s">
        <v>5112</v>
      </c>
      <c r="F3366" s="53" t="s">
        <v>1147</v>
      </c>
    </row>
    <row r="3367" spans="1:6" x14ac:dyDescent="0.2">
      <c r="A3367" s="202" t="s">
        <v>5083</v>
      </c>
      <c r="B3367" s="203">
        <v>587.96</v>
      </c>
      <c r="D3367" s="53" t="s">
        <v>5114</v>
      </c>
      <c r="E3367" s="55" t="s">
        <v>5115</v>
      </c>
      <c r="F3367" s="53" t="s">
        <v>1147</v>
      </c>
    </row>
    <row r="3368" spans="1:6" x14ac:dyDescent="0.2">
      <c r="A3368" s="202" t="s">
        <v>5084</v>
      </c>
      <c r="B3368" s="203">
        <v>707.88</v>
      </c>
      <c r="D3368" s="53" t="s">
        <v>5116</v>
      </c>
      <c r="E3368" s="55" t="s">
        <v>5115</v>
      </c>
      <c r="F3368" s="53" t="s">
        <v>1147</v>
      </c>
    </row>
    <row r="3369" spans="1:6" x14ac:dyDescent="0.2">
      <c r="A3369" s="202" t="s">
        <v>5086</v>
      </c>
      <c r="B3369" s="203">
        <v>692.92</v>
      </c>
      <c r="D3369" s="53" t="s">
        <v>5117</v>
      </c>
      <c r="E3369" s="55" t="s">
        <v>5118</v>
      </c>
      <c r="F3369" s="53" t="s">
        <v>1147</v>
      </c>
    </row>
    <row r="3370" spans="1:6" x14ac:dyDescent="0.2">
      <c r="A3370" s="202" t="s">
        <v>5087</v>
      </c>
      <c r="B3370" s="203">
        <v>728.7</v>
      </c>
      <c r="D3370" s="53" t="s">
        <v>5119</v>
      </c>
      <c r="E3370" s="55" t="s">
        <v>5118</v>
      </c>
      <c r="F3370" s="53" t="s">
        <v>1147</v>
      </c>
    </row>
    <row r="3371" spans="1:6" x14ac:dyDescent="0.2">
      <c r="A3371" s="202" t="s">
        <v>5089</v>
      </c>
      <c r="B3371" s="203">
        <v>713.75</v>
      </c>
      <c r="D3371" s="53" t="s">
        <v>5120</v>
      </c>
      <c r="E3371" s="55" t="s">
        <v>5121</v>
      </c>
      <c r="F3371" s="53" t="s">
        <v>1147</v>
      </c>
    </row>
    <row r="3372" spans="1:6" x14ac:dyDescent="0.2">
      <c r="A3372" s="202" t="s">
        <v>5090</v>
      </c>
      <c r="B3372" s="203">
        <v>742.29</v>
      </c>
      <c r="D3372" s="53" t="s">
        <v>5122</v>
      </c>
      <c r="E3372" s="55" t="s">
        <v>5121</v>
      </c>
      <c r="F3372" s="53" t="s">
        <v>1147</v>
      </c>
    </row>
    <row r="3373" spans="1:6" x14ac:dyDescent="0.2">
      <c r="A3373" s="202" t="s">
        <v>5092</v>
      </c>
      <c r="B3373" s="203">
        <v>727.34</v>
      </c>
      <c r="D3373" s="53" t="s">
        <v>5123</v>
      </c>
      <c r="E3373" s="55" t="s">
        <v>5124</v>
      </c>
      <c r="F3373" s="53" t="s">
        <v>1147</v>
      </c>
    </row>
    <row r="3374" spans="1:6" x14ac:dyDescent="0.2">
      <c r="A3374" s="202" t="s">
        <v>5099</v>
      </c>
      <c r="B3374" s="203">
        <v>68.87</v>
      </c>
      <c r="D3374" s="53" t="s">
        <v>5125</v>
      </c>
      <c r="E3374" s="55" t="s">
        <v>5124</v>
      </c>
      <c r="F3374" s="53" t="s">
        <v>1147</v>
      </c>
    </row>
    <row r="3375" spans="1:6" x14ac:dyDescent="0.2">
      <c r="A3375" s="202" t="s">
        <v>5101</v>
      </c>
      <c r="B3375" s="203">
        <v>67.739999999999995</v>
      </c>
      <c r="D3375" s="53" t="s">
        <v>5126</v>
      </c>
      <c r="E3375" s="55" t="s">
        <v>5127</v>
      </c>
      <c r="F3375" s="53" t="s">
        <v>1147</v>
      </c>
    </row>
    <row r="3376" spans="1:6" x14ac:dyDescent="0.2">
      <c r="A3376" s="202" t="s">
        <v>5102</v>
      </c>
      <c r="B3376" s="203">
        <v>102.66</v>
      </c>
      <c r="D3376" s="53" t="s">
        <v>5128</v>
      </c>
      <c r="E3376" s="55" t="s">
        <v>5127</v>
      </c>
      <c r="F3376" s="53" t="s">
        <v>1147</v>
      </c>
    </row>
    <row r="3377" spans="1:6" x14ac:dyDescent="0.2">
      <c r="A3377" s="202" t="s">
        <v>5104</v>
      </c>
      <c r="B3377" s="203">
        <v>100.4</v>
      </c>
      <c r="D3377" s="53" t="s">
        <v>5129</v>
      </c>
      <c r="E3377" s="55" t="s">
        <v>5130</v>
      </c>
      <c r="F3377" s="53" t="s">
        <v>83</v>
      </c>
    </row>
    <row r="3378" spans="1:6" x14ac:dyDescent="0.2">
      <c r="A3378" s="202" t="s">
        <v>5105</v>
      </c>
      <c r="B3378" s="203">
        <v>44.93</v>
      </c>
      <c r="D3378" s="53" t="s">
        <v>5131</v>
      </c>
      <c r="E3378" s="55" t="s">
        <v>5130</v>
      </c>
      <c r="F3378" s="53" t="s">
        <v>83</v>
      </c>
    </row>
    <row r="3379" spans="1:6" x14ac:dyDescent="0.2">
      <c r="A3379" s="202" t="s">
        <v>5107</v>
      </c>
      <c r="B3379" s="203">
        <v>43.8</v>
      </c>
      <c r="D3379" s="53" t="s">
        <v>5132</v>
      </c>
      <c r="E3379" s="55" t="s">
        <v>5133</v>
      </c>
      <c r="F3379" s="53" t="s">
        <v>83</v>
      </c>
    </row>
    <row r="3380" spans="1:6" x14ac:dyDescent="0.2">
      <c r="A3380" s="202" t="s">
        <v>5108</v>
      </c>
      <c r="B3380" s="203">
        <v>66.83</v>
      </c>
      <c r="D3380" s="53" t="s">
        <v>5134</v>
      </c>
      <c r="E3380" s="55" t="s">
        <v>5133</v>
      </c>
      <c r="F3380" s="53" t="s">
        <v>83</v>
      </c>
    </row>
    <row r="3381" spans="1:6" x14ac:dyDescent="0.2">
      <c r="A3381" s="202" t="s">
        <v>5110</v>
      </c>
      <c r="B3381" s="203">
        <v>64.569999999999993</v>
      </c>
      <c r="D3381" s="53" t="s">
        <v>5135</v>
      </c>
      <c r="E3381" s="55" t="s">
        <v>5136</v>
      </c>
      <c r="F3381" s="53" t="s">
        <v>83</v>
      </c>
    </row>
    <row r="3382" spans="1:6" x14ac:dyDescent="0.2">
      <c r="A3382" s="202" t="s">
        <v>5111</v>
      </c>
      <c r="B3382" s="203">
        <v>102.1</v>
      </c>
      <c r="D3382" s="53" t="s">
        <v>5137</v>
      </c>
      <c r="E3382" s="55" t="s">
        <v>5136</v>
      </c>
      <c r="F3382" s="53" t="s">
        <v>83</v>
      </c>
    </row>
    <row r="3383" spans="1:6" x14ac:dyDescent="0.2">
      <c r="A3383" s="202" t="s">
        <v>5113</v>
      </c>
      <c r="B3383" s="203">
        <v>99.27</v>
      </c>
      <c r="D3383" s="53" t="s">
        <v>5138</v>
      </c>
      <c r="E3383" s="55" t="s">
        <v>5139</v>
      </c>
      <c r="F3383" s="53" t="s">
        <v>83</v>
      </c>
    </row>
    <row r="3384" spans="1:6" x14ac:dyDescent="0.2">
      <c r="A3384" s="202" t="s">
        <v>5114</v>
      </c>
      <c r="B3384" s="203">
        <v>110.85</v>
      </c>
      <c r="D3384" s="53" t="s">
        <v>5140</v>
      </c>
      <c r="E3384" s="55" t="s">
        <v>5139</v>
      </c>
      <c r="F3384" s="53" t="s">
        <v>83</v>
      </c>
    </row>
    <row r="3385" spans="1:6" x14ac:dyDescent="0.2">
      <c r="A3385" s="202" t="s">
        <v>5116</v>
      </c>
      <c r="B3385" s="203">
        <v>107.45</v>
      </c>
      <c r="D3385" s="53" t="s">
        <v>5141</v>
      </c>
      <c r="E3385" s="55" t="s">
        <v>5142</v>
      </c>
      <c r="F3385" s="53" t="s">
        <v>83</v>
      </c>
    </row>
    <row r="3386" spans="1:6" x14ac:dyDescent="0.2">
      <c r="A3386" s="202" t="s">
        <v>5117</v>
      </c>
      <c r="B3386" s="203">
        <v>22.42</v>
      </c>
      <c r="D3386" s="53" t="s">
        <v>5143</v>
      </c>
      <c r="E3386" s="55" t="s">
        <v>5142</v>
      </c>
      <c r="F3386" s="53" t="s">
        <v>83</v>
      </c>
    </row>
    <row r="3387" spans="1:6" x14ac:dyDescent="0.2">
      <c r="A3387" s="202" t="s">
        <v>5119</v>
      </c>
      <c r="B3387" s="203">
        <v>22.25</v>
      </c>
      <c r="D3387" s="53" t="s">
        <v>5144</v>
      </c>
      <c r="E3387" s="55" t="s">
        <v>5145</v>
      </c>
      <c r="F3387" s="53" t="s">
        <v>83</v>
      </c>
    </row>
    <row r="3388" spans="1:6" x14ac:dyDescent="0.2">
      <c r="A3388" s="202" t="s">
        <v>5120</v>
      </c>
      <c r="B3388" s="203">
        <v>31.75</v>
      </c>
      <c r="D3388" s="53" t="s">
        <v>5146</v>
      </c>
      <c r="E3388" s="55" t="s">
        <v>5145</v>
      </c>
      <c r="F3388" s="53" t="s">
        <v>83</v>
      </c>
    </row>
    <row r="3389" spans="1:6" x14ac:dyDescent="0.2">
      <c r="A3389" s="202" t="s">
        <v>5122</v>
      </c>
      <c r="B3389" s="203">
        <v>31.07</v>
      </c>
      <c r="D3389" s="53" t="s">
        <v>5147</v>
      </c>
      <c r="E3389" s="55" t="s">
        <v>5148</v>
      </c>
      <c r="F3389" s="53" t="s">
        <v>83</v>
      </c>
    </row>
    <row r="3390" spans="1:6" x14ac:dyDescent="0.2">
      <c r="A3390" s="202" t="s">
        <v>5123</v>
      </c>
      <c r="B3390" s="203">
        <v>46.82</v>
      </c>
      <c r="D3390" s="53" t="s">
        <v>5149</v>
      </c>
      <c r="E3390" s="55" t="s">
        <v>5148</v>
      </c>
      <c r="F3390" s="53" t="s">
        <v>83</v>
      </c>
    </row>
    <row r="3391" spans="1:6" x14ac:dyDescent="0.2">
      <c r="A3391" s="202" t="s">
        <v>5125</v>
      </c>
      <c r="B3391" s="203">
        <v>45.4</v>
      </c>
      <c r="D3391" s="53" t="s">
        <v>5150</v>
      </c>
      <c r="E3391" s="55" t="s">
        <v>5151</v>
      </c>
      <c r="F3391" s="53" t="s">
        <v>83</v>
      </c>
    </row>
    <row r="3392" spans="1:6" x14ac:dyDescent="0.2">
      <c r="A3392" s="202" t="s">
        <v>5126</v>
      </c>
      <c r="B3392" s="203">
        <v>62.15</v>
      </c>
      <c r="D3392" s="53" t="s">
        <v>5152</v>
      </c>
      <c r="E3392" s="55" t="s">
        <v>5151</v>
      </c>
      <c r="F3392" s="53" t="s">
        <v>83</v>
      </c>
    </row>
    <row r="3393" spans="1:6" x14ac:dyDescent="0.2">
      <c r="A3393" s="202" t="s">
        <v>5128</v>
      </c>
      <c r="B3393" s="203">
        <v>59.89</v>
      </c>
      <c r="D3393" s="53" t="s">
        <v>5153</v>
      </c>
      <c r="E3393" s="55" t="s">
        <v>5154</v>
      </c>
      <c r="F3393" s="53" t="s">
        <v>83</v>
      </c>
    </row>
    <row r="3394" spans="1:6" x14ac:dyDescent="0.2">
      <c r="A3394" s="202" t="s">
        <v>5129</v>
      </c>
      <c r="B3394" s="203">
        <v>25.41</v>
      </c>
      <c r="D3394" s="53" t="s">
        <v>5155</v>
      </c>
      <c r="E3394" s="55" t="s">
        <v>5154</v>
      </c>
      <c r="F3394" s="53" t="s">
        <v>83</v>
      </c>
    </row>
    <row r="3395" spans="1:6" x14ac:dyDescent="0.2">
      <c r="A3395" s="202" t="s">
        <v>5131</v>
      </c>
      <c r="B3395" s="203">
        <v>25.14</v>
      </c>
      <c r="D3395" s="53" t="s">
        <v>5156</v>
      </c>
      <c r="E3395" s="55" t="s">
        <v>5157</v>
      </c>
      <c r="F3395" s="53" t="s">
        <v>83</v>
      </c>
    </row>
    <row r="3396" spans="1:6" x14ac:dyDescent="0.2">
      <c r="A3396" s="202" t="s">
        <v>5132</v>
      </c>
      <c r="B3396" s="203">
        <v>24.62</v>
      </c>
      <c r="D3396" s="53" t="s">
        <v>5158</v>
      </c>
      <c r="E3396" s="55" t="s">
        <v>5157</v>
      </c>
      <c r="F3396" s="53" t="s">
        <v>83</v>
      </c>
    </row>
    <row r="3397" spans="1:6" x14ac:dyDescent="0.2">
      <c r="A3397" s="202" t="s">
        <v>5134</v>
      </c>
      <c r="B3397" s="203">
        <v>24.33</v>
      </c>
      <c r="D3397" s="53" t="s">
        <v>5159</v>
      </c>
      <c r="E3397" s="55" t="s">
        <v>5160</v>
      </c>
      <c r="F3397" s="53" t="s">
        <v>1147</v>
      </c>
    </row>
    <row r="3398" spans="1:6" x14ac:dyDescent="0.2">
      <c r="A3398" s="202" t="s">
        <v>5135</v>
      </c>
      <c r="B3398" s="203">
        <v>25.55</v>
      </c>
      <c r="D3398" s="53" t="s">
        <v>5161</v>
      </c>
      <c r="E3398" s="55" t="s">
        <v>5160</v>
      </c>
      <c r="F3398" s="53" t="s">
        <v>1147</v>
      </c>
    </row>
    <row r="3399" spans="1:6" x14ac:dyDescent="0.2">
      <c r="A3399" s="202" t="s">
        <v>5137</v>
      </c>
      <c r="B3399" s="203">
        <v>25.26</v>
      </c>
      <c r="D3399" s="53" t="s">
        <v>5162</v>
      </c>
      <c r="E3399" s="55" t="s">
        <v>5163</v>
      </c>
      <c r="F3399" s="53" t="s">
        <v>1147</v>
      </c>
    </row>
    <row r="3400" spans="1:6" x14ac:dyDescent="0.2">
      <c r="A3400" s="202" t="s">
        <v>5138</v>
      </c>
      <c r="B3400" s="203">
        <v>27.96</v>
      </c>
      <c r="D3400" s="53" t="s">
        <v>5164</v>
      </c>
      <c r="E3400" s="55" t="s">
        <v>5163</v>
      </c>
      <c r="F3400" s="53" t="s">
        <v>1147</v>
      </c>
    </row>
    <row r="3401" spans="1:6" x14ac:dyDescent="0.2">
      <c r="A3401" s="202" t="s">
        <v>5140</v>
      </c>
      <c r="B3401" s="203">
        <v>27.67</v>
      </c>
      <c r="D3401" s="53" t="s">
        <v>5165</v>
      </c>
      <c r="E3401" s="55" t="s">
        <v>5166</v>
      </c>
      <c r="F3401" s="53" t="s">
        <v>1147</v>
      </c>
    </row>
    <row r="3402" spans="1:6" x14ac:dyDescent="0.2">
      <c r="A3402" s="202" t="s">
        <v>5141</v>
      </c>
      <c r="B3402" s="203">
        <v>32.659999999999997</v>
      </c>
      <c r="D3402" s="53" t="s">
        <v>5167</v>
      </c>
      <c r="E3402" s="55" t="s">
        <v>5166</v>
      </c>
      <c r="F3402" s="53" t="s">
        <v>1147</v>
      </c>
    </row>
    <row r="3403" spans="1:6" x14ac:dyDescent="0.2">
      <c r="A3403" s="202" t="s">
        <v>5143</v>
      </c>
      <c r="B3403" s="203">
        <v>32.369999999999997</v>
      </c>
      <c r="D3403" s="53" t="s">
        <v>5168</v>
      </c>
      <c r="E3403" s="55" t="s">
        <v>5169</v>
      </c>
      <c r="F3403" s="53" t="s">
        <v>1147</v>
      </c>
    </row>
    <row r="3404" spans="1:6" x14ac:dyDescent="0.2">
      <c r="A3404" s="202" t="s">
        <v>5144</v>
      </c>
      <c r="B3404" s="203">
        <v>34.659999999999997</v>
      </c>
      <c r="D3404" s="53" t="s">
        <v>5170</v>
      </c>
      <c r="E3404" s="55" t="s">
        <v>5169</v>
      </c>
      <c r="F3404" s="53" t="s">
        <v>1147</v>
      </c>
    </row>
    <row r="3405" spans="1:6" x14ac:dyDescent="0.2">
      <c r="A3405" s="202" t="s">
        <v>5146</v>
      </c>
      <c r="B3405" s="203">
        <v>34.369999999999997</v>
      </c>
      <c r="D3405" s="53" t="s">
        <v>5171</v>
      </c>
      <c r="E3405" s="55" t="s">
        <v>5172</v>
      </c>
      <c r="F3405" s="53" t="s">
        <v>1147</v>
      </c>
    </row>
    <row r="3406" spans="1:6" x14ac:dyDescent="0.2">
      <c r="A3406" s="202" t="s">
        <v>5147</v>
      </c>
      <c r="B3406" s="203">
        <v>33.28</v>
      </c>
      <c r="D3406" s="53" t="s">
        <v>5173</v>
      </c>
      <c r="E3406" s="55" t="s">
        <v>5172</v>
      </c>
      <c r="F3406" s="53" t="s">
        <v>1147</v>
      </c>
    </row>
    <row r="3407" spans="1:6" x14ac:dyDescent="0.2">
      <c r="A3407" s="202" t="s">
        <v>5149</v>
      </c>
      <c r="B3407" s="203">
        <v>32.99</v>
      </c>
      <c r="D3407" s="53" t="s">
        <v>5174</v>
      </c>
      <c r="E3407" s="55" t="s">
        <v>5175</v>
      </c>
      <c r="F3407" s="53" t="s">
        <v>1147</v>
      </c>
    </row>
    <row r="3408" spans="1:6" x14ac:dyDescent="0.2">
      <c r="A3408" s="202" t="s">
        <v>5150</v>
      </c>
      <c r="B3408" s="203">
        <v>15.26</v>
      </c>
      <c r="D3408" s="53" t="s">
        <v>5176</v>
      </c>
      <c r="E3408" s="55" t="s">
        <v>5175</v>
      </c>
      <c r="F3408" s="53" t="s">
        <v>1147</v>
      </c>
    </row>
    <row r="3409" spans="1:6" x14ac:dyDescent="0.2">
      <c r="A3409" s="202" t="s">
        <v>5152</v>
      </c>
      <c r="B3409" s="203">
        <v>14.97</v>
      </c>
      <c r="D3409" s="53" t="s">
        <v>5177</v>
      </c>
      <c r="E3409" s="55" t="s">
        <v>5178</v>
      </c>
      <c r="F3409" s="53" t="s">
        <v>1147</v>
      </c>
    </row>
    <row r="3410" spans="1:6" x14ac:dyDescent="0.2">
      <c r="A3410" s="202" t="s">
        <v>5153</v>
      </c>
      <c r="B3410" s="203">
        <v>17.45</v>
      </c>
      <c r="D3410" s="53" t="s">
        <v>5179</v>
      </c>
      <c r="E3410" s="55" t="s">
        <v>5178</v>
      </c>
      <c r="F3410" s="53" t="s">
        <v>1147</v>
      </c>
    </row>
    <row r="3411" spans="1:6" x14ac:dyDescent="0.2">
      <c r="A3411" s="202" t="s">
        <v>5155</v>
      </c>
      <c r="B3411" s="203">
        <v>17.16</v>
      </c>
      <c r="D3411" s="53" t="s">
        <v>5180</v>
      </c>
      <c r="E3411" s="55" t="s">
        <v>5181</v>
      </c>
      <c r="F3411" s="53" t="s">
        <v>1147</v>
      </c>
    </row>
    <row r="3412" spans="1:6" x14ac:dyDescent="0.2">
      <c r="A3412" s="202" t="s">
        <v>5156</v>
      </c>
      <c r="B3412" s="203">
        <v>86.65</v>
      </c>
      <c r="D3412" s="53" t="s">
        <v>5182</v>
      </c>
      <c r="E3412" s="55" t="s">
        <v>5181</v>
      </c>
      <c r="F3412" s="53" t="s">
        <v>1147</v>
      </c>
    </row>
    <row r="3413" spans="1:6" x14ac:dyDescent="0.2">
      <c r="A3413" s="202" t="s">
        <v>5158</v>
      </c>
      <c r="B3413" s="203">
        <v>86.03</v>
      </c>
      <c r="D3413" s="53" t="s">
        <v>5183</v>
      </c>
      <c r="E3413" s="55" t="s">
        <v>5184</v>
      </c>
      <c r="F3413" s="53" t="s">
        <v>201</v>
      </c>
    </row>
    <row r="3414" spans="1:6" x14ac:dyDescent="0.2">
      <c r="A3414" s="202" t="s">
        <v>35449</v>
      </c>
      <c r="B3414" s="203">
        <v>3.98</v>
      </c>
      <c r="D3414" s="53" t="s">
        <v>5185</v>
      </c>
      <c r="E3414" s="55" t="s">
        <v>5184</v>
      </c>
      <c r="F3414" s="53" t="s">
        <v>201</v>
      </c>
    </row>
    <row r="3415" spans="1:6" x14ac:dyDescent="0.2">
      <c r="A3415" s="202" t="s">
        <v>35450</v>
      </c>
      <c r="B3415" s="203">
        <v>3.78</v>
      </c>
      <c r="D3415" s="53" t="s">
        <v>5186</v>
      </c>
      <c r="E3415" s="55" t="s">
        <v>5187</v>
      </c>
      <c r="F3415" s="53" t="s">
        <v>201</v>
      </c>
    </row>
    <row r="3416" spans="1:6" x14ac:dyDescent="0.2">
      <c r="A3416" s="202" t="s">
        <v>35451</v>
      </c>
      <c r="B3416" s="203">
        <v>6.12</v>
      </c>
      <c r="D3416" s="53" t="s">
        <v>5188</v>
      </c>
      <c r="E3416" s="55" t="s">
        <v>5187</v>
      </c>
      <c r="F3416" s="53" t="s">
        <v>201</v>
      </c>
    </row>
    <row r="3417" spans="1:6" x14ac:dyDescent="0.2">
      <c r="A3417" s="202" t="s">
        <v>35452</v>
      </c>
      <c r="B3417" s="203">
        <v>5.92</v>
      </c>
      <c r="D3417" s="53" t="s">
        <v>5189</v>
      </c>
      <c r="E3417" s="55" t="s">
        <v>5190</v>
      </c>
      <c r="F3417" s="53" t="s">
        <v>201</v>
      </c>
    </row>
    <row r="3418" spans="1:6" x14ac:dyDescent="0.2">
      <c r="A3418" s="202" t="s">
        <v>5159</v>
      </c>
      <c r="B3418" s="203">
        <v>9.61</v>
      </c>
      <c r="D3418" s="53" t="s">
        <v>5191</v>
      </c>
      <c r="E3418" s="55" t="s">
        <v>5190</v>
      </c>
      <c r="F3418" s="53" t="s">
        <v>201</v>
      </c>
    </row>
    <row r="3419" spans="1:6" x14ac:dyDescent="0.2">
      <c r="A3419" s="202" t="s">
        <v>5161</v>
      </c>
      <c r="B3419" s="203">
        <v>9.44</v>
      </c>
      <c r="D3419" s="53" t="s">
        <v>5192</v>
      </c>
      <c r="E3419" s="55" t="s">
        <v>5193</v>
      </c>
      <c r="F3419" s="53" t="s">
        <v>201</v>
      </c>
    </row>
    <row r="3420" spans="1:6" x14ac:dyDescent="0.2">
      <c r="A3420" s="202" t="s">
        <v>5162</v>
      </c>
      <c r="B3420" s="203">
        <v>9.69</v>
      </c>
      <c r="D3420" s="53" t="s">
        <v>5194</v>
      </c>
      <c r="E3420" s="55" t="s">
        <v>5193</v>
      </c>
      <c r="F3420" s="53" t="s">
        <v>201</v>
      </c>
    </row>
    <row r="3421" spans="1:6" x14ac:dyDescent="0.2">
      <c r="A3421" s="202" t="s">
        <v>5164</v>
      </c>
      <c r="B3421" s="203">
        <v>9.5</v>
      </c>
      <c r="D3421" s="53" t="s">
        <v>5195</v>
      </c>
      <c r="E3421" s="55" t="s">
        <v>5196</v>
      </c>
      <c r="F3421" s="53" t="s">
        <v>201</v>
      </c>
    </row>
    <row r="3422" spans="1:6" x14ac:dyDescent="0.2">
      <c r="A3422" s="202" t="s">
        <v>5165</v>
      </c>
      <c r="B3422" s="203">
        <v>7.3</v>
      </c>
      <c r="D3422" s="53" t="s">
        <v>5197</v>
      </c>
      <c r="E3422" s="55" t="s">
        <v>5196</v>
      </c>
      <c r="F3422" s="53" t="s">
        <v>201</v>
      </c>
    </row>
    <row r="3423" spans="1:6" x14ac:dyDescent="0.2">
      <c r="A3423" s="202" t="s">
        <v>5167</v>
      </c>
      <c r="B3423" s="203">
        <v>7.17</v>
      </c>
      <c r="D3423" s="53" t="s">
        <v>5198</v>
      </c>
      <c r="E3423" s="55" t="s">
        <v>5199</v>
      </c>
      <c r="F3423" s="53" t="s">
        <v>201</v>
      </c>
    </row>
    <row r="3424" spans="1:6" x14ac:dyDescent="0.2">
      <c r="A3424" s="202" t="s">
        <v>5168</v>
      </c>
      <c r="B3424" s="203">
        <v>7.35</v>
      </c>
      <c r="D3424" s="53" t="s">
        <v>5200</v>
      </c>
      <c r="E3424" s="55" t="s">
        <v>5199</v>
      </c>
      <c r="F3424" s="53" t="s">
        <v>201</v>
      </c>
    </row>
    <row r="3425" spans="1:6" x14ac:dyDescent="0.2">
      <c r="A3425" s="202" t="s">
        <v>5170</v>
      </c>
      <c r="B3425" s="203">
        <v>7.21</v>
      </c>
      <c r="D3425" s="53" t="s">
        <v>5201</v>
      </c>
      <c r="E3425" s="55" t="s">
        <v>5202</v>
      </c>
      <c r="F3425" s="53" t="s">
        <v>201</v>
      </c>
    </row>
    <row r="3426" spans="1:6" x14ac:dyDescent="0.2">
      <c r="A3426" s="202" t="s">
        <v>5171</v>
      </c>
      <c r="B3426" s="203">
        <v>13.91</v>
      </c>
      <c r="D3426" s="53" t="s">
        <v>5203</v>
      </c>
      <c r="E3426" s="55" t="s">
        <v>5202</v>
      </c>
      <c r="F3426" s="53" t="s">
        <v>201</v>
      </c>
    </row>
    <row r="3427" spans="1:6" x14ac:dyDescent="0.2">
      <c r="A3427" s="202" t="s">
        <v>5173</v>
      </c>
      <c r="B3427" s="203">
        <v>13.72</v>
      </c>
      <c r="D3427" s="53" t="s">
        <v>5204</v>
      </c>
      <c r="E3427" s="55" t="s">
        <v>5205</v>
      </c>
      <c r="F3427" s="53" t="s">
        <v>201</v>
      </c>
    </row>
    <row r="3428" spans="1:6" x14ac:dyDescent="0.2">
      <c r="A3428" s="202" t="s">
        <v>5174</v>
      </c>
      <c r="B3428" s="203">
        <v>14.53</v>
      </c>
      <c r="D3428" s="53" t="s">
        <v>5206</v>
      </c>
      <c r="E3428" s="55" t="s">
        <v>5205</v>
      </c>
      <c r="F3428" s="53" t="s">
        <v>201</v>
      </c>
    </row>
    <row r="3429" spans="1:6" x14ac:dyDescent="0.2">
      <c r="A3429" s="202" t="s">
        <v>5176</v>
      </c>
      <c r="B3429" s="203">
        <v>14.26</v>
      </c>
      <c r="D3429" s="53" t="s">
        <v>5207</v>
      </c>
      <c r="E3429" s="55" t="s">
        <v>5208</v>
      </c>
      <c r="F3429" s="53" t="s">
        <v>201</v>
      </c>
    </row>
    <row r="3430" spans="1:6" x14ac:dyDescent="0.2">
      <c r="A3430" s="202" t="s">
        <v>5177</v>
      </c>
      <c r="B3430" s="203">
        <v>10.95</v>
      </c>
      <c r="D3430" s="53" t="s">
        <v>5209</v>
      </c>
      <c r="E3430" s="55" t="s">
        <v>5208</v>
      </c>
      <c r="F3430" s="53" t="s">
        <v>201</v>
      </c>
    </row>
    <row r="3431" spans="1:6" x14ac:dyDescent="0.2">
      <c r="A3431" s="202" t="s">
        <v>5179</v>
      </c>
      <c r="B3431" s="203">
        <v>10.75</v>
      </c>
      <c r="D3431" s="53" t="s">
        <v>5210</v>
      </c>
      <c r="E3431" s="55" t="s">
        <v>5211</v>
      </c>
      <c r="F3431" s="53" t="s">
        <v>201</v>
      </c>
    </row>
    <row r="3432" spans="1:6" x14ac:dyDescent="0.2">
      <c r="A3432" s="202" t="s">
        <v>5180</v>
      </c>
      <c r="B3432" s="203">
        <v>11.03</v>
      </c>
      <c r="D3432" s="53" t="s">
        <v>5212</v>
      </c>
      <c r="E3432" s="55" t="s">
        <v>5211</v>
      </c>
      <c r="F3432" s="53" t="s">
        <v>201</v>
      </c>
    </row>
    <row r="3433" spans="1:6" x14ac:dyDescent="0.2">
      <c r="A3433" s="202" t="s">
        <v>5182</v>
      </c>
      <c r="B3433" s="203">
        <v>10.82</v>
      </c>
      <c r="D3433" s="53" t="s">
        <v>5213</v>
      </c>
      <c r="E3433" s="55" t="s">
        <v>5214</v>
      </c>
      <c r="F3433" s="53" t="s">
        <v>201</v>
      </c>
    </row>
    <row r="3434" spans="1:6" x14ac:dyDescent="0.2">
      <c r="A3434" s="202" t="s">
        <v>5183</v>
      </c>
      <c r="B3434" s="203">
        <v>117.2</v>
      </c>
      <c r="D3434" s="53" t="s">
        <v>5215</v>
      </c>
      <c r="E3434" s="55" t="s">
        <v>5214</v>
      </c>
      <c r="F3434" s="53" t="s">
        <v>201</v>
      </c>
    </row>
    <row r="3435" spans="1:6" x14ac:dyDescent="0.2">
      <c r="A3435" s="202" t="s">
        <v>5185</v>
      </c>
      <c r="B3435" s="203">
        <v>108.86</v>
      </c>
      <c r="D3435" s="53" t="s">
        <v>5216</v>
      </c>
      <c r="E3435" s="55" t="s">
        <v>5217</v>
      </c>
      <c r="F3435" s="53" t="s">
        <v>201</v>
      </c>
    </row>
    <row r="3436" spans="1:6" x14ac:dyDescent="0.2">
      <c r="A3436" s="202" t="s">
        <v>5186</v>
      </c>
      <c r="B3436" s="203">
        <v>111.34</v>
      </c>
      <c r="D3436" s="53" t="s">
        <v>5218</v>
      </c>
      <c r="E3436" s="55" t="s">
        <v>5217</v>
      </c>
      <c r="F3436" s="53" t="s">
        <v>201</v>
      </c>
    </row>
    <row r="3437" spans="1:6" x14ac:dyDescent="0.2">
      <c r="A3437" s="202" t="s">
        <v>5188</v>
      </c>
      <c r="B3437" s="203">
        <v>103.41</v>
      </c>
      <c r="D3437" s="53" t="s">
        <v>5219</v>
      </c>
      <c r="E3437" s="55" t="s">
        <v>5220</v>
      </c>
      <c r="F3437" s="53" t="s">
        <v>201</v>
      </c>
    </row>
    <row r="3438" spans="1:6" x14ac:dyDescent="0.2">
      <c r="A3438" s="202" t="s">
        <v>5189</v>
      </c>
      <c r="B3438" s="203">
        <v>146.5</v>
      </c>
      <c r="D3438" s="53" t="s">
        <v>5221</v>
      </c>
      <c r="E3438" s="55" t="s">
        <v>5220</v>
      </c>
      <c r="F3438" s="53" t="s">
        <v>201</v>
      </c>
    </row>
    <row r="3439" spans="1:6" x14ac:dyDescent="0.2">
      <c r="A3439" s="202" t="s">
        <v>5191</v>
      </c>
      <c r="B3439" s="203">
        <v>136.07</v>
      </c>
      <c r="D3439" s="53" t="s">
        <v>5222</v>
      </c>
      <c r="E3439" s="55" t="s">
        <v>5223</v>
      </c>
      <c r="F3439" s="53" t="s">
        <v>201</v>
      </c>
    </row>
    <row r="3440" spans="1:6" x14ac:dyDescent="0.2">
      <c r="A3440" s="202" t="s">
        <v>5192</v>
      </c>
      <c r="B3440" s="203">
        <v>139.18</v>
      </c>
      <c r="D3440" s="53" t="s">
        <v>5224</v>
      </c>
      <c r="E3440" s="55" t="s">
        <v>5223</v>
      </c>
      <c r="F3440" s="53" t="s">
        <v>201</v>
      </c>
    </row>
    <row r="3441" spans="1:6" x14ac:dyDescent="0.2">
      <c r="A3441" s="202" t="s">
        <v>5194</v>
      </c>
      <c r="B3441" s="203">
        <v>129.27000000000001</v>
      </c>
      <c r="D3441" s="53" t="s">
        <v>5225</v>
      </c>
      <c r="E3441" s="55" t="s">
        <v>5226</v>
      </c>
      <c r="F3441" s="53" t="s">
        <v>201</v>
      </c>
    </row>
    <row r="3442" spans="1:6" x14ac:dyDescent="0.2">
      <c r="A3442" s="202" t="s">
        <v>5195</v>
      </c>
      <c r="B3442" s="203">
        <v>197.92</v>
      </c>
      <c r="D3442" s="53" t="s">
        <v>5227</v>
      </c>
      <c r="E3442" s="55" t="s">
        <v>5226</v>
      </c>
      <c r="F3442" s="53" t="s">
        <v>201</v>
      </c>
    </row>
    <row r="3443" spans="1:6" x14ac:dyDescent="0.2">
      <c r="A3443" s="202" t="s">
        <v>5197</v>
      </c>
      <c r="B3443" s="203">
        <v>184.01</v>
      </c>
      <c r="D3443" s="53" t="s">
        <v>5228</v>
      </c>
      <c r="E3443" s="55" t="s">
        <v>5229</v>
      </c>
      <c r="F3443" s="53" t="s">
        <v>201</v>
      </c>
    </row>
    <row r="3444" spans="1:6" x14ac:dyDescent="0.2">
      <c r="A3444" s="202" t="s">
        <v>5198</v>
      </c>
      <c r="B3444" s="203">
        <v>188.02</v>
      </c>
      <c r="D3444" s="53" t="s">
        <v>5230</v>
      </c>
      <c r="E3444" s="55" t="s">
        <v>5229</v>
      </c>
      <c r="F3444" s="53" t="s">
        <v>201</v>
      </c>
    </row>
    <row r="3445" spans="1:6" x14ac:dyDescent="0.2">
      <c r="A3445" s="202" t="s">
        <v>5200</v>
      </c>
      <c r="B3445" s="203">
        <v>174.81</v>
      </c>
      <c r="D3445" s="53" t="s">
        <v>5231</v>
      </c>
      <c r="E3445" s="55" t="s">
        <v>5232</v>
      </c>
      <c r="F3445" s="53" t="s">
        <v>201</v>
      </c>
    </row>
    <row r="3446" spans="1:6" x14ac:dyDescent="0.2">
      <c r="A3446" s="202" t="s">
        <v>5201</v>
      </c>
      <c r="B3446" s="203">
        <v>331.67</v>
      </c>
      <c r="D3446" s="53" t="s">
        <v>5233</v>
      </c>
      <c r="E3446" s="55" t="s">
        <v>5232</v>
      </c>
      <c r="F3446" s="53" t="s">
        <v>201</v>
      </c>
    </row>
    <row r="3447" spans="1:6" x14ac:dyDescent="0.2">
      <c r="A3447" s="202" t="s">
        <v>5203</v>
      </c>
      <c r="B3447" s="203">
        <v>307.33999999999997</v>
      </c>
      <c r="D3447" s="53" t="s">
        <v>5234</v>
      </c>
      <c r="E3447" s="55" t="s">
        <v>5235</v>
      </c>
      <c r="F3447" s="53" t="s">
        <v>201</v>
      </c>
    </row>
    <row r="3448" spans="1:6" x14ac:dyDescent="0.2">
      <c r="A3448" s="202" t="s">
        <v>5204</v>
      </c>
      <c r="B3448" s="203">
        <v>315.08999999999997</v>
      </c>
      <c r="D3448" s="53" t="s">
        <v>5236</v>
      </c>
      <c r="E3448" s="55" t="s">
        <v>5235</v>
      </c>
      <c r="F3448" s="53" t="s">
        <v>201</v>
      </c>
    </row>
    <row r="3449" spans="1:6" x14ac:dyDescent="0.2">
      <c r="A3449" s="202" t="s">
        <v>5206</v>
      </c>
      <c r="B3449" s="203">
        <v>291.97000000000003</v>
      </c>
      <c r="D3449" s="53" t="s">
        <v>5237</v>
      </c>
      <c r="E3449" s="55" t="s">
        <v>5238</v>
      </c>
      <c r="F3449" s="53" t="s">
        <v>201</v>
      </c>
    </row>
    <row r="3450" spans="1:6" x14ac:dyDescent="0.2">
      <c r="A3450" s="202" t="s">
        <v>5207</v>
      </c>
      <c r="B3450" s="203">
        <v>442.19</v>
      </c>
      <c r="D3450" s="53" t="s">
        <v>5239</v>
      </c>
      <c r="E3450" s="55" t="s">
        <v>5238</v>
      </c>
      <c r="F3450" s="53" t="s">
        <v>201</v>
      </c>
    </row>
    <row r="3451" spans="1:6" x14ac:dyDescent="0.2">
      <c r="A3451" s="202" t="s">
        <v>5209</v>
      </c>
      <c r="B3451" s="203">
        <v>409.76</v>
      </c>
      <c r="D3451" s="53" t="s">
        <v>5240</v>
      </c>
      <c r="E3451" s="55" t="s">
        <v>5241</v>
      </c>
      <c r="F3451" s="53" t="s">
        <v>201</v>
      </c>
    </row>
    <row r="3452" spans="1:6" x14ac:dyDescent="0.2">
      <c r="A3452" s="202" t="s">
        <v>5210</v>
      </c>
      <c r="B3452" s="203">
        <v>420.08</v>
      </c>
      <c r="D3452" s="53" t="s">
        <v>5242</v>
      </c>
      <c r="E3452" s="55" t="s">
        <v>5241</v>
      </c>
      <c r="F3452" s="53" t="s">
        <v>201</v>
      </c>
    </row>
    <row r="3453" spans="1:6" x14ac:dyDescent="0.2">
      <c r="A3453" s="202" t="s">
        <v>5212</v>
      </c>
      <c r="B3453" s="203">
        <v>389.27</v>
      </c>
      <c r="D3453" s="53" t="s">
        <v>5243</v>
      </c>
      <c r="E3453" s="55" t="s">
        <v>5244</v>
      </c>
      <c r="F3453" s="53" t="s">
        <v>83</v>
      </c>
    </row>
    <row r="3454" spans="1:6" x14ac:dyDescent="0.2">
      <c r="A3454" s="202" t="s">
        <v>5213</v>
      </c>
      <c r="B3454" s="203">
        <v>574.99</v>
      </c>
      <c r="D3454" s="53" t="s">
        <v>5245</v>
      </c>
      <c r="E3454" s="55" t="s">
        <v>5244</v>
      </c>
      <c r="F3454" s="53" t="s">
        <v>83</v>
      </c>
    </row>
    <row r="3455" spans="1:6" x14ac:dyDescent="0.2">
      <c r="A3455" s="202" t="s">
        <v>5215</v>
      </c>
      <c r="B3455" s="203">
        <v>532.82000000000005</v>
      </c>
      <c r="D3455" s="53" t="s">
        <v>5246</v>
      </c>
      <c r="E3455" s="55" t="s">
        <v>5247</v>
      </c>
      <c r="F3455" s="53" t="s">
        <v>83</v>
      </c>
    </row>
    <row r="3456" spans="1:6" x14ac:dyDescent="0.2">
      <c r="A3456" s="202" t="s">
        <v>5216</v>
      </c>
      <c r="B3456" s="203">
        <v>546.24</v>
      </c>
      <c r="D3456" s="53" t="s">
        <v>5248</v>
      </c>
      <c r="E3456" s="55" t="s">
        <v>5247</v>
      </c>
      <c r="F3456" s="53" t="s">
        <v>83</v>
      </c>
    </row>
    <row r="3457" spans="1:6" x14ac:dyDescent="0.2">
      <c r="A3457" s="202" t="s">
        <v>5218</v>
      </c>
      <c r="B3457" s="203">
        <v>506.18</v>
      </c>
      <c r="D3457" s="53" t="s">
        <v>5249</v>
      </c>
      <c r="E3457" s="55" t="s">
        <v>5250</v>
      </c>
      <c r="F3457" s="53" t="s">
        <v>83</v>
      </c>
    </row>
    <row r="3458" spans="1:6" x14ac:dyDescent="0.2">
      <c r="A3458" s="202" t="s">
        <v>5219</v>
      </c>
      <c r="B3458" s="203">
        <v>44.58</v>
      </c>
      <c r="D3458" s="53" t="s">
        <v>5251</v>
      </c>
      <c r="E3458" s="55" t="s">
        <v>5250</v>
      </c>
      <c r="F3458" s="53" t="s">
        <v>83</v>
      </c>
    </row>
    <row r="3459" spans="1:6" x14ac:dyDescent="0.2">
      <c r="A3459" s="202" t="s">
        <v>5221</v>
      </c>
      <c r="B3459" s="203">
        <v>42.42</v>
      </c>
      <c r="D3459" s="53" t="s">
        <v>5252</v>
      </c>
      <c r="E3459" s="55" t="s">
        <v>5253</v>
      </c>
      <c r="F3459" s="53" t="s">
        <v>83</v>
      </c>
    </row>
    <row r="3460" spans="1:6" x14ac:dyDescent="0.2">
      <c r="A3460" s="202" t="s">
        <v>5222</v>
      </c>
      <c r="B3460" s="203">
        <v>51.27</v>
      </c>
      <c r="D3460" s="53" t="s">
        <v>5254</v>
      </c>
      <c r="E3460" s="55" t="s">
        <v>5253</v>
      </c>
      <c r="F3460" s="53" t="s">
        <v>83</v>
      </c>
    </row>
    <row r="3461" spans="1:6" x14ac:dyDescent="0.2">
      <c r="A3461" s="202" t="s">
        <v>5224</v>
      </c>
      <c r="B3461" s="203">
        <v>48.79</v>
      </c>
      <c r="D3461" s="53" t="s">
        <v>5255</v>
      </c>
      <c r="E3461" s="55" t="s">
        <v>5256</v>
      </c>
      <c r="F3461" s="53" t="s">
        <v>83</v>
      </c>
    </row>
    <row r="3462" spans="1:6" x14ac:dyDescent="0.2">
      <c r="A3462" s="202" t="s">
        <v>5225</v>
      </c>
      <c r="B3462" s="203">
        <v>59.97</v>
      </c>
      <c r="D3462" s="53" t="s">
        <v>5257</v>
      </c>
      <c r="E3462" s="55" t="s">
        <v>5256</v>
      </c>
      <c r="F3462" s="53" t="s">
        <v>83</v>
      </c>
    </row>
    <row r="3463" spans="1:6" x14ac:dyDescent="0.2">
      <c r="A3463" s="202" t="s">
        <v>5227</v>
      </c>
      <c r="B3463" s="203">
        <v>57.21</v>
      </c>
      <c r="D3463" s="53" t="s">
        <v>5258</v>
      </c>
      <c r="E3463" s="55" t="s">
        <v>5259</v>
      </c>
      <c r="F3463" s="53" t="s">
        <v>201</v>
      </c>
    </row>
    <row r="3464" spans="1:6" x14ac:dyDescent="0.2">
      <c r="A3464" s="202" t="s">
        <v>5228</v>
      </c>
      <c r="B3464" s="203">
        <v>68.959999999999994</v>
      </c>
      <c r="D3464" s="53" t="s">
        <v>5260</v>
      </c>
      <c r="E3464" s="55" t="s">
        <v>5259</v>
      </c>
      <c r="F3464" s="53" t="s">
        <v>201</v>
      </c>
    </row>
    <row r="3465" spans="1:6" x14ac:dyDescent="0.2">
      <c r="A3465" s="202" t="s">
        <v>5230</v>
      </c>
      <c r="B3465" s="203">
        <v>65.790000000000006</v>
      </c>
      <c r="D3465" s="53" t="s">
        <v>5261</v>
      </c>
      <c r="E3465" s="55" t="s">
        <v>5262</v>
      </c>
      <c r="F3465" s="53" t="s">
        <v>201</v>
      </c>
    </row>
    <row r="3466" spans="1:6" x14ac:dyDescent="0.2">
      <c r="A3466" s="202" t="s">
        <v>5231</v>
      </c>
      <c r="B3466" s="203">
        <v>93.93</v>
      </c>
      <c r="D3466" s="53" t="s">
        <v>5263</v>
      </c>
      <c r="E3466" s="55" t="s">
        <v>5262</v>
      </c>
      <c r="F3466" s="53" t="s">
        <v>201</v>
      </c>
    </row>
    <row r="3467" spans="1:6" x14ac:dyDescent="0.2">
      <c r="A3467" s="202" t="s">
        <v>5233</v>
      </c>
      <c r="B3467" s="203">
        <v>88.6</v>
      </c>
      <c r="D3467" s="53" t="s">
        <v>5264</v>
      </c>
      <c r="E3467" s="55" t="s">
        <v>5265</v>
      </c>
      <c r="F3467" s="53" t="s">
        <v>201</v>
      </c>
    </row>
    <row r="3468" spans="1:6" x14ac:dyDescent="0.2">
      <c r="A3468" s="202" t="s">
        <v>5234</v>
      </c>
      <c r="B3468" s="203">
        <v>108.02</v>
      </c>
      <c r="D3468" s="53" t="s">
        <v>5266</v>
      </c>
      <c r="E3468" s="55" t="s">
        <v>5265</v>
      </c>
      <c r="F3468" s="53" t="s">
        <v>201</v>
      </c>
    </row>
    <row r="3469" spans="1:6" x14ac:dyDescent="0.2">
      <c r="A3469" s="202" t="s">
        <v>5236</v>
      </c>
      <c r="B3469" s="203">
        <v>101.89</v>
      </c>
      <c r="D3469" s="53" t="s">
        <v>5267</v>
      </c>
      <c r="E3469" s="55" t="s">
        <v>5268</v>
      </c>
      <c r="F3469" s="53" t="s">
        <v>201</v>
      </c>
    </row>
    <row r="3470" spans="1:6" x14ac:dyDescent="0.2">
      <c r="A3470" s="202" t="s">
        <v>5237</v>
      </c>
      <c r="B3470" s="203">
        <v>172.5</v>
      </c>
      <c r="D3470" s="53" t="s">
        <v>5269</v>
      </c>
      <c r="E3470" s="55" t="s">
        <v>5268</v>
      </c>
      <c r="F3470" s="53" t="s">
        <v>201</v>
      </c>
    </row>
    <row r="3471" spans="1:6" x14ac:dyDescent="0.2">
      <c r="A3471" s="202" t="s">
        <v>5239</v>
      </c>
      <c r="B3471" s="203">
        <v>161.33000000000001</v>
      </c>
      <c r="D3471" s="53" t="s">
        <v>5270</v>
      </c>
      <c r="E3471" s="55" t="s">
        <v>5271</v>
      </c>
      <c r="F3471" s="53" t="s">
        <v>83</v>
      </c>
    </row>
    <row r="3472" spans="1:6" x14ac:dyDescent="0.2">
      <c r="A3472" s="202" t="s">
        <v>5240</v>
      </c>
      <c r="B3472" s="203">
        <v>198.38</v>
      </c>
      <c r="D3472" s="53" t="s">
        <v>5272</v>
      </c>
      <c r="E3472" s="55" t="s">
        <v>5271</v>
      </c>
      <c r="F3472" s="53" t="s">
        <v>83</v>
      </c>
    </row>
    <row r="3473" spans="1:6" x14ac:dyDescent="0.2">
      <c r="A3473" s="202" t="s">
        <v>5242</v>
      </c>
      <c r="B3473" s="203">
        <v>185.53</v>
      </c>
      <c r="D3473" s="53" t="s">
        <v>5273</v>
      </c>
      <c r="E3473" s="55" t="s">
        <v>5274</v>
      </c>
      <c r="F3473" s="53" t="s">
        <v>83</v>
      </c>
    </row>
    <row r="3474" spans="1:6" x14ac:dyDescent="0.2">
      <c r="A3474" s="202" t="s">
        <v>5243</v>
      </c>
      <c r="B3474" s="203">
        <v>7.6</v>
      </c>
      <c r="D3474" s="53" t="s">
        <v>5275</v>
      </c>
      <c r="E3474" s="55" t="s">
        <v>5274</v>
      </c>
      <c r="F3474" s="53" t="s">
        <v>83</v>
      </c>
    </row>
    <row r="3475" spans="1:6" x14ac:dyDescent="0.2">
      <c r="A3475" s="202" t="s">
        <v>5245</v>
      </c>
      <c r="B3475" s="203">
        <v>7.18</v>
      </c>
      <c r="D3475" s="53" t="s">
        <v>5276</v>
      </c>
      <c r="E3475" s="55" t="s">
        <v>5277</v>
      </c>
      <c r="F3475" s="53" t="s">
        <v>83</v>
      </c>
    </row>
    <row r="3476" spans="1:6" x14ac:dyDescent="0.2">
      <c r="A3476" s="202" t="s">
        <v>5246</v>
      </c>
      <c r="B3476" s="203">
        <v>8.43</v>
      </c>
      <c r="D3476" s="53" t="s">
        <v>5278</v>
      </c>
      <c r="E3476" s="55" t="s">
        <v>5277</v>
      </c>
      <c r="F3476" s="53" t="s">
        <v>83</v>
      </c>
    </row>
    <row r="3477" spans="1:6" x14ac:dyDescent="0.2">
      <c r="A3477" s="202" t="s">
        <v>5248</v>
      </c>
      <c r="B3477" s="203">
        <v>7.98</v>
      </c>
      <c r="D3477" s="53" t="s">
        <v>5279</v>
      </c>
      <c r="E3477" s="55" t="s">
        <v>5280</v>
      </c>
      <c r="F3477" s="53" t="s">
        <v>83</v>
      </c>
    </row>
    <row r="3478" spans="1:6" x14ac:dyDescent="0.2">
      <c r="A3478" s="202" t="s">
        <v>5249</v>
      </c>
      <c r="B3478" s="203">
        <v>9.19</v>
      </c>
      <c r="D3478" s="53" t="s">
        <v>5281</v>
      </c>
      <c r="E3478" s="55" t="s">
        <v>5280</v>
      </c>
      <c r="F3478" s="53" t="s">
        <v>83</v>
      </c>
    </row>
    <row r="3479" spans="1:6" x14ac:dyDescent="0.2">
      <c r="A3479" s="202" t="s">
        <v>5251</v>
      </c>
      <c r="B3479" s="203">
        <v>8.7100000000000009</v>
      </c>
      <c r="D3479" s="53" t="s">
        <v>5282</v>
      </c>
      <c r="E3479" s="55" t="s">
        <v>5283</v>
      </c>
      <c r="F3479" s="53" t="s">
        <v>83</v>
      </c>
    </row>
    <row r="3480" spans="1:6" x14ac:dyDescent="0.2">
      <c r="A3480" s="202" t="s">
        <v>5252</v>
      </c>
      <c r="B3480" s="203">
        <v>10.72</v>
      </c>
      <c r="D3480" s="53" t="s">
        <v>5284</v>
      </c>
      <c r="E3480" s="55" t="s">
        <v>5283</v>
      </c>
      <c r="F3480" s="53" t="s">
        <v>83</v>
      </c>
    </row>
    <row r="3481" spans="1:6" x14ac:dyDescent="0.2">
      <c r="A3481" s="202" t="s">
        <v>5254</v>
      </c>
      <c r="B3481" s="203">
        <v>10.18</v>
      </c>
      <c r="D3481" s="53" t="s">
        <v>5285</v>
      </c>
      <c r="E3481" s="55" t="s">
        <v>5286</v>
      </c>
      <c r="F3481" s="53" t="s">
        <v>83</v>
      </c>
    </row>
    <row r="3482" spans="1:6" x14ac:dyDescent="0.2">
      <c r="A3482" s="202" t="s">
        <v>5255</v>
      </c>
      <c r="B3482" s="203">
        <v>13.65</v>
      </c>
      <c r="D3482" s="53" t="s">
        <v>5287</v>
      </c>
      <c r="E3482" s="55" t="s">
        <v>5286</v>
      </c>
      <c r="F3482" s="53" t="s">
        <v>83</v>
      </c>
    </row>
    <row r="3483" spans="1:6" x14ac:dyDescent="0.2">
      <c r="A3483" s="202" t="s">
        <v>5257</v>
      </c>
      <c r="B3483" s="203">
        <v>13.01</v>
      </c>
      <c r="D3483" s="53" t="s">
        <v>5288</v>
      </c>
      <c r="E3483" s="55" t="s">
        <v>5289</v>
      </c>
      <c r="F3483" s="53" t="s">
        <v>2501</v>
      </c>
    </row>
    <row r="3484" spans="1:6" x14ac:dyDescent="0.2">
      <c r="A3484" s="202" t="s">
        <v>5258</v>
      </c>
      <c r="B3484" s="203">
        <v>5.96</v>
      </c>
      <c r="D3484" s="53" t="s">
        <v>5290</v>
      </c>
      <c r="E3484" s="55" t="s">
        <v>5289</v>
      </c>
      <c r="F3484" s="53" t="s">
        <v>2501</v>
      </c>
    </row>
    <row r="3485" spans="1:6" x14ac:dyDescent="0.2">
      <c r="A3485" s="202" t="s">
        <v>5260</v>
      </c>
      <c r="B3485" s="203">
        <v>5.45</v>
      </c>
      <c r="D3485" s="53" t="s">
        <v>5291</v>
      </c>
      <c r="E3485" s="55" t="s">
        <v>5292</v>
      </c>
      <c r="F3485" s="53" t="s">
        <v>2501</v>
      </c>
    </row>
    <row r="3486" spans="1:6" x14ac:dyDescent="0.2">
      <c r="A3486" s="202" t="s">
        <v>5261</v>
      </c>
      <c r="B3486" s="203">
        <v>7.36</v>
      </c>
      <c r="D3486" s="53" t="s">
        <v>5293</v>
      </c>
      <c r="E3486" s="55" t="s">
        <v>5292</v>
      </c>
      <c r="F3486" s="53" t="s">
        <v>2501</v>
      </c>
    </row>
    <row r="3487" spans="1:6" x14ac:dyDescent="0.2">
      <c r="A3487" s="202" t="s">
        <v>5263</v>
      </c>
      <c r="B3487" s="203">
        <v>6.75</v>
      </c>
      <c r="D3487" s="53" t="s">
        <v>5294</v>
      </c>
      <c r="E3487" s="55" t="s">
        <v>5295</v>
      </c>
      <c r="F3487" s="53" t="s">
        <v>2501</v>
      </c>
    </row>
    <row r="3488" spans="1:6" x14ac:dyDescent="0.2">
      <c r="A3488" s="202" t="s">
        <v>5264</v>
      </c>
      <c r="B3488" s="203">
        <v>9.58</v>
      </c>
      <c r="D3488" s="53" t="s">
        <v>5296</v>
      </c>
      <c r="E3488" s="55" t="s">
        <v>5295</v>
      </c>
      <c r="F3488" s="53" t="s">
        <v>2501</v>
      </c>
    </row>
    <row r="3489" spans="1:6" x14ac:dyDescent="0.2">
      <c r="A3489" s="202" t="s">
        <v>5266</v>
      </c>
      <c r="B3489" s="203">
        <v>8.82</v>
      </c>
      <c r="D3489" s="53" t="s">
        <v>5297</v>
      </c>
      <c r="E3489" s="55" t="s">
        <v>5298</v>
      </c>
      <c r="F3489" s="53" t="s">
        <v>2501</v>
      </c>
    </row>
    <row r="3490" spans="1:6" x14ac:dyDescent="0.2">
      <c r="A3490" s="202" t="s">
        <v>5267</v>
      </c>
      <c r="B3490" s="203">
        <v>11.95</v>
      </c>
      <c r="D3490" s="53" t="s">
        <v>5299</v>
      </c>
      <c r="E3490" s="55" t="s">
        <v>5298</v>
      </c>
      <c r="F3490" s="53" t="s">
        <v>2501</v>
      </c>
    </row>
    <row r="3491" spans="1:6" x14ac:dyDescent="0.2">
      <c r="A3491" s="202" t="s">
        <v>5269</v>
      </c>
      <c r="B3491" s="203">
        <v>11.04</v>
      </c>
      <c r="D3491" s="53" t="s">
        <v>5300</v>
      </c>
      <c r="E3491" s="55" t="s">
        <v>5301</v>
      </c>
      <c r="F3491" s="53" t="s">
        <v>2501</v>
      </c>
    </row>
    <row r="3492" spans="1:6" x14ac:dyDescent="0.2">
      <c r="A3492" s="202" t="s">
        <v>5270</v>
      </c>
      <c r="B3492" s="203">
        <v>7.86</v>
      </c>
      <c r="D3492" s="53" t="s">
        <v>5302</v>
      </c>
      <c r="E3492" s="55" t="s">
        <v>5301</v>
      </c>
      <c r="F3492" s="53" t="s">
        <v>2501</v>
      </c>
    </row>
    <row r="3493" spans="1:6" x14ac:dyDescent="0.2">
      <c r="A3493" s="202" t="s">
        <v>5272</v>
      </c>
      <c r="B3493" s="203">
        <v>7.03</v>
      </c>
      <c r="D3493" s="53" t="s">
        <v>5303</v>
      </c>
      <c r="E3493" s="55" t="s">
        <v>5304</v>
      </c>
      <c r="F3493" s="53" t="s">
        <v>2501</v>
      </c>
    </row>
    <row r="3494" spans="1:6" x14ac:dyDescent="0.2">
      <c r="A3494" s="202" t="s">
        <v>5273</v>
      </c>
      <c r="B3494" s="203">
        <v>10.15</v>
      </c>
      <c r="D3494" s="53" t="s">
        <v>5305</v>
      </c>
      <c r="E3494" s="55" t="s">
        <v>5304</v>
      </c>
      <c r="F3494" s="53" t="s">
        <v>2501</v>
      </c>
    </row>
    <row r="3495" spans="1:6" x14ac:dyDescent="0.2">
      <c r="A3495" s="202" t="s">
        <v>5275</v>
      </c>
      <c r="B3495" s="203">
        <v>9.08</v>
      </c>
      <c r="D3495" s="53" t="s">
        <v>5306</v>
      </c>
      <c r="E3495" s="55" t="s">
        <v>5307</v>
      </c>
      <c r="F3495" s="53" t="s">
        <v>2501</v>
      </c>
    </row>
    <row r="3496" spans="1:6" x14ac:dyDescent="0.2">
      <c r="A3496" s="202" t="s">
        <v>5276</v>
      </c>
      <c r="B3496" s="203">
        <v>15.77</v>
      </c>
      <c r="D3496" s="53" t="s">
        <v>5308</v>
      </c>
      <c r="E3496" s="55" t="s">
        <v>5307</v>
      </c>
      <c r="F3496" s="53" t="s">
        <v>2501</v>
      </c>
    </row>
    <row r="3497" spans="1:6" x14ac:dyDescent="0.2">
      <c r="A3497" s="202" t="s">
        <v>5278</v>
      </c>
      <c r="B3497" s="203">
        <v>14.1</v>
      </c>
      <c r="D3497" s="53" t="s">
        <v>5309</v>
      </c>
      <c r="E3497" s="55" t="s">
        <v>5310</v>
      </c>
      <c r="F3497" s="53" t="s">
        <v>2501</v>
      </c>
    </row>
    <row r="3498" spans="1:6" x14ac:dyDescent="0.2">
      <c r="A3498" s="202" t="s">
        <v>5279</v>
      </c>
      <c r="B3498" s="203">
        <v>21.87</v>
      </c>
      <c r="D3498" s="53" t="s">
        <v>5311</v>
      </c>
      <c r="E3498" s="55" t="s">
        <v>5310</v>
      </c>
      <c r="F3498" s="53" t="s">
        <v>2501</v>
      </c>
    </row>
    <row r="3499" spans="1:6" x14ac:dyDescent="0.2">
      <c r="A3499" s="202" t="s">
        <v>5281</v>
      </c>
      <c r="B3499" s="203">
        <v>19.510000000000002</v>
      </c>
      <c r="D3499" s="53" t="s">
        <v>5312</v>
      </c>
      <c r="E3499" s="55" t="s">
        <v>5313</v>
      </c>
      <c r="F3499" s="53" t="s">
        <v>5314</v>
      </c>
    </row>
    <row r="3500" spans="1:6" x14ac:dyDescent="0.2">
      <c r="A3500" s="202" t="s">
        <v>5282</v>
      </c>
      <c r="B3500" s="203">
        <v>25.54</v>
      </c>
      <c r="D3500" s="53" t="s">
        <v>5315</v>
      </c>
      <c r="E3500" s="55" t="s">
        <v>5313</v>
      </c>
      <c r="F3500" s="53" t="s">
        <v>5314</v>
      </c>
    </row>
    <row r="3501" spans="1:6" x14ac:dyDescent="0.2">
      <c r="A3501" s="202" t="s">
        <v>5284</v>
      </c>
      <c r="B3501" s="203">
        <v>22.86</v>
      </c>
      <c r="D3501" s="53" t="s">
        <v>5316</v>
      </c>
      <c r="E3501" s="55" t="s">
        <v>5317</v>
      </c>
      <c r="F3501" s="53" t="s">
        <v>5314</v>
      </c>
    </row>
    <row r="3502" spans="1:6" x14ac:dyDescent="0.2">
      <c r="A3502" s="202" t="s">
        <v>5285</v>
      </c>
      <c r="B3502" s="203">
        <v>33.590000000000003</v>
      </c>
      <c r="D3502" s="53" t="s">
        <v>5318</v>
      </c>
      <c r="E3502" s="55" t="s">
        <v>5317</v>
      </c>
      <c r="F3502" s="53" t="s">
        <v>5314</v>
      </c>
    </row>
    <row r="3503" spans="1:6" x14ac:dyDescent="0.2">
      <c r="A3503" s="202" t="s">
        <v>5287</v>
      </c>
      <c r="B3503" s="203">
        <v>30.24</v>
      </c>
      <c r="D3503" s="53" t="s">
        <v>5319</v>
      </c>
      <c r="E3503" s="55" t="s">
        <v>5320</v>
      </c>
      <c r="F3503" s="53" t="s">
        <v>83</v>
      </c>
    </row>
    <row r="3504" spans="1:6" x14ac:dyDescent="0.2">
      <c r="A3504" s="202" t="s">
        <v>5319</v>
      </c>
      <c r="B3504" s="203">
        <v>542.16999999999996</v>
      </c>
      <c r="D3504" s="53" t="s">
        <v>5321</v>
      </c>
      <c r="E3504" s="55" t="s">
        <v>5320</v>
      </c>
      <c r="F3504" s="53" t="s">
        <v>83</v>
      </c>
    </row>
    <row r="3505" spans="1:6" x14ac:dyDescent="0.2">
      <c r="A3505" s="202" t="s">
        <v>5321</v>
      </c>
      <c r="B3505" s="203">
        <v>519.54999999999995</v>
      </c>
      <c r="D3505" s="53" t="s">
        <v>5322</v>
      </c>
      <c r="E3505" s="55" t="s">
        <v>5323</v>
      </c>
      <c r="F3505" s="53" t="s">
        <v>430</v>
      </c>
    </row>
    <row r="3506" spans="1:6" x14ac:dyDescent="0.2">
      <c r="A3506" s="202" t="s">
        <v>5322</v>
      </c>
      <c r="B3506" s="203">
        <v>224.95</v>
      </c>
      <c r="D3506" s="53" t="s">
        <v>5324</v>
      </c>
      <c r="E3506" s="55" t="s">
        <v>5323</v>
      </c>
      <c r="F3506" s="53" t="s">
        <v>430</v>
      </c>
    </row>
    <row r="3507" spans="1:6" x14ac:dyDescent="0.2">
      <c r="A3507" s="202" t="s">
        <v>5324</v>
      </c>
      <c r="B3507" s="203">
        <v>214.9</v>
      </c>
      <c r="D3507" s="53" t="s">
        <v>5325</v>
      </c>
      <c r="E3507" s="55" t="s">
        <v>5326</v>
      </c>
      <c r="F3507" s="53" t="s">
        <v>430</v>
      </c>
    </row>
    <row r="3508" spans="1:6" x14ac:dyDescent="0.2">
      <c r="A3508" s="202" t="s">
        <v>5325</v>
      </c>
      <c r="B3508" s="203">
        <v>262.67</v>
      </c>
      <c r="D3508" s="53" t="s">
        <v>5327</v>
      </c>
      <c r="E3508" s="55" t="s">
        <v>5326</v>
      </c>
      <c r="F3508" s="53" t="s">
        <v>430</v>
      </c>
    </row>
    <row r="3509" spans="1:6" x14ac:dyDescent="0.2">
      <c r="A3509" s="202" t="s">
        <v>5327</v>
      </c>
      <c r="B3509" s="203">
        <v>247.59</v>
      </c>
      <c r="D3509" s="53" t="s">
        <v>5328</v>
      </c>
      <c r="E3509" s="55" t="s">
        <v>5329</v>
      </c>
      <c r="F3509" s="53" t="s">
        <v>430</v>
      </c>
    </row>
    <row r="3510" spans="1:6" x14ac:dyDescent="0.2">
      <c r="A3510" s="202" t="s">
        <v>5328</v>
      </c>
      <c r="B3510" s="203">
        <v>113.15</v>
      </c>
      <c r="D3510" s="53" t="s">
        <v>5330</v>
      </c>
      <c r="E3510" s="55" t="s">
        <v>5329</v>
      </c>
      <c r="F3510" s="53" t="s">
        <v>430</v>
      </c>
    </row>
    <row r="3511" spans="1:6" x14ac:dyDescent="0.2">
      <c r="A3511" s="202" t="s">
        <v>5330</v>
      </c>
      <c r="B3511" s="203">
        <v>98.07</v>
      </c>
      <c r="D3511" s="53" t="s">
        <v>5331</v>
      </c>
      <c r="E3511" s="55" t="s">
        <v>5332</v>
      </c>
      <c r="F3511" s="53" t="s">
        <v>201</v>
      </c>
    </row>
    <row r="3512" spans="1:6" x14ac:dyDescent="0.2">
      <c r="A3512" s="202" t="s">
        <v>5331</v>
      </c>
      <c r="B3512" s="203">
        <v>41.04</v>
      </c>
      <c r="D3512" s="53" t="s">
        <v>5333</v>
      </c>
      <c r="E3512" s="55" t="s">
        <v>5332</v>
      </c>
      <c r="F3512" s="53" t="s">
        <v>201</v>
      </c>
    </row>
    <row r="3513" spans="1:6" x14ac:dyDescent="0.2">
      <c r="A3513" s="202" t="s">
        <v>5333</v>
      </c>
      <c r="B3513" s="203">
        <v>39.29</v>
      </c>
      <c r="D3513" s="53" t="s">
        <v>5334</v>
      </c>
      <c r="E3513" s="55" t="s">
        <v>5335</v>
      </c>
      <c r="F3513" s="53" t="s">
        <v>201</v>
      </c>
    </row>
    <row r="3514" spans="1:6" x14ac:dyDescent="0.2">
      <c r="A3514" s="202" t="s">
        <v>5334</v>
      </c>
      <c r="B3514" s="203">
        <v>32.619999999999997</v>
      </c>
      <c r="D3514" s="53" t="s">
        <v>5336</v>
      </c>
      <c r="E3514" s="55" t="s">
        <v>5335</v>
      </c>
      <c r="F3514" s="53" t="s">
        <v>201</v>
      </c>
    </row>
    <row r="3515" spans="1:6" x14ac:dyDescent="0.2">
      <c r="A3515" s="202" t="s">
        <v>5336</v>
      </c>
      <c r="B3515" s="203">
        <v>31.1</v>
      </c>
      <c r="D3515" s="53" t="s">
        <v>5337</v>
      </c>
      <c r="E3515" s="55" t="s">
        <v>5338</v>
      </c>
      <c r="F3515" s="53" t="s">
        <v>1147</v>
      </c>
    </row>
    <row r="3516" spans="1:6" x14ac:dyDescent="0.2">
      <c r="A3516" s="202" t="s">
        <v>5337</v>
      </c>
      <c r="B3516" s="203">
        <v>77.81</v>
      </c>
      <c r="D3516" s="53" t="s">
        <v>5339</v>
      </c>
      <c r="E3516" s="55" t="s">
        <v>5338</v>
      </c>
      <c r="F3516" s="53" t="s">
        <v>1147</v>
      </c>
    </row>
    <row r="3517" spans="1:6" x14ac:dyDescent="0.2">
      <c r="A3517" s="202" t="s">
        <v>5339</v>
      </c>
      <c r="B3517" s="203">
        <v>75.25</v>
      </c>
      <c r="D3517" s="53" t="s">
        <v>5340</v>
      </c>
      <c r="E3517" s="55" t="s">
        <v>5341</v>
      </c>
      <c r="F3517" s="53" t="s">
        <v>201</v>
      </c>
    </row>
    <row r="3518" spans="1:6" x14ac:dyDescent="0.2">
      <c r="A3518" s="202" t="s">
        <v>5340</v>
      </c>
      <c r="B3518" s="203">
        <v>36.97</v>
      </c>
      <c r="D3518" s="53" t="s">
        <v>5342</v>
      </c>
      <c r="E3518" s="55" t="s">
        <v>5341</v>
      </c>
      <c r="F3518" s="53" t="s">
        <v>201</v>
      </c>
    </row>
    <row r="3519" spans="1:6" x14ac:dyDescent="0.2">
      <c r="A3519" s="202" t="s">
        <v>5342</v>
      </c>
      <c r="B3519" s="203">
        <v>34.799999999999997</v>
      </c>
      <c r="D3519" s="53" t="s">
        <v>5343</v>
      </c>
      <c r="E3519" s="55" t="s">
        <v>5344</v>
      </c>
      <c r="F3519" s="53" t="s">
        <v>201</v>
      </c>
    </row>
    <row r="3520" spans="1:6" x14ac:dyDescent="0.2">
      <c r="A3520" s="202" t="s">
        <v>5343</v>
      </c>
      <c r="B3520" s="203">
        <v>47.95</v>
      </c>
      <c r="D3520" s="53" t="s">
        <v>5345</v>
      </c>
      <c r="E3520" s="55" t="s">
        <v>5344</v>
      </c>
      <c r="F3520" s="53" t="s">
        <v>201</v>
      </c>
    </row>
    <row r="3521" spans="1:6" x14ac:dyDescent="0.2">
      <c r="A3521" s="202" t="s">
        <v>5345</v>
      </c>
      <c r="B3521" s="203">
        <v>45.05</v>
      </c>
      <c r="D3521" s="53" t="s">
        <v>5346</v>
      </c>
      <c r="E3521" s="55" t="s">
        <v>5347</v>
      </c>
      <c r="F3521" s="53" t="s">
        <v>201</v>
      </c>
    </row>
    <row r="3522" spans="1:6" x14ac:dyDescent="0.2">
      <c r="A3522" s="202" t="s">
        <v>5346</v>
      </c>
      <c r="B3522" s="203">
        <v>45.13</v>
      </c>
      <c r="D3522" s="53" t="s">
        <v>5348</v>
      </c>
      <c r="E3522" s="55" t="s">
        <v>5347</v>
      </c>
      <c r="F3522" s="53" t="s">
        <v>201</v>
      </c>
    </row>
    <row r="3523" spans="1:6" x14ac:dyDescent="0.2">
      <c r="A3523" s="202" t="s">
        <v>5348</v>
      </c>
      <c r="B3523" s="203">
        <v>41.5</v>
      </c>
      <c r="D3523" s="53" t="s">
        <v>5349</v>
      </c>
      <c r="E3523" s="55" t="s">
        <v>5350</v>
      </c>
      <c r="F3523" s="53" t="s">
        <v>201</v>
      </c>
    </row>
    <row r="3524" spans="1:6" x14ac:dyDescent="0.2">
      <c r="A3524" s="202" t="s">
        <v>5349</v>
      </c>
      <c r="B3524" s="203">
        <v>59.72</v>
      </c>
      <c r="D3524" s="53" t="s">
        <v>5351</v>
      </c>
      <c r="E3524" s="55" t="s">
        <v>5350</v>
      </c>
      <c r="F3524" s="53" t="s">
        <v>201</v>
      </c>
    </row>
    <row r="3525" spans="1:6" x14ac:dyDescent="0.2">
      <c r="A3525" s="202" t="s">
        <v>5351</v>
      </c>
      <c r="B3525" s="203">
        <v>57.42</v>
      </c>
      <c r="D3525" s="53" t="s">
        <v>5352</v>
      </c>
      <c r="E3525" s="55" t="s">
        <v>5353</v>
      </c>
      <c r="F3525" s="53" t="s">
        <v>201</v>
      </c>
    </row>
    <row r="3526" spans="1:6" x14ac:dyDescent="0.2">
      <c r="A3526" s="202" t="s">
        <v>5352</v>
      </c>
      <c r="B3526" s="203">
        <v>40.049999999999997</v>
      </c>
      <c r="D3526" s="53" t="s">
        <v>5354</v>
      </c>
      <c r="E3526" s="55" t="s">
        <v>5353</v>
      </c>
      <c r="F3526" s="53" t="s">
        <v>201</v>
      </c>
    </row>
    <row r="3527" spans="1:6" x14ac:dyDescent="0.2">
      <c r="A3527" s="202" t="s">
        <v>5354</v>
      </c>
      <c r="B3527" s="203">
        <v>38.520000000000003</v>
      </c>
      <c r="D3527" s="53" t="s">
        <v>5355</v>
      </c>
      <c r="E3527" s="55" t="s">
        <v>5356</v>
      </c>
      <c r="F3527" s="53" t="s">
        <v>201</v>
      </c>
    </row>
    <row r="3528" spans="1:6" x14ac:dyDescent="0.2">
      <c r="A3528" s="202" t="s">
        <v>5355</v>
      </c>
      <c r="B3528" s="203">
        <v>266.32</v>
      </c>
      <c r="D3528" s="53" t="s">
        <v>5357</v>
      </c>
      <c r="E3528" s="55" t="s">
        <v>5356</v>
      </c>
      <c r="F3528" s="53" t="s">
        <v>201</v>
      </c>
    </row>
    <row r="3529" spans="1:6" x14ac:dyDescent="0.2">
      <c r="A3529" s="202" t="s">
        <v>5357</v>
      </c>
      <c r="B3529" s="203">
        <v>257.49</v>
      </c>
      <c r="D3529" s="53" t="s">
        <v>5358</v>
      </c>
      <c r="E3529" s="55" t="s">
        <v>5359</v>
      </c>
      <c r="F3529" s="53" t="s">
        <v>201</v>
      </c>
    </row>
    <row r="3530" spans="1:6" x14ac:dyDescent="0.2">
      <c r="A3530" s="202" t="s">
        <v>5358</v>
      </c>
      <c r="B3530" s="203">
        <v>35.229999999999997</v>
      </c>
      <c r="D3530" s="53" t="s">
        <v>5360</v>
      </c>
      <c r="E3530" s="55" t="s">
        <v>5359</v>
      </c>
      <c r="F3530" s="53" t="s">
        <v>201</v>
      </c>
    </row>
    <row r="3531" spans="1:6" x14ac:dyDescent="0.2">
      <c r="A3531" s="202" t="s">
        <v>5360</v>
      </c>
      <c r="B3531" s="203">
        <v>33.78</v>
      </c>
      <c r="D3531" s="53" t="s">
        <v>5361</v>
      </c>
      <c r="E3531" s="55" t="s">
        <v>5362</v>
      </c>
      <c r="F3531" s="53" t="s">
        <v>201</v>
      </c>
    </row>
    <row r="3532" spans="1:6" x14ac:dyDescent="0.2">
      <c r="A3532" s="202" t="s">
        <v>5361</v>
      </c>
      <c r="B3532" s="203">
        <v>189.64</v>
      </c>
      <c r="D3532" s="53" t="s">
        <v>5363</v>
      </c>
      <c r="E3532" s="55" t="s">
        <v>5362</v>
      </c>
      <c r="F3532" s="53" t="s">
        <v>201</v>
      </c>
    </row>
    <row r="3533" spans="1:6" x14ac:dyDescent="0.2">
      <c r="A3533" s="202" t="s">
        <v>5363</v>
      </c>
      <c r="B3533" s="203">
        <v>185.79</v>
      </c>
      <c r="D3533" s="53" t="s">
        <v>5364</v>
      </c>
      <c r="E3533" s="55" t="s">
        <v>5365</v>
      </c>
      <c r="F3533" s="53" t="s">
        <v>201</v>
      </c>
    </row>
    <row r="3534" spans="1:6" x14ac:dyDescent="0.2">
      <c r="A3534" s="202" t="s">
        <v>5364</v>
      </c>
      <c r="B3534" s="203">
        <v>44.3</v>
      </c>
      <c r="D3534" s="53" t="s">
        <v>5366</v>
      </c>
      <c r="E3534" s="55" t="s">
        <v>5365</v>
      </c>
      <c r="F3534" s="53" t="s">
        <v>201</v>
      </c>
    </row>
    <row r="3535" spans="1:6" x14ac:dyDescent="0.2">
      <c r="A3535" s="202" t="s">
        <v>5366</v>
      </c>
      <c r="B3535" s="203">
        <v>42.68</v>
      </c>
      <c r="D3535" s="53" t="s">
        <v>5367</v>
      </c>
      <c r="E3535" s="55" t="s">
        <v>5368</v>
      </c>
      <c r="F3535" s="53" t="s">
        <v>1147</v>
      </c>
    </row>
    <row r="3536" spans="1:6" x14ac:dyDescent="0.2">
      <c r="A3536" s="202" t="s">
        <v>5367</v>
      </c>
      <c r="B3536" s="203">
        <v>258.68</v>
      </c>
      <c r="D3536" s="53" t="s">
        <v>5369</v>
      </c>
      <c r="E3536" s="55" t="s">
        <v>5368</v>
      </c>
      <c r="F3536" s="53" t="s">
        <v>1147</v>
      </c>
    </row>
    <row r="3537" spans="1:6" x14ac:dyDescent="0.2">
      <c r="A3537" s="202" t="s">
        <v>5369</v>
      </c>
      <c r="B3537" s="203">
        <v>243.03</v>
      </c>
      <c r="D3537" s="53" t="s">
        <v>5370</v>
      </c>
      <c r="E3537" s="55" t="s">
        <v>5371</v>
      </c>
      <c r="F3537" s="53" t="s">
        <v>201</v>
      </c>
    </row>
    <row r="3538" spans="1:6" x14ac:dyDescent="0.2">
      <c r="A3538" s="202" t="s">
        <v>5370</v>
      </c>
      <c r="B3538" s="203">
        <v>13.63</v>
      </c>
      <c r="D3538" s="53" t="s">
        <v>5372</v>
      </c>
      <c r="E3538" s="55" t="s">
        <v>5371</v>
      </c>
      <c r="F3538" s="53" t="s">
        <v>201</v>
      </c>
    </row>
    <row r="3539" spans="1:6" x14ac:dyDescent="0.2">
      <c r="A3539" s="202" t="s">
        <v>5372</v>
      </c>
      <c r="B3539" s="203">
        <v>12.58</v>
      </c>
      <c r="D3539" s="53" t="s">
        <v>5373</v>
      </c>
      <c r="E3539" s="55" t="s">
        <v>5374</v>
      </c>
      <c r="F3539" s="53" t="s">
        <v>201</v>
      </c>
    </row>
    <row r="3540" spans="1:6" x14ac:dyDescent="0.2">
      <c r="A3540" s="202" t="s">
        <v>5373</v>
      </c>
      <c r="B3540" s="203">
        <v>33.46</v>
      </c>
      <c r="D3540" s="53" t="s">
        <v>5375</v>
      </c>
      <c r="E3540" s="55" t="s">
        <v>5374</v>
      </c>
      <c r="F3540" s="53" t="s">
        <v>201</v>
      </c>
    </row>
    <row r="3541" spans="1:6" x14ac:dyDescent="0.2">
      <c r="A3541" s="202" t="s">
        <v>5375</v>
      </c>
      <c r="B3541" s="203">
        <v>31.08</v>
      </c>
      <c r="D3541" s="53" t="s">
        <v>5376</v>
      </c>
      <c r="E3541" s="55" t="s">
        <v>5377</v>
      </c>
      <c r="F3541" s="53" t="s">
        <v>83</v>
      </c>
    </row>
    <row r="3542" spans="1:6" x14ac:dyDescent="0.2">
      <c r="A3542" s="202" t="s">
        <v>5376</v>
      </c>
      <c r="B3542" s="203">
        <v>2106.6999999999998</v>
      </c>
      <c r="D3542" s="53" t="s">
        <v>5378</v>
      </c>
      <c r="E3542" s="55" t="s">
        <v>5377</v>
      </c>
      <c r="F3542" s="53" t="s">
        <v>83</v>
      </c>
    </row>
    <row r="3543" spans="1:6" x14ac:dyDescent="0.2">
      <c r="A3543" s="202" t="s">
        <v>5378</v>
      </c>
      <c r="B3543" s="203">
        <v>1987.82</v>
      </c>
      <c r="D3543" s="53" t="s">
        <v>5379</v>
      </c>
      <c r="E3543" s="55" t="s">
        <v>5380</v>
      </c>
      <c r="F3543" s="53" t="s">
        <v>201</v>
      </c>
    </row>
    <row r="3544" spans="1:6" x14ac:dyDescent="0.2">
      <c r="A3544" s="202" t="s">
        <v>5379</v>
      </c>
      <c r="B3544" s="203">
        <v>85.07</v>
      </c>
      <c r="D3544" s="53" t="s">
        <v>5381</v>
      </c>
      <c r="E3544" s="55" t="s">
        <v>5380</v>
      </c>
      <c r="F3544" s="53" t="s">
        <v>201</v>
      </c>
    </row>
    <row r="3545" spans="1:6" x14ac:dyDescent="0.2">
      <c r="A3545" s="202" t="s">
        <v>5381</v>
      </c>
      <c r="B3545" s="203">
        <v>80.25</v>
      </c>
      <c r="D3545" s="53" t="s">
        <v>5382</v>
      </c>
      <c r="E3545" s="55" t="s">
        <v>5383</v>
      </c>
      <c r="F3545" s="53" t="s">
        <v>201</v>
      </c>
    </row>
    <row r="3546" spans="1:6" x14ac:dyDescent="0.2">
      <c r="A3546" s="202" t="s">
        <v>5382</v>
      </c>
      <c r="B3546" s="203">
        <v>112.43</v>
      </c>
      <c r="D3546" s="53" t="s">
        <v>5384</v>
      </c>
      <c r="E3546" s="55" t="s">
        <v>5383</v>
      </c>
      <c r="F3546" s="53" t="s">
        <v>201</v>
      </c>
    </row>
    <row r="3547" spans="1:6" x14ac:dyDescent="0.2">
      <c r="A3547" s="202" t="s">
        <v>5384</v>
      </c>
      <c r="B3547" s="203">
        <v>106.73</v>
      </c>
      <c r="D3547" s="53" t="s">
        <v>5385</v>
      </c>
      <c r="E3547" s="55" t="s">
        <v>5386</v>
      </c>
      <c r="F3547" s="53" t="s">
        <v>4247</v>
      </c>
    </row>
    <row r="3548" spans="1:6" x14ac:dyDescent="0.2">
      <c r="A3548" s="202" t="s">
        <v>5385</v>
      </c>
      <c r="B3548" s="203">
        <v>41.65</v>
      </c>
      <c r="D3548" s="53" t="s">
        <v>5387</v>
      </c>
      <c r="E3548" s="55" t="s">
        <v>5386</v>
      </c>
      <c r="F3548" s="53" t="s">
        <v>4247</v>
      </c>
    </row>
    <row r="3549" spans="1:6" x14ac:dyDescent="0.2">
      <c r="A3549" s="202" t="s">
        <v>5387</v>
      </c>
      <c r="B3549" s="203">
        <v>38.36</v>
      </c>
      <c r="D3549" s="53" t="s">
        <v>5388</v>
      </c>
      <c r="E3549" s="55" t="s">
        <v>5389</v>
      </c>
      <c r="F3549" s="53" t="s">
        <v>201</v>
      </c>
    </row>
    <row r="3550" spans="1:6" x14ac:dyDescent="0.2">
      <c r="A3550" s="202" t="s">
        <v>5388</v>
      </c>
      <c r="B3550" s="203">
        <v>260.39</v>
      </c>
      <c r="D3550" s="53" t="s">
        <v>5390</v>
      </c>
      <c r="E3550" s="55" t="s">
        <v>5389</v>
      </c>
      <c r="F3550" s="53" t="s">
        <v>201</v>
      </c>
    </row>
    <row r="3551" spans="1:6" x14ac:dyDescent="0.2">
      <c r="A3551" s="202" t="s">
        <v>5390</v>
      </c>
      <c r="B3551" s="203">
        <v>250.34</v>
      </c>
      <c r="D3551" s="53" t="s">
        <v>5391</v>
      </c>
      <c r="E3551" s="55" t="s">
        <v>5392</v>
      </c>
      <c r="F3551" s="53" t="s">
        <v>201</v>
      </c>
    </row>
    <row r="3552" spans="1:6" x14ac:dyDescent="0.2">
      <c r="A3552" s="202" t="s">
        <v>5391</v>
      </c>
      <c r="B3552" s="203">
        <v>38.92</v>
      </c>
      <c r="D3552" s="53" t="s">
        <v>5393</v>
      </c>
      <c r="E3552" s="55" t="s">
        <v>5392</v>
      </c>
      <c r="F3552" s="53" t="s">
        <v>201</v>
      </c>
    </row>
    <row r="3553" spans="1:6" x14ac:dyDescent="0.2">
      <c r="A3553" s="202" t="s">
        <v>5393</v>
      </c>
      <c r="B3553" s="203">
        <v>35.619999999999997</v>
      </c>
      <c r="D3553" s="53" t="s">
        <v>5394</v>
      </c>
      <c r="E3553" s="55" t="s">
        <v>5395</v>
      </c>
      <c r="F3553" s="53" t="s">
        <v>201</v>
      </c>
    </row>
    <row r="3554" spans="1:6" x14ac:dyDescent="0.2">
      <c r="A3554" s="202" t="s">
        <v>5394</v>
      </c>
      <c r="B3554" s="203">
        <v>44.5</v>
      </c>
      <c r="D3554" s="53" t="s">
        <v>5396</v>
      </c>
      <c r="E3554" s="55" t="s">
        <v>5395</v>
      </c>
      <c r="F3554" s="53" t="s">
        <v>201</v>
      </c>
    </row>
    <row r="3555" spans="1:6" x14ac:dyDescent="0.2">
      <c r="A3555" s="202" t="s">
        <v>5396</v>
      </c>
      <c r="B3555" s="203">
        <v>40.74</v>
      </c>
      <c r="D3555" s="53" t="s">
        <v>5397</v>
      </c>
      <c r="E3555" s="55" t="s">
        <v>5398</v>
      </c>
      <c r="F3555" s="53" t="s">
        <v>201</v>
      </c>
    </row>
    <row r="3556" spans="1:6" x14ac:dyDescent="0.2">
      <c r="A3556" s="202" t="s">
        <v>5397</v>
      </c>
      <c r="B3556" s="203">
        <v>66.33</v>
      </c>
      <c r="D3556" s="53" t="s">
        <v>5399</v>
      </c>
      <c r="E3556" s="55" t="s">
        <v>5398</v>
      </c>
      <c r="F3556" s="53" t="s">
        <v>201</v>
      </c>
    </row>
    <row r="3557" spans="1:6" x14ac:dyDescent="0.2">
      <c r="A3557" s="202" t="s">
        <v>5399</v>
      </c>
      <c r="B3557" s="203">
        <v>61.95</v>
      </c>
      <c r="D3557" s="53" t="s">
        <v>5400</v>
      </c>
      <c r="E3557" s="55" t="s">
        <v>5401</v>
      </c>
      <c r="F3557" s="53" t="s">
        <v>1147</v>
      </c>
    </row>
    <row r="3558" spans="1:6" x14ac:dyDescent="0.2">
      <c r="A3558" s="202" t="s">
        <v>5400</v>
      </c>
      <c r="B3558" s="203">
        <v>23.11</v>
      </c>
      <c r="D3558" s="53" t="s">
        <v>5402</v>
      </c>
      <c r="E3558" s="55" t="s">
        <v>5401</v>
      </c>
      <c r="F3558" s="53" t="s">
        <v>1147</v>
      </c>
    </row>
    <row r="3559" spans="1:6" x14ac:dyDescent="0.2">
      <c r="A3559" s="202" t="s">
        <v>5402</v>
      </c>
      <c r="B3559" s="203">
        <v>20.67</v>
      </c>
      <c r="D3559" s="53" t="s">
        <v>5403</v>
      </c>
      <c r="E3559" s="55" t="s">
        <v>5404</v>
      </c>
      <c r="F3559" s="53" t="s">
        <v>1147</v>
      </c>
    </row>
    <row r="3560" spans="1:6" x14ac:dyDescent="0.2">
      <c r="A3560" s="202" t="s">
        <v>5403</v>
      </c>
      <c r="B3560" s="203">
        <v>50</v>
      </c>
      <c r="D3560" s="53" t="s">
        <v>5405</v>
      </c>
      <c r="E3560" s="55" t="s">
        <v>5404</v>
      </c>
      <c r="F3560" s="53" t="s">
        <v>1147</v>
      </c>
    </row>
    <row r="3561" spans="1:6" x14ac:dyDescent="0.2">
      <c r="A3561" s="202" t="s">
        <v>5405</v>
      </c>
      <c r="B3561" s="203">
        <v>50</v>
      </c>
      <c r="D3561" s="53" t="s">
        <v>5406</v>
      </c>
      <c r="E3561" s="55" t="s">
        <v>5407</v>
      </c>
      <c r="F3561" s="53" t="s">
        <v>1147</v>
      </c>
    </row>
    <row r="3562" spans="1:6" x14ac:dyDescent="0.2">
      <c r="A3562" s="202" t="s">
        <v>5406</v>
      </c>
      <c r="B3562" s="203">
        <v>6.49</v>
      </c>
      <c r="D3562" s="53" t="s">
        <v>5408</v>
      </c>
      <c r="E3562" s="55" t="s">
        <v>5407</v>
      </c>
      <c r="F3562" s="53" t="s">
        <v>1147</v>
      </c>
    </row>
    <row r="3563" spans="1:6" x14ac:dyDescent="0.2">
      <c r="A3563" s="202" t="s">
        <v>5408</v>
      </c>
      <c r="B3563" s="203">
        <v>5.96</v>
      </c>
      <c r="D3563" s="53" t="s">
        <v>5409</v>
      </c>
      <c r="E3563" s="55" t="s">
        <v>5410</v>
      </c>
      <c r="F3563" s="53" t="s">
        <v>201</v>
      </c>
    </row>
    <row r="3564" spans="1:6" x14ac:dyDescent="0.2">
      <c r="A3564" s="202" t="s">
        <v>5409</v>
      </c>
      <c r="B3564" s="203">
        <v>2.35</v>
      </c>
      <c r="D3564" s="53" t="s">
        <v>5411</v>
      </c>
      <c r="E3564" s="55" t="s">
        <v>5410</v>
      </c>
      <c r="F3564" s="53" t="s">
        <v>201</v>
      </c>
    </row>
    <row r="3565" spans="1:6" x14ac:dyDescent="0.2">
      <c r="A3565" s="202" t="s">
        <v>5411</v>
      </c>
      <c r="B3565" s="203">
        <v>2.09</v>
      </c>
      <c r="D3565" s="53" t="s">
        <v>5412</v>
      </c>
      <c r="E3565" s="55" t="s">
        <v>5413</v>
      </c>
      <c r="F3565" s="53" t="s">
        <v>201</v>
      </c>
    </row>
    <row r="3566" spans="1:6" x14ac:dyDescent="0.2">
      <c r="A3566" s="202" t="s">
        <v>5412</v>
      </c>
      <c r="B3566" s="203">
        <v>3.03</v>
      </c>
      <c r="D3566" s="53" t="s">
        <v>5414</v>
      </c>
      <c r="E3566" s="55" t="s">
        <v>5413</v>
      </c>
      <c r="F3566" s="53" t="s">
        <v>201</v>
      </c>
    </row>
    <row r="3567" spans="1:6" x14ac:dyDescent="0.2">
      <c r="A3567" s="202" t="s">
        <v>5414</v>
      </c>
      <c r="B3567" s="203">
        <v>2.71</v>
      </c>
      <c r="D3567" s="53" t="s">
        <v>5415</v>
      </c>
      <c r="E3567" s="55" t="s">
        <v>5416</v>
      </c>
      <c r="F3567" s="53" t="s">
        <v>83</v>
      </c>
    </row>
    <row r="3568" spans="1:6" x14ac:dyDescent="0.2">
      <c r="A3568" s="202" t="s">
        <v>5415</v>
      </c>
      <c r="B3568" s="203">
        <v>574.75</v>
      </c>
      <c r="D3568" s="53" t="s">
        <v>5417</v>
      </c>
      <c r="E3568" s="55" t="s">
        <v>5416</v>
      </c>
      <c r="F3568" s="53" t="s">
        <v>83</v>
      </c>
    </row>
    <row r="3569" spans="1:6" x14ac:dyDescent="0.2">
      <c r="A3569" s="202" t="s">
        <v>5417</v>
      </c>
      <c r="B3569" s="203">
        <v>569.52</v>
      </c>
      <c r="D3569" s="53" t="s">
        <v>5418</v>
      </c>
      <c r="E3569" s="55" t="s">
        <v>5419</v>
      </c>
      <c r="F3569" s="53" t="s">
        <v>83</v>
      </c>
    </row>
    <row r="3570" spans="1:6" x14ac:dyDescent="0.2">
      <c r="A3570" s="202" t="s">
        <v>5418</v>
      </c>
      <c r="B3570" s="203">
        <v>6039.15</v>
      </c>
      <c r="D3570" s="53" t="s">
        <v>5420</v>
      </c>
      <c r="E3570" s="55" t="s">
        <v>5419</v>
      </c>
      <c r="F3570" s="53" t="s">
        <v>83</v>
      </c>
    </row>
    <row r="3571" spans="1:6" x14ac:dyDescent="0.2">
      <c r="A3571" s="202" t="s">
        <v>5420</v>
      </c>
      <c r="B3571" s="203">
        <v>6033.92</v>
      </c>
      <c r="D3571" s="53" t="s">
        <v>5421</v>
      </c>
      <c r="E3571" s="55" t="s">
        <v>5422</v>
      </c>
      <c r="F3571" s="53" t="s">
        <v>83</v>
      </c>
    </row>
    <row r="3572" spans="1:6" x14ac:dyDescent="0.2">
      <c r="A3572" s="202" t="s">
        <v>5421</v>
      </c>
      <c r="B3572" s="203">
        <v>3039.2</v>
      </c>
      <c r="D3572" s="53" t="s">
        <v>5423</v>
      </c>
      <c r="E3572" s="55" t="s">
        <v>5422</v>
      </c>
      <c r="F3572" s="53" t="s">
        <v>83</v>
      </c>
    </row>
    <row r="3573" spans="1:6" x14ac:dyDescent="0.2">
      <c r="A3573" s="202" t="s">
        <v>5423</v>
      </c>
      <c r="B3573" s="203">
        <v>3032.23</v>
      </c>
      <c r="D3573" s="53" t="s">
        <v>5424</v>
      </c>
      <c r="E3573" s="55" t="s">
        <v>5425</v>
      </c>
      <c r="F3573" s="53" t="s">
        <v>5426</v>
      </c>
    </row>
    <row r="3574" spans="1:6" x14ac:dyDescent="0.2">
      <c r="A3574" s="202" t="s">
        <v>5424</v>
      </c>
      <c r="B3574" s="203">
        <v>1.37</v>
      </c>
      <c r="D3574" s="53" t="s">
        <v>5427</v>
      </c>
      <c r="E3574" s="55" t="s">
        <v>5425</v>
      </c>
      <c r="F3574" s="53" t="s">
        <v>5426</v>
      </c>
    </row>
    <row r="3575" spans="1:6" x14ac:dyDescent="0.2">
      <c r="A3575" s="202" t="s">
        <v>5427</v>
      </c>
      <c r="B3575" s="203">
        <v>1.36</v>
      </c>
      <c r="D3575" s="53" t="s">
        <v>5428</v>
      </c>
      <c r="E3575" s="55" t="s">
        <v>5429</v>
      </c>
      <c r="F3575" s="53" t="s">
        <v>83</v>
      </c>
    </row>
    <row r="3576" spans="1:6" x14ac:dyDescent="0.2">
      <c r="A3576" s="202" t="s">
        <v>5428</v>
      </c>
      <c r="B3576" s="203">
        <v>46.42</v>
      </c>
      <c r="D3576" s="53" t="s">
        <v>5430</v>
      </c>
      <c r="E3576" s="55" t="s">
        <v>5429</v>
      </c>
      <c r="F3576" s="53" t="s">
        <v>83</v>
      </c>
    </row>
    <row r="3577" spans="1:6" x14ac:dyDescent="0.2">
      <c r="A3577" s="202" t="s">
        <v>5430</v>
      </c>
      <c r="B3577" s="203">
        <v>45.72</v>
      </c>
      <c r="D3577" s="53" t="s">
        <v>5431</v>
      </c>
      <c r="E3577" s="55" t="s">
        <v>5432</v>
      </c>
      <c r="F3577" s="53" t="s">
        <v>83</v>
      </c>
    </row>
    <row r="3578" spans="1:6" x14ac:dyDescent="0.2">
      <c r="A3578" s="202" t="s">
        <v>5434</v>
      </c>
      <c r="B3578" s="203">
        <v>159.72</v>
      </c>
      <c r="D3578" s="53" t="s">
        <v>5433</v>
      </c>
      <c r="E3578" s="55" t="s">
        <v>5432</v>
      </c>
      <c r="F3578" s="53" t="s">
        <v>83</v>
      </c>
    </row>
    <row r="3579" spans="1:6" x14ac:dyDescent="0.2">
      <c r="A3579" s="202" t="s">
        <v>5436</v>
      </c>
      <c r="B3579" s="203">
        <v>159.02000000000001</v>
      </c>
      <c r="D3579" s="53" t="s">
        <v>5434</v>
      </c>
      <c r="E3579" s="55" t="s">
        <v>5435</v>
      </c>
      <c r="F3579" s="53" t="s">
        <v>83</v>
      </c>
    </row>
    <row r="3580" spans="1:6" x14ac:dyDescent="0.2">
      <c r="A3580" s="202" t="s">
        <v>5449</v>
      </c>
      <c r="B3580" s="203">
        <v>3004.22</v>
      </c>
      <c r="D3580" s="53" t="s">
        <v>5436</v>
      </c>
      <c r="E3580" s="55" t="s">
        <v>5435</v>
      </c>
      <c r="F3580" s="53" t="s">
        <v>83</v>
      </c>
    </row>
    <row r="3581" spans="1:6" x14ac:dyDescent="0.2">
      <c r="A3581" s="202" t="s">
        <v>5451</v>
      </c>
      <c r="B3581" s="203">
        <v>3001.92</v>
      </c>
      <c r="D3581" s="53" t="s">
        <v>5437</v>
      </c>
      <c r="E3581" s="55" t="s">
        <v>5438</v>
      </c>
      <c r="F3581" s="53" t="s">
        <v>1147</v>
      </c>
    </row>
    <row r="3582" spans="1:6" x14ac:dyDescent="0.2">
      <c r="A3582" s="202" t="s">
        <v>5452</v>
      </c>
      <c r="B3582" s="203">
        <v>3431.62</v>
      </c>
      <c r="D3582" s="53" t="s">
        <v>5439</v>
      </c>
      <c r="E3582" s="55" t="s">
        <v>5438</v>
      </c>
      <c r="F3582" s="53" t="s">
        <v>1147</v>
      </c>
    </row>
    <row r="3583" spans="1:6" x14ac:dyDescent="0.2">
      <c r="A3583" s="202" t="s">
        <v>5454</v>
      </c>
      <c r="B3583" s="203">
        <v>3398.77</v>
      </c>
      <c r="D3583" s="53" t="s">
        <v>5440</v>
      </c>
      <c r="E3583" s="55" t="s">
        <v>5441</v>
      </c>
      <c r="F3583" s="53" t="s">
        <v>83</v>
      </c>
    </row>
    <row r="3584" spans="1:6" x14ac:dyDescent="0.2">
      <c r="A3584" s="202" t="s">
        <v>5455</v>
      </c>
      <c r="B3584" s="203">
        <v>226.23</v>
      </c>
      <c r="D3584" s="53" t="s">
        <v>5442</v>
      </c>
      <c r="E3584" s="55" t="s">
        <v>5441</v>
      </c>
      <c r="F3584" s="53" t="s">
        <v>83</v>
      </c>
    </row>
    <row r="3585" spans="1:6" x14ac:dyDescent="0.2">
      <c r="A3585" s="202" t="s">
        <v>5457</v>
      </c>
      <c r="B3585" s="203">
        <v>223.51</v>
      </c>
      <c r="D3585" s="53" t="s">
        <v>5443</v>
      </c>
      <c r="E3585" s="55" t="s">
        <v>5444</v>
      </c>
      <c r="F3585" s="53" t="s">
        <v>83</v>
      </c>
    </row>
    <row r="3586" spans="1:6" x14ac:dyDescent="0.2">
      <c r="A3586" s="202" t="s">
        <v>5458</v>
      </c>
      <c r="B3586" s="203">
        <v>10.78</v>
      </c>
      <c r="D3586" s="53" t="s">
        <v>5445</v>
      </c>
      <c r="E3586" s="55" t="s">
        <v>5444</v>
      </c>
      <c r="F3586" s="53" t="s">
        <v>83</v>
      </c>
    </row>
    <row r="3587" spans="1:6" x14ac:dyDescent="0.2">
      <c r="A3587" s="202" t="s">
        <v>5460</v>
      </c>
      <c r="B3587" s="203">
        <v>10.08</v>
      </c>
      <c r="D3587" s="53" t="s">
        <v>5446</v>
      </c>
      <c r="E3587" s="55" t="s">
        <v>5447</v>
      </c>
      <c r="F3587" s="53" t="s">
        <v>83</v>
      </c>
    </row>
    <row r="3588" spans="1:6" x14ac:dyDescent="0.2">
      <c r="A3588" s="202" t="s">
        <v>5461</v>
      </c>
      <c r="B3588" s="203">
        <v>46.46</v>
      </c>
      <c r="D3588" s="53" t="s">
        <v>5448</v>
      </c>
      <c r="E3588" s="55" t="s">
        <v>5447</v>
      </c>
      <c r="F3588" s="53" t="s">
        <v>83</v>
      </c>
    </row>
    <row r="3589" spans="1:6" x14ac:dyDescent="0.2">
      <c r="A3589" s="202" t="s">
        <v>5463</v>
      </c>
      <c r="B3589" s="203">
        <v>45.76</v>
      </c>
      <c r="D3589" s="53" t="s">
        <v>5449</v>
      </c>
      <c r="E3589" s="55" t="s">
        <v>5450</v>
      </c>
      <c r="F3589" s="53" t="s">
        <v>83</v>
      </c>
    </row>
    <row r="3590" spans="1:6" x14ac:dyDescent="0.2">
      <c r="A3590" s="202" t="s">
        <v>5464</v>
      </c>
      <c r="B3590" s="203">
        <v>13.46</v>
      </c>
      <c r="D3590" s="53" t="s">
        <v>5451</v>
      </c>
      <c r="E3590" s="55" t="s">
        <v>5450</v>
      </c>
      <c r="F3590" s="53" t="s">
        <v>83</v>
      </c>
    </row>
    <row r="3591" spans="1:6" x14ac:dyDescent="0.2">
      <c r="A3591" s="202" t="s">
        <v>5466</v>
      </c>
      <c r="B3591" s="203">
        <v>12.76</v>
      </c>
      <c r="D3591" s="53" t="s">
        <v>5452</v>
      </c>
      <c r="E3591" s="55" t="s">
        <v>5453</v>
      </c>
      <c r="F3591" s="53" t="s">
        <v>83</v>
      </c>
    </row>
    <row r="3592" spans="1:6" x14ac:dyDescent="0.2">
      <c r="A3592" s="202" t="s">
        <v>5467</v>
      </c>
      <c r="B3592" s="203">
        <v>15.42</v>
      </c>
      <c r="D3592" s="53" t="s">
        <v>5454</v>
      </c>
      <c r="E3592" s="55" t="s">
        <v>5453</v>
      </c>
      <c r="F3592" s="53" t="s">
        <v>83</v>
      </c>
    </row>
    <row r="3593" spans="1:6" x14ac:dyDescent="0.2">
      <c r="A3593" s="202" t="s">
        <v>5469</v>
      </c>
      <c r="B3593" s="203">
        <v>14.72</v>
      </c>
      <c r="D3593" s="53" t="s">
        <v>5455</v>
      </c>
      <c r="E3593" s="55" t="s">
        <v>5456</v>
      </c>
      <c r="F3593" s="53" t="s">
        <v>83</v>
      </c>
    </row>
    <row r="3594" spans="1:6" x14ac:dyDescent="0.2">
      <c r="A3594" s="202" t="s">
        <v>5470</v>
      </c>
      <c r="B3594" s="203">
        <v>9.9600000000000009</v>
      </c>
      <c r="D3594" s="53" t="s">
        <v>5457</v>
      </c>
      <c r="E3594" s="55" t="s">
        <v>5456</v>
      </c>
      <c r="F3594" s="53" t="s">
        <v>83</v>
      </c>
    </row>
    <row r="3595" spans="1:6" x14ac:dyDescent="0.2">
      <c r="A3595" s="202" t="s">
        <v>5472</v>
      </c>
      <c r="B3595" s="203">
        <v>9.26</v>
      </c>
      <c r="D3595" s="53" t="s">
        <v>5458</v>
      </c>
      <c r="E3595" s="55" t="s">
        <v>5459</v>
      </c>
      <c r="F3595" s="53" t="s">
        <v>83</v>
      </c>
    </row>
    <row r="3596" spans="1:6" x14ac:dyDescent="0.2">
      <c r="A3596" s="202" t="s">
        <v>5473</v>
      </c>
      <c r="B3596" s="203">
        <v>54.39</v>
      </c>
      <c r="D3596" s="53" t="s">
        <v>5460</v>
      </c>
      <c r="E3596" s="55" t="s">
        <v>5459</v>
      </c>
      <c r="F3596" s="53" t="s">
        <v>83</v>
      </c>
    </row>
    <row r="3597" spans="1:6" x14ac:dyDescent="0.2">
      <c r="A3597" s="202" t="s">
        <v>5475</v>
      </c>
      <c r="B3597" s="203">
        <v>53.69</v>
      </c>
      <c r="D3597" s="53" t="s">
        <v>5461</v>
      </c>
      <c r="E3597" s="55" t="s">
        <v>5462</v>
      </c>
      <c r="F3597" s="53" t="s">
        <v>83</v>
      </c>
    </row>
    <row r="3598" spans="1:6" x14ac:dyDescent="0.2">
      <c r="A3598" s="202" t="s">
        <v>5476</v>
      </c>
      <c r="B3598" s="203">
        <v>11.4</v>
      </c>
      <c r="D3598" s="53" t="s">
        <v>5463</v>
      </c>
      <c r="E3598" s="55" t="s">
        <v>5462</v>
      </c>
      <c r="F3598" s="53" t="s">
        <v>83</v>
      </c>
    </row>
    <row r="3599" spans="1:6" x14ac:dyDescent="0.2">
      <c r="A3599" s="202" t="s">
        <v>5478</v>
      </c>
      <c r="B3599" s="203">
        <v>10.7</v>
      </c>
      <c r="D3599" s="53" t="s">
        <v>5464</v>
      </c>
      <c r="E3599" s="55" t="s">
        <v>5465</v>
      </c>
      <c r="F3599" s="53" t="s">
        <v>83</v>
      </c>
    </row>
    <row r="3600" spans="1:6" x14ac:dyDescent="0.2">
      <c r="A3600" s="202" t="s">
        <v>5479</v>
      </c>
      <c r="B3600" s="203">
        <v>17.95</v>
      </c>
      <c r="D3600" s="53" t="s">
        <v>5466</v>
      </c>
      <c r="E3600" s="55" t="s">
        <v>5465</v>
      </c>
      <c r="F3600" s="53" t="s">
        <v>83</v>
      </c>
    </row>
    <row r="3601" spans="1:6" x14ac:dyDescent="0.2">
      <c r="A3601" s="202" t="s">
        <v>5481</v>
      </c>
      <c r="B3601" s="203">
        <v>17.25</v>
      </c>
      <c r="D3601" s="53" t="s">
        <v>5467</v>
      </c>
      <c r="E3601" s="55" t="s">
        <v>5468</v>
      </c>
      <c r="F3601" s="53" t="s">
        <v>83</v>
      </c>
    </row>
    <row r="3602" spans="1:6" x14ac:dyDescent="0.2">
      <c r="A3602" s="202" t="s">
        <v>5482</v>
      </c>
      <c r="B3602" s="203">
        <v>13.46</v>
      </c>
      <c r="D3602" s="53" t="s">
        <v>5469</v>
      </c>
      <c r="E3602" s="55" t="s">
        <v>5468</v>
      </c>
      <c r="F3602" s="53" t="s">
        <v>83</v>
      </c>
    </row>
    <row r="3603" spans="1:6" x14ac:dyDescent="0.2">
      <c r="A3603" s="202" t="s">
        <v>5484</v>
      </c>
      <c r="B3603" s="203">
        <v>12.76</v>
      </c>
      <c r="D3603" s="53" t="s">
        <v>5470</v>
      </c>
      <c r="E3603" s="55" t="s">
        <v>5471</v>
      </c>
      <c r="F3603" s="53" t="s">
        <v>83</v>
      </c>
    </row>
    <row r="3604" spans="1:6" x14ac:dyDescent="0.2">
      <c r="A3604" s="202" t="s">
        <v>5485</v>
      </c>
      <c r="B3604" s="203">
        <v>104.13</v>
      </c>
      <c r="D3604" s="53" t="s">
        <v>5472</v>
      </c>
      <c r="E3604" s="55" t="s">
        <v>5471</v>
      </c>
      <c r="F3604" s="53" t="s">
        <v>83</v>
      </c>
    </row>
    <row r="3605" spans="1:6" x14ac:dyDescent="0.2">
      <c r="A3605" s="202" t="s">
        <v>5487</v>
      </c>
      <c r="B3605" s="203">
        <v>102.03</v>
      </c>
      <c r="D3605" s="53" t="s">
        <v>5473</v>
      </c>
      <c r="E3605" s="55" t="s">
        <v>5474</v>
      </c>
      <c r="F3605" s="53" t="s">
        <v>83</v>
      </c>
    </row>
    <row r="3606" spans="1:6" x14ac:dyDescent="0.2">
      <c r="A3606" s="202" t="s">
        <v>5491</v>
      </c>
      <c r="B3606" s="203">
        <v>151.69</v>
      </c>
      <c r="D3606" s="53" t="s">
        <v>5475</v>
      </c>
      <c r="E3606" s="55" t="s">
        <v>5474</v>
      </c>
      <c r="F3606" s="53" t="s">
        <v>83</v>
      </c>
    </row>
    <row r="3607" spans="1:6" x14ac:dyDescent="0.2">
      <c r="A3607" s="202" t="s">
        <v>5493</v>
      </c>
      <c r="B3607" s="203">
        <v>149.59</v>
      </c>
      <c r="D3607" s="53" t="s">
        <v>5476</v>
      </c>
      <c r="E3607" s="55" t="s">
        <v>5477</v>
      </c>
      <c r="F3607" s="53" t="s">
        <v>83</v>
      </c>
    </row>
    <row r="3608" spans="1:6" x14ac:dyDescent="0.2">
      <c r="A3608" s="202" t="s">
        <v>5494</v>
      </c>
      <c r="B3608" s="203">
        <v>242.33</v>
      </c>
      <c r="D3608" s="53" t="s">
        <v>5478</v>
      </c>
      <c r="E3608" s="55" t="s">
        <v>5477</v>
      </c>
      <c r="F3608" s="53" t="s">
        <v>83</v>
      </c>
    </row>
    <row r="3609" spans="1:6" x14ac:dyDescent="0.2">
      <c r="A3609" s="202" t="s">
        <v>5496</v>
      </c>
      <c r="B3609" s="203">
        <v>240.23</v>
      </c>
      <c r="D3609" s="53" t="s">
        <v>5479</v>
      </c>
      <c r="E3609" s="55" t="s">
        <v>5480</v>
      </c>
      <c r="F3609" s="53" t="s">
        <v>83</v>
      </c>
    </row>
    <row r="3610" spans="1:6" x14ac:dyDescent="0.2">
      <c r="A3610" s="202" t="s">
        <v>35453</v>
      </c>
      <c r="B3610" s="203">
        <v>221.73</v>
      </c>
      <c r="D3610" s="53" t="s">
        <v>5481</v>
      </c>
      <c r="E3610" s="55" t="s">
        <v>5480</v>
      </c>
      <c r="F3610" s="53" t="s">
        <v>83</v>
      </c>
    </row>
    <row r="3611" spans="1:6" x14ac:dyDescent="0.2">
      <c r="A3611" s="202" t="s">
        <v>35454</v>
      </c>
      <c r="B3611" s="203">
        <v>219.63</v>
      </c>
      <c r="D3611" s="53" t="s">
        <v>5482</v>
      </c>
      <c r="E3611" s="55" t="s">
        <v>5483</v>
      </c>
      <c r="F3611" s="53" t="s">
        <v>83</v>
      </c>
    </row>
    <row r="3612" spans="1:6" x14ac:dyDescent="0.2">
      <c r="A3612" s="202" t="s">
        <v>5497</v>
      </c>
      <c r="B3612" s="203">
        <v>107.48</v>
      </c>
      <c r="D3612" s="53" t="s">
        <v>5484</v>
      </c>
      <c r="E3612" s="55" t="s">
        <v>5483</v>
      </c>
      <c r="F3612" s="53" t="s">
        <v>83</v>
      </c>
    </row>
    <row r="3613" spans="1:6" x14ac:dyDescent="0.2">
      <c r="A3613" s="202" t="s">
        <v>5499</v>
      </c>
      <c r="B3613" s="203">
        <v>105.39</v>
      </c>
      <c r="D3613" s="53" t="s">
        <v>5485</v>
      </c>
      <c r="E3613" s="55" t="s">
        <v>5486</v>
      </c>
      <c r="F3613" s="53" t="s">
        <v>83</v>
      </c>
    </row>
    <row r="3614" spans="1:6" x14ac:dyDescent="0.2">
      <c r="A3614" s="202" t="s">
        <v>5500</v>
      </c>
      <c r="B3614" s="203">
        <v>133.22999999999999</v>
      </c>
      <c r="D3614" s="53" t="s">
        <v>5487</v>
      </c>
      <c r="E3614" s="55" t="s">
        <v>5486</v>
      </c>
      <c r="F3614" s="53" t="s">
        <v>83</v>
      </c>
    </row>
    <row r="3615" spans="1:6" x14ac:dyDescent="0.2">
      <c r="A3615" s="202" t="s">
        <v>5502</v>
      </c>
      <c r="B3615" s="203">
        <v>131.13</v>
      </c>
      <c r="D3615" s="53" t="s">
        <v>5488</v>
      </c>
      <c r="E3615" s="55" t="s">
        <v>5489</v>
      </c>
      <c r="F3615" s="53" t="s">
        <v>83</v>
      </c>
    </row>
    <row r="3616" spans="1:6" x14ac:dyDescent="0.2">
      <c r="A3616" s="202" t="s">
        <v>5503</v>
      </c>
      <c r="B3616" s="203">
        <v>83.99</v>
      </c>
      <c r="D3616" s="53" t="s">
        <v>5490</v>
      </c>
      <c r="E3616" s="55" t="s">
        <v>5489</v>
      </c>
      <c r="F3616" s="53" t="s">
        <v>83</v>
      </c>
    </row>
    <row r="3617" spans="1:6" x14ac:dyDescent="0.2">
      <c r="A3617" s="202" t="s">
        <v>5505</v>
      </c>
      <c r="B3617" s="203">
        <v>82.79</v>
      </c>
      <c r="D3617" s="53" t="s">
        <v>5491</v>
      </c>
      <c r="E3617" s="55" t="s">
        <v>5492</v>
      </c>
      <c r="F3617" s="53" t="s">
        <v>83</v>
      </c>
    </row>
    <row r="3618" spans="1:6" x14ac:dyDescent="0.2">
      <c r="A3618" s="202" t="s">
        <v>5506</v>
      </c>
      <c r="B3618" s="203">
        <v>18.739999999999998</v>
      </c>
      <c r="D3618" s="53" t="s">
        <v>5493</v>
      </c>
      <c r="E3618" s="55" t="s">
        <v>5492</v>
      </c>
      <c r="F3618" s="53" t="s">
        <v>83</v>
      </c>
    </row>
    <row r="3619" spans="1:6" x14ac:dyDescent="0.2">
      <c r="A3619" s="202" t="s">
        <v>5508</v>
      </c>
      <c r="B3619" s="203">
        <v>17.84</v>
      </c>
      <c r="D3619" s="53" t="s">
        <v>5494</v>
      </c>
      <c r="E3619" s="55" t="s">
        <v>5495</v>
      </c>
      <c r="F3619" s="53" t="s">
        <v>83</v>
      </c>
    </row>
    <row r="3620" spans="1:6" x14ac:dyDescent="0.2">
      <c r="A3620" s="202" t="s">
        <v>5509</v>
      </c>
      <c r="B3620" s="203">
        <v>93.05</v>
      </c>
      <c r="D3620" s="53" t="s">
        <v>5496</v>
      </c>
      <c r="E3620" s="55" t="s">
        <v>5495</v>
      </c>
      <c r="F3620" s="53" t="s">
        <v>83</v>
      </c>
    </row>
    <row r="3621" spans="1:6" x14ac:dyDescent="0.2">
      <c r="A3621" s="202" t="s">
        <v>5511</v>
      </c>
      <c r="B3621" s="203">
        <v>91.3</v>
      </c>
      <c r="D3621" s="53" t="s">
        <v>5497</v>
      </c>
      <c r="E3621" s="55" t="s">
        <v>5498</v>
      </c>
      <c r="F3621" s="53" t="s">
        <v>83</v>
      </c>
    </row>
    <row r="3622" spans="1:6" x14ac:dyDescent="0.2">
      <c r="A3622" s="202" t="s">
        <v>5512</v>
      </c>
      <c r="B3622" s="203">
        <v>949.7</v>
      </c>
      <c r="D3622" s="53" t="s">
        <v>5499</v>
      </c>
      <c r="E3622" s="55" t="s">
        <v>5498</v>
      </c>
      <c r="F3622" s="53" t="s">
        <v>83</v>
      </c>
    </row>
    <row r="3623" spans="1:6" x14ac:dyDescent="0.2">
      <c r="A3623" s="202" t="s">
        <v>5514</v>
      </c>
      <c r="B3623" s="203">
        <v>949</v>
      </c>
      <c r="D3623" s="53" t="s">
        <v>5500</v>
      </c>
      <c r="E3623" s="55" t="s">
        <v>5501</v>
      </c>
      <c r="F3623" s="53" t="s">
        <v>83</v>
      </c>
    </row>
    <row r="3624" spans="1:6" x14ac:dyDescent="0.2">
      <c r="A3624" s="202" t="s">
        <v>5515</v>
      </c>
      <c r="B3624" s="203">
        <v>36.229999999999997</v>
      </c>
      <c r="D3624" s="53" t="s">
        <v>5502</v>
      </c>
      <c r="E3624" s="55" t="s">
        <v>5501</v>
      </c>
      <c r="F3624" s="53" t="s">
        <v>83</v>
      </c>
    </row>
    <row r="3625" spans="1:6" x14ac:dyDescent="0.2">
      <c r="A3625" s="202" t="s">
        <v>5517</v>
      </c>
      <c r="B3625" s="203">
        <v>34.479999999999997</v>
      </c>
      <c r="D3625" s="53" t="s">
        <v>5503</v>
      </c>
      <c r="E3625" s="55" t="s">
        <v>5504</v>
      </c>
      <c r="F3625" s="53" t="s">
        <v>83</v>
      </c>
    </row>
    <row r="3626" spans="1:6" x14ac:dyDescent="0.2">
      <c r="A3626" s="202" t="s">
        <v>5518</v>
      </c>
      <c r="B3626" s="203">
        <v>1.39</v>
      </c>
      <c r="D3626" s="53" t="s">
        <v>5505</v>
      </c>
      <c r="E3626" s="55" t="s">
        <v>5504</v>
      </c>
      <c r="F3626" s="53" t="s">
        <v>83</v>
      </c>
    </row>
    <row r="3627" spans="1:6" x14ac:dyDescent="0.2">
      <c r="A3627" s="202" t="s">
        <v>5520</v>
      </c>
      <c r="B3627" s="203">
        <v>1.24</v>
      </c>
      <c r="D3627" s="53" t="s">
        <v>5506</v>
      </c>
      <c r="E3627" s="55" t="s">
        <v>5507</v>
      </c>
      <c r="F3627" s="53" t="s">
        <v>83</v>
      </c>
    </row>
    <row r="3628" spans="1:6" x14ac:dyDescent="0.2">
      <c r="A3628" s="202" t="s">
        <v>5521</v>
      </c>
      <c r="B3628" s="203">
        <v>1.56</v>
      </c>
      <c r="D3628" s="53" t="s">
        <v>5508</v>
      </c>
      <c r="E3628" s="55" t="s">
        <v>5507</v>
      </c>
      <c r="F3628" s="53" t="s">
        <v>83</v>
      </c>
    </row>
    <row r="3629" spans="1:6" x14ac:dyDescent="0.2">
      <c r="A3629" s="202" t="s">
        <v>5523</v>
      </c>
      <c r="B3629" s="203">
        <v>1.41</v>
      </c>
      <c r="D3629" s="53" t="s">
        <v>5509</v>
      </c>
      <c r="E3629" s="55" t="s">
        <v>5510</v>
      </c>
      <c r="F3629" s="53" t="s">
        <v>83</v>
      </c>
    </row>
    <row r="3630" spans="1:6" x14ac:dyDescent="0.2">
      <c r="A3630" s="202" t="s">
        <v>5524</v>
      </c>
      <c r="B3630" s="203">
        <v>1.49</v>
      </c>
      <c r="D3630" s="53" t="s">
        <v>5511</v>
      </c>
      <c r="E3630" s="55" t="s">
        <v>5510</v>
      </c>
      <c r="F3630" s="53" t="s">
        <v>83</v>
      </c>
    </row>
    <row r="3631" spans="1:6" x14ac:dyDescent="0.2">
      <c r="A3631" s="202" t="s">
        <v>5526</v>
      </c>
      <c r="B3631" s="203">
        <v>1.45</v>
      </c>
      <c r="D3631" s="53" t="s">
        <v>5512</v>
      </c>
      <c r="E3631" s="55" t="s">
        <v>5513</v>
      </c>
      <c r="F3631" s="53" t="s">
        <v>83</v>
      </c>
    </row>
    <row r="3632" spans="1:6" x14ac:dyDescent="0.2">
      <c r="A3632" s="202" t="s">
        <v>5527</v>
      </c>
      <c r="B3632" s="203">
        <v>2.6</v>
      </c>
      <c r="D3632" s="53" t="s">
        <v>5514</v>
      </c>
      <c r="E3632" s="55" t="s">
        <v>5513</v>
      </c>
      <c r="F3632" s="53" t="s">
        <v>83</v>
      </c>
    </row>
    <row r="3633" spans="1:6" x14ac:dyDescent="0.2">
      <c r="A3633" s="202" t="s">
        <v>5529</v>
      </c>
      <c r="B3633" s="203">
        <v>2.35</v>
      </c>
      <c r="D3633" s="53" t="s">
        <v>5515</v>
      </c>
      <c r="E3633" s="55" t="s">
        <v>5516</v>
      </c>
      <c r="F3633" s="53" t="s">
        <v>83</v>
      </c>
    </row>
    <row r="3634" spans="1:6" x14ac:dyDescent="0.2">
      <c r="A3634" s="202" t="s">
        <v>35455</v>
      </c>
      <c r="B3634" s="203">
        <v>720.81</v>
      </c>
      <c r="D3634" s="53" t="s">
        <v>5517</v>
      </c>
      <c r="E3634" s="55" t="s">
        <v>5516</v>
      </c>
      <c r="F3634" s="53" t="s">
        <v>83</v>
      </c>
    </row>
    <row r="3635" spans="1:6" x14ac:dyDescent="0.2">
      <c r="A3635" s="202" t="s">
        <v>35456</v>
      </c>
      <c r="B3635" s="203">
        <v>720.81</v>
      </c>
      <c r="D3635" s="53" t="s">
        <v>5518</v>
      </c>
      <c r="E3635" s="55" t="s">
        <v>5519</v>
      </c>
      <c r="F3635" s="53" t="s">
        <v>1147</v>
      </c>
    </row>
    <row r="3636" spans="1:6" x14ac:dyDescent="0.2">
      <c r="A3636" s="202" t="s">
        <v>5530</v>
      </c>
      <c r="B3636" s="203">
        <v>219.27</v>
      </c>
      <c r="D3636" s="53" t="s">
        <v>5520</v>
      </c>
      <c r="E3636" s="55" t="s">
        <v>5519</v>
      </c>
      <c r="F3636" s="53" t="s">
        <v>1147</v>
      </c>
    </row>
    <row r="3637" spans="1:6" x14ac:dyDescent="0.2">
      <c r="A3637" s="202" t="s">
        <v>5532</v>
      </c>
      <c r="B3637" s="203">
        <v>207.76</v>
      </c>
      <c r="D3637" s="53" t="s">
        <v>5521</v>
      </c>
      <c r="E3637" s="55" t="s">
        <v>5522</v>
      </c>
      <c r="F3637" s="53" t="s">
        <v>1147</v>
      </c>
    </row>
    <row r="3638" spans="1:6" x14ac:dyDescent="0.2">
      <c r="A3638" s="202" t="s">
        <v>5533</v>
      </c>
      <c r="B3638" s="203">
        <v>285.81</v>
      </c>
      <c r="D3638" s="53" t="s">
        <v>5523</v>
      </c>
      <c r="E3638" s="55" t="s">
        <v>5522</v>
      </c>
      <c r="F3638" s="53" t="s">
        <v>1147</v>
      </c>
    </row>
    <row r="3639" spans="1:6" x14ac:dyDescent="0.2">
      <c r="A3639" s="202" t="s">
        <v>5535</v>
      </c>
      <c r="B3639" s="203">
        <v>271.55</v>
      </c>
      <c r="D3639" s="53" t="s">
        <v>5524</v>
      </c>
      <c r="E3639" s="55" t="s">
        <v>5525</v>
      </c>
      <c r="F3639" s="53" t="s">
        <v>1147</v>
      </c>
    </row>
    <row r="3640" spans="1:6" x14ac:dyDescent="0.2">
      <c r="A3640" s="202" t="s">
        <v>5536</v>
      </c>
      <c r="B3640" s="203">
        <v>193.65</v>
      </c>
      <c r="D3640" s="53" t="s">
        <v>5526</v>
      </c>
      <c r="E3640" s="55" t="s">
        <v>5525</v>
      </c>
      <c r="F3640" s="53" t="s">
        <v>1147</v>
      </c>
    </row>
    <row r="3641" spans="1:6" x14ac:dyDescent="0.2">
      <c r="A3641" s="202" t="s">
        <v>5538</v>
      </c>
      <c r="B3641" s="203">
        <v>186.17</v>
      </c>
      <c r="D3641" s="53" t="s">
        <v>5527</v>
      </c>
      <c r="E3641" s="55" t="s">
        <v>5528</v>
      </c>
      <c r="F3641" s="53" t="s">
        <v>201</v>
      </c>
    </row>
    <row r="3642" spans="1:6" x14ac:dyDescent="0.2">
      <c r="A3642" s="202" t="s">
        <v>5539</v>
      </c>
      <c r="B3642" s="203">
        <v>264.69</v>
      </c>
      <c r="D3642" s="53" t="s">
        <v>5529</v>
      </c>
      <c r="E3642" s="55" t="s">
        <v>5528</v>
      </c>
      <c r="F3642" s="53" t="s">
        <v>201</v>
      </c>
    </row>
    <row r="3643" spans="1:6" x14ac:dyDescent="0.2">
      <c r="A3643" s="202" t="s">
        <v>5541</v>
      </c>
      <c r="B3643" s="203">
        <v>256.5</v>
      </c>
      <c r="D3643" s="53" t="s">
        <v>5530</v>
      </c>
      <c r="E3643" s="55" t="s">
        <v>5531</v>
      </c>
      <c r="F3643" s="53" t="s">
        <v>201</v>
      </c>
    </row>
    <row r="3644" spans="1:6" x14ac:dyDescent="0.2">
      <c r="A3644" s="202" t="s">
        <v>5542</v>
      </c>
      <c r="B3644" s="203">
        <v>328.09</v>
      </c>
      <c r="D3644" s="53" t="s">
        <v>5532</v>
      </c>
      <c r="E3644" s="55" t="s">
        <v>5531</v>
      </c>
      <c r="F3644" s="53" t="s">
        <v>201</v>
      </c>
    </row>
    <row r="3645" spans="1:6" x14ac:dyDescent="0.2">
      <c r="A3645" s="202" t="s">
        <v>5544</v>
      </c>
      <c r="B3645" s="203">
        <v>308.85000000000002</v>
      </c>
      <c r="D3645" s="53" t="s">
        <v>5533</v>
      </c>
      <c r="E3645" s="55" t="s">
        <v>5534</v>
      </c>
      <c r="F3645" s="53" t="s">
        <v>201</v>
      </c>
    </row>
    <row r="3646" spans="1:6" x14ac:dyDescent="0.2">
      <c r="A3646" s="202" t="s">
        <v>5545</v>
      </c>
      <c r="B3646" s="203">
        <v>607.07000000000005</v>
      </c>
      <c r="D3646" s="53" t="s">
        <v>5535</v>
      </c>
      <c r="E3646" s="55" t="s">
        <v>5534</v>
      </c>
      <c r="F3646" s="53" t="s">
        <v>201</v>
      </c>
    </row>
    <row r="3647" spans="1:6" x14ac:dyDescent="0.2">
      <c r="A3647" s="202" t="s">
        <v>5547</v>
      </c>
      <c r="B3647" s="203">
        <v>577.57000000000005</v>
      </c>
      <c r="D3647" s="53" t="s">
        <v>5536</v>
      </c>
      <c r="E3647" s="55" t="s">
        <v>5537</v>
      </c>
      <c r="F3647" s="53" t="s">
        <v>201</v>
      </c>
    </row>
    <row r="3648" spans="1:6" x14ac:dyDescent="0.2">
      <c r="A3648" s="202" t="s">
        <v>5548</v>
      </c>
      <c r="B3648" s="203">
        <v>93.17</v>
      </c>
      <c r="D3648" s="53" t="s">
        <v>5538</v>
      </c>
      <c r="E3648" s="55" t="s">
        <v>5537</v>
      </c>
      <c r="F3648" s="53" t="s">
        <v>201</v>
      </c>
    </row>
    <row r="3649" spans="1:6" x14ac:dyDescent="0.2">
      <c r="A3649" s="202" t="s">
        <v>5550</v>
      </c>
      <c r="B3649" s="203">
        <v>88.28</v>
      </c>
      <c r="D3649" s="53" t="s">
        <v>5539</v>
      </c>
      <c r="E3649" s="55" t="s">
        <v>5540</v>
      </c>
      <c r="F3649" s="53" t="s">
        <v>201</v>
      </c>
    </row>
    <row r="3650" spans="1:6" x14ac:dyDescent="0.2">
      <c r="A3650" s="202" t="s">
        <v>5551</v>
      </c>
      <c r="B3650" s="203">
        <v>104.28</v>
      </c>
      <c r="D3650" s="53" t="s">
        <v>5541</v>
      </c>
      <c r="E3650" s="55" t="s">
        <v>5540</v>
      </c>
      <c r="F3650" s="53" t="s">
        <v>201</v>
      </c>
    </row>
    <row r="3651" spans="1:6" x14ac:dyDescent="0.2">
      <c r="A3651" s="202" t="s">
        <v>5553</v>
      </c>
      <c r="B3651" s="203">
        <v>99.39</v>
      </c>
      <c r="D3651" s="53" t="s">
        <v>5542</v>
      </c>
      <c r="E3651" s="55" t="s">
        <v>5543</v>
      </c>
      <c r="F3651" s="53" t="s">
        <v>1147</v>
      </c>
    </row>
    <row r="3652" spans="1:6" x14ac:dyDescent="0.2">
      <c r="A3652" s="202" t="s">
        <v>5554</v>
      </c>
      <c r="B3652" s="203">
        <v>159.75</v>
      </c>
      <c r="D3652" s="53" t="s">
        <v>5544</v>
      </c>
      <c r="E3652" s="55" t="s">
        <v>5543</v>
      </c>
      <c r="F3652" s="53" t="s">
        <v>1147</v>
      </c>
    </row>
    <row r="3653" spans="1:6" x14ac:dyDescent="0.2">
      <c r="A3653" s="202" t="s">
        <v>5556</v>
      </c>
      <c r="B3653" s="203">
        <v>154.86000000000001</v>
      </c>
      <c r="D3653" s="53" t="s">
        <v>5545</v>
      </c>
      <c r="E3653" s="55" t="s">
        <v>5546</v>
      </c>
      <c r="F3653" s="53" t="s">
        <v>1147</v>
      </c>
    </row>
    <row r="3654" spans="1:6" x14ac:dyDescent="0.2">
      <c r="A3654" s="202" t="s">
        <v>5557</v>
      </c>
      <c r="B3654" s="203">
        <v>122.67</v>
      </c>
      <c r="D3654" s="53" t="s">
        <v>5547</v>
      </c>
      <c r="E3654" s="55" t="s">
        <v>5546</v>
      </c>
      <c r="F3654" s="53" t="s">
        <v>1147</v>
      </c>
    </row>
    <row r="3655" spans="1:6" x14ac:dyDescent="0.2">
      <c r="A3655" s="202" t="s">
        <v>5559</v>
      </c>
      <c r="B3655" s="203">
        <v>115.6</v>
      </c>
      <c r="D3655" s="53" t="s">
        <v>5548</v>
      </c>
      <c r="E3655" s="55" t="s">
        <v>5549</v>
      </c>
      <c r="F3655" s="53" t="s">
        <v>1147</v>
      </c>
    </row>
    <row r="3656" spans="1:6" x14ac:dyDescent="0.2">
      <c r="A3656" s="202" t="s">
        <v>5560</v>
      </c>
      <c r="B3656" s="203">
        <v>133.83000000000001</v>
      </c>
      <c r="D3656" s="53" t="s">
        <v>5550</v>
      </c>
      <c r="E3656" s="55" t="s">
        <v>5549</v>
      </c>
      <c r="F3656" s="53" t="s">
        <v>1147</v>
      </c>
    </row>
    <row r="3657" spans="1:6" x14ac:dyDescent="0.2">
      <c r="A3657" s="202" t="s">
        <v>5562</v>
      </c>
      <c r="B3657" s="203">
        <v>126.75</v>
      </c>
      <c r="D3657" s="53" t="s">
        <v>5551</v>
      </c>
      <c r="E3657" s="55" t="s">
        <v>5552</v>
      </c>
      <c r="F3657" s="53" t="s">
        <v>1147</v>
      </c>
    </row>
    <row r="3658" spans="1:6" x14ac:dyDescent="0.2">
      <c r="A3658" s="202" t="s">
        <v>5563</v>
      </c>
      <c r="B3658" s="203">
        <v>189.65</v>
      </c>
      <c r="D3658" s="53" t="s">
        <v>5553</v>
      </c>
      <c r="E3658" s="55" t="s">
        <v>5552</v>
      </c>
      <c r="F3658" s="53" t="s">
        <v>1147</v>
      </c>
    </row>
    <row r="3659" spans="1:6" x14ac:dyDescent="0.2">
      <c r="A3659" s="202" t="s">
        <v>5565</v>
      </c>
      <c r="B3659" s="203">
        <v>182.57</v>
      </c>
      <c r="D3659" s="53" t="s">
        <v>5554</v>
      </c>
      <c r="E3659" s="55" t="s">
        <v>5555</v>
      </c>
      <c r="F3659" s="53" t="s">
        <v>1147</v>
      </c>
    </row>
    <row r="3660" spans="1:6" x14ac:dyDescent="0.2">
      <c r="A3660" s="202" t="s">
        <v>5566</v>
      </c>
      <c r="B3660" s="203">
        <v>143.11000000000001</v>
      </c>
      <c r="D3660" s="53" t="s">
        <v>5556</v>
      </c>
      <c r="E3660" s="55" t="s">
        <v>5555</v>
      </c>
      <c r="F3660" s="53" t="s">
        <v>1147</v>
      </c>
    </row>
    <row r="3661" spans="1:6" x14ac:dyDescent="0.2">
      <c r="A3661" s="202" t="s">
        <v>5568</v>
      </c>
      <c r="B3661" s="203">
        <v>134.52000000000001</v>
      </c>
      <c r="D3661" s="53" t="s">
        <v>5557</v>
      </c>
      <c r="E3661" s="55" t="s">
        <v>5558</v>
      </c>
      <c r="F3661" s="53" t="s">
        <v>1147</v>
      </c>
    </row>
    <row r="3662" spans="1:6" x14ac:dyDescent="0.2">
      <c r="A3662" s="202" t="s">
        <v>5569</v>
      </c>
      <c r="B3662" s="203">
        <v>154.1</v>
      </c>
      <c r="D3662" s="53" t="s">
        <v>5559</v>
      </c>
      <c r="E3662" s="55" t="s">
        <v>5558</v>
      </c>
      <c r="F3662" s="53" t="s">
        <v>1147</v>
      </c>
    </row>
    <row r="3663" spans="1:6" x14ac:dyDescent="0.2">
      <c r="A3663" s="202" t="s">
        <v>5571</v>
      </c>
      <c r="B3663" s="203">
        <v>145.51</v>
      </c>
      <c r="D3663" s="53" t="s">
        <v>5560</v>
      </c>
      <c r="E3663" s="55" t="s">
        <v>5561</v>
      </c>
      <c r="F3663" s="53" t="s">
        <v>1147</v>
      </c>
    </row>
    <row r="3664" spans="1:6" x14ac:dyDescent="0.2">
      <c r="A3664" s="202" t="s">
        <v>5572</v>
      </c>
      <c r="B3664" s="203">
        <v>209.01</v>
      </c>
      <c r="D3664" s="53" t="s">
        <v>5562</v>
      </c>
      <c r="E3664" s="55" t="s">
        <v>5561</v>
      </c>
      <c r="F3664" s="53" t="s">
        <v>1147</v>
      </c>
    </row>
    <row r="3665" spans="1:6" x14ac:dyDescent="0.2">
      <c r="A3665" s="202" t="s">
        <v>5574</v>
      </c>
      <c r="B3665" s="203">
        <v>200.42</v>
      </c>
      <c r="D3665" s="53" t="s">
        <v>5563</v>
      </c>
      <c r="E3665" s="55" t="s">
        <v>5564</v>
      </c>
      <c r="F3665" s="53" t="s">
        <v>1147</v>
      </c>
    </row>
    <row r="3666" spans="1:6" x14ac:dyDescent="0.2">
      <c r="A3666" s="202" t="s">
        <v>5575</v>
      </c>
      <c r="B3666" s="203">
        <v>105.08</v>
      </c>
      <c r="D3666" s="53" t="s">
        <v>5565</v>
      </c>
      <c r="E3666" s="55" t="s">
        <v>5564</v>
      </c>
      <c r="F3666" s="53" t="s">
        <v>1147</v>
      </c>
    </row>
    <row r="3667" spans="1:6" x14ac:dyDescent="0.2">
      <c r="A3667" s="202" t="s">
        <v>5577</v>
      </c>
      <c r="B3667" s="203">
        <v>99.6</v>
      </c>
      <c r="D3667" s="53" t="s">
        <v>5566</v>
      </c>
      <c r="E3667" s="55" t="s">
        <v>5567</v>
      </c>
      <c r="F3667" s="53" t="s">
        <v>1147</v>
      </c>
    </row>
    <row r="3668" spans="1:6" x14ac:dyDescent="0.2">
      <c r="A3668" s="202" t="s">
        <v>5578</v>
      </c>
      <c r="B3668" s="203">
        <v>116.18</v>
      </c>
      <c r="D3668" s="53" t="s">
        <v>5568</v>
      </c>
      <c r="E3668" s="55" t="s">
        <v>5567</v>
      </c>
      <c r="F3668" s="53" t="s">
        <v>1147</v>
      </c>
    </row>
    <row r="3669" spans="1:6" x14ac:dyDescent="0.2">
      <c r="A3669" s="202" t="s">
        <v>5580</v>
      </c>
      <c r="B3669" s="203">
        <v>110.71</v>
      </c>
      <c r="D3669" s="53" t="s">
        <v>5569</v>
      </c>
      <c r="E3669" s="55" t="s">
        <v>5570</v>
      </c>
      <c r="F3669" s="53" t="s">
        <v>1147</v>
      </c>
    </row>
    <row r="3670" spans="1:6" x14ac:dyDescent="0.2">
      <c r="A3670" s="202" t="s">
        <v>5581</v>
      </c>
      <c r="B3670" s="203">
        <v>171.66</v>
      </c>
      <c r="D3670" s="53" t="s">
        <v>5571</v>
      </c>
      <c r="E3670" s="55" t="s">
        <v>5570</v>
      </c>
      <c r="F3670" s="53" t="s">
        <v>1147</v>
      </c>
    </row>
    <row r="3671" spans="1:6" x14ac:dyDescent="0.2">
      <c r="A3671" s="202" t="s">
        <v>5583</v>
      </c>
      <c r="B3671" s="203">
        <v>166.18</v>
      </c>
      <c r="D3671" s="53" t="s">
        <v>5572</v>
      </c>
      <c r="E3671" s="55" t="s">
        <v>5573</v>
      </c>
      <c r="F3671" s="53" t="s">
        <v>1147</v>
      </c>
    </row>
    <row r="3672" spans="1:6" x14ac:dyDescent="0.2">
      <c r="A3672" s="202" t="s">
        <v>5584</v>
      </c>
      <c r="B3672" s="203">
        <v>143.82</v>
      </c>
      <c r="D3672" s="53" t="s">
        <v>5574</v>
      </c>
      <c r="E3672" s="55" t="s">
        <v>5573</v>
      </c>
      <c r="F3672" s="53" t="s">
        <v>1147</v>
      </c>
    </row>
    <row r="3673" spans="1:6" x14ac:dyDescent="0.2">
      <c r="A3673" s="202" t="s">
        <v>5586</v>
      </c>
      <c r="B3673" s="203">
        <v>135.99</v>
      </c>
      <c r="D3673" s="53" t="s">
        <v>5575</v>
      </c>
      <c r="E3673" s="55" t="s">
        <v>5576</v>
      </c>
      <c r="F3673" s="53" t="s">
        <v>1147</v>
      </c>
    </row>
    <row r="3674" spans="1:6" x14ac:dyDescent="0.2">
      <c r="A3674" s="202" t="s">
        <v>5587</v>
      </c>
      <c r="B3674" s="203">
        <v>154.97</v>
      </c>
      <c r="D3674" s="53" t="s">
        <v>5577</v>
      </c>
      <c r="E3674" s="55" t="s">
        <v>5576</v>
      </c>
      <c r="F3674" s="53" t="s">
        <v>1147</v>
      </c>
    </row>
    <row r="3675" spans="1:6" x14ac:dyDescent="0.2">
      <c r="A3675" s="202" t="s">
        <v>5589</v>
      </c>
      <c r="B3675" s="203">
        <v>147.15</v>
      </c>
      <c r="D3675" s="53" t="s">
        <v>5578</v>
      </c>
      <c r="E3675" s="55" t="s">
        <v>5579</v>
      </c>
      <c r="F3675" s="53" t="s">
        <v>1147</v>
      </c>
    </row>
    <row r="3676" spans="1:6" x14ac:dyDescent="0.2">
      <c r="A3676" s="202" t="s">
        <v>5590</v>
      </c>
      <c r="B3676" s="203">
        <v>210.79</v>
      </c>
      <c r="D3676" s="53" t="s">
        <v>5580</v>
      </c>
      <c r="E3676" s="55" t="s">
        <v>5579</v>
      </c>
      <c r="F3676" s="53" t="s">
        <v>1147</v>
      </c>
    </row>
    <row r="3677" spans="1:6" x14ac:dyDescent="0.2">
      <c r="A3677" s="202" t="s">
        <v>5592</v>
      </c>
      <c r="B3677" s="203">
        <v>202.96</v>
      </c>
      <c r="D3677" s="53" t="s">
        <v>5581</v>
      </c>
      <c r="E3677" s="55" t="s">
        <v>5582</v>
      </c>
      <c r="F3677" s="53" t="s">
        <v>1147</v>
      </c>
    </row>
    <row r="3678" spans="1:6" x14ac:dyDescent="0.2">
      <c r="A3678" s="202" t="s">
        <v>5593</v>
      </c>
      <c r="B3678" s="203">
        <v>165.67</v>
      </c>
      <c r="D3678" s="53" t="s">
        <v>5583</v>
      </c>
      <c r="E3678" s="55" t="s">
        <v>5582</v>
      </c>
      <c r="F3678" s="53" t="s">
        <v>1147</v>
      </c>
    </row>
    <row r="3679" spans="1:6" x14ac:dyDescent="0.2">
      <c r="A3679" s="202" t="s">
        <v>5595</v>
      </c>
      <c r="B3679" s="203">
        <v>156.21</v>
      </c>
      <c r="D3679" s="53" t="s">
        <v>5584</v>
      </c>
      <c r="E3679" s="55" t="s">
        <v>5585</v>
      </c>
      <c r="F3679" s="53" t="s">
        <v>1147</v>
      </c>
    </row>
    <row r="3680" spans="1:6" x14ac:dyDescent="0.2">
      <c r="A3680" s="202" t="s">
        <v>5596</v>
      </c>
      <c r="B3680" s="203">
        <v>176.66</v>
      </c>
      <c r="D3680" s="53" t="s">
        <v>5586</v>
      </c>
      <c r="E3680" s="55" t="s">
        <v>5585</v>
      </c>
      <c r="F3680" s="53" t="s">
        <v>1147</v>
      </c>
    </row>
    <row r="3681" spans="1:6" x14ac:dyDescent="0.2">
      <c r="A3681" s="202" t="s">
        <v>5598</v>
      </c>
      <c r="B3681" s="203">
        <v>167.2</v>
      </c>
      <c r="D3681" s="53" t="s">
        <v>5587</v>
      </c>
      <c r="E3681" s="55" t="s">
        <v>5588</v>
      </c>
      <c r="F3681" s="53" t="s">
        <v>1147</v>
      </c>
    </row>
    <row r="3682" spans="1:6" x14ac:dyDescent="0.2">
      <c r="A3682" s="202" t="s">
        <v>5599</v>
      </c>
      <c r="B3682" s="203">
        <v>231.57</v>
      </c>
      <c r="D3682" s="53" t="s">
        <v>5589</v>
      </c>
      <c r="E3682" s="55" t="s">
        <v>5588</v>
      </c>
      <c r="F3682" s="53" t="s">
        <v>1147</v>
      </c>
    </row>
    <row r="3683" spans="1:6" x14ac:dyDescent="0.2">
      <c r="A3683" s="202" t="s">
        <v>5601</v>
      </c>
      <c r="B3683" s="203">
        <v>222.11</v>
      </c>
      <c r="D3683" s="53" t="s">
        <v>5590</v>
      </c>
      <c r="E3683" s="55" t="s">
        <v>5591</v>
      </c>
      <c r="F3683" s="53" t="s">
        <v>1147</v>
      </c>
    </row>
    <row r="3684" spans="1:6" x14ac:dyDescent="0.2">
      <c r="A3684" s="202" t="s">
        <v>5602</v>
      </c>
      <c r="B3684" s="203">
        <v>33.08</v>
      </c>
      <c r="D3684" s="53" t="s">
        <v>5592</v>
      </c>
      <c r="E3684" s="55" t="s">
        <v>5591</v>
      </c>
      <c r="F3684" s="53" t="s">
        <v>1147</v>
      </c>
    </row>
    <row r="3685" spans="1:6" x14ac:dyDescent="0.2">
      <c r="A3685" s="202" t="s">
        <v>5604</v>
      </c>
      <c r="B3685" s="203">
        <v>32.700000000000003</v>
      </c>
      <c r="D3685" s="53" t="s">
        <v>5593</v>
      </c>
      <c r="E3685" s="55" t="s">
        <v>5594</v>
      </c>
      <c r="F3685" s="53" t="s">
        <v>1147</v>
      </c>
    </row>
    <row r="3686" spans="1:6" x14ac:dyDescent="0.2">
      <c r="A3686" s="202" t="s">
        <v>5605</v>
      </c>
      <c r="B3686" s="203">
        <v>53.24</v>
      </c>
      <c r="D3686" s="53" t="s">
        <v>5595</v>
      </c>
      <c r="E3686" s="55" t="s">
        <v>5594</v>
      </c>
      <c r="F3686" s="53" t="s">
        <v>1147</v>
      </c>
    </row>
    <row r="3687" spans="1:6" x14ac:dyDescent="0.2">
      <c r="A3687" s="202" t="s">
        <v>5607</v>
      </c>
      <c r="B3687" s="203">
        <v>52.67</v>
      </c>
      <c r="D3687" s="53" t="s">
        <v>5596</v>
      </c>
      <c r="E3687" s="55" t="s">
        <v>5597</v>
      </c>
      <c r="F3687" s="53" t="s">
        <v>1147</v>
      </c>
    </row>
    <row r="3688" spans="1:6" x14ac:dyDescent="0.2">
      <c r="A3688" s="202" t="s">
        <v>5608</v>
      </c>
      <c r="B3688" s="203">
        <v>49.18</v>
      </c>
      <c r="D3688" s="53" t="s">
        <v>5598</v>
      </c>
      <c r="E3688" s="55" t="s">
        <v>5597</v>
      </c>
      <c r="F3688" s="53" t="s">
        <v>1147</v>
      </c>
    </row>
    <row r="3689" spans="1:6" x14ac:dyDescent="0.2">
      <c r="A3689" s="202" t="s">
        <v>5610</v>
      </c>
      <c r="B3689" s="203">
        <v>48.47</v>
      </c>
      <c r="D3689" s="53" t="s">
        <v>5599</v>
      </c>
      <c r="E3689" s="55" t="s">
        <v>5600</v>
      </c>
      <c r="F3689" s="53" t="s">
        <v>1147</v>
      </c>
    </row>
    <row r="3690" spans="1:6" x14ac:dyDescent="0.2">
      <c r="A3690" s="202" t="s">
        <v>5611</v>
      </c>
      <c r="B3690" s="203">
        <v>44.54</v>
      </c>
      <c r="D3690" s="53" t="s">
        <v>5601</v>
      </c>
      <c r="E3690" s="55" t="s">
        <v>5600</v>
      </c>
      <c r="F3690" s="53" t="s">
        <v>1147</v>
      </c>
    </row>
    <row r="3691" spans="1:6" x14ac:dyDescent="0.2">
      <c r="A3691" s="202" t="s">
        <v>5613</v>
      </c>
      <c r="B3691" s="203">
        <v>44</v>
      </c>
      <c r="D3691" s="53" t="s">
        <v>5602</v>
      </c>
      <c r="E3691" s="55" t="s">
        <v>5603</v>
      </c>
      <c r="F3691" s="53" t="s">
        <v>1147</v>
      </c>
    </row>
    <row r="3692" spans="1:6" x14ac:dyDescent="0.2">
      <c r="A3692" s="202" t="s">
        <v>5614</v>
      </c>
      <c r="B3692" s="203">
        <v>65.099999999999994</v>
      </c>
      <c r="D3692" s="53" t="s">
        <v>5604</v>
      </c>
      <c r="E3692" s="55" t="s">
        <v>5603</v>
      </c>
      <c r="F3692" s="53" t="s">
        <v>1147</v>
      </c>
    </row>
    <row r="3693" spans="1:6" x14ac:dyDescent="0.2">
      <c r="A3693" s="202" t="s">
        <v>5616</v>
      </c>
      <c r="B3693" s="203">
        <v>64.45</v>
      </c>
      <c r="D3693" s="53" t="s">
        <v>5605</v>
      </c>
      <c r="E3693" s="55" t="s">
        <v>5606</v>
      </c>
      <c r="F3693" s="53" t="s">
        <v>1147</v>
      </c>
    </row>
    <row r="3694" spans="1:6" x14ac:dyDescent="0.2">
      <c r="A3694" s="202" t="s">
        <v>5617</v>
      </c>
      <c r="B3694" s="203">
        <v>63.2</v>
      </c>
      <c r="D3694" s="53" t="s">
        <v>5607</v>
      </c>
      <c r="E3694" s="55" t="s">
        <v>5606</v>
      </c>
      <c r="F3694" s="53" t="s">
        <v>1147</v>
      </c>
    </row>
    <row r="3695" spans="1:6" x14ac:dyDescent="0.2">
      <c r="A3695" s="202" t="s">
        <v>5619</v>
      </c>
      <c r="B3695" s="203">
        <v>62.34</v>
      </c>
      <c r="D3695" s="53" t="s">
        <v>5608</v>
      </c>
      <c r="E3695" s="55" t="s">
        <v>5609</v>
      </c>
      <c r="F3695" s="53" t="s">
        <v>1147</v>
      </c>
    </row>
    <row r="3696" spans="1:6" x14ac:dyDescent="0.2">
      <c r="A3696" s="202" t="s">
        <v>5620</v>
      </c>
      <c r="B3696" s="203">
        <v>99.78</v>
      </c>
      <c r="D3696" s="53" t="s">
        <v>5610</v>
      </c>
      <c r="E3696" s="55" t="s">
        <v>5609</v>
      </c>
      <c r="F3696" s="53" t="s">
        <v>1147</v>
      </c>
    </row>
    <row r="3697" spans="1:6" x14ac:dyDescent="0.2">
      <c r="A3697" s="202" t="s">
        <v>5622</v>
      </c>
      <c r="B3697" s="203">
        <v>91.88</v>
      </c>
      <c r="D3697" s="53" t="s">
        <v>5611</v>
      </c>
      <c r="E3697" s="55" t="s">
        <v>5612</v>
      </c>
      <c r="F3697" s="53" t="s">
        <v>1147</v>
      </c>
    </row>
    <row r="3698" spans="1:6" x14ac:dyDescent="0.2">
      <c r="A3698" s="202" t="s">
        <v>5623</v>
      </c>
      <c r="B3698" s="203">
        <v>295.27999999999997</v>
      </c>
      <c r="D3698" s="53" t="s">
        <v>5613</v>
      </c>
      <c r="E3698" s="55" t="s">
        <v>5612</v>
      </c>
      <c r="F3698" s="53" t="s">
        <v>1147</v>
      </c>
    </row>
    <row r="3699" spans="1:6" x14ac:dyDescent="0.2">
      <c r="A3699" s="202" t="s">
        <v>5625</v>
      </c>
      <c r="B3699" s="203">
        <v>274.70999999999998</v>
      </c>
      <c r="D3699" s="53" t="s">
        <v>5614</v>
      </c>
      <c r="E3699" s="55" t="s">
        <v>5615</v>
      </c>
      <c r="F3699" s="53" t="s">
        <v>1147</v>
      </c>
    </row>
    <row r="3700" spans="1:6" x14ac:dyDescent="0.2">
      <c r="A3700" s="202" t="s">
        <v>5626</v>
      </c>
      <c r="B3700" s="203">
        <v>370.19</v>
      </c>
      <c r="D3700" s="53" t="s">
        <v>5616</v>
      </c>
      <c r="E3700" s="55" t="s">
        <v>5615</v>
      </c>
      <c r="F3700" s="53" t="s">
        <v>1147</v>
      </c>
    </row>
    <row r="3701" spans="1:6" x14ac:dyDescent="0.2">
      <c r="A3701" s="202" t="s">
        <v>5628</v>
      </c>
      <c r="B3701" s="203">
        <v>345.24</v>
      </c>
      <c r="D3701" s="53" t="s">
        <v>5617</v>
      </c>
      <c r="E3701" s="55" t="s">
        <v>5618</v>
      </c>
      <c r="F3701" s="53" t="s">
        <v>1147</v>
      </c>
    </row>
    <row r="3702" spans="1:6" x14ac:dyDescent="0.2">
      <c r="A3702" s="202" t="s">
        <v>5629</v>
      </c>
      <c r="B3702" s="203">
        <v>302.47000000000003</v>
      </c>
      <c r="D3702" s="53" t="s">
        <v>5619</v>
      </c>
      <c r="E3702" s="55" t="s">
        <v>5618</v>
      </c>
      <c r="F3702" s="53" t="s">
        <v>1147</v>
      </c>
    </row>
    <row r="3703" spans="1:6" x14ac:dyDescent="0.2">
      <c r="A3703" s="202" t="s">
        <v>5631</v>
      </c>
      <c r="B3703" s="203">
        <v>280.72000000000003</v>
      </c>
      <c r="D3703" s="53" t="s">
        <v>5620</v>
      </c>
      <c r="E3703" s="55" t="s">
        <v>5621</v>
      </c>
      <c r="F3703" s="53" t="s">
        <v>1147</v>
      </c>
    </row>
    <row r="3704" spans="1:6" x14ac:dyDescent="0.2">
      <c r="A3704" s="202" t="s">
        <v>5632</v>
      </c>
      <c r="B3704" s="203">
        <v>364.29</v>
      </c>
      <c r="D3704" s="53" t="s">
        <v>5622</v>
      </c>
      <c r="E3704" s="55" t="s">
        <v>5621</v>
      </c>
      <c r="F3704" s="53" t="s">
        <v>1147</v>
      </c>
    </row>
    <row r="3705" spans="1:6" x14ac:dyDescent="0.2">
      <c r="A3705" s="202" t="s">
        <v>5634</v>
      </c>
      <c r="B3705" s="203">
        <v>338.42</v>
      </c>
      <c r="D3705" s="53" t="s">
        <v>5623</v>
      </c>
      <c r="E3705" s="55" t="s">
        <v>5624</v>
      </c>
      <c r="F3705" s="53" t="s">
        <v>1147</v>
      </c>
    </row>
    <row r="3706" spans="1:6" x14ac:dyDescent="0.2">
      <c r="A3706" s="202" t="s">
        <v>5635</v>
      </c>
      <c r="B3706" s="203">
        <v>190.18</v>
      </c>
      <c r="D3706" s="53" t="s">
        <v>5625</v>
      </c>
      <c r="E3706" s="55" t="s">
        <v>5624</v>
      </c>
      <c r="F3706" s="53" t="s">
        <v>1147</v>
      </c>
    </row>
    <row r="3707" spans="1:6" x14ac:dyDescent="0.2">
      <c r="A3707" s="202" t="s">
        <v>5637</v>
      </c>
      <c r="B3707" s="203">
        <v>173.18</v>
      </c>
      <c r="D3707" s="53" t="s">
        <v>5626</v>
      </c>
      <c r="E3707" s="55" t="s">
        <v>5627</v>
      </c>
      <c r="F3707" s="53" t="s">
        <v>1147</v>
      </c>
    </row>
    <row r="3708" spans="1:6" x14ac:dyDescent="0.2">
      <c r="A3708" s="202" t="s">
        <v>5638</v>
      </c>
      <c r="B3708" s="203">
        <v>191.4</v>
      </c>
      <c r="D3708" s="53" t="s">
        <v>5628</v>
      </c>
      <c r="E3708" s="55" t="s">
        <v>5627</v>
      </c>
      <c r="F3708" s="53" t="s">
        <v>1147</v>
      </c>
    </row>
    <row r="3709" spans="1:6" x14ac:dyDescent="0.2">
      <c r="A3709" s="202" t="s">
        <v>5640</v>
      </c>
      <c r="B3709" s="203">
        <v>173.77</v>
      </c>
      <c r="D3709" s="53" t="s">
        <v>5629</v>
      </c>
      <c r="E3709" s="55" t="s">
        <v>5630</v>
      </c>
      <c r="F3709" s="53" t="s">
        <v>1147</v>
      </c>
    </row>
    <row r="3710" spans="1:6" x14ac:dyDescent="0.2">
      <c r="A3710" s="202" t="s">
        <v>5641</v>
      </c>
      <c r="B3710" s="203">
        <v>246.03</v>
      </c>
      <c r="D3710" s="53" t="s">
        <v>5631</v>
      </c>
      <c r="E3710" s="55" t="s">
        <v>5630</v>
      </c>
      <c r="F3710" s="53" t="s">
        <v>1147</v>
      </c>
    </row>
    <row r="3711" spans="1:6" x14ac:dyDescent="0.2">
      <c r="A3711" s="202" t="s">
        <v>5643</v>
      </c>
      <c r="B3711" s="203">
        <v>228.74</v>
      </c>
      <c r="D3711" s="53" t="s">
        <v>5632</v>
      </c>
      <c r="E3711" s="55" t="s">
        <v>5633</v>
      </c>
      <c r="F3711" s="53" t="s">
        <v>1147</v>
      </c>
    </row>
    <row r="3712" spans="1:6" x14ac:dyDescent="0.2">
      <c r="A3712" s="202" t="s">
        <v>5644</v>
      </c>
      <c r="B3712" s="203">
        <v>307.54000000000002</v>
      </c>
      <c r="D3712" s="53" t="s">
        <v>5634</v>
      </c>
      <c r="E3712" s="55" t="s">
        <v>5633</v>
      </c>
      <c r="F3712" s="53" t="s">
        <v>1147</v>
      </c>
    </row>
    <row r="3713" spans="1:6" x14ac:dyDescent="0.2">
      <c r="A3713" s="202" t="s">
        <v>5646</v>
      </c>
      <c r="B3713" s="203">
        <v>285.92</v>
      </c>
      <c r="D3713" s="53" t="s">
        <v>5635</v>
      </c>
      <c r="E3713" s="55" t="s">
        <v>5636</v>
      </c>
      <c r="F3713" s="53" t="s">
        <v>1147</v>
      </c>
    </row>
    <row r="3714" spans="1:6" x14ac:dyDescent="0.2">
      <c r="A3714" s="202" t="s">
        <v>5647</v>
      </c>
      <c r="B3714" s="203">
        <v>258.33999999999997</v>
      </c>
      <c r="D3714" s="53" t="s">
        <v>5637</v>
      </c>
      <c r="E3714" s="55" t="s">
        <v>5636</v>
      </c>
      <c r="F3714" s="53" t="s">
        <v>1147</v>
      </c>
    </row>
    <row r="3715" spans="1:6" x14ac:dyDescent="0.2">
      <c r="A3715" s="202" t="s">
        <v>5649</v>
      </c>
      <c r="B3715" s="203">
        <v>240.17</v>
      </c>
      <c r="D3715" s="53" t="s">
        <v>5638</v>
      </c>
      <c r="E3715" s="55" t="s">
        <v>5639</v>
      </c>
      <c r="F3715" s="53" t="s">
        <v>1147</v>
      </c>
    </row>
    <row r="3716" spans="1:6" x14ac:dyDescent="0.2">
      <c r="A3716" s="202" t="s">
        <v>5650</v>
      </c>
      <c r="B3716" s="203">
        <v>332.15</v>
      </c>
      <c r="D3716" s="53" t="s">
        <v>5640</v>
      </c>
      <c r="E3716" s="55" t="s">
        <v>5639</v>
      </c>
      <c r="F3716" s="53" t="s">
        <v>1147</v>
      </c>
    </row>
    <row r="3717" spans="1:6" x14ac:dyDescent="0.2">
      <c r="A3717" s="202" t="s">
        <v>5652</v>
      </c>
      <c r="B3717" s="203">
        <v>308.79000000000002</v>
      </c>
      <c r="D3717" s="53" t="s">
        <v>5641</v>
      </c>
      <c r="E3717" s="55" t="s">
        <v>5642</v>
      </c>
      <c r="F3717" s="53" t="s">
        <v>1147</v>
      </c>
    </row>
    <row r="3718" spans="1:6" x14ac:dyDescent="0.2">
      <c r="A3718" s="202" t="s">
        <v>5653</v>
      </c>
      <c r="B3718" s="203">
        <v>159.35</v>
      </c>
      <c r="D3718" s="53" t="s">
        <v>5643</v>
      </c>
      <c r="E3718" s="55" t="s">
        <v>5642</v>
      </c>
      <c r="F3718" s="53" t="s">
        <v>1147</v>
      </c>
    </row>
    <row r="3719" spans="1:6" x14ac:dyDescent="0.2">
      <c r="A3719" s="202" t="s">
        <v>5655</v>
      </c>
      <c r="B3719" s="203">
        <v>145.16999999999999</v>
      </c>
      <c r="D3719" s="53" t="s">
        <v>5644</v>
      </c>
      <c r="E3719" s="55" t="s">
        <v>5645</v>
      </c>
      <c r="F3719" s="53" t="s">
        <v>1147</v>
      </c>
    </row>
    <row r="3720" spans="1:6" x14ac:dyDescent="0.2">
      <c r="A3720" s="202" t="s">
        <v>5656</v>
      </c>
      <c r="B3720" s="203">
        <v>160.91</v>
      </c>
      <c r="D3720" s="53" t="s">
        <v>5646</v>
      </c>
      <c r="E3720" s="55" t="s">
        <v>5645</v>
      </c>
      <c r="F3720" s="53" t="s">
        <v>1147</v>
      </c>
    </row>
    <row r="3721" spans="1:6" x14ac:dyDescent="0.2">
      <c r="A3721" s="202" t="s">
        <v>5658</v>
      </c>
      <c r="B3721" s="203">
        <v>146.24</v>
      </c>
      <c r="D3721" s="53" t="s">
        <v>5647</v>
      </c>
      <c r="E3721" s="55" t="s">
        <v>5648</v>
      </c>
      <c r="F3721" s="53" t="s">
        <v>1147</v>
      </c>
    </row>
    <row r="3722" spans="1:6" x14ac:dyDescent="0.2">
      <c r="A3722" s="202" t="s">
        <v>5659</v>
      </c>
      <c r="B3722" s="203">
        <v>193.58</v>
      </c>
      <c r="D3722" s="53" t="s">
        <v>5649</v>
      </c>
      <c r="E3722" s="55" t="s">
        <v>5648</v>
      </c>
      <c r="F3722" s="53" t="s">
        <v>1147</v>
      </c>
    </row>
    <row r="3723" spans="1:6" x14ac:dyDescent="0.2">
      <c r="A3723" s="202" t="s">
        <v>5661</v>
      </c>
      <c r="B3723" s="203">
        <v>177.96</v>
      </c>
      <c r="D3723" s="53" t="s">
        <v>5650</v>
      </c>
      <c r="E3723" s="55" t="s">
        <v>5651</v>
      </c>
      <c r="F3723" s="53" t="s">
        <v>1147</v>
      </c>
    </row>
    <row r="3724" spans="1:6" x14ac:dyDescent="0.2">
      <c r="A3724" s="202" t="s">
        <v>5662</v>
      </c>
      <c r="B3724" s="203">
        <v>226.48</v>
      </c>
      <c r="D3724" s="53" t="s">
        <v>5652</v>
      </c>
      <c r="E3724" s="55" t="s">
        <v>5651</v>
      </c>
      <c r="F3724" s="53" t="s">
        <v>1147</v>
      </c>
    </row>
    <row r="3725" spans="1:6" x14ac:dyDescent="0.2">
      <c r="A3725" s="202" t="s">
        <v>5664</v>
      </c>
      <c r="B3725" s="203">
        <v>210.86</v>
      </c>
      <c r="D3725" s="53" t="s">
        <v>5653</v>
      </c>
      <c r="E3725" s="55" t="s">
        <v>5654</v>
      </c>
      <c r="F3725" s="53" t="s">
        <v>1147</v>
      </c>
    </row>
    <row r="3726" spans="1:6" x14ac:dyDescent="0.2">
      <c r="A3726" s="202" t="s">
        <v>5665</v>
      </c>
      <c r="B3726" s="203">
        <v>302.22000000000003</v>
      </c>
      <c r="D3726" s="53" t="s">
        <v>5655</v>
      </c>
      <c r="E3726" s="55" t="s">
        <v>5654</v>
      </c>
      <c r="F3726" s="53" t="s">
        <v>1147</v>
      </c>
    </row>
    <row r="3727" spans="1:6" x14ac:dyDescent="0.2">
      <c r="A3727" s="202" t="s">
        <v>5667</v>
      </c>
      <c r="B3727" s="203">
        <v>286.89999999999998</v>
      </c>
      <c r="D3727" s="53" t="s">
        <v>5656</v>
      </c>
      <c r="E3727" s="55" t="s">
        <v>5657</v>
      </c>
      <c r="F3727" s="53" t="s">
        <v>1147</v>
      </c>
    </row>
    <row r="3728" spans="1:6" x14ac:dyDescent="0.2">
      <c r="A3728" s="202" t="s">
        <v>5668</v>
      </c>
      <c r="B3728" s="203">
        <v>149.19999999999999</v>
      </c>
      <c r="D3728" s="53" t="s">
        <v>5658</v>
      </c>
      <c r="E3728" s="55" t="s">
        <v>5657</v>
      </c>
      <c r="F3728" s="53" t="s">
        <v>1147</v>
      </c>
    </row>
    <row r="3729" spans="1:6" x14ac:dyDescent="0.2">
      <c r="A3729" s="202" t="s">
        <v>5670</v>
      </c>
      <c r="B3729" s="203">
        <v>137.25</v>
      </c>
      <c r="D3729" s="53" t="s">
        <v>5659</v>
      </c>
      <c r="E3729" s="55" t="s">
        <v>5660</v>
      </c>
      <c r="F3729" s="53" t="s">
        <v>1147</v>
      </c>
    </row>
    <row r="3730" spans="1:6" x14ac:dyDescent="0.2">
      <c r="A3730" s="202" t="s">
        <v>5671</v>
      </c>
      <c r="B3730" s="203">
        <v>80.98</v>
      </c>
      <c r="D3730" s="53" t="s">
        <v>5661</v>
      </c>
      <c r="E3730" s="55" t="s">
        <v>5660</v>
      </c>
      <c r="F3730" s="53" t="s">
        <v>1147</v>
      </c>
    </row>
    <row r="3731" spans="1:6" x14ac:dyDescent="0.2">
      <c r="A3731" s="202" t="s">
        <v>5673</v>
      </c>
      <c r="B3731" s="203">
        <v>73.44</v>
      </c>
      <c r="D3731" s="53" t="s">
        <v>5662</v>
      </c>
      <c r="E3731" s="55" t="s">
        <v>5663</v>
      </c>
      <c r="F3731" s="53" t="s">
        <v>1147</v>
      </c>
    </row>
    <row r="3732" spans="1:6" x14ac:dyDescent="0.2">
      <c r="A3732" s="202" t="s">
        <v>5674</v>
      </c>
      <c r="B3732" s="203">
        <v>84.98</v>
      </c>
      <c r="D3732" s="53" t="s">
        <v>5664</v>
      </c>
      <c r="E3732" s="55" t="s">
        <v>5663</v>
      </c>
      <c r="F3732" s="53" t="s">
        <v>1147</v>
      </c>
    </row>
    <row r="3733" spans="1:6" x14ac:dyDescent="0.2">
      <c r="A3733" s="202" t="s">
        <v>5676</v>
      </c>
      <c r="B3733" s="203">
        <v>84.15</v>
      </c>
      <c r="D3733" s="53" t="s">
        <v>5665</v>
      </c>
      <c r="E3733" s="55" t="s">
        <v>5666</v>
      </c>
      <c r="F3733" s="53" t="s">
        <v>1147</v>
      </c>
    </row>
    <row r="3734" spans="1:6" x14ac:dyDescent="0.2">
      <c r="A3734" s="202" t="s">
        <v>5677</v>
      </c>
      <c r="B3734" s="203">
        <v>133.84</v>
      </c>
      <c r="D3734" s="53" t="s">
        <v>5667</v>
      </c>
      <c r="E3734" s="55" t="s">
        <v>5666</v>
      </c>
      <c r="F3734" s="53" t="s">
        <v>1147</v>
      </c>
    </row>
    <row r="3735" spans="1:6" x14ac:dyDescent="0.2">
      <c r="A3735" s="202" t="s">
        <v>5679</v>
      </c>
      <c r="B3735" s="203">
        <v>124.63</v>
      </c>
      <c r="D3735" s="53" t="s">
        <v>5668</v>
      </c>
      <c r="E3735" s="55" t="s">
        <v>5669</v>
      </c>
      <c r="F3735" s="53" t="s">
        <v>1147</v>
      </c>
    </row>
    <row r="3736" spans="1:6" x14ac:dyDescent="0.2">
      <c r="A3736" s="202" t="s">
        <v>5680</v>
      </c>
      <c r="B3736" s="203">
        <v>87.35</v>
      </c>
      <c r="D3736" s="53" t="s">
        <v>5670</v>
      </c>
      <c r="E3736" s="55" t="s">
        <v>5669</v>
      </c>
      <c r="F3736" s="53" t="s">
        <v>1147</v>
      </c>
    </row>
    <row r="3737" spans="1:6" x14ac:dyDescent="0.2">
      <c r="A3737" s="202" t="s">
        <v>5682</v>
      </c>
      <c r="B3737" s="203">
        <v>85.16</v>
      </c>
      <c r="D3737" s="53" t="s">
        <v>5671</v>
      </c>
      <c r="E3737" s="55" t="s">
        <v>5672</v>
      </c>
      <c r="F3737" s="53" t="s">
        <v>83</v>
      </c>
    </row>
    <row r="3738" spans="1:6" x14ac:dyDescent="0.2">
      <c r="A3738" s="202" t="s">
        <v>5683</v>
      </c>
      <c r="B3738" s="203">
        <v>112.96</v>
      </c>
      <c r="D3738" s="53" t="s">
        <v>5673</v>
      </c>
      <c r="E3738" s="55" t="s">
        <v>5672</v>
      </c>
      <c r="F3738" s="53" t="s">
        <v>83</v>
      </c>
    </row>
    <row r="3739" spans="1:6" x14ac:dyDescent="0.2">
      <c r="A3739" s="202" t="s">
        <v>5685</v>
      </c>
      <c r="B3739" s="203">
        <v>110.14</v>
      </c>
      <c r="D3739" s="53" t="s">
        <v>5674</v>
      </c>
      <c r="E3739" s="55" t="s">
        <v>5675</v>
      </c>
      <c r="F3739" s="53" t="s">
        <v>1147</v>
      </c>
    </row>
    <row r="3740" spans="1:6" x14ac:dyDescent="0.2">
      <c r="A3740" s="202" t="s">
        <v>5686</v>
      </c>
      <c r="B3740" s="203">
        <v>197.66</v>
      </c>
      <c r="D3740" s="53" t="s">
        <v>5676</v>
      </c>
      <c r="E3740" s="55" t="s">
        <v>5675</v>
      </c>
      <c r="F3740" s="53" t="s">
        <v>1147</v>
      </c>
    </row>
    <row r="3741" spans="1:6" x14ac:dyDescent="0.2">
      <c r="A3741" s="202" t="s">
        <v>5688</v>
      </c>
      <c r="B3741" s="203">
        <v>189.02</v>
      </c>
      <c r="D3741" s="53" t="s">
        <v>5677</v>
      </c>
      <c r="E3741" s="55" t="s">
        <v>5678</v>
      </c>
      <c r="F3741" s="53" t="s">
        <v>83</v>
      </c>
    </row>
    <row r="3742" spans="1:6" x14ac:dyDescent="0.2">
      <c r="A3742" s="202" t="s">
        <v>5689</v>
      </c>
      <c r="B3742" s="203">
        <v>7.5</v>
      </c>
      <c r="D3742" s="53" t="s">
        <v>5679</v>
      </c>
      <c r="E3742" s="55" t="s">
        <v>5678</v>
      </c>
      <c r="F3742" s="53" t="s">
        <v>83</v>
      </c>
    </row>
    <row r="3743" spans="1:6" x14ac:dyDescent="0.2">
      <c r="A3743" s="202" t="s">
        <v>5691</v>
      </c>
      <c r="B3743" s="203">
        <v>7.5</v>
      </c>
      <c r="D3743" s="53" t="s">
        <v>5680</v>
      </c>
      <c r="E3743" s="55" t="s">
        <v>5681</v>
      </c>
      <c r="F3743" s="53" t="s">
        <v>201</v>
      </c>
    </row>
    <row r="3744" spans="1:6" x14ac:dyDescent="0.2">
      <c r="A3744" s="202" t="s">
        <v>5692</v>
      </c>
      <c r="B3744" s="203">
        <v>14.5</v>
      </c>
      <c r="D3744" s="53" t="s">
        <v>5682</v>
      </c>
      <c r="E3744" s="55" t="s">
        <v>5681</v>
      </c>
      <c r="F3744" s="53" t="s">
        <v>201</v>
      </c>
    </row>
    <row r="3745" spans="1:6" x14ac:dyDescent="0.2">
      <c r="A3745" s="202" t="s">
        <v>5694</v>
      </c>
      <c r="B3745" s="203">
        <v>14.5</v>
      </c>
      <c r="D3745" s="53" t="s">
        <v>5683</v>
      </c>
      <c r="E3745" s="55" t="s">
        <v>5684</v>
      </c>
      <c r="F3745" s="53" t="s">
        <v>201</v>
      </c>
    </row>
    <row r="3746" spans="1:6" x14ac:dyDescent="0.2">
      <c r="A3746" s="202" t="s">
        <v>5695</v>
      </c>
      <c r="B3746" s="203">
        <v>255</v>
      </c>
      <c r="D3746" s="53" t="s">
        <v>5685</v>
      </c>
      <c r="E3746" s="55" t="s">
        <v>5684</v>
      </c>
      <c r="F3746" s="53" t="s">
        <v>201</v>
      </c>
    </row>
    <row r="3747" spans="1:6" x14ac:dyDescent="0.2">
      <c r="A3747" s="202" t="s">
        <v>5697</v>
      </c>
      <c r="B3747" s="203">
        <v>255</v>
      </c>
      <c r="D3747" s="53" t="s">
        <v>5686</v>
      </c>
      <c r="E3747" s="55" t="s">
        <v>5687</v>
      </c>
      <c r="F3747" s="53" t="s">
        <v>83</v>
      </c>
    </row>
    <row r="3748" spans="1:6" x14ac:dyDescent="0.2">
      <c r="A3748" s="202" t="s">
        <v>5698</v>
      </c>
      <c r="B3748" s="203">
        <v>7.5</v>
      </c>
      <c r="D3748" s="53" t="s">
        <v>5688</v>
      </c>
      <c r="E3748" s="55" t="s">
        <v>5687</v>
      </c>
      <c r="F3748" s="53" t="s">
        <v>83</v>
      </c>
    </row>
    <row r="3749" spans="1:6" x14ac:dyDescent="0.2">
      <c r="A3749" s="202" t="s">
        <v>5700</v>
      </c>
      <c r="B3749" s="203">
        <v>7.5</v>
      </c>
      <c r="D3749" s="53" t="s">
        <v>5689</v>
      </c>
      <c r="E3749" s="55" t="s">
        <v>5690</v>
      </c>
      <c r="F3749" s="53" t="s">
        <v>83</v>
      </c>
    </row>
    <row r="3750" spans="1:6" x14ac:dyDescent="0.2">
      <c r="A3750" s="202" t="s">
        <v>5701</v>
      </c>
      <c r="B3750" s="203">
        <v>32.64</v>
      </c>
      <c r="D3750" s="53" t="s">
        <v>5691</v>
      </c>
      <c r="E3750" s="55" t="s">
        <v>5690</v>
      </c>
      <c r="F3750" s="53" t="s">
        <v>83</v>
      </c>
    </row>
    <row r="3751" spans="1:6" x14ac:dyDescent="0.2">
      <c r="A3751" s="202" t="s">
        <v>5704</v>
      </c>
      <c r="B3751" s="203">
        <v>32.64</v>
      </c>
      <c r="D3751" s="53" t="s">
        <v>5692</v>
      </c>
      <c r="E3751" s="55" t="s">
        <v>5693</v>
      </c>
      <c r="F3751" s="53" t="s">
        <v>83</v>
      </c>
    </row>
    <row r="3752" spans="1:6" x14ac:dyDescent="0.2">
      <c r="A3752" s="202" t="s">
        <v>5705</v>
      </c>
      <c r="B3752" s="203">
        <v>7325</v>
      </c>
      <c r="D3752" s="53" t="s">
        <v>5694</v>
      </c>
      <c r="E3752" s="55" t="s">
        <v>5693</v>
      </c>
      <c r="F3752" s="53" t="s">
        <v>83</v>
      </c>
    </row>
    <row r="3753" spans="1:6" x14ac:dyDescent="0.2">
      <c r="A3753" s="202" t="s">
        <v>5707</v>
      </c>
      <c r="B3753" s="203">
        <v>6651</v>
      </c>
      <c r="D3753" s="53" t="s">
        <v>5695</v>
      </c>
      <c r="E3753" s="55" t="s">
        <v>5696</v>
      </c>
      <c r="F3753" s="53" t="s">
        <v>2752</v>
      </c>
    </row>
    <row r="3754" spans="1:6" x14ac:dyDescent="0.2">
      <c r="A3754" s="202" t="s">
        <v>5708</v>
      </c>
      <c r="B3754" s="203">
        <v>5549</v>
      </c>
      <c r="D3754" s="53" t="s">
        <v>5697</v>
      </c>
      <c r="E3754" s="55" t="s">
        <v>5696</v>
      </c>
      <c r="F3754" s="53" t="s">
        <v>2752</v>
      </c>
    </row>
    <row r="3755" spans="1:6" x14ac:dyDescent="0.2">
      <c r="A3755" s="202" t="s">
        <v>5710</v>
      </c>
      <c r="B3755" s="203">
        <v>5549</v>
      </c>
      <c r="D3755" s="53" t="s">
        <v>5698</v>
      </c>
      <c r="E3755" s="55" t="s">
        <v>5699</v>
      </c>
      <c r="F3755" s="53" t="s">
        <v>83</v>
      </c>
    </row>
    <row r="3756" spans="1:6" x14ac:dyDescent="0.2">
      <c r="A3756" s="202" t="s">
        <v>5936</v>
      </c>
      <c r="B3756" s="203">
        <v>3398.56</v>
      </c>
      <c r="D3756" s="53" t="s">
        <v>5700</v>
      </c>
      <c r="E3756" s="55" t="s">
        <v>5699</v>
      </c>
      <c r="F3756" s="53" t="s">
        <v>83</v>
      </c>
    </row>
    <row r="3757" spans="1:6" x14ac:dyDescent="0.2">
      <c r="A3757" s="202" t="s">
        <v>5937</v>
      </c>
      <c r="B3757" s="203">
        <v>2944.48</v>
      </c>
      <c r="D3757" s="53" t="s">
        <v>5701</v>
      </c>
      <c r="E3757" s="55" t="s">
        <v>5702</v>
      </c>
      <c r="F3757" s="53" t="s">
        <v>5703</v>
      </c>
    </row>
    <row r="3758" spans="1:6" x14ac:dyDescent="0.2">
      <c r="A3758" s="202" t="s">
        <v>5938</v>
      </c>
      <c r="B3758" s="203">
        <v>6161.76</v>
      </c>
      <c r="D3758" s="53" t="s">
        <v>5704</v>
      </c>
      <c r="E3758" s="55" t="s">
        <v>5702</v>
      </c>
      <c r="F3758" s="53" t="s">
        <v>5703</v>
      </c>
    </row>
    <row r="3759" spans="1:6" x14ac:dyDescent="0.2">
      <c r="A3759" s="202" t="s">
        <v>5940</v>
      </c>
      <c r="B3759" s="203">
        <v>5339.84</v>
      </c>
      <c r="D3759" s="53" t="s">
        <v>5705</v>
      </c>
      <c r="E3759" s="55" t="s">
        <v>5706</v>
      </c>
    </row>
    <row r="3760" spans="1:6" x14ac:dyDescent="0.2">
      <c r="A3760" s="202" t="s">
        <v>5941</v>
      </c>
      <c r="B3760" s="203">
        <v>4797.76</v>
      </c>
      <c r="D3760" s="53" t="s">
        <v>5707</v>
      </c>
      <c r="E3760" s="55" t="s">
        <v>5706</v>
      </c>
    </row>
    <row r="3761" spans="1:6" x14ac:dyDescent="0.2">
      <c r="A3761" s="202" t="s">
        <v>5943</v>
      </c>
      <c r="B3761" s="203">
        <v>4157.12</v>
      </c>
      <c r="D3761" s="53" t="s">
        <v>5708</v>
      </c>
      <c r="E3761" s="55" t="s">
        <v>5709</v>
      </c>
    </row>
    <row r="3762" spans="1:6" x14ac:dyDescent="0.2">
      <c r="A3762" s="202" t="s">
        <v>5944</v>
      </c>
      <c r="B3762" s="203">
        <v>4459.84</v>
      </c>
      <c r="D3762" s="53" t="s">
        <v>5710</v>
      </c>
      <c r="E3762" s="55" t="s">
        <v>5709</v>
      </c>
    </row>
    <row r="3763" spans="1:6" x14ac:dyDescent="0.2">
      <c r="A3763" s="202" t="s">
        <v>5945</v>
      </c>
      <c r="B3763" s="203">
        <v>3864.96</v>
      </c>
      <c r="D3763" s="53" t="s">
        <v>5711</v>
      </c>
      <c r="E3763" s="55" t="s">
        <v>5712</v>
      </c>
      <c r="F3763" s="53" t="s">
        <v>2501</v>
      </c>
    </row>
    <row r="3764" spans="1:6" x14ac:dyDescent="0.2">
      <c r="A3764" s="202" t="s">
        <v>5946</v>
      </c>
      <c r="B3764" s="203">
        <v>4459.84</v>
      </c>
      <c r="D3764" s="53" t="s">
        <v>5713</v>
      </c>
      <c r="E3764" s="55" t="s">
        <v>5712</v>
      </c>
      <c r="F3764" s="53" t="s">
        <v>2501</v>
      </c>
    </row>
    <row r="3765" spans="1:6" x14ac:dyDescent="0.2">
      <c r="A3765" s="202" t="s">
        <v>5947</v>
      </c>
      <c r="B3765" s="203">
        <v>3864.96</v>
      </c>
      <c r="D3765" s="53" t="s">
        <v>5714</v>
      </c>
      <c r="E3765" s="55" t="s">
        <v>5715</v>
      </c>
      <c r="F3765" s="53" t="s">
        <v>2501</v>
      </c>
    </row>
    <row r="3766" spans="1:6" x14ac:dyDescent="0.2">
      <c r="A3766" s="202" t="s">
        <v>5948</v>
      </c>
      <c r="B3766" s="203">
        <v>4797.76</v>
      </c>
      <c r="D3766" s="53" t="s">
        <v>5716</v>
      </c>
      <c r="E3766" s="55" t="s">
        <v>5715</v>
      </c>
      <c r="F3766" s="53" t="s">
        <v>2501</v>
      </c>
    </row>
    <row r="3767" spans="1:6" x14ac:dyDescent="0.2">
      <c r="A3767" s="202" t="s">
        <v>5949</v>
      </c>
      <c r="B3767" s="203">
        <v>4157.12</v>
      </c>
      <c r="D3767" s="53" t="s">
        <v>5717</v>
      </c>
      <c r="E3767" s="55" t="s">
        <v>5718</v>
      </c>
      <c r="F3767" s="53" t="s">
        <v>2501</v>
      </c>
    </row>
    <row r="3768" spans="1:6" x14ac:dyDescent="0.2">
      <c r="A3768" s="202" t="s">
        <v>5950</v>
      </c>
      <c r="B3768" s="203">
        <v>4459.84</v>
      </c>
      <c r="D3768" s="53" t="s">
        <v>5719</v>
      </c>
      <c r="E3768" s="55" t="s">
        <v>5718</v>
      </c>
      <c r="F3768" s="53" t="s">
        <v>2501</v>
      </c>
    </row>
    <row r="3769" spans="1:6" x14ac:dyDescent="0.2">
      <c r="A3769" s="202" t="s">
        <v>5951</v>
      </c>
      <c r="B3769" s="203">
        <v>3864.96</v>
      </c>
      <c r="D3769" s="53" t="s">
        <v>5720</v>
      </c>
      <c r="E3769" s="55" t="s">
        <v>5721</v>
      </c>
      <c r="F3769" s="53" t="s">
        <v>2501</v>
      </c>
    </row>
    <row r="3770" spans="1:6" x14ac:dyDescent="0.2">
      <c r="A3770" s="202" t="s">
        <v>5952</v>
      </c>
      <c r="B3770" s="203">
        <v>4459.84</v>
      </c>
      <c r="D3770" s="53" t="s">
        <v>5722</v>
      </c>
      <c r="E3770" s="55" t="s">
        <v>5721</v>
      </c>
      <c r="F3770" s="53" t="s">
        <v>2501</v>
      </c>
    </row>
    <row r="3771" spans="1:6" x14ac:dyDescent="0.2">
      <c r="A3771" s="202" t="s">
        <v>5953</v>
      </c>
      <c r="B3771" s="203">
        <v>3864.96</v>
      </c>
      <c r="D3771" s="53" t="s">
        <v>5723</v>
      </c>
      <c r="E3771" s="55" t="s">
        <v>5724</v>
      </c>
      <c r="F3771" s="53" t="s">
        <v>2501</v>
      </c>
    </row>
    <row r="3772" spans="1:6" x14ac:dyDescent="0.2">
      <c r="A3772" s="202" t="s">
        <v>5954</v>
      </c>
      <c r="B3772" s="203">
        <v>4459.84</v>
      </c>
      <c r="D3772" s="53" t="s">
        <v>5725</v>
      </c>
      <c r="E3772" s="55" t="s">
        <v>5724</v>
      </c>
      <c r="F3772" s="53" t="s">
        <v>2501</v>
      </c>
    </row>
    <row r="3773" spans="1:6" x14ac:dyDescent="0.2">
      <c r="A3773" s="202" t="s">
        <v>5955</v>
      </c>
      <c r="B3773" s="203">
        <v>3864.96</v>
      </c>
      <c r="D3773" s="53" t="s">
        <v>5726</v>
      </c>
      <c r="E3773" s="55" t="s">
        <v>5727</v>
      </c>
      <c r="F3773" s="53" t="s">
        <v>2501</v>
      </c>
    </row>
    <row r="3774" spans="1:6" x14ac:dyDescent="0.2">
      <c r="A3774" s="202" t="s">
        <v>5956</v>
      </c>
      <c r="B3774" s="203">
        <v>4459.84</v>
      </c>
      <c r="D3774" s="53" t="s">
        <v>5728</v>
      </c>
      <c r="E3774" s="55" t="s">
        <v>5727</v>
      </c>
      <c r="F3774" s="53" t="s">
        <v>2501</v>
      </c>
    </row>
    <row r="3775" spans="1:6" x14ac:dyDescent="0.2">
      <c r="A3775" s="202" t="s">
        <v>5957</v>
      </c>
      <c r="B3775" s="203">
        <v>3864.96</v>
      </c>
      <c r="D3775" s="53" t="s">
        <v>5729</v>
      </c>
      <c r="E3775" s="55" t="s">
        <v>5730</v>
      </c>
      <c r="F3775" s="53" t="s">
        <v>2501</v>
      </c>
    </row>
    <row r="3776" spans="1:6" x14ac:dyDescent="0.2">
      <c r="A3776" s="202" t="s">
        <v>5958</v>
      </c>
      <c r="B3776" s="203">
        <v>4459.84</v>
      </c>
      <c r="D3776" s="53" t="s">
        <v>5731</v>
      </c>
      <c r="E3776" s="55" t="s">
        <v>5730</v>
      </c>
      <c r="F3776" s="53" t="s">
        <v>2501</v>
      </c>
    </row>
    <row r="3777" spans="1:6" x14ac:dyDescent="0.2">
      <c r="A3777" s="202" t="s">
        <v>5959</v>
      </c>
      <c r="B3777" s="203">
        <v>3864.96</v>
      </c>
      <c r="D3777" s="53" t="s">
        <v>5732</v>
      </c>
      <c r="E3777" s="55" t="s">
        <v>5733</v>
      </c>
      <c r="F3777" s="53" t="s">
        <v>2501</v>
      </c>
    </row>
    <row r="3778" spans="1:6" x14ac:dyDescent="0.2">
      <c r="A3778" s="202" t="s">
        <v>5960</v>
      </c>
      <c r="B3778" s="203">
        <v>4797.76</v>
      </c>
      <c r="D3778" s="53" t="s">
        <v>5734</v>
      </c>
      <c r="E3778" s="55" t="s">
        <v>5733</v>
      </c>
      <c r="F3778" s="53" t="s">
        <v>2501</v>
      </c>
    </row>
    <row r="3779" spans="1:6" x14ac:dyDescent="0.2">
      <c r="A3779" s="202" t="s">
        <v>5961</v>
      </c>
      <c r="B3779" s="203">
        <v>4157.12</v>
      </c>
      <c r="D3779" s="53" t="s">
        <v>5735</v>
      </c>
      <c r="E3779" s="55" t="s">
        <v>5736</v>
      </c>
      <c r="F3779" s="53" t="s">
        <v>2501</v>
      </c>
    </row>
    <row r="3780" spans="1:6" x14ac:dyDescent="0.2">
      <c r="A3780" s="202" t="s">
        <v>5962</v>
      </c>
      <c r="B3780" s="203">
        <v>4459.84</v>
      </c>
      <c r="D3780" s="53" t="s">
        <v>5737</v>
      </c>
      <c r="E3780" s="55" t="s">
        <v>5736</v>
      </c>
      <c r="F3780" s="53" t="s">
        <v>2501</v>
      </c>
    </row>
    <row r="3781" spans="1:6" x14ac:dyDescent="0.2">
      <c r="A3781" s="202" t="s">
        <v>5963</v>
      </c>
      <c r="B3781" s="203">
        <v>3864.96</v>
      </c>
      <c r="D3781" s="53" t="s">
        <v>5738</v>
      </c>
      <c r="E3781" s="55" t="s">
        <v>5739</v>
      </c>
      <c r="F3781" s="53" t="s">
        <v>2501</v>
      </c>
    </row>
    <row r="3782" spans="1:6" x14ac:dyDescent="0.2">
      <c r="A3782" s="202" t="s">
        <v>5964</v>
      </c>
      <c r="B3782" s="203">
        <v>4459.84</v>
      </c>
      <c r="D3782" s="53" t="s">
        <v>5740</v>
      </c>
      <c r="E3782" s="55" t="s">
        <v>5739</v>
      </c>
      <c r="F3782" s="53" t="s">
        <v>2501</v>
      </c>
    </row>
    <row r="3783" spans="1:6" x14ac:dyDescent="0.2">
      <c r="A3783" s="202" t="s">
        <v>5965</v>
      </c>
      <c r="B3783" s="203">
        <v>3864.96</v>
      </c>
      <c r="D3783" s="53" t="s">
        <v>5741</v>
      </c>
      <c r="E3783" s="55" t="s">
        <v>5742</v>
      </c>
      <c r="F3783" s="53" t="s">
        <v>2501</v>
      </c>
    </row>
    <row r="3784" spans="1:6" x14ac:dyDescent="0.2">
      <c r="A3784" s="202" t="s">
        <v>5966</v>
      </c>
      <c r="B3784" s="203">
        <v>3222.56</v>
      </c>
      <c r="D3784" s="53" t="s">
        <v>5743</v>
      </c>
      <c r="E3784" s="55" t="s">
        <v>5742</v>
      </c>
      <c r="F3784" s="53" t="s">
        <v>2501</v>
      </c>
    </row>
    <row r="3785" spans="1:6" x14ac:dyDescent="0.2">
      <c r="A3785" s="202" t="s">
        <v>5967</v>
      </c>
      <c r="B3785" s="203">
        <v>2793.12</v>
      </c>
      <c r="D3785" s="53" t="s">
        <v>5744</v>
      </c>
      <c r="E3785" s="55" t="s">
        <v>5745</v>
      </c>
      <c r="F3785" s="53" t="s">
        <v>2501</v>
      </c>
    </row>
    <row r="3786" spans="1:6" x14ac:dyDescent="0.2">
      <c r="A3786" s="202" t="s">
        <v>5968</v>
      </c>
      <c r="B3786" s="203">
        <v>3222.56</v>
      </c>
      <c r="D3786" s="53" t="s">
        <v>5746</v>
      </c>
      <c r="E3786" s="55" t="s">
        <v>5745</v>
      </c>
      <c r="F3786" s="53" t="s">
        <v>2501</v>
      </c>
    </row>
    <row r="3787" spans="1:6" x14ac:dyDescent="0.2">
      <c r="A3787" s="202" t="s">
        <v>5969</v>
      </c>
      <c r="B3787" s="203">
        <v>2793.12</v>
      </c>
      <c r="D3787" s="53" t="s">
        <v>5747</v>
      </c>
      <c r="E3787" s="55" t="s">
        <v>5748</v>
      </c>
      <c r="F3787" s="53" t="s">
        <v>2501</v>
      </c>
    </row>
    <row r="3788" spans="1:6" x14ac:dyDescent="0.2">
      <c r="A3788" s="202" t="s">
        <v>5970</v>
      </c>
      <c r="B3788" s="203">
        <v>4797.76</v>
      </c>
      <c r="D3788" s="53" t="s">
        <v>5749</v>
      </c>
      <c r="E3788" s="55" t="s">
        <v>5748</v>
      </c>
      <c r="F3788" s="53" t="s">
        <v>2501</v>
      </c>
    </row>
    <row r="3789" spans="1:6" x14ac:dyDescent="0.2">
      <c r="A3789" s="202" t="s">
        <v>5971</v>
      </c>
      <c r="B3789" s="203">
        <v>4157.12</v>
      </c>
      <c r="D3789" s="53" t="s">
        <v>5750</v>
      </c>
      <c r="E3789" s="55" t="s">
        <v>5751</v>
      </c>
      <c r="F3789" s="53" t="s">
        <v>2501</v>
      </c>
    </row>
    <row r="3790" spans="1:6" x14ac:dyDescent="0.2">
      <c r="A3790" s="202" t="s">
        <v>5972</v>
      </c>
      <c r="B3790" s="203">
        <v>4459.84</v>
      </c>
      <c r="D3790" s="53" t="s">
        <v>5752</v>
      </c>
      <c r="E3790" s="55" t="s">
        <v>5751</v>
      </c>
      <c r="F3790" s="53" t="s">
        <v>2501</v>
      </c>
    </row>
    <row r="3791" spans="1:6" x14ac:dyDescent="0.2">
      <c r="A3791" s="202" t="s">
        <v>5973</v>
      </c>
      <c r="B3791" s="203">
        <v>3864.96</v>
      </c>
      <c r="D3791" s="53" t="s">
        <v>5753</v>
      </c>
      <c r="E3791" s="55" t="s">
        <v>5754</v>
      </c>
      <c r="F3791" s="53" t="s">
        <v>2501</v>
      </c>
    </row>
    <row r="3792" spans="1:6" x14ac:dyDescent="0.2">
      <c r="A3792" s="202" t="s">
        <v>5974</v>
      </c>
      <c r="B3792" s="203">
        <v>4459.84</v>
      </c>
      <c r="D3792" s="53" t="s">
        <v>5755</v>
      </c>
      <c r="E3792" s="55" t="s">
        <v>5754</v>
      </c>
      <c r="F3792" s="53" t="s">
        <v>2501</v>
      </c>
    </row>
    <row r="3793" spans="1:6" x14ac:dyDescent="0.2">
      <c r="A3793" s="202" t="s">
        <v>5975</v>
      </c>
      <c r="B3793" s="203">
        <v>3864.96</v>
      </c>
      <c r="D3793" s="53" t="s">
        <v>5756</v>
      </c>
      <c r="E3793" s="55" t="s">
        <v>5757</v>
      </c>
      <c r="F3793" s="53" t="s">
        <v>2501</v>
      </c>
    </row>
    <row r="3794" spans="1:6" x14ac:dyDescent="0.2">
      <c r="A3794" s="202" t="s">
        <v>5976</v>
      </c>
      <c r="B3794" s="203">
        <v>4143.04</v>
      </c>
      <c r="D3794" s="53" t="s">
        <v>5758</v>
      </c>
      <c r="E3794" s="55" t="s">
        <v>5757</v>
      </c>
      <c r="F3794" s="53" t="s">
        <v>2501</v>
      </c>
    </row>
    <row r="3795" spans="1:6" x14ac:dyDescent="0.2">
      <c r="A3795" s="202" t="s">
        <v>5977</v>
      </c>
      <c r="B3795" s="203">
        <v>3590.4</v>
      </c>
      <c r="D3795" s="53" t="s">
        <v>5759</v>
      </c>
      <c r="E3795" s="55" t="s">
        <v>5760</v>
      </c>
      <c r="F3795" s="53" t="s">
        <v>2501</v>
      </c>
    </row>
    <row r="3796" spans="1:6" x14ac:dyDescent="0.2">
      <c r="A3796" s="202" t="s">
        <v>5978</v>
      </c>
      <c r="B3796" s="203">
        <v>5007.2</v>
      </c>
      <c r="D3796" s="53" t="s">
        <v>5761</v>
      </c>
      <c r="E3796" s="55" t="s">
        <v>5760</v>
      </c>
      <c r="F3796" s="53" t="s">
        <v>2501</v>
      </c>
    </row>
    <row r="3797" spans="1:6" x14ac:dyDescent="0.2">
      <c r="A3797" s="202" t="s">
        <v>5979</v>
      </c>
      <c r="B3797" s="203">
        <v>4338.3999999999996</v>
      </c>
      <c r="D3797" s="53" t="s">
        <v>5762</v>
      </c>
      <c r="E3797" s="55" t="s">
        <v>5763</v>
      </c>
      <c r="F3797" s="53" t="s">
        <v>2501</v>
      </c>
    </row>
    <row r="3798" spans="1:6" x14ac:dyDescent="0.2">
      <c r="A3798" s="202" t="s">
        <v>5980</v>
      </c>
      <c r="B3798" s="203">
        <v>5276.48</v>
      </c>
      <c r="D3798" s="53" t="s">
        <v>5764</v>
      </c>
      <c r="E3798" s="55" t="s">
        <v>5763</v>
      </c>
      <c r="F3798" s="53" t="s">
        <v>2501</v>
      </c>
    </row>
    <row r="3799" spans="1:6" x14ac:dyDescent="0.2">
      <c r="A3799" s="202" t="s">
        <v>5981</v>
      </c>
      <c r="B3799" s="203">
        <v>4572.4799999999996</v>
      </c>
      <c r="D3799" s="53" t="s">
        <v>5765</v>
      </c>
      <c r="E3799" s="55" t="s">
        <v>5766</v>
      </c>
      <c r="F3799" s="53" t="s">
        <v>2501</v>
      </c>
    </row>
    <row r="3800" spans="1:6" x14ac:dyDescent="0.2">
      <c r="A3800" s="202" t="s">
        <v>5982</v>
      </c>
      <c r="B3800" s="203">
        <v>5276.48</v>
      </c>
      <c r="D3800" s="53" t="s">
        <v>5767</v>
      </c>
      <c r="E3800" s="55" t="s">
        <v>5766</v>
      </c>
      <c r="F3800" s="53" t="s">
        <v>2501</v>
      </c>
    </row>
    <row r="3801" spans="1:6" x14ac:dyDescent="0.2">
      <c r="A3801" s="202" t="s">
        <v>5983</v>
      </c>
      <c r="B3801" s="203">
        <v>4572.4799999999996</v>
      </c>
      <c r="D3801" s="53" t="s">
        <v>5768</v>
      </c>
      <c r="E3801" s="55" t="s">
        <v>5769</v>
      </c>
      <c r="F3801" s="53" t="s">
        <v>2501</v>
      </c>
    </row>
    <row r="3802" spans="1:6" x14ac:dyDescent="0.2">
      <c r="A3802" s="202" t="s">
        <v>5984</v>
      </c>
      <c r="B3802" s="203">
        <v>3398.56</v>
      </c>
      <c r="D3802" s="53" t="s">
        <v>5770</v>
      </c>
      <c r="E3802" s="55" t="s">
        <v>5769</v>
      </c>
      <c r="F3802" s="53" t="s">
        <v>2501</v>
      </c>
    </row>
    <row r="3803" spans="1:6" x14ac:dyDescent="0.2">
      <c r="A3803" s="202" t="s">
        <v>5986</v>
      </c>
      <c r="B3803" s="203">
        <v>2944.48</v>
      </c>
      <c r="D3803" s="53" t="s">
        <v>5771</v>
      </c>
      <c r="E3803" s="55" t="s">
        <v>5772</v>
      </c>
      <c r="F3803" s="53" t="s">
        <v>2501</v>
      </c>
    </row>
    <row r="3804" spans="1:6" x14ac:dyDescent="0.2">
      <c r="A3804" s="202" t="s">
        <v>5987</v>
      </c>
      <c r="B3804" s="203">
        <v>1568.4</v>
      </c>
      <c r="D3804" s="53" t="s">
        <v>5773</v>
      </c>
      <c r="E3804" s="55" t="s">
        <v>5772</v>
      </c>
      <c r="F3804" s="53" t="s">
        <v>2501</v>
      </c>
    </row>
    <row r="3805" spans="1:6" x14ac:dyDescent="0.2">
      <c r="A3805" s="202" t="s">
        <v>5988</v>
      </c>
      <c r="B3805" s="203">
        <v>1359.6</v>
      </c>
      <c r="D3805" s="53" t="s">
        <v>5774</v>
      </c>
      <c r="E3805" s="55" t="s">
        <v>5775</v>
      </c>
      <c r="F3805" s="53" t="s">
        <v>2501</v>
      </c>
    </row>
    <row r="3806" spans="1:6" x14ac:dyDescent="0.2">
      <c r="A3806" s="202" t="s">
        <v>5989</v>
      </c>
      <c r="B3806" s="203">
        <v>3398.56</v>
      </c>
      <c r="D3806" s="53" t="s">
        <v>5776</v>
      </c>
      <c r="E3806" s="55" t="s">
        <v>5775</v>
      </c>
      <c r="F3806" s="53" t="s">
        <v>2501</v>
      </c>
    </row>
    <row r="3807" spans="1:6" x14ac:dyDescent="0.2">
      <c r="A3807" s="202" t="s">
        <v>5990</v>
      </c>
      <c r="B3807" s="203">
        <v>2944.48</v>
      </c>
      <c r="D3807" s="53" t="s">
        <v>5777</v>
      </c>
      <c r="E3807" s="55" t="s">
        <v>5778</v>
      </c>
      <c r="F3807" s="53" t="s">
        <v>2501</v>
      </c>
    </row>
    <row r="3808" spans="1:6" x14ac:dyDescent="0.2">
      <c r="A3808" s="202" t="s">
        <v>5991</v>
      </c>
      <c r="B3808" s="203">
        <v>6161.76</v>
      </c>
      <c r="D3808" s="53" t="s">
        <v>5779</v>
      </c>
      <c r="E3808" s="55" t="s">
        <v>5778</v>
      </c>
      <c r="F3808" s="53" t="s">
        <v>2501</v>
      </c>
    </row>
    <row r="3809" spans="1:6" x14ac:dyDescent="0.2">
      <c r="A3809" s="202" t="s">
        <v>5993</v>
      </c>
      <c r="B3809" s="203">
        <v>5339.84</v>
      </c>
      <c r="D3809" s="53" t="s">
        <v>5780</v>
      </c>
      <c r="E3809" s="55" t="s">
        <v>5781</v>
      </c>
      <c r="F3809" s="53" t="s">
        <v>2501</v>
      </c>
    </row>
    <row r="3810" spans="1:6" x14ac:dyDescent="0.2">
      <c r="A3810" s="202" t="s">
        <v>5994</v>
      </c>
      <c r="B3810" s="203">
        <v>7418.4</v>
      </c>
      <c r="D3810" s="53" t="s">
        <v>5782</v>
      </c>
      <c r="E3810" s="55" t="s">
        <v>5781</v>
      </c>
      <c r="F3810" s="53" t="s">
        <v>2501</v>
      </c>
    </row>
    <row r="3811" spans="1:6" x14ac:dyDescent="0.2">
      <c r="A3811" s="202" t="s">
        <v>5996</v>
      </c>
      <c r="B3811" s="203">
        <v>6427.52</v>
      </c>
      <c r="D3811" s="53" t="s">
        <v>5783</v>
      </c>
      <c r="E3811" s="55" t="s">
        <v>5784</v>
      </c>
      <c r="F3811" s="53" t="s">
        <v>2501</v>
      </c>
    </row>
    <row r="3812" spans="1:6" x14ac:dyDescent="0.2">
      <c r="A3812" s="202" t="s">
        <v>5997</v>
      </c>
      <c r="B3812" s="203">
        <v>10190.4</v>
      </c>
      <c r="D3812" s="53" t="s">
        <v>5785</v>
      </c>
      <c r="E3812" s="55" t="s">
        <v>5784</v>
      </c>
      <c r="F3812" s="53" t="s">
        <v>2501</v>
      </c>
    </row>
    <row r="3813" spans="1:6" x14ac:dyDescent="0.2">
      <c r="A3813" s="202" t="s">
        <v>5998</v>
      </c>
      <c r="B3813" s="203">
        <v>8829.92</v>
      </c>
      <c r="D3813" s="53" t="s">
        <v>5786</v>
      </c>
      <c r="E3813" s="55" t="s">
        <v>5787</v>
      </c>
      <c r="F3813" s="53" t="s">
        <v>2501</v>
      </c>
    </row>
    <row r="3814" spans="1:6" x14ac:dyDescent="0.2">
      <c r="A3814" s="202" t="s">
        <v>5999</v>
      </c>
      <c r="B3814" s="203">
        <v>7418.4</v>
      </c>
      <c r="D3814" s="53" t="s">
        <v>5788</v>
      </c>
      <c r="E3814" s="55" t="s">
        <v>5787</v>
      </c>
      <c r="F3814" s="53" t="s">
        <v>2501</v>
      </c>
    </row>
    <row r="3815" spans="1:6" x14ac:dyDescent="0.2">
      <c r="A3815" s="202" t="s">
        <v>6000</v>
      </c>
      <c r="B3815" s="203">
        <v>6427.52</v>
      </c>
      <c r="D3815" s="53" t="s">
        <v>5789</v>
      </c>
      <c r="E3815" s="55" t="s">
        <v>5790</v>
      </c>
      <c r="F3815" s="53" t="s">
        <v>2501</v>
      </c>
    </row>
    <row r="3816" spans="1:6" x14ac:dyDescent="0.2">
      <c r="A3816" s="202" t="s">
        <v>6001</v>
      </c>
      <c r="B3816" s="203">
        <v>19558.88</v>
      </c>
      <c r="D3816" s="53" t="s">
        <v>5791</v>
      </c>
      <c r="E3816" s="55" t="s">
        <v>5790</v>
      </c>
      <c r="F3816" s="53" t="s">
        <v>2501</v>
      </c>
    </row>
    <row r="3817" spans="1:6" x14ac:dyDescent="0.2">
      <c r="A3817" s="202" t="s">
        <v>6002</v>
      </c>
      <c r="B3817" s="203">
        <v>16947.04</v>
      </c>
      <c r="D3817" s="53" t="s">
        <v>5792</v>
      </c>
      <c r="E3817" s="55" t="s">
        <v>5793</v>
      </c>
      <c r="F3817" s="53" t="s">
        <v>2501</v>
      </c>
    </row>
    <row r="3818" spans="1:6" x14ac:dyDescent="0.2">
      <c r="A3818" s="202" t="s">
        <v>6003</v>
      </c>
      <c r="B3818" s="203">
        <v>39117.760000000002</v>
      </c>
      <c r="D3818" s="53" t="s">
        <v>5794</v>
      </c>
      <c r="E3818" s="55" t="s">
        <v>5793</v>
      </c>
      <c r="F3818" s="53" t="s">
        <v>2501</v>
      </c>
    </row>
    <row r="3819" spans="1:6" x14ac:dyDescent="0.2">
      <c r="A3819" s="202" t="s">
        <v>6004</v>
      </c>
      <c r="B3819" s="203">
        <v>33895.839999999997</v>
      </c>
      <c r="D3819" s="53" t="s">
        <v>5795</v>
      </c>
      <c r="E3819" s="55" t="s">
        <v>5796</v>
      </c>
      <c r="F3819" s="53" t="s">
        <v>2501</v>
      </c>
    </row>
    <row r="3820" spans="1:6" x14ac:dyDescent="0.2">
      <c r="A3820" s="202" t="s">
        <v>6005</v>
      </c>
      <c r="B3820" s="203">
        <v>44983.839999999997</v>
      </c>
      <c r="D3820" s="53" t="s">
        <v>5797</v>
      </c>
      <c r="E3820" s="55" t="s">
        <v>5796</v>
      </c>
      <c r="F3820" s="53" t="s">
        <v>2501</v>
      </c>
    </row>
    <row r="3821" spans="1:6" x14ac:dyDescent="0.2">
      <c r="A3821" s="202" t="s">
        <v>6006</v>
      </c>
      <c r="B3821" s="203">
        <v>38978.720000000001</v>
      </c>
      <c r="D3821" s="53" t="s">
        <v>5798</v>
      </c>
      <c r="E3821" s="55" t="s">
        <v>5799</v>
      </c>
      <c r="F3821" s="53" t="s">
        <v>2501</v>
      </c>
    </row>
    <row r="3822" spans="1:6" x14ac:dyDescent="0.2">
      <c r="A3822" s="202" t="s">
        <v>6007</v>
      </c>
      <c r="B3822" s="203">
        <v>6161.76</v>
      </c>
      <c r="D3822" s="53" t="s">
        <v>5800</v>
      </c>
      <c r="E3822" s="55" t="s">
        <v>5799</v>
      </c>
      <c r="F3822" s="53" t="s">
        <v>2501</v>
      </c>
    </row>
    <row r="3823" spans="1:6" x14ac:dyDescent="0.2">
      <c r="A3823" s="202" t="s">
        <v>6009</v>
      </c>
      <c r="B3823" s="203">
        <v>5339.84</v>
      </c>
      <c r="D3823" s="53" t="s">
        <v>5801</v>
      </c>
      <c r="E3823" s="55" t="s">
        <v>5802</v>
      </c>
      <c r="F3823" s="53" t="s">
        <v>2501</v>
      </c>
    </row>
    <row r="3824" spans="1:6" x14ac:dyDescent="0.2">
      <c r="A3824" s="202" t="s">
        <v>6010</v>
      </c>
      <c r="B3824" s="203">
        <v>4083.2</v>
      </c>
      <c r="D3824" s="53" t="s">
        <v>5803</v>
      </c>
      <c r="E3824" s="55" t="s">
        <v>5802</v>
      </c>
      <c r="F3824" s="53" t="s">
        <v>2501</v>
      </c>
    </row>
    <row r="3825" spans="1:6" x14ac:dyDescent="0.2">
      <c r="A3825" s="202" t="s">
        <v>6012</v>
      </c>
      <c r="B3825" s="203">
        <v>3537.6</v>
      </c>
      <c r="D3825" s="53" t="s">
        <v>5804</v>
      </c>
      <c r="E3825" s="55" t="s">
        <v>5805</v>
      </c>
      <c r="F3825" s="53" t="s">
        <v>2501</v>
      </c>
    </row>
    <row r="3826" spans="1:6" x14ac:dyDescent="0.2">
      <c r="A3826" s="202" t="s">
        <v>6013</v>
      </c>
      <c r="B3826" s="203">
        <v>7120.96</v>
      </c>
      <c r="D3826" s="53" t="s">
        <v>5806</v>
      </c>
      <c r="E3826" s="55" t="s">
        <v>5805</v>
      </c>
      <c r="F3826" s="53" t="s">
        <v>2501</v>
      </c>
    </row>
    <row r="3827" spans="1:6" x14ac:dyDescent="0.2">
      <c r="A3827" s="202" t="s">
        <v>6014</v>
      </c>
      <c r="B3827" s="203">
        <v>6170.56</v>
      </c>
      <c r="D3827" s="53" t="s">
        <v>5807</v>
      </c>
      <c r="E3827" s="55" t="s">
        <v>5808</v>
      </c>
      <c r="F3827" s="53" t="s">
        <v>2501</v>
      </c>
    </row>
    <row r="3828" spans="1:6" x14ac:dyDescent="0.2">
      <c r="A3828" s="202" t="s">
        <v>6015</v>
      </c>
      <c r="B3828" s="203">
        <v>5276.48</v>
      </c>
      <c r="D3828" s="53" t="s">
        <v>5809</v>
      </c>
      <c r="E3828" s="55" t="s">
        <v>5808</v>
      </c>
      <c r="F3828" s="53" t="s">
        <v>2501</v>
      </c>
    </row>
    <row r="3829" spans="1:6" x14ac:dyDescent="0.2">
      <c r="A3829" s="202" t="s">
        <v>6016</v>
      </c>
      <c r="B3829" s="203">
        <v>4572.4799999999996</v>
      </c>
      <c r="D3829" s="53" t="s">
        <v>5810</v>
      </c>
      <c r="E3829" s="55" t="s">
        <v>5811</v>
      </c>
      <c r="F3829" s="53" t="s">
        <v>2501</v>
      </c>
    </row>
    <row r="3830" spans="1:6" x14ac:dyDescent="0.2">
      <c r="A3830" s="202" t="s">
        <v>6017</v>
      </c>
      <c r="B3830" s="203">
        <v>27612.639999999999</v>
      </c>
      <c r="D3830" s="53" t="s">
        <v>5812</v>
      </c>
      <c r="E3830" s="55" t="s">
        <v>5811</v>
      </c>
      <c r="F3830" s="53" t="s">
        <v>2501</v>
      </c>
    </row>
    <row r="3831" spans="1:6" x14ac:dyDescent="0.2">
      <c r="A3831" s="202" t="s">
        <v>6019</v>
      </c>
      <c r="B3831" s="203">
        <v>23925.439999999999</v>
      </c>
      <c r="D3831" s="53" t="s">
        <v>5813</v>
      </c>
      <c r="E3831" s="55" t="s">
        <v>5814</v>
      </c>
      <c r="F3831" s="53" t="s">
        <v>2501</v>
      </c>
    </row>
    <row r="3832" spans="1:6" x14ac:dyDescent="0.2">
      <c r="A3832" s="202" t="s">
        <v>6020</v>
      </c>
      <c r="B3832" s="203">
        <v>4083.2</v>
      </c>
      <c r="D3832" s="53" t="s">
        <v>5815</v>
      </c>
      <c r="E3832" s="55" t="s">
        <v>5814</v>
      </c>
      <c r="F3832" s="53" t="s">
        <v>2501</v>
      </c>
    </row>
    <row r="3833" spans="1:6" x14ac:dyDescent="0.2">
      <c r="A3833" s="202" t="s">
        <v>6021</v>
      </c>
      <c r="B3833" s="203">
        <v>3537.6</v>
      </c>
      <c r="D3833" s="53" t="s">
        <v>5816</v>
      </c>
      <c r="E3833" s="55" t="s">
        <v>5817</v>
      </c>
      <c r="F3833" s="53" t="s">
        <v>2501</v>
      </c>
    </row>
    <row r="3834" spans="1:6" x14ac:dyDescent="0.2">
      <c r="A3834" s="202" t="s">
        <v>6022</v>
      </c>
      <c r="B3834" s="203">
        <v>4083.2</v>
      </c>
      <c r="D3834" s="53" t="s">
        <v>5818</v>
      </c>
      <c r="E3834" s="55" t="s">
        <v>5817</v>
      </c>
      <c r="F3834" s="53" t="s">
        <v>2501</v>
      </c>
    </row>
    <row r="3835" spans="1:6" x14ac:dyDescent="0.2">
      <c r="A3835" s="202" t="s">
        <v>6023</v>
      </c>
      <c r="B3835" s="203">
        <v>3537.6</v>
      </c>
      <c r="D3835" s="53" t="s">
        <v>5819</v>
      </c>
      <c r="E3835" s="55" t="s">
        <v>5820</v>
      </c>
      <c r="F3835" s="53" t="s">
        <v>2501</v>
      </c>
    </row>
    <row r="3836" spans="1:6" x14ac:dyDescent="0.2">
      <c r="A3836" s="202" t="s">
        <v>6024</v>
      </c>
      <c r="B3836" s="203">
        <v>4459.84</v>
      </c>
      <c r="D3836" s="53" t="s">
        <v>5821</v>
      </c>
      <c r="E3836" s="55" t="s">
        <v>5820</v>
      </c>
      <c r="F3836" s="53" t="s">
        <v>2501</v>
      </c>
    </row>
    <row r="3837" spans="1:6" x14ac:dyDescent="0.2">
      <c r="A3837" s="202" t="s">
        <v>6025</v>
      </c>
      <c r="B3837" s="203">
        <v>3864.96</v>
      </c>
      <c r="D3837" s="53" t="s">
        <v>5822</v>
      </c>
      <c r="E3837" s="55" t="s">
        <v>5823</v>
      </c>
      <c r="F3837" s="53" t="s">
        <v>2501</v>
      </c>
    </row>
    <row r="3838" spans="1:6" x14ac:dyDescent="0.2">
      <c r="A3838" s="202" t="s">
        <v>6026</v>
      </c>
      <c r="B3838" s="203">
        <v>4459.84</v>
      </c>
      <c r="D3838" s="53" t="s">
        <v>5824</v>
      </c>
      <c r="E3838" s="55" t="s">
        <v>5823</v>
      </c>
      <c r="F3838" s="53" t="s">
        <v>2501</v>
      </c>
    </row>
    <row r="3839" spans="1:6" x14ac:dyDescent="0.2">
      <c r="A3839" s="202" t="s">
        <v>6027</v>
      </c>
      <c r="B3839" s="203">
        <v>3864.96</v>
      </c>
      <c r="D3839" s="53" t="s">
        <v>5825</v>
      </c>
      <c r="E3839" s="55" t="s">
        <v>5826</v>
      </c>
      <c r="F3839" s="53" t="s">
        <v>2501</v>
      </c>
    </row>
    <row r="3840" spans="1:6" x14ac:dyDescent="0.2">
      <c r="A3840" s="202" t="s">
        <v>6028</v>
      </c>
      <c r="B3840" s="203">
        <v>6161.76</v>
      </c>
      <c r="D3840" s="53" t="s">
        <v>5827</v>
      </c>
      <c r="E3840" s="55" t="s">
        <v>5826</v>
      </c>
      <c r="F3840" s="53" t="s">
        <v>2501</v>
      </c>
    </row>
    <row r="3841" spans="1:6" x14ac:dyDescent="0.2">
      <c r="A3841" s="202" t="s">
        <v>6030</v>
      </c>
      <c r="B3841" s="203">
        <v>5339.84</v>
      </c>
      <c r="D3841" s="53" t="s">
        <v>5828</v>
      </c>
      <c r="E3841" s="55" t="s">
        <v>5829</v>
      </c>
      <c r="F3841" s="53" t="s">
        <v>2501</v>
      </c>
    </row>
    <row r="3842" spans="1:6" x14ac:dyDescent="0.2">
      <c r="A3842" s="202" t="s">
        <v>6031</v>
      </c>
      <c r="B3842" s="203">
        <v>4459.84</v>
      </c>
      <c r="D3842" s="53" t="s">
        <v>5830</v>
      </c>
      <c r="E3842" s="55" t="s">
        <v>5829</v>
      </c>
      <c r="F3842" s="53" t="s">
        <v>2501</v>
      </c>
    </row>
    <row r="3843" spans="1:6" x14ac:dyDescent="0.2">
      <c r="A3843" s="202" t="s">
        <v>6032</v>
      </c>
      <c r="B3843" s="203">
        <v>3864.96</v>
      </c>
      <c r="D3843" s="53" t="s">
        <v>5831</v>
      </c>
      <c r="E3843" s="55" t="s">
        <v>5832</v>
      </c>
      <c r="F3843" s="53" t="s">
        <v>2501</v>
      </c>
    </row>
    <row r="3844" spans="1:6" x14ac:dyDescent="0.2">
      <c r="A3844" s="202" t="s">
        <v>6033</v>
      </c>
      <c r="B3844" s="203">
        <v>7418.4</v>
      </c>
      <c r="D3844" s="53" t="s">
        <v>5833</v>
      </c>
      <c r="E3844" s="55" t="s">
        <v>5832</v>
      </c>
      <c r="F3844" s="53" t="s">
        <v>2501</v>
      </c>
    </row>
    <row r="3845" spans="1:6" x14ac:dyDescent="0.2">
      <c r="A3845" s="202" t="s">
        <v>6034</v>
      </c>
      <c r="B3845" s="203">
        <v>6427.52</v>
      </c>
      <c r="D3845" s="53" t="s">
        <v>5834</v>
      </c>
      <c r="E3845" s="55" t="s">
        <v>5835</v>
      </c>
      <c r="F3845" s="53" t="s">
        <v>2501</v>
      </c>
    </row>
    <row r="3846" spans="1:6" x14ac:dyDescent="0.2">
      <c r="A3846" s="202" t="s">
        <v>6035</v>
      </c>
      <c r="B3846" s="203">
        <v>6161.76</v>
      </c>
      <c r="D3846" s="53" t="s">
        <v>5836</v>
      </c>
      <c r="E3846" s="55" t="s">
        <v>5835</v>
      </c>
      <c r="F3846" s="53" t="s">
        <v>2501</v>
      </c>
    </row>
    <row r="3847" spans="1:6" x14ac:dyDescent="0.2">
      <c r="A3847" s="202" t="s">
        <v>6037</v>
      </c>
      <c r="B3847" s="203">
        <v>5339.84</v>
      </c>
      <c r="D3847" s="53" t="s">
        <v>5837</v>
      </c>
      <c r="E3847" s="55" t="s">
        <v>5838</v>
      </c>
      <c r="F3847" s="53" t="s">
        <v>2501</v>
      </c>
    </row>
    <row r="3848" spans="1:6" x14ac:dyDescent="0.2">
      <c r="A3848" s="202" t="s">
        <v>6038</v>
      </c>
      <c r="B3848" s="203">
        <v>3398.56</v>
      </c>
      <c r="D3848" s="53" t="s">
        <v>5839</v>
      </c>
      <c r="E3848" s="55" t="s">
        <v>5838</v>
      </c>
      <c r="F3848" s="53" t="s">
        <v>2501</v>
      </c>
    </row>
    <row r="3849" spans="1:6" x14ac:dyDescent="0.2">
      <c r="A3849" s="202" t="s">
        <v>6040</v>
      </c>
      <c r="B3849" s="203">
        <v>2944.48</v>
      </c>
      <c r="D3849" s="53" t="s">
        <v>5840</v>
      </c>
      <c r="E3849" s="55" t="s">
        <v>5841</v>
      </c>
      <c r="F3849" s="53" t="s">
        <v>2501</v>
      </c>
    </row>
    <row r="3850" spans="1:6" x14ac:dyDescent="0.2">
      <c r="A3850" s="202" t="s">
        <v>6041</v>
      </c>
      <c r="B3850" s="203">
        <v>6161.76</v>
      </c>
      <c r="D3850" s="53" t="s">
        <v>5842</v>
      </c>
      <c r="E3850" s="55" t="s">
        <v>5841</v>
      </c>
      <c r="F3850" s="53" t="s">
        <v>2501</v>
      </c>
    </row>
    <row r="3851" spans="1:6" x14ac:dyDescent="0.2">
      <c r="A3851" s="202" t="s">
        <v>6043</v>
      </c>
      <c r="B3851" s="203">
        <v>5339.84</v>
      </c>
      <c r="D3851" s="53" t="s">
        <v>5843</v>
      </c>
      <c r="E3851" s="55" t="s">
        <v>5844</v>
      </c>
      <c r="F3851" s="53" t="s">
        <v>2501</v>
      </c>
    </row>
    <row r="3852" spans="1:6" x14ac:dyDescent="0.2">
      <c r="A3852" s="202" t="s">
        <v>6044</v>
      </c>
      <c r="B3852" s="203">
        <v>4459.84</v>
      </c>
      <c r="D3852" s="53" t="s">
        <v>5845</v>
      </c>
      <c r="E3852" s="55" t="s">
        <v>5844</v>
      </c>
      <c r="F3852" s="53" t="s">
        <v>2501</v>
      </c>
    </row>
    <row r="3853" spans="1:6" x14ac:dyDescent="0.2">
      <c r="A3853" s="202" t="s">
        <v>6045</v>
      </c>
      <c r="B3853" s="203">
        <v>3864.96</v>
      </c>
      <c r="D3853" s="53" t="s">
        <v>5846</v>
      </c>
      <c r="E3853" s="55" t="s">
        <v>5847</v>
      </c>
      <c r="F3853" s="53" t="s">
        <v>2501</v>
      </c>
    </row>
    <row r="3854" spans="1:6" x14ac:dyDescent="0.2">
      <c r="A3854" s="202" t="s">
        <v>6046</v>
      </c>
      <c r="B3854" s="203">
        <v>4797.76</v>
      </c>
      <c r="D3854" s="53" t="s">
        <v>5848</v>
      </c>
      <c r="E3854" s="55" t="s">
        <v>5847</v>
      </c>
      <c r="F3854" s="53" t="s">
        <v>2501</v>
      </c>
    </row>
    <row r="3855" spans="1:6" x14ac:dyDescent="0.2">
      <c r="A3855" s="202" t="s">
        <v>6047</v>
      </c>
      <c r="B3855" s="203">
        <v>4157.12</v>
      </c>
      <c r="D3855" s="53" t="s">
        <v>5849</v>
      </c>
      <c r="E3855" s="55" t="s">
        <v>5850</v>
      </c>
      <c r="F3855" s="53" t="s">
        <v>2501</v>
      </c>
    </row>
    <row r="3856" spans="1:6" x14ac:dyDescent="0.2">
      <c r="A3856" s="202" t="s">
        <v>6048</v>
      </c>
      <c r="B3856" s="203">
        <v>4797.76</v>
      </c>
      <c r="D3856" s="53" t="s">
        <v>5851</v>
      </c>
      <c r="E3856" s="55" t="s">
        <v>5850</v>
      </c>
      <c r="F3856" s="53" t="s">
        <v>2501</v>
      </c>
    </row>
    <row r="3857" spans="1:6" x14ac:dyDescent="0.2">
      <c r="A3857" s="202" t="s">
        <v>6049</v>
      </c>
      <c r="B3857" s="203">
        <v>4157.12</v>
      </c>
      <c r="D3857" s="53" t="s">
        <v>5852</v>
      </c>
      <c r="E3857" s="55" t="s">
        <v>5853</v>
      </c>
      <c r="F3857" s="53" t="s">
        <v>2501</v>
      </c>
    </row>
    <row r="3858" spans="1:6" x14ac:dyDescent="0.2">
      <c r="A3858" s="202" t="s">
        <v>6050</v>
      </c>
      <c r="B3858" s="203">
        <v>5007.2</v>
      </c>
      <c r="D3858" s="53" t="s">
        <v>5854</v>
      </c>
      <c r="E3858" s="55" t="s">
        <v>5853</v>
      </c>
      <c r="F3858" s="53" t="s">
        <v>2501</v>
      </c>
    </row>
    <row r="3859" spans="1:6" x14ac:dyDescent="0.2">
      <c r="A3859" s="202" t="s">
        <v>6051</v>
      </c>
      <c r="B3859" s="203">
        <v>4338.3999999999996</v>
      </c>
      <c r="D3859" s="53" t="s">
        <v>5855</v>
      </c>
      <c r="E3859" s="55" t="s">
        <v>5856</v>
      </c>
      <c r="F3859" s="53" t="s">
        <v>2501</v>
      </c>
    </row>
    <row r="3860" spans="1:6" x14ac:dyDescent="0.2">
      <c r="A3860" s="202" t="s">
        <v>6052</v>
      </c>
      <c r="B3860" s="203">
        <v>4459.84</v>
      </c>
      <c r="D3860" s="53" t="s">
        <v>5857</v>
      </c>
      <c r="E3860" s="55" t="s">
        <v>5856</v>
      </c>
      <c r="F3860" s="53" t="s">
        <v>2501</v>
      </c>
    </row>
    <row r="3861" spans="1:6" x14ac:dyDescent="0.2">
      <c r="A3861" s="202" t="s">
        <v>6053</v>
      </c>
      <c r="B3861" s="203">
        <v>3864.96</v>
      </c>
      <c r="D3861" s="53" t="s">
        <v>5858</v>
      </c>
      <c r="E3861" s="55" t="s">
        <v>5859</v>
      </c>
      <c r="F3861" s="53" t="s">
        <v>2501</v>
      </c>
    </row>
    <row r="3862" spans="1:6" x14ac:dyDescent="0.2">
      <c r="A3862" s="202" t="s">
        <v>6054</v>
      </c>
      <c r="B3862" s="203">
        <v>4482.72</v>
      </c>
      <c r="D3862" s="53" t="s">
        <v>5860</v>
      </c>
      <c r="E3862" s="55" t="s">
        <v>5859</v>
      </c>
      <c r="F3862" s="53" t="s">
        <v>2501</v>
      </c>
    </row>
    <row r="3863" spans="1:6" x14ac:dyDescent="0.2">
      <c r="A3863" s="202" t="s">
        <v>6055</v>
      </c>
      <c r="B3863" s="203">
        <v>3884.32</v>
      </c>
      <c r="D3863" s="53" t="s">
        <v>5861</v>
      </c>
      <c r="E3863" s="55" t="s">
        <v>5862</v>
      </c>
      <c r="F3863" s="53" t="s">
        <v>2501</v>
      </c>
    </row>
    <row r="3864" spans="1:6" x14ac:dyDescent="0.2">
      <c r="A3864" s="202" t="s">
        <v>6056</v>
      </c>
      <c r="B3864" s="203">
        <v>2763.2</v>
      </c>
      <c r="D3864" s="53" t="s">
        <v>5863</v>
      </c>
      <c r="E3864" s="55" t="s">
        <v>5862</v>
      </c>
      <c r="F3864" s="53" t="s">
        <v>2501</v>
      </c>
    </row>
    <row r="3865" spans="1:6" x14ac:dyDescent="0.2">
      <c r="A3865" s="202" t="s">
        <v>6057</v>
      </c>
      <c r="B3865" s="203">
        <v>2395.36</v>
      </c>
      <c r="D3865" s="53" t="s">
        <v>5864</v>
      </c>
      <c r="E3865" s="55" t="s">
        <v>5865</v>
      </c>
      <c r="F3865" s="53" t="s">
        <v>2501</v>
      </c>
    </row>
    <row r="3866" spans="1:6" x14ac:dyDescent="0.2">
      <c r="A3866" s="202" t="s">
        <v>6058</v>
      </c>
      <c r="B3866" s="203">
        <v>5276.48</v>
      </c>
      <c r="D3866" s="53" t="s">
        <v>5866</v>
      </c>
      <c r="E3866" s="55" t="s">
        <v>5865</v>
      </c>
      <c r="F3866" s="53" t="s">
        <v>2501</v>
      </c>
    </row>
    <row r="3867" spans="1:6" x14ac:dyDescent="0.2">
      <c r="A3867" s="202" t="s">
        <v>6060</v>
      </c>
      <c r="B3867" s="203">
        <v>4572.4799999999996</v>
      </c>
      <c r="D3867" s="53" t="s">
        <v>5867</v>
      </c>
      <c r="E3867" s="55" t="s">
        <v>5868</v>
      </c>
      <c r="F3867" s="53" t="s">
        <v>2501</v>
      </c>
    </row>
    <row r="3868" spans="1:6" x14ac:dyDescent="0.2">
      <c r="A3868" s="202" t="s">
        <v>6061</v>
      </c>
      <c r="B3868" s="203">
        <v>8902.08</v>
      </c>
      <c r="D3868" s="53" t="s">
        <v>5869</v>
      </c>
      <c r="E3868" s="55" t="s">
        <v>5868</v>
      </c>
      <c r="F3868" s="53" t="s">
        <v>2501</v>
      </c>
    </row>
    <row r="3869" spans="1:6" x14ac:dyDescent="0.2">
      <c r="A3869" s="202" t="s">
        <v>6062</v>
      </c>
      <c r="B3869" s="203">
        <v>7712.32</v>
      </c>
      <c r="D3869" s="53" t="s">
        <v>5870</v>
      </c>
      <c r="E3869" s="55" t="s">
        <v>5871</v>
      </c>
      <c r="F3869" s="53" t="s">
        <v>2501</v>
      </c>
    </row>
    <row r="3870" spans="1:6" x14ac:dyDescent="0.2">
      <c r="A3870" s="202" t="s">
        <v>6063</v>
      </c>
      <c r="B3870" s="203">
        <v>4797.76</v>
      </c>
      <c r="D3870" s="53" t="s">
        <v>5872</v>
      </c>
      <c r="E3870" s="55" t="s">
        <v>5871</v>
      </c>
      <c r="F3870" s="53" t="s">
        <v>2501</v>
      </c>
    </row>
    <row r="3871" spans="1:6" x14ac:dyDescent="0.2">
      <c r="A3871" s="202" t="s">
        <v>6064</v>
      </c>
      <c r="B3871" s="203">
        <v>4157.12</v>
      </c>
      <c r="D3871" s="53" t="s">
        <v>5873</v>
      </c>
      <c r="E3871" s="55" t="s">
        <v>5874</v>
      </c>
      <c r="F3871" s="53" t="s">
        <v>2501</v>
      </c>
    </row>
    <row r="3872" spans="1:6" x14ac:dyDescent="0.2">
      <c r="A3872" s="202" t="s">
        <v>6065</v>
      </c>
      <c r="B3872" s="203">
        <v>10190.4</v>
      </c>
      <c r="D3872" s="53" t="s">
        <v>5875</v>
      </c>
      <c r="E3872" s="55" t="s">
        <v>5874</v>
      </c>
      <c r="F3872" s="53" t="s">
        <v>2501</v>
      </c>
    </row>
    <row r="3873" spans="1:6" x14ac:dyDescent="0.2">
      <c r="A3873" s="202" t="s">
        <v>6066</v>
      </c>
      <c r="B3873" s="203">
        <v>8829.92</v>
      </c>
      <c r="D3873" s="53" t="s">
        <v>5876</v>
      </c>
      <c r="E3873" s="55" t="s">
        <v>5877</v>
      </c>
      <c r="F3873" s="53" t="s">
        <v>2501</v>
      </c>
    </row>
    <row r="3874" spans="1:6" x14ac:dyDescent="0.2">
      <c r="A3874" s="202" t="s">
        <v>6067</v>
      </c>
      <c r="B3874" s="203">
        <v>7418.4</v>
      </c>
      <c r="D3874" s="53" t="s">
        <v>5878</v>
      </c>
      <c r="E3874" s="55" t="s">
        <v>5877</v>
      </c>
      <c r="F3874" s="53" t="s">
        <v>2501</v>
      </c>
    </row>
    <row r="3875" spans="1:6" x14ac:dyDescent="0.2">
      <c r="A3875" s="202" t="s">
        <v>6068</v>
      </c>
      <c r="B3875" s="203">
        <v>6427.52</v>
      </c>
      <c r="D3875" s="53" t="s">
        <v>5879</v>
      </c>
      <c r="E3875" s="55" t="s">
        <v>5880</v>
      </c>
      <c r="F3875" s="53" t="s">
        <v>2501</v>
      </c>
    </row>
    <row r="3876" spans="1:6" x14ac:dyDescent="0.2">
      <c r="A3876" s="202" t="s">
        <v>6069</v>
      </c>
      <c r="B3876" s="203">
        <v>19558.88</v>
      </c>
      <c r="D3876" s="53" t="s">
        <v>5881</v>
      </c>
      <c r="E3876" s="55" t="s">
        <v>5880</v>
      </c>
      <c r="F3876" s="53" t="s">
        <v>2501</v>
      </c>
    </row>
    <row r="3877" spans="1:6" x14ac:dyDescent="0.2">
      <c r="A3877" s="202" t="s">
        <v>6070</v>
      </c>
      <c r="B3877" s="203">
        <v>16947.04</v>
      </c>
      <c r="D3877" s="53" t="s">
        <v>5882</v>
      </c>
      <c r="E3877" s="55" t="s">
        <v>5883</v>
      </c>
      <c r="F3877" s="53" t="s">
        <v>2501</v>
      </c>
    </row>
    <row r="3878" spans="1:6" x14ac:dyDescent="0.2">
      <c r="A3878" s="202" t="s">
        <v>6071</v>
      </c>
      <c r="B3878" s="203">
        <v>7418.4</v>
      </c>
      <c r="D3878" s="53" t="s">
        <v>5884</v>
      </c>
      <c r="E3878" s="55" t="s">
        <v>5883</v>
      </c>
      <c r="F3878" s="53" t="s">
        <v>2501</v>
      </c>
    </row>
    <row r="3879" spans="1:6" x14ac:dyDescent="0.2">
      <c r="A3879" s="202" t="s">
        <v>6072</v>
      </c>
      <c r="B3879" s="203">
        <v>6427.52</v>
      </c>
      <c r="D3879" s="53" t="s">
        <v>5885</v>
      </c>
      <c r="E3879" s="55" t="s">
        <v>5886</v>
      </c>
      <c r="F3879" s="53" t="s">
        <v>2501</v>
      </c>
    </row>
    <row r="3880" spans="1:6" x14ac:dyDescent="0.2">
      <c r="A3880" s="202" t="s">
        <v>6073</v>
      </c>
      <c r="B3880" s="203">
        <v>7418.4</v>
      </c>
      <c r="D3880" s="53" t="s">
        <v>5887</v>
      </c>
      <c r="E3880" s="55" t="s">
        <v>5886</v>
      </c>
      <c r="F3880" s="53" t="s">
        <v>2501</v>
      </c>
    </row>
    <row r="3881" spans="1:6" x14ac:dyDescent="0.2">
      <c r="A3881" s="202" t="s">
        <v>6074</v>
      </c>
      <c r="B3881" s="203">
        <v>6427.52</v>
      </c>
      <c r="D3881" s="53" t="s">
        <v>5888</v>
      </c>
      <c r="E3881" s="55" t="s">
        <v>5889</v>
      </c>
      <c r="F3881" s="53" t="s">
        <v>2501</v>
      </c>
    </row>
    <row r="3882" spans="1:6" x14ac:dyDescent="0.2">
      <c r="A3882" s="202" t="s">
        <v>6075</v>
      </c>
      <c r="B3882" s="203">
        <v>4083.2</v>
      </c>
      <c r="D3882" s="53" t="s">
        <v>5890</v>
      </c>
      <c r="E3882" s="55" t="s">
        <v>5889</v>
      </c>
      <c r="F3882" s="53" t="s">
        <v>2501</v>
      </c>
    </row>
    <row r="3883" spans="1:6" x14ac:dyDescent="0.2">
      <c r="A3883" s="202" t="s">
        <v>6076</v>
      </c>
      <c r="B3883" s="203">
        <v>3537.6</v>
      </c>
      <c r="D3883" s="53" t="s">
        <v>5891</v>
      </c>
      <c r="E3883" s="55" t="s">
        <v>5892</v>
      </c>
      <c r="F3883" s="53" t="s">
        <v>2501</v>
      </c>
    </row>
    <row r="3884" spans="1:6" x14ac:dyDescent="0.2">
      <c r="A3884" s="202" t="s">
        <v>6077</v>
      </c>
      <c r="B3884" s="203">
        <v>7418.4</v>
      </c>
      <c r="D3884" s="53" t="s">
        <v>5893</v>
      </c>
      <c r="E3884" s="55" t="s">
        <v>5892</v>
      </c>
      <c r="F3884" s="53" t="s">
        <v>2501</v>
      </c>
    </row>
    <row r="3885" spans="1:6" x14ac:dyDescent="0.2">
      <c r="A3885" s="202" t="s">
        <v>6078</v>
      </c>
      <c r="B3885" s="203">
        <v>6427.52</v>
      </c>
      <c r="D3885" s="53" t="s">
        <v>5894</v>
      </c>
      <c r="E3885" s="55" t="s">
        <v>5895</v>
      </c>
      <c r="F3885" s="53" t="s">
        <v>2501</v>
      </c>
    </row>
    <row r="3886" spans="1:6" x14ac:dyDescent="0.2">
      <c r="A3886" s="202" t="s">
        <v>6079</v>
      </c>
      <c r="B3886" s="203">
        <v>7418.4</v>
      </c>
      <c r="D3886" s="53" t="s">
        <v>5896</v>
      </c>
      <c r="E3886" s="55" t="s">
        <v>5895</v>
      </c>
      <c r="F3886" s="53" t="s">
        <v>2501</v>
      </c>
    </row>
    <row r="3887" spans="1:6" x14ac:dyDescent="0.2">
      <c r="A3887" s="202" t="s">
        <v>6080</v>
      </c>
      <c r="B3887" s="203">
        <v>6427.52</v>
      </c>
      <c r="D3887" s="53" t="s">
        <v>5897</v>
      </c>
      <c r="E3887" s="55" t="s">
        <v>5898</v>
      </c>
      <c r="F3887" s="53" t="s">
        <v>2501</v>
      </c>
    </row>
    <row r="3888" spans="1:6" x14ac:dyDescent="0.2">
      <c r="A3888" s="202" t="s">
        <v>6081</v>
      </c>
      <c r="B3888" s="203">
        <v>19558.88</v>
      </c>
      <c r="D3888" s="53" t="s">
        <v>5899</v>
      </c>
      <c r="E3888" s="55" t="s">
        <v>5898</v>
      </c>
      <c r="F3888" s="53" t="s">
        <v>2501</v>
      </c>
    </row>
    <row r="3889" spans="1:6" x14ac:dyDescent="0.2">
      <c r="A3889" s="202" t="s">
        <v>6082</v>
      </c>
      <c r="B3889" s="203">
        <v>16947.04</v>
      </c>
      <c r="D3889" s="53" t="s">
        <v>5900</v>
      </c>
      <c r="E3889" s="55" t="s">
        <v>5901</v>
      </c>
      <c r="F3889" s="53" t="s">
        <v>2501</v>
      </c>
    </row>
    <row r="3890" spans="1:6" x14ac:dyDescent="0.2">
      <c r="A3890" s="202" t="s">
        <v>6083</v>
      </c>
      <c r="B3890" s="203">
        <v>5276.48</v>
      </c>
      <c r="D3890" s="53" t="s">
        <v>5902</v>
      </c>
      <c r="E3890" s="55" t="s">
        <v>5901</v>
      </c>
      <c r="F3890" s="53" t="s">
        <v>2501</v>
      </c>
    </row>
    <row r="3891" spans="1:6" x14ac:dyDescent="0.2">
      <c r="A3891" s="202" t="s">
        <v>6084</v>
      </c>
      <c r="B3891" s="203">
        <v>4572.4799999999996</v>
      </c>
      <c r="D3891" s="53" t="s">
        <v>5903</v>
      </c>
      <c r="E3891" s="55" t="s">
        <v>5904</v>
      </c>
      <c r="F3891" s="53" t="s">
        <v>2501</v>
      </c>
    </row>
    <row r="3892" spans="1:6" x14ac:dyDescent="0.2">
      <c r="A3892" s="202" t="s">
        <v>6085</v>
      </c>
      <c r="B3892" s="203">
        <v>4083.2</v>
      </c>
      <c r="D3892" s="53" t="s">
        <v>5905</v>
      </c>
      <c r="E3892" s="55" t="s">
        <v>5904</v>
      </c>
      <c r="F3892" s="53" t="s">
        <v>2501</v>
      </c>
    </row>
    <row r="3893" spans="1:6" x14ac:dyDescent="0.2">
      <c r="A3893" s="202" t="s">
        <v>6087</v>
      </c>
      <c r="B3893" s="203">
        <v>3537.6</v>
      </c>
      <c r="D3893" s="53" t="s">
        <v>5906</v>
      </c>
      <c r="E3893" s="55" t="s">
        <v>5907</v>
      </c>
      <c r="F3893" s="53" t="s">
        <v>2501</v>
      </c>
    </row>
    <row r="3894" spans="1:6" x14ac:dyDescent="0.2">
      <c r="A3894" s="202" t="s">
        <v>6088</v>
      </c>
      <c r="B3894" s="203">
        <v>4797.76</v>
      </c>
      <c r="D3894" s="53" t="s">
        <v>5908</v>
      </c>
      <c r="E3894" s="55" t="s">
        <v>5907</v>
      </c>
      <c r="F3894" s="53" t="s">
        <v>2501</v>
      </c>
    </row>
    <row r="3895" spans="1:6" x14ac:dyDescent="0.2">
      <c r="A3895" s="202" t="s">
        <v>6089</v>
      </c>
      <c r="B3895" s="203">
        <v>4157.12</v>
      </c>
      <c r="D3895" s="53" t="s">
        <v>5909</v>
      </c>
      <c r="E3895" s="55" t="s">
        <v>5910</v>
      </c>
      <c r="F3895" s="53" t="s">
        <v>2501</v>
      </c>
    </row>
    <row r="3896" spans="1:6" x14ac:dyDescent="0.2">
      <c r="A3896" s="202" t="s">
        <v>6090</v>
      </c>
      <c r="B3896" s="203">
        <v>4797.76</v>
      </c>
      <c r="D3896" s="53" t="s">
        <v>5911</v>
      </c>
      <c r="E3896" s="55" t="s">
        <v>5910</v>
      </c>
      <c r="F3896" s="53" t="s">
        <v>2501</v>
      </c>
    </row>
    <row r="3897" spans="1:6" x14ac:dyDescent="0.2">
      <c r="A3897" s="202" t="s">
        <v>6091</v>
      </c>
      <c r="B3897" s="203">
        <v>4157.12</v>
      </c>
      <c r="D3897" s="53" t="s">
        <v>5912</v>
      </c>
      <c r="E3897" s="55" t="s">
        <v>5913</v>
      </c>
      <c r="F3897" s="53" t="s">
        <v>2501</v>
      </c>
    </row>
    <row r="3898" spans="1:6" x14ac:dyDescent="0.2">
      <c r="A3898" s="202" t="s">
        <v>6092</v>
      </c>
      <c r="B3898" s="203">
        <v>3222.56</v>
      </c>
      <c r="D3898" s="53" t="s">
        <v>5914</v>
      </c>
      <c r="E3898" s="55" t="s">
        <v>5913</v>
      </c>
      <c r="F3898" s="53" t="s">
        <v>2501</v>
      </c>
    </row>
    <row r="3899" spans="1:6" x14ac:dyDescent="0.2">
      <c r="A3899" s="202" t="s">
        <v>6093</v>
      </c>
      <c r="B3899" s="203">
        <v>2793.12</v>
      </c>
      <c r="D3899" s="53" t="s">
        <v>5915</v>
      </c>
      <c r="E3899" s="55" t="s">
        <v>5916</v>
      </c>
      <c r="F3899" s="53" t="s">
        <v>2501</v>
      </c>
    </row>
    <row r="3900" spans="1:6" x14ac:dyDescent="0.2">
      <c r="A3900" s="202" t="s">
        <v>6094</v>
      </c>
      <c r="B3900" s="203">
        <v>3222.56</v>
      </c>
      <c r="D3900" s="53" t="s">
        <v>5917</v>
      </c>
      <c r="E3900" s="55" t="s">
        <v>5916</v>
      </c>
      <c r="F3900" s="53" t="s">
        <v>2501</v>
      </c>
    </row>
    <row r="3901" spans="1:6" x14ac:dyDescent="0.2">
      <c r="A3901" s="202" t="s">
        <v>6095</v>
      </c>
      <c r="B3901" s="203">
        <v>2793.12</v>
      </c>
      <c r="D3901" s="53" t="s">
        <v>5918</v>
      </c>
      <c r="E3901" s="55" t="s">
        <v>5919</v>
      </c>
      <c r="F3901" s="53" t="s">
        <v>2501</v>
      </c>
    </row>
    <row r="3902" spans="1:6" x14ac:dyDescent="0.2">
      <c r="A3902" s="202" t="s">
        <v>6096</v>
      </c>
      <c r="B3902" s="203">
        <v>15934.41</v>
      </c>
      <c r="D3902" s="53" t="s">
        <v>5920</v>
      </c>
      <c r="E3902" s="55" t="s">
        <v>5919</v>
      </c>
      <c r="F3902" s="53" t="s">
        <v>2501</v>
      </c>
    </row>
    <row r="3903" spans="1:6" x14ac:dyDescent="0.2">
      <c r="A3903" s="202" t="s">
        <v>6098</v>
      </c>
      <c r="B3903" s="203">
        <v>13805.42</v>
      </c>
      <c r="D3903" s="53" t="s">
        <v>5921</v>
      </c>
      <c r="E3903" s="55" t="s">
        <v>5922</v>
      </c>
      <c r="F3903" s="53" t="s">
        <v>2501</v>
      </c>
    </row>
    <row r="3904" spans="1:6" x14ac:dyDescent="0.2">
      <c r="A3904" s="202" t="s">
        <v>6099</v>
      </c>
      <c r="B3904" s="203">
        <v>31868.83</v>
      </c>
      <c r="D3904" s="53" t="s">
        <v>5923</v>
      </c>
      <c r="E3904" s="55" t="s">
        <v>5922</v>
      </c>
      <c r="F3904" s="53" t="s">
        <v>2501</v>
      </c>
    </row>
    <row r="3905" spans="1:6" x14ac:dyDescent="0.2">
      <c r="A3905" s="202" t="s">
        <v>6101</v>
      </c>
      <c r="B3905" s="203">
        <v>27610.85</v>
      </c>
      <c r="D3905" s="53" t="s">
        <v>5924</v>
      </c>
      <c r="E3905" s="55" t="s">
        <v>5925</v>
      </c>
      <c r="F3905" s="53" t="s">
        <v>2501</v>
      </c>
    </row>
    <row r="3906" spans="1:6" x14ac:dyDescent="0.2">
      <c r="A3906" s="202" t="s">
        <v>6102</v>
      </c>
      <c r="B3906" s="203">
        <v>47803.25</v>
      </c>
      <c r="D3906" s="53" t="s">
        <v>5926</v>
      </c>
      <c r="E3906" s="55" t="s">
        <v>5925</v>
      </c>
      <c r="F3906" s="53" t="s">
        <v>2501</v>
      </c>
    </row>
    <row r="3907" spans="1:6" x14ac:dyDescent="0.2">
      <c r="A3907" s="202" t="s">
        <v>6104</v>
      </c>
      <c r="B3907" s="203">
        <v>41416.28</v>
      </c>
      <c r="D3907" s="53" t="s">
        <v>5927</v>
      </c>
      <c r="E3907" s="55" t="s">
        <v>5928</v>
      </c>
      <c r="F3907" s="53" t="s">
        <v>2501</v>
      </c>
    </row>
    <row r="3908" spans="1:6" x14ac:dyDescent="0.2">
      <c r="A3908" s="202" t="s">
        <v>6105</v>
      </c>
      <c r="B3908" s="203">
        <v>63737.67</v>
      </c>
      <c r="D3908" s="53" t="s">
        <v>5929</v>
      </c>
      <c r="E3908" s="55" t="s">
        <v>5928</v>
      </c>
      <c r="F3908" s="53" t="s">
        <v>2501</v>
      </c>
    </row>
    <row r="3909" spans="1:6" x14ac:dyDescent="0.2">
      <c r="A3909" s="202" t="s">
        <v>6107</v>
      </c>
      <c r="B3909" s="203">
        <v>55221.71</v>
      </c>
      <c r="D3909" s="53" t="s">
        <v>5930</v>
      </c>
      <c r="E3909" s="55" t="s">
        <v>5931</v>
      </c>
      <c r="F3909" s="53" t="s">
        <v>2501</v>
      </c>
    </row>
    <row r="3910" spans="1:6" x14ac:dyDescent="0.2">
      <c r="A3910" s="202" t="s">
        <v>6108</v>
      </c>
      <c r="B3910" s="203">
        <v>12348.16</v>
      </c>
      <c r="D3910" s="53" t="s">
        <v>5932</v>
      </c>
      <c r="E3910" s="55" t="s">
        <v>5931</v>
      </c>
      <c r="F3910" s="53" t="s">
        <v>2501</v>
      </c>
    </row>
    <row r="3911" spans="1:6" x14ac:dyDescent="0.2">
      <c r="A3911" s="202" t="s">
        <v>6110</v>
      </c>
      <c r="B3911" s="203">
        <v>10698.33</v>
      </c>
      <c r="D3911" s="53" t="s">
        <v>5933</v>
      </c>
      <c r="E3911" s="55" t="s">
        <v>5934</v>
      </c>
      <c r="F3911" s="53" t="s">
        <v>2501</v>
      </c>
    </row>
    <row r="3912" spans="1:6" x14ac:dyDescent="0.2">
      <c r="A3912" s="202" t="s">
        <v>6111</v>
      </c>
      <c r="B3912" s="203">
        <v>24696.33</v>
      </c>
      <c r="D3912" s="53" t="s">
        <v>5935</v>
      </c>
      <c r="E3912" s="55" t="s">
        <v>5934</v>
      </c>
      <c r="F3912" s="53" t="s">
        <v>2501</v>
      </c>
    </row>
    <row r="3913" spans="1:6" x14ac:dyDescent="0.2">
      <c r="A3913" s="202" t="s">
        <v>6113</v>
      </c>
      <c r="B3913" s="203">
        <v>21396.66</v>
      </c>
      <c r="D3913" s="53" t="s">
        <v>5936</v>
      </c>
      <c r="E3913" s="55" t="s">
        <v>5931</v>
      </c>
      <c r="F3913" s="53" t="s">
        <v>2612</v>
      </c>
    </row>
    <row r="3914" spans="1:6" x14ac:dyDescent="0.2">
      <c r="A3914" s="202" t="s">
        <v>6114</v>
      </c>
      <c r="B3914" s="203">
        <v>37044.49</v>
      </c>
      <c r="D3914" s="53" t="s">
        <v>5937</v>
      </c>
      <c r="E3914" s="55" t="s">
        <v>5931</v>
      </c>
      <c r="F3914" s="53" t="s">
        <v>2612</v>
      </c>
    </row>
    <row r="3915" spans="1:6" x14ac:dyDescent="0.2">
      <c r="A3915" s="202" t="s">
        <v>6116</v>
      </c>
      <c r="B3915" s="203">
        <v>32094.99</v>
      </c>
      <c r="D3915" s="53" t="s">
        <v>5938</v>
      </c>
      <c r="E3915" s="55" t="s">
        <v>5939</v>
      </c>
      <c r="F3915" s="53" t="s">
        <v>2612</v>
      </c>
    </row>
    <row r="3916" spans="1:6" x14ac:dyDescent="0.2">
      <c r="A3916" s="202" t="s">
        <v>6117</v>
      </c>
      <c r="B3916" s="203">
        <v>49392.66</v>
      </c>
      <c r="D3916" s="53" t="s">
        <v>5940</v>
      </c>
      <c r="E3916" s="55" t="s">
        <v>5939</v>
      </c>
      <c r="F3916" s="53" t="s">
        <v>2612</v>
      </c>
    </row>
    <row r="3917" spans="1:6" x14ac:dyDescent="0.2">
      <c r="A3917" s="202" t="s">
        <v>6119</v>
      </c>
      <c r="B3917" s="203">
        <v>42793.33</v>
      </c>
      <c r="D3917" s="53" t="s">
        <v>5941</v>
      </c>
      <c r="E3917" s="55" t="s">
        <v>5942</v>
      </c>
      <c r="F3917" s="53" t="s">
        <v>2612</v>
      </c>
    </row>
    <row r="3918" spans="1:6" x14ac:dyDescent="0.2">
      <c r="A3918" s="202" t="s">
        <v>6120</v>
      </c>
      <c r="B3918" s="203">
        <v>9983</v>
      </c>
      <c r="D3918" s="53" t="s">
        <v>5943</v>
      </c>
      <c r="E3918" s="55" t="s">
        <v>5942</v>
      </c>
      <c r="F3918" s="53" t="s">
        <v>2612</v>
      </c>
    </row>
    <row r="3919" spans="1:6" x14ac:dyDescent="0.2">
      <c r="A3919" s="202" t="s">
        <v>6122</v>
      </c>
      <c r="B3919" s="203">
        <v>8652</v>
      </c>
      <c r="D3919" s="53" t="s">
        <v>5944</v>
      </c>
      <c r="E3919" s="55" t="s">
        <v>5718</v>
      </c>
      <c r="F3919" s="53" t="s">
        <v>2612</v>
      </c>
    </row>
    <row r="3920" spans="1:6" x14ac:dyDescent="0.2">
      <c r="A3920" s="202" t="s">
        <v>6123</v>
      </c>
      <c r="B3920" s="203">
        <v>17906.62</v>
      </c>
      <c r="D3920" s="53" t="s">
        <v>5945</v>
      </c>
      <c r="E3920" s="55" t="s">
        <v>5718</v>
      </c>
      <c r="F3920" s="53" t="s">
        <v>2612</v>
      </c>
    </row>
    <row r="3921" spans="1:6" x14ac:dyDescent="0.2">
      <c r="A3921" s="202" t="s">
        <v>6125</v>
      </c>
      <c r="B3921" s="203">
        <v>15513.57</v>
      </c>
      <c r="D3921" s="53" t="s">
        <v>5946</v>
      </c>
      <c r="E3921" s="55" t="s">
        <v>5721</v>
      </c>
      <c r="F3921" s="53" t="s">
        <v>2612</v>
      </c>
    </row>
    <row r="3922" spans="1:6" x14ac:dyDescent="0.2">
      <c r="A3922" s="202" t="s">
        <v>6126</v>
      </c>
      <c r="B3922" s="203">
        <v>35813.24</v>
      </c>
      <c r="D3922" s="53" t="s">
        <v>5947</v>
      </c>
      <c r="E3922" s="55" t="s">
        <v>5721</v>
      </c>
      <c r="F3922" s="53" t="s">
        <v>2612</v>
      </c>
    </row>
    <row r="3923" spans="1:6" x14ac:dyDescent="0.2">
      <c r="A3923" s="202" t="s">
        <v>6128</v>
      </c>
      <c r="B3923" s="203">
        <v>31027.14</v>
      </c>
      <c r="D3923" s="53" t="s">
        <v>5948</v>
      </c>
      <c r="E3923" s="55" t="s">
        <v>5724</v>
      </c>
      <c r="F3923" s="53" t="s">
        <v>2612</v>
      </c>
    </row>
    <row r="3924" spans="1:6" x14ac:dyDescent="0.2">
      <c r="A3924" s="202" t="s">
        <v>6129</v>
      </c>
      <c r="B3924" s="203">
        <v>53719.86</v>
      </c>
      <c r="D3924" s="53" t="s">
        <v>5949</v>
      </c>
      <c r="E3924" s="55" t="s">
        <v>5724</v>
      </c>
      <c r="F3924" s="53" t="s">
        <v>2612</v>
      </c>
    </row>
    <row r="3925" spans="1:6" x14ac:dyDescent="0.2">
      <c r="A3925" s="202" t="s">
        <v>6131</v>
      </c>
      <c r="B3925" s="203">
        <v>46540.71</v>
      </c>
      <c r="D3925" s="53" t="s">
        <v>5950</v>
      </c>
      <c r="E3925" s="55" t="s">
        <v>5727</v>
      </c>
      <c r="F3925" s="53" t="s">
        <v>2612</v>
      </c>
    </row>
    <row r="3926" spans="1:6" x14ac:dyDescent="0.2">
      <c r="A3926" s="202" t="s">
        <v>6132</v>
      </c>
      <c r="B3926" s="203">
        <v>71626.490000000005</v>
      </c>
      <c r="D3926" s="53" t="s">
        <v>5951</v>
      </c>
      <c r="E3926" s="55" t="s">
        <v>5727</v>
      </c>
      <c r="F3926" s="53" t="s">
        <v>2612</v>
      </c>
    </row>
    <row r="3927" spans="1:6" x14ac:dyDescent="0.2">
      <c r="A3927" s="202" t="s">
        <v>6134</v>
      </c>
      <c r="B3927" s="203">
        <v>62054.28</v>
      </c>
      <c r="D3927" s="53" t="s">
        <v>5952</v>
      </c>
      <c r="E3927" s="55" t="s">
        <v>5730</v>
      </c>
      <c r="F3927" s="53" t="s">
        <v>2612</v>
      </c>
    </row>
    <row r="3928" spans="1:6" x14ac:dyDescent="0.2">
      <c r="A3928" s="202" t="s">
        <v>6135</v>
      </c>
      <c r="B3928" s="203">
        <v>13876.49</v>
      </c>
      <c r="D3928" s="53" t="s">
        <v>5953</v>
      </c>
      <c r="E3928" s="55" t="s">
        <v>5730</v>
      </c>
      <c r="F3928" s="53" t="s">
        <v>2612</v>
      </c>
    </row>
    <row r="3929" spans="1:6" x14ac:dyDescent="0.2">
      <c r="A3929" s="202" t="s">
        <v>6137</v>
      </c>
      <c r="B3929" s="203">
        <v>12022.03</v>
      </c>
      <c r="D3929" s="53" t="s">
        <v>5954</v>
      </c>
      <c r="E3929" s="55" t="s">
        <v>5733</v>
      </c>
      <c r="F3929" s="53" t="s">
        <v>2612</v>
      </c>
    </row>
    <row r="3930" spans="1:6" x14ac:dyDescent="0.2">
      <c r="A3930" s="202" t="s">
        <v>6138</v>
      </c>
      <c r="B3930" s="203">
        <v>27752.99</v>
      </c>
      <c r="D3930" s="53" t="s">
        <v>5955</v>
      </c>
      <c r="E3930" s="55" t="s">
        <v>5733</v>
      </c>
      <c r="F3930" s="53" t="s">
        <v>2612</v>
      </c>
    </row>
    <row r="3931" spans="1:6" x14ac:dyDescent="0.2">
      <c r="A3931" s="202" t="s">
        <v>6140</v>
      </c>
      <c r="B3931" s="203">
        <v>24044.07</v>
      </c>
      <c r="D3931" s="53" t="s">
        <v>5956</v>
      </c>
      <c r="E3931" s="55" t="s">
        <v>5736</v>
      </c>
      <c r="F3931" s="53" t="s">
        <v>2612</v>
      </c>
    </row>
    <row r="3932" spans="1:6" x14ac:dyDescent="0.2">
      <c r="A3932" s="202" t="s">
        <v>6141</v>
      </c>
      <c r="B3932" s="203">
        <v>41629.49</v>
      </c>
      <c r="D3932" s="53" t="s">
        <v>5957</v>
      </c>
      <c r="E3932" s="55" t="s">
        <v>5736</v>
      </c>
      <c r="F3932" s="53" t="s">
        <v>2612</v>
      </c>
    </row>
    <row r="3933" spans="1:6" x14ac:dyDescent="0.2">
      <c r="A3933" s="202" t="s">
        <v>6143</v>
      </c>
      <c r="B3933" s="203">
        <v>36066.1</v>
      </c>
      <c r="D3933" s="53" t="s">
        <v>5958</v>
      </c>
      <c r="E3933" s="55" t="s">
        <v>5739</v>
      </c>
      <c r="F3933" s="53" t="s">
        <v>2612</v>
      </c>
    </row>
    <row r="3934" spans="1:6" x14ac:dyDescent="0.2">
      <c r="A3934" s="202" t="s">
        <v>6144</v>
      </c>
      <c r="B3934" s="203">
        <v>55505.99</v>
      </c>
      <c r="D3934" s="53" t="s">
        <v>5959</v>
      </c>
      <c r="E3934" s="55" t="s">
        <v>5739</v>
      </c>
      <c r="F3934" s="53" t="s">
        <v>2612</v>
      </c>
    </row>
    <row r="3935" spans="1:6" x14ac:dyDescent="0.2">
      <c r="A3935" s="202" t="s">
        <v>6146</v>
      </c>
      <c r="B3935" s="203">
        <v>48088.14</v>
      </c>
      <c r="D3935" s="53" t="s">
        <v>5960</v>
      </c>
      <c r="E3935" s="55" t="s">
        <v>5742</v>
      </c>
      <c r="F3935" s="53" t="s">
        <v>2612</v>
      </c>
    </row>
    <row r="3936" spans="1:6" x14ac:dyDescent="0.2">
      <c r="A3936" s="202" t="s">
        <v>6147</v>
      </c>
      <c r="B3936" s="203">
        <v>5080</v>
      </c>
      <c r="D3936" s="53" t="s">
        <v>5961</v>
      </c>
      <c r="E3936" s="55" t="s">
        <v>5742</v>
      </c>
      <c r="F3936" s="53" t="s">
        <v>2612</v>
      </c>
    </row>
    <row r="3937" spans="1:6" x14ac:dyDescent="0.2">
      <c r="A3937" s="202" t="s">
        <v>6149</v>
      </c>
      <c r="B3937" s="203">
        <v>4542</v>
      </c>
      <c r="D3937" s="53" t="s">
        <v>5962</v>
      </c>
      <c r="E3937" s="55" t="s">
        <v>5745</v>
      </c>
      <c r="F3937" s="53" t="s">
        <v>2612</v>
      </c>
    </row>
    <row r="3938" spans="1:6" x14ac:dyDescent="0.2">
      <c r="A3938" s="202" t="s">
        <v>6150</v>
      </c>
      <c r="B3938" s="203">
        <v>31.35</v>
      </c>
      <c r="D3938" s="53" t="s">
        <v>5963</v>
      </c>
      <c r="E3938" s="55" t="s">
        <v>5745</v>
      </c>
      <c r="F3938" s="53" t="s">
        <v>2612</v>
      </c>
    </row>
    <row r="3939" spans="1:6" x14ac:dyDescent="0.2">
      <c r="A3939" s="202" t="s">
        <v>6152</v>
      </c>
      <c r="B3939" s="203">
        <v>27.22</v>
      </c>
      <c r="D3939" s="53" t="s">
        <v>5964</v>
      </c>
      <c r="E3939" s="55" t="s">
        <v>5748</v>
      </c>
      <c r="F3939" s="53" t="s">
        <v>2612</v>
      </c>
    </row>
    <row r="3940" spans="1:6" x14ac:dyDescent="0.2">
      <c r="A3940" s="202" t="s">
        <v>6153</v>
      </c>
      <c r="B3940" s="203">
        <v>45.91</v>
      </c>
      <c r="D3940" s="53" t="s">
        <v>5965</v>
      </c>
      <c r="E3940" s="55" t="s">
        <v>5748</v>
      </c>
      <c r="F3940" s="53" t="s">
        <v>2612</v>
      </c>
    </row>
    <row r="3941" spans="1:6" x14ac:dyDescent="0.2">
      <c r="A3941" s="202" t="s">
        <v>6155</v>
      </c>
      <c r="B3941" s="203">
        <v>39.880000000000003</v>
      </c>
      <c r="D3941" s="53" t="s">
        <v>5966</v>
      </c>
      <c r="E3941" s="55" t="s">
        <v>5751</v>
      </c>
      <c r="F3941" s="53" t="s">
        <v>2612</v>
      </c>
    </row>
    <row r="3942" spans="1:6" x14ac:dyDescent="0.2">
      <c r="A3942" s="202" t="s">
        <v>6156</v>
      </c>
      <c r="B3942" s="203">
        <v>65.290000000000006</v>
      </c>
      <c r="D3942" s="53" t="s">
        <v>5967</v>
      </c>
      <c r="E3942" s="55" t="s">
        <v>5751</v>
      </c>
      <c r="F3942" s="53" t="s">
        <v>2612</v>
      </c>
    </row>
    <row r="3943" spans="1:6" x14ac:dyDescent="0.2">
      <c r="A3943" s="202" t="s">
        <v>6158</v>
      </c>
      <c r="B3943" s="203">
        <v>57.32</v>
      </c>
      <c r="D3943" s="53" t="s">
        <v>5968</v>
      </c>
      <c r="E3943" s="55" t="s">
        <v>5754</v>
      </c>
      <c r="F3943" s="53" t="s">
        <v>2612</v>
      </c>
    </row>
    <row r="3944" spans="1:6" x14ac:dyDescent="0.2">
      <c r="A3944" s="202" t="s">
        <v>6159</v>
      </c>
      <c r="B3944" s="203">
        <v>83.88</v>
      </c>
      <c r="D3944" s="53" t="s">
        <v>5969</v>
      </c>
      <c r="E3944" s="55" t="s">
        <v>5754</v>
      </c>
      <c r="F3944" s="53" t="s">
        <v>2612</v>
      </c>
    </row>
    <row r="3945" spans="1:6" x14ac:dyDescent="0.2">
      <c r="A3945" s="202" t="s">
        <v>6161</v>
      </c>
      <c r="B3945" s="203">
        <v>73.86</v>
      </c>
      <c r="D3945" s="53" t="s">
        <v>5970</v>
      </c>
      <c r="E3945" s="55" t="s">
        <v>5757</v>
      </c>
      <c r="F3945" s="53" t="s">
        <v>2612</v>
      </c>
    </row>
    <row r="3946" spans="1:6" x14ac:dyDescent="0.2">
      <c r="A3946" s="202" t="s">
        <v>6162</v>
      </c>
      <c r="B3946" s="203">
        <v>98.82</v>
      </c>
      <c r="D3946" s="53" t="s">
        <v>5971</v>
      </c>
      <c r="E3946" s="55" t="s">
        <v>5757</v>
      </c>
      <c r="F3946" s="53" t="s">
        <v>2612</v>
      </c>
    </row>
    <row r="3947" spans="1:6" x14ac:dyDescent="0.2">
      <c r="A3947" s="202" t="s">
        <v>6164</v>
      </c>
      <c r="B3947" s="203">
        <v>87.06</v>
      </c>
      <c r="D3947" s="53" t="s">
        <v>5972</v>
      </c>
      <c r="E3947" s="55" t="s">
        <v>5760</v>
      </c>
      <c r="F3947" s="53" t="s">
        <v>2612</v>
      </c>
    </row>
    <row r="3948" spans="1:6" x14ac:dyDescent="0.2">
      <c r="A3948" s="202" t="s">
        <v>6165</v>
      </c>
      <c r="B3948" s="203">
        <v>46.88</v>
      </c>
      <c r="D3948" s="53" t="s">
        <v>5973</v>
      </c>
      <c r="E3948" s="55" t="s">
        <v>5760</v>
      </c>
      <c r="F3948" s="53" t="s">
        <v>2612</v>
      </c>
    </row>
    <row r="3949" spans="1:6" x14ac:dyDescent="0.2">
      <c r="A3949" s="202" t="s">
        <v>6167</v>
      </c>
      <c r="B3949" s="203">
        <v>41.16</v>
      </c>
      <c r="D3949" s="53" t="s">
        <v>5974</v>
      </c>
      <c r="E3949" s="55" t="s">
        <v>5763</v>
      </c>
      <c r="F3949" s="53" t="s">
        <v>2612</v>
      </c>
    </row>
    <row r="3950" spans="1:6" x14ac:dyDescent="0.2">
      <c r="A3950" s="202" t="s">
        <v>6168</v>
      </c>
      <c r="B3950" s="203">
        <v>69.52</v>
      </c>
      <c r="D3950" s="53" t="s">
        <v>5975</v>
      </c>
      <c r="E3950" s="55" t="s">
        <v>5763</v>
      </c>
      <c r="F3950" s="53" t="s">
        <v>2612</v>
      </c>
    </row>
    <row r="3951" spans="1:6" x14ac:dyDescent="0.2">
      <c r="A3951" s="202" t="s">
        <v>6170</v>
      </c>
      <c r="B3951" s="203">
        <v>61.03</v>
      </c>
      <c r="D3951" s="53" t="s">
        <v>5976</v>
      </c>
      <c r="E3951" s="55" t="s">
        <v>5766</v>
      </c>
      <c r="F3951" s="53" t="s">
        <v>2612</v>
      </c>
    </row>
    <row r="3952" spans="1:6" x14ac:dyDescent="0.2">
      <c r="A3952" s="202" t="s">
        <v>6171</v>
      </c>
      <c r="B3952" s="203">
        <v>86.8</v>
      </c>
      <c r="D3952" s="53" t="s">
        <v>5977</v>
      </c>
      <c r="E3952" s="55" t="s">
        <v>5766</v>
      </c>
      <c r="F3952" s="53" t="s">
        <v>2612</v>
      </c>
    </row>
    <row r="3953" spans="1:6" x14ac:dyDescent="0.2">
      <c r="A3953" s="202" t="s">
        <v>6173</v>
      </c>
      <c r="B3953" s="203">
        <v>76.44</v>
      </c>
      <c r="D3953" s="53" t="s">
        <v>5978</v>
      </c>
      <c r="E3953" s="55" t="s">
        <v>5769</v>
      </c>
      <c r="F3953" s="53" t="s">
        <v>2612</v>
      </c>
    </row>
    <row r="3954" spans="1:6" x14ac:dyDescent="0.2">
      <c r="A3954" s="202" t="s">
        <v>6174</v>
      </c>
      <c r="B3954" s="203">
        <v>108.13</v>
      </c>
      <c r="D3954" s="53" t="s">
        <v>5979</v>
      </c>
      <c r="E3954" s="55" t="s">
        <v>5769</v>
      </c>
      <c r="F3954" s="53" t="s">
        <v>2612</v>
      </c>
    </row>
    <row r="3955" spans="1:6" x14ac:dyDescent="0.2">
      <c r="A3955" s="202" t="s">
        <v>6176</v>
      </c>
      <c r="B3955" s="203">
        <v>95.17</v>
      </c>
      <c r="D3955" s="53" t="s">
        <v>5980</v>
      </c>
      <c r="E3955" s="55" t="s">
        <v>5772</v>
      </c>
      <c r="F3955" s="53" t="s">
        <v>2612</v>
      </c>
    </row>
    <row r="3956" spans="1:6" x14ac:dyDescent="0.2">
      <c r="A3956" s="202" t="s">
        <v>6177</v>
      </c>
      <c r="B3956" s="203">
        <v>126.02</v>
      </c>
      <c r="D3956" s="53" t="s">
        <v>5981</v>
      </c>
      <c r="E3956" s="55" t="s">
        <v>5772</v>
      </c>
      <c r="F3956" s="53" t="s">
        <v>2612</v>
      </c>
    </row>
    <row r="3957" spans="1:6" x14ac:dyDescent="0.2">
      <c r="A3957" s="202" t="s">
        <v>6179</v>
      </c>
      <c r="B3957" s="203">
        <v>111.09</v>
      </c>
      <c r="D3957" s="53" t="s">
        <v>5982</v>
      </c>
      <c r="E3957" s="55" t="s">
        <v>5775</v>
      </c>
      <c r="F3957" s="53" t="s">
        <v>2612</v>
      </c>
    </row>
    <row r="3958" spans="1:6" x14ac:dyDescent="0.2">
      <c r="A3958" s="202" t="s">
        <v>6180</v>
      </c>
      <c r="B3958" s="203">
        <v>155.47</v>
      </c>
      <c r="D3958" s="53" t="s">
        <v>5983</v>
      </c>
      <c r="E3958" s="55" t="s">
        <v>5775</v>
      </c>
      <c r="F3958" s="53" t="s">
        <v>2612</v>
      </c>
    </row>
    <row r="3959" spans="1:6" x14ac:dyDescent="0.2">
      <c r="A3959" s="202" t="s">
        <v>6182</v>
      </c>
      <c r="B3959" s="203">
        <v>137.07</v>
      </c>
      <c r="D3959" s="53" t="s">
        <v>5984</v>
      </c>
      <c r="E3959" s="55" t="s">
        <v>5985</v>
      </c>
      <c r="F3959" s="53" t="s">
        <v>2612</v>
      </c>
    </row>
    <row r="3960" spans="1:6" x14ac:dyDescent="0.2">
      <c r="A3960" s="202" t="s">
        <v>6183</v>
      </c>
      <c r="B3960" s="203">
        <v>180.15</v>
      </c>
      <c r="D3960" s="53" t="s">
        <v>5986</v>
      </c>
      <c r="E3960" s="55" t="s">
        <v>5985</v>
      </c>
      <c r="F3960" s="53" t="s">
        <v>2612</v>
      </c>
    </row>
    <row r="3961" spans="1:6" x14ac:dyDescent="0.2">
      <c r="A3961" s="202" t="s">
        <v>6185</v>
      </c>
      <c r="B3961" s="203">
        <v>158.97</v>
      </c>
      <c r="D3961" s="53" t="s">
        <v>5987</v>
      </c>
      <c r="E3961" s="55" t="s">
        <v>5781</v>
      </c>
      <c r="F3961" s="53" t="s">
        <v>2612</v>
      </c>
    </row>
    <row r="3962" spans="1:6" x14ac:dyDescent="0.2">
      <c r="A3962" s="202" t="s">
        <v>6186</v>
      </c>
      <c r="B3962" s="203">
        <v>317.83999999999997</v>
      </c>
      <c r="D3962" s="53" t="s">
        <v>5988</v>
      </c>
      <c r="E3962" s="55" t="s">
        <v>5781</v>
      </c>
      <c r="F3962" s="53" t="s">
        <v>2612</v>
      </c>
    </row>
    <row r="3963" spans="1:6" x14ac:dyDescent="0.2">
      <c r="A3963" s="202" t="s">
        <v>6188</v>
      </c>
      <c r="B3963" s="203">
        <v>293.63</v>
      </c>
      <c r="D3963" s="53" t="s">
        <v>5989</v>
      </c>
      <c r="E3963" s="55" t="s">
        <v>5784</v>
      </c>
      <c r="F3963" s="53" t="s">
        <v>2612</v>
      </c>
    </row>
    <row r="3964" spans="1:6" x14ac:dyDescent="0.2">
      <c r="A3964" s="202" t="s">
        <v>6189</v>
      </c>
      <c r="B3964" s="203">
        <v>354.05</v>
      </c>
      <c r="D3964" s="53" t="s">
        <v>5990</v>
      </c>
      <c r="E3964" s="55" t="s">
        <v>5784</v>
      </c>
      <c r="F3964" s="53" t="s">
        <v>2612</v>
      </c>
    </row>
    <row r="3965" spans="1:6" x14ac:dyDescent="0.2">
      <c r="A3965" s="202" t="s">
        <v>6191</v>
      </c>
      <c r="B3965" s="203">
        <v>327.63</v>
      </c>
      <c r="D3965" s="53" t="s">
        <v>5991</v>
      </c>
      <c r="E3965" s="55" t="s">
        <v>5992</v>
      </c>
      <c r="F3965" s="53" t="s">
        <v>2612</v>
      </c>
    </row>
    <row r="3966" spans="1:6" x14ac:dyDescent="0.2">
      <c r="A3966" s="202" t="s">
        <v>6192</v>
      </c>
      <c r="B3966" s="203">
        <v>398.89</v>
      </c>
      <c r="D3966" s="53" t="s">
        <v>5993</v>
      </c>
      <c r="E3966" s="55" t="s">
        <v>5992</v>
      </c>
      <c r="F3966" s="53" t="s">
        <v>2612</v>
      </c>
    </row>
    <row r="3967" spans="1:6" x14ac:dyDescent="0.2">
      <c r="A3967" s="202" t="s">
        <v>6194</v>
      </c>
      <c r="B3967" s="203">
        <v>369.1</v>
      </c>
      <c r="D3967" s="53" t="s">
        <v>5994</v>
      </c>
      <c r="E3967" s="55" t="s">
        <v>5995</v>
      </c>
      <c r="F3967" s="53" t="s">
        <v>2612</v>
      </c>
    </row>
    <row r="3968" spans="1:6" x14ac:dyDescent="0.2">
      <c r="A3968" s="202" t="s">
        <v>6195</v>
      </c>
      <c r="B3968" s="203">
        <v>477.99</v>
      </c>
      <c r="D3968" s="53" t="s">
        <v>5996</v>
      </c>
      <c r="E3968" s="55" t="s">
        <v>5995</v>
      </c>
      <c r="F3968" s="53" t="s">
        <v>2612</v>
      </c>
    </row>
    <row r="3969" spans="1:6" x14ac:dyDescent="0.2">
      <c r="A3969" s="202" t="s">
        <v>6197</v>
      </c>
      <c r="B3969" s="203">
        <v>440.64</v>
      </c>
      <c r="D3969" s="53" t="s">
        <v>5997</v>
      </c>
      <c r="E3969" s="55" t="s">
        <v>5793</v>
      </c>
      <c r="F3969" s="53" t="s">
        <v>2612</v>
      </c>
    </row>
    <row r="3970" spans="1:6" x14ac:dyDescent="0.2">
      <c r="A3970" s="202" t="s">
        <v>6198</v>
      </c>
      <c r="B3970" s="203">
        <v>562.47</v>
      </c>
      <c r="D3970" s="53" t="s">
        <v>5998</v>
      </c>
      <c r="E3970" s="55" t="s">
        <v>5793</v>
      </c>
      <c r="F3970" s="53" t="s">
        <v>2612</v>
      </c>
    </row>
    <row r="3971" spans="1:6" x14ac:dyDescent="0.2">
      <c r="A3971" s="202" t="s">
        <v>6200</v>
      </c>
      <c r="B3971" s="203">
        <v>517.24</v>
      </c>
      <c r="D3971" s="53" t="s">
        <v>5999</v>
      </c>
      <c r="E3971" s="55" t="s">
        <v>5796</v>
      </c>
      <c r="F3971" s="53" t="s">
        <v>2612</v>
      </c>
    </row>
    <row r="3972" spans="1:6" x14ac:dyDescent="0.2">
      <c r="A3972" s="202" t="s">
        <v>6201</v>
      </c>
      <c r="B3972" s="203">
        <v>623.91</v>
      </c>
      <c r="D3972" s="53" t="s">
        <v>6000</v>
      </c>
      <c r="E3972" s="55" t="s">
        <v>5796</v>
      </c>
      <c r="F3972" s="53" t="s">
        <v>2612</v>
      </c>
    </row>
    <row r="3973" spans="1:6" x14ac:dyDescent="0.2">
      <c r="A3973" s="202" t="s">
        <v>6203</v>
      </c>
      <c r="B3973" s="203">
        <v>572.88</v>
      </c>
      <c r="D3973" s="53" t="s">
        <v>6001</v>
      </c>
      <c r="E3973" s="55" t="s">
        <v>5802</v>
      </c>
      <c r="F3973" s="53" t="s">
        <v>2612</v>
      </c>
    </row>
    <row r="3974" spans="1:6" x14ac:dyDescent="0.2">
      <c r="A3974" s="202" t="s">
        <v>6204</v>
      </c>
      <c r="B3974" s="203">
        <v>33.5</v>
      </c>
      <c r="D3974" s="53" t="s">
        <v>6002</v>
      </c>
      <c r="E3974" s="55" t="s">
        <v>5802</v>
      </c>
      <c r="F3974" s="53" t="s">
        <v>2612</v>
      </c>
    </row>
    <row r="3975" spans="1:6" x14ac:dyDescent="0.2">
      <c r="A3975" s="202" t="s">
        <v>6206</v>
      </c>
      <c r="B3975" s="203">
        <v>29.69</v>
      </c>
      <c r="D3975" s="53" t="s">
        <v>6003</v>
      </c>
      <c r="E3975" s="55" t="s">
        <v>5805</v>
      </c>
      <c r="F3975" s="53" t="s">
        <v>2612</v>
      </c>
    </row>
    <row r="3976" spans="1:6" x14ac:dyDescent="0.2">
      <c r="A3976" s="202" t="s">
        <v>6207</v>
      </c>
      <c r="B3976" s="203">
        <v>44.88</v>
      </c>
      <c r="D3976" s="53" t="s">
        <v>6004</v>
      </c>
      <c r="E3976" s="55" t="s">
        <v>5805</v>
      </c>
      <c r="F3976" s="53" t="s">
        <v>2612</v>
      </c>
    </row>
    <row r="3977" spans="1:6" x14ac:dyDescent="0.2">
      <c r="A3977" s="202" t="s">
        <v>6209</v>
      </c>
      <c r="B3977" s="203">
        <v>39.54</v>
      </c>
      <c r="D3977" s="53" t="s">
        <v>6005</v>
      </c>
      <c r="E3977" s="55" t="s">
        <v>5808</v>
      </c>
      <c r="F3977" s="53" t="s">
        <v>2612</v>
      </c>
    </row>
    <row r="3978" spans="1:6" x14ac:dyDescent="0.2">
      <c r="A3978" s="202" t="s">
        <v>6210</v>
      </c>
      <c r="B3978" s="203">
        <v>62.85</v>
      </c>
      <c r="D3978" s="53" t="s">
        <v>6006</v>
      </c>
      <c r="E3978" s="55" t="s">
        <v>5808</v>
      </c>
      <c r="F3978" s="53" t="s">
        <v>2612</v>
      </c>
    </row>
    <row r="3979" spans="1:6" x14ac:dyDescent="0.2">
      <c r="A3979" s="202" t="s">
        <v>6212</v>
      </c>
      <c r="B3979" s="203">
        <v>55.52</v>
      </c>
      <c r="D3979" s="53" t="s">
        <v>6007</v>
      </c>
      <c r="E3979" s="55" t="s">
        <v>6008</v>
      </c>
      <c r="F3979" s="53" t="s">
        <v>2612</v>
      </c>
    </row>
    <row r="3980" spans="1:6" x14ac:dyDescent="0.2">
      <c r="A3980" s="202" t="s">
        <v>6213</v>
      </c>
      <c r="B3980" s="203">
        <v>75.260000000000005</v>
      </c>
      <c r="D3980" s="53" t="s">
        <v>6009</v>
      </c>
      <c r="E3980" s="55" t="s">
        <v>6008</v>
      </c>
      <c r="F3980" s="53" t="s">
        <v>2612</v>
      </c>
    </row>
    <row r="3981" spans="1:6" x14ac:dyDescent="0.2">
      <c r="A3981" s="202" t="s">
        <v>6215</v>
      </c>
      <c r="B3981" s="203">
        <v>66.48</v>
      </c>
      <c r="D3981" s="53" t="s">
        <v>6010</v>
      </c>
      <c r="E3981" s="55" t="s">
        <v>6011</v>
      </c>
      <c r="F3981" s="53" t="s">
        <v>2612</v>
      </c>
    </row>
    <row r="3982" spans="1:6" x14ac:dyDescent="0.2">
      <c r="A3982" s="202" t="s">
        <v>6216</v>
      </c>
      <c r="B3982" s="203">
        <v>89.88</v>
      </c>
      <c r="D3982" s="53" t="s">
        <v>6012</v>
      </c>
      <c r="E3982" s="55" t="s">
        <v>6011</v>
      </c>
      <c r="F3982" s="53" t="s">
        <v>2612</v>
      </c>
    </row>
    <row r="3983" spans="1:6" x14ac:dyDescent="0.2">
      <c r="A3983" s="202" t="s">
        <v>6218</v>
      </c>
      <c r="B3983" s="203">
        <v>79.44</v>
      </c>
      <c r="D3983" s="53" t="s">
        <v>6013</v>
      </c>
      <c r="E3983" s="55" t="s">
        <v>5817</v>
      </c>
      <c r="F3983" s="53" t="s">
        <v>2612</v>
      </c>
    </row>
    <row r="3984" spans="1:6" x14ac:dyDescent="0.2">
      <c r="A3984" s="202" t="s">
        <v>6219</v>
      </c>
      <c r="B3984" s="203">
        <v>109.67</v>
      </c>
      <c r="D3984" s="53" t="s">
        <v>6014</v>
      </c>
      <c r="E3984" s="55" t="s">
        <v>5817</v>
      </c>
      <c r="F3984" s="53" t="s">
        <v>2612</v>
      </c>
    </row>
    <row r="3985" spans="1:6" x14ac:dyDescent="0.2">
      <c r="A3985" s="202" t="s">
        <v>6221</v>
      </c>
      <c r="B3985" s="203">
        <v>96.94</v>
      </c>
      <c r="D3985" s="53" t="s">
        <v>6015</v>
      </c>
      <c r="E3985" s="55" t="s">
        <v>5820</v>
      </c>
      <c r="F3985" s="53" t="s">
        <v>2612</v>
      </c>
    </row>
    <row r="3986" spans="1:6" x14ac:dyDescent="0.2">
      <c r="A3986" s="202" t="s">
        <v>6222</v>
      </c>
      <c r="B3986" s="203">
        <v>128.28</v>
      </c>
      <c r="D3986" s="53" t="s">
        <v>6016</v>
      </c>
      <c r="E3986" s="55" t="s">
        <v>5820</v>
      </c>
      <c r="F3986" s="53" t="s">
        <v>2612</v>
      </c>
    </row>
    <row r="3987" spans="1:6" x14ac:dyDescent="0.2">
      <c r="A3987" s="202" t="s">
        <v>6224</v>
      </c>
      <c r="B3987" s="203">
        <v>113.47</v>
      </c>
      <c r="D3987" s="53" t="s">
        <v>6017</v>
      </c>
      <c r="E3987" s="55" t="s">
        <v>6018</v>
      </c>
      <c r="F3987" s="53" t="s">
        <v>2612</v>
      </c>
    </row>
    <row r="3988" spans="1:6" x14ac:dyDescent="0.2">
      <c r="A3988" s="202" t="s">
        <v>6225</v>
      </c>
      <c r="B3988" s="203">
        <v>256.02999999999997</v>
      </c>
      <c r="D3988" s="53" t="s">
        <v>6019</v>
      </c>
      <c r="E3988" s="55" t="s">
        <v>6018</v>
      </c>
      <c r="F3988" s="53" t="s">
        <v>2612</v>
      </c>
    </row>
    <row r="3989" spans="1:6" x14ac:dyDescent="0.2">
      <c r="A3989" s="202" t="s">
        <v>6227</v>
      </c>
      <c r="B3989" s="203">
        <v>239.51</v>
      </c>
      <c r="D3989" s="53" t="s">
        <v>6020</v>
      </c>
      <c r="E3989" s="55" t="s">
        <v>5826</v>
      </c>
      <c r="F3989" s="53" t="s">
        <v>2612</v>
      </c>
    </row>
    <row r="3990" spans="1:6" x14ac:dyDescent="0.2">
      <c r="A3990" s="202" t="s">
        <v>6228</v>
      </c>
      <c r="B3990" s="203">
        <v>284.81</v>
      </c>
      <c r="D3990" s="53" t="s">
        <v>6021</v>
      </c>
      <c r="E3990" s="55" t="s">
        <v>5826</v>
      </c>
      <c r="F3990" s="53" t="s">
        <v>2612</v>
      </c>
    </row>
    <row r="3991" spans="1:6" x14ac:dyDescent="0.2">
      <c r="A3991" s="202" t="s">
        <v>6230</v>
      </c>
      <c r="B3991" s="203">
        <v>266.98</v>
      </c>
      <c r="D3991" s="53" t="s">
        <v>6022</v>
      </c>
      <c r="E3991" s="55" t="s">
        <v>5829</v>
      </c>
      <c r="F3991" s="53" t="s">
        <v>2612</v>
      </c>
    </row>
    <row r="3992" spans="1:6" x14ac:dyDescent="0.2">
      <c r="A3992" s="202" t="s">
        <v>6231</v>
      </c>
      <c r="B3992" s="203">
        <v>323.16000000000003</v>
      </c>
      <c r="D3992" s="53" t="s">
        <v>6023</v>
      </c>
      <c r="E3992" s="55" t="s">
        <v>5829</v>
      </c>
      <c r="F3992" s="53" t="s">
        <v>2612</v>
      </c>
    </row>
    <row r="3993" spans="1:6" x14ac:dyDescent="0.2">
      <c r="A3993" s="202" t="s">
        <v>6233</v>
      </c>
      <c r="B3993" s="203">
        <v>302.74</v>
      </c>
      <c r="D3993" s="53" t="s">
        <v>6024</v>
      </c>
      <c r="E3993" s="55" t="s">
        <v>5832</v>
      </c>
      <c r="F3993" s="53" t="s">
        <v>2612</v>
      </c>
    </row>
    <row r="3994" spans="1:6" x14ac:dyDescent="0.2">
      <c r="A3994" s="202" t="s">
        <v>6234</v>
      </c>
      <c r="B3994" s="203">
        <v>379.15</v>
      </c>
      <c r="D3994" s="53" t="s">
        <v>6025</v>
      </c>
      <c r="E3994" s="55" t="s">
        <v>5832</v>
      </c>
      <c r="F3994" s="53" t="s">
        <v>2612</v>
      </c>
    </row>
    <row r="3995" spans="1:6" x14ac:dyDescent="0.2">
      <c r="A3995" s="202" t="s">
        <v>6236</v>
      </c>
      <c r="B3995" s="203">
        <v>353.79</v>
      </c>
      <c r="D3995" s="53" t="s">
        <v>6026</v>
      </c>
      <c r="E3995" s="55" t="s">
        <v>5835</v>
      </c>
      <c r="F3995" s="53" t="s">
        <v>2612</v>
      </c>
    </row>
    <row r="3996" spans="1:6" x14ac:dyDescent="0.2">
      <c r="A3996" s="202" t="s">
        <v>6237</v>
      </c>
      <c r="B3996" s="203">
        <v>441.69</v>
      </c>
      <c r="D3996" s="53" t="s">
        <v>6027</v>
      </c>
      <c r="E3996" s="55" t="s">
        <v>5835</v>
      </c>
      <c r="F3996" s="53" t="s">
        <v>2612</v>
      </c>
    </row>
    <row r="3997" spans="1:6" x14ac:dyDescent="0.2">
      <c r="A3997" s="202" t="s">
        <v>6239</v>
      </c>
      <c r="B3997" s="203">
        <v>412.02</v>
      </c>
      <c r="D3997" s="53" t="s">
        <v>6028</v>
      </c>
      <c r="E3997" s="55" t="s">
        <v>6029</v>
      </c>
      <c r="F3997" s="53" t="s">
        <v>2612</v>
      </c>
    </row>
    <row r="3998" spans="1:6" x14ac:dyDescent="0.2">
      <c r="A3998" s="202" t="s">
        <v>6240</v>
      </c>
      <c r="B3998" s="203">
        <v>504.23</v>
      </c>
      <c r="D3998" s="53" t="s">
        <v>6030</v>
      </c>
      <c r="E3998" s="55" t="s">
        <v>6029</v>
      </c>
      <c r="F3998" s="53" t="s">
        <v>2612</v>
      </c>
    </row>
    <row r="3999" spans="1:6" x14ac:dyDescent="0.2">
      <c r="A3999" s="202" t="s">
        <v>6242</v>
      </c>
      <c r="B3999" s="203">
        <v>470.26</v>
      </c>
      <c r="D3999" s="53" t="s">
        <v>6031</v>
      </c>
      <c r="E3999" s="55" t="s">
        <v>5844</v>
      </c>
      <c r="F3999" s="53" t="s">
        <v>2612</v>
      </c>
    </row>
    <row r="4000" spans="1:6" x14ac:dyDescent="0.2">
      <c r="A4000" s="202" t="s">
        <v>6243</v>
      </c>
      <c r="B4000" s="203">
        <v>5.17</v>
      </c>
      <c r="D4000" s="53" t="s">
        <v>6032</v>
      </c>
      <c r="E4000" s="55" t="s">
        <v>5844</v>
      </c>
      <c r="F4000" s="53" t="s">
        <v>2612</v>
      </c>
    </row>
    <row r="4001" spans="1:6" x14ac:dyDescent="0.2">
      <c r="A4001" s="202" t="s">
        <v>6245</v>
      </c>
      <c r="B4001" s="203">
        <v>4.4800000000000004</v>
      </c>
      <c r="D4001" s="53" t="s">
        <v>6033</v>
      </c>
      <c r="E4001" s="55" t="s">
        <v>5856</v>
      </c>
      <c r="F4001" s="53" t="s">
        <v>2612</v>
      </c>
    </row>
    <row r="4002" spans="1:6" x14ac:dyDescent="0.2">
      <c r="A4002" s="202" t="s">
        <v>6246</v>
      </c>
      <c r="B4002" s="203">
        <v>6</v>
      </c>
      <c r="D4002" s="53" t="s">
        <v>6034</v>
      </c>
      <c r="E4002" s="55" t="s">
        <v>5856</v>
      </c>
      <c r="F4002" s="53" t="s">
        <v>2612</v>
      </c>
    </row>
    <row r="4003" spans="1:6" x14ac:dyDescent="0.2">
      <c r="A4003" s="202" t="s">
        <v>6248</v>
      </c>
      <c r="B4003" s="203">
        <v>5.2</v>
      </c>
      <c r="D4003" s="53" t="s">
        <v>6035</v>
      </c>
      <c r="E4003" s="55" t="s">
        <v>6036</v>
      </c>
      <c r="F4003" s="53" t="s">
        <v>2612</v>
      </c>
    </row>
    <row r="4004" spans="1:6" x14ac:dyDescent="0.2">
      <c r="A4004" s="202" t="s">
        <v>6249</v>
      </c>
      <c r="B4004" s="203">
        <v>6.92</v>
      </c>
      <c r="D4004" s="53" t="s">
        <v>6037</v>
      </c>
      <c r="E4004" s="55" t="s">
        <v>6036</v>
      </c>
      <c r="F4004" s="53" t="s">
        <v>2612</v>
      </c>
    </row>
    <row r="4005" spans="1:6" x14ac:dyDescent="0.2">
      <c r="A4005" s="202" t="s">
        <v>6251</v>
      </c>
      <c r="B4005" s="203">
        <v>6</v>
      </c>
      <c r="D4005" s="53" t="s">
        <v>6038</v>
      </c>
      <c r="E4005" s="55" t="s">
        <v>6039</v>
      </c>
      <c r="F4005" s="53" t="s">
        <v>2612</v>
      </c>
    </row>
    <row r="4006" spans="1:6" x14ac:dyDescent="0.2">
      <c r="A4006" s="202" t="s">
        <v>6252</v>
      </c>
      <c r="B4006" s="203">
        <v>7.93</v>
      </c>
      <c r="D4006" s="53" t="s">
        <v>6040</v>
      </c>
      <c r="E4006" s="55" t="s">
        <v>6039</v>
      </c>
      <c r="F4006" s="53" t="s">
        <v>2612</v>
      </c>
    </row>
    <row r="4007" spans="1:6" x14ac:dyDescent="0.2">
      <c r="A4007" s="202" t="s">
        <v>6254</v>
      </c>
      <c r="B4007" s="203">
        <v>6.88</v>
      </c>
      <c r="D4007" s="53" t="s">
        <v>6041</v>
      </c>
      <c r="E4007" s="55" t="s">
        <v>6042</v>
      </c>
      <c r="F4007" s="53" t="s">
        <v>2612</v>
      </c>
    </row>
    <row r="4008" spans="1:6" x14ac:dyDescent="0.2">
      <c r="A4008" s="202" t="s">
        <v>6255</v>
      </c>
      <c r="B4008" s="203">
        <v>9.0399999999999991</v>
      </c>
      <c r="D4008" s="53" t="s">
        <v>6043</v>
      </c>
      <c r="E4008" s="55" t="s">
        <v>6042</v>
      </c>
      <c r="F4008" s="53" t="s">
        <v>2612</v>
      </c>
    </row>
    <row r="4009" spans="1:6" x14ac:dyDescent="0.2">
      <c r="A4009" s="202" t="s">
        <v>6257</v>
      </c>
      <c r="B4009" s="203">
        <v>7.84</v>
      </c>
      <c r="D4009" s="53" t="s">
        <v>6044</v>
      </c>
      <c r="E4009" s="55" t="s">
        <v>5868</v>
      </c>
      <c r="F4009" s="53" t="s">
        <v>2612</v>
      </c>
    </row>
    <row r="4010" spans="1:6" x14ac:dyDescent="0.2">
      <c r="A4010" s="202" t="s">
        <v>6258</v>
      </c>
      <c r="B4010" s="203">
        <v>10.25</v>
      </c>
      <c r="D4010" s="53" t="s">
        <v>6045</v>
      </c>
      <c r="E4010" s="55" t="s">
        <v>5868</v>
      </c>
      <c r="F4010" s="53" t="s">
        <v>2612</v>
      </c>
    </row>
    <row r="4011" spans="1:6" x14ac:dyDescent="0.2">
      <c r="A4011" s="202" t="s">
        <v>6260</v>
      </c>
      <c r="B4011" s="203">
        <v>8.8800000000000008</v>
      </c>
      <c r="D4011" s="53" t="s">
        <v>6046</v>
      </c>
      <c r="E4011" s="55" t="s">
        <v>5871</v>
      </c>
      <c r="F4011" s="53" t="s">
        <v>2612</v>
      </c>
    </row>
    <row r="4012" spans="1:6" x14ac:dyDescent="0.2">
      <c r="A4012" s="202" t="s">
        <v>6261</v>
      </c>
      <c r="B4012" s="203">
        <v>26.11</v>
      </c>
      <c r="D4012" s="53" t="s">
        <v>6047</v>
      </c>
      <c r="E4012" s="55" t="s">
        <v>5871</v>
      </c>
      <c r="F4012" s="53" t="s">
        <v>2612</v>
      </c>
    </row>
    <row r="4013" spans="1:6" x14ac:dyDescent="0.2">
      <c r="A4013" s="202" t="s">
        <v>6263</v>
      </c>
      <c r="B4013" s="203">
        <v>22.71</v>
      </c>
      <c r="D4013" s="53" t="s">
        <v>6048</v>
      </c>
      <c r="E4013" s="55" t="s">
        <v>5874</v>
      </c>
      <c r="F4013" s="53" t="s">
        <v>2612</v>
      </c>
    </row>
    <row r="4014" spans="1:6" x14ac:dyDescent="0.2">
      <c r="A4014" s="202" t="s">
        <v>6264</v>
      </c>
      <c r="B4014" s="203">
        <v>31.26</v>
      </c>
      <c r="D4014" s="53" t="s">
        <v>6049</v>
      </c>
      <c r="E4014" s="55" t="s">
        <v>5874</v>
      </c>
      <c r="F4014" s="53" t="s">
        <v>2612</v>
      </c>
    </row>
    <row r="4015" spans="1:6" x14ac:dyDescent="0.2">
      <c r="A4015" s="202" t="s">
        <v>6266</v>
      </c>
      <c r="B4015" s="203">
        <v>27.19</v>
      </c>
      <c r="D4015" s="53" t="s">
        <v>6050</v>
      </c>
      <c r="E4015" s="55" t="s">
        <v>5877</v>
      </c>
      <c r="F4015" s="53" t="s">
        <v>2612</v>
      </c>
    </row>
    <row r="4016" spans="1:6" x14ac:dyDescent="0.2">
      <c r="A4016" s="202" t="s">
        <v>6267</v>
      </c>
      <c r="B4016" s="203">
        <v>36.54</v>
      </c>
      <c r="D4016" s="53" t="s">
        <v>6051</v>
      </c>
      <c r="E4016" s="55" t="s">
        <v>5877</v>
      </c>
      <c r="F4016" s="53" t="s">
        <v>2612</v>
      </c>
    </row>
    <row r="4017" spans="1:6" x14ac:dyDescent="0.2">
      <c r="A4017" s="202" t="s">
        <v>6269</v>
      </c>
      <c r="B4017" s="203">
        <v>31.79</v>
      </c>
      <c r="D4017" s="53" t="s">
        <v>6052</v>
      </c>
      <c r="E4017" s="55" t="s">
        <v>5880</v>
      </c>
      <c r="F4017" s="53" t="s">
        <v>2612</v>
      </c>
    </row>
    <row r="4018" spans="1:6" x14ac:dyDescent="0.2">
      <c r="A4018" s="202" t="s">
        <v>6270</v>
      </c>
      <c r="B4018" s="203">
        <v>46.75</v>
      </c>
      <c r="D4018" s="53" t="s">
        <v>6053</v>
      </c>
      <c r="E4018" s="55" t="s">
        <v>5880</v>
      </c>
      <c r="F4018" s="53" t="s">
        <v>2612</v>
      </c>
    </row>
    <row r="4019" spans="1:6" x14ac:dyDescent="0.2">
      <c r="A4019" s="202" t="s">
        <v>6272</v>
      </c>
      <c r="B4019" s="203">
        <v>40.72</v>
      </c>
      <c r="D4019" s="53" t="s">
        <v>6054</v>
      </c>
      <c r="E4019" s="55" t="s">
        <v>5883</v>
      </c>
      <c r="F4019" s="53" t="s">
        <v>2612</v>
      </c>
    </row>
    <row r="4020" spans="1:6" x14ac:dyDescent="0.2">
      <c r="A4020" s="202" t="s">
        <v>6273</v>
      </c>
      <c r="B4020" s="203">
        <v>52.44</v>
      </c>
      <c r="D4020" s="53" t="s">
        <v>6055</v>
      </c>
      <c r="E4020" s="55" t="s">
        <v>5883</v>
      </c>
      <c r="F4020" s="53" t="s">
        <v>2612</v>
      </c>
    </row>
    <row r="4021" spans="1:6" x14ac:dyDescent="0.2">
      <c r="A4021" s="202" t="s">
        <v>6275</v>
      </c>
      <c r="B4021" s="203">
        <v>45.7</v>
      </c>
      <c r="D4021" s="53" t="s">
        <v>6056</v>
      </c>
      <c r="E4021" s="55" t="s">
        <v>5886</v>
      </c>
      <c r="F4021" s="53" t="s">
        <v>2612</v>
      </c>
    </row>
    <row r="4022" spans="1:6" x14ac:dyDescent="0.2">
      <c r="A4022" s="202" t="s">
        <v>6276</v>
      </c>
      <c r="B4022" s="203">
        <v>17.27</v>
      </c>
      <c r="D4022" s="53" t="s">
        <v>6057</v>
      </c>
      <c r="E4022" s="55" t="s">
        <v>5886</v>
      </c>
      <c r="F4022" s="53" t="s">
        <v>2612</v>
      </c>
    </row>
    <row r="4023" spans="1:6" x14ac:dyDescent="0.2">
      <c r="A4023" s="202" t="s">
        <v>6278</v>
      </c>
      <c r="B4023" s="203">
        <v>14.96</v>
      </c>
      <c r="D4023" s="53" t="s">
        <v>6058</v>
      </c>
      <c r="E4023" s="55" t="s">
        <v>6059</v>
      </c>
      <c r="F4023" s="53" t="s">
        <v>2612</v>
      </c>
    </row>
    <row r="4024" spans="1:6" x14ac:dyDescent="0.2">
      <c r="A4024" s="202" t="s">
        <v>6279</v>
      </c>
      <c r="B4024" s="203">
        <v>20.95</v>
      </c>
      <c r="D4024" s="53" t="s">
        <v>6060</v>
      </c>
      <c r="E4024" s="55" t="s">
        <v>6059</v>
      </c>
      <c r="F4024" s="53" t="s">
        <v>2612</v>
      </c>
    </row>
    <row r="4025" spans="1:6" x14ac:dyDescent="0.2">
      <c r="A4025" s="202" t="s">
        <v>6281</v>
      </c>
      <c r="B4025" s="203">
        <v>18.16</v>
      </c>
      <c r="D4025" s="53" t="s">
        <v>6061</v>
      </c>
      <c r="E4025" s="55" t="s">
        <v>5925</v>
      </c>
      <c r="F4025" s="53" t="s">
        <v>2612</v>
      </c>
    </row>
    <row r="4026" spans="1:6" x14ac:dyDescent="0.2">
      <c r="A4026" s="202" t="s">
        <v>6282</v>
      </c>
      <c r="B4026" s="203">
        <v>25.01</v>
      </c>
      <c r="D4026" s="53" t="s">
        <v>6062</v>
      </c>
      <c r="E4026" s="55" t="s">
        <v>5925</v>
      </c>
      <c r="F4026" s="53" t="s">
        <v>2612</v>
      </c>
    </row>
    <row r="4027" spans="1:6" x14ac:dyDescent="0.2">
      <c r="A4027" s="202" t="s">
        <v>6284</v>
      </c>
      <c r="B4027" s="203">
        <v>21.68</v>
      </c>
      <c r="D4027" s="53" t="s">
        <v>6063</v>
      </c>
      <c r="E4027" s="55" t="s">
        <v>5895</v>
      </c>
      <c r="F4027" s="53" t="s">
        <v>2612</v>
      </c>
    </row>
    <row r="4028" spans="1:6" x14ac:dyDescent="0.2">
      <c r="A4028" s="202" t="s">
        <v>6285</v>
      </c>
      <c r="B4028" s="203">
        <v>29.45</v>
      </c>
      <c r="D4028" s="53" t="s">
        <v>6064</v>
      </c>
      <c r="E4028" s="55" t="s">
        <v>5895</v>
      </c>
      <c r="F4028" s="53" t="s">
        <v>2612</v>
      </c>
    </row>
    <row r="4029" spans="1:6" x14ac:dyDescent="0.2">
      <c r="A4029" s="202" t="s">
        <v>6287</v>
      </c>
      <c r="B4029" s="203">
        <v>25.53</v>
      </c>
      <c r="D4029" s="53" t="s">
        <v>6065</v>
      </c>
      <c r="E4029" s="55" t="s">
        <v>5928</v>
      </c>
      <c r="F4029" s="53" t="s">
        <v>2612</v>
      </c>
    </row>
    <row r="4030" spans="1:6" x14ac:dyDescent="0.2">
      <c r="A4030" s="202" t="s">
        <v>6288</v>
      </c>
      <c r="B4030" s="203">
        <v>34.270000000000003</v>
      </c>
      <c r="D4030" s="53" t="s">
        <v>6066</v>
      </c>
      <c r="E4030" s="55" t="s">
        <v>5928</v>
      </c>
      <c r="F4030" s="53" t="s">
        <v>2612</v>
      </c>
    </row>
    <row r="4031" spans="1:6" x14ac:dyDescent="0.2">
      <c r="A4031" s="202" t="s">
        <v>6290</v>
      </c>
      <c r="B4031" s="203">
        <v>29.7</v>
      </c>
      <c r="D4031" s="53" t="s">
        <v>6067</v>
      </c>
      <c r="E4031" s="55" t="s">
        <v>5898</v>
      </c>
      <c r="F4031" s="53" t="s">
        <v>2612</v>
      </c>
    </row>
    <row r="4032" spans="1:6" x14ac:dyDescent="0.2">
      <c r="A4032" s="202" t="s">
        <v>6291</v>
      </c>
      <c r="B4032" s="203">
        <v>37.46</v>
      </c>
      <c r="D4032" s="53" t="s">
        <v>6068</v>
      </c>
      <c r="E4032" s="55" t="s">
        <v>5898</v>
      </c>
      <c r="F4032" s="53" t="s">
        <v>2612</v>
      </c>
    </row>
    <row r="4033" spans="1:6" x14ac:dyDescent="0.2">
      <c r="A4033" s="202" t="s">
        <v>6293</v>
      </c>
      <c r="B4033" s="203">
        <v>32.549999999999997</v>
      </c>
      <c r="D4033" s="53" t="s">
        <v>6069</v>
      </c>
      <c r="E4033" s="55" t="s">
        <v>5799</v>
      </c>
      <c r="F4033" s="53" t="s">
        <v>2612</v>
      </c>
    </row>
    <row r="4034" spans="1:6" x14ac:dyDescent="0.2">
      <c r="A4034" s="202" t="s">
        <v>6294</v>
      </c>
      <c r="B4034" s="203">
        <v>46.54</v>
      </c>
      <c r="D4034" s="53" t="s">
        <v>6070</v>
      </c>
      <c r="E4034" s="55" t="s">
        <v>5799</v>
      </c>
      <c r="F4034" s="53" t="s">
        <v>2612</v>
      </c>
    </row>
    <row r="4035" spans="1:6" x14ac:dyDescent="0.2">
      <c r="A4035" s="202" t="s">
        <v>6296</v>
      </c>
      <c r="B4035" s="203">
        <v>40.43</v>
      </c>
      <c r="D4035" s="53" t="s">
        <v>6071</v>
      </c>
      <c r="E4035" s="55" t="s">
        <v>5847</v>
      </c>
      <c r="F4035" s="53" t="s">
        <v>2612</v>
      </c>
    </row>
    <row r="4036" spans="1:6" x14ac:dyDescent="0.2">
      <c r="A4036" s="202" t="s">
        <v>6297</v>
      </c>
      <c r="B4036" s="203">
        <v>64.83</v>
      </c>
      <c r="D4036" s="53" t="s">
        <v>6072</v>
      </c>
      <c r="E4036" s="55" t="s">
        <v>5847</v>
      </c>
      <c r="F4036" s="53" t="s">
        <v>2612</v>
      </c>
    </row>
    <row r="4037" spans="1:6" x14ac:dyDescent="0.2">
      <c r="A4037" s="202" t="s">
        <v>6299</v>
      </c>
      <c r="B4037" s="203">
        <v>56.31</v>
      </c>
      <c r="D4037" s="53" t="s">
        <v>6073</v>
      </c>
      <c r="E4037" s="55" t="s">
        <v>5853</v>
      </c>
      <c r="F4037" s="53" t="s">
        <v>2612</v>
      </c>
    </row>
    <row r="4038" spans="1:6" x14ac:dyDescent="0.2">
      <c r="A4038" s="202" t="s">
        <v>6300</v>
      </c>
      <c r="B4038" s="203">
        <v>74.05</v>
      </c>
      <c r="D4038" s="53" t="s">
        <v>6074</v>
      </c>
      <c r="E4038" s="55" t="s">
        <v>5853</v>
      </c>
      <c r="F4038" s="53" t="s">
        <v>2612</v>
      </c>
    </row>
    <row r="4039" spans="1:6" x14ac:dyDescent="0.2">
      <c r="A4039" s="202" t="s">
        <v>6302</v>
      </c>
      <c r="B4039" s="203">
        <v>64.319999999999993</v>
      </c>
      <c r="D4039" s="53" t="s">
        <v>6075</v>
      </c>
      <c r="E4039" s="55" t="s">
        <v>5850</v>
      </c>
      <c r="F4039" s="53" t="s">
        <v>2612</v>
      </c>
    </row>
    <row r="4040" spans="1:6" x14ac:dyDescent="0.2">
      <c r="A4040" s="202" t="s">
        <v>6303</v>
      </c>
      <c r="B4040" s="203">
        <v>21.5</v>
      </c>
      <c r="D4040" s="53" t="s">
        <v>6076</v>
      </c>
      <c r="E4040" s="55" t="s">
        <v>5850</v>
      </c>
      <c r="F4040" s="53" t="s">
        <v>2612</v>
      </c>
    </row>
    <row r="4041" spans="1:6" x14ac:dyDescent="0.2">
      <c r="A4041" s="202" t="s">
        <v>6305</v>
      </c>
      <c r="B4041" s="203">
        <v>18.670000000000002</v>
      </c>
      <c r="D4041" s="53" t="s">
        <v>6077</v>
      </c>
      <c r="E4041" s="55" t="s">
        <v>5904</v>
      </c>
      <c r="F4041" s="53" t="s">
        <v>2612</v>
      </c>
    </row>
    <row r="4042" spans="1:6" x14ac:dyDescent="0.2">
      <c r="A4042" s="202" t="s">
        <v>6306</v>
      </c>
      <c r="B4042" s="203">
        <v>29.92</v>
      </c>
      <c r="D4042" s="53" t="s">
        <v>6078</v>
      </c>
      <c r="E4042" s="55" t="s">
        <v>5904</v>
      </c>
      <c r="F4042" s="53" t="s">
        <v>2612</v>
      </c>
    </row>
    <row r="4043" spans="1:6" x14ac:dyDescent="0.2">
      <c r="A4043" s="202" t="s">
        <v>6308</v>
      </c>
      <c r="B4043" s="203">
        <v>26.01</v>
      </c>
      <c r="D4043" s="53" t="s">
        <v>6079</v>
      </c>
      <c r="E4043" s="55" t="s">
        <v>5907</v>
      </c>
      <c r="F4043" s="53" t="s">
        <v>2612</v>
      </c>
    </row>
    <row r="4044" spans="1:6" x14ac:dyDescent="0.2">
      <c r="A4044" s="202" t="s">
        <v>6309</v>
      </c>
      <c r="B4044" s="203">
        <v>36.71</v>
      </c>
      <c r="D4044" s="53" t="s">
        <v>6080</v>
      </c>
      <c r="E4044" s="55" t="s">
        <v>5907</v>
      </c>
      <c r="F4044" s="53" t="s">
        <v>2612</v>
      </c>
    </row>
    <row r="4045" spans="1:6" x14ac:dyDescent="0.2">
      <c r="A4045" s="202" t="s">
        <v>6311</v>
      </c>
      <c r="B4045" s="203">
        <v>31.9</v>
      </c>
      <c r="D4045" s="53" t="s">
        <v>6081</v>
      </c>
      <c r="E4045" s="55" t="s">
        <v>5901</v>
      </c>
      <c r="F4045" s="53" t="s">
        <v>2612</v>
      </c>
    </row>
    <row r="4046" spans="1:6" x14ac:dyDescent="0.2">
      <c r="A4046" s="202" t="s">
        <v>6312</v>
      </c>
      <c r="B4046" s="203">
        <v>40.799999999999997</v>
      </c>
      <c r="D4046" s="53" t="s">
        <v>6082</v>
      </c>
      <c r="E4046" s="55" t="s">
        <v>5901</v>
      </c>
      <c r="F4046" s="53" t="s">
        <v>2612</v>
      </c>
    </row>
    <row r="4047" spans="1:6" x14ac:dyDescent="0.2">
      <c r="A4047" s="202" t="s">
        <v>6314</v>
      </c>
      <c r="B4047" s="203">
        <v>35.450000000000003</v>
      </c>
      <c r="D4047" s="53" t="s">
        <v>6083</v>
      </c>
      <c r="E4047" s="55" t="s">
        <v>5910</v>
      </c>
      <c r="F4047" s="53" t="s">
        <v>2612</v>
      </c>
    </row>
    <row r="4048" spans="1:6" x14ac:dyDescent="0.2">
      <c r="A4048" s="202" t="s">
        <v>6315</v>
      </c>
      <c r="B4048" s="203">
        <v>40.75</v>
      </c>
      <c r="D4048" s="53" t="s">
        <v>6084</v>
      </c>
      <c r="E4048" s="55" t="s">
        <v>5910</v>
      </c>
      <c r="F4048" s="53" t="s">
        <v>2612</v>
      </c>
    </row>
    <row r="4049" spans="1:6" x14ac:dyDescent="0.2">
      <c r="A4049" s="202" t="s">
        <v>6317</v>
      </c>
      <c r="B4049" s="203">
        <v>35.4</v>
      </c>
      <c r="D4049" s="53" t="s">
        <v>6085</v>
      </c>
      <c r="E4049" s="55" t="s">
        <v>6086</v>
      </c>
      <c r="F4049" s="53" t="s">
        <v>2612</v>
      </c>
    </row>
    <row r="4050" spans="1:6" x14ac:dyDescent="0.2">
      <c r="A4050" s="202" t="s">
        <v>6318</v>
      </c>
      <c r="B4050" s="203">
        <v>46.5</v>
      </c>
      <c r="D4050" s="53" t="s">
        <v>6087</v>
      </c>
      <c r="E4050" s="55" t="s">
        <v>6086</v>
      </c>
      <c r="F4050" s="53" t="s">
        <v>2612</v>
      </c>
    </row>
    <row r="4051" spans="1:6" x14ac:dyDescent="0.2">
      <c r="A4051" s="202" t="s">
        <v>6320</v>
      </c>
      <c r="B4051" s="203">
        <v>40.42</v>
      </c>
      <c r="D4051" s="53" t="s">
        <v>6088</v>
      </c>
      <c r="E4051" s="55" t="s">
        <v>5913</v>
      </c>
      <c r="F4051" s="53" t="s">
        <v>2612</v>
      </c>
    </row>
    <row r="4052" spans="1:6" x14ac:dyDescent="0.2">
      <c r="A4052" s="202" t="s">
        <v>6321</v>
      </c>
      <c r="B4052" s="203">
        <v>57.6</v>
      </c>
      <c r="D4052" s="53" t="s">
        <v>6089</v>
      </c>
      <c r="E4052" s="55" t="s">
        <v>5913</v>
      </c>
      <c r="F4052" s="53" t="s">
        <v>2612</v>
      </c>
    </row>
    <row r="4053" spans="1:6" x14ac:dyDescent="0.2">
      <c r="A4053" s="202" t="s">
        <v>6323</v>
      </c>
      <c r="B4053" s="203">
        <v>50.07</v>
      </c>
      <c r="D4053" s="53" t="s">
        <v>6090</v>
      </c>
      <c r="E4053" s="55" t="s">
        <v>5916</v>
      </c>
      <c r="F4053" s="53" t="s">
        <v>2612</v>
      </c>
    </row>
    <row r="4054" spans="1:6" x14ac:dyDescent="0.2">
      <c r="A4054" s="202" t="s">
        <v>6324</v>
      </c>
      <c r="B4054" s="203">
        <v>63.26</v>
      </c>
      <c r="D4054" s="53" t="s">
        <v>6091</v>
      </c>
      <c r="E4054" s="55" t="s">
        <v>5916</v>
      </c>
      <c r="F4054" s="53" t="s">
        <v>2612</v>
      </c>
    </row>
    <row r="4055" spans="1:6" x14ac:dyDescent="0.2">
      <c r="A4055" s="202" t="s">
        <v>6326</v>
      </c>
      <c r="B4055" s="203">
        <v>55.01</v>
      </c>
      <c r="D4055" s="53" t="s">
        <v>6092</v>
      </c>
      <c r="E4055" s="55" t="s">
        <v>5919</v>
      </c>
      <c r="F4055" s="53" t="s">
        <v>2612</v>
      </c>
    </row>
    <row r="4056" spans="1:6" x14ac:dyDescent="0.2">
      <c r="A4056" s="202" t="s">
        <v>6327</v>
      </c>
      <c r="B4056" s="203">
        <v>85.45</v>
      </c>
      <c r="D4056" s="53" t="s">
        <v>6093</v>
      </c>
      <c r="E4056" s="55" t="s">
        <v>5919</v>
      </c>
      <c r="F4056" s="53" t="s">
        <v>2612</v>
      </c>
    </row>
    <row r="4057" spans="1:6" x14ac:dyDescent="0.2">
      <c r="A4057" s="202" t="s">
        <v>6329</v>
      </c>
      <c r="B4057" s="203">
        <v>74.31</v>
      </c>
      <c r="D4057" s="53" t="s">
        <v>6094</v>
      </c>
      <c r="E4057" s="55" t="s">
        <v>5922</v>
      </c>
      <c r="F4057" s="53" t="s">
        <v>2612</v>
      </c>
    </row>
    <row r="4058" spans="1:6" x14ac:dyDescent="0.2">
      <c r="A4058" s="202" t="s">
        <v>6330</v>
      </c>
      <c r="B4058" s="203">
        <v>14.74</v>
      </c>
      <c r="D4058" s="53" t="s">
        <v>6095</v>
      </c>
      <c r="E4058" s="55" t="s">
        <v>5922</v>
      </c>
      <c r="F4058" s="53" t="s">
        <v>2612</v>
      </c>
    </row>
    <row r="4059" spans="1:6" x14ac:dyDescent="0.2">
      <c r="A4059" s="202" t="s">
        <v>6332</v>
      </c>
      <c r="B4059" s="203">
        <v>12.77</v>
      </c>
      <c r="D4059" s="53" t="s">
        <v>6096</v>
      </c>
      <c r="E4059" s="55" t="s">
        <v>6097</v>
      </c>
      <c r="F4059" s="53" t="s">
        <v>2612</v>
      </c>
    </row>
    <row r="4060" spans="1:6" x14ac:dyDescent="0.2">
      <c r="A4060" s="202" t="s">
        <v>6333</v>
      </c>
      <c r="B4060" s="203">
        <v>18.29</v>
      </c>
      <c r="D4060" s="53" t="s">
        <v>6098</v>
      </c>
      <c r="E4060" s="55" t="s">
        <v>6097</v>
      </c>
      <c r="F4060" s="53" t="s">
        <v>2612</v>
      </c>
    </row>
    <row r="4061" spans="1:6" x14ac:dyDescent="0.2">
      <c r="A4061" s="202" t="s">
        <v>6335</v>
      </c>
      <c r="B4061" s="203">
        <v>15.85</v>
      </c>
      <c r="D4061" s="53" t="s">
        <v>6099</v>
      </c>
      <c r="E4061" s="55" t="s">
        <v>6100</v>
      </c>
      <c r="F4061" s="53" t="s">
        <v>2612</v>
      </c>
    </row>
    <row r="4062" spans="1:6" x14ac:dyDescent="0.2">
      <c r="A4062" s="202" t="s">
        <v>6336</v>
      </c>
      <c r="B4062" s="203">
        <v>25.09</v>
      </c>
      <c r="D4062" s="53" t="s">
        <v>6101</v>
      </c>
      <c r="E4062" s="55" t="s">
        <v>6100</v>
      </c>
      <c r="F4062" s="53" t="s">
        <v>2612</v>
      </c>
    </row>
    <row r="4063" spans="1:6" x14ac:dyDescent="0.2">
      <c r="A4063" s="202" t="s">
        <v>6338</v>
      </c>
      <c r="B4063" s="203">
        <v>21.74</v>
      </c>
      <c r="D4063" s="53" t="s">
        <v>6102</v>
      </c>
      <c r="E4063" s="55" t="s">
        <v>6103</v>
      </c>
      <c r="F4063" s="53" t="s">
        <v>2612</v>
      </c>
    </row>
    <row r="4064" spans="1:6" x14ac:dyDescent="0.2">
      <c r="A4064" s="202" t="s">
        <v>6339</v>
      </c>
      <c r="B4064" s="203">
        <v>29.73</v>
      </c>
      <c r="D4064" s="53" t="s">
        <v>6104</v>
      </c>
      <c r="E4064" s="55" t="s">
        <v>6103</v>
      </c>
      <c r="F4064" s="53" t="s">
        <v>2612</v>
      </c>
    </row>
    <row r="4065" spans="1:6" x14ac:dyDescent="0.2">
      <c r="A4065" s="202" t="s">
        <v>6341</v>
      </c>
      <c r="B4065" s="203">
        <v>25.77</v>
      </c>
      <c r="D4065" s="53" t="s">
        <v>6105</v>
      </c>
      <c r="E4065" s="55" t="s">
        <v>6106</v>
      </c>
      <c r="F4065" s="53" t="s">
        <v>2612</v>
      </c>
    </row>
    <row r="4066" spans="1:6" x14ac:dyDescent="0.2">
      <c r="A4066" s="202" t="s">
        <v>6342</v>
      </c>
      <c r="B4066" s="203">
        <v>34.979999999999997</v>
      </c>
      <c r="D4066" s="53" t="s">
        <v>6107</v>
      </c>
      <c r="E4066" s="55" t="s">
        <v>6106</v>
      </c>
      <c r="F4066" s="53" t="s">
        <v>2612</v>
      </c>
    </row>
    <row r="4067" spans="1:6" x14ac:dyDescent="0.2">
      <c r="A4067" s="202" t="s">
        <v>6344</v>
      </c>
      <c r="B4067" s="203">
        <v>30.32</v>
      </c>
      <c r="D4067" s="53" t="s">
        <v>6108</v>
      </c>
      <c r="E4067" s="55" t="s">
        <v>6109</v>
      </c>
      <c r="F4067" s="53" t="s">
        <v>2612</v>
      </c>
    </row>
    <row r="4068" spans="1:6" x14ac:dyDescent="0.2">
      <c r="A4068" s="202" t="s">
        <v>6345</v>
      </c>
      <c r="B4068" s="203">
        <v>41.77</v>
      </c>
      <c r="D4068" s="53" t="s">
        <v>6110</v>
      </c>
      <c r="E4068" s="55" t="s">
        <v>6109</v>
      </c>
      <c r="F4068" s="53" t="s">
        <v>2612</v>
      </c>
    </row>
    <row r="4069" spans="1:6" x14ac:dyDescent="0.2">
      <c r="A4069" s="202" t="s">
        <v>6347</v>
      </c>
      <c r="B4069" s="203">
        <v>36.200000000000003</v>
      </c>
      <c r="D4069" s="53" t="s">
        <v>6111</v>
      </c>
      <c r="E4069" s="55" t="s">
        <v>6112</v>
      </c>
      <c r="F4069" s="53" t="s">
        <v>2612</v>
      </c>
    </row>
    <row r="4070" spans="1:6" x14ac:dyDescent="0.2">
      <c r="A4070" s="202" t="s">
        <v>6348</v>
      </c>
      <c r="B4070" s="203">
        <v>49.13</v>
      </c>
      <c r="D4070" s="53" t="s">
        <v>6113</v>
      </c>
      <c r="E4070" s="55" t="s">
        <v>6112</v>
      </c>
      <c r="F4070" s="53" t="s">
        <v>2612</v>
      </c>
    </row>
    <row r="4071" spans="1:6" x14ac:dyDescent="0.2">
      <c r="A4071" s="202" t="s">
        <v>6350</v>
      </c>
      <c r="B4071" s="203">
        <v>42.58</v>
      </c>
      <c r="D4071" s="53" t="s">
        <v>6114</v>
      </c>
      <c r="E4071" s="55" t="s">
        <v>6115</v>
      </c>
      <c r="F4071" s="53" t="s">
        <v>2612</v>
      </c>
    </row>
    <row r="4072" spans="1:6" x14ac:dyDescent="0.2">
      <c r="A4072" s="202" t="s">
        <v>6351</v>
      </c>
      <c r="B4072" s="203">
        <v>56.44</v>
      </c>
      <c r="D4072" s="53" t="s">
        <v>6116</v>
      </c>
      <c r="E4072" s="55" t="s">
        <v>6115</v>
      </c>
      <c r="F4072" s="53" t="s">
        <v>2612</v>
      </c>
    </row>
    <row r="4073" spans="1:6" x14ac:dyDescent="0.2">
      <c r="A4073" s="202" t="s">
        <v>6353</v>
      </c>
      <c r="B4073" s="203">
        <v>48.91</v>
      </c>
      <c r="D4073" s="53" t="s">
        <v>6117</v>
      </c>
      <c r="E4073" s="55" t="s">
        <v>6118</v>
      </c>
      <c r="F4073" s="53" t="s">
        <v>2612</v>
      </c>
    </row>
    <row r="4074" spans="1:6" x14ac:dyDescent="0.2">
      <c r="A4074" s="202" t="s">
        <v>6354</v>
      </c>
      <c r="B4074" s="203">
        <v>66.33</v>
      </c>
      <c r="D4074" s="53" t="s">
        <v>6119</v>
      </c>
      <c r="E4074" s="55" t="s">
        <v>6118</v>
      </c>
      <c r="F4074" s="53" t="s">
        <v>2612</v>
      </c>
    </row>
    <row r="4075" spans="1:6" x14ac:dyDescent="0.2">
      <c r="A4075" s="202" t="s">
        <v>6356</v>
      </c>
      <c r="B4075" s="203">
        <v>57.49</v>
      </c>
      <c r="D4075" s="53" t="s">
        <v>6120</v>
      </c>
      <c r="E4075" s="55" t="s">
        <v>6121</v>
      </c>
    </row>
    <row r="4076" spans="1:6" x14ac:dyDescent="0.2">
      <c r="A4076" s="202" t="s">
        <v>6357</v>
      </c>
      <c r="B4076" s="203">
        <v>79.680000000000007</v>
      </c>
      <c r="D4076" s="53" t="s">
        <v>6122</v>
      </c>
      <c r="E4076" s="55" t="s">
        <v>6121</v>
      </c>
    </row>
    <row r="4077" spans="1:6" x14ac:dyDescent="0.2">
      <c r="A4077" s="202" t="s">
        <v>6359</v>
      </c>
      <c r="B4077" s="203">
        <v>69.05</v>
      </c>
      <c r="D4077" s="53" t="s">
        <v>6123</v>
      </c>
      <c r="E4077" s="55" t="s">
        <v>6124</v>
      </c>
      <c r="F4077" s="53" t="s">
        <v>2612</v>
      </c>
    </row>
    <row r="4078" spans="1:6" x14ac:dyDescent="0.2">
      <c r="A4078" s="202" t="s">
        <v>6360</v>
      </c>
      <c r="B4078" s="203">
        <v>116.16</v>
      </c>
      <c r="D4078" s="53" t="s">
        <v>6125</v>
      </c>
      <c r="E4078" s="55" t="s">
        <v>6124</v>
      </c>
      <c r="F4078" s="53" t="s">
        <v>2612</v>
      </c>
    </row>
    <row r="4079" spans="1:6" x14ac:dyDescent="0.2">
      <c r="A4079" s="202" t="s">
        <v>6362</v>
      </c>
      <c r="B4079" s="203">
        <v>100.67</v>
      </c>
      <c r="D4079" s="53" t="s">
        <v>6126</v>
      </c>
      <c r="E4079" s="55" t="s">
        <v>6127</v>
      </c>
      <c r="F4079" s="53" t="s">
        <v>2612</v>
      </c>
    </row>
    <row r="4080" spans="1:6" x14ac:dyDescent="0.2">
      <c r="A4080" s="202" t="s">
        <v>6363</v>
      </c>
      <c r="B4080" s="203">
        <v>150.19</v>
      </c>
      <c r="D4080" s="53" t="s">
        <v>6128</v>
      </c>
      <c r="E4080" s="55" t="s">
        <v>6127</v>
      </c>
      <c r="F4080" s="53" t="s">
        <v>2612</v>
      </c>
    </row>
    <row r="4081" spans="1:6" x14ac:dyDescent="0.2">
      <c r="A4081" s="202" t="s">
        <v>6365</v>
      </c>
      <c r="B4081" s="203">
        <v>130.16</v>
      </c>
      <c r="D4081" s="53" t="s">
        <v>6129</v>
      </c>
      <c r="E4081" s="55" t="s">
        <v>6130</v>
      </c>
      <c r="F4081" s="53" t="s">
        <v>2612</v>
      </c>
    </row>
    <row r="4082" spans="1:6" x14ac:dyDescent="0.2">
      <c r="A4082" s="202" t="s">
        <v>6366</v>
      </c>
      <c r="B4082" s="203">
        <v>176.47</v>
      </c>
      <c r="D4082" s="53" t="s">
        <v>6131</v>
      </c>
      <c r="E4082" s="55" t="s">
        <v>6130</v>
      </c>
      <c r="F4082" s="53" t="s">
        <v>2612</v>
      </c>
    </row>
    <row r="4083" spans="1:6" x14ac:dyDescent="0.2">
      <c r="A4083" s="202" t="s">
        <v>6368</v>
      </c>
      <c r="B4083" s="203">
        <v>152.94</v>
      </c>
      <c r="D4083" s="53" t="s">
        <v>6132</v>
      </c>
      <c r="E4083" s="55" t="s">
        <v>6133</v>
      </c>
      <c r="F4083" s="53" t="s">
        <v>2612</v>
      </c>
    </row>
    <row r="4084" spans="1:6" x14ac:dyDescent="0.2">
      <c r="A4084" s="202" t="s">
        <v>6369</v>
      </c>
      <c r="B4084" s="203">
        <v>257.05</v>
      </c>
      <c r="D4084" s="53" t="s">
        <v>6134</v>
      </c>
      <c r="E4084" s="55" t="s">
        <v>6133</v>
      </c>
      <c r="F4084" s="53" t="s">
        <v>2612</v>
      </c>
    </row>
    <row r="4085" spans="1:6" x14ac:dyDescent="0.2">
      <c r="A4085" s="202" t="s">
        <v>6371</v>
      </c>
      <c r="B4085" s="203">
        <v>222.77</v>
      </c>
      <c r="D4085" s="53" t="s">
        <v>6135</v>
      </c>
      <c r="E4085" s="55" t="s">
        <v>6136</v>
      </c>
      <c r="F4085" s="53" t="s">
        <v>2612</v>
      </c>
    </row>
    <row r="4086" spans="1:6" x14ac:dyDescent="0.2">
      <c r="A4086" s="202" t="s">
        <v>6372</v>
      </c>
      <c r="B4086" s="203">
        <v>356.64</v>
      </c>
      <c r="D4086" s="53" t="s">
        <v>6137</v>
      </c>
      <c r="E4086" s="55" t="s">
        <v>6136</v>
      </c>
      <c r="F4086" s="53" t="s">
        <v>2612</v>
      </c>
    </row>
    <row r="4087" spans="1:6" x14ac:dyDescent="0.2">
      <c r="A4087" s="202" t="s">
        <v>6374</v>
      </c>
      <c r="B4087" s="203">
        <v>309.08</v>
      </c>
      <c r="D4087" s="53" t="s">
        <v>6138</v>
      </c>
      <c r="E4087" s="55" t="s">
        <v>6139</v>
      </c>
      <c r="F4087" s="53" t="s">
        <v>2612</v>
      </c>
    </row>
    <row r="4088" spans="1:6" x14ac:dyDescent="0.2">
      <c r="A4088" s="202" t="s">
        <v>6414</v>
      </c>
      <c r="B4088" s="203">
        <v>8.7200000000000006</v>
      </c>
      <c r="D4088" s="53" t="s">
        <v>6140</v>
      </c>
      <c r="E4088" s="55" t="s">
        <v>6139</v>
      </c>
      <c r="F4088" s="53" t="s">
        <v>2612</v>
      </c>
    </row>
    <row r="4089" spans="1:6" x14ac:dyDescent="0.2">
      <c r="A4089" s="202" t="s">
        <v>6416</v>
      </c>
      <c r="B4089" s="203">
        <v>7.55</v>
      </c>
      <c r="D4089" s="53" t="s">
        <v>6141</v>
      </c>
      <c r="E4089" s="55" t="s">
        <v>6142</v>
      </c>
      <c r="F4089" s="53" t="s">
        <v>2612</v>
      </c>
    </row>
    <row r="4090" spans="1:6" x14ac:dyDescent="0.2">
      <c r="A4090" s="202" t="s">
        <v>6417</v>
      </c>
      <c r="B4090" s="203">
        <v>11.96</v>
      </c>
      <c r="D4090" s="53" t="s">
        <v>6143</v>
      </c>
      <c r="E4090" s="55" t="s">
        <v>6142</v>
      </c>
      <c r="F4090" s="53" t="s">
        <v>2612</v>
      </c>
    </row>
    <row r="4091" spans="1:6" x14ac:dyDescent="0.2">
      <c r="A4091" s="202" t="s">
        <v>6419</v>
      </c>
      <c r="B4091" s="203">
        <v>10.36</v>
      </c>
      <c r="D4091" s="53" t="s">
        <v>6144</v>
      </c>
      <c r="E4091" s="55" t="s">
        <v>6145</v>
      </c>
      <c r="F4091" s="53" t="s">
        <v>2612</v>
      </c>
    </row>
    <row r="4092" spans="1:6" x14ac:dyDescent="0.2">
      <c r="A4092" s="202" t="s">
        <v>6420</v>
      </c>
      <c r="B4092" s="203">
        <v>15.19</v>
      </c>
      <c r="D4092" s="53" t="s">
        <v>6146</v>
      </c>
      <c r="E4092" s="55" t="s">
        <v>6145</v>
      </c>
      <c r="F4092" s="53" t="s">
        <v>2612</v>
      </c>
    </row>
    <row r="4093" spans="1:6" x14ac:dyDescent="0.2">
      <c r="A4093" s="202" t="s">
        <v>6422</v>
      </c>
      <c r="B4093" s="203">
        <v>13.17</v>
      </c>
      <c r="D4093" s="53" t="s">
        <v>6147</v>
      </c>
      <c r="E4093" s="55" t="s">
        <v>6148</v>
      </c>
    </row>
    <row r="4094" spans="1:6" x14ac:dyDescent="0.2">
      <c r="A4094" s="202" t="s">
        <v>6423</v>
      </c>
      <c r="B4094" s="203">
        <v>18.43</v>
      </c>
      <c r="D4094" s="53" t="s">
        <v>6149</v>
      </c>
      <c r="E4094" s="55" t="s">
        <v>6148</v>
      </c>
    </row>
    <row r="4095" spans="1:6" x14ac:dyDescent="0.2">
      <c r="A4095" s="202" t="s">
        <v>6425</v>
      </c>
      <c r="B4095" s="203">
        <v>15.97</v>
      </c>
      <c r="D4095" s="53" t="s">
        <v>6150</v>
      </c>
      <c r="E4095" s="55" t="s">
        <v>6151</v>
      </c>
      <c r="F4095" s="53" t="s">
        <v>201</v>
      </c>
    </row>
    <row r="4096" spans="1:6" x14ac:dyDescent="0.2">
      <c r="A4096" s="202" t="s">
        <v>6426</v>
      </c>
      <c r="B4096" s="203">
        <v>21.67</v>
      </c>
      <c r="D4096" s="53" t="s">
        <v>6152</v>
      </c>
      <c r="E4096" s="55" t="s">
        <v>6151</v>
      </c>
      <c r="F4096" s="53" t="s">
        <v>201</v>
      </c>
    </row>
    <row r="4097" spans="1:6" x14ac:dyDescent="0.2">
      <c r="A4097" s="202" t="s">
        <v>6428</v>
      </c>
      <c r="B4097" s="203">
        <v>18.78</v>
      </c>
      <c r="D4097" s="53" t="s">
        <v>6153</v>
      </c>
      <c r="E4097" s="55" t="s">
        <v>6154</v>
      </c>
      <c r="F4097" s="53" t="s">
        <v>201</v>
      </c>
    </row>
    <row r="4098" spans="1:6" x14ac:dyDescent="0.2">
      <c r="A4098" s="202" t="s">
        <v>6429</v>
      </c>
      <c r="B4098" s="203">
        <v>24.91</v>
      </c>
      <c r="D4098" s="53" t="s">
        <v>6155</v>
      </c>
      <c r="E4098" s="55" t="s">
        <v>6154</v>
      </c>
      <c r="F4098" s="53" t="s">
        <v>201</v>
      </c>
    </row>
    <row r="4099" spans="1:6" x14ac:dyDescent="0.2">
      <c r="A4099" s="202" t="s">
        <v>6431</v>
      </c>
      <c r="B4099" s="203">
        <v>21.59</v>
      </c>
      <c r="D4099" s="53" t="s">
        <v>6156</v>
      </c>
      <c r="E4099" s="55" t="s">
        <v>6157</v>
      </c>
      <c r="F4099" s="53" t="s">
        <v>201</v>
      </c>
    </row>
    <row r="4100" spans="1:6" x14ac:dyDescent="0.2">
      <c r="A4100" s="202" t="s">
        <v>6432</v>
      </c>
      <c r="B4100" s="203">
        <v>28.15</v>
      </c>
      <c r="D4100" s="53" t="s">
        <v>6158</v>
      </c>
      <c r="E4100" s="55" t="s">
        <v>6157</v>
      </c>
      <c r="F4100" s="53" t="s">
        <v>201</v>
      </c>
    </row>
    <row r="4101" spans="1:6" x14ac:dyDescent="0.2">
      <c r="A4101" s="202" t="s">
        <v>6434</v>
      </c>
      <c r="B4101" s="203">
        <v>24.39</v>
      </c>
      <c r="D4101" s="53" t="s">
        <v>6159</v>
      </c>
      <c r="E4101" s="55" t="s">
        <v>6160</v>
      </c>
      <c r="F4101" s="53" t="s">
        <v>201</v>
      </c>
    </row>
    <row r="4102" spans="1:6" x14ac:dyDescent="0.2">
      <c r="A4102" s="202" t="s">
        <v>6435</v>
      </c>
      <c r="B4102" s="203">
        <v>2.97</v>
      </c>
      <c r="D4102" s="53" t="s">
        <v>6161</v>
      </c>
      <c r="E4102" s="55" t="s">
        <v>6160</v>
      </c>
      <c r="F4102" s="53" t="s">
        <v>201</v>
      </c>
    </row>
    <row r="4103" spans="1:6" x14ac:dyDescent="0.2">
      <c r="A4103" s="202" t="s">
        <v>6437</v>
      </c>
      <c r="B4103" s="203">
        <v>2.59</v>
      </c>
      <c r="D4103" s="53" t="s">
        <v>6162</v>
      </c>
      <c r="E4103" s="55" t="s">
        <v>6163</v>
      </c>
      <c r="F4103" s="53" t="s">
        <v>201</v>
      </c>
    </row>
    <row r="4104" spans="1:6" x14ac:dyDescent="0.2">
      <c r="A4104" s="202" t="s">
        <v>6438</v>
      </c>
      <c r="B4104" s="203">
        <v>5.15</v>
      </c>
      <c r="D4104" s="53" t="s">
        <v>6164</v>
      </c>
      <c r="E4104" s="55" t="s">
        <v>6163</v>
      </c>
      <c r="F4104" s="53" t="s">
        <v>201</v>
      </c>
    </row>
    <row r="4105" spans="1:6" x14ac:dyDescent="0.2">
      <c r="A4105" s="202" t="s">
        <v>6440</v>
      </c>
      <c r="B4105" s="203">
        <v>4.4800000000000004</v>
      </c>
      <c r="D4105" s="53" t="s">
        <v>6165</v>
      </c>
      <c r="E4105" s="55" t="s">
        <v>6166</v>
      </c>
      <c r="F4105" s="53" t="s">
        <v>201</v>
      </c>
    </row>
    <row r="4106" spans="1:6" x14ac:dyDescent="0.2">
      <c r="A4106" s="202" t="s">
        <v>6441</v>
      </c>
      <c r="B4106" s="203">
        <v>6.95</v>
      </c>
      <c r="D4106" s="53" t="s">
        <v>6167</v>
      </c>
      <c r="E4106" s="55" t="s">
        <v>6166</v>
      </c>
      <c r="F4106" s="53" t="s">
        <v>201</v>
      </c>
    </row>
    <row r="4107" spans="1:6" x14ac:dyDescent="0.2">
      <c r="A4107" s="202" t="s">
        <v>6443</v>
      </c>
      <c r="B4107" s="203">
        <v>6.05</v>
      </c>
      <c r="D4107" s="53" t="s">
        <v>6168</v>
      </c>
      <c r="E4107" s="55" t="s">
        <v>6169</v>
      </c>
      <c r="F4107" s="53" t="s">
        <v>201</v>
      </c>
    </row>
    <row r="4108" spans="1:6" x14ac:dyDescent="0.2">
      <c r="A4108" s="202" t="s">
        <v>6444</v>
      </c>
      <c r="B4108" s="203">
        <v>10.56</v>
      </c>
      <c r="D4108" s="53" t="s">
        <v>6170</v>
      </c>
      <c r="E4108" s="55" t="s">
        <v>6169</v>
      </c>
      <c r="F4108" s="53" t="s">
        <v>201</v>
      </c>
    </row>
    <row r="4109" spans="1:6" x14ac:dyDescent="0.2">
      <c r="A4109" s="202" t="s">
        <v>6446</v>
      </c>
      <c r="B4109" s="203">
        <v>9.1999999999999993</v>
      </c>
      <c r="D4109" s="53" t="s">
        <v>6171</v>
      </c>
      <c r="E4109" s="55" t="s">
        <v>6172</v>
      </c>
      <c r="F4109" s="53" t="s">
        <v>201</v>
      </c>
    </row>
    <row r="4110" spans="1:6" x14ac:dyDescent="0.2">
      <c r="A4110" s="202" t="s">
        <v>6447</v>
      </c>
      <c r="B4110" s="203">
        <v>14.79</v>
      </c>
      <c r="D4110" s="53" t="s">
        <v>6173</v>
      </c>
      <c r="E4110" s="55" t="s">
        <v>6172</v>
      </c>
      <c r="F4110" s="53" t="s">
        <v>201</v>
      </c>
    </row>
    <row r="4111" spans="1:6" x14ac:dyDescent="0.2">
      <c r="A4111" s="202" t="s">
        <v>6449</v>
      </c>
      <c r="B4111" s="203">
        <v>12.91</v>
      </c>
      <c r="D4111" s="53" t="s">
        <v>6174</v>
      </c>
      <c r="E4111" s="55" t="s">
        <v>6175</v>
      </c>
      <c r="F4111" s="53" t="s">
        <v>201</v>
      </c>
    </row>
    <row r="4112" spans="1:6" x14ac:dyDescent="0.2">
      <c r="A4112" s="202" t="s">
        <v>6450</v>
      </c>
      <c r="B4112" s="203">
        <v>19.079999999999998</v>
      </c>
      <c r="D4112" s="53" t="s">
        <v>6176</v>
      </c>
      <c r="E4112" s="55" t="s">
        <v>6175</v>
      </c>
      <c r="F4112" s="53" t="s">
        <v>201</v>
      </c>
    </row>
    <row r="4113" spans="1:6" x14ac:dyDescent="0.2">
      <c r="A4113" s="202" t="s">
        <v>6452</v>
      </c>
      <c r="B4113" s="203">
        <v>16.68</v>
      </c>
      <c r="D4113" s="53" t="s">
        <v>6177</v>
      </c>
      <c r="E4113" s="55" t="s">
        <v>6178</v>
      </c>
      <c r="F4113" s="53" t="s">
        <v>201</v>
      </c>
    </row>
    <row r="4114" spans="1:6" x14ac:dyDescent="0.2">
      <c r="A4114" s="202" t="s">
        <v>6453</v>
      </c>
      <c r="B4114" s="203">
        <v>23.61</v>
      </c>
      <c r="D4114" s="53" t="s">
        <v>6179</v>
      </c>
      <c r="E4114" s="55" t="s">
        <v>6178</v>
      </c>
      <c r="F4114" s="53" t="s">
        <v>201</v>
      </c>
    </row>
    <row r="4115" spans="1:6" x14ac:dyDescent="0.2">
      <c r="A4115" s="202" t="s">
        <v>6455</v>
      </c>
      <c r="B4115" s="203">
        <v>20.66</v>
      </c>
      <c r="D4115" s="53" t="s">
        <v>6180</v>
      </c>
      <c r="E4115" s="55" t="s">
        <v>6181</v>
      </c>
      <c r="F4115" s="53" t="s">
        <v>201</v>
      </c>
    </row>
    <row r="4116" spans="1:6" x14ac:dyDescent="0.2">
      <c r="A4116" s="202" t="s">
        <v>6456</v>
      </c>
      <c r="B4116" s="203">
        <v>31.45</v>
      </c>
      <c r="D4116" s="53" t="s">
        <v>6182</v>
      </c>
      <c r="E4116" s="55" t="s">
        <v>6181</v>
      </c>
      <c r="F4116" s="53" t="s">
        <v>201</v>
      </c>
    </row>
    <row r="4117" spans="1:6" x14ac:dyDescent="0.2">
      <c r="A4117" s="202" t="s">
        <v>6458</v>
      </c>
      <c r="B4117" s="203">
        <v>27.55</v>
      </c>
      <c r="D4117" s="53" t="s">
        <v>6183</v>
      </c>
      <c r="E4117" s="55" t="s">
        <v>6184</v>
      </c>
      <c r="F4117" s="53" t="s">
        <v>201</v>
      </c>
    </row>
    <row r="4118" spans="1:6" x14ac:dyDescent="0.2">
      <c r="A4118" s="202" t="s">
        <v>6459</v>
      </c>
      <c r="B4118" s="203">
        <v>39.28</v>
      </c>
      <c r="D4118" s="53" t="s">
        <v>6185</v>
      </c>
      <c r="E4118" s="55" t="s">
        <v>6184</v>
      </c>
      <c r="F4118" s="53" t="s">
        <v>201</v>
      </c>
    </row>
    <row r="4119" spans="1:6" x14ac:dyDescent="0.2">
      <c r="A4119" s="202" t="s">
        <v>6461</v>
      </c>
      <c r="B4119" s="203">
        <v>34.450000000000003</v>
      </c>
      <c r="D4119" s="53" t="s">
        <v>6186</v>
      </c>
      <c r="E4119" s="55" t="s">
        <v>6187</v>
      </c>
      <c r="F4119" s="53" t="s">
        <v>201</v>
      </c>
    </row>
    <row r="4120" spans="1:6" x14ac:dyDescent="0.2">
      <c r="A4120" s="202" t="s">
        <v>6462</v>
      </c>
      <c r="B4120" s="203">
        <v>7.19</v>
      </c>
      <c r="D4120" s="53" t="s">
        <v>6188</v>
      </c>
      <c r="E4120" s="55" t="s">
        <v>6187</v>
      </c>
      <c r="F4120" s="53" t="s">
        <v>201</v>
      </c>
    </row>
    <row r="4121" spans="1:6" x14ac:dyDescent="0.2">
      <c r="A4121" s="202" t="s">
        <v>6464</v>
      </c>
      <c r="B4121" s="203">
        <v>6.23</v>
      </c>
      <c r="D4121" s="53" t="s">
        <v>6189</v>
      </c>
      <c r="E4121" s="55" t="s">
        <v>6190</v>
      </c>
      <c r="F4121" s="53" t="s">
        <v>201</v>
      </c>
    </row>
    <row r="4122" spans="1:6" x14ac:dyDescent="0.2">
      <c r="A4122" s="202" t="s">
        <v>6465</v>
      </c>
      <c r="B4122" s="203">
        <v>10.79</v>
      </c>
      <c r="D4122" s="53" t="s">
        <v>6191</v>
      </c>
      <c r="E4122" s="55" t="s">
        <v>6190</v>
      </c>
      <c r="F4122" s="53" t="s">
        <v>201</v>
      </c>
    </row>
    <row r="4123" spans="1:6" x14ac:dyDescent="0.2">
      <c r="A4123" s="202" t="s">
        <v>6467</v>
      </c>
      <c r="B4123" s="203">
        <v>9.35</v>
      </c>
      <c r="D4123" s="53" t="s">
        <v>6192</v>
      </c>
      <c r="E4123" s="55" t="s">
        <v>6193</v>
      </c>
      <c r="F4123" s="53" t="s">
        <v>201</v>
      </c>
    </row>
    <row r="4124" spans="1:6" x14ac:dyDescent="0.2">
      <c r="A4124" s="202" t="s">
        <v>6468</v>
      </c>
      <c r="B4124" s="203">
        <v>14.38</v>
      </c>
      <c r="D4124" s="53" t="s">
        <v>6194</v>
      </c>
      <c r="E4124" s="55" t="s">
        <v>6193</v>
      </c>
      <c r="F4124" s="53" t="s">
        <v>201</v>
      </c>
    </row>
    <row r="4125" spans="1:6" x14ac:dyDescent="0.2">
      <c r="A4125" s="202" t="s">
        <v>6470</v>
      </c>
      <c r="B4125" s="203">
        <v>12.46</v>
      </c>
      <c r="D4125" s="53" t="s">
        <v>6195</v>
      </c>
      <c r="E4125" s="55" t="s">
        <v>6196</v>
      </c>
      <c r="F4125" s="53" t="s">
        <v>201</v>
      </c>
    </row>
    <row r="4126" spans="1:6" x14ac:dyDescent="0.2">
      <c r="A4126" s="202" t="s">
        <v>6471</v>
      </c>
      <c r="B4126" s="203">
        <v>17.98</v>
      </c>
      <c r="D4126" s="53" t="s">
        <v>6197</v>
      </c>
      <c r="E4126" s="55" t="s">
        <v>6196</v>
      </c>
      <c r="F4126" s="53" t="s">
        <v>201</v>
      </c>
    </row>
    <row r="4127" spans="1:6" x14ac:dyDescent="0.2">
      <c r="A4127" s="202" t="s">
        <v>6473</v>
      </c>
      <c r="B4127" s="203">
        <v>15.58</v>
      </c>
      <c r="D4127" s="53" t="s">
        <v>6198</v>
      </c>
      <c r="E4127" s="55" t="s">
        <v>6199</v>
      </c>
      <c r="F4127" s="53" t="s">
        <v>201</v>
      </c>
    </row>
    <row r="4128" spans="1:6" x14ac:dyDescent="0.2">
      <c r="A4128" s="202" t="s">
        <v>6474</v>
      </c>
      <c r="B4128" s="203">
        <v>21.58</v>
      </c>
      <c r="D4128" s="53" t="s">
        <v>6200</v>
      </c>
      <c r="E4128" s="55" t="s">
        <v>6199</v>
      </c>
      <c r="F4128" s="53" t="s">
        <v>201</v>
      </c>
    </row>
    <row r="4129" spans="1:6" x14ac:dyDescent="0.2">
      <c r="A4129" s="202" t="s">
        <v>6476</v>
      </c>
      <c r="B4129" s="203">
        <v>18.7</v>
      </c>
      <c r="D4129" s="53" t="s">
        <v>6201</v>
      </c>
      <c r="E4129" s="55" t="s">
        <v>6202</v>
      </c>
      <c r="F4129" s="53" t="s">
        <v>201</v>
      </c>
    </row>
    <row r="4130" spans="1:6" x14ac:dyDescent="0.2">
      <c r="A4130" s="202" t="s">
        <v>6477</v>
      </c>
      <c r="B4130" s="203">
        <v>25.17</v>
      </c>
      <c r="D4130" s="53" t="s">
        <v>6203</v>
      </c>
      <c r="E4130" s="55" t="s">
        <v>6202</v>
      </c>
      <c r="F4130" s="53" t="s">
        <v>201</v>
      </c>
    </row>
    <row r="4131" spans="1:6" x14ac:dyDescent="0.2">
      <c r="A4131" s="202" t="s">
        <v>6479</v>
      </c>
      <c r="B4131" s="203">
        <v>21.82</v>
      </c>
      <c r="D4131" s="53" t="s">
        <v>6204</v>
      </c>
      <c r="E4131" s="55" t="s">
        <v>6205</v>
      </c>
      <c r="F4131" s="53" t="s">
        <v>201</v>
      </c>
    </row>
    <row r="4132" spans="1:6" x14ac:dyDescent="0.2">
      <c r="A4132" s="202" t="s">
        <v>6480</v>
      </c>
      <c r="B4132" s="203">
        <v>28.77</v>
      </c>
      <c r="D4132" s="53" t="s">
        <v>6206</v>
      </c>
      <c r="E4132" s="55" t="s">
        <v>6205</v>
      </c>
      <c r="F4132" s="53" t="s">
        <v>201</v>
      </c>
    </row>
    <row r="4133" spans="1:6" x14ac:dyDescent="0.2">
      <c r="A4133" s="202" t="s">
        <v>6482</v>
      </c>
      <c r="B4133" s="203">
        <v>24.93</v>
      </c>
      <c r="D4133" s="53" t="s">
        <v>6207</v>
      </c>
      <c r="E4133" s="55" t="s">
        <v>6208</v>
      </c>
      <c r="F4133" s="53" t="s">
        <v>201</v>
      </c>
    </row>
    <row r="4134" spans="1:6" x14ac:dyDescent="0.2">
      <c r="A4134" s="202" t="s">
        <v>6483</v>
      </c>
      <c r="B4134" s="203">
        <v>32.369999999999997</v>
      </c>
      <c r="D4134" s="53" t="s">
        <v>6209</v>
      </c>
      <c r="E4134" s="55" t="s">
        <v>6208</v>
      </c>
      <c r="F4134" s="53" t="s">
        <v>201</v>
      </c>
    </row>
    <row r="4135" spans="1:6" x14ac:dyDescent="0.2">
      <c r="A4135" s="202" t="s">
        <v>6485</v>
      </c>
      <c r="B4135" s="203">
        <v>28.05</v>
      </c>
      <c r="D4135" s="53" t="s">
        <v>6210</v>
      </c>
      <c r="E4135" s="55" t="s">
        <v>6211</v>
      </c>
      <c r="F4135" s="53" t="s">
        <v>201</v>
      </c>
    </row>
    <row r="4136" spans="1:6" x14ac:dyDescent="0.2">
      <c r="A4136" s="202" t="s">
        <v>6486</v>
      </c>
      <c r="B4136" s="203">
        <v>35.96</v>
      </c>
      <c r="D4136" s="53" t="s">
        <v>6212</v>
      </c>
      <c r="E4136" s="55" t="s">
        <v>6211</v>
      </c>
      <c r="F4136" s="53" t="s">
        <v>201</v>
      </c>
    </row>
    <row r="4137" spans="1:6" x14ac:dyDescent="0.2">
      <c r="A4137" s="202" t="s">
        <v>6488</v>
      </c>
      <c r="B4137" s="203">
        <v>31.17</v>
      </c>
      <c r="D4137" s="53" t="s">
        <v>6213</v>
      </c>
      <c r="E4137" s="55" t="s">
        <v>6214</v>
      </c>
      <c r="F4137" s="53" t="s">
        <v>201</v>
      </c>
    </row>
    <row r="4138" spans="1:6" x14ac:dyDescent="0.2">
      <c r="A4138" s="202" t="s">
        <v>6489</v>
      </c>
      <c r="B4138" s="203">
        <v>43.16</v>
      </c>
      <c r="D4138" s="53" t="s">
        <v>6215</v>
      </c>
      <c r="E4138" s="55" t="s">
        <v>6214</v>
      </c>
      <c r="F4138" s="53" t="s">
        <v>201</v>
      </c>
    </row>
    <row r="4139" spans="1:6" x14ac:dyDescent="0.2">
      <c r="A4139" s="202" t="s">
        <v>6491</v>
      </c>
      <c r="B4139" s="203">
        <v>37.4</v>
      </c>
      <c r="D4139" s="53" t="s">
        <v>6216</v>
      </c>
      <c r="E4139" s="55" t="s">
        <v>6217</v>
      </c>
      <c r="F4139" s="53" t="s">
        <v>201</v>
      </c>
    </row>
    <row r="4140" spans="1:6" x14ac:dyDescent="0.2">
      <c r="A4140" s="202" t="s">
        <v>6492</v>
      </c>
      <c r="B4140" s="203">
        <v>1.7</v>
      </c>
      <c r="D4140" s="53" t="s">
        <v>6218</v>
      </c>
      <c r="E4140" s="55" t="s">
        <v>6217</v>
      </c>
      <c r="F4140" s="53" t="s">
        <v>201</v>
      </c>
    </row>
    <row r="4141" spans="1:6" x14ac:dyDescent="0.2">
      <c r="A4141" s="202" t="s">
        <v>6494</v>
      </c>
      <c r="B4141" s="203">
        <v>1.48</v>
      </c>
      <c r="D4141" s="53" t="s">
        <v>6219</v>
      </c>
      <c r="E4141" s="55" t="s">
        <v>6220</v>
      </c>
      <c r="F4141" s="53" t="s">
        <v>201</v>
      </c>
    </row>
    <row r="4142" spans="1:6" x14ac:dyDescent="0.2">
      <c r="A4142" s="202" t="s">
        <v>6495</v>
      </c>
      <c r="B4142" s="203">
        <v>1.88</v>
      </c>
      <c r="D4142" s="53" t="s">
        <v>6221</v>
      </c>
      <c r="E4142" s="55" t="s">
        <v>6220</v>
      </c>
      <c r="F4142" s="53" t="s">
        <v>201</v>
      </c>
    </row>
    <row r="4143" spans="1:6" x14ac:dyDescent="0.2">
      <c r="A4143" s="202" t="s">
        <v>6497</v>
      </c>
      <c r="B4143" s="203">
        <v>1.63</v>
      </c>
      <c r="D4143" s="53" t="s">
        <v>6222</v>
      </c>
      <c r="E4143" s="55" t="s">
        <v>6223</v>
      </c>
      <c r="F4143" s="53" t="s">
        <v>201</v>
      </c>
    </row>
    <row r="4144" spans="1:6" x14ac:dyDescent="0.2">
      <c r="A4144" s="202" t="s">
        <v>6498</v>
      </c>
      <c r="B4144" s="203">
        <v>2.2400000000000002</v>
      </c>
      <c r="D4144" s="53" t="s">
        <v>6224</v>
      </c>
      <c r="E4144" s="55" t="s">
        <v>6223</v>
      </c>
      <c r="F4144" s="53" t="s">
        <v>201</v>
      </c>
    </row>
    <row r="4145" spans="1:6" x14ac:dyDescent="0.2">
      <c r="A4145" s="202" t="s">
        <v>6500</v>
      </c>
      <c r="B4145" s="203">
        <v>1.94</v>
      </c>
      <c r="D4145" s="53" t="s">
        <v>6225</v>
      </c>
      <c r="E4145" s="55" t="s">
        <v>6226</v>
      </c>
      <c r="F4145" s="53" t="s">
        <v>201</v>
      </c>
    </row>
    <row r="4146" spans="1:6" x14ac:dyDescent="0.2">
      <c r="A4146" s="202" t="s">
        <v>6501</v>
      </c>
      <c r="B4146" s="203">
        <v>2.69</v>
      </c>
      <c r="D4146" s="53" t="s">
        <v>6227</v>
      </c>
      <c r="E4146" s="55" t="s">
        <v>6226</v>
      </c>
      <c r="F4146" s="53" t="s">
        <v>201</v>
      </c>
    </row>
    <row r="4147" spans="1:6" x14ac:dyDescent="0.2">
      <c r="A4147" s="202" t="s">
        <v>6503</v>
      </c>
      <c r="B4147" s="203">
        <v>2.33</v>
      </c>
      <c r="D4147" s="53" t="s">
        <v>6228</v>
      </c>
      <c r="E4147" s="55" t="s">
        <v>6229</v>
      </c>
      <c r="F4147" s="53" t="s">
        <v>201</v>
      </c>
    </row>
    <row r="4148" spans="1:6" x14ac:dyDescent="0.2">
      <c r="A4148" s="202" t="s">
        <v>6504</v>
      </c>
      <c r="B4148" s="203">
        <v>2.96</v>
      </c>
      <c r="D4148" s="53" t="s">
        <v>6230</v>
      </c>
      <c r="E4148" s="55" t="s">
        <v>6229</v>
      </c>
      <c r="F4148" s="53" t="s">
        <v>201</v>
      </c>
    </row>
    <row r="4149" spans="1:6" x14ac:dyDescent="0.2">
      <c r="A4149" s="202" t="s">
        <v>6506</v>
      </c>
      <c r="B4149" s="203">
        <v>2.57</v>
      </c>
      <c r="D4149" s="53" t="s">
        <v>6231</v>
      </c>
      <c r="E4149" s="55" t="s">
        <v>6232</v>
      </c>
      <c r="F4149" s="53" t="s">
        <v>201</v>
      </c>
    </row>
    <row r="4150" spans="1:6" x14ac:dyDescent="0.2">
      <c r="A4150" s="202" t="s">
        <v>6507</v>
      </c>
      <c r="B4150" s="203">
        <v>3.82</v>
      </c>
      <c r="D4150" s="53" t="s">
        <v>6233</v>
      </c>
      <c r="E4150" s="55" t="s">
        <v>6232</v>
      </c>
      <c r="F4150" s="53" t="s">
        <v>201</v>
      </c>
    </row>
    <row r="4151" spans="1:6" x14ac:dyDescent="0.2">
      <c r="A4151" s="202" t="s">
        <v>6509</v>
      </c>
      <c r="B4151" s="203">
        <v>3.31</v>
      </c>
      <c r="D4151" s="53" t="s">
        <v>6234</v>
      </c>
      <c r="E4151" s="55" t="s">
        <v>6235</v>
      </c>
      <c r="F4151" s="53" t="s">
        <v>201</v>
      </c>
    </row>
    <row r="4152" spans="1:6" x14ac:dyDescent="0.2">
      <c r="A4152" s="202" t="s">
        <v>6510</v>
      </c>
      <c r="B4152" s="203">
        <v>4.9000000000000004</v>
      </c>
      <c r="D4152" s="53" t="s">
        <v>6236</v>
      </c>
      <c r="E4152" s="55" t="s">
        <v>6235</v>
      </c>
      <c r="F4152" s="53" t="s">
        <v>201</v>
      </c>
    </row>
    <row r="4153" spans="1:6" x14ac:dyDescent="0.2">
      <c r="A4153" s="202" t="s">
        <v>6512</v>
      </c>
      <c r="B4153" s="203">
        <v>4.24</v>
      </c>
      <c r="D4153" s="53" t="s">
        <v>6237</v>
      </c>
      <c r="E4153" s="55" t="s">
        <v>6238</v>
      </c>
      <c r="F4153" s="53" t="s">
        <v>201</v>
      </c>
    </row>
    <row r="4154" spans="1:6" x14ac:dyDescent="0.2">
      <c r="A4154" s="202" t="s">
        <v>6513</v>
      </c>
      <c r="B4154" s="203">
        <v>1721.73</v>
      </c>
      <c r="D4154" s="53" t="s">
        <v>6239</v>
      </c>
      <c r="E4154" s="55" t="s">
        <v>6238</v>
      </c>
      <c r="F4154" s="53" t="s">
        <v>201</v>
      </c>
    </row>
    <row r="4155" spans="1:6" x14ac:dyDescent="0.2">
      <c r="A4155" s="202" t="s">
        <v>6515</v>
      </c>
      <c r="B4155" s="203">
        <v>1495.05</v>
      </c>
      <c r="D4155" s="53" t="s">
        <v>6240</v>
      </c>
      <c r="E4155" s="55" t="s">
        <v>6241</v>
      </c>
      <c r="F4155" s="53" t="s">
        <v>201</v>
      </c>
    </row>
    <row r="4156" spans="1:6" x14ac:dyDescent="0.2">
      <c r="A4156" s="202" t="s">
        <v>6516</v>
      </c>
      <c r="B4156" s="203">
        <v>850.67</v>
      </c>
      <c r="D4156" s="53" t="s">
        <v>6242</v>
      </c>
      <c r="E4156" s="55" t="s">
        <v>6241</v>
      </c>
      <c r="F4156" s="53" t="s">
        <v>201</v>
      </c>
    </row>
    <row r="4157" spans="1:6" x14ac:dyDescent="0.2">
      <c r="A4157" s="202" t="s">
        <v>6518</v>
      </c>
      <c r="B4157" s="203">
        <v>738.79</v>
      </c>
      <c r="D4157" s="53" t="s">
        <v>6243</v>
      </c>
      <c r="E4157" s="55" t="s">
        <v>6244</v>
      </c>
      <c r="F4157" s="53" t="s">
        <v>201</v>
      </c>
    </row>
    <row r="4158" spans="1:6" x14ac:dyDescent="0.2">
      <c r="A4158" s="202" t="s">
        <v>6519</v>
      </c>
      <c r="B4158" s="203">
        <v>443.46</v>
      </c>
      <c r="D4158" s="53" t="s">
        <v>6245</v>
      </c>
      <c r="E4158" s="55" t="s">
        <v>6244</v>
      </c>
      <c r="F4158" s="53" t="s">
        <v>201</v>
      </c>
    </row>
    <row r="4159" spans="1:6" x14ac:dyDescent="0.2">
      <c r="A4159" s="202" t="s">
        <v>6521</v>
      </c>
      <c r="B4159" s="203">
        <v>385.27</v>
      </c>
      <c r="D4159" s="53" t="s">
        <v>6246</v>
      </c>
      <c r="E4159" s="55" t="s">
        <v>6247</v>
      </c>
      <c r="F4159" s="53" t="s">
        <v>201</v>
      </c>
    </row>
    <row r="4160" spans="1:6" x14ac:dyDescent="0.2">
      <c r="A4160" s="202" t="s">
        <v>6522</v>
      </c>
      <c r="B4160" s="203">
        <v>44.1</v>
      </c>
      <c r="D4160" s="53" t="s">
        <v>6248</v>
      </c>
      <c r="E4160" s="55" t="s">
        <v>6247</v>
      </c>
      <c r="F4160" s="53" t="s">
        <v>201</v>
      </c>
    </row>
    <row r="4161" spans="1:6" x14ac:dyDescent="0.2">
      <c r="A4161" s="202" t="s">
        <v>6524</v>
      </c>
      <c r="B4161" s="203">
        <v>38.869999999999997</v>
      </c>
      <c r="D4161" s="53" t="s">
        <v>6249</v>
      </c>
      <c r="E4161" s="55" t="s">
        <v>6250</v>
      </c>
      <c r="F4161" s="53" t="s">
        <v>201</v>
      </c>
    </row>
    <row r="4162" spans="1:6" x14ac:dyDescent="0.2">
      <c r="A4162" s="202" t="s">
        <v>6525</v>
      </c>
      <c r="B4162" s="203">
        <v>54.81</v>
      </c>
      <c r="D4162" s="53" t="s">
        <v>6251</v>
      </c>
      <c r="E4162" s="55" t="s">
        <v>6250</v>
      </c>
      <c r="F4162" s="53" t="s">
        <v>201</v>
      </c>
    </row>
    <row r="4163" spans="1:6" x14ac:dyDescent="0.2">
      <c r="A4163" s="202" t="s">
        <v>6527</v>
      </c>
      <c r="B4163" s="203">
        <v>48.32</v>
      </c>
      <c r="D4163" s="53" t="s">
        <v>6252</v>
      </c>
      <c r="E4163" s="55" t="s">
        <v>6253</v>
      </c>
      <c r="F4163" s="53" t="s">
        <v>201</v>
      </c>
    </row>
    <row r="4164" spans="1:6" x14ac:dyDescent="0.2">
      <c r="A4164" s="202" t="s">
        <v>6528</v>
      </c>
      <c r="B4164" s="203">
        <v>215.02</v>
      </c>
      <c r="D4164" s="53" t="s">
        <v>6254</v>
      </c>
      <c r="E4164" s="55" t="s">
        <v>6253</v>
      </c>
      <c r="F4164" s="53" t="s">
        <v>201</v>
      </c>
    </row>
    <row r="4165" spans="1:6" x14ac:dyDescent="0.2">
      <c r="A4165" s="202" t="s">
        <v>6530</v>
      </c>
      <c r="B4165" s="203">
        <v>205.48</v>
      </c>
      <c r="D4165" s="53" t="s">
        <v>6255</v>
      </c>
      <c r="E4165" s="55" t="s">
        <v>6256</v>
      </c>
      <c r="F4165" s="53" t="s">
        <v>201</v>
      </c>
    </row>
    <row r="4166" spans="1:6" x14ac:dyDescent="0.2">
      <c r="A4166" s="202" t="s">
        <v>6531</v>
      </c>
      <c r="B4166" s="203">
        <v>226.96</v>
      </c>
      <c r="D4166" s="53" t="s">
        <v>6257</v>
      </c>
      <c r="E4166" s="55" t="s">
        <v>6256</v>
      </c>
      <c r="F4166" s="53" t="s">
        <v>201</v>
      </c>
    </row>
    <row r="4167" spans="1:6" x14ac:dyDescent="0.2">
      <c r="A4167" s="202" t="s">
        <v>6533</v>
      </c>
      <c r="B4167" s="203">
        <v>217.37</v>
      </c>
      <c r="D4167" s="53" t="s">
        <v>6258</v>
      </c>
      <c r="E4167" s="55" t="s">
        <v>6259</v>
      </c>
      <c r="F4167" s="53" t="s">
        <v>201</v>
      </c>
    </row>
    <row r="4168" spans="1:6" x14ac:dyDescent="0.2">
      <c r="A4168" s="202" t="s">
        <v>6534</v>
      </c>
      <c r="B4168" s="203">
        <v>258.24</v>
      </c>
      <c r="D4168" s="53" t="s">
        <v>6260</v>
      </c>
      <c r="E4168" s="55" t="s">
        <v>6259</v>
      </c>
      <c r="F4168" s="53" t="s">
        <v>201</v>
      </c>
    </row>
    <row r="4169" spans="1:6" x14ac:dyDescent="0.2">
      <c r="A4169" s="202" t="s">
        <v>6536</v>
      </c>
      <c r="B4169" s="203">
        <v>246.75</v>
      </c>
      <c r="D4169" s="53" t="s">
        <v>6261</v>
      </c>
      <c r="E4169" s="55" t="s">
        <v>6262</v>
      </c>
      <c r="F4169" s="53" t="s">
        <v>201</v>
      </c>
    </row>
    <row r="4170" spans="1:6" x14ac:dyDescent="0.2">
      <c r="A4170" s="202" t="s">
        <v>6537</v>
      </c>
      <c r="B4170" s="203">
        <v>275.60000000000002</v>
      </c>
      <c r="D4170" s="53" t="s">
        <v>6263</v>
      </c>
      <c r="E4170" s="55" t="s">
        <v>6262</v>
      </c>
      <c r="F4170" s="53" t="s">
        <v>201</v>
      </c>
    </row>
    <row r="4171" spans="1:6" x14ac:dyDescent="0.2">
      <c r="A4171" s="202" t="s">
        <v>6539</v>
      </c>
      <c r="B4171" s="203">
        <v>262.62</v>
      </c>
      <c r="D4171" s="53" t="s">
        <v>6264</v>
      </c>
      <c r="E4171" s="55" t="s">
        <v>6265</v>
      </c>
      <c r="F4171" s="53" t="s">
        <v>201</v>
      </c>
    </row>
    <row r="4172" spans="1:6" x14ac:dyDescent="0.2">
      <c r="A4172" s="202" t="s">
        <v>6540</v>
      </c>
      <c r="B4172" s="203">
        <v>292.06</v>
      </c>
      <c r="D4172" s="53" t="s">
        <v>6266</v>
      </c>
      <c r="E4172" s="55" t="s">
        <v>6265</v>
      </c>
      <c r="F4172" s="53" t="s">
        <v>201</v>
      </c>
    </row>
    <row r="4173" spans="1:6" x14ac:dyDescent="0.2">
      <c r="A4173" s="202" t="s">
        <v>6542</v>
      </c>
      <c r="B4173" s="203">
        <v>278.17</v>
      </c>
      <c r="D4173" s="53" t="s">
        <v>6267</v>
      </c>
      <c r="E4173" s="55" t="s">
        <v>6268</v>
      </c>
      <c r="F4173" s="53" t="s">
        <v>201</v>
      </c>
    </row>
    <row r="4174" spans="1:6" x14ac:dyDescent="0.2">
      <c r="A4174" s="202" t="s">
        <v>6543</v>
      </c>
      <c r="B4174" s="203">
        <v>53.56</v>
      </c>
      <c r="D4174" s="53" t="s">
        <v>6269</v>
      </c>
      <c r="E4174" s="55" t="s">
        <v>6268</v>
      </c>
      <c r="F4174" s="53" t="s">
        <v>201</v>
      </c>
    </row>
    <row r="4175" spans="1:6" x14ac:dyDescent="0.2">
      <c r="A4175" s="202" t="s">
        <v>6545</v>
      </c>
      <c r="B4175" s="203">
        <v>47.07</v>
      </c>
      <c r="D4175" s="53" t="s">
        <v>6270</v>
      </c>
      <c r="E4175" s="55" t="s">
        <v>6271</v>
      </c>
      <c r="F4175" s="53" t="s">
        <v>201</v>
      </c>
    </row>
    <row r="4176" spans="1:6" x14ac:dyDescent="0.2">
      <c r="A4176" s="202" t="s">
        <v>6546</v>
      </c>
      <c r="B4176" s="203">
        <v>54.95</v>
      </c>
      <c r="D4176" s="53" t="s">
        <v>6272</v>
      </c>
      <c r="E4176" s="55" t="s">
        <v>6271</v>
      </c>
      <c r="F4176" s="53" t="s">
        <v>201</v>
      </c>
    </row>
    <row r="4177" spans="1:6" x14ac:dyDescent="0.2">
      <c r="A4177" s="202" t="s">
        <v>6548</v>
      </c>
      <c r="B4177" s="203">
        <v>48.44</v>
      </c>
      <c r="D4177" s="53" t="s">
        <v>6273</v>
      </c>
      <c r="E4177" s="55" t="s">
        <v>6274</v>
      </c>
      <c r="F4177" s="53" t="s">
        <v>201</v>
      </c>
    </row>
    <row r="4178" spans="1:6" x14ac:dyDescent="0.2">
      <c r="A4178" s="202" t="s">
        <v>6549</v>
      </c>
      <c r="B4178" s="203">
        <v>213.68</v>
      </c>
      <c r="D4178" s="53" t="s">
        <v>6275</v>
      </c>
      <c r="E4178" s="55" t="s">
        <v>6274</v>
      </c>
      <c r="F4178" s="53" t="s">
        <v>201</v>
      </c>
    </row>
    <row r="4179" spans="1:6" x14ac:dyDescent="0.2">
      <c r="A4179" s="202" t="s">
        <v>6551</v>
      </c>
      <c r="B4179" s="203">
        <v>204.18</v>
      </c>
      <c r="D4179" s="53" t="s">
        <v>6276</v>
      </c>
      <c r="E4179" s="55" t="s">
        <v>6277</v>
      </c>
      <c r="F4179" s="53" t="s">
        <v>201</v>
      </c>
    </row>
    <row r="4180" spans="1:6" x14ac:dyDescent="0.2">
      <c r="A4180" s="202" t="s">
        <v>6552</v>
      </c>
      <c r="B4180" s="203">
        <v>225.87</v>
      </c>
      <c r="D4180" s="53" t="s">
        <v>6278</v>
      </c>
      <c r="E4180" s="55" t="s">
        <v>6277</v>
      </c>
      <c r="F4180" s="53" t="s">
        <v>201</v>
      </c>
    </row>
    <row r="4181" spans="1:6" x14ac:dyDescent="0.2">
      <c r="A4181" s="202" t="s">
        <v>6554</v>
      </c>
      <c r="B4181" s="203">
        <v>216.31</v>
      </c>
      <c r="D4181" s="53" t="s">
        <v>6279</v>
      </c>
      <c r="E4181" s="55" t="s">
        <v>6280</v>
      </c>
      <c r="F4181" s="53" t="s">
        <v>201</v>
      </c>
    </row>
    <row r="4182" spans="1:6" x14ac:dyDescent="0.2">
      <c r="A4182" s="202" t="s">
        <v>6555</v>
      </c>
      <c r="B4182" s="203">
        <v>260.02999999999997</v>
      </c>
      <c r="D4182" s="53" t="s">
        <v>6281</v>
      </c>
      <c r="E4182" s="55" t="s">
        <v>6280</v>
      </c>
      <c r="F4182" s="53" t="s">
        <v>201</v>
      </c>
    </row>
    <row r="4183" spans="1:6" x14ac:dyDescent="0.2">
      <c r="A4183" s="202" t="s">
        <v>6557</v>
      </c>
      <c r="B4183" s="203">
        <v>248.46</v>
      </c>
      <c r="D4183" s="53" t="s">
        <v>6282</v>
      </c>
      <c r="E4183" s="55" t="s">
        <v>6283</v>
      </c>
      <c r="F4183" s="53" t="s">
        <v>201</v>
      </c>
    </row>
    <row r="4184" spans="1:6" x14ac:dyDescent="0.2">
      <c r="A4184" s="202" t="s">
        <v>6558</v>
      </c>
      <c r="B4184" s="203">
        <v>12.14</v>
      </c>
      <c r="D4184" s="53" t="s">
        <v>6284</v>
      </c>
      <c r="E4184" s="55" t="s">
        <v>6283</v>
      </c>
      <c r="F4184" s="53" t="s">
        <v>201</v>
      </c>
    </row>
    <row r="4185" spans="1:6" x14ac:dyDescent="0.2">
      <c r="A4185" s="202" t="s">
        <v>6560</v>
      </c>
      <c r="B4185" s="203">
        <v>10.73</v>
      </c>
      <c r="D4185" s="53" t="s">
        <v>6285</v>
      </c>
      <c r="E4185" s="55" t="s">
        <v>6286</v>
      </c>
      <c r="F4185" s="53" t="s">
        <v>201</v>
      </c>
    </row>
    <row r="4186" spans="1:6" x14ac:dyDescent="0.2">
      <c r="A4186" s="202" t="s">
        <v>6561</v>
      </c>
      <c r="B4186" s="203">
        <v>46.27</v>
      </c>
      <c r="D4186" s="53" t="s">
        <v>6287</v>
      </c>
      <c r="E4186" s="55" t="s">
        <v>6286</v>
      </c>
      <c r="F4186" s="53" t="s">
        <v>201</v>
      </c>
    </row>
    <row r="4187" spans="1:6" x14ac:dyDescent="0.2">
      <c r="A4187" s="202" t="s">
        <v>6563</v>
      </c>
      <c r="B4187" s="203">
        <v>40.25</v>
      </c>
      <c r="D4187" s="53" t="s">
        <v>6288</v>
      </c>
      <c r="E4187" s="55" t="s">
        <v>6289</v>
      </c>
      <c r="F4187" s="53" t="s">
        <v>201</v>
      </c>
    </row>
    <row r="4188" spans="1:6" x14ac:dyDescent="0.2">
      <c r="A4188" s="202" t="s">
        <v>6564</v>
      </c>
      <c r="B4188" s="203">
        <v>184.22</v>
      </c>
      <c r="D4188" s="53" t="s">
        <v>6290</v>
      </c>
      <c r="E4188" s="55" t="s">
        <v>6289</v>
      </c>
      <c r="F4188" s="53" t="s">
        <v>201</v>
      </c>
    </row>
    <row r="4189" spans="1:6" x14ac:dyDescent="0.2">
      <c r="A4189" s="202" t="s">
        <v>6566</v>
      </c>
      <c r="B4189" s="203">
        <v>160.15</v>
      </c>
      <c r="D4189" s="53" t="s">
        <v>6291</v>
      </c>
      <c r="E4189" s="55" t="s">
        <v>6292</v>
      </c>
      <c r="F4189" s="53" t="s">
        <v>201</v>
      </c>
    </row>
    <row r="4190" spans="1:6" x14ac:dyDescent="0.2">
      <c r="A4190" s="202" t="s">
        <v>6567</v>
      </c>
      <c r="B4190" s="203">
        <v>254.36</v>
      </c>
      <c r="D4190" s="53" t="s">
        <v>6293</v>
      </c>
      <c r="E4190" s="55" t="s">
        <v>6292</v>
      </c>
      <c r="F4190" s="53" t="s">
        <v>201</v>
      </c>
    </row>
    <row r="4191" spans="1:6" x14ac:dyDescent="0.2">
      <c r="A4191" s="202" t="s">
        <v>6569</v>
      </c>
      <c r="B4191" s="203">
        <v>220.94</v>
      </c>
      <c r="D4191" s="53" t="s">
        <v>6294</v>
      </c>
      <c r="E4191" s="55" t="s">
        <v>6295</v>
      </c>
      <c r="F4191" s="53" t="s">
        <v>201</v>
      </c>
    </row>
    <row r="4192" spans="1:6" x14ac:dyDescent="0.2">
      <c r="A4192" s="202" t="s">
        <v>6570</v>
      </c>
      <c r="B4192" s="203">
        <v>92.11</v>
      </c>
      <c r="D4192" s="53" t="s">
        <v>6296</v>
      </c>
      <c r="E4192" s="55" t="s">
        <v>6295</v>
      </c>
      <c r="F4192" s="53" t="s">
        <v>201</v>
      </c>
    </row>
    <row r="4193" spans="1:6" x14ac:dyDescent="0.2">
      <c r="A4193" s="202" t="s">
        <v>6572</v>
      </c>
      <c r="B4193" s="203">
        <v>80.069999999999993</v>
      </c>
      <c r="D4193" s="53" t="s">
        <v>6297</v>
      </c>
      <c r="E4193" s="55" t="s">
        <v>6298</v>
      </c>
      <c r="F4193" s="53" t="s">
        <v>201</v>
      </c>
    </row>
    <row r="4194" spans="1:6" x14ac:dyDescent="0.2">
      <c r="A4194" s="202" t="s">
        <v>6573</v>
      </c>
      <c r="B4194" s="203">
        <v>92.11</v>
      </c>
      <c r="D4194" s="53" t="s">
        <v>6299</v>
      </c>
      <c r="E4194" s="55" t="s">
        <v>6298</v>
      </c>
      <c r="F4194" s="53" t="s">
        <v>201</v>
      </c>
    </row>
    <row r="4195" spans="1:6" x14ac:dyDescent="0.2">
      <c r="A4195" s="202" t="s">
        <v>6575</v>
      </c>
      <c r="B4195" s="203">
        <v>80.069999999999993</v>
      </c>
      <c r="D4195" s="53" t="s">
        <v>6300</v>
      </c>
      <c r="E4195" s="55" t="s">
        <v>6301</v>
      </c>
      <c r="F4195" s="53" t="s">
        <v>201</v>
      </c>
    </row>
    <row r="4196" spans="1:6" x14ac:dyDescent="0.2">
      <c r="A4196" s="202" t="s">
        <v>6576</v>
      </c>
      <c r="B4196" s="203">
        <v>184.22</v>
      </c>
      <c r="D4196" s="53" t="s">
        <v>6302</v>
      </c>
      <c r="E4196" s="55" t="s">
        <v>6301</v>
      </c>
      <c r="F4196" s="53" t="s">
        <v>201</v>
      </c>
    </row>
    <row r="4197" spans="1:6" x14ac:dyDescent="0.2">
      <c r="A4197" s="202" t="s">
        <v>6578</v>
      </c>
      <c r="B4197" s="203">
        <v>160.15</v>
      </c>
      <c r="D4197" s="53" t="s">
        <v>6303</v>
      </c>
      <c r="E4197" s="55" t="s">
        <v>6304</v>
      </c>
      <c r="F4197" s="53" t="s">
        <v>83</v>
      </c>
    </row>
    <row r="4198" spans="1:6" x14ac:dyDescent="0.2">
      <c r="A4198" s="202" t="s">
        <v>6579</v>
      </c>
      <c r="B4198" s="203">
        <v>276.33999999999997</v>
      </c>
      <c r="D4198" s="53" t="s">
        <v>6305</v>
      </c>
      <c r="E4198" s="55" t="s">
        <v>6304</v>
      </c>
      <c r="F4198" s="53" t="s">
        <v>83</v>
      </c>
    </row>
    <row r="4199" spans="1:6" x14ac:dyDescent="0.2">
      <c r="A4199" s="202" t="s">
        <v>6581</v>
      </c>
      <c r="B4199" s="203">
        <v>240.23</v>
      </c>
      <c r="D4199" s="53" t="s">
        <v>6306</v>
      </c>
      <c r="E4199" s="55" t="s">
        <v>6307</v>
      </c>
      <c r="F4199" s="53" t="s">
        <v>83</v>
      </c>
    </row>
    <row r="4200" spans="1:6" x14ac:dyDescent="0.2">
      <c r="A4200" s="202" t="s">
        <v>6582</v>
      </c>
      <c r="B4200" s="203">
        <v>467.15</v>
      </c>
      <c r="D4200" s="53" t="s">
        <v>6308</v>
      </c>
      <c r="E4200" s="55" t="s">
        <v>6307</v>
      </c>
      <c r="F4200" s="53" t="s">
        <v>83</v>
      </c>
    </row>
    <row r="4201" spans="1:6" x14ac:dyDescent="0.2">
      <c r="A4201" s="202" t="s">
        <v>6584</v>
      </c>
      <c r="B4201" s="203">
        <v>406.84</v>
      </c>
      <c r="D4201" s="53" t="s">
        <v>6309</v>
      </c>
      <c r="E4201" s="55" t="s">
        <v>6310</v>
      </c>
      <c r="F4201" s="53" t="s">
        <v>83</v>
      </c>
    </row>
    <row r="4202" spans="1:6" x14ac:dyDescent="0.2">
      <c r="A4202" s="202" t="s">
        <v>6585</v>
      </c>
      <c r="B4202" s="203">
        <v>120.4</v>
      </c>
      <c r="D4202" s="53" t="s">
        <v>6311</v>
      </c>
      <c r="E4202" s="55" t="s">
        <v>6310</v>
      </c>
      <c r="F4202" s="53" t="s">
        <v>83</v>
      </c>
    </row>
    <row r="4203" spans="1:6" x14ac:dyDescent="0.2">
      <c r="A4203" s="202" t="s">
        <v>6587</v>
      </c>
      <c r="B4203" s="203">
        <v>104.74</v>
      </c>
      <c r="D4203" s="53" t="s">
        <v>6312</v>
      </c>
      <c r="E4203" s="55" t="s">
        <v>6313</v>
      </c>
      <c r="F4203" s="53" t="s">
        <v>83</v>
      </c>
    </row>
    <row r="4204" spans="1:6" x14ac:dyDescent="0.2">
      <c r="A4204" s="202" t="s">
        <v>6588</v>
      </c>
      <c r="B4204" s="203">
        <v>69.63</v>
      </c>
      <c r="D4204" s="53" t="s">
        <v>6314</v>
      </c>
      <c r="E4204" s="55" t="s">
        <v>6313</v>
      </c>
      <c r="F4204" s="53" t="s">
        <v>83</v>
      </c>
    </row>
    <row r="4205" spans="1:6" x14ac:dyDescent="0.2">
      <c r="A4205" s="202" t="s">
        <v>6590</v>
      </c>
      <c r="B4205" s="203">
        <v>60.59</v>
      </c>
      <c r="D4205" s="53" t="s">
        <v>6315</v>
      </c>
      <c r="E4205" s="55" t="s">
        <v>6316</v>
      </c>
      <c r="F4205" s="53" t="s">
        <v>83</v>
      </c>
    </row>
    <row r="4206" spans="1:6" x14ac:dyDescent="0.2">
      <c r="A4206" s="202" t="s">
        <v>6591</v>
      </c>
      <c r="B4206" s="203">
        <v>4.7300000000000004</v>
      </c>
      <c r="D4206" s="53" t="s">
        <v>6317</v>
      </c>
      <c r="E4206" s="55" t="s">
        <v>6316</v>
      </c>
      <c r="F4206" s="53" t="s">
        <v>83</v>
      </c>
    </row>
    <row r="4207" spans="1:6" x14ac:dyDescent="0.2">
      <c r="A4207" s="202" t="s">
        <v>6593</v>
      </c>
      <c r="B4207" s="203">
        <v>4.1399999999999997</v>
      </c>
      <c r="D4207" s="53" t="s">
        <v>6318</v>
      </c>
      <c r="E4207" s="55" t="s">
        <v>6319</v>
      </c>
      <c r="F4207" s="53" t="s">
        <v>83</v>
      </c>
    </row>
    <row r="4208" spans="1:6" x14ac:dyDescent="0.2">
      <c r="A4208" s="202" t="s">
        <v>6594</v>
      </c>
      <c r="B4208" s="203">
        <v>7.66</v>
      </c>
      <c r="D4208" s="53" t="s">
        <v>6320</v>
      </c>
      <c r="E4208" s="55" t="s">
        <v>6319</v>
      </c>
      <c r="F4208" s="53" t="s">
        <v>83</v>
      </c>
    </row>
    <row r="4209" spans="1:6" x14ac:dyDescent="0.2">
      <c r="A4209" s="202" t="s">
        <v>6596</v>
      </c>
      <c r="B4209" s="203">
        <v>6.7</v>
      </c>
      <c r="D4209" s="53" t="s">
        <v>6321</v>
      </c>
      <c r="E4209" s="55" t="s">
        <v>6322</v>
      </c>
      <c r="F4209" s="53" t="s">
        <v>83</v>
      </c>
    </row>
    <row r="4210" spans="1:6" x14ac:dyDescent="0.2">
      <c r="A4210" s="202" t="s">
        <v>6597</v>
      </c>
      <c r="B4210" s="203">
        <v>11.14</v>
      </c>
      <c r="D4210" s="53" t="s">
        <v>6323</v>
      </c>
      <c r="E4210" s="55" t="s">
        <v>6322</v>
      </c>
      <c r="F4210" s="53" t="s">
        <v>83</v>
      </c>
    </row>
    <row r="4211" spans="1:6" x14ac:dyDescent="0.2">
      <c r="A4211" s="202" t="s">
        <v>6599</v>
      </c>
      <c r="B4211" s="203">
        <v>9.73</v>
      </c>
      <c r="D4211" s="53" t="s">
        <v>6324</v>
      </c>
      <c r="E4211" s="55" t="s">
        <v>6325</v>
      </c>
      <c r="F4211" s="53" t="s">
        <v>83</v>
      </c>
    </row>
    <row r="4212" spans="1:6" x14ac:dyDescent="0.2">
      <c r="A4212" s="202" t="s">
        <v>6600</v>
      </c>
      <c r="B4212" s="203">
        <v>18.309999999999999</v>
      </c>
      <c r="D4212" s="53" t="s">
        <v>6326</v>
      </c>
      <c r="E4212" s="55" t="s">
        <v>6325</v>
      </c>
      <c r="F4212" s="53" t="s">
        <v>83</v>
      </c>
    </row>
    <row r="4213" spans="1:6" x14ac:dyDescent="0.2">
      <c r="A4213" s="202" t="s">
        <v>6602</v>
      </c>
      <c r="B4213" s="203">
        <v>15.99</v>
      </c>
      <c r="D4213" s="53" t="s">
        <v>6327</v>
      </c>
      <c r="E4213" s="55" t="s">
        <v>6328</v>
      </c>
      <c r="F4213" s="53" t="s">
        <v>83</v>
      </c>
    </row>
    <row r="4214" spans="1:6" x14ac:dyDescent="0.2">
      <c r="A4214" s="202" t="s">
        <v>6603</v>
      </c>
      <c r="B4214" s="203">
        <v>27.47</v>
      </c>
      <c r="D4214" s="53" t="s">
        <v>6329</v>
      </c>
      <c r="E4214" s="55" t="s">
        <v>6328</v>
      </c>
      <c r="F4214" s="53" t="s">
        <v>83</v>
      </c>
    </row>
    <row r="4215" spans="1:6" x14ac:dyDescent="0.2">
      <c r="A4215" s="202" t="s">
        <v>6605</v>
      </c>
      <c r="B4215" s="203">
        <v>23.98</v>
      </c>
      <c r="D4215" s="53" t="s">
        <v>6330</v>
      </c>
      <c r="E4215" s="55" t="s">
        <v>6331</v>
      </c>
      <c r="F4215" s="53" t="s">
        <v>201</v>
      </c>
    </row>
    <row r="4216" spans="1:6" x14ac:dyDescent="0.2">
      <c r="A4216" s="202" t="s">
        <v>6606</v>
      </c>
      <c r="B4216" s="203">
        <v>35.85</v>
      </c>
      <c r="D4216" s="53" t="s">
        <v>6332</v>
      </c>
      <c r="E4216" s="55" t="s">
        <v>6331</v>
      </c>
      <c r="F4216" s="53" t="s">
        <v>201</v>
      </c>
    </row>
    <row r="4217" spans="1:6" x14ac:dyDescent="0.2">
      <c r="A4217" s="202" t="s">
        <v>6608</v>
      </c>
      <c r="B4217" s="203">
        <v>31.3</v>
      </c>
      <c r="D4217" s="53" t="s">
        <v>6333</v>
      </c>
      <c r="E4217" s="55" t="s">
        <v>6334</v>
      </c>
      <c r="F4217" s="53" t="s">
        <v>201</v>
      </c>
    </row>
    <row r="4218" spans="1:6" x14ac:dyDescent="0.2">
      <c r="A4218" s="202" t="s">
        <v>6609</v>
      </c>
      <c r="B4218" s="203">
        <v>40.31</v>
      </c>
      <c r="D4218" s="53" t="s">
        <v>6335</v>
      </c>
      <c r="E4218" s="55" t="s">
        <v>6334</v>
      </c>
      <c r="F4218" s="53" t="s">
        <v>201</v>
      </c>
    </row>
    <row r="4219" spans="1:6" x14ac:dyDescent="0.2">
      <c r="A4219" s="202" t="s">
        <v>6611</v>
      </c>
      <c r="B4219" s="203">
        <v>35.840000000000003</v>
      </c>
      <c r="D4219" s="53" t="s">
        <v>6336</v>
      </c>
      <c r="E4219" s="55" t="s">
        <v>6337</v>
      </c>
      <c r="F4219" s="53" t="s">
        <v>201</v>
      </c>
    </row>
    <row r="4220" spans="1:6" x14ac:dyDescent="0.2">
      <c r="A4220" s="202" t="s">
        <v>6612</v>
      </c>
      <c r="B4220" s="203">
        <v>46.77</v>
      </c>
      <c r="D4220" s="53" t="s">
        <v>6338</v>
      </c>
      <c r="E4220" s="55" t="s">
        <v>6337</v>
      </c>
      <c r="F4220" s="53" t="s">
        <v>201</v>
      </c>
    </row>
    <row r="4221" spans="1:6" x14ac:dyDescent="0.2">
      <c r="A4221" s="202" t="s">
        <v>6614</v>
      </c>
      <c r="B4221" s="203">
        <v>41.57</v>
      </c>
      <c r="D4221" s="53" t="s">
        <v>6339</v>
      </c>
      <c r="E4221" s="55" t="s">
        <v>6340</v>
      </c>
      <c r="F4221" s="53" t="s">
        <v>201</v>
      </c>
    </row>
    <row r="4222" spans="1:6" x14ac:dyDescent="0.2">
      <c r="A4222" s="202" t="s">
        <v>6615</v>
      </c>
      <c r="B4222" s="203">
        <v>54.64</v>
      </c>
      <c r="D4222" s="53" t="s">
        <v>6341</v>
      </c>
      <c r="E4222" s="55" t="s">
        <v>6340</v>
      </c>
      <c r="F4222" s="53" t="s">
        <v>201</v>
      </c>
    </row>
    <row r="4223" spans="1:6" x14ac:dyDescent="0.2">
      <c r="A4223" s="202" t="s">
        <v>6617</v>
      </c>
      <c r="B4223" s="203">
        <v>48.59</v>
      </c>
      <c r="D4223" s="53" t="s">
        <v>6342</v>
      </c>
      <c r="E4223" s="55" t="s">
        <v>6343</v>
      </c>
      <c r="F4223" s="53" t="s">
        <v>201</v>
      </c>
    </row>
    <row r="4224" spans="1:6" x14ac:dyDescent="0.2">
      <c r="A4224" s="202" t="s">
        <v>6618</v>
      </c>
      <c r="B4224" s="203">
        <v>69.77</v>
      </c>
      <c r="D4224" s="53" t="s">
        <v>6344</v>
      </c>
      <c r="E4224" s="55" t="s">
        <v>6343</v>
      </c>
      <c r="F4224" s="53" t="s">
        <v>201</v>
      </c>
    </row>
    <row r="4225" spans="1:6" x14ac:dyDescent="0.2">
      <c r="A4225" s="202" t="s">
        <v>6620</v>
      </c>
      <c r="B4225" s="203">
        <v>62.72</v>
      </c>
      <c r="D4225" s="53" t="s">
        <v>6345</v>
      </c>
      <c r="E4225" s="55" t="s">
        <v>6346</v>
      </c>
      <c r="F4225" s="53" t="s">
        <v>201</v>
      </c>
    </row>
    <row r="4226" spans="1:6" x14ac:dyDescent="0.2">
      <c r="A4226" s="202" t="s">
        <v>6621</v>
      </c>
      <c r="B4226" s="203">
        <v>69.75</v>
      </c>
      <c r="D4226" s="53" t="s">
        <v>6347</v>
      </c>
      <c r="E4226" s="55" t="s">
        <v>6346</v>
      </c>
      <c r="F4226" s="53" t="s">
        <v>201</v>
      </c>
    </row>
    <row r="4227" spans="1:6" x14ac:dyDescent="0.2">
      <c r="A4227" s="202" t="s">
        <v>6623</v>
      </c>
      <c r="B4227" s="203">
        <v>62.06</v>
      </c>
      <c r="D4227" s="53" t="s">
        <v>6348</v>
      </c>
      <c r="E4227" s="55" t="s">
        <v>6349</v>
      </c>
      <c r="F4227" s="53" t="s">
        <v>201</v>
      </c>
    </row>
    <row r="4228" spans="1:6" x14ac:dyDescent="0.2">
      <c r="A4228" s="202" t="s">
        <v>6624</v>
      </c>
      <c r="B4228" s="203">
        <v>85.51</v>
      </c>
      <c r="D4228" s="53" t="s">
        <v>6350</v>
      </c>
      <c r="E4228" s="55" t="s">
        <v>6349</v>
      </c>
      <c r="F4228" s="53" t="s">
        <v>201</v>
      </c>
    </row>
    <row r="4229" spans="1:6" x14ac:dyDescent="0.2">
      <c r="A4229" s="202" t="s">
        <v>6626</v>
      </c>
      <c r="B4229" s="203">
        <v>76.13</v>
      </c>
      <c r="D4229" s="53" t="s">
        <v>6351</v>
      </c>
      <c r="E4229" s="55" t="s">
        <v>6352</v>
      </c>
      <c r="F4229" s="53" t="s">
        <v>201</v>
      </c>
    </row>
    <row r="4230" spans="1:6" x14ac:dyDescent="0.2">
      <c r="A4230" s="202" t="s">
        <v>6627</v>
      </c>
      <c r="B4230" s="203">
        <v>145.47999999999999</v>
      </c>
      <c r="D4230" s="53" t="s">
        <v>6353</v>
      </c>
      <c r="E4230" s="55" t="s">
        <v>6352</v>
      </c>
      <c r="F4230" s="53" t="s">
        <v>201</v>
      </c>
    </row>
    <row r="4231" spans="1:6" x14ac:dyDescent="0.2">
      <c r="A4231" s="202" t="s">
        <v>6629</v>
      </c>
      <c r="B4231" s="203">
        <v>134.69</v>
      </c>
      <c r="D4231" s="53" t="s">
        <v>6354</v>
      </c>
      <c r="E4231" s="55" t="s">
        <v>6355</v>
      </c>
      <c r="F4231" s="53" t="s">
        <v>201</v>
      </c>
    </row>
    <row r="4232" spans="1:6" x14ac:dyDescent="0.2">
      <c r="A4232" s="202" t="s">
        <v>6630</v>
      </c>
      <c r="B4232" s="203">
        <v>173.35</v>
      </c>
      <c r="D4232" s="53" t="s">
        <v>6356</v>
      </c>
      <c r="E4232" s="55" t="s">
        <v>6355</v>
      </c>
      <c r="F4232" s="53" t="s">
        <v>201</v>
      </c>
    </row>
    <row r="4233" spans="1:6" x14ac:dyDescent="0.2">
      <c r="A4233" s="202" t="s">
        <v>6632</v>
      </c>
      <c r="B4233" s="203">
        <v>160.57</v>
      </c>
      <c r="D4233" s="53" t="s">
        <v>6357</v>
      </c>
      <c r="E4233" s="55" t="s">
        <v>6358</v>
      </c>
      <c r="F4233" s="53" t="s">
        <v>201</v>
      </c>
    </row>
    <row r="4234" spans="1:6" x14ac:dyDescent="0.2">
      <c r="A4234" s="202" t="s">
        <v>6633</v>
      </c>
      <c r="B4234" s="203">
        <v>208.14</v>
      </c>
      <c r="D4234" s="53" t="s">
        <v>6359</v>
      </c>
      <c r="E4234" s="55" t="s">
        <v>6358</v>
      </c>
      <c r="F4234" s="53" t="s">
        <v>201</v>
      </c>
    </row>
    <row r="4235" spans="1:6" x14ac:dyDescent="0.2">
      <c r="A4235" s="202" t="s">
        <v>6635</v>
      </c>
      <c r="B4235" s="203">
        <v>193.04</v>
      </c>
      <c r="D4235" s="53" t="s">
        <v>6360</v>
      </c>
      <c r="E4235" s="55" t="s">
        <v>6361</v>
      </c>
      <c r="F4235" s="53" t="s">
        <v>201</v>
      </c>
    </row>
    <row r="4236" spans="1:6" x14ac:dyDescent="0.2">
      <c r="A4236" s="202" t="s">
        <v>6636</v>
      </c>
      <c r="B4236" s="203">
        <v>243.08</v>
      </c>
      <c r="D4236" s="53" t="s">
        <v>6362</v>
      </c>
      <c r="E4236" s="55" t="s">
        <v>6361</v>
      </c>
      <c r="F4236" s="53" t="s">
        <v>201</v>
      </c>
    </row>
    <row r="4237" spans="1:6" x14ac:dyDescent="0.2">
      <c r="A4237" s="202" t="s">
        <v>6638</v>
      </c>
      <c r="B4237" s="203">
        <v>225.62</v>
      </c>
      <c r="D4237" s="53" t="s">
        <v>6363</v>
      </c>
      <c r="E4237" s="55" t="s">
        <v>6364</v>
      </c>
      <c r="F4237" s="53" t="s">
        <v>201</v>
      </c>
    </row>
    <row r="4238" spans="1:6" x14ac:dyDescent="0.2">
      <c r="A4238" s="202" t="s">
        <v>6639</v>
      </c>
      <c r="B4238" s="203">
        <v>301.86</v>
      </c>
      <c r="D4238" s="53" t="s">
        <v>6365</v>
      </c>
      <c r="E4238" s="55" t="s">
        <v>6364</v>
      </c>
      <c r="F4238" s="53" t="s">
        <v>201</v>
      </c>
    </row>
    <row r="4239" spans="1:6" x14ac:dyDescent="0.2">
      <c r="A4239" s="202" t="s">
        <v>6641</v>
      </c>
      <c r="B4239" s="203">
        <v>280.17</v>
      </c>
      <c r="D4239" s="53" t="s">
        <v>6366</v>
      </c>
      <c r="E4239" s="55" t="s">
        <v>6367</v>
      </c>
      <c r="F4239" s="53" t="s">
        <v>201</v>
      </c>
    </row>
    <row r="4240" spans="1:6" x14ac:dyDescent="0.2">
      <c r="A4240" s="202" t="s">
        <v>6642</v>
      </c>
      <c r="B4240" s="203">
        <v>3.19</v>
      </c>
      <c r="D4240" s="53" t="s">
        <v>6368</v>
      </c>
      <c r="E4240" s="55" t="s">
        <v>6367</v>
      </c>
      <c r="F4240" s="53" t="s">
        <v>201</v>
      </c>
    </row>
    <row r="4241" spans="1:6" x14ac:dyDescent="0.2">
      <c r="A4241" s="202" t="s">
        <v>6644</v>
      </c>
      <c r="B4241" s="203">
        <v>2.81</v>
      </c>
      <c r="D4241" s="53" t="s">
        <v>6369</v>
      </c>
      <c r="E4241" s="55" t="s">
        <v>6370</v>
      </c>
      <c r="F4241" s="53" t="s">
        <v>201</v>
      </c>
    </row>
    <row r="4242" spans="1:6" x14ac:dyDescent="0.2">
      <c r="A4242" s="202" t="s">
        <v>6645</v>
      </c>
      <c r="B4242" s="203">
        <v>5.2</v>
      </c>
      <c r="D4242" s="53" t="s">
        <v>6371</v>
      </c>
      <c r="E4242" s="55" t="s">
        <v>6370</v>
      </c>
      <c r="F4242" s="53" t="s">
        <v>201</v>
      </c>
    </row>
    <row r="4243" spans="1:6" x14ac:dyDescent="0.2">
      <c r="A4243" s="202" t="s">
        <v>6647</v>
      </c>
      <c r="B4243" s="203">
        <v>4.57</v>
      </c>
      <c r="D4243" s="53" t="s">
        <v>6372</v>
      </c>
      <c r="E4243" s="55" t="s">
        <v>6373</v>
      </c>
      <c r="F4243" s="53" t="s">
        <v>201</v>
      </c>
    </row>
    <row r="4244" spans="1:6" x14ac:dyDescent="0.2">
      <c r="A4244" s="202" t="s">
        <v>6648</v>
      </c>
      <c r="B4244" s="203">
        <v>7.69</v>
      </c>
      <c r="D4244" s="53" t="s">
        <v>6374</v>
      </c>
      <c r="E4244" s="55" t="s">
        <v>6373</v>
      </c>
      <c r="F4244" s="53" t="s">
        <v>201</v>
      </c>
    </row>
    <row r="4245" spans="1:6" x14ac:dyDescent="0.2">
      <c r="A4245" s="202" t="s">
        <v>6650</v>
      </c>
      <c r="B4245" s="203">
        <v>6.75</v>
      </c>
      <c r="D4245" s="53" t="s">
        <v>6375</v>
      </c>
      <c r="E4245" s="55" t="s">
        <v>6376</v>
      </c>
      <c r="F4245" s="53" t="s">
        <v>201</v>
      </c>
    </row>
    <row r="4246" spans="1:6" x14ac:dyDescent="0.2">
      <c r="A4246" s="202" t="s">
        <v>6651</v>
      </c>
      <c r="B4246" s="203">
        <v>12.86</v>
      </c>
      <c r="D4246" s="53" t="s">
        <v>6377</v>
      </c>
      <c r="E4246" s="55" t="s">
        <v>6376</v>
      </c>
      <c r="F4246" s="53" t="s">
        <v>201</v>
      </c>
    </row>
    <row r="4247" spans="1:6" x14ac:dyDescent="0.2">
      <c r="A4247" s="202" t="s">
        <v>6653</v>
      </c>
      <c r="B4247" s="203">
        <v>11.27</v>
      </c>
      <c r="D4247" s="53" t="s">
        <v>6378</v>
      </c>
      <c r="E4247" s="55" t="s">
        <v>6379</v>
      </c>
      <c r="F4247" s="53" t="s">
        <v>201</v>
      </c>
    </row>
    <row r="4248" spans="1:6" x14ac:dyDescent="0.2">
      <c r="A4248" s="202" t="s">
        <v>6654</v>
      </c>
      <c r="B4248" s="203">
        <v>19.63</v>
      </c>
      <c r="D4248" s="53" t="s">
        <v>6380</v>
      </c>
      <c r="E4248" s="55" t="s">
        <v>6379</v>
      </c>
      <c r="F4248" s="53" t="s">
        <v>201</v>
      </c>
    </row>
    <row r="4249" spans="1:6" x14ac:dyDescent="0.2">
      <c r="A4249" s="202" t="s">
        <v>6656</v>
      </c>
      <c r="B4249" s="203">
        <v>17.190000000000001</v>
      </c>
      <c r="D4249" s="53" t="s">
        <v>6381</v>
      </c>
      <c r="E4249" s="55" t="s">
        <v>6382</v>
      </c>
      <c r="F4249" s="53" t="s">
        <v>201</v>
      </c>
    </row>
    <row r="4250" spans="1:6" x14ac:dyDescent="0.2">
      <c r="A4250" s="202" t="s">
        <v>6657</v>
      </c>
      <c r="B4250" s="203">
        <v>25.82</v>
      </c>
      <c r="D4250" s="53" t="s">
        <v>6383</v>
      </c>
      <c r="E4250" s="55" t="s">
        <v>6382</v>
      </c>
      <c r="F4250" s="53" t="s">
        <v>201</v>
      </c>
    </row>
    <row r="4251" spans="1:6" x14ac:dyDescent="0.2">
      <c r="A4251" s="202" t="s">
        <v>6659</v>
      </c>
      <c r="B4251" s="203">
        <v>22.61</v>
      </c>
      <c r="D4251" s="53" t="s">
        <v>6384</v>
      </c>
      <c r="E4251" s="55" t="s">
        <v>6385</v>
      </c>
      <c r="F4251" s="53" t="s">
        <v>201</v>
      </c>
    </row>
    <row r="4252" spans="1:6" x14ac:dyDescent="0.2">
      <c r="A4252" s="202" t="s">
        <v>6660</v>
      </c>
      <c r="B4252" s="203">
        <v>30.54</v>
      </c>
      <c r="D4252" s="53" t="s">
        <v>6386</v>
      </c>
      <c r="E4252" s="55" t="s">
        <v>6385</v>
      </c>
      <c r="F4252" s="53" t="s">
        <v>201</v>
      </c>
    </row>
    <row r="4253" spans="1:6" x14ac:dyDescent="0.2">
      <c r="A4253" s="202" t="s">
        <v>6662</v>
      </c>
      <c r="B4253" s="203">
        <v>27.37</v>
      </c>
      <c r="D4253" s="53" t="s">
        <v>6387</v>
      </c>
      <c r="E4253" s="55" t="s">
        <v>6388</v>
      </c>
      <c r="F4253" s="53" t="s">
        <v>201</v>
      </c>
    </row>
    <row r="4254" spans="1:6" x14ac:dyDescent="0.2">
      <c r="A4254" s="202" t="s">
        <v>6663</v>
      </c>
      <c r="B4254" s="203">
        <v>36.090000000000003</v>
      </c>
      <c r="D4254" s="53" t="s">
        <v>6389</v>
      </c>
      <c r="E4254" s="55" t="s">
        <v>6388</v>
      </c>
      <c r="F4254" s="53" t="s">
        <v>201</v>
      </c>
    </row>
    <row r="4255" spans="1:6" x14ac:dyDescent="0.2">
      <c r="A4255" s="202" t="s">
        <v>6665</v>
      </c>
      <c r="B4255" s="203">
        <v>32.340000000000003</v>
      </c>
      <c r="D4255" s="53" t="s">
        <v>6390</v>
      </c>
      <c r="E4255" s="55" t="s">
        <v>6391</v>
      </c>
      <c r="F4255" s="53" t="s">
        <v>201</v>
      </c>
    </row>
    <row r="4256" spans="1:6" x14ac:dyDescent="0.2">
      <c r="A4256" s="202" t="s">
        <v>6666</v>
      </c>
      <c r="B4256" s="203">
        <v>41.62</v>
      </c>
      <c r="D4256" s="53" t="s">
        <v>6392</v>
      </c>
      <c r="E4256" s="55" t="s">
        <v>6391</v>
      </c>
      <c r="F4256" s="53" t="s">
        <v>201</v>
      </c>
    </row>
    <row r="4257" spans="1:6" x14ac:dyDescent="0.2">
      <c r="A4257" s="202" t="s">
        <v>6668</v>
      </c>
      <c r="B4257" s="203">
        <v>37.299999999999997</v>
      </c>
      <c r="D4257" s="53" t="s">
        <v>6393</v>
      </c>
      <c r="E4257" s="55" t="s">
        <v>6394</v>
      </c>
      <c r="F4257" s="53" t="s">
        <v>201</v>
      </c>
    </row>
    <row r="4258" spans="1:6" x14ac:dyDescent="0.2">
      <c r="A4258" s="202" t="s">
        <v>6669</v>
      </c>
      <c r="B4258" s="203">
        <v>47.54</v>
      </c>
      <c r="D4258" s="53" t="s">
        <v>6395</v>
      </c>
      <c r="E4258" s="55" t="s">
        <v>6394</v>
      </c>
      <c r="F4258" s="53" t="s">
        <v>201</v>
      </c>
    </row>
    <row r="4259" spans="1:6" x14ac:dyDescent="0.2">
      <c r="A4259" s="202" t="s">
        <v>6671</v>
      </c>
      <c r="B4259" s="203">
        <v>42.63</v>
      </c>
      <c r="D4259" s="53" t="s">
        <v>6396</v>
      </c>
      <c r="E4259" s="55" t="s">
        <v>6397</v>
      </c>
      <c r="F4259" s="53" t="s">
        <v>201</v>
      </c>
    </row>
    <row r="4260" spans="1:6" x14ac:dyDescent="0.2">
      <c r="A4260" s="202" t="s">
        <v>6672</v>
      </c>
      <c r="B4260" s="203">
        <v>53.47</v>
      </c>
      <c r="D4260" s="53" t="s">
        <v>6398</v>
      </c>
      <c r="E4260" s="55" t="s">
        <v>6397</v>
      </c>
      <c r="F4260" s="53" t="s">
        <v>201</v>
      </c>
    </row>
    <row r="4261" spans="1:6" x14ac:dyDescent="0.2">
      <c r="A4261" s="202" t="s">
        <v>6674</v>
      </c>
      <c r="B4261" s="203">
        <v>47.95</v>
      </c>
      <c r="D4261" s="53" t="s">
        <v>6399</v>
      </c>
      <c r="E4261" s="55" t="s">
        <v>6400</v>
      </c>
      <c r="F4261" s="53" t="s">
        <v>201</v>
      </c>
    </row>
    <row r="4262" spans="1:6" x14ac:dyDescent="0.2">
      <c r="A4262" s="202" t="s">
        <v>6675</v>
      </c>
      <c r="B4262" s="203">
        <v>65.97</v>
      </c>
      <c r="D4262" s="53" t="s">
        <v>6401</v>
      </c>
      <c r="E4262" s="55" t="s">
        <v>6400</v>
      </c>
      <c r="F4262" s="53" t="s">
        <v>201</v>
      </c>
    </row>
    <row r="4263" spans="1:6" x14ac:dyDescent="0.2">
      <c r="A4263" s="202" t="s">
        <v>6677</v>
      </c>
      <c r="B4263" s="203">
        <v>59.2</v>
      </c>
      <c r="D4263" s="53" t="s">
        <v>6402</v>
      </c>
      <c r="E4263" s="55" t="s">
        <v>6403</v>
      </c>
      <c r="F4263" s="53" t="s">
        <v>201</v>
      </c>
    </row>
    <row r="4264" spans="1:6" x14ac:dyDescent="0.2">
      <c r="A4264" s="202" t="s">
        <v>6678</v>
      </c>
      <c r="B4264" s="203">
        <v>122.1</v>
      </c>
      <c r="D4264" s="53" t="s">
        <v>6404</v>
      </c>
      <c r="E4264" s="55" t="s">
        <v>6403</v>
      </c>
      <c r="F4264" s="53" t="s">
        <v>201</v>
      </c>
    </row>
    <row r="4265" spans="1:6" x14ac:dyDescent="0.2">
      <c r="A4265" s="202" t="s">
        <v>6680</v>
      </c>
      <c r="B4265" s="203">
        <v>114.42</v>
      </c>
      <c r="D4265" s="53" t="s">
        <v>6405</v>
      </c>
      <c r="E4265" s="55" t="s">
        <v>6406</v>
      </c>
      <c r="F4265" s="53" t="s">
        <v>201</v>
      </c>
    </row>
    <row r="4266" spans="1:6" x14ac:dyDescent="0.2">
      <c r="A4266" s="202" t="s">
        <v>6681</v>
      </c>
      <c r="B4266" s="203">
        <v>146.54</v>
      </c>
      <c r="D4266" s="53" t="s">
        <v>6407</v>
      </c>
      <c r="E4266" s="55" t="s">
        <v>6406</v>
      </c>
      <c r="F4266" s="53" t="s">
        <v>201</v>
      </c>
    </row>
    <row r="4267" spans="1:6" x14ac:dyDescent="0.2">
      <c r="A4267" s="202" t="s">
        <v>6683</v>
      </c>
      <c r="B4267" s="203">
        <v>137.34</v>
      </c>
      <c r="D4267" s="53" t="s">
        <v>6408</v>
      </c>
      <c r="E4267" s="55" t="s">
        <v>6409</v>
      </c>
      <c r="F4267" s="53" t="s">
        <v>201</v>
      </c>
    </row>
    <row r="4268" spans="1:6" x14ac:dyDescent="0.2">
      <c r="A4268" s="202" t="s">
        <v>6684</v>
      </c>
      <c r="B4268" s="203">
        <v>177.32</v>
      </c>
      <c r="D4268" s="53" t="s">
        <v>6410</v>
      </c>
      <c r="E4268" s="55" t="s">
        <v>6409</v>
      </c>
      <c r="F4268" s="53" t="s">
        <v>201</v>
      </c>
    </row>
    <row r="4269" spans="1:6" x14ac:dyDescent="0.2">
      <c r="A4269" s="202" t="s">
        <v>6686</v>
      </c>
      <c r="B4269" s="203">
        <v>166.33</v>
      </c>
      <c r="D4269" s="53" t="s">
        <v>6411</v>
      </c>
      <c r="E4269" s="55" t="s">
        <v>6412</v>
      </c>
      <c r="F4269" s="53" t="s">
        <v>201</v>
      </c>
    </row>
    <row r="4270" spans="1:6" x14ac:dyDescent="0.2">
      <c r="A4270" s="202" t="s">
        <v>6687</v>
      </c>
      <c r="B4270" s="203">
        <v>208.25</v>
      </c>
      <c r="D4270" s="53" t="s">
        <v>6413</v>
      </c>
      <c r="E4270" s="55" t="s">
        <v>6412</v>
      </c>
      <c r="F4270" s="53" t="s">
        <v>201</v>
      </c>
    </row>
    <row r="4271" spans="1:6" x14ac:dyDescent="0.2">
      <c r="A4271" s="202" t="s">
        <v>6689</v>
      </c>
      <c r="B4271" s="203">
        <v>195.43</v>
      </c>
      <c r="D4271" s="53" t="s">
        <v>6414</v>
      </c>
      <c r="E4271" s="55" t="s">
        <v>6415</v>
      </c>
      <c r="F4271" s="53" t="s">
        <v>201</v>
      </c>
    </row>
    <row r="4272" spans="1:6" x14ac:dyDescent="0.2">
      <c r="A4272" s="202" t="s">
        <v>6690</v>
      </c>
      <c r="B4272" s="203">
        <v>259.76</v>
      </c>
      <c r="D4272" s="53" t="s">
        <v>6416</v>
      </c>
      <c r="E4272" s="55" t="s">
        <v>6415</v>
      </c>
      <c r="F4272" s="53" t="s">
        <v>201</v>
      </c>
    </row>
    <row r="4273" spans="1:6" x14ac:dyDescent="0.2">
      <c r="A4273" s="202" t="s">
        <v>6692</v>
      </c>
      <c r="B4273" s="203">
        <v>243.68</v>
      </c>
      <c r="D4273" s="53" t="s">
        <v>6417</v>
      </c>
      <c r="E4273" s="55" t="s">
        <v>6418</v>
      </c>
      <c r="F4273" s="53" t="s">
        <v>201</v>
      </c>
    </row>
    <row r="4274" spans="1:6" x14ac:dyDescent="0.2">
      <c r="A4274" s="202" t="s">
        <v>6693</v>
      </c>
      <c r="B4274" s="203">
        <v>10.97</v>
      </c>
      <c r="D4274" s="53" t="s">
        <v>6419</v>
      </c>
      <c r="E4274" s="55" t="s">
        <v>6418</v>
      </c>
      <c r="F4274" s="53" t="s">
        <v>201</v>
      </c>
    </row>
    <row r="4275" spans="1:6" x14ac:dyDescent="0.2">
      <c r="A4275" s="202" t="s">
        <v>6695</v>
      </c>
      <c r="B4275" s="203">
        <v>9.57</v>
      </c>
      <c r="D4275" s="53" t="s">
        <v>6420</v>
      </c>
      <c r="E4275" s="55" t="s">
        <v>6421</v>
      </c>
      <c r="F4275" s="53" t="s">
        <v>201</v>
      </c>
    </row>
    <row r="4276" spans="1:6" x14ac:dyDescent="0.2">
      <c r="A4276" s="202" t="s">
        <v>6696</v>
      </c>
      <c r="B4276" s="203">
        <v>18.09</v>
      </c>
      <c r="D4276" s="53" t="s">
        <v>6422</v>
      </c>
      <c r="E4276" s="55" t="s">
        <v>6421</v>
      </c>
      <c r="F4276" s="53" t="s">
        <v>201</v>
      </c>
    </row>
    <row r="4277" spans="1:6" x14ac:dyDescent="0.2">
      <c r="A4277" s="202" t="s">
        <v>6698</v>
      </c>
      <c r="B4277" s="203">
        <v>15.78</v>
      </c>
      <c r="D4277" s="53" t="s">
        <v>6423</v>
      </c>
      <c r="E4277" s="55" t="s">
        <v>6424</v>
      </c>
      <c r="F4277" s="53" t="s">
        <v>201</v>
      </c>
    </row>
    <row r="4278" spans="1:6" x14ac:dyDescent="0.2">
      <c r="A4278" s="202" t="s">
        <v>6699</v>
      </c>
      <c r="B4278" s="203">
        <v>27.19</v>
      </c>
      <c r="D4278" s="53" t="s">
        <v>6425</v>
      </c>
      <c r="E4278" s="55" t="s">
        <v>6424</v>
      </c>
      <c r="F4278" s="53" t="s">
        <v>201</v>
      </c>
    </row>
    <row r="4279" spans="1:6" x14ac:dyDescent="0.2">
      <c r="A4279" s="202" t="s">
        <v>6701</v>
      </c>
      <c r="B4279" s="203">
        <v>23.71</v>
      </c>
      <c r="D4279" s="53" t="s">
        <v>6426</v>
      </c>
      <c r="E4279" s="55" t="s">
        <v>6427</v>
      </c>
      <c r="F4279" s="53" t="s">
        <v>201</v>
      </c>
    </row>
    <row r="4280" spans="1:6" x14ac:dyDescent="0.2">
      <c r="A4280" s="202" t="s">
        <v>6702</v>
      </c>
      <c r="B4280" s="203">
        <v>35.46</v>
      </c>
      <c r="D4280" s="53" t="s">
        <v>6428</v>
      </c>
      <c r="E4280" s="55" t="s">
        <v>6427</v>
      </c>
      <c r="F4280" s="53" t="s">
        <v>201</v>
      </c>
    </row>
    <row r="4281" spans="1:6" x14ac:dyDescent="0.2">
      <c r="A4281" s="202" t="s">
        <v>6704</v>
      </c>
      <c r="B4281" s="203">
        <v>30.92</v>
      </c>
      <c r="D4281" s="53" t="s">
        <v>6429</v>
      </c>
      <c r="E4281" s="55" t="s">
        <v>6430</v>
      </c>
      <c r="F4281" s="53" t="s">
        <v>201</v>
      </c>
    </row>
    <row r="4282" spans="1:6" x14ac:dyDescent="0.2">
      <c r="A4282" s="202" t="s">
        <v>6705</v>
      </c>
      <c r="B4282" s="203">
        <v>39.78</v>
      </c>
      <c r="D4282" s="53" t="s">
        <v>6431</v>
      </c>
      <c r="E4282" s="55" t="s">
        <v>6430</v>
      </c>
      <c r="F4282" s="53" t="s">
        <v>201</v>
      </c>
    </row>
    <row r="4283" spans="1:6" x14ac:dyDescent="0.2">
      <c r="A4283" s="202" t="s">
        <v>6707</v>
      </c>
      <c r="B4283" s="203">
        <v>35.32</v>
      </c>
      <c r="D4283" s="53" t="s">
        <v>6432</v>
      </c>
      <c r="E4283" s="55" t="s">
        <v>6433</v>
      </c>
      <c r="F4283" s="53" t="s">
        <v>201</v>
      </c>
    </row>
    <row r="4284" spans="1:6" x14ac:dyDescent="0.2">
      <c r="A4284" s="202" t="s">
        <v>6708</v>
      </c>
      <c r="B4284" s="203">
        <v>8.99</v>
      </c>
      <c r="D4284" s="53" t="s">
        <v>6434</v>
      </c>
      <c r="E4284" s="55" t="s">
        <v>6433</v>
      </c>
      <c r="F4284" s="53" t="s">
        <v>201</v>
      </c>
    </row>
    <row r="4285" spans="1:6" x14ac:dyDescent="0.2">
      <c r="A4285" s="202" t="s">
        <v>6710</v>
      </c>
      <c r="B4285" s="203">
        <v>7.79</v>
      </c>
      <c r="D4285" s="53" t="s">
        <v>6435</v>
      </c>
      <c r="E4285" s="55" t="s">
        <v>6436</v>
      </c>
      <c r="F4285" s="53" t="s">
        <v>201</v>
      </c>
    </row>
    <row r="4286" spans="1:6" x14ac:dyDescent="0.2">
      <c r="A4286" s="202" t="s">
        <v>6711</v>
      </c>
      <c r="B4286" s="203">
        <v>13.48</v>
      </c>
      <c r="D4286" s="53" t="s">
        <v>6437</v>
      </c>
      <c r="E4286" s="55" t="s">
        <v>6436</v>
      </c>
      <c r="F4286" s="53" t="s">
        <v>201</v>
      </c>
    </row>
    <row r="4287" spans="1:6" x14ac:dyDescent="0.2">
      <c r="A4287" s="202" t="s">
        <v>6713</v>
      </c>
      <c r="B4287" s="203">
        <v>11.68</v>
      </c>
      <c r="D4287" s="53" t="s">
        <v>6438</v>
      </c>
      <c r="E4287" s="55" t="s">
        <v>6439</v>
      </c>
      <c r="F4287" s="53" t="s">
        <v>201</v>
      </c>
    </row>
    <row r="4288" spans="1:6" x14ac:dyDescent="0.2">
      <c r="A4288" s="202" t="s">
        <v>6714</v>
      </c>
      <c r="B4288" s="203">
        <v>17.98</v>
      </c>
      <c r="D4288" s="53" t="s">
        <v>6440</v>
      </c>
      <c r="E4288" s="55" t="s">
        <v>6439</v>
      </c>
      <c r="F4288" s="53" t="s">
        <v>201</v>
      </c>
    </row>
    <row r="4289" spans="1:6" x14ac:dyDescent="0.2">
      <c r="A4289" s="202" t="s">
        <v>6716</v>
      </c>
      <c r="B4289" s="203">
        <v>15.58</v>
      </c>
      <c r="D4289" s="53" t="s">
        <v>6441</v>
      </c>
      <c r="E4289" s="55" t="s">
        <v>6442</v>
      </c>
      <c r="F4289" s="53" t="s">
        <v>201</v>
      </c>
    </row>
    <row r="4290" spans="1:6" x14ac:dyDescent="0.2">
      <c r="A4290" s="202" t="s">
        <v>6717</v>
      </c>
      <c r="B4290" s="203">
        <v>22.47</v>
      </c>
      <c r="D4290" s="53" t="s">
        <v>6443</v>
      </c>
      <c r="E4290" s="55" t="s">
        <v>6442</v>
      </c>
      <c r="F4290" s="53" t="s">
        <v>201</v>
      </c>
    </row>
    <row r="4291" spans="1:6" x14ac:dyDescent="0.2">
      <c r="A4291" s="202" t="s">
        <v>6719</v>
      </c>
      <c r="B4291" s="203">
        <v>19.48</v>
      </c>
      <c r="D4291" s="53" t="s">
        <v>6444</v>
      </c>
      <c r="E4291" s="55" t="s">
        <v>6445</v>
      </c>
      <c r="F4291" s="53" t="s">
        <v>201</v>
      </c>
    </row>
    <row r="4292" spans="1:6" x14ac:dyDescent="0.2">
      <c r="A4292" s="202" t="s">
        <v>6720</v>
      </c>
      <c r="B4292" s="203">
        <v>26.97</v>
      </c>
      <c r="D4292" s="53" t="s">
        <v>6446</v>
      </c>
      <c r="E4292" s="55" t="s">
        <v>6445</v>
      </c>
      <c r="F4292" s="53" t="s">
        <v>201</v>
      </c>
    </row>
    <row r="4293" spans="1:6" x14ac:dyDescent="0.2">
      <c r="A4293" s="202" t="s">
        <v>6722</v>
      </c>
      <c r="B4293" s="203">
        <v>23.37</v>
      </c>
      <c r="D4293" s="53" t="s">
        <v>6447</v>
      </c>
      <c r="E4293" s="55" t="s">
        <v>6448</v>
      </c>
      <c r="F4293" s="53" t="s">
        <v>201</v>
      </c>
    </row>
    <row r="4294" spans="1:6" x14ac:dyDescent="0.2">
      <c r="A4294" s="202" t="s">
        <v>6723</v>
      </c>
      <c r="B4294" s="203">
        <v>31.47</v>
      </c>
      <c r="D4294" s="53" t="s">
        <v>6449</v>
      </c>
      <c r="E4294" s="55" t="s">
        <v>6448</v>
      </c>
      <c r="F4294" s="53" t="s">
        <v>201</v>
      </c>
    </row>
    <row r="4295" spans="1:6" x14ac:dyDescent="0.2">
      <c r="A4295" s="202" t="s">
        <v>6725</v>
      </c>
      <c r="B4295" s="203">
        <v>27.27</v>
      </c>
      <c r="D4295" s="53" t="s">
        <v>6450</v>
      </c>
      <c r="E4295" s="55" t="s">
        <v>6451</v>
      </c>
      <c r="F4295" s="53" t="s">
        <v>201</v>
      </c>
    </row>
    <row r="4296" spans="1:6" x14ac:dyDescent="0.2">
      <c r="A4296" s="202" t="s">
        <v>6726</v>
      </c>
      <c r="B4296" s="203">
        <v>35.96</v>
      </c>
      <c r="D4296" s="53" t="s">
        <v>6452</v>
      </c>
      <c r="E4296" s="55" t="s">
        <v>6451</v>
      </c>
      <c r="F4296" s="53" t="s">
        <v>201</v>
      </c>
    </row>
    <row r="4297" spans="1:6" x14ac:dyDescent="0.2">
      <c r="A4297" s="202" t="s">
        <v>6728</v>
      </c>
      <c r="B4297" s="203">
        <v>31.17</v>
      </c>
      <c r="D4297" s="53" t="s">
        <v>6453</v>
      </c>
      <c r="E4297" s="55" t="s">
        <v>6454</v>
      </c>
      <c r="F4297" s="53" t="s">
        <v>201</v>
      </c>
    </row>
    <row r="4298" spans="1:6" x14ac:dyDescent="0.2">
      <c r="A4298" s="202" t="s">
        <v>6729</v>
      </c>
      <c r="B4298" s="203">
        <v>40.46</v>
      </c>
      <c r="D4298" s="53" t="s">
        <v>6455</v>
      </c>
      <c r="E4298" s="55" t="s">
        <v>6454</v>
      </c>
      <c r="F4298" s="53" t="s">
        <v>201</v>
      </c>
    </row>
    <row r="4299" spans="1:6" x14ac:dyDescent="0.2">
      <c r="A4299" s="202" t="s">
        <v>6731</v>
      </c>
      <c r="B4299" s="203">
        <v>35.06</v>
      </c>
      <c r="D4299" s="53" t="s">
        <v>6456</v>
      </c>
      <c r="E4299" s="55" t="s">
        <v>6457</v>
      </c>
      <c r="F4299" s="53" t="s">
        <v>201</v>
      </c>
    </row>
    <row r="4300" spans="1:6" x14ac:dyDescent="0.2">
      <c r="A4300" s="202" t="s">
        <v>6732</v>
      </c>
      <c r="B4300" s="203">
        <v>44.95</v>
      </c>
      <c r="D4300" s="53" t="s">
        <v>6458</v>
      </c>
      <c r="E4300" s="55" t="s">
        <v>6457</v>
      </c>
      <c r="F4300" s="53" t="s">
        <v>201</v>
      </c>
    </row>
    <row r="4301" spans="1:6" x14ac:dyDescent="0.2">
      <c r="A4301" s="202" t="s">
        <v>6734</v>
      </c>
      <c r="B4301" s="203">
        <v>38.96</v>
      </c>
      <c r="D4301" s="53" t="s">
        <v>6459</v>
      </c>
      <c r="E4301" s="55" t="s">
        <v>6460</v>
      </c>
      <c r="F4301" s="53" t="s">
        <v>201</v>
      </c>
    </row>
    <row r="4302" spans="1:6" x14ac:dyDescent="0.2">
      <c r="A4302" s="202" t="s">
        <v>6735</v>
      </c>
      <c r="B4302" s="203">
        <v>49.45</v>
      </c>
      <c r="D4302" s="53" t="s">
        <v>6461</v>
      </c>
      <c r="E4302" s="55" t="s">
        <v>6460</v>
      </c>
      <c r="F4302" s="53" t="s">
        <v>201</v>
      </c>
    </row>
    <row r="4303" spans="1:6" x14ac:dyDescent="0.2">
      <c r="A4303" s="202" t="s">
        <v>6737</v>
      </c>
      <c r="B4303" s="203">
        <v>42.86</v>
      </c>
      <c r="D4303" s="53" t="s">
        <v>6462</v>
      </c>
      <c r="E4303" s="55" t="s">
        <v>6463</v>
      </c>
      <c r="F4303" s="53" t="s">
        <v>83</v>
      </c>
    </row>
    <row r="4304" spans="1:6" x14ac:dyDescent="0.2">
      <c r="A4304" s="202" t="s">
        <v>6738</v>
      </c>
      <c r="B4304" s="203">
        <v>53.95</v>
      </c>
      <c r="D4304" s="53" t="s">
        <v>6464</v>
      </c>
      <c r="E4304" s="55" t="s">
        <v>6463</v>
      </c>
      <c r="F4304" s="53" t="s">
        <v>83</v>
      </c>
    </row>
    <row r="4305" spans="1:6" x14ac:dyDescent="0.2">
      <c r="A4305" s="202" t="s">
        <v>6740</v>
      </c>
      <c r="B4305" s="203">
        <v>46.75</v>
      </c>
      <c r="D4305" s="53" t="s">
        <v>6465</v>
      </c>
      <c r="E4305" s="55" t="s">
        <v>6466</v>
      </c>
      <c r="F4305" s="53" t="s">
        <v>83</v>
      </c>
    </row>
    <row r="4306" spans="1:6" x14ac:dyDescent="0.2">
      <c r="A4306" s="202" t="s">
        <v>6741</v>
      </c>
      <c r="B4306" s="203">
        <v>58.44</v>
      </c>
      <c r="D4306" s="53" t="s">
        <v>6467</v>
      </c>
      <c r="E4306" s="55" t="s">
        <v>6466</v>
      </c>
      <c r="F4306" s="53" t="s">
        <v>83</v>
      </c>
    </row>
    <row r="4307" spans="1:6" x14ac:dyDescent="0.2">
      <c r="A4307" s="202" t="s">
        <v>6743</v>
      </c>
      <c r="B4307" s="203">
        <v>50.65</v>
      </c>
      <c r="D4307" s="53" t="s">
        <v>6468</v>
      </c>
      <c r="E4307" s="55" t="s">
        <v>6469</v>
      </c>
      <c r="F4307" s="53" t="s">
        <v>83</v>
      </c>
    </row>
    <row r="4308" spans="1:6" x14ac:dyDescent="0.2">
      <c r="A4308" s="202" t="s">
        <v>6744</v>
      </c>
      <c r="B4308" s="203">
        <v>62.94</v>
      </c>
      <c r="D4308" s="53" t="s">
        <v>6470</v>
      </c>
      <c r="E4308" s="55" t="s">
        <v>6469</v>
      </c>
      <c r="F4308" s="53" t="s">
        <v>83</v>
      </c>
    </row>
    <row r="4309" spans="1:6" x14ac:dyDescent="0.2">
      <c r="A4309" s="202" t="s">
        <v>6746</v>
      </c>
      <c r="B4309" s="203">
        <v>54.55</v>
      </c>
      <c r="D4309" s="53" t="s">
        <v>6471</v>
      </c>
      <c r="E4309" s="55" t="s">
        <v>6472</v>
      </c>
      <c r="F4309" s="53" t="s">
        <v>83</v>
      </c>
    </row>
    <row r="4310" spans="1:6" x14ac:dyDescent="0.2">
      <c r="A4310" s="202" t="s">
        <v>6747</v>
      </c>
      <c r="B4310" s="203">
        <v>67.430000000000007</v>
      </c>
      <c r="D4310" s="53" t="s">
        <v>6473</v>
      </c>
      <c r="E4310" s="55" t="s">
        <v>6472</v>
      </c>
      <c r="F4310" s="53" t="s">
        <v>83</v>
      </c>
    </row>
    <row r="4311" spans="1:6" x14ac:dyDescent="0.2">
      <c r="A4311" s="202" t="s">
        <v>6749</v>
      </c>
      <c r="B4311" s="203">
        <v>58.44</v>
      </c>
      <c r="D4311" s="53" t="s">
        <v>6474</v>
      </c>
      <c r="E4311" s="55" t="s">
        <v>6475</v>
      </c>
      <c r="F4311" s="53" t="s">
        <v>83</v>
      </c>
    </row>
    <row r="4312" spans="1:6" x14ac:dyDescent="0.2">
      <c r="A4312" s="202" t="s">
        <v>6750</v>
      </c>
      <c r="B4312" s="203">
        <v>71.930000000000007</v>
      </c>
      <c r="D4312" s="53" t="s">
        <v>6476</v>
      </c>
      <c r="E4312" s="55" t="s">
        <v>6475</v>
      </c>
      <c r="F4312" s="53" t="s">
        <v>83</v>
      </c>
    </row>
    <row r="4313" spans="1:6" x14ac:dyDescent="0.2">
      <c r="A4313" s="202" t="s">
        <v>6752</v>
      </c>
      <c r="B4313" s="203">
        <v>62.34</v>
      </c>
      <c r="D4313" s="53" t="s">
        <v>6477</v>
      </c>
      <c r="E4313" s="55" t="s">
        <v>6478</v>
      </c>
      <c r="F4313" s="53" t="s">
        <v>83</v>
      </c>
    </row>
    <row r="4314" spans="1:6" x14ac:dyDescent="0.2">
      <c r="A4314" s="202" t="s">
        <v>6753</v>
      </c>
      <c r="B4314" s="203">
        <v>76.430000000000007</v>
      </c>
      <c r="D4314" s="53" t="s">
        <v>6479</v>
      </c>
      <c r="E4314" s="55" t="s">
        <v>6478</v>
      </c>
      <c r="F4314" s="53" t="s">
        <v>83</v>
      </c>
    </row>
    <row r="4315" spans="1:6" x14ac:dyDescent="0.2">
      <c r="A4315" s="202" t="s">
        <v>6755</v>
      </c>
      <c r="B4315" s="203">
        <v>66.239999999999995</v>
      </c>
      <c r="D4315" s="53" t="s">
        <v>6480</v>
      </c>
      <c r="E4315" s="55" t="s">
        <v>6481</v>
      </c>
      <c r="F4315" s="53" t="s">
        <v>83</v>
      </c>
    </row>
    <row r="4316" spans="1:6" x14ac:dyDescent="0.2">
      <c r="A4316" s="202" t="s">
        <v>6756</v>
      </c>
      <c r="B4316" s="203">
        <v>85.42</v>
      </c>
      <c r="D4316" s="53" t="s">
        <v>6482</v>
      </c>
      <c r="E4316" s="55" t="s">
        <v>6481</v>
      </c>
      <c r="F4316" s="53" t="s">
        <v>83</v>
      </c>
    </row>
    <row r="4317" spans="1:6" x14ac:dyDescent="0.2">
      <c r="A4317" s="202" t="s">
        <v>6758</v>
      </c>
      <c r="B4317" s="203">
        <v>74.03</v>
      </c>
      <c r="D4317" s="53" t="s">
        <v>6483</v>
      </c>
      <c r="E4317" s="55" t="s">
        <v>6484</v>
      </c>
      <c r="F4317" s="53" t="s">
        <v>83</v>
      </c>
    </row>
    <row r="4318" spans="1:6" x14ac:dyDescent="0.2">
      <c r="A4318" s="202" t="s">
        <v>6759</v>
      </c>
      <c r="B4318" s="203">
        <v>22.47</v>
      </c>
      <c r="D4318" s="53" t="s">
        <v>6485</v>
      </c>
      <c r="E4318" s="55" t="s">
        <v>6484</v>
      </c>
      <c r="F4318" s="53" t="s">
        <v>83</v>
      </c>
    </row>
    <row r="4319" spans="1:6" x14ac:dyDescent="0.2">
      <c r="A4319" s="202" t="s">
        <v>6761</v>
      </c>
      <c r="B4319" s="203">
        <v>19.48</v>
      </c>
      <c r="D4319" s="53" t="s">
        <v>6486</v>
      </c>
      <c r="E4319" s="55" t="s">
        <v>6487</v>
      </c>
      <c r="F4319" s="53" t="s">
        <v>83</v>
      </c>
    </row>
    <row r="4320" spans="1:6" x14ac:dyDescent="0.2">
      <c r="A4320" s="202" t="s">
        <v>6762</v>
      </c>
      <c r="B4320" s="203">
        <v>33.26</v>
      </c>
      <c r="D4320" s="53" t="s">
        <v>6488</v>
      </c>
      <c r="E4320" s="55" t="s">
        <v>6487</v>
      </c>
      <c r="F4320" s="53" t="s">
        <v>83</v>
      </c>
    </row>
    <row r="4321" spans="1:6" x14ac:dyDescent="0.2">
      <c r="A4321" s="202" t="s">
        <v>6764</v>
      </c>
      <c r="B4321" s="203">
        <v>28.83</v>
      </c>
      <c r="D4321" s="53" t="s">
        <v>6489</v>
      </c>
      <c r="E4321" s="55" t="s">
        <v>6490</v>
      </c>
      <c r="F4321" s="53" t="s">
        <v>83</v>
      </c>
    </row>
    <row r="4322" spans="1:6" x14ac:dyDescent="0.2">
      <c r="A4322" s="202" t="s">
        <v>6765</v>
      </c>
      <c r="B4322" s="203">
        <v>43.61</v>
      </c>
      <c r="D4322" s="53" t="s">
        <v>6491</v>
      </c>
      <c r="E4322" s="55" t="s">
        <v>6490</v>
      </c>
      <c r="F4322" s="53" t="s">
        <v>83</v>
      </c>
    </row>
    <row r="4323" spans="1:6" x14ac:dyDescent="0.2">
      <c r="A4323" s="202" t="s">
        <v>6767</v>
      </c>
      <c r="B4323" s="203">
        <v>37.79</v>
      </c>
      <c r="D4323" s="53" t="s">
        <v>6492</v>
      </c>
      <c r="E4323" s="55" t="s">
        <v>6493</v>
      </c>
      <c r="F4323" s="53" t="s">
        <v>201</v>
      </c>
    </row>
    <row r="4324" spans="1:6" x14ac:dyDescent="0.2">
      <c r="A4324" s="202" t="s">
        <v>6768</v>
      </c>
      <c r="B4324" s="203">
        <v>64.739999999999995</v>
      </c>
      <c r="D4324" s="53" t="s">
        <v>6494</v>
      </c>
      <c r="E4324" s="55" t="s">
        <v>6493</v>
      </c>
      <c r="F4324" s="53" t="s">
        <v>201</v>
      </c>
    </row>
    <row r="4325" spans="1:6" x14ac:dyDescent="0.2">
      <c r="A4325" s="202" t="s">
        <v>6770</v>
      </c>
      <c r="B4325" s="203">
        <v>56.1</v>
      </c>
      <c r="D4325" s="53" t="s">
        <v>6495</v>
      </c>
      <c r="E4325" s="55" t="s">
        <v>6496</v>
      </c>
      <c r="F4325" s="53" t="s">
        <v>201</v>
      </c>
    </row>
    <row r="4326" spans="1:6" x14ac:dyDescent="0.2">
      <c r="A4326" s="202" t="s">
        <v>6771</v>
      </c>
      <c r="B4326" s="203">
        <v>84.07</v>
      </c>
      <c r="D4326" s="53" t="s">
        <v>6497</v>
      </c>
      <c r="E4326" s="55" t="s">
        <v>6496</v>
      </c>
      <c r="F4326" s="53" t="s">
        <v>201</v>
      </c>
    </row>
    <row r="4327" spans="1:6" x14ac:dyDescent="0.2">
      <c r="A4327" s="202" t="s">
        <v>6773</v>
      </c>
      <c r="B4327" s="203">
        <v>72.86</v>
      </c>
      <c r="D4327" s="53" t="s">
        <v>6498</v>
      </c>
      <c r="E4327" s="55" t="s">
        <v>6499</v>
      </c>
      <c r="F4327" s="53" t="s">
        <v>201</v>
      </c>
    </row>
    <row r="4328" spans="1:6" x14ac:dyDescent="0.2">
      <c r="A4328" s="202" t="s">
        <v>6774</v>
      </c>
      <c r="B4328" s="203">
        <v>102.95</v>
      </c>
      <c r="D4328" s="53" t="s">
        <v>6500</v>
      </c>
      <c r="E4328" s="55" t="s">
        <v>6499</v>
      </c>
      <c r="F4328" s="53" t="s">
        <v>201</v>
      </c>
    </row>
    <row r="4329" spans="1:6" x14ac:dyDescent="0.2">
      <c r="A4329" s="202" t="s">
        <v>6776</v>
      </c>
      <c r="B4329" s="203">
        <v>89.22</v>
      </c>
      <c r="D4329" s="53" t="s">
        <v>6501</v>
      </c>
      <c r="E4329" s="55" t="s">
        <v>6502</v>
      </c>
      <c r="F4329" s="53" t="s">
        <v>201</v>
      </c>
    </row>
    <row r="4330" spans="1:6" x14ac:dyDescent="0.2">
      <c r="A4330" s="202" t="s">
        <v>6777</v>
      </c>
      <c r="B4330" s="203">
        <v>120.94</v>
      </c>
      <c r="D4330" s="53" t="s">
        <v>6503</v>
      </c>
      <c r="E4330" s="55" t="s">
        <v>6502</v>
      </c>
      <c r="F4330" s="53" t="s">
        <v>201</v>
      </c>
    </row>
    <row r="4331" spans="1:6" x14ac:dyDescent="0.2">
      <c r="A4331" s="202" t="s">
        <v>6779</v>
      </c>
      <c r="B4331" s="203">
        <v>104.81</v>
      </c>
      <c r="D4331" s="53" t="s">
        <v>6504</v>
      </c>
      <c r="E4331" s="55" t="s">
        <v>6505</v>
      </c>
      <c r="F4331" s="53" t="s">
        <v>201</v>
      </c>
    </row>
    <row r="4332" spans="1:6" x14ac:dyDescent="0.2">
      <c r="A4332" s="202" t="s">
        <v>6780</v>
      </c>
      <c r="B4332" s="203">
        <v>137.57</v>
      </c>
      <c r="D4332" s="53" t="s">
        <v>6506</v>
      </c>
      <c r="E4332" s="55" t="s">
        <v>6505</v>
      </c>
      <c r="F4332" s="53" t="s">
        <v>201</v>
      </c>
    </row>
    <row r="4333" spans="1:6" x14ac:dyDescent="0.2">
      <c r="A4333" s="202" t="s">
        <v>6782</v>
      </c>
      <c r="B4333" s="203">
        <v>119.23</v>
      </c>
      <c r="D4333" s="53" t="s">
        <v>6507</v>
      </c>
      <c r="E4333" s="55" t="s">
        <v>6508</v>
      </c>
      <c r="F4333" s="53" t="s">
        <v>201</v>
      </c>
    </row>
    <row r="4334" spans="1:6" x14ac:dyDescent="0.2">
      <c r="A4334" s="202" t="s">
        <v>6783</v>
      </c>
      <c r="B4334" s="203">
        <v>153.31</v>
      </c>
      <c r="D4334" s="53" t="s">
        <v>6509</v>
      </c>
      <c r="E4334" s="55" t="s">
        <v>6508</v>
      </c>
      <c r="F4334" s="53" t="s">
        <v>201</v>
      </c>
    </row>
    <row r="4335" spans="1:6" x14ac:dyDescent="0.2">
      <c r="A4335" s="202" t="s">
        <v>6785</v>
      </c>
      <c r="B4335" s="203">
        <v>132.87</v>
      </c>
      <c r="D4335" s="53" t="s">
        <v>6510</v>
      </c>
      <c r="E4335" s="55" t="s">
        <v>6511</v>
      </c>
      <c r="F4335" s="53" t="s">
        <v>201</v>
      </c>
    </row>
    <row r="4336" spans="1:6" x14ac:dyDescent="0.2">
      <c r="A4336" s="202" t="s">
        <v>6786</v>
      </c>
      <c r="B4336" s="203">
        <v>168.59</v>
      </c>
      <c r="D4336" s="53" t="s">
        <v>6512</v>
      </c>
      <c r="E4336" s="55" t="s">
        <v>6511</v>
      </c>
      <c r="F4336" s="53" t="s">
        <v>201</v>
      </c>
    </row>
    <row r="4337" spans="1:6" x14ac:dyDescent="0.2">
      <c r="A4337" s="202" t="s">
        <v>6788</v>
      </c>
      <c r="B4337" s="203">
        <v>146.11000000000001</v>
      </c>
      <c r="D4337" s="53" t="s">
        <v>6513</v>
      </c>
      <c r="E4337" s="55" t="s">
        <v>6514</v>
      </c>
      <c r="F4337" s="53" t="s">
        <v>83</v>
      </c>
    </row>
    <row r="4338" spans="1:6" x14ac:dyDescent="0.2">
      <c r="A4338" s="202" t="s">
        <v>6789</v>
      </c>
      <c r="B4338" s="203">
        <v>182.53</v>
      </c>
      <c r="D4338" s="53" t="s">
        <v>6515</v>
      </c>
      <c r="E4338" s="55" t="s">
        <v>6514</v>
      </c>
      <c r="F4338" s="53" t="s">
        <v>83</v>
      </c>
    </row>
    <row r="4339" spans="1:6" x14ac:dyDescent="0.2">
      <c r="A4339" s="202" t="s">
        <v>6791</v>
      </c>
      <c r="B4339" s="203">
        <v>158.19</v>
      </c>
      <c r="D4339" s="53" t="s">
        <v>6516</v>
      </c>
      <c r="E4339" s="55" t="s">
        <v>6517</v>
      </c>
      <c r="F4339" s="53" t="s">
        <v>83</v>
      </c>
    </row>
    <row r="4340" spans="1:6" x14ac:dyDescent="0.2">
      <c r="A4340" s="202" t="s">
        <v>6792</v>
      </c>
      <c r="B4340" s="203">
        <v>208.16</v>
      </c>
      <c r="D4340" s="53" t="s">
        <v>6518</v>
      </c>
      <c r="E4340" s="55" t="s">
        <v>6517</v>
      </c>
      <c r="F4340" s="53" t="s">
        <v>83</v>
      </c>
    </row>
    <row r="4341" spans="1:6" x14ac:dyDescent="0.2">
      <c r="A4341" s="202" t="s">
        <v>6794</v>
      </c>
      <c r="B4341" s="203">
        <v>180.4</v>
      </c>
      <c r="D4341" s="53" t="s">
        <v>6519</v>
      </c>
      <c r="E4341" s="55" t="s">
        <v>6520</v>
      </c>
      <c r="F4341" s="53" t="s">
        <v>83</v>
      </c>
    </row>
    <row r="4342" spans="1:6" x14ac:dyDescent="0.2">
      <c r="A4342" s="202" t="s">
        <v>6795</v>
      </c>
      <c r="B4342" s="203">
        <v>229.74</v>
      </c>
      <c r="D4342" s="53" t="s">
        <v>6521</v>
      </c>
      <c r="E4342" s="55" t="s">
        <v>6520</v>
      </c>
      <c r="F4342" s="53" t="s">
        <v>83</v>
      </c>
    </row>
    <row r="4343" spans="1:6" x14ac:dyDescent="0.2">
      <c r="A4343" s="202" t="s">
        <v>6797</v>
      </c>
      <c r="B4343" s="203">
        <v>199.11</v>
      </c>
      <c r="D4343" s="53" t="s">
        <v>6522</v>
      </c>
      <c r="E4343" s="55" t="s">
        <v>6523</v>
      </c>
      <c r="F4343" s="53" t="s">
        <v>83</v>
      </c>
    </row>
    <row r="4344" spans="1:6" x14ac:dyDescent="0.2">
      <c r="A4344" s="202" t="s">
        <v>6798</v>
      </c>
      <c r="B4344" s="203">
        <v>240.08</v>
      </c>
      <c r="D4344" s="53" t="s">
        <v>6524</v>
      </c>
      <c r="E4344" s="55" t="s">
        <v>6523</v>
      </c>
      <c r="F4344" s="53" t="s">
        <v>83</v>
      </c>
    </row>
    <row r="4345" spans="1:6" x14ac:dyDescent="0.2">
      <c r="A4345" s="202" t="s">
        <v>6800</v>
      </c>
      <c r="B4345" s="203">
        <v>208.07</v>
      </c>
      <c r="D4345" s="53" t="s">
        <v>6525</v>
      </c>
      <c r="E4345" s="55" t="s">
        <v>6526</v>
      </c>
      <c r="F4345" s="53" t="s">
        <v>83</v>
      </c>
    </row>
    <row r="4346" spans="1:6" x14ac:dyDescent="0.2">
      <c r="A4346" s="202" t="s">
        <v>6801</v>
      </c>
      <c r="B4346" s="203">
        <v>247.72</v>
      </c>
      <c r="D4346" s="53" t="s">
        <v>6527</v>
      </c>
      <c r="E4346" s="55" t="s">
        <v>6526</v>
      </c>
      <c r="F4346" s="53" t="s">
        <v>83</v>
      </c>
    </row>
    <row r="4347" spans="1:6" x14ac:dyDescent="0.2">
      <c r="A4347" s="202" t="s">
        <v>6803</v>
      </c>
      <c r="B4347" s="203">
        <v>214.69</v>
      </c>
      <c r="D4347" s="53" t="s">
        <v>6528</v>
      </c>
      <c r="E4347" s="55" t="s">
        <v>6529</v>
      </c>
      <c r="F4347" s="53" t="s">
        <v>83</v>
      </c>
    </row>
    <row r="4348" spans="1:6" x14ac:dyDescent="0.2">
      <c r="A4348" s="202" t="s">
        <v>6804</v>
      </c>
      <c r="B4348" s="203">
        <v>272</v>
      </c>
      <c r="D4348" s="53" t="s">
        <v>6530</v>
      </c>
      <c r="E4348" s="55" t="s">
        <v>6529</v>
      </c>
      <c r="F4348" s="53" t="s">
        <v>83</v>
      </c>
    </row>
    <row r="4349" spans="1:6" x14ac:dyDescent="0.2">
      <c r="A4349" s="202" t="s">
        <v>6806</v>
      </c>
      <c r="B4349" s="203">
        <v>235.73</v>
      </c>
      <c r="D4349" s="53" t="s">
        <v>6531</v>
      </c>
      <c r="E4349" s="55" t="s">
        <v>6532</v>
      </c>
      <c r="F4349" s="53" t="s">
        <v>83</v>
      </c>
    </row>
    <row r="4350" spans="1:6" x14ac:dyDescent="0.2">
      <c r="A4350" s="202" t="s">
        <v>6807</v>
      </c>
      <c r="B4350" s="203">
        <v>281.89</v>
      </c>
      <c r="D4350" s="53" t="s">
        <v>6533</v>
      </c>
      <c r="E4350" s="55" t="s">
        <v>6532</v>
      </c>
      <c r="F4350" s="53" t="s">
        <v>83</v>
      </c>
    </row>
    <row r="4351" spans="1:6" x14ac:dyDescent="0.2">
      <c r="A4351" s="202" t="s">
        <v>6809</v>
      </c>
      <c r="B4351" s="203">
        <v>244.3</v>
      </c>
      <c r="D4351" s="53" t="s">
        <v>6534</v>
      </c>
      <c r="E4351" s="55" t="s">
        <v>6535</v>
      </c>
      <c r="F4351" s="53" t="s">
        <v>83</v>
      </c>
    </row>
    <row r="4352" spans="1:6" x14ac:dyDescent="0.2">
      <c r="A4352" s="202" t="s">
        <v>6810</v>
      </c>
      <c r="B4352" s="203">
        <v>28.11</v>
      </c>
      <c r="D4352" s="53" t="s">
        <v>6536</v>
      </c>
      <c r="E4352" s="55" t="s">
        <v>6535</v>
      </c>
      <c r="F4352" s="53" t="s">
        <v>83</v>
      </c>
    </row>
    <row r="4353" spans="1:6" x14ac:dyDescent="0.2">
      <c r="A4353" s="202" t="s">
        <v>6812</v>
      </c>
      <c r="B4353" s="203">
        <v>24.36</v>
      </c>
      <c r="D4353" s="53" t="s">
        <v>6537</v>
      </c>
      <c r="E4353" s="55" t="s">
        <v>6538</v>
      </c>
      <c r="F4353" s="53" t="s">
        <v>83</v>
      </c>
    </row>
    <row r="4354" spans="1:6" x14ac:dyDescent="0.2">
      <c r="A4354" s="202" t="s">
        <v>6813</v>
      </c>
      <c r="B4354" s="203">
        <v>40.61</v>
      </c>
      <c r="D4354" s="53" t="s">
        <v>6539</v>
      </c>
      <c r="E4354" s="55" t="s">
        <v>6538</v>
      </c>
      <c r="F4354" s="53" t="s">
        <v>83</v>
      </c>
    </row>
    <row r="4355" spans="1:6" x14ac:dyDescent="0.2">
      <c r="A4355" s="202" t="s">
        <v>6815</v>
      </c>
      <c r="B4355" s="203">
        <v>35.19</v>
      </c>
      <c r="D4355" s="53" t="s">
        <v>6540</v>
      </c>
      <c r="E4355" s="55" t="s">
        <v>6541</v>
      </c>
      <c r="F4355" s="53" t="s">
        <v>83</v>
      </c>
    </row>
    <row r="4356" spans="1:6" x14ac:dyDescent="0.2">
      <c r="A4356" s="202" t="s">
        <v>6816</v>
      </c>
      <c r="B4356" s="203">
        <v>193.83</v>
      </c>
      <c r="D4356" s="53" t="s">
        <v>6542</v>
      </c>
      <c r="E4356" s="55" t="s">
        <v>6541</v>
      </c>
      <c r="F4356" s="53" t="s">
        <v>83</v>
      </c>
    </row>
    <row r="4357" spans="1:6" x14ac:dyDescent="0.2">
      <c r="A4357" s="202" t="s">
        <v>6818</v>
      </c>
      <c r="B4357" s="203">
        <v>185.88</v>
      </c>
      <c r="D4357" s="53" t="s">
        <v>6543</v>
      </c>
      <c r="E4357" s="55" t="s">
        <v>6544</v>
      </c>
      <c r="F4357" s="53" t="s">
        <v>83</v>
      </c>
    </row>
    <row r="4358" spans="1:6" x14ac:dyDescent="0.2">
      <c r="A4358" s="202" t="s">
        <v>6819</v>
      </c>
      <c r="B4358" s="203">
        <v>21.4</v>
      </c>
      <c r="D4358" s="53" t="s">
        <v>6545</v>
      </c>
      <c r="E4358" s="55" t="s">
        <v>6544</v>
      </c>
      <c r="F4358" s="53" t="s">
        <v>83</v>
      </c>
    </row>
    <row r="4359" spans="1:6" x14ac:dyDescent="0.2">
      <c r="A4359" s="202" t="s">
        <v>6821</v>
      </c>
      <c r="B4359" s="203">
        <v>18.54</v>
      </c>
      <c r="D4359" s="53" t="s">
        <v>6546</v>
      </c>
      <c r="E4359" s="55" t="s">
        <v>6547</v>
      </c>
      <c r="F4359" s="53" t="s">
        <v>83</v>
      </c>
    </row>
    <row r="4360" spans="1:6" x14ac:dyDescent="0.2">
      <c r="A4360" s="202" t="s">
        <v>6822</v>
      </c>
      <c r="B4360" s="203">
        <v>26.47</v>
      </c>
      <c r="D4360" s="53" t="s">
        <v>6548</v>
      </c>
      <c r="E4360" s="55" t="s">
        <v>6547</v>
      </c>
      <c r="F4360" s="53" t="s">
        <v>83</v>
      </c>
    </row>
    <row r="4361" spans="1:6" x14ac:dyDescent="0.2">
      <c r="A4361" s="202" t="s">
        <v>6824</v>
      </c>
      <c r="B4361" s="203">
        <v>22.94</v>
      </c>
      <c r="D4361" s="53" t="s">
        <v>6549</v>
      </c>
      <c r="E4361" s="55" t="s">
        <v>6550</v>
      </c>
      <c r="F4361" s="53" t="s">
        <v>83</v>
      </c>
    </row>
    <row r="4362" spans="1:6" x14ac:dyDescent="0.2">
      <c r="A4362" s="202" t="s">
        <v>6825</v>
      </c>
      <c r="B4362" s="203">
        <v>29.75</v>
      </c>
      <c r="D4362" s="53" t="s">
        <v>6551</v>
      </c>
      <c r="E4362" s="55" t="s">
        <v>6550</v>
      </c>
      <c r="F4362" s="53" t="s">
        <v>83</v>
      </c>
    </row>
    <row r="4363" spans="1:6" x14ac:dyDescent="0.2">
      <c r="A4363" s="202" t="s">
        <v>6827</v>
      </c>
      <c r="B4363" s="203">
        <v>25.78</v>
      </c>
      <c r="D4363" s="53" t="s">
        <v>6552</v>
      </c>
      <c r="E4363" s="55" t="s">
        <v>6553</v>
      </c>
      <c r="F4363" s="53" t="s">
        <v>83</v>
      </c>
    </row>
    <row r="4364" spans="1:6" x14ac:dyDescent="0.2">
      <c r="A4364" s="202" t="s">
        <v>6828</v>
      </c>
      <c r="B4364" s="203">
        <v>34.619999999999997</v>
      </c>
      <c r="D4364" s="53" t="s">
        <v>6554</v>
      </c>
      <c r="E4364" s="55" t="s">
        <v>6553</v>
      </c>
      <c r="F4364" s="53" t="s">
        <v>83</v>
      </c>
    </row>
    <row r="4365" spans="1:6" x14ac:dyDescent="0.2">
      <c r="A4365" s="202" t="s">
        <v>6830</v>
      </c>
      <c r="B4365" s="203">
        <v>30</v>
      </c>
      <c r="D4365" s="53" t="s">
        <v>6555</v>
      </c>
      <c r="E4365" s="55" t="s">
        <v>6556</v>
      </c>
      <c r="F4365" s="53" t="s">
        <v>83</v>
      </c>
    </row>
    <row r="4366" spans="1:6" x14ac:dyDescent="0.2">
      <c r="A4366" s="202" t="s">
        <v>6831</v>
      </c>
      <c r="B4366" s="203">
        <v>37.83</v>
      </c>
      <c r="D4366" s="53" t="s">
        <v>6557</v>
      </c>
      <c r="E4366" s="55" t="s">
        <v>6556</v>
      </c>
      <c r="F4366" s="53" t="s">
        <v>83</v>
      </c>
    </row>
    <row r="4367" spans="1:6" x14ac:dyDescent="0.2">
      <c r="A4367" s="202" t="s">
        <v>6833</v>
      </c>
      <c r="B4367" s="203">
        <v>32.78</v>
      </c>
      <c r="D4367" s="53" t="s">
        <v>6558</v>
      </c>
      <c r="E4367" s="55" t="s">
        <v>6559</v>
      </c>
      <c r="F4367" s="53" t="s">
        <v>83</v>
      </c>
    </row>
    <row r="4368" spans="1:6" x14ac:dyDescent="0.2">
      <c r="A4368" s="202" t="s">
        <v>6834</v>
      </c>
      <c r="B4368" s="203">
        <v>70.8</v>
      </c>
      <c r="D4368" s="53" t="s">
        <v>6560</v>
      </c>
      <c r="E4368" s="55" t="s">
        <v>6559</v>
      </c>
      <c r="F4368" s="53" t="s">
        <v>83</v>
      </c>
    </row>
    <row r="4369" spans="1:6" x14ac:dyDescent="0.2">
      <c r="A4369" s="202" t="s">
        <v>6836</v>
      </c>
      <c r="B4369" s="203">
        <v>62.44</v>
      </c>
      <c r="D4369" s="53" t="s">
        <v>6561</v>
      </c>
      <c r="E4369" s="55" t="s">
        <v>6562</v>
      </c>
      <c r="F4369" s="53" t="s">
        <v>83</v>
      </c>
    </row>
    <row r="4370" spans="1:6" x14ac:dyDescent="0.2">
      <c r="A4370" s="202" t="s">
        <v>6837</v>
      </c>
      <c r="B4370" s="203">
        <v>90.33</v>
      </c>
      <c r="D4370" s="53" t="s">
        <v>6563</v>
      </c>
      <c r="E4370" s="55" t="s">
        <v>6562</v>
      </c>
      <c r="F4370" s="53" t="s">
        <v>83</v>
      </c>
    </row>
    <row r="4371" spans="1:6" x14ac:dyDescent="0.2">
      <c r="A4371" s="202" t="s">
        <v>6839</v>
      </c>
      <c r="B4371" s="203">
        <v>79.59</v>
      </c>
      <c r="D4371" s="53" t="s">
        <v>6564</v>
      </c>
      <c r="E4371" s="55" t="s">
        <v>6565</v>
      </c>
      <c r="F4371" s="53" t="s">
        <v>83</v>
      </c>
    </row>
    <row r="4372" spans="1:6" x14ac:dyDescent="0.2">
      <c r="A4372" s="202" t="s">
        <v>6840</v>
      </c>
      <c r="B4372" s="203">
        <v>92.96</v>
      </c>
      <c r="D4372" s="53" t="s">
        <v>6566</v>
      </c>
      <c r="E4372" s="55" t="s">
        <v>6565</v>
      </c>
      <c r="F4372" s="53" t="s">
        <v>83</v>
      </c>
    </row>
    <row r="4373" spans="1:6" x14ac:dyDescent="0.2">
      <c r="A4373" s="202" t="s">
        <v>6842</v>
      </c>
      <c r="B4373" s="203">
        <v>82.2</v>
      </c>
      <c r="D4373" s="53" t="s">
        <v>6567</v>
      </c>
      <c r="E4373" s="55" t="s">
        <v>6568</v>
      </c>
      <c r="F4373" s="53" t="s">
        <v>83</v>
      </c>
    </row>
    <row r="4374" spans="1:6" x14ac:dyDescent="0.2">
      <c r="A4374" s="202" t="s">
        <v>6843</v>
      </c>
      <c r="B4374" s="203">
        <v>270</v>
      </c>
      <c r="D4374" s="53" t="s">
        <v>6569</v>
      </c>
      <c r="E4374" s="55" t="s">
        <v>6568</v>
      </c>
      <c r="F4374" s="53" t="s">
        <v>83</v>
      </c>
    </row>
    <row r="4375" spans="1:6" x14ac:dyDescent="0.2">
      <c r="A4375" s="202" t="s">
        <v>6845</v>
      </c>
      <c r="B4375" s="203">
        <v>254.13</v>
      </c>
      <c r="D4375" s="53" t="s">
        <v>6570</v>
      </c>
      <c r="E4375" s="55" t="s">
        <v>6571</v>
      </c>
      <c r="F4375" s="53" t="s">
        <v>83</v>
      </c>
    </row>
    <row r="4376" spans="1:6" x14ac:dyDescent="0.2">
      <c r="A4376" s="202" t="s">
        <v>6846</v>
      </c>
      <c r="B4376" s="203">
        <v>292.95999999999998</v>
      </c>
      <c r="D4376" s="53" t="s">
        <v>6572</v>
      </c>
      <c r="E4376" s="55" t="s">
        <v>6571</v>
      </c>
      <c r="F4376" s="53" t="s">
        <v>83</v>
      </c>
    </row>
    <row r="4377" spans="1:6" x14ac:dyDescent="0.2">
      <c r="A4377" s="202" t="s">
        <v>6848</v>
      </c>
      <c r="B4377" s="203">
        <v>277.04000000000002</v>
      </c>
      <c r="D4377" s="53" t="s">
        <v>6573</v>
      </c>
      <c r="E4377" s="55" t="s">
        <v>6574</v>
      </c>
      <c r="F4377" s="53" t="s">
        <v>83</v>
      </c>
    </row>
    <row r="4378" spans="1:6" x14ac:dyDescent="0.2">
      <c r="A4378" s="202" t="s">
        <v>6849</v>
      </c>
      <c r="B4378" s="203">
        <v>342.14</v>
      </c>
      <c r="D4378" s="53" t="s">
        <v>6575</v>
      </c>
      <c r="E4378" s="55" t="s">
        <v>6574</v>
      </c>
      <c r="F4378" s="53" t="s">
        <v>83</v>
      </c>
    </row>
    <row r="4379" spans="1:6" x14ac:dyDescent="0.2">
      <c r="A4379" s="202" t="s">
        <v>6851</v>
      </c>
      <c r="B4379" s="203">
        <v>322.99</v>
      </c>
      <c r="D4379" s="53" t="s">
        <v>6576</v>
      </c>
      <c r="E4379" s="55" t="s">
        <v>6577</v>
      </c>
      <c r="F4379" s="53" t="s">
        <v>83</v>
      </c>
    </row>
    <row r="4380" spans="1:6" x14ac:dyDescent="0.2">
      <c r="A4380" s="202" t="s">
        <v>6852</v>
      </c>
      <c r="B4380" s="203">
        <v>366.76</v>
      </c>
      <c r="D4380" s="53" t="s">
        <v>6578</v>
      </c>
      <c r="E4380" s="55" t="s">
        <v>6577</v>
      </c>
      <c r="F4380" s="53" t="s">
        <v>83</v>
      </c>
    </row>
    <row r="4381" spans="1:6" x14ac:dyDescent="0.2">
      <c r="A4381" s="202" t="s">
        <v>6854</v>
      </c>
      <c r="B4381" s="203">
        <v>345.3</v>
      </c>
      <c r="D4381" s="53" t="s">
        <v>6579</v>
      </c>
      <c r="E4381" s="55" t="s">
        <v>6580</v>
      </c>
      <c r="F4381" s="53" t="s">
        <v>83</v>
      </c>
    </row>
    <row r="4382" spans="1:6" x14ac:dyDescent="0.2">
      <c r="A4382" s="202" t="s">
        <v>6855</v>
      </c>
      <c r="B4382" s="203">
        <v>369.32</v>
      </c>
      <c r="D4382" s="53" t="s">
        <v>6581</v>
      </c>
      <c r="E4382" s="55" t="s">
        <v>6580</v>
      </c>
      <c r="F4382" s="53" t="s">
        <v>83</v>
      </c>
    </row>
    <row r="4383" spans="1:6" x14ac:dyDescent="0.2">
      <c r="A4383" s="202" t="s">
        <v>6857</v>
      </c>
      <c r="B4383" s="203">
        <v>347.83</v>
      </c>
      <c r="D4383" s="53" t="s">
        <v>6582</v>
      </c>
      <c r="E4383" s="55" t="s">
        <v>6583</v>
      </c>
      <c r="F4383" s="53" t="s">
        <v>83</v>
      </c>
    </row>
    <row r="4384" spans="1:6" x14ac:dyDescent="0.2">
      <c r="A4384" s="202" t="s">
        <v>6858</v>
      </c>
      <c r="B4384" s="203">
        <v>400.1</v>
      </c>
      <c r="D4384" s="53" t="s">
        <v>6584</v>
      </c>
      <c r="E4384" s="55" t="s">
        <v>6583</v>
      </c>
      <c r="F4384" s="53" t="s">
        <v>83</v>
      </c>
    </row>
    <row r="4385" spans="1:6" x14ac:dyDescent="0.2">
      <c r="A4385" s="202" t="s">
        <v>6860</v>
      </c>
      <c r="B4385" s="203">
        <v>374.81</v>
      </c>
      <c r="D4385" s="53" t="s">
        <v>6585</v>
      </c>
      <c r="E4385" s="55" t="s">
        <v>6586</v>
      </c>
      <c r="F4385" s="53" t="s">
        <v>83</v>
      </c>
    </row>
    <row r="4386" spans="1:6" x14ac:dyDescent="0.2">
      <c r="A4386" s="202" t="s">
        <v>6861</v>
      </c>
      <c r="B4386" s="203">
        <v>429.21</v>
      </c>
      <c r="D4386" s="53" t="s">
        <v>6587</v>
      </c>
      <c r="E4386" s="55" t="s">
        <v>6586</v>
      </c>
      <c r="F4386" s="53" t="s">
        <v>83</v>
      </c>
    </row>
    <row r="4387" spans="1:6" x14ac:dyDescent="0.2">
      <c r="A4387" s="202" t="s">
        <v>6863</v>
      </c>
      <c r="B4387" s="203">
        <v>401.72</v>
      </c>
      <c r="D4387" s="53" t="s">
        <v>6588</v>
      </c>
      <c r="E4387" s="55" t="s">
        <v>6589</v>
      </c>
      <c r="F4387" s="53" t="s">
        <v>83</v>
      </c>
    </row>
    <row r="4388" spans="1:6" x14ac:dyDescent="0.2">
      <c r="A4388" s="202" t="s">
        <v>6864</v>
      </c>
      <c r="B4388" s="203">
        <v>465.55</v>
      </c>
      <c r="D4388" s="53" t="s">
        <v>6590</v>
      </c>
      <c r="E4388" s="55" t="s">
        <v>6589</v>
      </c>
      <c r="F4388" s="53" t="s">
        <v>83</v>
      </c>
    </row>
    <row r="4389" spans="1:6" x14ac:dyDescent="0.2">
      <c r="A4389" s="202" t="s">
        <v>6866</v>
      </c>
      <c r="B4389" s="203">
        <v>433.76</v>
      </c>
      <c r="D4389" s="53" t="s">
        <v>6591</v>
      </c>
      <c r="E4389" s="55" t="s">
        <v>6592</v>
      </c>
      <c r="F4389" s="53" t="s">
        <v>201</v>
      </c>
    </row>
    <row r="4390" spans="1:6" x14ac:dyDescent="0.2">
      <c r="A4390" s="202" t="s">
        <v>6867</v>
      </c>
      <c r="B4390" s="203">
        <v>507.02</v>
      </c>
      <c r="D4390" s="53" t="s">
        <v>6593</v>
      </c>
      <c r="E4390" s="55" t="s">
        <v>6592</v>
      </c>
      <c r="F4390" s="53" t="s">
        <v>201</v>
      </c>
    </row>
    <row r="4391" spans="1:6" x14ac:dyDescent="0.2">
      <c r="A4391" s="202" t="s">
        <v>6869</v>
      </c>
      <c r="B4391" s="203">
        <v>472.52</v>
      </c>
      <c r="D4391" s="53" t="s">
        <v>6594</v>
      </c>
      <c r="E4391" s="55" t="s">
        <v>6595</v>
      </c>
      <c r="F4391" s="53" t="s">
        <v>201</v>
      </c>
    </row>
    <row r="4392" spans="1:6" x14ac:dyDescent="0.2">
      <c r="A4392" s="202" t="s">
        <v>6870</v>
      </c>
      <c r="B4392" s="203">
        <v>553.99</v>
      </c>
      <c r="D4392" s="53" t="s">
        <v>6596</v>
      </c>
      <c r="E4392" s="55" t="s">
        <v>6595</v>
      </c>
      <c r="F4392" s="53" t="s">
        <v>201</v>
      </c>
    </row>
    <row r="4393" spans="1:6" x14ac:dyDescent="0.2">
      <c r="A4393" s="202" t="s">
        <v>6872</v>
      </c>
      <c r="B4393" s="203">
        <v>514.78</v>
      </c>
      <c r="D4393" s="53" t="s">
        <v>6597</v>
      </c>
      <c r="E4393" s="55" t="s">
        <v>6598</v>
      </c>
      <c r="F4393" s="53" t="s">
        <v>201</v>
      </c>
    </row>
    <row r="4394" spans="1:6" x14ac:dyDescent="0.2">
      <c r="A4394" s="202" t="s">
        <v>6873</v>
      </c>
      <c r="B4394" s="203">
        <v>600.54</v>
      </c>
      <c r="D4394" s="53" t="s">
        <v>6599</v>
      </c>
      <c r="E4394" s="55" t="s">
        <v>6598</v>
      </c>
      <c r="F4394" s="53" t="s">
        <v>201</v>
      </c>
    </row>
    <row r="4395" spans="1:6" x14ac:dyDescent="0.2">
      <c r="A4395" s="202" t="s">
        <v>6875</v>
      </c>
      <c r="B4395" s="203">
        <v>558.21</v>
      </c>
      <c r="D4395" s="53" t="s">
        <v>6600</v>
      </c>
      <c r="E4395" s="55" t="s">
        <v>6601</v>
      </c>
      <c r="F4395" s="53" t="s">
        <v>201</v>
      </c>
    </row>
    <row r="4396" spans="1:6" x14ac:dyDescent="0.2">
      <c r="A4396" s="202" t="s">
        <v>6876</v>
      </c>
      <c r="B4396" s="203">
        <v>693.06</v>
      </c>
      <c r="D4396" s="53" t="s">
        <v>6602</v>
      </c>
      <c r="E4396" s="55" t="s">
        <v>6601</v>
      </c>
      <c r="F4396" s="53" t="s">
        <v>201</v>
      </c>
    </row>
    <row r="4397" spans="1:6" x14ac:dyDescent="0.2">
      <c r="A4397" s="202" t="s">
        <v>6878</v>
      </c>
      <c r="B4397" s="203">
        <v>641.82000000000005</v>
      </c>
      <c r="D4397" s="53" t="s">
        <v>6603</v>
      </c>
      <c r="E4397" s="55" t="s">
        <v>6604</v>
      </c>
      <c r="F4397" s="53" t="s">
        <v>201</v>
      </c>
    </row>
    <row r="4398" spans="1:6" x14ac:dyDescent="0.2">
      <c r="A4398" s="202" t="s">
        <v>6879</v>
      </c>
      <c r="B4398" s="203">
        <v>782.42</v>
      </c>
      <c r="D4398" s="53" t="s">
        <v>6605</v>
      </c>
      <c r="E4398" s="55" t="s">
        <v>6604</v>
      </c>
      <c r="F4398" s="53" t="s">
        <v>201</v>
      </c>
    </row>
    <row r="4399" spans="1:6" x14ac:dyDescent="0.2">
      <c r="A4399" s="202" t="s">
        <v>6881</v>
      </c>
      <c r="B4399" s="203">
        <v>722.99</v>
      </c>
      <c r="D4399" s="53" t="s">
        <v>6606</v>
      </c>
      <c r="E4399" s="55" t="s">
        <v>6607</v>
      </c>
      <c r="F4399" s="53" t="s">
        <v>201</v>
      </c>
    </row>
    <row r="4400" spans="1:6" x14ac:dyDescent="0.2">
      <c r="A4400" s="202" t="s">
        <v>6882</v>
      </c>
      <c r="B4400" s="203">
        <v>831.37</v>
      </c>
      <c r="D4400" s="53" t="s">
        <v>6608</v>
      </c>
      <c r="E4400" s="55" t="s">
        <v>6607</v>
      </c>
      <c r="F4400" s="53" t="s">
        <v>201</v>
      </c>
    </row>
    <row r="4401" spans="1:6" x14ac:dyDescent="0.2">
      <c r="A4401" s="202" t="s">
        <v>6884</v>
      </c>
      <c r="B4401" s="203">
        <v>770.05</v>
      </c>
      <c r="D4401" s="53" t="s">
        <v>6609</v>
      </c>
      <c r="E4401" s="55" t="s">
        <v>6610</v>
      </c>
      <c r="F4401" s="53" t="s">
        <v>201</v>
      </c>
    </row>
    <row r="4402" spans="1:6" x14ac:dyDescent="0.2">
      <c r="A4402" s="202" t="s">
        <v>6885</v>
      </c>
      <c r="B4402" s="203">
        <v>32.99</v>
      </c>
      <c r="D4402" s="53" t="s">
        <v>6611</v>
      </c>
      <c r="E4402" s="55" t="s">
        <v>6610</v>
      </c>
      <c r="F4402" s="53" t="s">
        <v>201</v>
      </c>
    </row>
    <row r="4403" spans="1:6" x14ac:dyDescent="0.2">
      <c r="A4403" s="202" t="s">
        <v>6887</v>
      </c>
      <c r="B4403" s="203">
        <v>28.59</v>
      </c>
      <c r="D4403" s="53" t="s">
        <v>6612</v>
      </c>
      <c r="E4403" s="55" t="s">
        <v>6613</v>
      </c>
      <c r="F4403" s="53" t="s">
        <v>201</v>
      </c>
    </row>
    <row r="4404" spans="1:6" x14ac:dyDescent="0.2">
      <c r="A4404" s="202" t="s">
        <v>6888</v>
      </c>
      <c r="B4404" s="203">
        <v>33.04</v>
      </c>
      <c r="D4404" s="53" t="s">
        <v>6614</v>
      </c>
      <c r="E4404" s="55" t="s">
        <v>6613</v>
      </c>
      <c r="F4404" s="53" t="s">
        <v>201</v>
      </c>
    </row>
    <row r="4405" spans="1:6" x14ac:dyDescent="0.2">
      <c r="A4405" s="202" t="s">
        <v>6890</v>
      </c>
      <c r="B4405" s="203">
        <v>28.63</v>
      </c>
      <c r="D4405" s="53" t="s">
        <v>6615</v>
      </c>
      <c r="E4405" s="55" t="s">
        <v>6616</v>
      </c>
      <c r="F4405" s="53" t="s">
        <v>201</v>
      </c>
    </row>
    <row r="4406" spans="1:6" x14ac:dyDescent="0.2">
      <c r="A4406" s="202" t="s">
        <v>6891</v>
      </c>
      <c r="B4406" s="203">
        <v>36.32</v>
      </c>
      <c r="D4406" s="53" t="s">
        <v>6617</v>
      </c>
      <c r="E4406" s="55" t="s">
        <v>6616</v>
      </c>
      <c r="F4406" s="53" t="s">
        <v>201</v>
      </c>
    </row>
    <row r="4407" spans="1:6" x14ac:dyDescent="0.2">
      <c r="A4407" s="202" t="s">
        <v>6893</v>
      </c>
      <c r="B4407" s="203">
        <v>31.48</v>
      </c>
      <c r="D4407" s="53" t="s">
        <v>6618</v>
      </c>
      <c r="E4407" s="55" t="s">
        <v>6619</v>
      </c>
      <c r="F4407" s="53" t="s">
        <v>201</v>
      </c>
    </row>
    <row r="4408" spans="1:6" x14ac:dyDescent="0.2">
      <c r="A4408" s="202" t="s">
        <v>6894</v>
      </c>
      <c r="B4408" s="203">
        <v>36.369999999999997</v>
      </c>
      <c r="D4408" s="53" t="s">
        <v>6620</v>
      </c>
      <c r="E4408" s="55" t="s">
        <v>6619</v>
      </c>
      <c r="F4408" s="53" t="s">
        <v>201</v>
      </c>
    </row>
    <row r="4409" spans="1:6" x14ac:dyDescent="0.2">
      <c r="A4409" s="202" t="s">
        <v>6896</v>
      </c>
      <c r="B4409" s="203">
        <v>31.52</v>
      </c>
      <c r="D4409" s="53" t="s">
        <v>6621</v>
      </c>
      <c r="E4409" s="55" t="s">
        <v>6622</v>
      </c>
      <c r="F4409" s="53" t="s">
        <v>201</v>
      </c>
    </row>
    <row r="4410" spans="1:6" x14ac:dyDescent="0.2">
      <c r="A4410" s="202" t="s">
        <v>6897</v>
      </c>
      <c r="B4410" s="203">
        <v>36.369999999999997</v>
      </c>
      <c r="D4410" s="53" t="s">
        <v>6623</v>
      </c>
      <c r="E4410" s="55" t="s">
        <v>6622</v>
      </c>
      <c r="F4410" s="53" t="s">
        <v>201</v>
      </c>
    </row>
    <row r="4411" spans="1:6" x14ac:dyDescent="0.2">
      <c r="A4411" s="202" t="s">
        <v>6899</v>
      </c>
      <c r="B4411" s="203">
        <v>31.52</v>
      </c>
      <c r="D4411" s="53" t="s">
        <v>6624</v>
      </c>
      <c r="E4411" s="55" t="s">
        <v>6625</v>
      </c>
      <c r="F4411" s="53" t="s">
        <v>201</v>
      </c>
    </row>
    <row r="4412" spans="1:6" x14ac:dyDescent="0.2">
      <c r="A4412" s="202" t="s">
        <v>6900</v>
      </c>
      <c r="B4412" s="203">
        <v>49.06</v>
      </c>
      <c r="D4412" s="53" t="s">
        <v>6626</v>
      </c>
      <c r="E4412" s="55" t="s">
        <v>6625</v>
      </c>
      <c r="F4412" s="53" t="s">
        <v>201</v>
      </c>
    </row>
    <row r="4413" spans="1:6" x14ac:dyDescent="0.2">
      <c r="A4413" s="202" t="s">
        <v>6902</v>
      </c>
      <c r="B4413" s="203">
        <v>42.51</v>
      </c>
      <c r="D4413" s="53" t="s">
        <v>6627</v>
      </c>
      <c r="E4413" s="55" t="s">
        <v>6628</v>
      </c>
      <c r="F4413" s="53" t="s">
        <v>201</v>
      </c>
    </row>
    <row r="4414" spans="1:6" x14ac:dyDescent="0.2">
      <c r="A4414" s="202" t="s">
        <v>6903</v>
      </c>
      <c r="B4414" s="203">
        <v>49.06</v>
      </c>
      <c r="D4414" s="53" t="s">
        <v>6629</v>
      </c>
      <c r="E4414" s="55" t="s">
        <v>6628</v>
      </c>
      <c r="F4414" s="53" t="s">
        <v>201</v>
      </c>
    </row>
    <row r="4415" spans="1:6" x14ac:dyDescent="0.2">
      <c r="A4415" s="202" t="s">
        <v>6905</v>
      </c>
      <c r="B4415" s="203">
        <v>42.51</v>
      </c>
      <c r="D4415" s="53" t="s">
        <v>6630</v>
      </c>
      <c r="E4415" s="55" t="s">
        <v>6631</v>
      </c>
      <c r="F4415" s="53" t="s">
        <v>201</v>
      </c>
    </row>
    <row r="4416" spans="1:6" x14ac:dyDescent="0.2">
      <c r="A4416" s="202" t="s">
        <v>6906</v>
      </c>
      <c r="B4416" s="203">
        <v>52.41</v>
      </c>
      <c r="D4416" s="53" t="s">
        <v>6632</v>
      </c>
      <c r="E4416" s="55" t="s">
        <v>6631</v>
      </c>
      <c r="F4416" s="53" t="s">
        <v>201</v>
      </c>
    </row>
    <row r="4417" spans="1:6" x14ac:dyDescent="0.2">
      <c r="A4417" s="202" t="s">
        <v>6908</v>
      </c>
      <c r="B4417" s="203">
        <v>45.42</v>
      </c>
      <c r="D4417" s="53" t="s">
        <v>6633</v>
      </c>
      <c r="E4417" s="55" t="s">
        <v>6634</v>
      </c>
      <c r="F4417" s="53" t="s">
        <v>201</v>
      </c>
    </row>
    <row r="4418" spans="1:6" x14ac:dyDescent="0.2">
      <c r="A4418" s="202" t="s">
        <v>6909</v>
      </c>
      <c r="B4418" s="203">
        <v>55.76</v>
      </c>
      <c r="D4418" s="53" t="s">
        <v>6635</v>
      </c>
      <c r="E4418" s="55" t="s">
        <v>6634</v>
      </c>
      <c r="F4418" s="53" t="s">
        <v>201</v>
      </c>
    </row>
    <row r="4419" spans="1:6" x14ac:dyDescent="0.2">
      <c r="A4419" s="202" t="s">
        <v>6911</v>
      </c>
      <c r="B4419" s="203">
        <v>48.32</v>
      </c>
      <c r="D4419" s="53" t="s">
        <v>6636</v>
      </c>
      <c r="E4419" s="55" t="s">
        <v>6637</v>
      </c>
      <c r="F4419" s="53" t="s">
        <v>201</v>
      </c>
    </row>
    <row r="4420" spans="1:6" x14ac:dyDescent="0.2">
      <c r="A4420" s="202" t="s">
        <v>6912</v>
      </c>
      <c r="B4420" s="203">
        <v>55.83</v>
      </c>
      <c r="D4420" s="53" t="s">
        <v>6638</v>
      </c>
      <c r="E4420" s="55" t="s">
        <v>6637</v>
      </c>
      <c r="F4420" s="53" t="s">
        <v>201</v>
      </c>
    </row>
    <row r="4421" spans="1:6" x14ac:dyDescent="0.2">
      <c r="A4421" s="202" t="s">
        <v>6914</v>
      </c>
      <c r="B4421" s="203">
        <v>48.38</v>
      </c>
      <c r="D4421" s="53" t="s">
        <v>6639</v>
      </c>
      <c r="E4421" s="55" t="s">
        <v>6640</v>
      </c>
      <c r="F4421" s="53" t="s">
        <v>201</v>
      </c>
    </row>
    <row r="4422" spans="1:6" x14ac:dyDescent="0.2">
      <c r="A4422" s="202" t="s">
        <v>6915</v>
      </c>
      <c r="B4422" s="203">
        <v>206.03</v>
      </c>
      <c r="D4422" s="53" t="s">
        <v>6641</v>
      </c>
      <c r="E4422" s="55" t="s">
        <v>6640</v>
      </c>
      <c r="F4422" s="53" t="s">
        <v>201</v>
      </c>
    </row>
    <row r="4423" spans="1:6" x14ac:dyDescent="0.2">
      <c r="A4423" s="202" t="s">
        <v>6917</v>
      </c>
      <c r="B4423" s="203">
        <v>196.23</v>
      </c>
      <c r="D4423" s="53" t="s">
        <v>6642</v>
      </c>
      <c r="E4423" s="55" t="s">
        <v>6643</v>
      </c>
      <c r="F4423" s="53" t="s">
        <v>201</v>
      </c>
    </row>
    <row r="4424" spans="1:6" x14ac:dyDescent="0.2">
      <c r="A4424" s="202" t="s">
        <v>6918</v>
      </c>
      <c r="B4424" s="203">
        <v>209.63</v>
      </c>
      <c r="D4424" s="53" t="s">
        <v>6644</v>
      </c>
      <c r="E4424" s="55" t="s">
        <v>6643</v>
      </c>
      <c r="F4424" s="53" t="s">
        <v>201</v>
      </c>
    </row>
    <row r="4425" spans="1:6" x14ac:dyDescent="0.2">
      <c r="A4425" s="202" t="s">
        <v>6920</v>
      </c>
      <c r="B4425" s="203">
        <v>199.38</v>
      </c>
      <c r="D4425" s="53" t="s">
        <v>6645</v>
      </c>
      <c r="E4425" s="55" t="s">
        <v>6646</v>
      </c>
      <c r="F4425" s="53" t="s">
        <v>201</v>
      </c>
    </row>
    <row r="4426" spans="1:6" x14ac:dyDescent="0.2">
      <c r="A4426" s="202" t="s">
        <v>6921</v>
      </c>
      <c r="B4426" s="203">
        <v>213.22</v>
      </c>
      <c r="D4426" s="53" t="s">
        <v>6647</v>
      </c>
      <c r="E4426" s="55" t="s">
        <v>6646</v>
      </c>
      <c r="F4426" s="53" t="s">
        <v>201</v>
      </c>
    </row>
    <row r="4427" spans="1:6" x14ac:dyDescent="0.2">
      <c r="A4427" s="202" t="s">
        <v>6923</v>
      </c>
      <c r="B4427" s="203">
        <v>202.85</v>
      </c>
      <c r="D4427" s="53" t="s">
        <v>6648</v>
      </c>
      <c r="E4427" s="55" t="s">
        <v>6649</v>
      </c>
      <c r="F4427" s="53" t="s">
        <v>201</v>
      </c>
    </row>
    <row r="4428" spans="1:6" x14ac:dyDescent="0.2">
      <c r="A4428" s="202" t="s">
        <v>6924</v>
      </c>
      <c r="B4428" s="203">
        <v>220.57</v>
      </c>
      <c r="D4428" s="53" t="s">
        <v>6650</v>
      </c>
      <c r="E4428" s="55" t="s">
        <v>6649</v>
      </c>
      <c r="F4428" s="53" t="s">
        <v>201</v>
      </c>
    </row>
    <row r="4429" spans="1:6" x14ac:dyDescent="0.2">
      <c r="A4429" s="202" t="s">
        <v>6926</v>
      </c>
      <c r="B4429" s="203">
        <v>209.3</v>
      </c>
      <c r="D4429" s="53" t="s">
        <v>6651</v>
      </c>
      <c r="E4429" s="55" t="s">
        <v>6652</v>
      </c>
      <c r="F4429" s="53" t="s">
        <v>201</v>
      </c>
    </row>
    <row r="4430" spans="1:6" x14ac:dyDescent="0.2">
      <c r="A4430" s="202" t="s">
        <v>6927</v>
      </c>
      <c r="B4430" s="203">
        <v>224.95</v>
      </c>
      <c r="D4430" s="53" t="s">
        <v>6653</v>
      </c>
      <c r="E4430" s="55" t="s">
        <v>6652</v>
      </c>
      <c r="F4430" s="53" t="s">
        <v>201</v>
      </c>
    </row>
    <row r="4431" spans="1:6" x14ac:dyDescent="0.2">
      <c r="A4431" s="202" t="s">
        <v>6929</v>
      </c>
      <c r="B4431" s="203">
        <v>213.2</v>
      </c>
      <c r="D4431" s="53" t="s">
        <v>6654</v>
      </c>
      <c r="E4431" s="55" t="s">
        <v>6655</v>
      </c>
      <c r="F4431" s="53" t="s">
        <v>201</v>
      </c>
    </row>
    <row r="4432" spans="1:6" x14ac:dyDescent="0.2">
      <c r="A4432" s="202" t="s">
        <v>6930</v>
      </c>
      <c r="B4432" s="203">
        <v>230.43</v>
      </c>
      <c r="D4432" s="53" t="s">
        <v>6656</v>
      </c>
      <c r="E4432" s="55" t="s">
        <v>6655</v>
      </c>
      <c r="F4432" s="53" t="s">
        <v>201</v>
      </c>
    </row>
    <row r="4433" spans="1:6" x14ac:dyDescent="0.2">
      <c r="A4433" s="202" t="s">
        <v>6932</v>
      </c>
      <c r="B4433" s="203">
        <v>218.16</v>
      </c>
      <c r="D4433" s="53" t="s">
        <v>6657</v>
      </c>
      <c r="E4433" s="55" t="s">
        <v>6658</v>
      </c>
      <c r="F4433" s="53" t="s">
        <v>201</v>
      </c>
    </row>
    <row r="4434" spans="1:6" x14ac:dyDescent="0.2">
      <c r="A4434" s="202" t="s">
        <v>6933</v>
      </c>
      <c r="B4434" s="203">
        <v>247.16</v>
      </c>
      <c r="D4434" s="53" t="s">
        <v>6659</v>
      </c>
      <c r="E4434" s="55" t="s">
        <v>6658</v>
      </c>
      <c r="F4434" s="53" t="s">
        <v>201</v>
      </c>
    </row>
    <row r="4435" spans="1:6" x14ac:dyDescent="0.2">
      <c r="A4435" s="202" t="s">
        <v>6935</v>
      </c>
      <c r="B4435" s="203">
        <v>233.02</v>
      </c>
      <c r="D4435" s="53" t="s">
        <v>6660</v>
      </c>
      <c r="E4435" s="55" t="s">
        <v>6661</v>
      </c>
      <c r="F4435" s="53" t="s">
        <v>201</v>
      </c>
    </row>
    <row r="4436" spans="1:6" x14ac:dyDescent="0.2">
      <c r="A4436" s="202" t="s">
        <v>6936</v>
      </c>
      <c r="B4436" s="203">
        <v>254.04</v>
      </c>
      <c r="D4436" s="53" t="s">
        <v>6662</v>
      </c>
      <c r="E4436" s="55" t="s">
        <v>6661</v>
      </c>
      <c r="F4436" s="53" t="s">
        <v>201</v>
      </c>
    </row>
    <row r="4437" spans="1:6" x14ac:dyDescent="0.2">
      <c r="A4437" s="202" t="s">
        <v>6938</v>
      </c>
      <c r="B4437" s="203">
        <v>239.34</v>
      </c>
      <c r="D4437" s="53" t="s">
        <v>6663</v>
      </c>
      <c r="E4437" s="55" t="s">
        <v>6664</v>
      </c>
      <c r="F4437" s="53" t="s">
        <v>201</v>
      </c>
    </row>
    <row r="4438" spans="1:6" x14ac:dyDescent="0.2">
      <c r="A4438" s="202" t="s">
        <v>6939</v>
      </c>
      <c r="B4438" s="203">
        <v>29.76</v>
      </c>
      <c r="D4438" s="53" t="s">
        <v>6665</v>
      </c>
      <c r="E4438" s="55" t="s">
        <v>6664</v>
      </c>
      <c r="F4438" s="53" t="s">
        <v>201</v>
      </c>
    </row>
    <row r="4439" spans="1:6" x14ac:dyDescent="0.2">
      <c r="A4439" s="202" t="s">
        <v>6941</v>
      </c>
      <c r="B4439" s="203">
        <v>26.56</v>
      </c>
      <c r="D4439" s="53" t="s">
        <v>6666</v>
      </c>
      <c r="E4439" s="55" t="s">
        <v>6667</v>
      </c>
      <c r="F4439" s="53" t="s">
        <v>201</v>
      </c>
    </row>
    <row r="4440" spans="1:6" x14ac:dyDescent="0.2">
      <c r="A4440" s="202" t="s">
        <v>6942</v>
      </c>
      <c r="B4440" s="203">
        <v>30.4</v>
      </c>
      <c r="D4440" s="53" t="s">
        <v>6668</v>
      </c>
      <c r="E4440" s="55" t="s">
        <v>6667</v>
      </c>
      <c r="F4440" s="53" t="s">
        <v>201</v>
      </c>
    </row>
    <row r="4441" spans="1:6" x14ac:dyDescent="0.2">
      <c r="A4441" s="202" t="s">
        <v>6944</v>
      </c>
      <c r="B4441" s="203">
        <v>27.11</v>
      </c>
      <c r="D4441" s="53" t="s">
        <v>6669</v>
      </c>
      <c r="E4441" s="55" t="s">
        <v>6670</v>
      </c>
      <c r="F4441" s="53" t="s">
        <v>201</v>
      </c>
    </row>
    <row r="4442" spans="1:6" x14ac:dyDescent="0.2">
      <c r="A4442" s="202" t="s">
        <v>6945</v>
      </c>
      <c r="B4442" s="203">
        <v>31.31</v>
      </c>
      <c r="D4442" s="53" t="s">
        <v>6671</v>
      </c>
      <c r="E4442" s="55" t="s">
        <v>6670</v>
      </c>
      <c r="F4442" s="53" t="s">
        <v>201</v>
      </c>
    </row>
    <row r="4443" spans="1:6" x14ac:dyDescent="0.2">
      <c r="A4443" s="202" t="s">
        <v>6947</v>
      </c>
      <c r="B4443" s="203">
        <v>27.93</v>
      </c>
      <c r="D4443" s="53" t="s">
        <v>6672</v>
      </c>
      <c r="E4443" s="55" t="s">
        <v>6673</v>
      </c>
      <c r="F4443" s="53" t="s">
        <v>201</v>
      </c>
    </row>
    <row r="4444" spans="1:6" x14ac:dyDescent="0.2">
      <c r="A4444" s="202" t="s">
        <v>6948</v>
      </c>
      <c r="B4444" s="203">
        <v>32.22</v>
      </c>
      <c r="D4444" s="53" t="s">
        <v>6674</v>
      </c>
      <c r="E4444" s="55" t="s">
        <v>6673</v>
      </c>
      <c r="F4444" s="53" t="s">
        <v>201</v>
      </c>
    </row>
    <row r="4445" spans="1:6" x14ac:dyDescent="0.2">
      <c r="A4445" s="202" t="s">
        <v>6950</v>
      </c>
      <c r="B4445" s="203">
        <v>28.74</v>
      </c>
      <c r="D4445" s="53" t="s">
        <v>6675</v>
      </c>
      <c r="E4445" s="55" t="s">
        <v>6676</v>
      </c>
      <c r="F4445" s="53" t="s">
        <v>201</v>
      </c>
    </row>
    <row r="4446" spans="1:6" x14ac:dyDescent="0.2">
      <c r="A4446" s="202" t="s">
        <v>6951</v>
      </c>
      <c r="B4446" s="203">
        <v>33.119999999999997</v>
      </c>
      <c r="D4446" s="53" t="s">
        <v>6677</v>
      </c>
      <c r="E4446" s="55" t="s">
        <v>6676</v>
      </c>
      <c r="F4446" s="53" t="s">
        <v>201</v>
      </c>
    </row>
    <row r="4447" spans="1:6" x14ac:dyDescent="0.2">
      <c r="A4447" s="202" t="s">
        <v>6953</v>
      </c>
      <c r="B4447" s="203">
        <v>29.56</v>
      </c>
      <c r="D4447" s="53" t="s">
        <v>6678</v>
      </c>
      <c r="E4447" s="55" t="s">
        <v>6679</v>
      </c>
      <c r="F4447" s="53" t="s">
        <v>201</v>
      </c>
    </row>
    <row r="4448" spans="1:6" x14ac:dyDescent="0.2">
      <c r="A4448" s="202" t="s">
        <v>6954</v>
      </c>
      <c r="B4448" s="203">
        <v>34.03</v>
      </c>
      <c r="D4448" s="53" t="s">
        <v>6680</v>
      </c>
      <c r="E4448" s="55" t="s">
        <v>6679</v>
      </c>
      <c r="F4448" s="53" t="s">
        <v>201</v>
      </c>
    </row>
    <row r="4449" spans="1:6" x14ac:dyDescent="0.2">
      <c r="A4449" s="202" t="s">
        <v>6956</v>
      </c>
      <c r="B4449" s="203">
        <v>30.37</v>
      </c>
      <c r="D4449" s="53" t="s">
        <v>6681</v>
      </c>
      <c r="E4449" s="55" t="s">
        <v>6682</v>
      </c>
      <c r="F4449" s="53" t="s">
        <v>201</v>
      </c>
    </row>
    <row r="4450" spans="1:6" x14ac:dyDescent="0.2">
      <c r="A4450" s="202" t="s">
        <v>6957</v>
      </c>
      <c r="B4450" s="203">
        <v>34.94</v>
      </c>
      <c r="D4450" s="53" t="s">
        <v>6683</v>
      </c>
      <c r="E4450" s="55" t="s">
        <v>6682</v>
      </c>
      <c r="F4450" s="53" t="s">
        <v>201</v>
      </c>
    </row>
    <row r="4451" spans="1:6" x14ac:dyDescent="0.2">
      <c r="A4451" s="202" t="s">
        <v>6959</v>
      </c>
      <c r="B4451" s="203">
        <v>31.19</v>
      </c>
      <c r="D4451" s="53" t="s">
        <v>6684</v>
      </c>
      <c r="E4451" s="55" t="s">
        <v>6685</v>
      </c>
      <c r="F4451" s="53" t="s">
        <v>201</v>
      </c>
    </row>
    <row r="4452" spans="1:6" x14ac:dyDescent="0.2">
      <c r="A4452" s="202" t="s">
        <v>6960</v>
      </c>
      <c r="B4452" s="203">
        <v>35.85</v>
      </c>
      <c r="D4452" s="53" t="s">
        <v>6686</v>
      </c>
      <c r="E4452" s="55" t="s">
        <v>6685</v>
      </c>
      <c r="F4452" s="53" t="s">
        <v>201</v>
      </c>
    </row>
    <row r="4453" spans="1:6" x14ac:dyDescent="0.2">
      <c r="A4453" s="202" t="s">
        <v>6962</v>
      </c>
      <c r="B4453" s="203">
        <v>32</v>
      </c>
      <c r="D4453" s="53" t="s">
        <v>6687</v>
      </c>
      <c r="E4453" s="55" t="s">
        <v>6688</v>
      </c>
      <c r="F4453" s="53" t="s">
        <v>201</v>
      </c>
    </row>
    <row r="4454" spans="1:6" x14ac:dyDescent="0.2">
      <c r="A4454" s="202" t="s">
        <v>6963</v>
      </c>
      <c r="B4454" s="203">
        <v>43.67</v>
      </c>
      <c r="D4454" s="53" t="s">
        <v>6689</v>
      </c>
      <c r="E4454" s="55" t="s">
        <v>6688</v>
      </c>
      <c r="F4454" s="53" t="s">
        <v>201</v>
      </c>
    </row>
    <row r="4455" spans="1:6" x14ac:dyDescent="0.2">
      <c r="A4455" s="202" t="s">
        <v>6965</v>
      </c>
      <c r="B4455" s="203">
        <v>39.32</v>
      </c>
      <c r="D4455" s="53" t="s">
        <v>6690</v>
      </c>
      <c r="E4455" s="55" t="s">
        <v>6691</v>
      </c>
      <c r="F4455" s="53" t="s">
        <v>201</v>
      </c>
    </row>
    <row r="4456" spans="1:6" x14ac:dyDescent="0.2">
      <c r="A4456" s="202" t="s">
        <v>6966</v>
      </c>
      <c r="B4456" s="203">
        <v>58.13</v>
      </c>
      <c r="D4456" s="53" t="s">
        <v>6692</v>
      </c>
      <c r="E4456" s="55" t="s">
        <v>6691</v>
      </c>
      <c r="F4456" s="53" t="s">
        <v>201</v>
      </c>
    </row>
    <row r="4457" spans="1:6" x14ac:dyDescent="0.2">
      <c r="A4457" s="202" t="s">
        <v>6968</v>
      </c>
      <c r="B4457" s="203">
        <v>52.96</v>
      </c>
      <c r="D4457" s="53" t="s">
        <v>6693</v>
      </c>
      <c r="E4457" s="55" t="s">
        <v>6694</v>
      </c>
      <c r="F4457" s="53" t="s">
        <v>201</v>
      </c>
    </row>
    <row r="4458" spans="1:6" x14ac:dyDescent="0.2">
      <c r="A4458" s="202" t="s">
        <v>6969</v>
      </c>
      <c r="B4458" s="203">
        <v>69.790000000000006</v>
      </c>
      <c r="D4458" s="53" t="s">
        <v>6695</v>
      </c>
      <c r="E4458" s="55" t="s">
        <v>6694</v>
      </c>
      <c r="F4458" s="53" t="s">
        <v>201</v>
      </c>
    </row>
    <row r="4459" spans="1:6" x14ac:dyDescent="0.2">
      <c r="A4459" s="202" t="s">
        <v>6971</v>
      </c>
      <c r="B4459" s="203">
        <v>64.489999999999995</v>
      </c>
      <c r="D4459" s="53" t="s">
        <v>6696</v>
      </c>
      <c r="E4459" s="55" t="s">
        <v>6697</v>
      </c>
      <c r="F4459" s="53" t="s">
        <v>201</v>
      </c>
    </row>
    <row r="4460" spans="1:6" x14ac:dyDescent="0.2">
      <c r="A4460" s="202" t="s">
        <v>6972</v>
      </c>
      <c r="B4460" s="203">
        <v>95.94</v>
      </c>
      <c r="D4460" s="53" t="s">
        <v>6698</v>
      </c>
      <c r="E4460" s="55" t="s">
        <v>6697</v>
      </c>
      <c r="F4460" s="53" t="s">
        <v>201</v>
      </c>
    </row>
    <row r="4461" spans="1:6" x14ac:dyDescent="0.2">
      <c r="A4461" s="202" t="s">
        <v>6974</v>
      </c>
      <c r="B4461" s="203">
        <v>89.54</v>
      </c>
      <c r="D4461" s="53" t="s">
        <v>6699</v>
      </c>
      <c r="E4461" s="55" t="s">
        <v>6700</v>
      </c>
      <c r="F4461" s="53" t="s">
        <v>201</v>
      </c>
    </row>
    <row r="4462" spans="1:6" x14ac:dyDescent="0.2">
      <c r="A4462" s="202" t="s">
        <v>6975</v>
      </c>
      <c r="B4462" s="203">
        <v>245.28</v>
      </c>
      <c r="D4462" s="53" t="s">
        <v>6701</v>
      </c>
      <c r="E4462" s="55" t="s">
        <v>6700</v>
      </c>
      <c r="F4462" s="53" t="s">
        <v>201</v>
      </c>
    </row>
    <row r="4463" spans="1:6" x14ac:dyDescent="0.2">
      <c r="A4463" s="202" t="s">
        <v>6977</v>
      </c>
      <c r="B4463" s="203">
        <v>238.08</v>
      </c>
      <c r="D4463" s="53" t="s">
        <v>6702</v>
      </c>
      <c r="E4463" s="55" t="s">
        <v>6703</v>
      </c>
      <c r="F4463" s="53" t="s">
        <v>201</v>
      </c>
    </row>
    <row r="4464" spans="1:6" x14ac:dyDescent="0.2">
      <c r="A4464" s="202" t="s">
        <v>6978</v>
      </c>
      <c r="B4464" s="203">
        <v>343.06</v>
      </c>
      <c r="D4464" s="53" t="s">
        <v>6704</v>
      </c>
      <c r="E4464" s="55" t="s">
        <v>6703</v>
      </c>
      <c r="F4464" s="53" t="s">
        <v>201</v>
      </c>
    </row>
    <row r="4465" spans="1:6" x14ac:dyDescent="0.2">
      <c r="A4465" s="202" t="s">
        <v>6980</v>
      </c>
      <c r="B4465" s="203">
        <v>335.73</v>
      </c>
      <c r="D4465" s="53" t="s">
        <v>6705</v>
      </c>
      <c r="E4465" s="55" t="s">
        <v>6706</v>
      </c>
      <c r="F4465" s="53" t="s">
        <v>201</v>
      </c>
    </row>
    <row r="4466" spans="1:6" x14ac:dyDescent="0.2">
      <c r="A4466" s="202" t="s">
        <v>6981</v>
      </c>
      <c r="B4466" s="203">
        <v>419.1</v>
      </c>
      <c r="D4466" s="53" t="s">
        <v>6707</v>
      </c>
      <c r="E4466" s="55" t="s">
        <v>6706</v>
      </c>
      <c r="F4466" s="53" t="s">
        <v>201</v>
      </c>
    </row>
    <row r="4467" spans="1:6" x14ac:dyDescent="0.2">
      <c r="A4467" s="202" t="s">
        <v>6983</v>
      </c>
      <c r="B4467" s="203">
        <v>410.31</v>
      </c>
      <c r="D4467" s="53" t="s">
        <v>6708</v>
      </c>
      <c r="E4467" s="55" t="s">
        <v>6709</v>
      </c>
      <c r="F4467" s="53" t="s">
        <v>83</v>
      </c>
    </row>
    <row r="4468" spans="1:6" x14ac:dyDescent="0.2">
      <c r="A4468" s="202" t="s">
        <v>6984</v>
      </c>
      <c r="B4468" s="203">
        <v>538.98</v>
      </c>
      <c r="D4468" s="53" t="s">
        <v>6710</v>
      </c>
      <c r="E4468" s="55" t="s">
        <v>6709</v>
      </c>
      <c r="F4468" s="53" t="s">
        <v>83</v>
      </c>
    </row>
    <row r="4469" spans="1:6" x14ac:dyDescent="0.2">
      <c r="A4469" s="202" t="s">
        <v>6986</v>
      </c>
      <c r="B4469" s="203">
        <v>528.54</v>
      </c>
      <c r="D4469" s="53" t="s">
        <v>6711</v>
      </c>
      <c r="E4469" s="55" t="s">
        <v>6712</v>
      </c>
      <c r="F4469" s="53" t="s">
        <v>83</v>
      </c>
    </row>
    <row r="4470" spans="1:6" x14ac:dyDescent="0.2">
      <c r="A4470" s="202" t="s">
        <v>6987</v>
      </c>
      <c r="B4470" s="203">
        <v>639.09</v>
      </c>
      <c r="D4470" s="53" t="s">
        <v>6713</v>
      </c>
      <c r="E4470" s="55" t="s">
        <v>6712</v>
      </c>
      <c r="F4470" s="53" t="s">
        <v>83</v>
      </c>
    </row>
    <row r="4471" spans="1:6" x14ac:dyDescent="0.2">
      <c r="A4471" s="202" t="s">
        <v>6989</v>
      </c>
      <c r="B4471" s="203">
        <v>626.36</v>
      </c>
      <c r="D4471" s="53" t="s">
        <v>6714</v>
      </c>
      <c r="E4471" s="55" t="s">
        <v>6715</v>
      </c>
      <c r="F4471" s="53" t="s">
        <v>83</v>
      </c>
    </row>
    <row r="4472" spans="1:6" x14ac:dyDescent="0.2">
      <c r="A4472" s="202" t="s">
        <v>6990</v>
      </c>
      <c r="B4472" s="203">
        <v>824.28</v>
      </c>
      <c r="D4472" s="53" t="s">
        <v>6716</v>
      </c>
      <c r="E4472" s="55" t="s">
        <v>6715</v>
      </c>
      <c r="F4472" s="53" t="s">
        <v>83</v>
      </c>
    </row>
    <row r="4473" spans="1:6" x14ac:dyDescent="0.2">
      <c r="A4473" s="202" t="s">
        <v>6992</v>
      </c>
      <c r="B4473" s="203">
        <v>809.47</v>
      </c>
      <c r="D4473" s="53" t="s">
        <v>6717</v>
      </c>
      <c r="E4473" s="55" t="s">
        <v>6718</v>
      </c>
      <c r="F4473" s="53" t="s">
        <v>83</v>
      </c>
    </row>
    <row r="4474" spans="1:6" x14ac:dyDescent="0.2">
      <c r="A4474" s="202" t="s">
        <v>6993</v>
      </c>
      <c r="B4474" s="203">
        <v>996.23</v>
      </c>
      <c r="D4474" s="53" t="s">
        <v>6719</v>
      </c>
      <c r="E4474" s="55" t="s">
        <v>6718</v>
      </c>
      <c r="F4474" s="53" t="s">
        <v>83</v>
      </c>
    </row>
    <row r="4475" spans="1:6" x14ac:dyDescent="0.2">
      <c r="A4475" s="202" t="s">
        <v>6995</v>
      </c>
      <c r="B4475" s="203">
        <v>979.71</v>
      </c>
      <c r="D4475" s="53" t="s">
        <v>6720</v>
      </c>
      <c r="E4475" s="55" t="s">
        <v>6721</v>
      </c>
      <c r="F4475" s="53" t="s">
        <v>83</v>
      </c>
    </row>
    <row r="4476" spans="1:6" x14ac:dyDescent="0.2">
      <c r="A4476" s="202" t="s">
        <v>6996</v>
      </c>
      <c r="B4476" s="203">
        <v>1543.16</v>
      </c>
      <c r="D4476" s="53" t="s">
        <v>6722</v>
      </c>
      <c r="E4476" s="55" t="s">
        <v>6721</v>
      </c>
      <c r="F4476" s="53" t="s">
        <v>83</v>
      </c>
    </row>
    <row r="4477" spans="1:6" x14ac:dyDescent="0.2">
      <c r="A4477" s="202" t="s">
        <v>6998</v>
      </c>
      <c r="B4477" s="203">
        <v>1522.74</v>
      </c>
      <c r="D4477" s="53" t="s">
        <v>6723</v>
      </c>
      <c r="E4477" s="55" t="s">
        <v>6724</v>
      </c>
      <c r="F4477" s="53" t="s">
        <v>83</v>
      </c>
    </row>
    <row r="4478" spans="1:6" x14ac:dyDescent="0.2">
      <c r="A4478" s="202" t="s">
        <v>6999</v>
      </c>
      <c r="B4478" s="203">
        <v>2229.15</v>
      </c>
      <c r="D4478" s="53" t="s">
        <v>6725</v>
      </c>
      <c r="E4478" s="55" t="s">
        <v>6724</v>
      </c>
      <c r="F4478" s="53" t="s">
        <v>83</v>
      </c>
    </row>
    <row r="4479" spans="1:6" x14ac:dyDescent="0.2">
      <c r="A4479" s="202" t="s">
        <v>7001</v>
      </c>
      <c r="B4479" s="203">
        <v>2203.79</v>
      </c>
      <c r="D4479" s="53" t="s">
        <v>6726</v>
      </c>
      <c r="E4479" s="55" t="s">
        <v>6727</v>
      </c>
      <c r="F4479" s="53" t="s">
        <v>83</v>
      </c>
    </row>
    <row r="4480" spans="1:6" x14ac:dyDescent="0.2">
      <c r="A4480" s="202" t="s">
        <v>7008</v>
      </c>
      <c r="B4480" s="203">
        <v>249.08</v>
      </c>
      <c r="D4480" s="53" t="s">
        <v>6728</v>
      </c>
      <c r="E4480" s="55" t="s">
        <v>6727</v>
      </c>
      <c r="F4480" s="53" t="s">
        <v>83</v>
      </c>
    </row>
    <row r="4481" spans="1:6" x14ac:dyDescent="0.2">
      <c r="A4481" s="202" t="s">
        <v>7010</v>
      </c>
      <c r="B4481" s="203">
        <v>243.75</v>
      </c>
      <c r="D4481" s="53" t="s">
        <v>6729</v>
      </c>
      <c r="E4481" s="55" t="s">
        <v>6730</v>
      </c>
      <c r="F4481" s="53" t="s">
        <v>83</v>
      </c>
    </row>
    <row r="4482" spans="1:6" x14ac:dyDescent="0.2">
      <c r="A4482" s="202" t="s">
        <v>7011</v>
      </c>
      <c r="B4482" s="203">
        <v>392.85</v>
      </c>
      <c r="D4482" s="53" t="s">
        <v>6731</v>
      </c>
      <c r="E4482" s="55" t="s">
        <v>6730</v>
      </c>
      <c r="F4482" s="53" t="s">
        <v>83</v>
      </c>
    </row>
    <row r="4483" spans="1:6" x14ac:dyDescent="0.2">
      <c r="A4483" s="202" t="s">
        <v>7013</v>
      </c>
      <c r="B4483" s="203">
        <v>385.52</v>
      </c>
      <c r="D4483" s="53" t="s">
        <v>6732</v>
      </c>
      <c r="E4483" s="55" t="s">
        <v>6733</v>
      </c>
      <c r="F4483" s="53" t="s">
        <v>83</v>
      </c>
    </row>
    <row r="4484" spans="1:6" x14ac:dyDescent="0.2">
      <c r="A4484" s="202" t="s">
        <v>7014</v>
      </c>
      <c r="B4484" s="203">
        <v>469.84</v>
      </c>
      <c r="D4484" s="53" t="s">
        <v>6734</v>
      </c>
      <c r="E4484" s="55" t="s">
        <v>6733</v>
      </c>
      <c r="F4484" s="53" t="s">
        <v>83</v>
      </c>
    </row>
    <row r="4485" spans="1:6" x14ac:dyDescent="0.2">
      <c r="A4485" s="202" t="s">
        <v>7016</v>
      </c>
      <c r="B4485" s="203">
        <v>461.05</v>
      </c>
      <c r="D4485" s="53" t="s">
        <v>6735</v>
      </c>
      <c r="E4485" s="55" t="s">
        <v>6736</v>
      </c>
      <c r="F4485" s="53" t="s">
        <v>83</v>
      </c>
    </row>
    <row r="4486" spans="1:6" x14ac:dyDescent="0.2">
      <c r="A4486" s="202" t="s">
        <v>7017</v>
      </c>
      <c r="B4486" s="203">
        <v>604.88</v>
      </c>
      <c r="D4486" s="53" t="s">
        <v>6737</v>
      </c>
      <c r="E4486" s="55" t="s">
        <v>6736</v>
      </c>
      <c r="F4486" s="53" t="s">
        <v>83</v>
      </c>
    </row>
    <row r="4487" spans="1:6" x14ac:dyDescent="0.2">
      <c r="A4487" s="202" t="s">
        <v>7019</v>
      </c>
      <c r="B4487" s="203">
        <v>594.44000000000005</v>
      </c>
      <c r="D4487" s="53" t="s">
        <v>6738</v>
      </c>
      <c r="E4487" s="55" t="s">
        <v>6739</v>
      </c>
      <c r="F4487" s="53" t="s">
        <v>83</v>
      </c>
    </row>
    <row r="4488" spans="1:6" x14ac:dyDescent="0.2">
      <c r="A4488" s="202" t="s">
        <v>7020</v>
      </c>
      <c r="B4488" s="203">
        <v>749</v>
      </c>
      <c r="D4488" s="53" t="s">
        <v>6740</v>
      </c>
      <c r="E4488" s="55" t="s">
        <v>6739</v>
      </c>
      <c r="F4488" s="53" t="s">
        <v>83</v>
      </c>
    </row>
    <row r="4489" spans="1:6" x14ac:dyDescent="0.2">
      <c r="A4489" s="202" t="s">
        <v>7022</v>
      </c>
      <c r="B4489" s="203">
        <v>736.27</v>
      </c>
      <c r="D4489" s="53" t="s">
        <v>6741</v>
      </c>
      <c r="E4489" s="55" t="s">
        <v>6742</v>
      </c>
      <c r="F4489" s="53" t="s">
        <v>83</v>
      </c>
    </row>
    <row r="4490" spans="1:6" x14ac:dyDescent="0.2">
      <c r="A4490" s="202" t="s">
        <v>7023</v>
      </c>
      <c r="B4490" s="203">
        <v>927.28</v>
      </c>
      <c r="D4490" s="53" t="s">
        <v>6743</v>
      </c>
      <c r="E4490" s="55" t="s">
        <v>6742</v>
      </c>
      <c r="F4490" s="53" t="s">
        <v>83</v>
      </c>
    </row>
    <row r="4491" spans="1:6" x14ac:dyDescent="0.2">
      <c r="A4491" s="202" t="s">
        <v>7025</v>
      </c>
      <c r="B4491" s="203">
        <v>912.47</v>
      </c>
      <c r="D4491" s="53" t="s">
        <v>6744</v>
      </c>
      <c r="E4491" s="55" t="s">
        <v>6745</v>
      </c>
      <c r="F4491" s="53" t="s">
        <v>83</v>
      </c>
    </row>
    <row r="4492" spans="1:6" x14ac:dyDescent="0.2">
      <c r="A4492" s="202" t="s">
        <v>7026</v>
      </c>
      <c r="B4492" s="203">
        <v>1157.28</v>
      </c>
      <c r="D4492" s="53" t="s">
        <v>6746</v>
      </c>
      <c r="E4492" s="55" t="s">
        <v>6745</v>
      </c>
      <c r="F4492" s="53" t="s">
        <v>83</v>
      </c>
    </row>
    <row r="4493" spans="1:6" x14ac:dyDescent="0.2">
      <c r="A4493" s="202" t="s">
        <v>7028</v>
      </c>
      <c r="B4493" s="203">
        <v>1140.76</v>
      </c>
      <c r="D4493" s="53" t="s">
        <v>6747</v>
      </c>
      <c r="E4493" s="55" t="s">
        <v>6748</v>
      </c>
      <c r="F4493" s="53" t="s">
        <v>83</v>
      </c>
    </row>
    <row r="4494" spans="1:6" x14ac:dyDescent="0.2">
      <c r="A4494" s="202" t="s">
        <v>7029</v>
      </c>
      <c r="B4494" s="203">
        <v>1623.16</v>
      </c>
      <c r="D4494" s="53" t="s">
        <v>6749</v>
      </c>
      <c r="E4494" s="55" t="s">
        <v>6748</v>
      </c>
      <c r="F4494" s="53" t="s">
        <v>83</v>
      </c>
    </row>
    <row r="4495" spans="1:6" x14ac:dyDescent="0.2">
      <c r="A4495" s="202" t="s">
        <v>7031</v>
      </c>
      <c r="B4495" s="203">
        <v>1602.74</v>
      </c>
      <c r="D4495" s="53" t="s">
        <v>6750</v>
      </c>
      <c r="E4495" s="55" t="s">
        <v>6751</v>
      </c>
      <c r="F4495" s="53" t="s">
        <v>83</v>
      </c>
    </row>
    <row r="4496" spans="1:6" x14ac:dyDescent="0.2">
      <c r="A4496" s="202" t="s">
        <v>7032</v>
      </c>
      <c r="B4496" s="203">
        <v>2299.15</v>
      </c>
      <c r="D4496" s="53" t="s">
        <v>6752</v>
      </c>
      <c r="E4496" s="55" t="s">
        <v>6751</v>
      </c>
      <c r="F4496" s="53" t="s">
        <v>83</v>
      </c>
    </row>
    <row r="4497" spans="1:6" x14ac:dyDescent="0.2">
      <c r="A4497" s="202" t="s">
        <v>7034</v>
      </c>
      <c r="B4497" s="203">
        <v>2273.79</v>
      </c>
      <c r="D4497" s="53" t="s">
        <v>6753</v>
      </c>
      <c r="E4497" s="55" t="s">
        <v>6754</v>
      </c>
      <c r="F4497" s="53" t="s">
        <v>83</v>
      </c>
    </row>
    <row r="4498" spans="1:6" x14ac:dyDescent="0.2">
      <c r="A4498" s="202" t="s">
        <v>7035</v>
      </c>
      <c r="B4498" s="203">
        <v>297.23</v>
      </c>
      <c r="D4498" s="53" t="s">
        <v>6755</v>
      </c>
      <c r="E4498" s="55" t="s">
        <v>6754</v>
      </c>
      <c r="F4498" s="53" t="s">
        <v>83</v>
      </c>
    </row>
    <row r="4499" spans="1:6" x14ac:dyDescent="0.2">
      <c r="A4499" s="202" t="s">
        <v>7037</v>
      </c>
      <c r="B4499" s="203">
        <v>291.89</v>
      </c>
      <c r="D4499" s="53" t="s">
        <v>6756</v>
      </c>
      <c r="E4499" s="55" t="s">
        <v>6757</v>
      </c>
      <c r="F4499" s="53" t="s">
        <v>83</v>
      </c>
    </row>
    <row r="4500" spans="1:6" x14ac:dyDescent="0.2">
      <c r="A4500" s="202" t="s">
        <v>7038</v>
      </c>
      <c r="B4500" s="203">
        <v>417.85</v>
      </c>
      <c r="D4500" s="53" t="s">
        <v>6758</v>
      </c>
      <c r="E4500" s="55" t="s">
        <v>6757</v>
      </c>
      <c r="F4500" s="53" t="s">
        <v>83</v>
      </c>
    </row>
    <row r="4501" spans="1:6" x14ac:dyDescent="0.2">
      <c r="A4501" s="202" t="s">
        <v>7040</v>
      </c>
      <c r="B4501" s="203">
        <v>410.52</v>
      </c>
      <c r="D4501" s="53" t="s">
        <v>6759</v>
      </c>
      <c r="E4501" s="55" t="s">
        <v>6760</v>
      </c>
      <c r="F4501" s="53" t="s">
        <v>83</v>
      </c>
    </row>
    <row r="4502" spans="1:6" x14ac:dyDescent="0.2">
      <c r="A4502" s="202" t="s">
        <v>7041</v>
      </c>
      <c r="B4502" s="203">
        <v>537.73</v>
      </c>
      <c r="D4502" s="53" t="s">
        <v>6761</v>
      </c>
      <c r="E4502" s="55" t="s">
        <v>6760</v>
      </c>
      <c r="F4502" s="53" t="s">
        <v>83</v>
      </c>
    </row>
    <row r="4503" spans="1:6" x14ac:dyDescent="0.2">
      <c r="A4503" s="202" t="s">
        <v>7043</v>
      </c>
      <c r="B4503" s="203">
        <v>528.95000000000005</v>
      </c>
      <c r="D4503" s="53" t="s">
        <v>6762</v>
      </c>
      <c r="E4503" s="55" t="s">
        <v>6763</v>
      </c>
      <c r="F4503" s="53" t="s">
        <v>83</v>
      </c>
    </row>
    <row r="4504" spans="1:6" x14ac:dyDescent="0.2">
      <c r="A4504" s="202" t="s">
        <v>7044</v>
      </c>
      <c r="B4504" s="203">
        <v>674.88</v>
      </c>
      <c r="D4504" s="53" t="s">
        <v>6764</v>
      </c>
      <c r="E4504" s="55" t="s">
        <v>6763</v>
      </c>
      <c r="F4504" s="53" t="s">
        <v>83</v>
      </c>
    </row>
    <row r="4505" spans="1:6" x14ac:dyDescent="0.2">
      <c r="A4505" s="202" t="s">
        <v>7046</v>
      </c>
      <c r="B4505" s="203">
        <v>664.44</v>
      </c>
      <c r="D4505" s="53" t="s">
        <v>6765</v>
      </c>
      <c r="E4505" s="55" t="s">
        <v>6766</v>
      </c>
      <c r="F4505" s="53" t="s">
        <v>83</v>
      </c>
    </row>
    <row r="4506" spans="1:6" x14ac:dyDescent="0.2">
      <c r="A4506" s="202" t="s">
        <v>7047</v>
      </c>
      <c r="B4506" s="203">
        <v>818.23</v>
      </c>
      <c r="D4506" s="53" t="s">
        <v>6767</v>
      </c>
      <c r="E4506" s="55" t="s">
        <v>6766</v>
      </c>
      <c r="F4506" s="53" t="s">
        <v>83</v>
      </c>
    </row>
    <row r="4507" spans="1:6" x14ac:dyDescent="0.2">
      <c r="A4507" s="202" t="s">
        <v>7049</v>
      </c>
      <c r="B4507" s="203">
        <v>805.51</v>
      </c>
      <c r="D4507" s="53" t="s">
        <v>6768</v>
      </c>
      <c r="E4507" s="55" t="s">
        <v>6769</v>
      </c>
      <c r="F4507" s="53" t="s">
        <v>83</v>
      </c>
    </row>
    <row r="4508" spans="1:6" x14ac:dyDescent="0.2">
      <c r="A4508" s="202" t="s">
        <v>7050</v>
      </c>
      <c r="B4508" s="203">
        <v>1042.2</v>
      </c>
      <c r="D4508" s="53" t="s">
        <v>6770</v>
      </c>
      <c r="E4508" s="55" t="s">
        <v>6769</v>
      </c>
      <c r="F4508" s="53" t="s">
        <v>83</v>
      </c>
    </row>
    <row r="4509" spans="1:6" x14ac:dyDescent="0.2">
      <c r="A4509" s="202" t="s">
        <v>7052</v>
      </c>
      <c r="B4509" s="203">
        <v>1027.3900000000001</v>
      </c>
      <c r="D4509" s="53" t="s">
        <v>6771</v>
      </c>
      <c r="E4509" s="55" t="s">
        <v>6772</v>
      </c>
      <c r="F4509" s="53" t="s">
        <v>83</v>
      </c>
    </row>
    <row r="4510" spans="1:6" x14ac:dyDescent="0.2">
      <c r="A4510" s="202" t="s">
        <v>7053</v>
      </c>
      <c r="B4510" s="203">
        <v>1316.93</v>
      </c>
      <c r="D4510" s="53" t="s">
        <v>6773</v>
      </c>
      <c r="E4510" s="55" t="s">
        <v>6772</v>
      </c>
      <c r="F4510" s="53" t="s">
        <v>83</v>
      </c>
    </row>
    <row r="4511" spans="1:6" x14ac:dyDescent="0.2">
      <c r="A4511" s="202" t="s">
        <v>7055</v>
      </c>
      <c r="B4511" s="203">
        <v>1300.4100000000001</v>
      </c>
      <c r="D4511" s="53" t="s">
        <v>6774</v>
      </c>
      <c r="E4511" s="55" t="s">
        <v>6775</v>
      </c>
      <c r="F4511" s="53" t="s">
        <v>83</v>
      </c>
    </row>
    <row r="4512" spans="1:6" x14ac:dyDescent="0.2">
      <c r="A4512" s="202" t="s">
        <v>7056</v>
      </c>
      <c r="B4512" s="203">
        <v>1851.68</v>
      </c>
      <c r="D4512" s="53" t="s">
        <v>6776</v>
      </c>
      <c r="E4512" s="55" t="s">
        <v>6775</v>
      </c>
      <c r="F4512" s="53" t="s">
        <v>83</v>
      </c>
    </row>
    <row r="4513" spans="1:6" x14ac:dyDescent="0.2">
      <c r="A4513" s="202" t="s">
        <v>7058</v>
      </c>
      <c r="B4513" s="203">
        <v>1831.26</v>
      </c>
      <c r="D4513" s="53" t="s">
        <v>6777</v>
      </c>
      <c r="E4513" s="55" t="s">
        <v>6778</v>
      </c>
      <c r="F4513" s="53" t="s">
        <v>83</v>
      </c>
    </row>
    <row r="4514" spans="1:6" x14ac:dyDescent="0.2">
      <c r="A4514" s="202" t="s">
        <v>7059</v>
      </c>
      <c r="B4514" s="203">
        <v>2429.15</v>
      </c>
      <c r="D4514" s="53" t="s">
        <v>6779</v>
      </c>
      <c r="E4514" s="55" t="s">
        <v>6778</v>
      </c>
      <c r="F4514" s="53" t="s">
        <v>83</v>
      </c>
    </row>
    <row r="4515" spans="1:6" x14ac:dyDescent="0.2">
      <c r="A4515" s="202" t="s">
        <v>7061</v>
      </c>
      <c r="B4515" s="203">
        <v>2403.79</v>
      </c>
      <c r="D4515" s="53" t="s">
        <v>6780</v>
      </c>
      <c r="E4515" s="55" t="s">
        <v>6781</v>
      </c>
      <c r="F4515" s="53" t="s">
        <v>83</v>
      </c>
    </row>
    <row r="4516" spans="1:6" x14ac:dyDescent="0.2">
      <c r="A4516" s="202" t="s">
        <v>7062</v>
      </c>
      <c r="B4516" s="203">
        <v>61.54</v>
      </c>
      <c r="D4516" s="53" t="s">
        <v>6782</v>
      </c>
      <c r="E4516" s="55" t="s">
        <v>6781</v>
      </c>
      <c r="F4516" s="53" t="s">
        <v>83</v>
      </c>
    </row>
    <row r="4517" spans="1:6" x14ac:dyDescent="0.2">
      <c r="A4517" s="202" t="s">
        <v>7064</v>
      </c>
      <c r="B4517" s="203">
        <v>58.74</v>
      </c>
      <c r="D4517" s="53" t="s">
        <v>6783</v>
      </c>
      <c r="E4517" s="55" t="s">
        <v>6784</v>
      </c>
      <c r="F4517" s="53" t="s">
        <v>83</v>
      </c>
    </row>
    <row r="4518" spans="1:6" x14ac:dyDescent="0.2">
      <c r="A4518" s="202" t="s">
        <v>7065</v>
      </c>
      <c r="B4518" s="203">
        <v>83.29</v>
      </c>
      <c r="D4518" s="53" t="s">
        <v>6785</v>
      </c>
      <c r="E4518" s="55" t="s">
        <v>6784</v>
      </c>
      <c r="F4518" s="53" t="s">
        <v>83</v>
      </c>
    </row>
    <row r="4519" spans="1:6" x14ac:dyDescent="0.2">
      <c r="A4519" s="202" t="s">
        <v>7067</v>
      </c>
      <c r="B4519" s="203">
        <v>77.87</v>
      </c>
      <c r="D4519" s="53" t="s">
        <v>6786</v>
      </c>
      <c r="E4519" s="55" t="s">
        <v>6787</v>
      </c>
      <c r="F4519" s="53" t="s">
        <v>83</v>
      </c>
    </row>
    <row r="4520" spans="1:6" x14ac:dyDescent="0.2">
      <c r="A4520" s="202" t="s">
        <v>7068</v>
      </c>
      <c r="B4520" s="203">
        <v>159.05000000000001</v>
      </c>
      <c r="D4520" s="53" t="s">
        <v>6788</v>
      </c>
      <c r="E4520" s="55" t="s">
        <v>6787</v>
      </c>
      <c r="F4520" s="53" t="s">
        <v>83</v>
      </c>
    </row>
    <row r="4521" spans="1:6" x14ac:dyDescent="0.2">
      <c r="A4521" s="202" t="s">
        <v>7070</v>
      </c>
      <c r="B4521" s="203">
        <v>150.16</v>
      </c>
      <c r="D4521" s="53" t="s">
        <v>6789</v>
      </c>
      <c r="E4521" s="55" t="s">
        <v>6790</v>
      </c>
      <c r="F4521" s="53" t="s">
        <v>83</v>
      </c>
    </row>
    <row r="4522" spans="1:6" x14ac:dyDescent="0.2">
      <c r="A4522" s="202" t="s">
        <v>7071</v>
      </c>
      <c r="B4522" s="203">
        <v>195.47</v>
      </c>
      <c r="D4522" s="53" t="s">
        <v>6791</v>
      </c>
      <c r="E4522" s="55" t="s">
        <v>6790</v>
      </c>
      <c r="F4522" s="53" t="s">
        <v>83</v>
      </c>
    </row>
    <row r="4523" spans="1:6" x14ac:dyDescent="0.2">
      <c r="A4523" s="202" t="s">
        <v>7073</v>
      </c>
      <c r="B4523" s="203">
        <v>181.92</v>
      </c>
      <c r="D4523" s="53" t="s">
        <v>6792</v>
      </c>
      <c r="E4523" s="55" t="s">
        <v>6793</v>
      </c>
      <c r="F4523" s="53" t="s">
        <v>83</v>
      </c>
    </row>
    <row r="4524" spans="1:6" x14ac:dyDescent="0.2">
      <c r="A4524" s="202" t="s">
        <v>7074</v>
      </c>
      <c r="B4524" s="203">
        <v>568.1</v>
      </c>
      <c r="D4524" s="53" t="s">
        <v>6794</v>
      </c>
      <c r="E4524" s="55" t="s">
        <v>6793</v>
      </c>
      <c r="F4524" s="53" t="s">
        <v>83</v>
      </c>
    </row>
    <row r="4525" spans="1:6" x14ac:dyDescent="0.2">
      <c r="A4525" s="202" t="s">
        <v>7076</v>
      </c>
      <c r="B4525" s="203">
        <v>554.91999999999996</v>
      </c>
      <c r="D4525" s="53" t="s">
        <v>6795</v>
      </c>
      <c r="E4525" s="55" t="s">
        <v>6796</v>
      </c>
      <c r="F4525" s="53" t="s">
        <v>83</v>
      </c>
    </row>
    <row r="4526" spans="1:6" x14ac:dyDescent="0.2">
      <c r="A4526" s="202" t="s">
        <v>7077</v>
      </c>
      <c r="B4526" s="203">
        <v>832.42</v>
      </c>
      <c r="D4526" s="53" t="s">
        <v>6797</v>
      </c>
      <c r="E4526" s="55" t="s">
        <v>6796</v>
      </c>
      <c r="F4526" s="53" t="s">
        <v>83</v>
      </c>
    </row>
    <row r="4527" spans="1:6" x14ac:dyDescent="0.2">
      <c r="A4527" s="202" t="s">
        <v>7079</v>
      </c>
      <c r="B4527" s="203">
        <v>813.94</v>
      </c>
      <c r="D4527" s="53" t="s">
        <v>6798</v>
      </c>
      <c r="E4527" s="55" t="s">
        <v>6799</v>
      </c>
      <c r="F4527" s="53" t="s">
        <v>83</v>
      </c>
    </row>
    <row r="4528" spans="1:6" x14ac:dyDescent="0.2">
      <c r="A4528" s="202" t="s">
        <v>7080</v>
      </c>
      <c r="B4528" s="203">
        <v>82.2</v>
      </c>
      <c r="D4528" s="53" t="s">
        <v>6800</v>
      </c>
      <c r="E4528" s="55" t="s">
        <v>6799</v>
      </c>
      <c r="F4528" s="53" t="s">
        <v>83</v>
      </c>
    </row>
    <row r="4529" spans="1:6" x14ac:dyDescent="0.2">
      <c r="A4529" s="202" t="s">
        <v>7082</v>
      </c>
      <c r="B4529" s="203">
        <v>77.63</v>
      </c>
      <c r="D4529" s="53" t="s">
        <v>6801</v>
      </c>
      <c r="E4529" s="55" t="s">
        <v>6802</v>
      </c>
      <c r="F4529" s="53" t="s">
        <v>83</v>
      </c>
    </row>
    <row r="4530" spans="1:6" x14ac:dyDescent="0.2">
      <c r="A4530" s="202" t="s">
        <v>7083</v>
      </c>
      <c r="B4530" s="203">
        <v>128.31</v>
      </c>
      <c r="D4530" s="53" t="s">
        <v>6803</v>
      </c>
      <c r="E4530" s="55" t="s">
        <v>6802</v>
      </c>
      <c r="F4530" s="53" t="s">
        <v>83</v>
      </c>
    </row>
    <row r="4531" spans="1:6" x14ac:dyDescent="0.2">
      <c r="A4531" s="202" t="s">
        <v>7085</v>
      </c>
      <c r="B4531" s="203">
        <v>122.28</v>
      </c>
      <c r="D4531" s="53" t="s">
        <v>6804</v>
      </c>
      <c r="E4531" s="55" t="s">
        <v>6805</v>
      </c>
      <c r="F4531" s="53" t="s">
        <v>83</v>
      </c>
    </row>
    <row r="4532" spans="1:6" x14ac:dyDescent="0.2">
      <c r="A4532" s="202" t="s">
        <v>7086</v>
      </c>
      <c r="B4532" s="203">
        <v>157.99</v>
      </c>
      <c r="D4532" s="53" t="s">
        <v>6806</v>
      </c>
      <c r="E4532" s="55" t="s">
        <v>6805</v>
      </c>
      <c r="F4532" s="53" t="s">
        <v>83</v>
      </c>
    </row>
    <row r="4533" spans="1:6" x14ac:dyDescent="0.2">
      <c r="A4533" s="202" t="s">
        <v>7088</v>
      </c>
      <c r="B4533" s="203">
        <v>150.02000000000001</v>
      </c>
      <c r="D4533" s="53" t="s">
        <v>6807</v>
      </c>
      <c r="E4533" s="55" t="s">
        <v>6808</v>
      </c>
      <c r="F4533" s="53" t="s">
        <v>83</v>
      </c>
    </row>
    <row r="4534" spans="1:6" x14ac:dyDescent="0.2">
      <c r="A4534" s="202" t="s">
        <v>7089</v>
      </c>
      <c r="B4534" s="203">
        <v>259.88</v>
      </c>
      <c r="D4534" s="53" t="s">
        <v>6809</v>
      </c>
      <c r="E4534" s="55" t="s">
        <v>6808</v>
      </c>
      <c r="F4534" s="53" t="s">
        <v>83</v>
      </c>
    </row>
    <row r="4535" spans="1:6" x14ac:dyDescent="0.2">
      <c r="A4535" s="202" t="s">
        <v>7091</v>
      </c>
      <c r="B4535" s="203">
        <v>249.86</v>
      </c>
      <c r="D4535" s="53" t="s">
        <v>6810</v>
      </c>
      <c r="E4535" s="55" t="s">
        <v>6811</v>
      </c>
      <c r="F4535" s="53" t="s">
        <v>83</v>
      </c>
    </row>
    <row r="4536" spans="1:6" x14ac:dyDescent="0.2">
      <c r="A4536" s="202" t="s">
        <v>7092</v>
      </c>
      <c r="B4536" s="203">
        <v>284.22000000000003</v>
      </c>
      <c r="D4536" s="53" t="s">
        <v>6812</v>
      </c>
      <c r="E4536" s="55" t="s">
        <v>6811</v>
      </c>
      <c r="F4536" s="53" t="s">
        <v>83</v>
      </c>
    </row>
    <row r="4537" spans="1:6" x14ac:dyDescent="0.2">
      <c r="A4537" s="202" t="s">
        <v>7094</v>
      </c>
      <c r="B4537" s="203">
        <v>272.45999999999998</v>
      </c>
      <c r="D4537" s="53" t="s">
        <v>6813</v>
      </c>
      <c r="E4537" s="55" t="s">
        <v>6814</v>
      </c>
      <c r="F4537" s="53" t="s">
        <v>83</v>
      </c>
    </row>
    <row r="4538" spans="1:6" x14ac:dyDescent="0.2">
      <c r="A4538" s="202" t="s">
        <v>7095</v>
      </c>
      <c r="B4538" s="203">
        <v>131.35</v>
      </c>
      <c r="D4538" s="53" t="s">
        <v>6815</v>
      </c>
      <c r="E4538" s="55" t="s">
        <v>6814</v>
      </c>
      <c r="F4538" s="53" t="s">
        <v>83</v>
      </c>
    </row>
    <row r="4539" spans="1:6" x14ac:dyDescent="0.2">
      <c r="A4539" s="202" t="s">
        <v>7097</v>
      </c>
      <c r="B4539" s="203">
        <v>127.22</v>
      </c>
      <c r="D4539" s="53" t="s">
        <v>6816</v>
      </c>
      <c r="E4539" s="55" t="s">
        <v>6817</v>
      </c>
      <c r="F4539" s="53" t="s">
        <v>83</v>
      </c>
    </row>
    <row r="4540" spans="1:6" x14ac:dyDescent="0.2">
      <c r="A4540" s="202" t="s">
        <v>7098</v>
      </c>
      <c r="B4540" s="203">
        <v>156.07</v>
      </c>
      <c r="D4540" s="53" t="s">
        <v>6818</v>
      </c>
      <c r="E4540" s="55" t="s">
        <v>6817</v>
      </c>
      <c r="F4540" s="53" t="s">
        <v>83</v>
      </c>
    </row>
    <row r="4541" spans="1:6" x14ac:dyDescent="0.2">
      <c r="A4541" s="202" t="s">
        <v>7100</v>
      </c>
      <c r="B4541" s="203">
        <v>150.04</v>
      </c>
      <c r="D4541" s="53" t="s">
        <v>6819</v>
      </c>
      <c r="E4541" s="55" t="s">
        <v>6820</v>
      </c>
      <c r="F4541" s="53" t="s">
        <v>83</v>
      </c>
    </row>
    <row r="4542" spans="1:6" x14ac:dyDescent="0.2">
      <c r="A4542" s="202" t="s">
        <v>7101</v>
      </c>
      <c r="B4542" s="203">
        <v>203.74</v>
      </c>
      <c r="D4542" s="53" t="s">
        <v>6821</v>
      </c>
      <c r="E4542" s="55" t="s">
        <v>6820</v>
      </c>
      <c r="F4542" s="53" t="s">
        <v>83</v>
      </c>
    </row>
    <row r="4543" spans="1:6" x14ac:dyDescent="0.2">
      <c r="A4543" s="202" t="s">
        <v>7103</v>
      </c>
      <c r="B4543" s="203">
        <v>195.77</v>
      </c>
      <c r="D4543" s="53" t="s">
        <v>6822</v>
      </c>
      <c r="E4543" s="55" t="s">
        <v>6823</v>
      </c>
      <c r="F4543" s="53" t="s">
        <v>83</v>
      </c>
    </row>
    <row r="4544" spans="1:6" x14ac:dyDescent="0.2">
      <c r="A4544" s="202" t="s">
        <v>7104</v>
      </c>
      <c r="B4544" s="203">
        <v>297.3</v>
      </c>
      <c r="D4544" s="53" t="s">
        <v>6824</v>
      </c>
      <c r="E4544" s="55" t="s">
        <v>6823</v>
      </c>
      <c r="F4544" s="53" t="s">
        <v>83</v>
      </c>
    </row>
    <row r="4545" spans="1:6" x14ac:dyDescent="0.2">
      <c r="A4545" s="202" t="s">
        <v>7106</v>
      </c>
      <c r="B4545" s="203">
        <v>287.27999999999997</v>
      </c>
      <c r="D4545" s="53" t="s">
        <v>6825</v>
      </c>
      <c r="E4545" s="55" t="s">
        <v>6826</v>
      </c>
      <c r="F4545" s="53" t="s">
        <v>83</v>
      </c>
    </row>
    <row r="4546" spans="1:6" x14ac:dyDescent="0.2">
      <c r="A4546" s="202" t="s">
        <v>7107</v>
      </c>
      <c r="B4546" s="203">
        <v>369.29</v>
      </c>
      <c r="D4546" s="53" t="s">
        <v>6827</v>
      </c>
      <c r="E4546" s="55" t="s">
        <v>6826</v>
      </c>
      <c r="F4546" s="53" t="s">
        <v>83</v>
      </c>
    </row>
    <row r="4547" spans="1:6" x14ac:dyDescent="0.2">
      <c r="A4547" s="202" t="s">
        <v>7109</v>
      </c>
      <c r="B4547" s="203">
        <v>357.53</v>
      </c>
      <c r="D4547" s="53" t="s">
        <v>6828</v>
      </c>
      <c r="E4547" s="55" t="s">
        <v>6829</v>
      </c>
      <c r="F4547" s="53" t="s">
        <v>83</v>
      </c>
    </row>
    <row r="4548" spans="1:6" x14ac:dyDescent="0.2">
      <c r="A4548" s="202" t="s">
        <v>7110</v>
      </c>
      <c r="B4548" s="203">
        <v>193.79</v>
      </c>
      <c r="D4548" s="53" t="s">
        <v>6830</v>
      </c>
      <c r="E4548" s="55" t="s">
        <v>6829</v>
      </c>
      <c r="F4548" s="53" t="s">
        <v>83</v>
      </c>
    </row>
    <row r="4549" spans="1:6" x14ac:dyDescent="0.2">
      <c r="A4549" s="202" t="s">
        <v>7112</v>
      </c>
      <c r="B4549" s="203">
        <v>187.44</v>
      </c>
      <c r="D4549" s="53" t="s">
        <v>6831</v>
      </c>
      <c r="E4549" s="55" t="s">
        <v>6832</v>
      </c>
      <c r="F4549" s="53" t="s">
        <v>83</v>
      </c>
    </row>
    <row r="4550" spans="1:6" x14ac:dyDescent="0.2">
      <c r="A4550" s="202" t="s">
        <v>7113</v>
      </c>
      <c r="B4550" s="203">
        <v>209.49</v>
      </c>
      <c r="D4550" s="53" t="s">
        <v>6833</v>
      </c>
      <c r="E4550" s="55" t="s">
        <v>6832</v>
      </c>
      <c r="F4550" s="53" t="s">
        <v>83</v>
      </c>
    </row>
    <row r="4551" spans="1:6" x14ac:dyDescent="0.2">
      <c r="A4551" s="202" t="s">
        <v>7115</v>
      </c>
      <c r="B4551" s="203">
        <v>201.52</v>
      </c>
      <c r="D4551" s="53" t="s">
        <v>6834</v>
      </c>
      <c r="E4551" s="55" t="s">
        <v>6835</v>
      </c>
      <c r="F4551" s="53" t="s">
        <v>83</v>
      </c>
    </row>
    <row r="4552" spans="1:6" x14ac:dyDescent="0.2">
      <c r="A4552" s="202" t="s">
        <v>7116</v>
      </c>
      <c r="B4552" s="203">
        <v>273.88</v>
      </c>
      <c r="D4552" s="53" t="s">
        <v>6836</v>
      </c>
      <c r="E4552" s="55" t="s">
        <v>6835</v>
      </c>
      <c r="F4552" s="53" t="s">
        <v>83</v>
      </c>
    </row>
    <row r="4553" spans="1:6" x14ac:dyDescent="0.2">
      <c r="A4553" s="202" t="s">
        <v>7118</v>
      </c>
      <c r="B4553" s="203">
        <v>263.86</v>
      </c>
      <c r="D4553" s="53" t="s">
        <v>6837</v>
      </c>
      <c r="E4553" s="55" t="s">
        <v>6838</v>
      </c>
      <c r="F4553" s="53" t="s">
        <v>83</v>
      </c>
    </row>
    <row r="4554" spans="1:6" x14ac:dyDescent="0.2">
      <c r="A4554" s="202" t="s">
        <v>7119</v>
      </c>
      <c r="B4554" s="203">
        <v>358.82</v>
      </c>
      <c r="D4554" s="53" t="s">
        <v>6839</v>
      </c>
      <c r="E4554" s="55" t="s">
        <v>6838</v>
      </c>
      <c r="F4554" s="53" t="s">
        <v>83</v>
      </c>
    </row>
    <row r="4555" spans="1:6" x14ac:dyDescent="0.2">
      <c r="A4555" s="202" t="s">
        <v>7121</v>
      </c>
      <c r="B4555" s="203">
        <v>347.06</v>
      </c>
      <c r="D4555" s="53" t="s">
        <v>6840</v>
      </c>
      <c r="E4555" s="55" t="s">
        <v>6841</v>
      </c>
      <c r="F4555" s="53" t="s">
        <v>83</v>
      </c>
    </row>
    <row r="4556" spans="1:6" x14ac:dyDescent="0.2">
      <c r="A4556" s="202" t="s">
        <v>7122</v>
      </c>
      <c r="B4556" s="203">
        <v>432.78</v>
      </c>
      <c r="D4556" s="53" t="s">
        <v>6842</v>
      </c>
      <c r="E4556" s="55" t="s">
        <v>6841</v>
      </c>
      <c r="F4556" s="53" t="s">
        <v>83</v>
      </c>
    </row>
    <row r="4557" spans="1:6" x14ac:dyDescent="0.2">
      <c r="A4557" s="202" t="s">
        <v>7124</v>
      </c>
      <c r="B4557" s="203">
        <v>419.16</v>
      </c>
      <c r="D4557" s="53" t="s">
        <v>6843</v>
      </c>
      <c r="E4557" s="55" t="s">
        <v>6844</v>
      </c>
      <c r="F4557" s="53" t="s">
        <v>83</v>
      </c>
    </row>
    <row r="4558" spans="1:6" x14ac:dyDescent="0.2">
      <c r="A4558" s="202" t="s">
        <v>7125</v>
      </c>
      <c r="B4558" s="203">
        <v>513.73</v>
      </c>
      <c r="D4558" s="53" t="s">
        <v>6845</v>
      </c>
      <c r="E4558" s="55" t="s">
        <v>6844</v>
      </c>
      <c r="F4558" s="53" t="s">
        <v>83</v>
      </c>
    </row>
    <row r="4559" spans="1:6" x14ac:dyDescent="0.2">
      <c r="A4559" s="202" t="s">
        <v>7127</v>
      </c>
      <c r="B4559" s="203">
        <v>498.27</v>
      </c>
      <c r="D4559" s="53" t="s">
        <v>6846</v>
      </c>
      <c r="E4559" s="55" t="s">
        <v>6847</v>
      </c>
      <c r="F4559" s="53" t="s">
        <v>83</v>
      </c>
    </row>
    <row r="4560" spans="1:6" x14ac:dyDescent="0.2">
      <c r="A4560" s="202" t="s">
        <v>7128</v>
      </c>
      <c r="B4560" s="203">
        <v>658.61</v>
      </c>
      <c r="D4560" s="53" t="s">
        <v>6848</v>
      </c>
      <c r="E4560" s="55" t="s">
        <v>6847</v>
      </c>
      <c r="F4560" s="53" t="s">
        <v>83</v>
      </c>
    </row>
    <row r="4561" spans="1:6" x14ac:dyDescent="0.2">
      <c r="A4561" s="202" t="s">
        <v>7130</v>
      </c>
      <c r="B4561" s="203">
        <v>637.94000000000005</v>
      </c>
      <c r="D4561" s="53" t="s">
        <v>6849</v>
      </c>
      <c r="E4561" s="55" t="s">
        <v>6850</v>
      </c>
      <c r="F4561" s="53" t="s">
        <v>83</v>
      </c>
    </row>
    <row r="4562" spans="1:6" x14ac:dyDescent="0.2">
      <c r="A4562" s="202" t="s">
        <v>7131</v>
      </c>
      <c r="B4562" s="203">
        <v>887.17</v>
      </c>
      <c r="D4562" s="53" t="s">
        <v>6851</v>
      </c>
      <c r="E4562" s="55" t="s">
        <v>6850</v>
      </c>
      <c r="F4562" s="53" t="s">
        <v>83</v>
      </c>
    </row>
    <row r="4563" spans="1:6" x14ac:dyDescent="0.2">
      <c r="A4563" s="202" t="s">
        <v>7133</v>
      </c>
      <c r="B4563" s="203">
        <v>864.43</v>
      </c>
      <c r="D4563" s="53" t="s">
        <v>6852</v>
      </c>
      <c r="E4563" s="55" t="s">
        <v>6853</v>
      </c>
      <c r="F4563" s="53" t="s">
        <v>83</v>
      </c>
    </row>
    <row r="4564" spans="1:6" x14ac:dyDescent="0.2">
      <c r="A4564" s="202" t="s">
        <v>7134</v>
      </c>
      <c r="B4564" s="203">
        <v>1028.46</v>
      </c>
      <c r="D4564" s="53" t="s">
        <v>6854</v>
      </c>
      <c r="E4564" s="55" t="s">
        <v>6853</v>
      </c>
      <c r="F4564" s="53" t="s">
        <v>83</v>
      </c>
    </row>
    <row r="4565" spans="1:6" x14ac:dyDescent="0.2">
      <c r="A4565" s="202" t="s">
        <v>7136</v>
      </c>
      <c r="B4565" s="203">
        <v>1002.46</v>
      </c>
      <c r="D4565" s="53" t="s">
        <v>6855</v>
      </c>
      <c r="E4565" s="55" t="s">
        <v>6856</v>
      </c>
      <c r="F4565" s="53" t="s">
        <v>83</v>
      </c>
    </row>
    <row r="4566" spans="1:6" x14ac:dyDescent="0.2">
      <c r="A4566" s="202" t="s">
        <v>7137</v>
      </c>
      <c r="B4566" s="203">
        <v>1144.5999999999999</v>
      </c>
      <c r="D4566" s="53" t="s">
        <v>6857</v>
      </c>
      <c r="E4566" s="55" t="s">
        <v>6856</v>
      </c>
      <c r="F4566" s="53" t="s">
        <v>83</v>
      </c>
    </row>
    <row r="4567" spans="1:6" x14ac:dyDescent="0.2">
      <c r="A4567" s="202" t="s">
        <v>7139</v>
      </c>
      <c r="B4567" s="203">
        <v>1115.43</v>
      </c>
      <c r="D4567" s="53" t="s">
        <v>6858</v>
      </c>
      <c r="E4567" s="55" t="s">
        <v>6859</v>
      </c>
      <c r="F4567" s="53" t="s">
        <v>83</v>
      </c>
    </row>
    <row r="4568" spans="1:6" x14ac:dyDescent="0.2">
      <c r="A4568" s="202" t="s">
        <v>7140</v>
      </c>
      <c r="B4568" s="203">
        <v>1714.79</v>
      </c>
      <c r="D4568" s="53" t="s">
        <v>6860</v>
      </c>
      <c r="E4568" s="55" t="s">
        <v>6859</v>
      </c>
      <c r="F4568" s="53" t="s">
        <v>83</v>
      </c>
    </row>
    <row r="4569" spans="1:6" x14ac:dyDescent="0.2">
      <c r="A4569" s="202" t="s">
        <v>7142</v>
      </c>
      <c r="B4569" s="203">
        <v>1677.87</v>
      </c>
      <c r="D4569" s="53" t="s">
        <v>6861</v>
      </c>
      <c r="E4569" s="55" t="s">
        <v>6862</v>
      </c>
      <c r="F4569" s="53" t="s">
        <v>83</v>
      </c>
    </row>
    <row r="4570" spans="1:6" x14ac:dyDescent="0.2">
      <c r="A4570" s="202" t="s">
        <v>7146</v>
      </c>
      <c r="B4570" s="203">
        <v>3415.32</v>
      </c>
      <c r="D4570" s="53" t="s">
        <v>6863</v>
      </c>
      <c r="E4570" s="55" t="s">
        <v>6862</v>
      </c>
      <c r="F4570" s="53" t="s">
        <v>83</v>
      </c>
    </row>
    <row r="4571" spans="1:6" x14ac:dyDescent="0.2">
      <c r="A4571" s="202" t="s">
        <v>7148</v>
      </c>
      <c r="B4571" s="203">
        <v>3365.59</v>
      </c>
      <c r="D4571" s="53" t="s">
        <v>6864</v>
      </c>
      <c r="E4571" s="55" t="s">
        <v>6865</v>
      </c>
      <c r="F4571" s="53" t="s">
        <v>83</v>
      </c>
    </row>
    <row r="4572" spans="1:6" x14ac:dyDescent="0.2">
      <c r="A4572" s="202" t="s">
        <v>7149</v>
      </c>
      <c r="B4572" s="203">
        <v>221.79</v>
      </c>
      <c r="D4572" s="53" t="s">
        <v>6866</v>
      </c>
      <c r="E4572" s="55" t="s">
        <v>6865</v>
      </c>
      <c r="F4572" s="53" t="s">
        <v>83</v>
      </c>
    </row>
    <row r="4573" spans="1:6" x14ac:dyDescent="0.2">
      <c r="A4573" s="202" t="s">
        <v>7151</v>
      </c>
      <c r="B4573" s="203">
        <v>215.44</v>
      </c>
      <c r="D4573" s="53" t="s">
        <v>6867</v>
      </c>
      <c r="E4573" s="55" t="s">
        <v>6868</v>
      </c>
      <c r="F4573" s="53" t="s">
        <v>83</v>
      </c>
    </row>
    <row r="4574" spans="1:6" x14ac:dyDescent="0.2">
      <c r="A4574" s="202" t="s">
        <v>7152</v>
      </c>
      <c r="B4574" s="203">
        <v>243.25</v>
      </c>
      <c r="D4574" s="53" t="s">
        <v>6869</v>
      </c>
      <c r="E4574" s="55" t="s">
        <v>6868</v>
      </c>
      <c r="F4574" s="53" t="s">
        <v>83</v>
      </c>
    </row>
    <row r="4575" spans="1:6" x14ac:dyDescent="0.2">
      <c r="A4575" s="202" t="s">
        <v>7154</v>
      </c>
      <c r="B4575" s="203">
        <v>235.28</v>
      </c>
      <c r="D4575" s="53" t="s">
        <v>6870</v>
      </c>
      <c r="E4575" s="55" t="s">
        <v>6871</v>
      </c>
      <c r="F4575" s="53" t="s">
        <v>83</v>
      </c>
    </row>
    <row r="4576" spans="1:6" x14ac:dyDescent="0.2">
      <c r="A4576" s="202" t="s">
        <v>7155</v>
      </c>
      <c r="B4576" s="203">
        <v>327.22000000000003</v>
      </c>
      <c r="D4576" s="53" t="s">
        <v>6872</v>
      </c>
      <c r="E4576" s="55" t="s">
        <v>6871</v>
      </c>
      <c r="F4576" s="53" t="s">
        <v>83</v>
      </c>
    </row>
    <row r="4577" spans="1:6" x14ac:dyDescent="0.2">
      <c r="A4577" s="202" t="s">
        <v>7157</v>
      </c>
      <c r="B4577" s="203">
        <v>317.2</v>
      </c>
      <c r="D4577" s="53" t="s">
        <v>6873</v>
      </c>
      <c r="E4577" s="55" t="s">
        <v>6874</v>
      </c>
      <c r="F4577" s="53" t="s">
        <v>83</v>
      </c>
    </row>
    <row r="4578" spans="1:6" x14ac:dyDescent="0.2">
      <c r="A4578" s="202" t="s">
        <v>7158</v>
      </c>
      <c r="B4578" s="203">
        <v>348.82</v>
      </c>
      <c r="D4578" s="53" t="s">
        <v>6875</v>
      </c>
      <c r="E4578" s="55" t="s">
        <v>6874</v>
      </c>
      <c r="F4578" s="53" t="s">
        <v>83</v>
      </c>
    </row>
    <row r="4579" spans="1:6" x14ac:dyDescent="0.2">
      <c r="A4579" s="202" t="s">
        <v>7160</v>
      </c>
      <c r="B4579" s="203">
        <v>337.06</v>
      </c>
      <c r="D4579" s="53" t="s">
        <v>6876</v>
      </c>
      <c r="E4579" s="55" t="s">
        <v>6877</v>
      </c>
      <c r="F4579" s="53" t="s">
        <v>83</v>
      </c>
    </row>
    <row r="4580" spans="1:6" x14ac:dyDescent="0.2">
      <c r="A4580" s="202" t="s">
        <v>7161</v>
      </c>
      <c r="B4580" s="203">
        <v>555.78</v>
      </c>
      <c r="D4580" s="53" t="s">
        <v>6878</v>
      </c>
      <c r="E4580" s="55" t="s">
        <v>6877</v>
      </c>
      <c r="F4580" s="53" t="s">
        <v>83</v>
      </c>
    </row>
    <row r="4581" spans="1:6" x14ac:dyDescent="0.2">
      <c r="A4581" s="202" t="s">
        <v>7163</v>
      </c>
      <c r="B4581" s="203">
        <v>542.16</v>
      </c>
      <c r="D4581" s="53" t="s">
        <v>6879</v>
      </c>
      <c r="E4581" s="55" t="s">
        <v>6880</v>
      </c>
      <c r="F4581" s="53" t="s">
        <v>83</v>
      </c>
    </row>
    <row r="4582" spans="1:6" x14ac:dyDescent="0.2">
      <c r="A4582" s="202" t="s">
        <v>7164</v>
      </c>
      <c r="B4582" s="203">
        <v>682.73</v>
      </c>
      <c r="D4582" s="53" t="s">
        <v>6881</v>
      </c>
      <c r="E4582" s="55" t="s">
        <v>6880</v>
      </c>
      <c r="F4582" s="53" t="s">
        <v>83</v>
      </c>
    </row>
    <row r="4583" spans="1:6" x14ac:dyDescent="0.2">
      <c r="A4583" s="202" t="s">
        <v>7166</v>
      </c>
      <c r="B4583" s="203">
        <v>667.27</v>
      </c>
      <c r="D4583" s="53" t="s">
        <v>6882</v>
      </c>
      <c r="E4583" s="55" t="s">
        <v>6883</v>
      </c>
      <c r="F4583" s="53" t="s">
        <v>83</v>
      </c>
    </row>
    <row r="4584" spans="1:6" x14ac:dyDescent="0.2">
      <c r="A4584" s="202" t="s">
        <v>7167</v>
      </c>
      <c r="B4584" s="203">
        <v>875.61</v>
      </c>
      <c r="D4584" s="53" t="s">
        <v>6884</v>
      </c>
      <c r="E4584" s="55" t="s">
        <v>6883</v>
      </c>
      <c r="F4584" s="53" t="s">
        <v>83</v>
      </c>
    </row>
    <row r="4585" spans="1:6" x14ac:dyDescent="0.2">
      <c r="A4585" s="202" t="s">
        <v>7169</v>
      </c>
      <c r="B4585" s="203">
        <v>854.94</v>
      </c>
      <c r="D4585" s="53" t="s">
        <v>6885</v>
      </c>
      <c r="E4585" s="55" t="s">
        <v>6886</v>
      </c>
      <c r="F4585" s="53" t="s">
        <v>83</v>
      </c>
    </row>
    <row r="4586" spans="1:6" x14ac:dyDescent="0.2">
      <c r="A4586" s="202" t="s">
        <v>7170</v>
      </c>
      <c r="B4586" s="203">
        <v>1094.05</v>
      </c>
      <c r="D4586" s="53" t="s">
        <v>6887</v>
      </c>
      <c r="E4586" s="55" t="s">
        <v>6886</v>
      </c>
      <c r="F4586" s="53" t="s">
        <v>83</v>
      </c>
    </row>
    <row r="4587" spans="1:6" x14ac:dyDescent="0.2">
      <c r="A4587" s="202" t="s">
        <v>7172</v>
      </c>
      <c r="B4587" s="203">
        <v>1071.31</v>
      </c>
      <c r="D4587" s="53" t="s">
        <v>6888</v>
      </c>
      <c r="E4587" s="55" t="s">
        <v>6889</v>
      </c>
      <c r="F4587" s="53" t="s">
        <v>83</v>
      </c>
    </row>
    <row r="4588" spans="1:6" x14ac:dyDescent="0.2">
      <c r="A4588" s="202" t="s">
        <v>7176</v>
      </c>
      <c r="B4588" s="203">
        <v>1255.5999999999999</v>
      </c>
      <c r="D4588" s="53" t="s">
        <v>6890</v>
      </c>
      <c r="E4588" s="55" t="s">
        <v>6889</v>
      </c>
      <c r="F4588" s="53" t="s">
        <v>83</v>
      </c>
    </row>
    <row r="4589" spans="1:6" x14ac:dyDescent="0.2">
      <c r="A4589" s="202" t="s">
        <v>7178</v>
      </c>
      <c r="B4589" s="203">
        <v>1226.43</v>
      </c>
      <c r="D4589" s="53" t="s">
        <v>6891</v>
      </c>
      <c r="E4589" s="55" t="s">
        <v>6892</v>
      </c>
      <c r="F4589" s="53" t="s">
        <v>83</v>
      </c>
    </row>
    <row r="4590" spans="1:6" x14ac:dyDescent="0.2">
      <c r="A4590" s="202" t="s">
        <v>7179</v>
      </c>
      <c r="B4590" s="203">
        <v>1874.79</v>
      </c>
      <c r="D4590" s="53" t="s">
        <v>6893</v>
      </c>
      <c r="E4590" s="55" t="s">
        <v>6892</v>
      </c>
      <c r="F4590" s="53" t="s">
        <v>83</v>
      </c>
    </row>
    <row r="4591" spans="1:6" x14ac:dyDescent="0.2">
      <c r="A4591" s="202" t="s">
        <v>7181</v>
      </c>
      <c r="B4591" s="203">
        <v>1837.87</v>
      </c>
      <c r="D4591" s="53" t="s">
        <v>6894</v>
      </c>
      <c r="E4591" s="55" t="s">
        <v>6895</v>
      </c>
      <c r="F4591" s="53" t="s">
        <v>83</v>
      </c>
    </row>
    <row r="4592" spans="1:6" x14ac:dyDescent="0.2">
      <c r="A4592" s="202" t="s">
        <v>7185</v>
      </c>
      <c r="B4592" s="203">
        <v>3765.7</v>
      </c>
      <c r="D4592" s="53" t="s">
        <v>6896</v>
      </c>
      <c r="E4592" s="55" t="s">
        <v>6895</v>
      </c>
      <c r="F4592" s="53" t="s">
        <v>83</v>
      </c>
    </row>
    <row r="4593" spans="1:6" x14ac:dyDescent="0.2">
      <c r="A4593" s="202" t="s">
        <v>7187</v>
      </c>
      <c r="B4593" s="203">
        <v>3715.97</v>
      </c>
      <c r="D4593" s="53" t="s">
        <v>6897</v>
      </c>
      <c r="E4593" s="55" t="s">
        <v>6898</v>
      </c>
      <c r="F4593" s="53" t="s">
        <v>83</v>
      </c>
    </row>
    <row r="4594" spans="1:6" x14ac:dyDescent="0.2">
      <c r="A4594" s="202" t="s">
        <v>7188</v>
      </c>
      <c r="B4594" s="203">
        <v>256.79000000000002</v>
      </c>
      <c r="D4594" s="53" t="s">
        <v>6899</v>
      </c>
      <c r="E4594" s="55" t="s">
        <v>6898</v>
      </c>
      <c r="F4594" s="53" t="s">
        <v>83</v>
      </c>
    </row>
    <row r="4595" spans="1:6" x14ac:dyDescent="0.2">
      <c r="A4595" s="202" t="s">
        <v>7190</v>
      </c>
      <c r="B4595" s="203">
        <v>250.44</v>
      </c>
      <c r="D4595" s="53" t="s">
        <v>6900</v>
      </c>
      <c r="E4595" s="55" t="s">
        <v>6901</v>
      </c>
      <c r="F4595" s="53" t="s">
        <v>83</v>
      </c>
    </row>
    <row r="4596" spans="1:6" x14ac:dyDescent="0.2">
      <c r="A4596" s="202" t="s">
        <v>7191</v>
      </c>
      <c r="B4596" s="203">
        <v>277.02</v>
      </c>
      <c r="D4596" s="53" t="s">
        <v>6902</v>
      </c>
      <c r="E4596" s="55" t="s">
        <v>6901</v>
      </c>
      <c r="F4596" s="53" t="s">
        <v>83</v>
      </c>
    </row>
    <row r="4597" spans="1:6" x14ac:dyDescent="0.2">
      <c r="A4597" s="202" t="s">
        <v>7193</v>
      </c>
      <c r="B4597" s="203">
        <v>269.04000000000002</v>
      </c>
      <c r="D4597" s="53" t="s">
        <v>6903</v>
      </c>
      <c r="E4597" s="55" t="s">
        <v>6904</v>
      </c>
      <c r="F4597" s="53" t="s">
        <v>83</v>
      </c>
    </row>
    <row r="4598" spans="1:6" x14ac:dyDescent="0.2">
      <c r="A4598" s="202" t="s">
        <v>7194</v>
      </c>
      <c r="B4598" s="203">
        <v>370.08</v>
      </c>
      <c r="D4598" s="53" t="s">
        <v>6905</v>
      </c>
      <c r="E4598" s="55" t="s">
        <v>6904</v>
      </c>
      <c r="F4598" s="53" t="s">
        <v>83</v>
      </c>
    </row>
    <row r="4599" spans="1:6" x14ac:dyDescent="0.2">
      <c r="A4599" s="202" t="s">
        <v>7196</v>
      </c>
      <c r="B4599" s="203">
        <v>360.06</v>
      </c>
      <c r="D4599" s="53" t="s">
        <v>6906</v>
      </c>
      <c r="E4599" s="55" t="s">
        <v>6907</v>
      </c>
      <c r="F4599" s="53" t="s">
        <v>83</v>
      </c>
    </row>
    <row r="4600" spans="1:6" x14ac:dyDescent="0.2">
      <c r="A4600" s="202" t="s">
        <v>7197</v>
      </c>
      <c r="B4600" s="203">
        <v>438.75</v>
      </c>
      <c r="D4600" s="53" t="s">
        <v>6908</v>
      </c>
      <c r="E4600" s="55" t="s">
        <v>6907</v>
      </c>
      <c r="F4600" s="53" t="s">
        <v>83</v>
      </c>
    </row>
    <row r="4601" spans="1:6" x14ac:dyDescent="0.2">
      <c r="A4601" s="202" t="s">
        <v>7199</v>
      </c>
      <c r="B4601" s="203">
        <v>426.99</v>
      </c>
      <c r="D4601" s="53" t="s">
        <v>6909</v>
      </c>
      <c r="E4601" s="55" t="s">
        <v>6910</v>
      </c>
      <c r="F4601" s="53" t="s">
        <v>83</v>
      </c>
    </row>
    <row r="4602" spans="1:6" x14ac:dyDescent="0.2">
      <c r="A4602" s="202" t="s">
        <v>7200</v>
      </c>
      <c r="B4602" s="203">
        <v>545.78</v>
      </c>
      <c r="D4602" s="53" t="s">
        <v>6911</v>
      </c>
      <c r="E4602" s="55" t="s">
        <v>6910</v>
      </c>
      <c r="F4602" s="53" t="s">
        <v>83</v>
      </c>
    </row>
    <row r="4603" spans="1:6" x14ac:dyDescent="0.2">
      <c r="A4603" s="202" t="s">
        <v>7202</v>
      </c>
      <c r="B4603" s="203">
        <v>532.16</v>
      </c>
      <c r="D4603" s="53" t="s">
        <v>6912</v>
      </c>
      <c r="E4603" s="55" t="s">
        <v>6913</v>
      </c>
      <c r="F4603" s="53" t="s">
        <v>83</v>
      </c>
    </row>
    <row r="4604" spans="1:6" x14ac:dyDescent="0.2">
      <c r="A4604" s="202" t="s">
        <v>7203</v>
      </c>
      <c r="B4604" s="203">
        <v>637.73</v>
      </c>
      <c r="D4604" s="53" t="s">
        <v>6914</v>
      </c>
      <c r="E4604" s="55" t="s">
        <v>6913</v>
      </c>
      <c r="F4604" s="53" t="s">
        <v>83</v>
      </c>
    </row>
    <row r="4605" spans="1:6" x14ac:dyDescent="0.2">
      <c r="A4605" s="202" t="s">
        <v>7205</v>
      </c>
      <c r="B4605" s="203">
        <v>622.27</v>
      </c>
      <c r="D4605" s="53" t="s">
        <v>6915</v>
      </c>
      <c r="E4605" s="55" t="s">
        <v>6916</v>
      </c>
      <c r="F4605" s="53" t="s">
        <v>83</v>
      </c>
    </row>
    <row r="4606" spans="1:6" x14ac:dyDescent="0.2">
      <c r="A4606" s="202" t="s">
        <v>7209</v>
      </c>
      <c r="B4606" s="203">
        <v>1098.17</v>
      </c>
      <c r="D4606" s="53" t="s">
        <v>6917</v>
      </c>
      <c r="E4606" s="55" t="s">
        <v>6916</v>
      </c>
      <c r="F4606" s="53" t="s">
        <v>83</v>
      </c>
    </row>
    <row r="4607" spans="1:6" x14ac:dyDescent="0.2">
      <c r="A4607" s="202" t="s">
        <v>7211</v>
      </c>
      <c r="B4607" s="203">
        <v>1075.43</v>
      </c>
      <c r="D4607" s="53" t="s">
        <v>6918</v>
      </c>
      <c r="E4607" s="55" t="s">
        <v>6919</v>
      </c>
      <c r="F4607" s="53" t="s">
        <v>83</v>
      </c>
    </row>
    <row r="4608" spans="1:6" x14ac:dyDescent="0.2">
      <c r="A4608" s="202" t="s">
        <v>7215</v>
      </c>
      <c r="B4608" s="203">
        <v>1532.15</v>
      </c>
      <c r="D4608" s="53" t="s">
        <v>6920</v>
      </c>
      <c r="E4608" s="55" t="s">
        <v>6919</v>
      </c>
      <c r="F4608" s="53" t="s">
        <v>83</v>
      </c>
    </row>
    <row r="4609" spans="1:6" x14ac:dyDescent="0.2">
      <c r="A4609" s="202" t="s">
        <v>7217</v>
      </c>
      <c r="B4609" s="203">
        <v>1502.98</v>
      </c>
      <c r="D4609" s="53" t="s">
        <v>6921</v>
      </c>
      <c r="E4609" s="55" t="s">
        <v>6922</v>
      </c>
      <c r="F4609" s="53" t="s">
        <v>83</v>
      </c>
    </row>
    <row r="4610" spans="1:6" x14ac:dyDescent="0.2">
      <c r="A4610" s="202" t="s">
        <v>7218</v>
      </c>
      <c r="B4610" s="203">
        <v>2054.79</v>
      </c>
      <c r="D4610" s="53" t="s">
        <v>6923</v>
      </c>
      <c r="E4610" s="55" t="s">
        <v>6922</v>
      </c>
      <c r="F4610" s="53" t="s">
        <v>83</v>
      </c>
    </row>
    <row r="4611" spans="1:6" x14ac:dyDescent="0.2">
      <c r="A4611" s="202" t="s">
        <v>7220</v>
      </c>
      <c r="B4611" s="203">
        <v>2017.87</v>
      </c>
      <c r="D4611" s="53" t="s">
        <v>6924</v>
      </c>
      <c r="E4611" s="55" t="s">
        <v>6925</v>
      </c>
      <c r="F4611" s="53" t="s">
        <v>83</v>
      </c>
    </row>
    <row r="4612" spans="1:6" x14ac:dyDescent="0.2">
      <c r="A4612" s="202" t="s">
        <v>7227</v>
      </c>
      <c r="B4612" s="203">
        <v>291.79000000000002</v>
      </c>
      <c r="D4612" s="53" t="s">
        <v>6926</v>
      </c>
      <c r="E4612" s="55" t="s">
        <v>6925</v>
      </c>
      <c r="F4612" s="53" t="s">
        <v>83</v>
      </c>
    </row>
    <row r="4613" spans="1:6" x14ac:dyDescent="0.2">
      <c r="A4613" s="202" t="s">
        <v>7229</v>
      </c>
      <c r="B4613" s="203">
        <v>285.44</v>
      </c>
      <c r="D4613" s="53" t="s">
        <v>6927</v>
      </c>
      <c r="E4613" s="55" t="s">
        <v>6928</v>
      </c>
      <c r="F4613" s="53" t="s">
        <v>83</v>
      </c>
    </row>
    <row r="4614" spans="1:6" x14ac:dyDescent="0.2">
      <c r="A4614" s="202" t="s">
        <v>7230</v>
      </c>
      <c r="B4614" s="203">
        <v>329.52</v>
      </c>
      <c r="D4614" s="53" t="s">
        <v>6929</v>
      </c>
      <c r="E4614" s="55" t="s">
        <v>6928</v>
      </c>
      <c r="F4614" s="53" t="s">
        <v>83</v>
      </c>
    </row>
    <row r="4615" spans="1:6" x14ac:dyDescent="0.2">
      <c r="A4615" s="202" t="s">
        <v>7232</v>
      </c>
      <c r="B4615" s="203">
        <v>321.02999999999997</v>
      </c>
      <c r="D4615" s="53" t="s">
        <v>6930</v>
      </c>
      <c r="E4615" s="55" t="s">
        <v>6931</v>
      </c>
      <c r="F4615" s="53" t="s">
        <v>83</v>
      </c>
    </row>
    <row r="4616" spans="1:6" x14ac:dyDescent="0.2">
      <c r="A4616" s="202" t="s">
        <v>7233</v>
      </c>
      <c r="B4616" s="203">
        <v>391.8</v>
      </c>
      <c r="D4616" s="53" t="s">
        <v>6932</v>
      </c>
      <c r="E4616" s="55" t="s">
        <v>6931</v>
      </c>
      <c r="F4616" s="53" t="s">
        <v>83</v>
      </c>
    </row>
    <row r="4617" spans="1:6" x14ac:dyDescent="0.2">
      <c r="A4617" s="202" t="s">
        <v>7235</v>
      </c>
      <c r="B4617" s="203">
        <v>381.44</v>
      </c>
      <c r="D4617" s="53" t="s">
        <v>6933</v>
      </c>
      <c r="E4617" s="55" t="s">
        <v>6934</v>
      </c>
      <c r="F4617" s="53" t="s">
        <v>83</v>
      </c>
    </row>
    <row r="4618" spans="1:6" x14ac:dyDescent="0.2">
      <c r="A4618" s="202" t="s">
        <v>7236</v>
      </c>
      <c r="B4618" s="203">
        <v>528.13</v>
      </c>
      <c r="D4618" s="53" t="s">
        <v>6935</v>
      </c>
      <c r="E4618" s="55" t="s">
        <v>6934</v>
      </c>
      <c r="F4618" s="53" t="s">
        <v>83</v>
      </c>
    </row>
    <row r="4619" spans="1:6" x14ac:dyDescent="0.2">
      <c r="A4619" s="202" t="s">
        <v>7238</v>
      </c>
      <c r="B4619" s="203">
        <v>515.16999999999996</v>
      </c>
      <c r="D4619" s="53" t="s">
        <v>6936</v>
      </c>
      <c r="E4619" s="55" t="s">
        <v>6937</v>
      </c>
      <c r="F4619" s="53" t="s">
        <v>83</v>
      </c>
    </row>
    <row r="4620" spans="1:6" x14ac:dyDescent="0.2">
      <c r="A4620" s="202" t="s">
        <v>7239</v>
      </c>
      <c r="B4620" s="203">
        <v>636.02</v>
      </c>
      <c r="D4620" s="53" t="s">
        <v>6938</v>
      </c>
      <c r="E4620" s="55" t="s">
        <v>6937</v>
      </c>
      <c r="F4620" s="53" t="s">
        <v>83</v>
      </c>
    </row>
    <row r="4621" spans="1:6" x14ac:dyDescent="0.2">
      <c r="A4621" s="202" t="s">
        <v>7241</v>
      </c>
      <c r="B4621" s="203">
        <v>621.09</v>
      </c>
      <c r="D4621" s="53" t="s">
        <v>6939</v>
      </c>
      <c r="E4621" s="55" t="s">
        <v>6940</v>
      </c>
      <c r="F4621" s="53" t="s">
        <v>201</v>
      </c>
    </row>
    <row r="4622" spans="1:6" x14ac:dyDescent="0.2">
      <c r="A4622" s="202" t="s">
        <v>7242</v>
      </c>
      <c r="B4622" s="203">
        <v>745.47</v>
      </c>
      <c r="D4622" s="53" t="s">
        <v>6941</v>
      </c>
      <c r="E4622" s="55" t="s">
        <v>6940</v>
      </c>
      <c r="F4622" s="53" t="s">
        <v>201</v>
      </c>
    </row>
    <row r="4623" spans="1:6" x14ac:dyDescent="0.2">
      <c r="A4623" s="202" t="s">
        <v>7244</v>
      </c>
      <c r="B4623" s="203">
        <v>727.07</v>
      </c>
      <c r="D4623" s="53" t="s">
        <v>6942</v>
      </c>
      <c r="E4623" s="55" t="s">
        <v>6943</v>
      </c>
      <c r="F4623" s="53" t="s">
        <v>201</v>
      </c>
    </row>
    <row r="4624" spans="1:6" x14ac:dyDescent="0.2">
      <c r="A4624" s="202" t="s">
        <v>7245</v>
      </c>
      <c r="B4624" s="203">
        <v>915.15</v>
      </c>
      <c r="D4624" s="53" t="s">
        <v>6944</v>
      </c>
      <c r="E4624" s="55" t="s">
        <v>6943</v>
      </c>
      <c r="F4624" s="53" t="s">
        <v>201</v>
      </c>
    </row>
    <row r="4625" spans="1:6" x14ac:dyDescent="0.2">
      <c r="A4625" s="202" t="s">
        <v>7247</v>
      </c>
      <c r="B4625" s="203">
        <v>893.97</v>
      </c>
      <c r="D4625" s="53" t="s">
        <v>6945</v>
      </c>
      <c r="E4625" s="55" t="s">
        <v>6946</v>
      </c>
      <c r="F4625" s="53" t="s">
        <v>201</v>
      </c>
    </row>
    <row r="4626" spans="1:6" x14ac:dyDescent="0.2">
      <c r="A4626" s="202" t="s">
        <v>7248</v>
      </c>
      <c r="B4626" s="203">
        <v>1317.84</v>
      </c>
      <c r="D4626" s="53" t="s">
        <v>6947</v>
      </c>
      <c r="E4626" s="55" t="s">
        <v>6946</v>
      </c>
      <c r="F4626" s="53" t="s">
        <v>201</v>
      </c>
    </row>
    <row r="4627" spans="1:6" x14ac:dyDescent="0.2">
      <c r="A4627" s="202" t="s">
        <v>7250</v>
      </c>
      <c r="B4627" s="203">
        <v>1293.6300000000001</v>
      </c>
      <c r="D4627" s="53" t="s">
        <v>6948</v>
      </c>
      <c r="E4627" s="55" t="s">
        <v>6949</v>
      </c>
      <c r="F4627" s="53" t="s">
        <v>201</v>
      </c>
    </row>
    <row r="4628" spans="1:6" x14ac:dyDescent="0.2">
      <c r="A4628" s="202" t="s">
        <v>7251</v>
      </c>
      <c r="B4628" s="203">
        <v>1464.05</v>
      </c>
      <c r="D4628" s="53" t="s">
        <v>6950</v>
      </c>
      <c r="E4628" s="55" t="s">
        <v>6949</v>
      </c>
      <c r="F4628" s="53" t="s">
        <v>201</v>
      </c>
    </row>
    <row r="4629" spans="1:6" x14ac:dyDescent="0.2">
      <c r="A4629" s="202" t="s">
        <v>7253</v>
      </c>
      <c r="B4629" s="203">
        <v>1437.63</v>
      </c>
      <c r="D4629" s="53" t="s">
        <v>6951</v>
      </c>
      <c r="E4629" s="55" t="s">
        <v>6952</v>
      </c>
      <c r="F4629" s="53" t="s">
        <v>201</v>
      </c>
    </row>
    <row r="4630" spans="1:6" x14ac:dyDescent="0.2">
      <c r="A4630" s="202" t="s">
        <v>7254</v>
      </c>
      <c r="B4630" s="203">
        <v>1828.86</v>
      </c>
      <c r="D4630" s="53" t="s">
        <v>6953</v>
      </c>
      <c r="E4630" s="55" t="s">
        <v>6952</v>
      </c>
      <c r="F4630" s="53" t="s">
        <v>201</v>
      </c>
    </row>
    <row r="4631" spans="1:6" x14ac:dyDescent="0.2">
      <c r="A4631" s="202" t="s">
        <v>7256</v>
      </c>
      <c r="B4631" s="203">
        <v>1799.07</v>
      </c>
      <c r="D4631" s="53" t="s">
        <v>6954</v>
      </c>
      <c r="E4631" s="55" t="s">
        <v>6955</v>
      </c>
      <c r="F4631" s="53" t="s">
        <v>201</v>
      </c>
    </row>
    <row r="4632" spans="1:6" x14ac:dyDescent="0.2">
      <c r="A4632" s="202" t="s">
        <v>7257</v>
      </c>
      <c r="B4632" s="203">
        <v>2318.83</v>
      </c>
      <c r="D4632" s="53" t="s">
        <v>6956</v>
      </c>
      <c r="E4632" s="55" t="s">
        <v>6955</v>
      </c>
      <c r="F4632" s="53" t="s">
        <v>201</v>
      </c>
    </row>
    <row r="4633" spans="1:6" x14ac:dyDescent="0.2">
      <c r="A4633" s="202" t="s">
        <v>7259</v>
      </c>
      <c r="B4633" s="203">
        <v>2281.48</v>
      </c>
      <c r="D4633" s="53" t="s">
        <v>6957</v>
      </c>
      <c r="E4633" s="55" t="s">
        <v>6958</v>
      </c>
      <c r="F4633" s="53" t="s">
        <v>201</v>
      </c>
    </row>
    <row r="4634" spans="1:6" x14ac:dyDescent="0.2">
      <c r="A4634" s="202" t="s">
        <v>7266</v>
      </c>
      <c r="B4634" s="203">
        <v>928.94</v>
      </c>
      <c r="D4634" s="53" t="s">
        <v>6959</v>
      </c>
      <c r="E4634" s="55" t="s">
        <v>6958</v>
      </c>
      <c r="F4634" s="53" t="s">
        <v>201</v>
      </c>
    </row>
    <row r="4635" spans="1:6" x14ac:dyDescent="0.2">
      <c r="A4635" s="202" t="s">
        <v>7268</v>
      </c>
      <c r="B4635" s="203">
        <v>866.96</v>
      </c>
      <c r="D4635" s="53" t="s">
        <v>6960</v>
      </c>
      <c r="E4635" s="55" t="s">
        <v>6961</v>
      </c>
      <c r="F4635" s="53" t="s">
        <v>201</v>
      </c>
    </row>
    <row r="4636" spans="1:6" x14ac:dyDescent="0.2">
      <c r="A4636" s="202" t="s">
        <v>7269</v>
      </c>
      <c r="B4636" s="203">
        <v>1038.07</v>
      </c>
      <c r="D4636" s="53" t="s">
        <v>6962</v>
      </c>
      <c r="E4636" s="55" t="s">
        <v>6961</v>
      </c>
      <c r="F4636" s="53" t="s">
        <v>201</v>
      </c>
    </row>
    <row r="4637" spans="1:6" x14ac:dyDescent="0.2">
      <c r="A4637" s="202" t="s">
        <v>7271</v>
      </c>
      <c r="B4637" s="203">
        <v>972.75</v>
      </c>
      <c r="D4637" s="53" t="s">
        <v>6963</v>
      </c>
      <c r="E4637" s="55" t="s">
        <v>6964</v>
      </c>
      <c r="F4637" s="53" t="s">
        <v>201</v>
      </c>
    </row>
    <row r="4638" spans="1:6" x14ac:dyDescent="0.2">
      <c r="A4638" s="202" t="s">
        <v>7272</v>
      </c>
      <c r="B4638" s="203">
        <v>7024.21</v>
      </c>
      <c r="D4638" s="53" t="s">
        <v>6965</v>
      </c>
      <c r="E4638" s="55" t="s">
        <v>6964</v>
      </c>
      <c r="F4638" s="53" t="s">
        <v>201</v>
      </c>
    </row>
    <row r="4639" spans="1:6" x14ac:dyDescent="0.2">
      <c r="A4639" s="202" t="s">
        <v>7274</v>
      </c>
      <c r="B4639" s="203">
        <v>6803.18</v>
      </c>
      <c r="D4639" s="53" t="s">
        <v>6966</v>
      </c>
      <c r="E4639" s="55" t="s">
        <v>6967</v>
      </c>
      <c r="F4639" s="53" t="s">
        <v>201</v>
      </c>
    </row>
    <row r="4640" spans="1:6" x14ac:dyDescent="0.2">
      <c r="A4640" s="202" t="s">
        <v>7275</v>
      </c>
      <c r="B4640" s="203">
        <v>7294.59</v>
      </c>
      <c r="D4640" s="53" t="s">
        <v>6968</v>
      </c>
      <c r="E4640" s="55" t="s">
        <v>6967</v>
      </c>
      <c r="F4640" s="53" t="s">
        <v>201</v>
      </c>
    </row>
    <row r="4641" spans="1:6" x14ac:dyDescent="0.2">
      <c r="A4641" s="202" t="s">
        <v>7277</v>
      </c>
      <c r="B4641" s="203">
        <v>7054.15</v>
      </c>
      <c r="D4641" s="53" t="s">
        <v>6969</v>
      </c>
      <c r="E4641" s="55" t="s">
        <v>6970</v>
      </c>
      <c r="F4641" s="53" t="s">
        <v>201</v>
      </c>
    </row>
    <row r="4642" spans="1:6" x14ac:dyDescent="0.2">
      <c r="A4642" s="202" t="s">
        <v>7278</v>
      </c>
      <c r="B4642" s="203">
        <v>8106.21</v>
      </c>
      <c r="D4642" s="53" t="s">
        <v>6971</v>
      </c>
      <c r="E4642" s="55" t="s">
        <v>6970</v>
      </c>
      <c r="F4642" s="53" t="s">
        <v>201</v>
      </c>
    </row>
    <row r="4643" spans="1:6" x14ac:dyDescent="0.2">
      <c r="A4643" s="202" t="s">
        <v>7280</v>
      </c>
      <c r="B4643" s="203">
        <v>7839.74</v>
      </c>
      <c r="D4643" s="53" t="s">
        <v>6972</v>
      </c>
      <c r="E4643" s="55" t="s">
        <v>6973</v>
      </c>
      <c r="F4643" s="53" t="s">
        <v>201</v>
      </c>
    </row>
    <row r="4644" spans="1:6" x14ac:dyDescent="0.2">
      <c r="A4644" s="202" t="s">
        <v>7281</v>
      </c>
      <c r="B4644" s="203">
        <v>12341.44</v>
      </c>
      <c r="D4644" s="53" t="s">
        <v>6974</v>
      </c>
      <c r="E4644" s="55" t="s">
        <v>6973</v>
      </c>
      <c r="F4644" s="53" t="s">
        <v>201</v>
      </c>
    </row>
    <row r="4645" spans="1:6" x14ac:dyDescent="0.2">
      <c r="A4645" s="202" t="s">
        <v>7283</v>
      </c>
      <c r="B4645" s="203">
        <v>11842.47</v>
      </c>
      <c r="D4645" s="53" t="s">
        <v>6975</v>
      </c>
      <c r="E4645" s="55" t="s">
        <v>6976</v>
      </c>
      <c r="F4645" s="53" t="s">
        <v>201</v>
      </c>
    </row>
    <row r="4646" spans="1:6" x14ac:dyDescent="0.2">
      <c r="A4646" s="202" t="s">
        <v>7284</v>
      </c>
      <c r="B4646" s="203">
        <v>10603.67</v>
      </c>
      <c r="D4646" s="53" t="s">
        <v>6977</v>
      </c>
      <c r="E4646" s="55" t="s">
        <v>6976</v>
      </c>
      <c r="F4646" s="53" t="s">
        <v>201</v>
      </c>
    </row>
    <row r="4647" spans="1:6" x14ac:dyDescent="0.2">
      <c r="A4647" s="202" t="s">
        <v>7286</v>
      </c>
      <c r="B4647" s="203">
        <v>10280.129999999999</v>
      </c>
      <c r="D4647" s="53" t="s">
        <v>6978</v>
      </c>
      <c r="E4647" s="55" t="s">
        <v>6979</v>
      </c>
      <c r="F4647" s="53" t="s">
        <v>201</v>
      </c>
    </row>
    <row r="4648" spans="1:6" x14ac:dyDescent="0.2">
      <c r="A4648" s="202" t="s">
        <v>7287</v>
      </c>
      <c r="B4648" s="203">
        <v>13385.16</v>
      </c>
      <c r="D4648" s="53" t="s">
        <v>6980</v>
      </c>
      <c r="E4648" s="55" t="s">
        <v>6979</v>
      </c>
      <c r="F4648" s="53" t="s">
        <v>201</v>
      </c>
    </row>
    <row r="4649" spans="1:6" x14ac:dyDescent="0.2">
      <c r="A4649" s="202" t="s">
        <v>7289</v>
      </c>
      <c r="B4649" s="203">
        <v>12966.23</v>
      </c>
      <c r="D4649" s="53" t="s">
        <v>6981</v>
      </c>
      <c r="E4649" s="55" t="s">
        <v>6982</v>
      </c>
      <c r="F4649" s="53" t="s">
        <v>201</v>
      </c>
    </row>
    <row r="4650" spans="1:6" x14ac:dyDescent="0.2">
      <c r="A4650" s="202" t="s">
        <v>7290</v>
      </c>
      <c r="B4650" s="203">
        <v>13207.32</v>
      </c>
      <c r="D4650" s="53" t="s">
        <v>6983</v>
      </c>
      <c r="E4650" s="55" t="s">
        <v>6982</v>
      </c>
      <c r="F4650" s="53" t="s">
        <v>201</v>
      </c>
    </row>
    <row r="4651" spans="1:6" x14ac:dyDescent="0.2">
      <c r="A4651" s="202" t="s">
        <v>7292</v>
      </c>
      <c r="B4651" s="203">
        <v>12786.64</v>
      </c>
      <c r="D4651" s="53" t="s">
        <v>6984</v>
      </c>
      <c r="E4651" s="55" t="s">
        <v>6985</v>
      </c>
      <c r="F4651" s="53" t="s">
        <v>201</v>
      </c>
    </row>
    <row r="4652" spans="1:6" x14ac:dyDescent="0.2">
      <c r="A4652" s="202" t="s">
        <v>7293</v>
      </c>
      <c r="B4652" s="203">
        <v>19673.86</v>
      </c>
      <c r="D4652" s="53" t="s">
        <v>6986</v>
      </c>
      <c r="E4652" s="55" t="s">
        <v>6985</v>
      </c>
      <c r="F4652" s="53" t="s">
        <v>201</v>
      </c>
    </row>
    <row r="4653" spans="1:6" x14ac:dyDescent="0.2">
      <c r="A4653" s="202" t="s">
        <v>7295</v>
      </c>
      <c r="B4653" s="203">
        <v>18881.099999999999</v>
      </c>
      <c r="D4653" s="53" t="s">
        <v>6987</v>
      </c>
      <c r="E4653" s="55" t="s">
        <v>6988</v>
      </c>
      <c r="F4653" s="53" t="s">
        <v>201</v>
      </c>
    </row>
    <row r="4654" spans="1:6" x14ac:dyDescent="0.2">
      <c r="A4654" s="202" t="s">
        <v>7296</v>
      </c>
      <c r="B4654" s="203">
        <v>14717.78</v>
      </c>
      <c r="D4654" s="53" t="s">
        <v>6989</v>
      </c>
      <c r="E4654" s="55" t="s">
        <v>6988</v>
      </c>
      <c r="F4654" s="53" t="s">
        <v>201</v>
      </c>
    </row>
    <row r="4655" spans="1:6" x14ac:dyDescent="0.2">
      <c r="A4655" s="202" t="s">
        <v>7298</v>
      </c>
      <c r="B4655" s="203">
        <v>14286.55</v>
      </c>
      <c r="D4655" s="53" t="s">
        <v>6990</v>
      </c>
      <c r="E4655" s="55" t="s">
        <v>6991</v>
      </c>
      <c r="F4655" s="53" t="s">
        <v>201</v>
      </c>
    </row>
    <row r="4656" spans="1:6" x14ac:dyDescent="0.2">
      <c r="A4656" s="202" t="s">
        <v>7299</v>
      </c>
      <c r="B4656" s="203">
        <v>16408.97</v>
      </c>
      <c r="D4656" s="53" t="s">
        <v>6992</v>
      </c>
      <c r="E4656" s="55" t="s">
        <v>6991</v>
      </c>
      <c r="F4656" s="53" t="s">
        <v>201</v>
      </c>
    </row>
    <row r="4657" spans="1:6" x14ac:dyDescent="0.2">
      <c r="A4657" s="202" t="s">
        <v>7301</v>
      </c>
      <c r="B4657" s="203">
        <v>15895.08</v>
      </c>
      <c r="D4657" s="53" t="s">
        <v>6993</v>
      </c>
      <c r="E4657" s="55" t="s">
        <v>6994</v>
      </c>
      <c r="F4657" s="53" t="s">
        <v>201</v>
      </c>
    </row>
    <row r="4658" spans="1:6" x14ac:dyDescent="0.2">
      <c r="A4658" s="202" t="s">
        <v>7302</v>
      </c>
      <c r="B4658" s="203">
        <v>17350.64</v>
      </c>
      <c r="D4658" s="53" t="s">
        <v>6995</v>
      </c>
      <c r="E4658" s="55" t="s">
        <v>6994</v>
      </c>
      <c r="F4658" s="53" t="s">
        <v>201</v>
      </c>
    </row>
    <row r="4659" spans="1:6" x14ac:dyDescent="0.2">
      <c r="A4659" s="202" t="s">
        <v>7304</v>
      </c>
      <c r="B4659" s="203">
        <v>16804.97</v>
      </c>
      <c r="D4659" s="53" t="s">
        <v>6996</v>
      </c>
      <c r="E4659" s="55" t="s">
        <v>6997</v>
      </c>
      <c r="F4659" s="53" t="s">
        <v>201</v>
      </c>
    </row>
    <row r="4660" spans="1:6" x14ac:dyDescent="0.2">
      <c r="A4660" s="202" t="s">
        <v>7305</v>
      </c>
      <c r="B4660" s="203">
        <v>25911.040000000001</v>
      </c>
      <c r="D4660" s="53" t="s">
        <v>6998</v>
      </c>
      <c r="E4660" s="55" t="s">
        <v>6997</v>
      </c>
      <c r="F4660" s="53" t="s">
        <v>201</v>
      </c>
    </row>
    <row r="4661" spans="1:6" x14ac:dyDescent="0.2">
      <c r="A4661" s="202" t="s">
        <v>7307</v>
      </c>
      <c r="B4661" s="203">
        <v>24869.77</v>
      </c>
      <c r="D4661" s="53" t="s">
        <v>6999</v>
      </c>
      <c r="E4661" s="55" t="s">
        <v>7000</v>
      </c>
      <c r="F4661" s="53" t="s">
        <v>201</v>
      </c>
    </row>
    <row r="4662" spans="1:6" x14ac:dyDescent="0.2">
      <c r="A4662" s="202" t="s">
        <v>7308</v>
      </c>
      <c r="B4662" s="203">
        <v>3824.91</v>
      </c>
      <c r="D4662" s="53" t="s">
        <v>7001</v>
      </c>
      <c r="E4662" s="55" t="s">
        <v>7000</v>
      </c>
      <c r="F4662" s="53" t="s">
        <v>201</v>
      </c>
    </row>
    <row r="4663" spans="1:6" x14ac:dyDescent="0.2">
      <c r="A4663" s="202" t="s">
        <v>7310</v>
      </c>
      <c r="B4663" s="203">
        <v>3573.63</v>
      </c>
      <c r="D4663" s="53" t="s">
        <v>7002</v>
      </c>
      <c r="E4663" s="55" t="s">
        <v>7003</v>
      </c>
      <c r="F4663" s="53" t="s">
        <v>201</v>
      </c>
    </row>
    <row r="4664" spans="1:6" x14ac:dyDescent="0.2">
      <c r="A4664" s="202" t="s">
        <v>7311</v>
      </c>
      <c r="B4664" s="203">
        <v>4808.42</v>
      </c>
      <c r="D4664" s="53" t="s">
        <v>7004</v>
      </c>
      <c r="E4664" s="55" t="s">
        <v>7003</v>
      </c>
      <c r="F4664" s="53" t="s">
        <v>201</v>
      </c>
    </row>
    <row r="4665" spans="1:6" x14ac:dyDescent="0.2">
      <c r="A4665" s="202" t="s">
        <v>7313</v>
      </c>
      <c r="B4665" s="203">
        <v>4493.49</v>
      </c>
      <c r="D4665" s="53" t="s">
        <v>7005</v>
      </c>
      <c r="E4665" s="55" t="s">
        <v>7006</v>
      </c>
      <c r="F4665" s="53" t="s">
        <v>201</v>
      </c>
    </row>
    <row r="4666" spans="1:6" x14ac:dyDescent="0.2">
      <c r="A4666" s="202" t="s">
        <v>7314</v>
      </c>
      <c r="B4666" s="203">
        <v>6163.51</v>
      </c>
      <c r="D4666" s="53" t="s">
        <v>7007</v>
      </c>
      <c r="E4666" s="55" t="s">
        <v>7006</v>
      </c>
      <c r="F4666" s="53" t="s">
        <v>201</v>
      </c>
    </row>
    <row r="4667" spans="1:6" x14ac:dyDescent="0.2">
      <c r="A4667" s="202" t="s">
        <v>7316</v>
      </c>
      <c r="B4667" s="203">
        <v>5760.14</v>
      </c>
      <c r="D4667" s="53" t="s">
        <v>7008</v>
      </c>
      <c r="E4667" s="55" t="s">
        <v>7009</v>
      </c>
      <c r="F4667" s="53" t="s">
        <v>201</v>
      </c>
    </row>
    <row r="4668" spans="1:6" x14ac:dyDescent="0.2">
      <c r="A4668" s="202" t="s">
        <v>7317</v>
      </c>
      <c r="B4668" s="203">
        <v>6720.88</v>
      </c>
      <c r="D4668" s="53" t="s">
        <v>7010</v>
      </c>
      <c r="E4668" s="55" t="s">
        <v>7009</v>
      </c>
      <c r="F4668" s="53" t="s">
        <v>201</v>
      </c>
    </row>
    <row r="4669" spans="1:6" x14ac:dyDescent="0.2">
      <c r="A4669" s="202" t="s">
        <v>7319</v>
      </c>
      <c r="B4669" s="203">
        <v>6280.31</v>
      </c>
      <c r="D4669" s="53" t="s">
        <v>7011</v>
      </c>
      <c r="E4669" s="55" t="s">
        <v>7012</v>
      </c>
      <c r="F4669" s="53" t="s">
        <v>201</v>
      </c>
    </row>
    <row r="4670" spans="1:6" x14ac:dyDescent="0.2">
      <c r="A4670" s="202" t="s">
        <v>7320</v>
      </c>
      <c r="B4670" s="203">
        <v>7704.39</v>
      </c>
      <c r="D4670" s="53" t="s">
        <v>7013</v>
      </c>
      <c r="E4670" s="55" t="s">
        <v>7012</v>
      </c>
      <c r="F4670" s="53" t="s">
        <v>201</v>
      </c>
    </row>
    <row r="4671" spans="1:6" x14ac:dyDescent="0.2">
      <c r="A4671" s="202" t="s">
        <v>7322</v>
      </c>
      <c r="B4671" s="203">
        <v>7200.17</v>
      </c>
      <c r="D4671" s="53" t="s">
        <v>7014</v>
      </c>
      <c r="E4671" s="55" t="s">
        <v>7015</v>
      </c>
      <c r="F4671" s="53" t="s">
        <v>201</v>
      </c>
    </row>
    <row r="4672" spans="1:6" x14ac:dyDescent="0.2">
      <c r="A4672" s="202" t="s">
        <v>7323</v>
      </c>
      <c r="B4672" s="203">
        <v>8633.33</v>
      </c>
      <c r="D4672" s="53" t="s">
        <v>7016</v>
      </c>
      <c r="E4672" s="55" t="s">
        <v>7015</v>
      </c>
      <c r="F4672" s="53" t="s">
        <v>201</v>
      </c>
    </row>
    <row r="4673" spans="1:6" x14ac:dyDescent="0.2">
      <c r="A4673" s="202" t="s">
        <v>7325</v>
      </c>
      <c r="B4673" s="203">
        <v>8067.13</v>
      </c>
      <c r="D4673" s="53" t="s">
        <v>7017</v>
      </c>
      <c r="E4673" s="55" t="s">
        <v>7018</v>
      </c>
      <c r="F4673" s="53" t="s">
        <v>201</v>
      </c>
    </row>
    <row r="4674" spans="1:6" x14ac:dyDescent="0.2">
      <c r="A4674" s="202" t="s">
        <v>7326</v>
      </c>
      <c r="B4674" s="203">
        <v>9616.84</v>
      </c>
      <c r="D4674" s="53" t="s">
        <v>7019</v>
      </c>
      <c r="E4674" s="55" t="s">
        <v>7018</v>
      </c>
      <c r="F4674" s="53" t="s">
        <v>201</v>
      </c>
    </row>
    <row r="4675" spans="1:6" x14ac:dyDescent="0.2">
      <c r="A4675" s="202" t="s">
        <v>7328</v>
      </c>
      <c r="B4675" s="203">
        <v>8986.99</v>
      </c>
      <c r="D4675" s="53" t="s">
        <v>7020</v>
      </c>
      <c r="E4675" s="55" t="s">
        <v>7021</v>
      </c>
      <c r="F4675" s="53" t="s">
        <v>201</v>
      </c>
    </row>
    <row r="4676" spans="1:6" x14ac:dyDescent="0.2">
      <c r="A4676" s="202" t="s">
        <v>7329</v>
      </c>
      <c r="B4676" s="203">
        <v>10600.35</v>
      </c>
      <c r="D4676" s="53" t="s">
        <v>7022</v>
      </c>
      <c r="E4676" s="55" t="s">
        <v>7021</v>
      </c>
      <c r="F4676" s="53" t="s">
        <v>201</v>
      </c>
    </row>
    <row r="4677" spans="1:6" x14ac:dyDescent="0.2">
      <c r="A4677" s="202" t="s">
        <v>7331</v>
      </c>
      <c r="B4677" s="203">
        <v>9906.85</v>
      </c>
      <c r="D4677" s="53" t="s">
        <v>7023</v>
      </c>
      <c r="E4677" s="55" t="s">
        <v>7024</v>
      </c>
      <c r="F4677" s="53" t="s">
        <v>201</v>
      </c>
    </row>
    <row r="4678" spans="1:6" x14ac:dyDescent="0.2">
      <c r="A4678" s="202" t="s">
        <v>7332</v>
      </c>
      <c r="B4678" s="203">
        <v>61.25</v>
      </c>
      <c r="D4678" s="53" t="s">
        <v>7025</v>
      </c>
      <c r="E4678" s="55" t="s">
        <v>7024</v>
      </c>
      <c r="F4678" s="53" t="s">
        <v>201</v>
      </c>
    </row>
    <row r="4679" spans="1:6" x14ac:dyDescent="0.2">
      <c r="A4679" s="202" t="s">
        <v>7334</v>
      </c>
      <c r="B4679" s="203">
        <v>57.86</v>
      </c>
      <c r="D4679" s="53" t="s">
        <v>7026</v>
      </c>
      <c r="E4679" s="55" t="s">
        <v>7027</v>
      </c>
      <c r="F4679" s="53" t="s">
        <v>201</v>
      </c>
    </row>
    <row r="4680" spans="1:6" x14ac:dyDescent="0.2">
      <c r="A4680" s="202" t="s">
        <v>7335</v>
      </c>
      <c r="B4680" s="203">
        <v>82.99</v>
      </c>
      <c r="D4680" s="53" t="s">
        <v>7028</v>
      </c>
      <c r="E4680" s="55" t="s">
        <v>7027</v>
      </c>
      <c r="F4680" s="53" t="s">
        <v>201</v>
      </c>
    </row>
    <row r="4681" spans="1:6" x14ac:dyDescent="0.2">
      <c r="A4681" s="202" t="s">
        <v>7337</v>
      </c>
      <c r="B4681" s="203">
        <v>78.92</v>
      </c>
      <c r="D4681" s="53" t="s">
        <v>7029</v>
      </c>
      <c r="E4681" s="55" t="s">
        <v>7030</v>
      </c>
      <c r="F4681" s="53" t="s">
        <v>201</v>
      </c>
    </row>
    <row r="4682" spans="1:6" x14ac:dyDescent="0.2">
      <c r="A4682" s="202" t="s">
        <v>7338</v>
      </c>
      <c r="B4682" s="203">
        <v>122.44</v>
      </c>
      <c r="D4682" s="53" t="s">
        <v>7031</v>
      </c>
      <c r="E4682" s="55" t="s">
        <v>7030</v>
      </c>
      <c r="F4682" s="53" t="s">
        <v>201</v>
      </c>
    </row>
    <row r="4683" spans="1:6" x14ac:dyDescent="0.2">
      <c r="A4683" s="202" t="s">
        <v>7340</v>
      </c>
      <c r="B4683" s="203">
        <v>117.69</v>
      </c>
      <c r="D4683" s="53" t="s">
        <v>7032</v>
      </c>
      <c r="E4683" s="55" t="s">
        <v>7033</v>
      </c>
      <c r="F4683" s="53" t="s">
        <v>201</v>
      </c>
    </row>
    <row r="4684" spans="1:6" x14ac:dyDescent="0.2">
      <c r="A4684" s="202" t="s">
        <v>7341</v>
      </c>
      <c r="B4684" s="203">
        <v>171.7</v>
      </c>
      <c r="D4684" s="53" t="s">
        <v>7034</v>
      </c>
      <c r="E4684" s="55" t="s">
        <v>7033</v>
      </c>
      <c r="F4684" s="53" t="s">
        <v>201</v>
      </c>
    </row>
    <row r="4685" spans="1:6" x14ac:dyDescent="0.2">
      <c r="A4685" s="202" t="s">
        <v>7343</v>
      </c>
      <c r="B4685" s="203">
        <v>165.66</v>
      </c>
      <c r="D4685" s="53" t="s">
        <v>7035</v>
      </c>
      <c r="E4685" s="55" t="s">
        <v>7036</v>
      </c>
      <c r="F4685" s="53" t="s">
        <v>201</v>
      </c>
    </row>
    <row r="4686" spans="1:6" x14ac:dyDescent="0.2">
      <c r="A4686" s="202" t="s">
        <v>7344</v>
      </c>
      <c r="B4686" s="203">
        <v>213.51</v>
      </c>
      <c r="D4686" s="53" t="s">
        <v>7037</v>
      </c>
      <c r="E4686" s="55" t="s">
        <v>7036</v>
      </c>
      <c r="F4686" s="53" t="s">
        <v>201</v>
      </c>
    </row>
    <row r="4687" spans="1:6" x14ac:dyDescent="0.2">
      <c r="A4687" s="202" t="s">
        <v>7346</v>
      </c>
      <c r="B4687" s="203">
        <v>206.76</v>
      </c>
      <c r="D4687" s="53" t="s">
        <v>7038</v>
      </c>
      <c r="E4687" s="55" t="s">
        <v>7039</v>
      </c>
      <c r="F4687" s="53" t="s">
        <v>201</v>
      </c>
    </row>
    <row r="4688" spans="1:6" x14ac:dyDescent="0.2">
      <c r="A4688" s="202" t="s">
        <v>7347</v>
      </c>
      <c r="B4688" s="203">
        <v>382.29</v>
      </c>
      <c r="D4688" s="53" t="s">
        <v>7040</v>
      </c>
      <c r="E4688" s="55" t="s">
        <v>7039</v>
      </c>
      <c r="F4688" s="53" t="s">
        <v>201</v>
      </c>
    </row>
    <row r="4689" spans="1:6" x14ac:dyDescent="0.2">
      <c r="A4689" s="202" t="s">
        <v>7349</v>
      </c>
      <c r="B4689" s="203">
        <v>369.21</v>
      </c>
      <c r="D4689" s="53" t="s">
        <v>7041</v>
      </c>
      <c r="E4689" s="55" t="s">
        <v>7042</v>
      </c>
      <c r="F4689" s="53" t="s">
        <v>201</v>
      </c>
    </row>
    <row r="4690" spans="1:6" x14ac:dyDescent="0.2">
      <c r="A4690" s="202" t="s">
        <v>7350</v>
      </c>
      <c r="B4690" s="203">
        <v>72.92</v>
      </c>
      <c r="D4690" s="53" t="s">
        <v>7043</v>
      </c>
      <c r="E4690" s="55" t="s">
        <v>7042</v>
      </c>
      <c r="F4690" s="53" t="s">
        <v>201</v>
      </c>
    </row>
    <row r="4691" spans="1:6" x14ac:dyDescent="0.2">
      <c r="A4691" s="202" t="s">
        <v>7352</v>
      </c>
      <c r="B4691" s="203">
        <v>70.599999999999994</v>
      </c>
      <c r="D4691" s="53" t="s">
        <v>7044</v>
      </c>
      <c r="E4691" s="55" t="s">
        <v>7045</v>
      </c>
      <c r="F4691" s="53" t="s">
        <v>201</v>
      </c>
    </row>
    <row r="4692" spans="1:6" x14ac:dyDescent="0.2">
      <c r="A4692" s="202" t="s">
        <v>7353</v>
      </c>
      <c r="B4692" s="203">
        <v>237.69</v>
      </c>
      <c r="D4692" s="53" t="s">
        <v>7046</v>
      </c>
      <c r="E4692" s="55" t="s">
        <v>7045</v>
      </c>
      <c r="F4692" s="53" t="s">
        <v>201</v>
      </c>
    </row>
    <row r="4693" spans="1:6" x14ac:dyDescent="0.2">
      <c r="A4693" s="202" t="s">
        <v>7355</v>
      </c>
      <c r="B4693" s="203">
        <v>229.71</v>
      </c>
      <c r="D4693" s="53" t="s">
        <v>7047</v>
      </c>
      <c r="E4693" s="55" t="s">
        <v>7048</v>
      </c>
      <c r="F4693" s="53" t="s">
        <v>201</v>
      </c>
    </row>
    <row r="4694" spans="1:6" x14ac:dyDescent="0.2">
      <c r="A4694" s="202" t="s">
        <v>7356</v>
      </c>
      <c r="B4694" s="203">
        <v>49.08</v>
      </c>
      <c r="D4694" s="53" t="s">
        <v>7049</v>
      </c>
      <c r="E4694" s="55" t="s">
        <v>7048</v>
      </c>
      <c r="F4694" s="53" t="s">
        <v>201</v>
      </c>
    </row>
    <row r="4695" spans="1:6" x14ac:dyDescent="0.2">
      <c r="A4695" s="202" t="s">
        <v>7358</v>
      </c>
      <c r="B4695" s="203">
        <v>47.54</v>
      </c>
      <c r="D4695" s="53" t="s">
        <v>7050</v>
      </c>
      <c r="E4695" s="55" t="s">
        <v>7051</v>
      </c>
      <c r="F4695" s="53" t="s">
        <v>201</v>
      </c>
    </row>
    <row r="4696" spans="1:6" x14ac:dyDescent="0.2">
      <c r="A4696" s="202" t="s">
        <v>7359</v>
      </c>
      <c r="B4696" s="203">
        <v>159.4</v>
      </c>
      <c r="D4696" s="53" t="s">
        <v>7052</v>
      </c>
      <c r="E4696" s="55" t="s">
        <v>7051</v>
      </c>
      <c r="F4696" s="53" t="s">
        <v>201</v>
      </c>
    </row>
    <row r="4697" spans="1:6" x14ac:dyDescent="0.2">
      <c r="A4697" s="202" t="s">
        <v>7361</v>
      </c>
      <c r="B4697" s="203">
        <v>154.16</v>
      </c>
      <c r="D4697" s="53" t="s">
        <v>7053</v>
      </c>
      <c r="E4697" s="55" t="s">
        <v>7054</v>
      </c>
      <c r="F4697" s="53" t="s">
        <v>201</v>
      </c>
    </row>
    <row r="4698" spans="1:6" x14ac:dyDescent="0.2">
      <c r="A4698" s="202" t="s">
        <v>7362</v>
      </c>
      <c r="B4698" s="203">
        <v>241.59</v>
      </c>
      <c r="D4698" s="53" t="s">
        <v>7055</v>
      </c>
      <c r="E4698" s="55" t="s">
        <v>7054</v>
      </c>
      <c r="F4698" s="53" t="s">
        <v>201</v>
      </c>
    </row>
    <row r="4699" spans="1:6" x14ac:dyDescent="0.2">
      <c r="A4699" s="202" t="s">
        <v>7364</v>
      </c>
      <c r="B4699" s="203">
        <v>230.12</v>
      </c>
      <c r="D4699" s="53" t="s">
        <v>7056</v>
      </c>
      <c r="E4699" s="55" t="s">
        <v>7057</v>
      </c>
      <c r="F4699" s="53" t="s">
        <v>201</v>
      </c>
    </row>
    <row r="4700" spans="1:6" x14ac:dyDescent="0.2">
      <c r="A4700" s="202" t="s">
        <v>7365</v>
      </c>
      <c r="B4700" s="203">
        <v>141.41</v>
      </c>
      <c r="D4700" s="53" t="s">
        <v>7058</v>
      </c>
      <c r="E4700" s="55" t="s">
        <v>7057</v>
      </c>
      <c r="F4700" s="53" t="s">
        <v>201</v>
      </c>
    </row>
    <row r="4701" spans="1:6" x14ac:dyDescent="0.2">
      <c r="A4701" s="202" t="s">
        <v>7367</v>
      </c>
      <c r="B4701" s="203">
        <v>132.36000000000001</v>
      </c>
      <c r="D4701" s="53" t="s">
        <v>7059</v>
      </c>
      <c r="E4701" s="55" t="s">
        <v>7060</v>
      </c>
      <c r="F4701" s="53" t="s">
        <v>201</v>
      </c>
    </row>
    <row r="4702" spans="1:6" x14ac:dyDescent="0.2">
      <c r="A4702" s="202" t="s">
        <v>7368</v>
      </c>
      <c r="B4702" s="203">
        <v>352.58</v>
      </c>
      <c r="D4702" s="53" t="s">
        <v>7061</v>
      </c>
      <c r="E4702" s="55" t="s">
        <v>7060</v>
      </c>
      <c r="F4702" s="53" t="s">
        <v>201</v>
      </c>
    </row>
    <row r="4703" spans="1:6" x14ac:dyDescent="0.2">
      <c r="A4703" s="202" t="s">
        <v>7370</v>
      </c>
      <c r="B4703" s="203">
        <v>338.42</v>
      </c>
      <c r="D4703" s="53" t="s">
        <v>7062</v>
      </c>
      <c r="E4703" s="55" t="s">
        <v>7063</v>
      </c>
      <c r="F4703" s="53" t="s">
        <v>201</v>
      </c>
    </row>
    <row r="4704" spans="1:6" x14ac:dyDescent="0.2">
      <c r="A4704" s="202" t="s">
        <v>7371</v>
      </c>
      <c r="B4704" s="203">
        <v>183.23</v>
      </c>
      <c r="D4704" s="53" t="s">
        <v>7064</v>
      </c>
      <c r="E4704" s="55" t="s">
        <v>7063</v>
      </c>
      <c r="F4704" s="53" t="s">
        <v>201</v>
      </c>
    </row>
    <row r="4705" spans="1:6" x14ac:dyDescent="0.2">
      <c r="A4705" s="202" t="s">
        <v>7373</v>
      </c>
      <c r="B4705" s="203">
        <v>172.24</v>
      </c>
      <c r="D4705" s="53" t="s">
        <v>7065</v>
      </c>
      <c r="E4705" s="55" t="s">
        <v>7066</v>
      </c>
      <c r="F4705" s="53" t="s">
        <v>201</v>
      </c>
    </row>
    <row r="4706" spans="1:6" x14ac:dyDescent="0.2">
      <c r="A4706" s="202" t="s">
        <v>7374</v>
      </c>
      <c r="B4706" s="203">
        <v>592.13</v>
      </c>
      <c r="D4706" s="53" t="s">
        <v>7067</v>
      </c>
      <c r="E4706" s="55" t="s">
        <v>7066</v>
      </c>
      <c r="F4706" s="53" t="s">
        <v>201</v>
      </c>
    </row>
    <row r="4707" spans="1:6" x14ac:dyDescent="0.2">
      <c r="A4707" s="202" t="s">
        <v>7376</v>
      </c>
      <c r="B4707" s="203">
        <v>574.54</v>
      </c>
      <c r="D4707" s="53" t="s">
        <v>7068</v>
      </c>
      <c r="E4707" s="55" t="s">
        <v>7069</v>
      </c>
      <c r="F4707" s="53" t="s">
        <v>201</v>
      </c>
    </row>
    <row r="4708" spans="1:6" x14ac:dyDescent="0.2">
      <c r="A4708" s="202" t="s">
        <v>7377</v>
      </c>
      <c r="B4708" s="203">
        <v>242.17</v>
      </c>
      <c r="D4708" s="53" t="s">
        <v>7070</v>
      </c>
      <c r="E4708" s="55" t="s">
        <v>7069</v>
      </c>
      <c r="F4708" s="53" t="s">
        <v>201</v>
      </c>
    </row>
    <row r="4709" spans="1:6" x14ac:dyDescent="0.2">
      <c r="A4709" s="202" t="s">
        <v>7379</v>
      </c>
      <c r="B4709" s="203">
        <v>229.26</v>
      </c>
      <c r="D4709" s="53" t="s">
        <v>7071</v>
      </c>
      <c r="E4709" s="55" t="s">
        <v>7072</v>
      </c>
      <c r="F4709" s="53" t="s">
        <v>201</v>
      </c>
    </row>
    <row r="4710" spans="1:6" x14ac:dyDescent="0.2">
      <c r="A4710" s="202" t="s">
        <v>7380</v>
      </c>
      <c r="B4710" s="203">
        <v>1435.57</v>
      </c>
      <c r="D4710" s="53" t="s">
        <v>7073</v>
      </c>
      <c r="E4710" s="55" t="s">
        <v>7072</v>
      </c>
      <c r="F4710" s="53" t="s">
        <v>201</v>
      </c>
    </row>
    <row r="4711" spans="1:6" x14ac:dyDescent="0.2">
      <c r="A4711" s="202" t="s">
        <v>7382</v>
      </c>
      <c r="B4711" s="203">
        <v>1413.46</v>
      </c>
      <c r="D4711" s="53" t="s">
        <v>7074</v>
      </c>
      <c r="E4711" s="55" t="s">
        <v>7075</v>
      </c>
      <c r="F4711" s="53" t="s">
        <v>201</v>
      </c>
    </row>
    <row r="4712" spans="1:6" x14ac:dyDescent="0.2">
      <c r="A4712" s="202" t="s">
        <v>7383</v>
      </c>
      <c r="B4712" s="203">
        <v>310.94</v>
      </c>
      <c r="D4712" s="53" t="s">
        <v>7076</v>
      </c>
      <c r="E4712" s="55" t="s">
        <v>7075</v>
      </c>
      <c r="F4712" s="53" t="s">
        <v>201</v>
      </c>
    </row>
    <row r="4713" spans="1:6" x14ac:dyDescent="0.2">
      <c r="A4713" s="202" t="s">
        <v>7385</v>
      </c>
      <c r="B4713" s="203">
        <v>295.49</v>
      </c>
      <c r="D4713" s="53" t="s">
        <v>7077</v>
      </c>
      <c r="E4713" s="55" t="s">
        <v>7078</v>
      </c>
      <c r="F4713" s="53" t="s">
        <v>201</v>
      </c>
    </row>
    <row r="4714" spans="1:6" x14ac:dyDescent="0.2">
      <c r="A4714" s="202" t="s">
        <v>7386</v>
      </c>
      <c r="B4714" s="203">
        <v>2000.48</v>
      </c>
      <c r="D4714" s="53" t="s">
        <v>7079</v>
      </c>
      <c r="E4714" s="55" t="s">
        <v>7078</v>
      </c>
      <c r="F4714" s="53" t="s">
        <v>201</v>
      </c>
    </row>
    <row r="4715" spans="1:6" x14ac:dyDescent="0.2">
      <c r="A4715" s="202" t="s">
        <v>7388</v>
      </c>
      <c r="B4715" s="203">
        <v>1974.33</v>
      </c>
      <c r="D4715" s="53" t="s">
        <v>7080</v>
      </c>
      <c r="E4715" s="55" t="s">
        <v>7081</v>
      </c>
      <c r="F4715" s="53" t="s">
        <v>201</v>
      </c>
    </row>
    <row r="4716" spans="1:6" x14ac:dyDescent="0.2">
      <c r="A4716" s="202" t="s">
        <v>7389</v>
      </c>
      <c r="B4716" s="203">
        <v>379.73</v>
      </c>
      <c r="D4716" s="53" t="s">
        <v>7082</v>
      </c>
      <c r="E4716" s="55" t="s">
        <v>7081</v>
      </c>
      <c r="F4716" s="53" t="s">
        <v>201</v>
      </c>
    </row>
    <row r="4717" spans="1:6" x14ac:dyDescent="0.2">
      <c r="A4717" s="202" t="s">
        <v>7391</v>
      </c>
      <c r="B4717" s="203">
        <v>361.96</v>
      </c>
      <c r="D4717" s="53" t="s">
        <v>7083</v>
      </c>
      <c r="E4717" s="55" t="s">
        <v>7084</v>
      </c>
      <c r="F4717" s="53" t="s">
        <v>201</v>
      </c>
    </row>
    <row r="4718" spans="1:6" x14ac:dyDescent="0.2">
      <c r="A4718" s="202" t="s">
        <v>7392</v>
      </c>
      <c r="B4718" s="203">
        <v>116.82</v>
      </c>
      <c r="D4718" s="53" t="s">
        <v>7085</v>
      </c>
      <c r="E4718" s="55" t="s">
        <v>7084</v>
      </c>
      <c r="F4718" s="53" t="s">
        <v>201</v>
      </c>
    </row>
    <row r="4719" spans="1:6" x14ac:dyDescent="0.2">
      <c r="A4719" s="202" t="s">
        <v>7394</v>
      </c>
      <c r="B4719" s="203">
        <v>113.56</v>
      </c>
      <c r="D4719" s="53" t="s">
        <v>7086</v>
      </c>
      <c r="E4719" s="55" t="s">
        <v>7087</v>
      </c>
      <c r="F4719" s="53" t="s">
        <v>201</v>
      </c>
    </row>
    <row r="4720" spans="1:6" x14ac:dyDescent="0.2">
      <c r="A4720" s="202" t="s">
        <v>7395</v>
      </c>
      <c r="B4720" s="203">
        <v>162.58000000000001</v>
      </c>
      <c r="D4720" s="53" t="s">
        <v>7088</v>
      </c>
      <c r="E4720" s="55" t="s">
        <v>7087</v>
      </c>
      <c r="F4720" s="53" t="s">
        <v>201</v>
      </c>
    </row>
    <row r="4721" spans="1:6" x14ac:dyDescent="0.2">
      <c r="A4721" s="202" t="s">
        <v>7397</v>
      </c>
      <c r="B4721" s="203">
        <v>158.5</v>
      </c>
      <c r="D4721" s="53" t="s">
        <v>7089</v>
      </c>
      <c r="E4721" s="55" t="s">
        <v>7090</v>
      </c>
      <c r="F4721" s="53" t="s">
        <v>201</v>
      </c>
    </row>
    <row r="4722" spans="1:6" x14ac:dyDescent="0.2">
      <c r="A4722" s="202" t="s">
        <v>7398</v>
      </c>
      <c r="B4722" s="203">
        <v>41.92</v>
      </c>
      <c r="D4722" s="53" t="s">
        <v>7091</v>
      </c>
      <c r="E4722" s="55" t="s">
        <v>7090</v>
      </c>
      <c r="F4722" s="53" t="s">
        <v>201</v>
      </c>
    </row>
    <row r="4723" spans="1:6" x14ac:dyDescent="0.2">
      <c r="A4723" s="202" t="s">
        <v>7400</v>
      </c>
      <c r="B4723" s="203">
        <v>37.07</v>
      </c>
      <c r="D4723" s="53" t="s">
        <v>7092</v>
      </c>
      <c r="E4723" s="55" t="s">
        <v>7093</v>
      </c>
      <c r="F4723" s="53" t="s">
        <v>201</v>
      </c>
    </row>
    <row r="4724" spans="1:6" x14ac:dyDescent="0.2">
      <c r="A4724" s="202" t="s">
        <v>7401</v>
      </c>
      <c r="B4724" s="203">
        <v>52.72</v>
      </c>
      <c r="D4724" s="53" t="s">
        <v>7094</v>
      </c>
      <c r="E4724" s="55" t="s">
        <v>7093</v>
      </c>
      <c r="F4724" s="53" t="s">
        <v>201</v>
      </c>
    </row>
    <row r="4725" spans="1:6" x14ac:dyDescent="0.2">
      <c r="A4725" s="202" t="s">
        <v>7403</v>
      </c>
      <c r="B4725" s="203">
        <v>46.59</v>
      </c>
      <c r="D4725" s="53" t="s">
        <v>7095</v>
      </c>
      <c r="E4725" s="55" t="s">
        <v>7096</v>
      </c>
      <c r="F4725" s="53" t="s">
        <v>201</v>
      </c>
    </row>
    <row r="4726" spans="1:6" x14ac:dyDescent="0.2">
      <c r="A4726" s="202" t="s">
        <v>7404</v>
      </c>
      <c r="B4726" s="203">
        <v>71.69</v>
      </c>
      <c r="D4726" s="53" t="s">
        <v>7097</v>
      </c>
      <c r="E4726" s="55" t="s">
        <v>7096</v>
      </c>
      <c r="F4726" s="53" t="s">
        <v>201</v>
      </c>
    </row>
    <row r="4727" spans="1:6" x14ac:dyDescent="0.2">
      <c r="A4727" s="202" t="s">
        <v>7406</v>
      </c>
      <c r="B4727" s="203">
        <v>63.36</v>
      </c>
      <c r="D4727" s="53" t="s">
        <v>7098</v>
      </c>
      <c r="E4727" s="55" t="s">
        <v>7099</v>
      </c>
      <c r="F4727" s="53" t="s">
        <v>201</v>
      </c>
    </row>
    <row r="4728" spans="1:6" x14ac:dyDescent="0.2">
      <c r="A4728" s="202" t="s">
        <v>7407</v>
      </c>
      <c r="B4728" s="203">
        <v>88.27</v>
      </c>
      <c r="D4728" s="53" t="s">
        <v>7100</v>
      </c>
      <c r="E4728" s="55" t="s">
        <v>7099</v>
      </c>
      <c r="F4728" s="53" t="s">
        <v>201</v>
      </c>
    </row>
    <row r="4729" spans="1:6" x14ac:dyDescent="0.2">
      <c r="A4729" s="202" t="s">
        <v>7409</v>
      </c>
      <c r="B4729" s="203">
        <v>77.98</v>
      </c>
      <c r="D4729" s="53" t="s">
        <v>7101</v>
      </c>
      <c r="E4729" s="55" t="s">
        <v>7102</v>
      </c>
      <c r="F4729" s="53" t="s">
        <v>201</v>
      </c>
    </row>
    <row r="4730" spans="1:6" x14ac:dyDescent="0.2">
      <c r="A4730" s="202" t="s">
        <v>7410</v>
      </c>
      <c r="B4730" s="203">
        <v>94.84</v>
      </c>
      <c r="D4730" s="53" t="s">
        <v>7103</v>
      </c>
      <c r="E4730" s="55" t="s">
        <v>7102</v>
      </c>
      <c r="F4730" s="53" t="s">
        <v>201</v>
      </c>
    </row>
    <row r="4731" spans="1:6" x14ac:dyDescent="0.2">
      <c r="A4731" s="202" t="s">
        <v>7412</v>
      </c>
      <c r="B4731" s="203">
        <v>83.84</v>
      </c>
      <c r="D4731" s="53" t="s">
        <v>7104</v>
      </c>
      <c r="E4731" s="55" t="s">
        <v>7105</v>
      </c>
      <c r="F4731" s="53" t="s">
        <v>201</v>
      </c>
    </row>
    <row r="4732" spans="1:6" x14ac:dyDescent="0.2">
      <c r="A4732" s="202" t="s">
        <v>7413</v>
      </c>
      <c r="B4732" s="203">
        <v>107.98</v>
      </c>
      <c r="D4732" s="53" t="s">
        <v>7106</v>
      </c>
      <c r="E4732" s="55" t="s">
        <v>7105</v>
      </c>
      <c r="F4732" s="53" t="s">
        <v>201</v>
      </c>
    </row>
    <row r="4733" spans="1:6" x14ac:dyDescent="0.2">
      <c r="A4733" s="202" t="s">
        <v>7415</v>
      </c>
      <c r="B4733" s="203">
        <v>95.43</v>
      </c>
      <c r="D4733" s="53" t="s">
        <v>7107</v>
      </c>
      <c r="E4733" s="55" t="s">
        <v>7108</v>
      </c>
      <c r="F4733" s="53" t="s">
        <v>201</v>
      </c>
    </row>
    <row r="4734" spans="1:6" x14ac:dyDescent="0.2">
      <c r="A4734" s="202" t="s">
        <v>7416</v>
      </c>
      <c r="B4734" s="203">
        <v>128.32</v>
      </c>
      <c r="D4734" s="53" t="s">
        <v>7109</v>
      </c>
      <c r="E4734" s="55" t="s">
        <v>7108</v>
      </c>
      <c r="F4734" s="53" t="s">
        <v>201</v>
      </c>
    </row>
    <row r="4735" spans="1:6" x14ac:dyDescent="0.2">
      <c r="A4735" s="202" t="s">
        <v>7418</v>
      </c>
      <c r="B4735" s="203">
        <v>113.47</v>
      </c>
      <c r="D4735" s="53" t="s">
        <v>7110</v>
      </c>
      <c r="E4735" s="55" t="s">
        <v>7111</v>
      </c>
      <c r="F4735" s="53" t="s">
        <v>201</v>
      </c>
    </row>
    <row r="4736" spans="1:6" x14ac:dyDescent="0.2">
      <c r="A4736" s="202" t="s">
        <v>7419</v>
      </c>
      <c r="B4736" s="203">
        <v>66.77</v>
      </c>
      <c r="D4736" s="53" t="s">
        <v>7112</v>
      </c>
      <c r="E4736" s="55" t="s">
        <v>7111</v>
      </c>
      <c r="F4736" s="53" t="s">
        <v>201</v>
      </c>
    </row>
    <row r="4737" spans="1:6" x14ac:dyDescent="0.2">
      <c r="A4737" s="202" t="s">
        <v>7421</v>
      </c>
      <c r="B4737" s="203">
        <v>60.54</v>
      </c>
      <c r="D4737" s="53" t="s">
        <v>7113</v>
      </c>
      <c r="E4737" s="55" t="s">
        <v>7114</v>
      </c>
      <c r="F4737" s="53" t="s">
        <v>201</v>
      </c>
    </row>
    <row r="4738" spans="1:6" x14ac:dyDescent="0.2">
      <c r="A4738" s="202" t="s">
        <v>7422</v>
      </c>
      <c r="B4738" s="203">
        <v>89.12</v>
      </c>
      <c r="D4738" s="53" t="s">
        <v>7115</v>
      </c>
      <c r="E4738" s="55" t="s">
        <v>7114</v>
      </c>
      <c r="F4738" s="53" t="s">
        <v>201</v>
      </c>
    </row>
    <row r="4739" spans="1:6" x14ac:dyDescent="0.2">
      <c r="A4739" s="202" t="s">
        <v>7424</v>
      </c>
      <c r="B4739" s="203">
        <v>80.73</v>
      </c>
      <c r="D4739" s="53" t="s">
        <v>7116</v>
      </c>
      <c r="E4739" s="55" t="s">
        <v>7117</v>
      </c>
      <c r="F4739" s="53" t="s">
        <v>201</v>
      </c>
    </row>
    <row r="4740" spans="1:6" x14ac:dyDescent="0.2">
      <c r="A4740" s="202" t="s">
        <v>7425</v>
      </c>
      <c r="B4740" s="203">
        <v>137.53</v>
      </c>
      <c r="D4740" s="53" t="s">
        <v>7118</v>
      </c>
      <c r="E4740" s="55" t="s">
        <v>7117</v>
      </c>
      <c r="F4740" s="53" t="s">
        <v>201</v>
      </c>
    </row>
    <row r="4741" spans="1:6" x14ac:dyDescent="0.2">
      <c r="A4741" s="202" t="s">
        <v>7427</v>
      </c>
      <c r="B4741" s="203">
        <v>124.94</v>
      </c>
      <c r="D4741" s="53" t="s">
        <v>7119</v>
      </c>
      <c r="E4741" s="55" t="s">
        <v>7120</v>
      </c>
      <c r="F4741" s="53" t="s">
        <v>201</v>
      </c>
    </row>
    <row r="4742" spans="1:6" x14ac:dyDescent="0.2">
      <c r="A4742" s="202" t="s">
        <v>7428</v>
      </c>
      <c r="B4742" s="203">
        <v>214.12</v>
      </c>
      <c r="D4742" s="53" t="s">
        <v>7121</v>
      </c>
      <c r="E4742" s="55" t="s">
        <v>7120</v>
      </c>
      <c r="F4742" s="53" t="s">
        <v>201</v>
      </c>
    </row>
    <row r="4743" spans="1:6" x14ac:dyDescent="0.2">
      <c r="A4743" s="202" t="s">
        <v>7430</v>
      </c>
      <c r="B4743" s="203">
        <v>193.99</v>
      </c>
      <c r="D4743" s="53" t="s">
        <v>7122</v>
      </c>
      <c r="E4743" s="55" t="s">
        <v>7123</v>
      </c>
      <c r="F4743" s="53" t="s">
        <v>201</v>
      </c>
    </row>
    <row r="4744" spans="1:6" x14ac:dyDescent="0.2">
      <c r="A4744" s="202" t="s">
        <v>7431</v>
      </c>
      <c r="B4744" s="203">
        <v>277.42</v>
      </c>
      <c r="D4744" s="53" t="s">
        <v>7124</v>
      </c>
      <c r="E4744" s="55" t="s">
        <v>7123</v>
      </c>
      <c r="F4744" s="53" t="s">
        <v>201</v>
      </c>
    </row>
    <row r="4745" spans="1:6" x14ac:dyDescent="0.2">
      <c r="A4745" s="202" t="s">
        <v>7433</v>
      </c>
      <c r="B4745" s="203">
        <v>251.31</v>
      </c>
      <c r="D4745" s="53" t="s">
        <v>7125</v>
      </c>
      <c r="E4745" s="55" t="s">
        <v>7126</v>
      </c>
      <c r="F4745" s="53" t="s">
        <v>201</v>
      </c>
    </row>
    <row r="4746" spans="1:6" x14ac:dyDescent="0.2">
      <c r="A4746" s="202" t="s">
        <v>7434</v>
      </c>
      <c r="B4746" s="203">
        <v>340.95</v>
      </c>
      <c r="D4746" s="53" t="s">
        <v>7127</v>
      </c>
      <c r="E4746" s="55" t="s">
        <v>7126</v>
      </c>
      <c r="F4746" s="53" t="s">
        <v>201</v>
      </c>
    </row>
    <row r="4747" spans="1:6" x14ac:dyDescent="0.2">
      <c r="A4747" s="202" t="s">
        <v>7436</v>
      </c>
      <c r="B4747" s="203">
        <v>309.04000000000002</v>
      </c>
      <c r="D4747" s="53" t="s">
        <v>7128</v>
      </c>
      <c r="E4747" s="55" t="s">
        <v>7129</v>
      </c>
      <c r="F4747" s="53" t="s">
        <v>201</v>
      </c>
    </row>
    <row r="4748" spans="1:6" x14ac:dyDescent="0.2">
      <c r="A4748" s="202" t="s">
        <v>7437</v>
      </c>
      <c r="B4748" s="203">
        <v>134.44999999999999</v>
      </c>
      <c r="D4748" s="53" t="s">
        <v>7130</v>
      </c>
      <c r="E4748" s="55" t="s">
        <v>7129</v>
      </c>
      <c r="F4748" s="53" t="s">
        <v>201</v>
      </c>
    </row>
    <row r="4749" spans="1:6" x14ac:dyDescent="0.2">
      <c r="A4749" s="202" t="s">
        <v>7439</v>
      </c>
      <c r="B4749" s="203">
        <v>121.86</v>
      </c>
      <c r="D4749" s="53" t="s">
        <v>7131</v>
      </c>
      <c r="E4749" s="55" t="s">
        <v>7132</v>
      </c>
      <c r="F4749" s="53" t="s">
        <v>201</v>
      </c>
    </row>
    <row r="4750" spans="1:6" x14ac:dyDescent="0.2">
      <c r="A4750" s="202" t="s">
        <v>7440</v>
      </c>
      <c r="B4750" s="203">
        <v>175.29</v>
      </c>
      <c r="D4750" s="53" t="s">
        <v>7133</v>
      </c>
      <c r="E4750" s="55" t="s">
        <v>7132</v>
      </c>
      <c r="F4750" s="53" t="s">
        <v>201</v>
      </c>
    </row>
    <row r="4751" spans="1:6" x14ac:dyDescent="0.2">
      <c r="A4751" s="202" t="s">
        <v>7442</v>
      </c>
      <c r="B4751" s="203">
        <v>159.1</v>
      </c>
      <c r="D4751" s="53" t="s">
        <v>7134</v>
      </c>
      <c r="E4751" s="55" t="s">
        <v>7135</v>
      </c>
      <c r="F4751" s="53" t="s">
        <v>201</v>
      </c>
    </row>
    <row r="4752" spans="1:6" x14ac:dyDescent="0.2">
      <c r="A4752" s="202" t="s">
        <v>7443</v>
      </c>
      <c r="B4752" s="203">
        <v>274.36</v>
      </c>
      <c r="D4752" s="53" t="s">
        <v>7136</v>
      </c>
      <c r="E4752" s="55" t="s">
        <v>7135</v>
      </c>
      <c r="F4752" s="53" t="s">
        <v>201</v>
      </c>
    </row>
    <row r="4753" spans="1:6" x14ac:dyDescent="0.2">
      <c r="A4753" s="202" t="s">
        <v>7445</v>
      </c>
      <c r="B4753" s="203">
        <v>249.48</v>
      </c>
      <c r="D4753" s="53" t="s">
        <v>7137</v>
      </c>
      <c r="E4753" s="55" t="s">
        <v>7138</v>
      </c>
      <c r="F4753" s="53" t="s">
        <v>201</v>
      </c>
    </row>
    <row r="4754" spans="1:6" x14ac:dyDescent="0.2">
      <c r="A4754" s="202" t="s">
        <v>7446</v>
      </c>
      <c r="B4754" s="203">
        <v>428.24</v>
      </c>
      <c r="D4754" s="53" t="s">
        <v>7139</v>
      </c>
      <c r="E4754" s="55" t="s">
        <v>7138</v>
      </c>
      <c r="F4754" s="53" t="s">
        <v>201</v>
      </c>
    </row>
    <row r="4755" spans="1:6" x14ac:dyDescent="0.2">
      <c r="A4755" s="202" t="s">
        <v>7448</v>
      </c>
      <c r="B4755" s="203">
        <v>387.99</v>
      </c>
      <c r="D4755" s="53" t="s">
        <v>7140</v>
      </c>
      <c r="E4755" s="55" t="s">
        <v>7141</v>
      </c>
      <c r="F4755" s="53" t="s">
        <v>201</v>
      </c>
    </row>
    <row r="4756" spans="1:6" x14ac:dyDescent="0.2">
      <c r="A4756" s="202" t="s">
        <v>7449</v>
      </c>
      <c r="B4756" s="203">
        <v>556.38</v>
      </c>
      <c r="D4756" s="53" t="s">
        <v>7142</v>
      </c>
      <c r="E4756" s="55" t="s">
        <v>7141</v>
      </c>
      <c r="F4756" s="53" t="s">
        <v>201</v>
      </c>
    </row>
    <row r="4757" spans="1:6" x14ac:dyDescent="0.2">
      <c r="A4757" s="202" t="s">
        <v>7451</v>
      </c>
      <c r="B4757" s="203">
        <v>504.17</v>
      </c>
      <c r="D4757" s="53" t="s">
        <v>7143</v>
      </c>
      <c r="E4757" s="55" t="s">
        <v>7144</v>
      </c>
      <c r="F4757" s="53" t="s">
        <v>201</v>
      </c>
    </row>
    <row r="4758" spans="1:6" x14ac:dyDescent="0.2">
      <c r="A4758" s="202" t="s">
        <v>7452</v>
      </c>
      <c r="B4758" s="203">
        <v>680.36</v>
      </c>
      <c r="D4758" s="53" t="s">
        <v>7145</v>
      </c>
      <c r="E4758" s="55" t="s">
        <v>7144</v>
      </c>
      <c r="F4758" s="53" t="s">
        <v>201</v>
      </c>
    </row>
    <row r="4759" spans="1:6" x14ac:dyDescent="0.2">
      <c r="A4759" s="202" t="s">
        <v>7454</v>
      </c>
      <c r="B4759" s="203">
        <v>616.54999999999995</v>
      </c>
      <c r="D4759" s="53" t="s">
        <v>7146</v>
      </c>
      <c r="E4759" s="55" t="s">
        <v>7147</v>
      </c>
      <c r="F4759" s="53" t="s">
        <v>201</v>
      </c>
    </row>
    <row r="4760" spans="1:6" x14ac:dyDescent="0.2">
      <c r="A4760" s="202" t="s">
        <v>7455</v>
      </c>
      <c r="B4760" s="203">
        <v>134.44999999999999</v>
      </c>
      <c r="D4760" s="53" t="s">
        <v>7148</v>
      </c>
      <c r="E4760" s="55" t="s">
        <v>7147</v>
      </c>
      <c r="F4760" s="53" t="s">
        <v>201</v>
      </c>
    </row>
    <row r="4761" spans="1:6" x14ac:dyDescent="0.2">
      <c r="A4761" s="202" t="s">
        <v>7457</v>
      </c>
      <c r="B4761" s="203">
        <v>121.86</v>
      </c>
      <c r="D4761" s="53" t="s">
        <v>7149</v>
      </c>
      <c r="E4761" s="55" t="s">
        <v>7150</v>
      </c>
      <c r="F4761" s="53" t="s">
        <v>201</v>
      </c>
    </row>
    <row r="4762" spans="1:6" x14ac:dyDescent="0.2">
      <c r="A4762" s="202" t="s">
        <v>7458</v>
      </c>
      <c r="B4762" s="203">
        <v>176.83</v>
      </c>
      <c r="D4762" s="53" t="s">
        <v>7151</v>
      </c>
      <c r="E4762" s="55" t="s">
        <v>7150</v>
      </c>
      <c r="F4762" s="53" t="s">
        <v>201</v>
      </c>
    </row>
    <row r="4763" spans="1:6" x14ac:dyDescent="0.2">
      <c r="A4763" s="202" t="s">
        <v>7460</v>
      </c>
      <c r="B4763" s="203">
        <v>160.63999999999999</v>
      </c>
      <c r="D4763" s="53" t="s">
        <v>7152</v>
      </c>
      <c r="E4763" s="55" t="s">
        <v>7153</v>
      </c>
      <c r="F4763" s="53" t="s">
        <v>201</v>
      </c>
    </row>
    <row r="4764" spans="1:6" x14ac:dyDescent="0.2">
      <c r="A4764" s="202" t="s">
        <v>7461</v>
      </c>
      <c r="B4764" s="203">
        <v>272.11</v>
      </c>
      <c r="D4764" s="53" t="s">
        <v>7154</v>
      </c>
      <c r="E4764" s="55" t="s">
        <v>7153</v>
      </c>
      <c r="F4764" s="53" t="s">
        <v>201</v>
      </c>
    </row>
    <row r="4765" spans="1:6" x14ac:dyDescent="0.2">
      <c r="A4765" s="202" t="s">
        <v>7463</v>
      </c>
      <c r="B4765" s="203">
        <v>247.53</v>
      </c>
      <c r="D4765" s="53" t="s">
        <v>7155</v>
      </c>
      <c r="E4765" s="55" t="s">
        <v>7156</v>
      </c>
      <c r="F4765" s="53" t="s">
        <v>201</v>
      </c>
    </row>
    <row r="4766" spans="1:6" x14ac:dyDescent="0.2">
      <c r="A4766" s="202" t="s">
        <v>7464</v>
      </c>
      <c r="B4766" s="203">
        <v>187.73</v>
      </c>
      <c r="D4766" s="53" t="s">
        <v>7157</v>
      </c>
      <c r="E4766" s="55" t="s">
        <v>7156</v>
      </c>
      <c r="F4766" s="53" t="s">
        <v>201</v>
      </c>
    </row>
    <row r="4767" spans="1:6" x14ac:dyDescent="0.2">
      <c r="A4767" s="202" t="s">
        <v>7466</v>
      </c>
      <c r="B4767" s="203">
        <v>172.14</v>
      </c>
      <c r="D4767" s="53" t="s">
        <v>7158</v>
      </c>
      <c r="E4767" s="55" t="s">
        <v>7159</v>
      </c>
      <c r="F4767" s="53" t="s">
        <v>201</v>
      </c>
    </row>
    <row r="4768" spans="1:6" x14ac:dyDescent="0.2">
      <c r="A4768" s="202" t="s">
        <v>7467</v>
      </c>
      <c r="B4768" s="203">
        <v>238.85</v>
      </c>
      <c r="D4768" s="53" t="s">
        <v>7160</v>
      </c>
      <c r="E4768" s="55" t="s">
        <v>7159</v>
      </c>
      <c r="F4768" s="53" t="s">
        <v>201</v>
      </c>
    </row>
    <row r="4769" spans="1:6" x14ac:dyDescent="0.2">
      <c r="A4769" s="202" t="s">
        <v>7469</v>
      </c>
      <c r="B4769" s="203">
        <v>217.27</v>
      </c>
      <c r="D4769" s="53" t="s">
        <v>7161</v>
      </c>
      <c r="E4769" s="55" t="s">
        <v>7162</v>
      </c>
      <c r="F4769" s="53" t="s">
        <v>201</v>
      </c>
    </row>
    <row r="4770" spans="1:6" x14ac:dyDescent="0.2">
      <c r="A4770" s="202" t="s">
        <v>7470</v>
      </c>
      <c r="B4770" s="203">
        <v>406.02</v>
      </c>
      <c r="D4770" s="53" t="s">
        <v>7163</v>
      </c>
      <c r="E4770" s="55" t="s">
        <v>7162</v>
      </c>
      <c r="F4770" s="53" t="s">
        <v>201</v>
      </c>
    </row>
    <row r="4771" spans="1:6" x14ac:dyDescent="0.2">
      <c r="A4771" s="202" t="s">
        <v>7472</v>
      </c>
      <c r="B4771" s="203">
        <v>373.65</v>
      </c>
      <c r="D4771" s="53" t="s">
        <v>7164</v>
      </c>
      <c r="E4771" s="55" t="s">
        <v>7165</v>
      </c>
      <c r="F4771" s="53" t="s">
        <v>201</v>
      </c>
    </row>
    <row r="4772" spans="1:6" x14ac:dyDescent="0.2">
      <c r="A4772" s="202" t="s">
        <v>7473</v>
      </c>
      <c r="B4772" s="203">
        <v>668.8</v>
      </c>
      <c r="D4772" s="53" t="s">
        <v>7166</v>
      </c>
      <c r="E4772" s="55" t="s">
        <v>7165</v>
      </c>
      <c r="F4772" s="53" t="s">
        <v>201</v>
      </c>
    </row>
    <row r="4773" spans="1:6" x14ac:dyDescent="0.2">
      <c r="A4773" s="202" t="s">
        <v>7475</v>
      </c>
      <c r="B4773" s="203">
        <v>616.59</v>
      </c>
      <c r="D4773" s="53" t="s">
        <v>7167</v>
      </c>
      <c r="E4773" s="55" t="s">
        <v>7168</v>
      </c>
      <c r="F4773" s="53" t="s">
        <v>201</v>
      </c>
    </row>
    <row r="4774" spans="1:6" x14ac:dyDescent="0.2">
      <c r="A4774" s="202" t="s">
        <v>7476</v>
      </c>
      <c r="B4774" s="203">
        <v>928.25</v>
      </c>
      <c r="D4774" s="53" t="s">
        <v>7169</v>
      </c>
      <c r="E4774" s="55" t="s">
        <v>7168</v>
      </c>
      <c r="F4774" s="53" t="s">
        <v>201</v>
      </c>
    </row>
    <row r="4775" spans="1:6" x14ac:dyDescent="0.2">
      <c r="A4775" s="202" t="s">
        <v>7478</v>
      </c>
      <c r="B4775" s="203">
        <v>860.34</v>
      </c>
      <c r="D4775" s="53" t="s">
        <v>7170</v>
      </c>
      <c r="E4775" s="55" t="s">
        <v>7171</v>
      </c>
      <c r="F4775" s="53" t="s">
        <v>201</v>
      </c>
    </row>
    <row r="4776" spans="1:6" x14ac:dyDescent="0.2">
      <c r="A4776" s="202" t="s">
        <v>7479</v>
      </c>
      <c r="B4776" s="203">
        <v>1108.0899999999999</v>
      </c>
      <c r="D4776" s="53" t="s">
        <v>7172</v>
      </c>
      <c r="E4776" s="55" t="s">
        <v>7171</v>
      </c>
      <c r="F4776" s="53" t="s">
        <v>201</v>
      </c>
    </row>
    <row r="4777" spans="1:6" x14ac:dyDescent="0.2">
      <c r="A4777" s="202" t="s">
        <v>7481</v>
      </c>
      <c r="B4777" s="203">
        <v>1024.82</v>
      </c>
      <c r="D4777" s="53" t="s">
        <v>7173</v>
      </c>
      <c r="E4777" s="55" t="s">
        <v>7174</v>
      </c>
      <c r="F4777" s="53" t="s">
        <v>201</v>
      </c>
    </row>
    <row r="4778" spans="1:6" x14ac:dyDescent="0.2">
      <c r="A4778" s="202" t="s">
        <v>7482</v>
      </c>
      <c r="B4778" s="203">
        <v>191.83</v>
      </c>
      <c r="D4778" s="53" t="s">
        <v>7175</v>
      </c>
      <c r="E4778" s="55" t="s">
        <v>7174</v>
      </c>
      <c r="F4778" s="53" t="s">
        <v>201</v>
      </c>
    </row>
    <row r="4779" spans="1:6" x14ac:dyDescent="0.2">
      <c r="A4779" s="202" t="s">
        <v>7484</v>
      </c>
      <c r="B4779" s="203">
        <v>190.08</v>
      </c>
      <c r="D4779" s="53" t="s">
        <v>7176</v>
      </c>
      <c r="E4779" s="55" t="s">
        <v>7177</v>
      </c>
      <c r="F4779" s="53" t="s">
        <v>201</v>
      </c>
    </row>
    <row r="4780" spans="1:6" x14ac:dyDescent="0.2">
      <c r="A4780" s="202" t="s">
        <v>7485</v>
      </c>
      <c r="B4780" s="203">
        <v>233.36</v>
      </c>
      <c r="D4780" s="53" t="s">
        <v>7178</v>
      </c>
      <c r="E4780" s="55" t="s">
        <v>7177</v>
      </c>
      <c r="F4780" s="53" t="s">
        <v>201</v>
      </c>
    </row>
    <row r="4781" spans="1:6" x14ac:dyDescent="0.2">
      <c r="A4781" s="202" t="s">
        <v>7487</v>
      </c>
      <c r="B4781" s="203">
        <v>231.01</v>
      </c>
      <c r="D4781" s="53" t="s">
        <v>7179</v>
      </c>
      <c r="E4781" s="55" t="s">
        <v>7180</v>
      </c>
      <c r="F4781" s="53" t="s">
        <v>201</v>
      </c>
    </row>
    <row r="4782" spans="1:6" x14ac:dyDescent="0.2">
      <c r="A4782" s="202" t="s">
        <v>7488</v>
      </c>
      <c r="B4782" s="203">
        <v>266.68</v>
      </c>
      <c r="D4782" s="53" t="s">
        <v>7181</v>
      </c>
      <c r="E4782" s="55" t="s">
        <v>7180</v>
      </c>
      <c r="F4782" s="53" t="s">
        <v>201</v>
      </c>
    </row>
    <row r="4783" spans="1:6" x14ac:dyDescent="0.2">
      <c r="A4783" s="202" t="s">
        <v>7490</v>
      </c>
      <c r="B4783" s="203">
        <v>263.73</v>
      </c>
      <c r="D4783" s="53" t="s">
        <v>7182</v>
      </c>
      <c r="E4783" s="55" t="s">
        <v>7183</v>
      </c>
      <c r="F4783" s="53" t="s">
        <v>201</v>
      </c>
    </row>
    <row r="4784" spans="1:6" x14ac:dyDescent="0.2">
      <c r="A4784" s="202" t="s">
        <v>7491</v>
      </c>
      <c r="B4784" s="203">
        <v>358.95</v>
      </c>
      <c r="D4784" s="53" t="s">
        <v>7184</v>
      </c>
      <c r="E4784" s="55" t="s">
        <v>7183</v>
      </c>
      <c r="F4784" s="53" t="s">
        <v>201</v>
      </c>
    </row>
    <row r="4785" spans="1:6" x14ac:dyDescent="0.2">
      <c r="A4785" s="202" t="s">
        <v>7493</v>
      </c>
      <c r="B4785" s="203">
        <v>355.7</v>
      </c>
      <c r="D4785" s="53" t="s">
        <v>7185</v>
      </c>
      <c r="E4785" s="55" t="s">
        <v>7186</v>
      </c>
      <c r="F4785" s="53" t="s">
        <v>201</v>
      </c>
    </row>
    <row r="4786" spans="1:6" x14ac:dyDescent="0.2">
      <c r="A4786" s="202" t="s">
        <v>7494</v>
      </c>
      <c r="B4786" s="203">
        <v>387.37</v>
      </c>
      <c r="D4786" s="53" t="s">
        <v>7187</v>
      </c>
      <c r="E4786" s="55" t="s">
        <v>7186</v>
      </c>
      <c r="F4786" s="53" t="s">
        <v>201</v>
      </c>
    </row>
    <row r="4787" spans="1:6" x14ac:dyDescent="0.2">
      <c r="A4787" s="202" t="s">
        <v>7496</v>
      </c>
      <c r="B4787" s="203">
        <v>383.83</v>
      </c>
      <c r="D4787" s="53" t="s">
        <v>7188</v>
      </c>
      <c r="E4787" s="55" t="s">
        <v>7189</v>
      </c>
      <c r="F4787" s="53" t="s">
        <v>201</v>
      </c>
    </row>
    <row r="4788" spans="1:6" x14ac:dyDescent="0.2">
      <c r="A4788" s="202" t="s">
        <v>7497</v>
      </c>
      <c r="B4788" s="203">
        <v>694.65</v>
      </c>
      <c r="D4788" s="53" t="s">
        <v>7190</v>
      </c>
      <c r="E4788" s="55" t="s">
        <v>7189</v>
      </c>
      <c r="F4788" s="53" t="s">
        <v>201</v>
      </c>
    </row>
    <row r="4789" spans="1:6" x14ac:dyDescent="0.2">
      <c r="A4789" s="202" t="s">
        <v>7499</v>
      </c>
      <c r="B4789" s="203">
        <v>690.5</v>
      </c>
      <c r="D4789" s="53" t="s">
        <v>7191</v>
      </c>
      <c r="E4789" s="55" t="s">
        <v>7192</v>
      </c>
      <c r="F4789" s="53" t="s">
        <v>201</v>
      </c>
    </row>
    <row r="4790" spans="1:6" x14ac:dyDescent="0.2">
      <c r="A4790" s="202" t="s">
        <v>7500</v>
      </c>
      <c r="B4790" s="203">
        <v>1152.47</v>
      </c>
      <c r="D4790" s="53" t="s">
        <v>7193</v>
      </c>
      <c r="E4790" s="55" t="s">
        <v>7192</v>
      </c>
      <c r="F4790" s="53" t="s">
        <v>201</v>
      </c>
    </row>
    <row r="4791" spans="1:6" x14ac:dyDescent="0.2">
      <c r="A4791" s="202" t="s">
        <v>7502</v>
      </c>
      <c r="B4791" s="203">
        <v>1147.73</v>
      </c>
      <c r="D4791" s="53" t="s">
        <v>7194</v>
      </c>
      <c r="E4791" s="55" t="s">
        <v>7195</v>
      </c>
      <c r="F4791" s="53" t="s">
        <v>201</v>
      </c>
    </row>
    <row r="4792" spans="1:6" x14ac:dyDescent="0.2">
      <c r="A4792" s="202" t="s">
        <v>7503</v>
      </c>
      <c r="B4792" s="203">
        <v>1685.91</v>
      </c>
      <c r="D4792" s="53" t="s">
        <v>7196</v>
      </c>
      <c r="E4792" s="55" t="s">
        <v>7195</v>
      </c>
      <c r="F4792" s="53" t="s">
        <v>201</v>
      </c>
    </row>
    <row r="4793" spans="1:6" x14ac:dyDescent="0.2">
      <c r="A4793" s="202" t="s">
        <v>7505</v>
      </c>
      <c r="B4793" s="203">
        <v>1680.57</v>
      </c>
      <c r="D4793" s="53" t="s">
        <v>7197</v>
      </c>
      <c r="E4793" s="55" t="s">
        <v>7198</v>
      </c>
      <c r="F4793" s="53" t="s">
        <v>201</v>
      </c>
    </row>
    <row r="4794" spans="1:6" x14ac:dyDescent="0.2">
      <c r="A4794" s="202" t="s">
        <v>7506</v>
      </c>
      <c r="B4794" s="203">
        <v>5098.58</v>
      </c>
      <c r="D4794" s="53" t="s">
        <v>7199</v>
      </c>
      <c r="E4794" s="55" t="s">
        <v>7198</v>
      </c>
      <c r="F4794" s="53" t="s">
        <v>201</v>
      </c>
    </row>
    <row r="4795" spans="1:6" x14ac:dyDescent="0.2">
      <c r="A4795" s="202" t="s">
        <v>7508</v>
      </c>
      <c r="B4795" s="203">
        <v>5092.63</v>
      </c>
      <c r="D4795" s="53" t="s">
        <v>7200</v>
      </c>
      <c r="E4795" s="55" t="s">
        <v>7201</v>
      </c>
      <c r="F4795" s="53" t="s">
        <v>201</v>
      </c>
    </row>
    <row r="4796" spans="1:6" x14ac:dyDescent="0.2">
      <c r="A4796" s="202" t="s">
        <v>7509</v>
      </c>
      <c r="B4796" s="203">
        <v>6198.1</v>
      </c>
      <c r="D4796" s="53" t="s">
        <v>7202</v>
      </c>
      <c r="E4796" s="55" t="s">
        <v>7201</v>
      </c>
      <c r="F4796" s="53" t="s">
        <v>201</v>
      </c>
    </row>
    <row r="4797" spans="1:6" x14ac:dyDescent="0.2">
      <c r="A4797" s="202" t="s">
        <v>7511</v>
      </c>
      <c r="B4797" s="203">
        <v>6191.55</v>
      </c>
      <c r="D4797" s="53" t="s">
        <v>7203</v>
      </c>
      <c r="E4797" s="55" t="s">
        <v>7204</v>
      </c>
      <c r="F4797" s="53" t="s">
        <v>201</v>
      </c>
    </row>
    <row r="4798" spans="1:6" x14ac:dyDescent="0.2">
      <c r="A4798" s="202" t="s">
        <v>7512</v>
      </c>
      <c r="B4798" s="203">
        <v>8330.0400000000009</v>
      </c>
      <c r="D4798" s="53" t="s">
        <v>7205</v>
      </c>
      <c r="E4798" s="55" t="s">
        <v>7204</v>
      </c>
      <c r="F4798" s="53" t="s">
        <v>201</v>
      </c>
    </row>
    <row r="4799" spans="1:6" x14ac:dyDescent="0.2">
      <c r="A4799" s="202" t="s">
        <v>7514</v>
      </c>
      <c r="B4799" s="203">
        <v>8322.89</v>
      </c>
      <c r="D4799" s="53" t="s">
        <v>7206</v>
      </c>
      <c r="E4799" s="55" t="s">
        <v>7207</v>
      </c>
      <c r="F4799" s="53" t="s">
        <v>201</v>
      </c>
    </row>
    <row r="4800" spans="1:6" x14ac:dyDescent="0.2">
      <c r="A4800" s="202" t="s">
        <v>7515</v>
      </c>
      <c r="B4800" s="203">
        <v>291.14</v>
      </c>
      <c r="D4800" s="53" t="s">
        <v>7208</v>
      </c>
      <c r="E4800" s="55" t="s">
        <v>7207</v>
      </c>
      <c r="F4800" s="53" t="s">
        <v>201</v>
      </c>
    </row>
    <row r="4801" spans="1:6" x14ac:dyDescent="0.2">
      <c r="A4801" s="202" t="s">
        <v>7517</v>
      </c>
      <c r="B4801" s="203">
        <v>288.19</v>
      </c>
      <c r="D4801" s="53" t="s">
        <v>7209</v>
      </c>
      <c r="E4801" s="55" t="s">
        <v>7210</v>
      </c>
      <c r="F4801" s="53" t="s">
        <v>201</v>
      </c>
    </row>
    <row r="4802" spans="1:6" x14ac:dyDescent="0.2">
      <c r="A4802" s="202" t="s">
        <v>7518</v>
      </c>
      <c r="B4802" s="203">
        <v>450.53</v>
      </c>
      <c r="D4802" s="53" t="s">
        <v>7211</v>
      </c>
      <c r="E4802" s="55" t="s">
        <v>7210</v>
      </c>
      <c r="F4802" s="53" t="s">
        <v>201</v>
      </c>
    </row>
    <row r="4803" spans="1:6" x14ac:dyDescent="0.2">
      <c r="A4803" s="202" t="s">
        <v>7520</v>
      </c>
      <c r="B4803" s="203">
        <v>446.98</v>
      </c>
      <c r="D4803" s="53" t="s">
        <v>7212</v>
      </c>
      <c r="E4803" s="55" t="s">
        <v>7213</v>
      </c>
      <c r="F4803" s="53" t="s">
        <v>201</v>
      </c>
    </row>
    <row r="4804" spans="1:6" x14ac:dyDescent="0.2">
      <c r="A4804" s="202" t="s">
        <v>7521</v>
      </c>
      <c r="B4804" s="203">
        <v>221.82</v>
      </c>
      <c r="D4804" s="53" t="s">
        <v>7214</v>
      </c>
      <c r="E4804" s="55" t="s">
        <v>7213</v>
      </c>
      <c r="F4804" s="53" t="s">
        <v>201</v>
      </c>
    </row>
    <row r="4805" spans="1:6" x14ac:dyDescent="0.2">
      <c r="A4805" s="202" t="s">
        <v>7523</v>
      </c>
      <c r="B4805" s="203">
        <v>221.17</v>
      </c>
      <c r="D4805" s="53" t="s">
        <v>7215</v>
      </c>
      <c r="E4805" s="55" t="s">
        <v>7216</v>
      </c>
      <c r="F4805" s="53" t="s">
        <v>201</v>
      </c>
    </row>
    <row r="4806" spans="1:6" x14ac:dyDescent="0.2">
      <c r="A4806" s="202" t="s">
        <v>7524</v>
      </c>
      <c r="B4806" s="203">
        <v>312.94</v>
      </c>
      <c r="D4806" s="53" t="s">
        <v>7217</v>
      </c>
      <c r="E4806" s="55" t="s">
        <v>7216</v>
      </c>
      <c r="F4806" s="53" t="s">
        <v>201</v>
      </c>
    </row>
    <row r="4807" spans="1:6" x14ac:dyDescent="0.2">
      <c r="A4807" s="202" t="s">
        <v>7526</v>
      </c>
      <c r="B4807" s="203">
        <v>312.01</v>
      </c>
      <c r="D4807" s="53" t="s">
        <v>7218</v>
      </c>
      <c r="E4807" s="55" t="s">
        <v>7219</v>
      </c>
      <c r="F4807" s="53" t="s">
        <v>201</v>
      </c>
    </row>
    <row r="4808" spans="1:6" x14ac:dyDescent="0.2">
      <c r="A4808" s="202" t="s">
        <v>7527</v>
      </c>
      <c r="B4808" s="203">
        <v>430.61</v>
      </c>
      <c r="D4808" s="53" t="s">
        <v>7220</v>
      </c>
      <c r="E4808" s="55" t="s">
        <v>7219</v>
      </c>
      <c r="F4808" s="53" t="s">
        <v>201</v>
      </c>
    </row>
    <row r="4809" spans="1:6" x14ac:dyDescent="0.2">
      <c r="A4809" s="202" t="s">
        <v>7529</v>
      </c>
      <c r="B4809" s="203">
        <v>429.55</v>
      </c>
      <c r="D4809" s="53" t="s">
        <v>7221</v>
      </c>
      <c r="E4809" s="55" t="s">
        <v>7222</v>
      </c>
      <c r="F4809" s="53" t="s">
        <v>201</v>
      </c>
    </row>
    <row r="4810" spans="1:6" x14ac:dyDescent="0.2">
      <c r="A4810" s="202" t="s">
        <v>7530</v>
      </c>
      <c r="B4810" s="203">
        <v>522.57000000000005</v>
      </c>
      <c r="D4810" s="53" t="s">
        <v>7223</v>
      </c>
      <c r="E4810" s="55" t="s">
        <v>7222</v>
      </c>
      <c r="F4810" s="53" t="s">
        <v>201</v>
      </c>
    </row>
    <row r="4811" spans="1:6" x14ac:dyDescent="0.2">
      <c r="A4811" s="202" t="s">
        <v>7532</v>
      </c>
      <c r="B4811" s="203">
        <v>521.61</v>
      </c>
      <c r="D4811" s="53" t="s">
        <v>7224</v>
      </c>
      <c r="E4811" s="55" t="s">
        <v>7225</v>
      </c>
      <c r="F4811" s="53" t="s">
        <v>201</v>
      </c>
    </row>
    <row r="4812" spans="1:6" x14ac:dyDescent="0.2">
      <c r="A4812" s="202" t="s">
        <v>7533</v>
      </c>
      <c r="B4812" s="203">
        <v>514.48</v>
      </c>
      <c r="D4812" s="53" t="s">
        <v>7226</v>
      </c>
      <c r="E4812" s="55" t="s">
        <v>7225</v>
      </c>
      <c r="F4812" s="53" t="s">
        <v>201</v>
      </c>
    </row>
    <row r="4813" spans="1:6" x14ac:dyDescent="0.2">
      <c r="A4813" s="202" t="s">
        <v>7535</v>
      </c>
      <c r="B4813" s="203">
        <v>513.07000000000005</v>
      </c>
      <c r="D4813" s="53" t="s">
        <v>7227</v>
      </c>
      <c r="E4813" s="55" t="s">
        <v>7228</v>
      </c>
      <c r="F4813" s="53" t="s">
        <v>201</v>
      </c>
    </row>
    <row r="4814" spans="1:6" x14ac:dyDescent="0.2">
      <c r="A4814" s="202" t="s">
        <v>7536</v>
      </c>
      <c r="B4814" s="203">
        <v>616.62</v>
      </c>
      <c r="D4814" s="53" t="s">
        <v>7229</v>
      </c>
      <c r="E4814" s="55" t="s">
        <v>7228</v>
      </c>
      <c r="F4814" s="53" t="s">
        <v>201</v>
      </c>
    </row>
    <row r="4815" spans="1:6" x14ac:dyDescent="0.2">
      <c r="A4815" s="202" t="s">
        <v>7538</v>
      </c>
      <c r="B4815" s="203">
        <v>614.29999999999995</v>
      </c>
      <c r="D4815" s="53" t="s">
        <v>7230</v>
      </c>
      <c r="E4815" s="55" t="s">
        <v>7231</v>
      </c>
      <c r="F4815" s="53" t="s">
        <v>201</v>
      </c>
    </row>
    <row r="4816" spans="1:6" x14ac:dyDescent="0.2">
      <c r="A4816" s="202" t="s">
        <v>7539</v>
      </c>
      <c r="B4816" s="203">
        <v>755.74</v>
      </c>
      <c r="D4816" s="53" t="s">
        <v>7232</v>
      </c>
      <c r="E4816" s="55" t="s">
        <v>7231</v>
      </c>
      <c r="F4816" s="53" t="s">
        <v>201</v>
      </c>
    </row>
    <row r="4817" spans="1:6" x14ac:dyDescent="0.2">
      <c r="A4817" s="202" t="s">
        <v>7541</v>
      </c>
      <c r="B4817" s="203">
        <v>752.25</v>
      </c>
      <c r="D4817" s="53" t="s">
        <v>7233</v>
      </c>
      <c r="E4817" s="55" t="s">
        <v>7234</v>
      </c>
      <c r="F4817" s="53" t="s">
        <v>201</v>
      </c>
    </row>
    <row r="4818" spans="1:6" x14ac:dyDescent="0.2">
      <c r="A4818" s="202" t="s">
        <v>7542</v>
      </c>
      <c r="B4818" s="203">
        <v>928.93</v>
      </c>
      <c r="D4818" s="53" t="s">
        <v>7235</v>
      </c>
      <c r="E4818" s="55" t="s">
        <v>7234</v>
      </c>
      <c r="F4818" s="53" t="s">
        <v>201</v>
      </c>
    </row>
    <row r="4819" spans="1:6" x14ac:dyDescent="0.2">
      <c r="A4819" s="202" t="s">
        <v>7544</v>
      </c>
      <c r="B4819" s="203">
        <v>924.38</v>
      </c>
      <c r="D4819" s="53" t="s">
        <v>7236</v>
      </c>
      <c r="E4819" s="55" t="s">
        <v>7237</v>
      </c>
      <c r="F4819" s="53" t="s">
        <v>201</v>
      </c>
    </row>
    <row r="4820" spans="1:6" x14ac:dyDescent="0.2">
      <c r="A4820" s="202" t="s">
        <v>7545</v>
      </c>
      <c r="B4820" s="203">
        <v>1094.3399999999999</v>
      </c>
      <c r="D4820" s="53" t="s">
        <v>7238</v>
      </c>
      <c r="E4820" s="55" t="s">
        <v>7237</v>
      </c>
      <c r="F4820" s="53" t="s">
        <v>201</v>
      </c>
    </row>
    <row r="4821" spans="1:6" x14ac:dyDescent="0.2">
      <c r="A4821" s="202" t="s">
        <v>7547</v>
      </c>
      <c r="B4821" s="203">
        <v>1089.8699999999999</v>
      </c>
      <c r="D4821" s="53" t="s">
        <v>7239</v>
      </c>
      <c r="E4821" s="55" t="s">
        <v>7240</v>
      </c>
      <c r="F4821" s="53" t="s">
        <v>201</v>
      </c>
    </row>
    <row r="4822" spans="1:6" x14ac:dyDescent="0.2">
      <c r="A4822" s="202" t="s">
        <v>7548</v>
      </c>
      <c r="B4822" s="203">
        <v>1493.74</v>
      </c>
      <c r="D4822" s="53" t="s">
        <v>7241</v>
      </c>
      <c r="E4822" s="55" t="s">
        <v>7240</v>
      </c>
      <c r="F4822" s="53" t="s">
        <v>201</v>
      </c>
    </row>
    <row r="4823" spans="1:6" x14ac:dyDescent="0.2">
      <c r="A4823" s="202" t="s">
        <v>7550</v>
      </c>
      <c r="B4823" s="203">
        <v>1487.69</v>
      </c>
      <c r="D4823" s="53" t="s">
        <v>7242</v>
      </c>
      <c r="E4823" s="55" t="s">
        <v>7243</v>
      </c>
      <c r="F4823" s="53" t="s">
        <v>201</v>
      </c>
    </row>
    <row r="4824" spans="1:6" x14ac:dyDescent="0.2">
      <c r="A4824" s="202" t="s">
        <v>7551</v>
      </c>
      <c r="B4824" s="203">
        <v>1921.21</v>
      </c>
      <c r="D4824" s="53" t="s">
        <v>7244</v>
      </c>
      <c r="E4824" s="55" t="s">
        <v>7243</v>
      </c>
      <c r="F4824" s="53" t="s">
        <v>201</v>
      </c>
    </row>
    <row r="4825" spans="1:6" x14ac:dyDescent="0.2">
      <c r="A4825" s="202" t="s">
        <v>7553</v>
      </c>
      <c r="B4825" s="203">
        <v>1913.52</v>
      </c>
      <c r="D4825" s="53" t="s">
        <v>7245</v>
      </c>
      <c r="E4825" s="55" t="s">
        <v>7246</v>
      </c>
      <c r="F4825" s="53" t="s">
        <v>201</v>
      </c>
    </row>
    <row r="4826" spans="1:6" x14ac:dyDescent="0.2">
      <c r="A4826" s="202" t="s">
        <v>7554</v>
      </c>
      <c r="B4826" s="203">
        <v>2487.04</v>
      </c>
      <c r="D4826" s="53" t="s">
        <v>7247</v>
      </c>
      <c r="E4826" s="55" t="s">
        <v>7246</v>
      </c>
      <c r="F4826" s="53" t="s">
        <v>201</v>
      </c>
    </row>
    <row r="4827" spans="1:6" x14ac:dyDescent="0.2">
      <c r="A4827" s="202" t="s">
        <v>7556</v>
      </c>
      <c r="B4827" s="203">
        <v>2477.66</v>
      </c>
      <c r="D4827" s="53" t="s">
        <v>7248</v>
      </c>
      <c r="E4827" s="55" t="s">
        <v>7249</v>
      </c>
      <c r="F4827" s="53" t="s">
        <v>201</v>
      </c>
    </row>
    <row r="4828" spans="1:6" x14ac:dyDescent="0.2">
      <c r="A4828" s="202" t="s">
        <v>7557</v>
      </c>
      <c r="B4828" s="203">
        <v>3482.81</v>
      </c>
      <c r="D4828" s="53" t="s">
        <v>7250</v>
      </c>
      <c r="E4828" s="55" t="s">
        <v>7249</v>
      </c>
      <c r="F4828" s="53" t="s">
        <v>201</v>
      </c>
    </row>
    <row r="4829" spans="1:6" x14ac:dyDescent="0.2">
      <c r="A4829" s="202" t="s">
        <v>7559</v>
      </c>
      <c r="B4829" s="203">
        <v>3471.87</v>
      </c>
      <c r="D4829" s="53" t="s">
        <v>7251</v>
      </c>
      <c r="E4829" s="55" t="s">
        <v>7252</v>
      </c>
      <c r="F4829" s="53" t="s">
        <v>201</v>
      </c>
    </row>
    <row r="4830" spans="1:6" x14ac:dyDescent="0.2">
      <c r="A4830" s="202" t="s">
        <v>7560</v>
      </c>
      <c r="B4830" s="203">
        <v>4164.9799999999996</v>
      </c>
      <c r="D4830" s="53" t="s">
        <v>7253</v>
      </c>
      <c r="E4830" s="55" t="s">
        <v>7252</v>
      </c>
      <c r="F4830" s="53" t="s">
        <v>201</v>
      </c>
    </row>
    <row r="4831" spans="1:6" x14ac:dyDescent="0.2">
      <c r="A4831" s="202" t="s">
        <v>7562</v>
      </c>
      <c r="B4831" s="203">
        <v>4152.4799999999996</v>
      </c>
      <c r="D4831" s="53" t="s">
        <v>7254</v>
      </c>
      <c r="E4831" s="55" t="s">
        <v>7255</v>
      </c>
      <c r="F4831" s="53" t="s">
        <v>201</v>
      </c>
    </row>
    <row r="4832" spans="1:6" x14ac:dyDescent="0.2">
      <c r="A4832" s="202" t="s">
        <v>7563</v>
      </c>
      <c r="B4832" s="203">
        <v>4869.8900000000003</v>
      </c>
      <c r="D4832" s="53" t="s">
        <v>7256</v>
      </c>
      <c r="E4832" s="55" t="s">
        <v>7255</v>
      </c>
      <c r="F4832" s="53" t="s">
        <v>201</v>
      </c>
    </row>
    <row r="4833" spans="1:6" x14ac:dyDescent="0.2">
      <c r="A4833" s="202" t="s">
        <v>7565</v>
      </c>
      <c r="B4833" s="203">
        <v>4855.84</v>
      </c>
      <c r="D4833" s="53" t="s">
        <v>7257</v>
      </c>
      <c r="E4833" s="55" t="s">
        <v>7258</v>
      </c>
      <c r="F4833" s="53" t="s">
        <v>201</v>
      </c>
    </row>
    <row r="4834" spans="1:6" x14ac:dyDescent="0.2">
      <c r="A4834" s="202" t="s">
        <v>7566</v>
      </c>
      <c r="B4834" s="203">
        <v>5673.44</v>
      </c>
      <c r="D4834" s="53" t="s">
        <v>7259</v>
      </c>
      <c r="E4834" s="55" t="s">
        <v>7258</v>
      </c>
      <c r="F4834" s="53" t="s">
        <v>201</v>
      </c>
    </row>
    <row r="4835" spans="1:6" x14ac:dyDescent="0.2">
      <c r="A4835" s="202" t="s">
        <v>7568</v>
      </c>
      <c r="B4835" s="203">
        <v>5657.82</v>
      </c>
      <c r="D4835" s="53" t="s">
        <v>7260</v>
      </c>
      <c r="E4835" s="55" t="s">
        <v>7261</v>
      </c>
      <c r="F4835" s="53" t="s">
        <v>201</v>
      </c>
    </row>
    <row r="4836" spans="1:6" x14ac:dyDescent="0.2">
      <c r="A4836" s="202" t="s">
        <v>7569</v>
      </c>
      <c r="B4836" s="203">
        <v>7403.68</v>
      </c>
      <c r="D4836" s="53" t="s">
        <v>7262</v>
      </c>
      <c r="E4836" s="55" t="s">
        <v>7261</v>
      </c>
      <c r="F4836" s="53" t="s">
        <v>201</v>
      </c>
    </row>
    <row r="4837" spans="1:6" x14ac:dyDescent="0.2">
      <c r="A4837" s="202" t="s">
        <v>7571</v>
      </c>
      <c r="B4837" s="203">
        <v>7385.23</v>
      </c>
      <c r="D4837" s="53" t="s">
        <v>7263</v>
      </c>
      <c r="E4837" s="55" t="s">
        <v>7264</v>
      </c>
      <c r="F4837" s="53" t="s">
        <v>201</v>
      </c>
    </row>
    <row r="4838" spans="1:6" x14ac:dyDescent="0.2">
      <c r="A4838" s="202" t="s">
        <v>7572</v>
      </c>
      <c r="B4838" s="203">
        <v>576.12</v>
      </c>
      <c r="D4838" s="53" t="s">
        <v>7265</v>
      </c>
      <c r="E4838" s="55" t="s">
        <v>7264</v>
      </c>
      <c r="F4838" s="53" t="s">
        <v>201</v>
      </c>
    </row>
    <row r="4839" spans="1:6" x14ac:dyDescent="0.2">
      <c r="A4839" s="202" t="s">
        <v>7574</v>
      </c>
      <c r="B4839" s="203">
        <v>573.79999999999995</v>
      </c>
      <c r="D4839" s="53" t="s">
        <v>7266</v>
      </c>
      <c r="E4839" s="55" t="s">
        <v>7267</v>
      </c>
      <c r="F4839" s="53" t="s">
        <v>1147</v>
      </c>
    </row>
    <row r="4840" spans="1:6" x14ac:dyDescent="0.2">
      <c r="A4840" s="202" t="s">
        <v>7575</v>
      </c>
      <c r="B4840" s="203">
        <v>694.31</v>
      </c>
      <c r="D4840" s="53" t="s">
        <v>7268</v>
      </c>
      <c r="E4840" s="55" t="s">
        <v>7267</v>
      </c>
      <c r="F4840" s="53" t="s">
        <v>1147</v>
      </c>
    </row>
    <row r="4841" spans="1:6" x14ac:dyDescent="0.2">
      <c r="A4841" s="202" t="s">
        <v>7577</v>
      </c>
      <c r="B4841" s="203">
        <v>690.82</v>
      </c>
      <c r="D4841" s="53" t="s">
        <v>7269</v>
      </c>
      <c r="E4841" s="55" t="s">
        <v>7270</v>
      </c>
      <c r="F4841" s="53" t="s">
        <v>1147</v>
      </c>
    </row>
    <row r="4842" spans="1:6" x14ac:dyDescent="0.2">
      <c r="A4842" s="202" t="s">
        <v>7578</v>
      </c>
      <c r="B4842" s="203">
        <v>851.32</v>
      </c>
      <c r="D4842" s="53" t="s">
        <v>7271</v>
      </c>
      <c r="E4842" s="55" t="s">
        <v>7270</v>
      </c>
      <c r="F4842" s="53" t="s">
        <v>1147</v>
      </c>
    </row>
    <row r="4843" spans="1:6" x14ac:dyDescent="0.2">
      <c r="A4843" s="202" t="s">
        <v>7580</v>
      </c>
      <c r="B4843" s="203">
        <v>846.77</v>
      </c>
      <c r="D4843" s="53" t="s">
        <v>7272</v>
      </c>
      <c r="E4843" s="55" t="s">
        <v>7273</v>
      </c>
      <c r="F4843" s="53" t="s">
        <v>201</v>
      </c>
    </row>
    <row r="4844" spans="1:6" x14ac:dyDescent="0.2">
      <c r="A4844" s="202" t="s">
        <v>7581</v>
      </c>
      <c r="B4844" s="203">
        <v>970.6</v>
      </c>
      <c r="D4844" s="53" t="s">
        <v>7274</v>
      </c>
      <c r="E4844" s="55" t="s">
        <v>7273</v>
      </c>
      <c r="F4844" s="53" t="s">
        <v>201</v>
      </c>
    </row>
    <row r="4845" spans="1:6" x14ac:dyDescent="0.2">
      <c r="A4845" s="202" t="s">
        <v>7583</v>
      </c>
      <c r="B4845" s="203">
        <v>966.13</v>
      </c>
      <c r="D4845" s="53" t="s">
        <v>7275</v>
      </c>
      <c r="E4845" s="55" t="s">
        <v>7276</v>
      </c>
      <c r="F4845" s="53" t="s">
        <v>201</v>
      </c>
    </row>
    <row r="4846" spans="1:6" x14ac:dyDescent="0.2">
      <c r="A4846" s="202" t="s">
        <v>7584</v>
      </c>
      <c r="B4846" s="203">
        <v>1364.35</v>
      </c>
      <c r="D4846" s="53" t="s">
        <v>7277</v>
      </c>
      <c r="E4846" s="55" t="s">
        <v>7276</v>
      </c>
      <c r="F4846" s="53" t="s">
        <v>201</v>
      </c>
    </row>
    <row r="4847" spans="1:6" x14ac:dyDescent="0.2">
      <c r="A4847" s="202" t="s">
        <v>7586</v>
      </c>
      <c r="B4847" s="203">
        <v>1358.3</v>
      </c>
      <c r="D4847" s="53" t="s">
        <v>7278</v>
      </c>
      <c r="E4847" s="55" t="s">
        <v>7279</v>
      </c>
      <c r="F4847" s="53" t="s">
        <v>201</v>
      </c>
    </row>
    <row r="4848" spans="1:6" x14ac:dyDescent="0.2">
      <c r="A4848" s="202" t="s">
        <v>7587</v>
      </c>
      <c r="B4848" s="203">
        <v>1702.8</v>
      </c>
      <c r="D4848" s="53" t="s">
        <v>7280</v>
      </c>
      <c r="E4848" s="55" t="s">
        <v>7279</v>
      </c>
      <c r="F4848" s="53" t="s">
        <v>201</v>
      </c>
    </row>
    <row r="4849" spans="1:6" x14ac:dyDescent="0.2">
      <c r="A4849" s="202" t="s">
        <v>7589</v>
      </c>
      <c r="B4849" s="203">
        <v>1695.11</v>
      </c>
      <c r="D4849" s="53" t="s">
        <v>7281</v>
      </c>
      <c r="E4849" s="55" t="s">
        <v>7282</v>
      </c>
      <c r="F4849" s="53" t="s">
        <v>201</v>
      </c>
    </row>
    <row r="4850" spans="1:6" x14ac:dyDescent="0.2">
      <c r="A4850" s="202" t="s">
        <v>7590</v>
      </c>
      <c r="B4850" s="203">
        <v>2185.08</v>
      </c>
      <c r="D4850" s="53" t="s">
        <v>7283</v>
      </c>
      <c r="E4850" s="55" t="s">
        <v>7282</v>
      </c>
      <c r="F4850" s="53" t="s">
        <v>201</v>
      </c>
    </row>
    <row r="4851" spans="1:6" x14ac:dyDescent="0.2">
      <c r="A4851" s="202" t="s">
        <v>7592</v>
      </c>
      <c r="B4851" s="203">
        <v>2177.29</v>
      </c>
      <c r="D4851" s="53" t="s">
        <v>7284</v>
      </c>
      <c r="E4851" s="55" t="s">
        <v>7285</v>
      </c>
      <c r="F4851" s="53" t="s">
        <v>201</v>
      </c>
    </row>
    <row r="4852" spans="1:6" x14ac:dyDescent="0.2">
      <c r="A4852" s="202" t="s">
        <v>7593</v>
      </c>
      <c r="B4852" s="203">
        <v>3087.84</v>
      </c>
      <c r="D4852" s="53" t="s">
        <v>7286</v>
      </c>
      <c r="E4852" s="55" t="s">
        <v>7285</v>
      </c>
      <c r="F4852" s="53" t="s">
        <v>201</v>
      </c>
    </row>
    <row r="4853" spans="1:6" x14ac:dyDescent="0.2">
      <c r="A4853" s="202" t="s">
        <v>7595</v>
      </c>
      <c r="B4853" s="203">
        <v>3078.75</v>
      </c>
      <c r="D4853" s="53" t="s">
        <v>7287</v>
      </c>
      <c r="E4853" s="55" t="s">
        <v>7288</v>
      </c>
      <c r="F4853" s="53" t="s">
        <v>201</v>
      </c>
    </row>
    <row r="4854" spans="1:6" x14ac:dyDescent="0.2">
      <c r="A4854" s="202" t="s">
        <v>7596</v>
      </c>
      <c r="B4854" s="203">
        <v>3582.57</v>
      </c>
      <c r="D4854" s="53" t="s">
        <v>7289</v>
      </c>
      <c r="E4854" s="55" t="s">
        <v>7288</v>
      </c>
      <c r="F4854" s="53" t="s">
        <v>201</v>
      </c>
    </row>
    <row r="4855" spans="1:6" x14ac:dyDescent="0.2">
      <c r="A4855" s="202" t="s">
        <v>7598</v>
      </c>
      <c r="B4855" s="203">
        <v>3572.19</v>
      </c>
      <c r="D4855" s="53" t="s">
        <v>7290</v>
      </c>
      <c r="E4855" s="55" t="s">
        <v>7291</v>
      </c>
      <c r="F4855" s="53" t="s">
        <v>201</v>
      </c>
    </row>
    <row r="4856" spans="1:6" x14ac:dyDescent="0.2">
      <c r="A4856" s="202" t="s">
        <v>7599</v>
      </c>
      <c r="B4856" s="203">
        <v>4135.6000000000004</v>
      </c>
      <c r="D4856" s="53" t="s">
        <v>7292</v>
      </c>
      <c r="E4856" s="55" t="s">
        <v>7291</v>
      </c>
      <c r="F4856" s="53" t="s">
        <v>201</v>
      </c>
    </row>
    <row r="4857" spans="1:6" x14ac:dyDescent="0.2">
      <c r="A4857" s="202" t="s">
        <v>7601</v>
      </c>
      <c r="B4857" s="203">
        <v>4123.93</v>
      </c>
      <c r="D4857" s="53" t="s">
        <v>7293</v>
      </c>
      <c r="E4857" s="55" t="s">
        <v>7294</v>
      </c>
      <c r="F4857" s="53" t="s">
        <v>201</v>
      </c>
    </row>
    <row r="4858" spans="1:6" x14ac:dyDescent="0.2">
      <c r="A4858" s="202" t="s">
        <v>7602</v>
      </c>
      <c r="B4858" s="203">
        <v>4854.72</v>
      </c>
      <c r="D4858" s="53" t="s">
        <v>7295</v>
      </c>
      <c r="E4858" s="55" t="s">
        <v>7294</v>
      </c>
      <c r="F4858" s="53" t="s">
        <v>201</v>
      </c>
    </row>
    <row r="4859" spans="1:6" x14ac:dyDescent="0.2">
      <c r="A4859" s="202" t="s">
        <v>7604</v>
      </c>
      <c r="B4859" s="203">
        <v>4841.74</v>
      </c>
      <c r="D4859" s="53" t="s">
        <v>7296</v>
      </c>
      <c r="E4859" s="55" t="s">
        <v>7297</v>
      </c>
      <c r="F4859" s="53" t="s">
        <v>201</v>
      </c>
    </row>
    <row r="4860" spans="1:6" x14ac:dyDescent="0.2">
      <c r="A4860" s="202" t="s">
        <v>7605</v>
      </c>
      <c r="B4860" s="203">
        <v>6443.87</v>
      </c>
      <c r="D4860" s="53" t="s">
        <v>7298</v>
      </c>
      <c r="E4860" s="55" t="s">
        <v>7297</v>
      </c>
      <c r="F4860" s="53" t="s">
        <v>201</v>
      </c>
    </row>
    <row r="4861" spans="1:6" x14ac:dyDescent="0.2">
      <c r="A4861" s="202" t="s">
        <v>7607</v>
      </c>
      <c r="B4861" s="203">
        <v>6428.29</v>
      </c>
      <c r="D4861" s="53" t="s">
        <v>7299</v>
      </c>
      <c r="E4861" s="55" t="s">
        <v>7300</v>
      </c>
      <c r="F4861" s="53" t="s">
        <v>201</v>
      </c>
    </row>
    <row r="4862" spans="1:6" x14ac:dyDescent="0.2">
      <c r="A4862" s="202" t="s">
        <v>7608</v>
      </c>
      <c r="B4862" s="203">
        <v>302.20999999999998</v>
      </c>
      <c r="D4862" s="53" t="s">
        <v>7301</v>
      </c>
      <c r="E4862" s="55" t="s">
        <v>7300</v>
      </c>
      <c r="F4862" s="53" t="s">
        <v>201</v>
      </c>
    </row>
    <row r="4863" spans="1:6" x14ac:dyDescent="0.2">
      <c r="A4863" s="202" t="s">
        <v>7610</v>
      </c>
      <c r="B4863" s="203">
        <v>284.32</v>
      </c>
      <c r="D4863" s="53" t="s">
        <v>7302</v>
      </c>
      <c r="E4863" s="55" t="s">
        <v>7303</v>
      </c>
      <c r="F4863" s="53" t="s">
        <v>201</v>
      </c>
    </row>
    <row r="4864" spans="1:6" x14ac:dyDescent="0.2">
      <c r="A4864" s="202" t="s">
        <v>7611</v>
      </c>
      <c r="B4864" s="203">
        <v>150.54</v>
      </c>
      <c r="D4864" s="53" t="s">
        <v>7304</v>
      </c>
      <c r="E4864" s="55" t="s">
        <v>7303</v>
      </c>
      <c r="F4864" s="53" t="s">
        <v>201</v>
      </c>
    </row>
    <row r="4865" spans="1:6" x14ac:dyDescent="0.2">
      <c r="A4865" s="202" t="s">
        <v>7613</v>
      </c>
      <c r="B4865" s="203">
        <v>142.27000000000001</v>
      </c>
      <c r="D4865" s="53" t="s">
        <v>7305</v>
      </c>
      <c r="E4865" s="55" t="s">
        <v>7306</v>
      </c>
      <c r="F4865" s="53" t="s">
        <v>201</v>
      </c>
    </row>
    <row r="4866" spans="1:6" x14ac:dyDescent="0.2">
      <c r="A4866" s="202" t="s">
        <v>7614</v>
      </c>
      <c r="B4866" s="203">
        <v>758.67</v>
      </c>
      <c r="D4866" s="53" t="s">
        <v>7307</v>
      </c>
      <c r="E4866" s="55" t="s">
        <v>7306</v>
      </c>
      <c r="F4866" s="53" t="s">
        <v>201</v>
      </c>
    </row>
    <row r="4867" spans="1:6" x14ac:dyDescent="0.2">
      <c r="A4867" s="202" t="s">
        <v>7616</v>
      </c>
      <c r="B4867" s="203">
        <v>736.7</v>
      </c>
      <c r="D4867" s="53" t="s">
        <v>7308</v>
      </c>
      <c r="E4867" s="55" t="s">
        <v>7309</v>
      </c>
      <c r="F4867" s="53" t="s">
        <v>201</v>
      </c>
    </row>
    <row r="4868" spans="1:6" x14ac:dyDescent="0.2">
      <c r="A4868" s="202" t="s">
        <v>7617</v>
      </c>
      <c r="B4868" s="203">
        <v>212.89</v>
      </c>
      <c r="D4868" s="53" t="s">
        <v>7310</v>
      </c>
      <c r="E4868" s="55" t="s">
        <v>7309</v>
      </c>
      <c r="F4868" s="53" t="s">
        <v>201</v>
      </c>
    </row>
    <row r="4869" spans="1:6" x14ac:dyDescent="0.2">
      <c r="A4869" s="202" t="s">
        <v>7619</v>
      </c>
      <c r="B4869" s="203">
        <v>202.91</v>
      </c>
      <c r="D4869" s="53" t="s">
        <v>7311</v>
      </c>
      <c r="E4869" s="55" t="s">
        <v>7312</v>
      </c>
      <c r="F4869" s="53" t="s">
        <v>201</v>
      </c>
    </row>
    <row r="4870" spans="1:6" x14ac:dyDescent="0.2">
      <c r="A4870" s="202" t="s">
        <v>7620</v>
      </c>
      <c r="B4870" s="203">
        <v>1144.9100000000001</v>
      </c>
      <c r="D4870" s="53" t="s">
        <v>7313</v>
      </c>
      <c r="E4870" s="55" t="s">
        <v>7312</v>
      </c>
      <c r="F4870" s="53" t="s">
        <v>201</v>
      </c>
    </row>
    <row r="4871" spans="1:6" x14ac:dyDescent="0.2">
      <c r="A4871" s="202" t="s">
        <v>7622</v>
      </c>
      <c r="B4871" s="203">
        <v>1118.8599999999999</v>
      </c>
      <c r="D4871" s="53" t="s">
        <v>7314</v>
      </c>
      <c r="E4871" s="55" t="s">
        <v>7315</v>
      </c>
      <c r="F4871" s="53" t="s">
        <v>201</v>
      </c>
    </row>
    <row r="4872" spans="1:6" x14ac:dyDescent="0.2">
      <c r="A4872" s="202" t="s">
        <v>7623</v>
      </c>
      <c r="B4872" s="203">
        <v>281.45</v>
      </c>
      <c r="D4872" s="53" t="s">
        <v>7316</v>
      </c>
      <c r="E4872" s="55" t="s">
        <v>7315</v>
      </c>
      <c r="F4872" s="53" t="s">
        <v>201</v>
      </c>
    </row>
    <row r="4873" spans="1:6" x14ac:dyDescent="0.2">
      <c r="A4873" s="202" t="s">
        <v>7625</v>
      </c>
      <c r="B4873" s="203">
        <v>269.79000000000002</v>
      </c>
      <c r="D4873" s="53" t="s">
        <v>7317</v>
      </c>
      <c r="E4873" s="55" t="s">
        <v>7318</v>
      </c>
      <c r="F4873" s="53" t="s">
        <v>201</v>
      </c>
    </row>
    <row r="4874" spans="1:6" x14ac:dyDescent="0.2">
      <c r="A4874" s="202" t="s">
        <v>7626</v>
      </c>
      <c r="B4874" s="203">
        <v>2339.4699999999998</v>
      </c>
      <c r="D4874" s="53" t="s">
        <v>7319</v>
      </c>
      <c r="E4874" s="55" t="s">
        <v>7318</v>
      </c>
      <c r="F4874" s="53" t="s">
        <v>201</v>
      </c>
    </row>
    <row r="4875" spans="1:6" x14ac:dyDescent="0.2">
      <c r="A4875" s="202" t="s">
        <v>7628</v>
      </c>
      <c r="B4875" s="203">
        <v>2324.4499999999998</v>
      </c>
      <c r="D4875" s="53" t="s">
        <v>7320</v>
      </c>
      <c r="E4875" s="55" t="s">
        <v>7321</v>
      </c>
      <c r="F4875" s="53" t="s">
        <v>201</v>
      </c>
    </row>
    <row r="4876" spans="1:6" x14ac:dyDescent="0.2">
      <c r="A4876" s="202" t="s">
        <v>7629</v>
      </c>
      <c r="B4876" s="203">
        <v>378.78</v>
      </c>
      <c r="D4876" s="53" t="s">
        <v>7322</v>
      </c>
      <c r="E4876" s="55" t="s">
        <v>7321</v>
      </c>
      <c r="F4876" s="53" t="s">
        <v>201</v>
      </c>
    </row>
    <row r="4877" spans="1:6" x14ac:dyDescent="0.2">
      <c r="A4877" s="202" t="s">
        <v>7631</v>
      </c>
      <c r="B4877" s="203">
        <v>365.44</v>
      </c>
      <c r="D4877" s="53" t="s">
        <v>7323</v>
      </c>
      <c r="E4877" s="55" t="s">
        <v>7324</v>
      </c>
      <c r="F4877" s="53" t="s">
        <v>201</v>
      </c>
    </row>
    <row r="4878" spans="1:6" x14ac:dyDescent="0.2">
      <c r="A4878" s="202" t="s">
        <v>7632</v>
      </c>
      <c r="B4878" s="203">
        <v>5035.82</v>
      </c>
      <c r="D4878" s="53" t="s">
        <v>7325</v>
      </c>
      <c r="E4878" s="55" t="s">
        <v>7324</v>
      </c>
      <c r="F4878" s="53" t="s">
        <v>201</v>
      </c>
    </row>
    <row r="4879" spans="1:6" x14ac:dyDescent="0.2">
      <c r="A4879" s="202" t="s">
        <v>7634</v>
      </c>
      <c r="B4879" s="203">
        <v>5018.51</v>
      </c>
      <c r="D4879" s="53" t="s">
        <v>7326</v>
      </c>
      <c r="E4879" s="55" t="s">
        <v>7327</v>
      </c>
      <c r="F4879" s="53" t="s">
        <v>201</v>
      </c>
    </row>
    <row r="4880" spans="1:6" x14ac:dyDescent="0.2">
      <c r="A4880" s="202" t="s">
        <v>7635</v>
      </c>
      <c r="B4880" s="203">
        <v>508.88</v>
      </c>
      <c r="D4880" s="53" t="s">
        <v>7328</v>
      </c>
      <c r="E4880" s="55" t="s">
        <v>7327</v>
      </c>
      <c r="F4880" s="53" t="s">
        <v>201</v>
      </c>
    </row>
    <row r="4881" spans="1:6" x14ac:dyDescent="0.2">
      <c r="A4881" s="202" t="s">
        <v>7637</v>
      </c>
      <c r="B4881" s="203">
        <v>493.49</v>
      </c>
      <c r="D4881" s="53" t="s">
        <v>7329</v>
      </c>
      <c r="E4881" s="55" t="s">
        <v>7330</v>
      </c>
      <c r="F4881" s="53" t="s">
        <v>201</v>
      </c>
    </row>
    <row r="4882" spans="1:6" x14ac:dyDescent="0.2">
      <c r="A4882" s="202" t="s">
        <v>7638</v>
      </c>
      <c r="B4882" s="203">
        <v>44.41</v>
      </c>
      <c r="D4882" s="53" t="s">
        <v>7331</v>
      </c>
      <c r="E4882" s="55" t="s">
        <v>7330</v>
      </c>
      <c r="F4882" s="53" t="s">
        <v>201</v>
      </c>
    </row>
    <row r="4883" spans="1:6" x14ac:dyDescent="0.2">
      <c r="A4883" s="202" t="s">
        <v>7640</v>
      </c>
      <c r="B4883" s="203">
        <v>42.11</v>
      </c>
      <c r="D4883" s="53" t="s">
        <v>7332</v>
      </c>
      <c r="E4883" s="55" t="s">
        <v>7333</v>
      </c>
      <c r="F4883" s="53" t="s">
        <v>201</v>
      </c>
    </row>
    <row r="4884" spans="1:6" x14ac:dyDescent="0.2">
      <c r="A4884" s="202" t="s">
        <v>7641</v>
      </c>
      <c r="B4884" s="203">
        <v>45.32</v>
      </c>
      <c r="D4884" s="53" t="s">
        <v>7334</v>
      </c>
      <c r="E4884" s="55" t="s">
        <v>7333</v>
      </c>
      <c r="F4884" s="53" t="s">
        <v>201</v>
      </c>
    </row>
    <row r="4885" spans="1:6" x14ac:dyDescent="0.2">
      <c r="A4885" s="202" t="s">
        <v>7643</v>
      </c>
      <c r="B4885" s="203">
        <v>42.98</v>
      </c>
      <c r="D4885" s="53" t="s">
        <v>7335</v>
      </c>
      <c r="E4885" s="55" t="s">
        <v>7336</v>
      </c>
      <c r="F4885" s="53" t="s">
        <v>201</v>
      </c>
    </row>
    <row r="4886" spans="1:6" x14ac:dyDescent="0.2">
      <c r="A4886" s="202" t="s">
        <v>7644</v>
      </c>
      <c r="B4886" s="203">
        <v>106.28</v>
      </c>
      <c r="D4886" s="53" t="s">
        <v>7337</v>
      </c>
      <c r="E4886" s="55" t="s">
        <v>7336</v>
      </c>
      <c r="F4886" s="53" t="s">
        <v>201</v>
      </c>
    </row>
    <row r="4887" spans="1:6" x14ac:dyDescent="0.2">
      <c r="A4887" s="202" t="s">
        <v>7646</v>
      </c>
      <c r="B4887" s="203">
        <v>103.1</v>
      </c>
      <c r="D4887" s="53" t="s">
        <v>7338</v>
      </c>
      <c r="E4887" s="55" t="s">
        <v>7339</v>
      </c>
      <c r="F4887" s="53" t="s">
        <v>201</v>
      </c>
    </row>
    <row r="4888" spans="1:6" x14ac:dyDescent="0.2">
      <c r="A4888" s="202" t="s">
        <v>7647</v>
      </c>
      <c r="B4888" s="203">
        <v>115.17</v>
      </c>
      <c r="D4888" s="53" t="s">
        <v>7340</v>
      </c>
      <c r="E4888" s="55" t="s">
        <v>7339</v>
      </c>
      <c r="F4888" s="53" t="s">
        <v>201</v>
      </c>
    </row>
    <row r="4889" spans="1:6" x14ac:dyDescent="0.2">
      <c r="A4889" s="202" t="s">
        <v>7649</v>
      </c>
      <c r="B4889" s="203">
        <v>110.92</v>
      </c>
      <c r="D4889" s="53" t="s">
        <v>7341</v>
      </c>
      <c r="E4889" s="55" t="s">
        <v>7342</v>
      </c>
      <c r="F4889" s="53" t="s">
        <v>201</v>
      </c>
    </row>
    <row r="4890" spans="1:6" x14ac:dyDescent="0.2">
      <c r="A4890" s="202" t="s">
        <v>7650</v>
      </c>
      <c r="B4890" s="203">
        <v>117.32</v>
      </c>
      <c r="D4890" s="53" t="s">
        <v>7343</v>
      </c>
      <c r="E4890" s="55" t="s">
        <v>7342</v>
      </c>
      <c r="F4890" s="53" t="s">
        <v>201</v>
      </c>
    </row>
    <row r="4891" spans="1:6" x14ac:dyDescent="0.2">
      <c r="A4891" s="202" t="s">
        <v>7652</v>
      </c>
      <c r="B4891" s="203">
        <v>112.95</v>
      </c>
      <c r="D4891" s="53" t="s">
        <v>7344</v>
      </c>
      <c r="E4891" s="55" t="s">
        <v>7345</v>
      </c>
      <c r="F4891" s="53" t="s">
        <v>201</v>
      </c>
    </row>
    <row r="4892" spans="1:6" x14ac:dyDescent="0.2">
      <c r="A4892" s="202" t="s">
        <v>7653</v>
      </c>
      <c r="B4892" s="203">
        <v>230.83</v>
      </c>
      <c r="D4892" s="53" t="s">
        <v>7346</v>
      </c>
      <c r="E4892" s="55" t="s">
        <v>7345</v>
      </c>
      <c r="F4892" s="53" t="s">
        <v>201</v>
      </c>
    </row>
    <row r="4893" spans="1:6" x14ac:dyDescent="0.2">
      <c r="A4893" s="202" t="s">
        <v>7655</v>
      </c>
      <c r="B4893" s="203">
        <v>225.06</v>
      </c>
      <c r="D4893" s="53" t="s">
        <v>7347</v>
      </c>
      <c r="E4893" s="55" t="s">
        <v>7348</v>
      </c>
      <c r="F4893" s="53" t="s">
        <v>83</v>
      </c>
    </row>
    <row r="4894" spans="1:6" x14ac:dyDescent="0.2">
      <c r="A4894" s="202" t="s">
        <v>7656</v>
      </c>
      <c r="B4894" s="203">
        <v>241.99</v>
      </c>
      <c r="D4894" s="53" t="s">
        <v>7349</v>
      </c>
      <c r="E4894" s="55" t="s">
        <v>7348</v>
      </c>
      <c r="F4894" s="53" t="s">
        <v>83</v>
      </c>
    </row>
    <row r="4895" spans="1:6" x14ac:dyDescent="0.2">
      <c r="A4895" s="202" t="s">
        <v>7658</v>
      </c>
      <c r="B4895" s="203">
        <v>236.19</v>
      </c>
      <c r="D4895" s="53" t="s">
        <v>7350</v>
      </c>
      <c r="E4895" s="55" t="s">
        <v>7351</v>
      </c>
      <c r="F4895" s="53" t="s">
        <v>201</v>
      </c>
    </row>
    <row r="4896" spans="1:6" x14ac:dyDescent="0.2">
      <c r="A4896" s="202" t="s">
        <v>7659</v>
      </c>
      <c r="B4896" s="203">
        <v>301.55</v>
      </c>
      <c r="D4896" s="53" t="s">
        <v>7352</v>
      </c>
      <c r="E4896" s="55" t="s">
        <v>7351</v>
      </c>
      <c r="F4896" s="53" t="s">
        <v>201</v>
      </c>
    </row>
    <row r="4897" spans="1:6" x14ac:dyDescent="0.2">
      <c r="A4897" s="202" t="s">
        <v>7661</v>
      </c>
      <c r="B4897" s="203">
        <v>294.72000000000003</v>
      </c>
      <c r="D4897" s="53" t="s">
        <v>7353</v>
      </c>
      <c r="E4897" s="55" t="s">
        <v>7354</v>
      </c>
      <c r="F4897" s="53" t="s">
        <v>83</v>
      </c>
    </row>
    <row r="4898" spans="1:6" x14ac:dyDescent="0.2">
      <c r="A4898" s="202" t="s">
        <v>7662</v>
      </c>
      <c r="B4898" s="203">
        <v>408.55</v>
      </c>
      <c r="D4898" s="53" t="s">
        <v>7355</v>
      </c>
      <c r="E4898" s="55" t="s">
        <v>7354</v>
      </c>
      <c r="F4898" s="53" t="s">
        <v>83</v>
      </c>
    </row>
    <row r="4899" spans="1:6" x14ac:dyDescent="0.2">
      <c r="A4899" s="202" t="s">
        <v>7664</v>
      </c>
      <c r="B4899" s="203">
        <v>400.9</v>
      </c>
      <c r="D4899" s="53" t="s">
        <v>7356</v>
      </c>
      <c r="E4899" s="55" t="s">
        <v>7357</v>
      </c>
      <c r="F4899" s="53" t="s">
        <v>201</v>
      </c>
    </row>
    <row r="4900" spans="1:6" x14ac:dyDescent="0.2">
      <c r="A4900" s="202" t="s">
        <v>7665</v>
      </c>
      <c r="B4900" s="203">
        <v>478.15</v>
      </c>
      <c r="D4900" s="53" t="s">
        <v>7358</v>
      </c>
      <c r="E4900" s="55" t="s">
        <v>7357</v>
      </c>
      <c r="F4900" s="53" t="s">
        <v>201</v>
      </c>
    </row>
    <row r="4901" spans="1:6" x14ac:dyDescent="0.2">
      <c r="A4901" s="202" t="s">
        <v>7667</v>
      </c>
      <c r="B4901" s="203">
        <v>469.87</v>
      </c>
      <c r="D4901" s="53" t="s">
        <v>7359</v>
      </c>
      <c r="E4901" s="55" t="s">
        <v>7360</v>
      </c>
      <c r="F4901" s="53" t="s">
        <v>83</v>
      </c>
    </row>
    <row r="4902" spans="1:6" x14ac:dyDescent="0.2">
      <c r="A4902" s="202" t="s">
        <v>7668</v>
      </c>
      <c r="B4902" s="203">
        <v>483.79</v>
      </c>
      <c r="D4902" s="53" t="s">
        <v>7361</v>
      </c>
      <c r="E4902" s="55" t="s">
        <v>7360</v>
      </c>
      <c r="F4902" s="53" t="s">
        <v>83</v>
      </c>
    </row>
    <row r="4903" spans="1:6" x14ac:dyDescent="0.2">
      <c r="A4903" s="202" t="s">
        <v>7670</v>
      </c>
      <c r="B4903" s="203">
        <v>474.88</v>
      </c>
      <c r="D4903" s="53" t="s">
        <v>7362</v>
      </c>
      <c r="E4903" s="55" t="s">
        <v>7363</v>
      </c>
      <c r="F4903" s="53" t="s">
        <v>83</v>
      </c>
    </row>
    <row r="4904" spans="1:6" x14ac:dyDescent="0.2">
      <c r="A4904" s="202" t="s">
        <v>7671</v>
      </c>
      <c r="B4904" s="203">
        <v>609.91999999999996</v>
      </c>
      <c r="D4904" s="53" t="s">
        <v>7364</v>
      </c>
      <c r="E4904" s="55" t="s">
        <v>7363</v>
      </c>
      <c r="F4904" s="53" t="s">
        <v>83</v>
      </c>
    </row>
    <row r="4905" spans="1:6" x14ac:dyDescent="0.2">
      <c r="A4905" s="202" t="s">
        <v>7673</v>
      </c>
      <c r="B4905" s="203">
        <v>600.20000000000005</v>
      </c>
      <c r="D4905" s="53" t="s">
        <v>7365</v>
      </c>
      <c r="E4905" s="55" t="s">
        <v>7366</v>
      </c>
      <c r="F4905" s="53" t="s">
        <v>201</v>
      </c>
    </row>
    <row r="4906" spans="1:6" x14ac:dyDescent="0.2">
      <c r="A4906" s="202" t="s">
        <v>7674</v>
      </c>
      <c r="B4906" s="203">
        <v>708.71</v>
      </c>
      <c r="D4906" s="53" t="s">
        <v>7367</v>
      </c>
      <c r="E4906" s="55" t="s">
        <v>7366</v>
      </c>
      <c r="F4906" s="53" t="s">
        <v>201</v>
      </c>
    </row>
    <row r="4907" spans="1:6" x14ac:dyDescent="0.2">
      <c r="A4907" s="202" t="s">
        <v>7676</v>
      </c>
      <c r="B4907" s="203">
        <v>697.57</v>
      </c>
      <c r="D4907" s="53" t="s">
        <v>7368</v>
      </c>
      <c r="E4907" s="55" t="s">
        <v>7369</v>
      </c>
      <c r="F4907" s="53" t="s">
        <v>83</v>
      </c>
    </row>
    <row r="4908" spans="1:6" x14ac:dyDescent="0.2">
      <c r="A4908" s="202" t="s">
        <v>7677</v>
      </c>
      <c r="B4908" s="203">
        <v>1380.83</v>
      </c>
      <c r="D4908" s="53" t="s">
        <v>7370</v>
      </c>
      <c r="E4908" s="55" t="s">
        <v>7369</v>
      </c>
      <c r="F4908" s="53" t="s">
        <v>83</v>
      </c>
    </row>
    <row r="4909" spans="1:6" x14ac:dyDescent="0.2">
      <c r="A4909" s="202" t="s">
        <v>7679</v>
      </c>
      <c r="B4909" s="203">
        <v>1368.71</v>
      </c>
      <c r="D4909" s="53" t="s">
        <v>7371</v>
      </c>
      <c r="E4909" s="55" t="s">
        <v>7372</v>
      </c>
      <c r="F4909" s="53" t="s">
        <v>201</v>
      </c>
    </row>
    <row r="4910" spans="1:6" x14ac:dyDescent="0.2">
      <c r="A4910" s="202" t="s">
        <v>7680</v>
      </c>
      <c r="B4910" s="203">
        <v>1593.81</v>
      </c>
      <c r="D4910" s="53" t="s">
        <v>7373</v>
      </c>
      <c r="E4910" s="55" t="s">
        <v>7372</v>
      </c>
      <c r="F4910" s="53" t="s">
        <v>201</v>
      </c>
    </row>
    <row r="4911" spans="1:6" x14ac:dyDescent="0.2">
      <c r="A4911" s="202" t="s">
        <v>7682</v>
      </c>
      <c r="B4911" s="203">
        <v>1580.11</v>
      </c>
      <c r="D4911" s="53" t="s">
        <v>7374</v>
      </c>
      <c r="E4911" s="55" t="s">
        <v>7375</v>
      </c>
      <c r="F4911" s="53" t="s">
        <v>83</v>
      </c>
    </row>
    <row r="4912" spans="1:6" x14ac:dyDescent="0.2">
      <c r="A4912" s="202" t="s">
        <v>7683</v>
      </c>
      <c r="B4912" s="203">
        <v>1840.15</v>
      </c>
      <c r="D4912" s="53" t="s">
        <v>7376</v>
      </c>
      <c r="E4912" s="55" t="s">
        <v>7375</v>
      </c>
      <c r="F4912" s="53" t="s">
        <v>83</v>
      </c>
    </row>
    <row r="4913" spans="1:6" x14ac:dyDescent="0.2">
      <c r="A4913" s="202" t="s">
        <v>7685</v>
      </c>
      <c r="B4913" s="203">
        <v>1825.3</v>
      </c>
      <c r="D4913" s="53" t="s">
        <v>7377</v>
      </c>
      <c r="E4913" s="55" t="s">
        <v>7378</v>
      </c>
      <c r="F4913" s="53" t="s">
        <v>201</v>
      </c>
    </row>
    <row r="4914" spans="1:6" x14ac:dyDescent="0.2">
      <c r="A4914" s="202" t="s">
        <v>7686</v>
      </c>
      <c r="B4914" s="203">
        <v>2618.29</v>
      </c>
      <c r="D4914" s="53" t="s">
        <v>7379</v>
      </c>
      <c r="E4914" s="55" t="s">
        <v>7378</v>
      </c>
      <c r="F4914" s="53" t="s">
        <v>201</v>
      </c>
    </row>
    <row r="4915" spans="1:6" x14ac:dyDescent="0.2">
      <c r="A4915" s="202" t="s">
        <v>7688</v>
      </c>
      <c r="B4915" s="203">
        <v>2600.4</v>
      </c>
      <c r="D4915" s="53" t="s">
        <v>7380</v>
      </c>
      <c r="E4915" s="55" t="s">
        <v>7381</v>
      </c>
      <c r="F4915" s="53" t="s">
        <v>83</v>
      </c>
    </row>
    <row r="4916" spans="1:6" x14ac:dyDescent="0.2">
      <c r="A4916" s="202" t="s">
        <v>7689</v>
      </c>
      <c r="B4916" s="203">
        <v>44.41</v>
      </c>
      <c r="D4916" s="53" t="s">
        <v>7382</v>
      </c>
      <c r="E4916" s="55" t="s">
        <v>7381</v>
      </c>
      <c r="F4916" s="53" t="s">
        <v>83</v>
      </c>
    </row>
    <row r="4917" spans="1:6" x14ac:dyDescent="0.2">
      <c r="A4917" s="202" t="s">
        <v>7691</v>
      </c>
      <c r="B4917" s="203">
        <v>42.11</v>
      </c>
      <c r="D4917" s="53" t="s">
        <v>7383</v>
      </c>
      <c r="E4917" s="55" t="s">
        <v>7384</v>
      </c>
      <c r="F4917" s="53" t="s">
        <v>201</v>
      </c>
    </row>
    <row r="4918" spans="1:6" x14ac:dyDescent="0.2">
      <c r="A4918" s="202" t="s">
        <v>7692</v>
      </c>
      <c r="B4918" s="203">
        <v>45.32</v>
      </c>
      <c r="D4918" s="53" t="s">
        <v>7385</v>
      </c>
      <c r="E4918" s="55" t="s">
        <v>7384</v>
      </c>
      <c r="F4918" s="53" t="s">
        <v>201</v>
      </c>
    </row>
    <row r="4919" spans="1:6" x14ac:dyDescent="0.2">
      <c r="A4919" s="202" t="s">
        <v>7694</v>
      </c>
      <c r="B4919" s="203">
        <v>42.98</v>
      </c>
      <c r="D4919" s="53" t="s">
        <v>7386</v>
      </c>
      <c r="E4919" s="55" t="s">
        <v>7387</v>
      </c>
      <c r="F4919" s="53" t="s">
        <v>83</v>
      </c>
    </row>
    <row r="4920" spans="1:6" x14ac:dyDescent="0.2">
      <c r="A4920" s="202" t="s">
        <v>7695</v>
      </c>
      <c r="B4920" s="203">
        <v>77.56</v>
      </c>
      <c r="D4920" s="53" t="s">
        <v>7388</v>
      </c>
      <c r="E4920" s="55" t="s">
        <v>7387</v>
      </c>
      <c r="F4920" s="53" t="s">
        <v>83</v>
      </c>
    </row>
    <row r="4921" spans="1:6" x14ac:dyDescent="0.2">
      <c r="A4921" s="202" t="s">
        <v>7697</v>
      </c>
      <c r="B4921" s="203">
        <v>74.38</v>
      </c>
      <c r="D4921" s="53" t="s">
        <v>7389</v>
      </c>
      <c r="E4921" s="55" t="s">
        <v>7390</v>
      </c>
      <c r="F4921" s="53" t="s">
        <v>201</v>
      </c>
    </row>
    <row r="4922" spans="1:6" x14ac:dyDescent="0.2">
      <c r="A4922" s="202" t="s">
        <v>7698</v>
      </c>
      <c r="B4922" s="203">
        <v>115.17</v>
      </c>
      <c r="D4922" s="53" t="s">
        <v>7391</v>
      </c>
      <c r="E4922" s="55" t="s">
        <v>7390</v>
      </c>
      <c r="F4922" s="53" t="s">
        <v>201</v>
      </c>
    </row>
    <row r="4923" spans="1:6" x14ac:dyDescent="0.2">
      <c r="A4923" s="202" t="s">
        <v>7700</v>
      </c>
      <c r="B4923" s="203">
        <v>110.92</v>
      </c>
      <c r="D4923" s="53" t="s">
        <v>7392</v>
      </c>
      <c r="E4923" s="55" t="s">
        <v>7393</v>
      </c>
      <c r="F4923" s="53" t="s">
        <v>83</v>
      </c>
    </row>
    <row r="4924" spans="1:6" x14ac:dyDescent="0.2">
      <c r="A4924" s="202" t="s">
        <v>7701</v>
      </c>
      <c r="B4924" s="203">
        <v>164.03</v>
      </c>
      <c r="D4924" s="53" t="s">
        <v>7394</v>
      </c>
      <c r="E4924" s="55" t="s">
        <v>7393</v>
      </c>
      <c r="F4924" s="53" t="s">
        <v>83</v>
      </c>
    </row>
    <row r="4925" spans="1:6" x14ac:dyDescent="0.2">
      <c r="A4925" s="202" t="s">
        <v>7703</v>
      </c>
      <c r="B4925" s="203">
        <v>158.66</v>
      </c>
      <c r="D4925" s="53" t="s">
        <v>7395</v>
      </c>
      <c r="E4925" s="55" t="s">
        <v>7396</v>
      </c>
      <c r="F4925" s="53" t="s">
        <v>83</v>
      </c>
    </row>
    <row r="4926" spans="1:6" x14ac:dyDescent="0.2">
      <c r="A4926" s="202" t="s">
        <v>7704</v>
      </c>
      <c r="B4926" s="203">
        <v>308.44</v>
      </c>
      <c r="D4926" s="53" t="s">
        <v>7397</v>
      </c>
      <c r="E4926" s="55" t="s">
        <v>7396</v>
      </c>
      <c r="F4926" s="53" t="s">
        <v>83</v>
      </c>
    </row>
    <row r="4927" spans="1:6" x14ac:dyDescent="0.2">
      <c r="A4927" s="202" t="s">
        <v>7706</v>
      </c>
      <c r="B4927" s="203">
        <v>302.06</v>
      </c>
      <c r="D4927" s="53" t="s">
        <v>7398</v>
      </c>
      <c r="E4927" s="55" t="s">
        <v>7399</v>
      </c>
      <c r="F4927" s="53" t="s">
        <v>201</v>
      </c>
    </row>
    <row r="4928" spans="1:6" x14ac:dyDescent="0.2">
      <c r="A4928" s="202" t="s">
        <v>7707</v>
      </c>
      <c r="B4928" s="203">
        <v>319.58999999999997</v>
      </c>
      <c r="D4928" s="53" t="s">
        <v>7400</v>
      </c>
      <c r="E4928" s="55" t="s">
        <v>7399</v>
      </c>
      <c r="F4928" s="53" t="s">
        <v>201</v>
      </c>
    </row>
    <row r="4929" spans="1:6" x14ac:dyDescent="0.2">
      <c r="A4929" s="202" t="s">
        <v>7709</v>
      </c>
      <c r="B4929" s="203">
        <v>313.19</v>
      </c>
      <c r="D4929" s="53" t="s">
        <v>7401</v>
      </c>
      <c r="E4929" s="55" t="s">
        <v>7402</v>
      </c>
      <c r="F4929" s="53" t="s">
        <v>201</v>
      </c>
    </row>
    <row r="4930" spans="1:6" x14ac:dyDescent="0.2">
      <c r="A4930" s="202" t="s">
        <v>7710</v>
      </c>
      <c r="B4930" s="203">
        <v>504.19</v>
      </c>
      <c r="D4930" s="53" t="s">
        <v>7403</v>
      </c>
      <c r="E4930" s="55" t="s">
        <v>7402</v>
      </c>
      <c r="F4930" s="53" t="s">
        <v>201</v>
      </c>
    </row>
    <row r="4931" spans="1:6" x14ac:dyDescent="0.2">
      <c r="A4931" s="202" t="s">
        <v>7712</v>
      </c>
      <c r="B4931" s="203">
        <v>495.94</v>
      </c>
      <c r="D4931" s="53" t="s">
        <v>7404</v>
      </c>
      <c r="E4931" s="55" t="s">
        <v>7405</v>
      </c>
      <c r="F4931" s="53" t="s">
        <v>201</v>
      </c>
    </row>
    <row r="4932" spans="1:6" x14ac:dyDescent="0.2">
      <c r="A4932" s="202" t="s">
        <v>7713</v>
      </c>
      <c r="B4932" s="203">
        <v>599.35</v>
      </c>
      <c r="D4932" s="53" t="s">
        <v>7406</v>
      </c>
      <c r="E4932" s="55" t="s">
        <v>7405</v>
      </c>
      <c r="F4932" s="53" t="s">
        <v>201</v>
      </c>
    </row>
    <row r="4933" spans="1:6" x14ac:dyDescent="0.2">
      <c r="A4933" s="202" t="s">
        <v>7715</v>
      </c>
      <c r="B4933" s="203">
        <v>590.01</v>
      </c>
      <c r="D4933" s="53" t="s">
        <v>7407</v>
      </c>
      <c r="E4933" s="55" t="s">
        <v>7408</v>
      </c>
      <c r="F4933" s="53" t="s">
        <v>201</v>
      </c>
    </row>
    <row r="4934" spans="1:6" x14ac:dyDescent="0.2">
      <c r="A4934" s="202" t="s">
        <v>7716</v>
      </c>
      <c r="B4934" s="203">
        <v>1154.8699999999999</v>
      </c>
      <c r="D4934" s="53" t="s">
        <v>7409</v>
      </c>
      <c r="E4934" s="55" t="s">
        <v>7408</v>
      </c>
      <c r="F4934" s="53" t="s">
        <v>201</v>
      </c>
    </row>
    <row r="4935" spans="1:6" x14ac:dyDescent="0.2">
      <c r="A4935" s="202" t="s">
        <v>7718</v>
      </c>
      <c r="B4935" s="203">
        <v>1144.44</v>
      </c>
      <c r="D4935" s="53" t="s">
        <v>7410</v>
      </c>
      <c r="E4935" s="55" t="s">
        <v>7411</v>
      </c>
      <c r="F4935" s="53" t="s">
        <v>201</v>
      </c>
    </row>
    <row r="4936" spans="1:6" x14ac:dyDescent="0.2">
      <c r="A4936" s="202" t="s">
        <v>7719</v>
      </c>
      <c r="B4936" s="203">
        <v>1167.76</v>
      </c>
      <c r="D4936" s="53" t="s">
        <v>7412</v>
      </c>
      <c r="E4936" s="55" t="s">
        <v>7411</v>
      </c>
      <c r="F4936" s="53" t="s">
        <v>201</v>
      </c>
    </row>
    <row r="4937" spans="1:6" x14ac:dyDescent="0.2">
      <c r="A4937" s="202" t="s">
        <v>7721</v>
      </c>
      <c r="B4937" s="203">
        <v>1156.5</v>
      </c>
      <c r="D4937" s="53" t="s">
        <v>7413</v>
      </c>
      <c r="E4937" s="55" t="s">
        <v>7414</v>
      </c>
      <c r="F4937" s="53" t="s">
        <v>201</v>
      </c>
    </row>
    <row r="4938" spans="1:6" x14ac:dyDescent="0.2">
      <c r="A4938" s="202" t="s">
        <v>7722</v>
      </c>
      <c r="B4938" s="203">
        <v>1571.57</v>
      </c>
      <c r="D4938" s="53" t="s">
        <v>7415</v>
      </c>
      <c r="E4938" s="55" t="s">
        <v>7414</v>
      </c>
      <c r="F4938" s="53" t="s">
        <v>201</v>
      </c>
    </row>
    <row r="4939" spans="1:6" x14ac:dyDescent="0.2">
      <c r="A4939" s="202" t="s">
        <v>7724</v>
      </c>
      <c r="B4939" s="203">
        <v>1558.6</v>
      </c>
      <c r="D4939" s="53" t="s">
        <v>7416</v>
      </c>
      <c r="E4939" s="55" t="s">
        <v>7417</v>
      </c>
      <c r="F4939" s="53" t="s">
        <v>201</v>
      </c>
    </row>
    <row r="4940" spans="1:6" x14ac:dyDescent="0.2">
      <c r="A4940" s="202" t="s">
        <v>7725</v>
      </c>
      <c r="B4940" s="203">
        <v>1976.26</v>
      </c>
      <c r="D4940" s="53" t="s">
        <v>7418</v>
      </c>
      <c r="E4940" s="55" t="s">
        <v>7417</v>
      </c>
      <c r="F4940" s="53" t="s">
        <v>201</v>
      </c>
    </row>
    <row r="4941" spans="1:6" x14ac:dyDescent="0.2">
      <c r="A4941" s="202" t="s">
        <v>7727</v>
      </c>
      <c r="B4941" s="203">
        <v>1962.31</v>
      </c>
      <c r="D4941" s="53" t="s">
        <v>7419</v>
      </c>
      <c r="E4941" s="55" t="s">
        <v>7420</v>
      </c>
      <c r="F4941" s="53" t="s">
        <v>83</v>
      </c>
    </row>
    <row r="4942" spans="1:6" x14ac:dyDescent="0.2">
      <c r="A4942" s="202" t="s">
        <v>7728</v>
      </c>
      <c r="B4942" s="203">
        <v>2288.94</v>
      </c>
      <c r="D4942" s="53" t="s">
        <v>7421</v>
      </c>
      <c r="E4942" s="55" t="s">
        <v>7420</v>
      </c>
      <c r="F4942" s="53" t="s">
        <v>83</v>
      </c>
    </row>
    <row r="4943" spans="1:6" x14ac:dyDescent="0.2">
      <c r="A4943" s="202" t="s">
        <v>7730</v>
      </c>
      <c r="B4943" s="203">
        <v>2273.1</v>
      </c>
      <c r="D4943" s="53" t="s">
        <v>7422</v>
      </c>
      <c r="E4943" s="55" t="s">
        <v>7423</v>
      </c>
      <c r="F4943" s="53" t="s">
        <v>83</v>
      </c>
    </row>
    <row r="4944" spans="1:6" x14ac:dyDescent="0.2">
      <c r="A4944" s="202" t="s">
        <v>7731</v>
      </c>
      <c r="B4944" s="203">
        <v>2761.72</v>
      </c>
      <c r="D4944" s="53" t="s">
        <v>7424</v>
      </c>
      <c r="E4944" s="55" t="s">
        <v>7423</v>
      </c>
      <c r="F4944" s="53" t="s">
        <v>83</v>
      </c>
    </row>
    <row r="4945" spans="1:6" x14ac:dyDescent="0.2">
      <c r="A4945" s="202" t="s">
        <v>7733</v>
      </c>
      <c r="B4945" s="203">
        <v>2744.73</v>
      </c>
      <c r="D4945" s="53" t="s">
        <v>7425</v>
      </c>
      <c r="E4945" s="55" t="s">
        <v>7426</v>
      </c>
      <c r="F4945" s="53" t="s">
        <v>83</v>
      </c>
    </row>
    <row r="4946" spans="1:6" x14ac:dyDescent="0.2">
      <c r="A4946" s="202" t="s">
        <v>7734</v>
      </c>
      <c r="B4946" s="203">
        <v>5240.41</v>
      </c>
      <c r="D4946" s="53" t="s">
        <v>7427</v>
      </c>
      <c r="E4946" s="55" t="s">
        <v>7426</v>
      </c>
      <c r="F4946" s="53" t="s">
        <v>83</v>
      </c>
    </row>
    <row r="4947" spans="1:6" x14ac:dyDescent="0.2">
      <c r="A4947" s="202" t="s">
        <v>7736</v>
      </c>
      <c r="B4947" s="203">
        <v>5218.8599999999997</v>
      </c>
      <c r="D4947" s="53" t="s">
        <v>7428</v>
      </c>
      <c r="E4947" s="55" t="s">
        <v>7429</v>
      </c>
      <c r="F4947" s="53" t="s">
        <v>83</v>
      </c>
    </row>
    <row r="4948" spans="1:6" x14ac:dyDescent="0.2">
      <c r="A4948" s="202" t="s">
        <v>7737</v>
      </c>
      <c r="B4948" s="203">
        <v>3.11</v>
      </c>
      <c r="D4948" s="53" t="s">
        <v>7430</v>
      </c>
      <c r="E4948" s="55" t="s">
        <v>7429</v>
      </c>
      <c r="F4948" s="53" t="s">
        <v>83</v>
      </c>
    </row>
    <row r="4949" spans="1:6" x14ac:dyDescent="0.2">
      <c r="A4949" s="202" t="s">
        <v>7739</v>
      </c>
      <c r="B4949" s="203">
        <v>2.69</v>
      </c>
      <c r="D4949" s="53" t="s">
        <v>7431</v>
      </c>
      <c r="E4949" s="55" t="s">
        <v>7432</v>
      </c>
      <c r="F4949" s="53" t="s">
        <v>83</v>
      </c>
    </row>
    <row r="4950" spans="1:6" x14ac:dyDescent="0.2">
      <c r="A4950" s="202" t="s">
        <v>7740</v>
      </c>
      <c r="B4950" s="203">
        <v>15.92</v>
      </c>
      <c r="D4950" s="53" t="s">
        <v>7433</v>
      </c>
      <c r="E4950" s="55" t="s">
        <v>7432</v>
      </c>
      <c r="F4950" s="53" t="s">
        <v>83</v>
      </c>
    </row>
    <row r="4951" spans="1:6" x14ac:dyDescent="0.2">
      <c r="A4951" s="202" t="s">
        <v>7742</v>
      </c>
      <c r="B4951" s="203">
        <v>15.41</v>
      </c>
      <c r="D4951" s="53" t="s">
        <v>7434</v>
      </c>
      <c r="E4951" s="55" t="s">
        <v>7435</v>
      </c>
      <c r="F4951" s="53" t="s">
        <v>83</v>
      </c>
    </row>
    <row r="4952" spans="1:6" x14ac:dyDescent="0.2">
      <c r="A4952" s="202" t="s">
        <v>7743</v>
      </c>
      <c r="B4952" s="203">
        <v>15.92</v>
      </c>
      <c r="D4952" s="53" t="s">
        <v>7436</v>
      </c>
      <c r="E4952" s="55" t="s">
        <v>7435</v>
      </c>
      <c r="F4952" s="53" t="s">
        <v>83</v>
      </c>
    </row>
    <row r="4953" spans="1:6" x14ac:dyDescent="0.2">
      <c r="A4953" s="202" t="s">
        <v>7745</v>
      </c>
      <c r="B4953" s="203">
        <v>15.41</v>
      </c>
      <c r="D4953" s="53" t="s">
        <v>7437</v>
      </c>
      <c r="E4953" s="55" t="s">
        <v>7438</v>
      </c>
      <c r="F4953" s="53" t="s">
        <v>83</v>
      </c>
    </row>
    <row r="4954" spans="1:6" x14ac:dyDescent="0.2">
      <c r="A4954" s="202" t="s">
        <v>7746</v>
      </c>
      <c r="B4954" s="203">
        <v>16.18</v>
      </c>
      <c r="D4954" s="53" t="s">
        <v>7439</v>
      </c>
      <c r="E4954" s="55" t="s">
        <v>7438</v>
      </c>
      <c r="F4954" s="53" t="s">
        <v>83</v>
      </c>
    </row>
    <row r="4955" spans="1:6" x14ac:dyDescent="0.2">
      <c r="A4955" s="202" t="s">
        <v>7748</v>
      </c>
      <c r="B4955" s="203">
        <v>15.67</v>
      </c>
      <c r="D4955" s="53" t="s">
        <v>7440</v>
      </c>
      <c r="E4955" s="55" t="s">
        <v>7441</v>
      </c>
      <c r="F4955" s="53" t="s">
        <v>83</v>
      </c>
    </row>
    <row r="4956" spans="1:6" x14ac:dyDescent="0.2">
      <c r="A4956" s="202" t="s">
        <v>7749</v>
      </c>
      <c r="B4956" s="203">
        <v>16.18</v>
      </c>
      <c r="D4956" s="53" t="s">
        <v>7442</v>
      </c>
      <c r="E4956" s="55" t="s">
        <v>7441</v>
      </c>
      <c r="F4956" s="53" t="s">
        <v>83</v>
      </c>
    </row>
    <row r="4957" spans="1:6" x14ac:dyDescent="0.2">
      <c r="A4957" s="202" t="s">
        <v>7751</v>
      </c>
      <c r="B4957" s="203">
        <v>15.67</v>
      </c>
      <c r="D4957" s="53" t="s">
        <v>7443</v>
      </c>
      <c r="E4957" s="55" t="s">
        <v>7444</v>
      </c>
      <c r="F4957" s="53" t="s">
        <v>83</v>
      </c>
    </row>
    <row r="4958" spans="1:6" x14ac:dyDescent="0.2">
      <c r="A4958" s="202" t="s">
        <v>7752</v>
      </c>
      <c r="B4958" s="203">
        <v>16.84</v>
      </c>
      <c r="D4958" s="53" t="s">
        <v>7445</v>
      </c>
      <c r="E4958" s="55" t="s">
        <v>7444</v>
      </c>
      <c r="F4958" s="53" t="s">
        <v>83</v>
      </c>
    </row>
    <row r="4959" spans="1:6" x14ac:dyDescent="0.2">
      <c r="A4959" s="202" t="s">
        <v>7754</v>
      </c>
      <c r="B4959" s="203">
        <v>16.32</v>
      </c>
      <c r="D4959" s="53" t="s">
        <v>7446</v>
      </c>
      <c r="E4959" s="55" t="s">
        <v>7447</v>
      </c>
      <c r="F4959" s="53" t="s">
        <v>83</v>
      </c>
    </row>
    <row r="4960" spans="1:6" x14ac:dyDescent="0.2">
      <c r="A4960" s="202" t="s">
        <v>7755</v>
      </c>
      <c r="B4960" s="203">
        <v>16.89</v>
      </c>
      <c r="D4960" s="53" t="s">
        <v>7448</v>
      </c>
      <c r="E4960" s="55" t="s">
        <v>7447</v>
      </c>
      <c r="F4960" s="53" t="s">
        <v>83</v>
      </c>
    </row>
    <row r="4961" spans="1:6" x14ac:dyDescent="0.2">
      <c r="A4961" s="202" t="s">
        <v>7757</v>
      </c>
      <c r="B4961" s="203">
        <v>16.36</v>
      </c>
      <c r="D4961" s="53" t="s">
        <v>7449</v>
      </c>
      <c r="E4961" s="55" t="s">
        <v>7450</v>
      </c>
      <c r="F4961" s="53" t="s">
        <v>83</v>
      </c>
    </row>
    <row r="4962" spans="1:6" x14ac:dyDescent="0.2">
      <c r="A4962" s="202" t="s">
        <v>7758</v>
      </c>
      <c r="B4962" s="203">
        <v>17.149999999999999</v>
      </c>
      <c r="D4962" s="53" t="s">
        <v>7451</v>
      </c>
      <c r="E4962" s="55" t="s">
        <v>7450</v>
      </c>
      <c r="F4962" s="53" t="s">
        <v>83</v>
      </c>
    </row>
    <row r="4963" spans="1:6" x14ac:dyDescent="0.2">
      <c r="A4963" s="202" t="s">
        <v>7760</v>
      </c>
      <c r="B4963" s="203">
        <v>16.61</v>
      </c>
      <c r="D4963" s="53" t="s">
        <v>7452</v>
      </c>
      <c r="E4963" s="55" t="s">
        <v>7453</v>
      </c>
      <c r="F4963" s="53" t="s">
        <v>83</v>
      </c>
    </row>
    <row r="4964" spans="1:6" x14ac:dyDescent="0.2">
      <c r="A4964" s="202" t="s">
        <v>7761</v>
      </c>
      <c r="B4964" s="203">
        <v>17.2</v>
      </c>
      <c r="D4964" s="53" t="s">
        <v>7454</v>
      </c>
      <c r="E4964" s="55" t="s">
        <v>7453</v>
      </c>
      <c r="F4964" s="53" t="s">
        <v>83</v>
      </c>
    </row>
    <row r="4965" spans="1:6" x14ac:dyDescent="0.2">
      <c r="A4965" s="202" t="s">
        <v>7763</v>
      </c>
      <c r="B4965" s="203">
        <v>16.649999999999999</v>
      </c>
      <c r="D4965" s="53" t="s">
        <v>7455</v>
      </c>
      <c r="E4965" s="55" t="s">
        <v>7456</v>
      </c>
      <c r="F4965" s="53" t="s">
        <v>83</v>
      </c>
    </row>
    <row r="4966" spans="1:6" x14ac:dyDescent="0.2">
      <c r="A4966" s="202" t="s">
        <v>7764</v>
      </c>
      <c r="B4966" s="203">
        <v>17.46</v>
      </c>
      <c r="D4966" s="53" t="s">
        <v>7457</v>
      </c>
      <c r="E4966" s="55" t="s">
        <v>7456</v>
      </c>
      <c r="F4966" s="53" t="s">
        <v>83</v>
      </c>
    </row>
    <row r="4967" spans="1:6" x14ac:dyDescent="0.2">
      <c r="A4967" s="202" t="s">
        <v>7766</v>
      </c>
      <c r="B4967" s="203">
        <v>16.899999999999999</v>
      </c>
      <c r="D4967" s="53" t="s">
        <v>7458</v>
      </c>
      <c r="E4967" s="55" t="s">
        <v>7459</v>
      </c>
      <c r="F4967" s="53" t="s">
        <v>83</v>
      </c>
    </row>
    <row r="4968" spans="1:6" x14ac:dyDescent="0.2">
      <c r="A4968" s="202" t="s">
        <v>7767</v>
      </c>
      <c r="B4968" s="203">
        <v>18.13</v>
      </c>
      <c r="D4968" s="53" t="s">
        <v>7460</v>
      </c>
      <c r="E4968" s="55" t="s">
        <v>7459</v>
      </c>
      <c r="F4968" s="53" t="s">
        <v>83</v>
      </c>
    </row>
    <row r="4969" spans="1:6" x14ac:dyDescent="0.2">
      <c r="A4969" s="202" t="s">
        <v>7769</v>
      </c>
      <c r="B4969" s="203">
        <v>17.55</v>
      </c>
      <c r="D4969" s="53" t="s">
        <v>7461</v>
      </c>
      <c r="E4969" s="55" t="s">
        <v>7462</v>
      </c>
      <c r="F4969" s="53" t="s">
        <v>83</v>
      </c>
    </row>
    <row r="4970" spans="1:6" x14ac:dyDescent="0.2">
      <c r="A4970" s="202" t="s">
        <v>7770</v>
      </c>
      <c r="B4970" s="203">
        <v>18.84</v>
      </c>
      <c r="D4970" s="53" t="s">
        <v>7463</v>
      </c>
      <c r="E4970" s="55" t="s">
        <v>7462</v>
      </c>
      <c r="F4970" s="53" t="s">
        <v>83</v>
      </c>
    </row>
    <row r="4971" spans="1:6" x14ac:dyDescent="0.2">
      <c r="A4971" s="202" t="s">
        <v>7772</v>
      </c>
      <c r="B4971" s="203">
        <v>18.25</v>
      </c>
      <c r="D4971" s="53" t="s">
        <v>7464</v>
      </c>
      <c r="E4971" s="55" t="s">
        <v>7465</v>
      </c>
      <c r="F4971" s="53" t="s">
        <v>83</v>
      </c>
    </row>
    <row r="4972" spans="1:6" x14ac:dyDescent="0.2">
      <c r="A4972" s="202" t="s">
        <v>7773</v>
      </c>
      <c r="B4972" s="203">
        <v>19.809999999999999</v>
      </c>
      <c r="D4972" s="53" t="s">
        <v>7466</v>
      </c>
      <c r="E4972" s="55" t="s">
        <v>7465</v>
      </c>
      <c r="F4972" s="53" t="s">
        <v>83</v>
      </c>
    </row>
    <row r="4973" spans="1:6" x14ac:dyDescent="0.2">
      <c r="A4973" s="202" t="s">
        <v>7775</v>
      </c>
      <c r="B4973" s="203">
        <v>19.190000000000001</v>
      </c>
      <c r="D4973" s="53" t="s">
        <v>7467</v>
      </c>
      <c r="E4973" s="55" t="s">
        <v>7468</v>
      </c>
      <c r="F4973" s="53" t="s">
        <v>83</v>
      </c>
    </row>
    <row r="4974" spans="1:6" x14ac:dyDescent="0.2">
      <c r="A4974" s="202" t="s">
        <v>7776</v>
      </c>
      <c r="B4974" s="203">
        <v>20.39</v>
      </c>
      <c r="D4974" s="53" t="s">
        <v>7469</v>
      </c>
      <c r="E4974" s="55" t="s">
        <v>7468</v>
      </c>
      <c r="F4974" s="53" t="s">
        <v>83</v>
      </c>
    </row>
    <row r="4975" spans="1:6" x14ac:dyDescent="0.2">
      <c r="A4975" s="202" t="s">
        <v>7778</v>
      </c>
      <c r="B4975" s="203">
        <v>19.739999999999998</v>
      </c>
      <c r="D4975" s="53" t="s">
        <v>7470</v>
      </c>
      <c r="E4975" s="55" t="s">
        <v>7471</v>
      </c>
      <c r="F4975" s="53" t="s">
        <v>83</v>
      </c>
    </row>
    <row r="4976" spans="1:6" x14ac:dyDescent="0.2">
      <c r="A4976" s="202" t="s">
        <v>7779</v>
      </c>
      <c r="B4976" s="203">
        <v>21.58</v>
      </c>
      <c r="D4976" s="53" t="s">
        <v>7472</v>
      </c>
      <c r="E4976" s="55" t="s">
        <v>7471</v>
      </c>
      <c r="F4976" s="53" t="s">
        <v>83</v>
      </c>
    </row>
    <row r="4977" spans="1:6" x14ac:dyDescent="0.2">
      <c r="A4977" s="202" t="s">
        <v>7781</v>
      </c>
      <c r="B4977" s="203">
        <v>20.89</v>
      </c>
      <c r="D4977" s="53" t="s">
        <v>7473</v>
      </c>
      <c r="E4977" s="55" t="s">
        <v>7474</v>
      </c>
      <c r="F4977" s="53" t="s">
        <v>83</v>
      </c>
    </row>
    <row r="4978" spans="1:6" x14ac:dyDescent="0.2">
      <c r="A4978" s="202" t="s">
        <v>7782</v>
      </c>
      <c r="B4978" s="203">
        <v>22.55</v>
      </c>
      <c r="D4978" s="53" t="s">
        <v>7475</v>
      </c>
      <c r="E4978" s="55" t="s">
        <v>7474</v>
      </c>
      <c r="F4978" s="53" t="s">
        <v>83</v>
      </c>
    </row>
    <row r="4979" spans="1:6" x14ac:dyDescent="0.2">
      <c r="A4979" s="202" t="s">
        <v>7784</v>
      </c>
      <c r="B4979" s="203">
        <v>21.84</v>
      </c>
      <c r="D4979" s="53" t="s">
        <v>7476</v>
      </c>
      <c r="E4979" s="55" t="s">
        <v>7477</v>
      </c>
      <c r="F4979" s="53" t="s">
        <v>83</v>
      </c>
    </row>
    <row r="4980" spans="1:6" x14ac:dyDescent="0.2">
      <c r="A4980" s="202" t="s">
        <v>7785</v>
      </c>
      <c r="B4980" s="203">
        <v>25.42</v>
      </c>
      <c r="D4980" s="53" t="s">
        <v>7478</v>
      </c>
      <c r="E4980" s="55" t="s">
        <v>7477</v>
      </c>
      <c r="F4980" s="53" t="s">
        <v>83</v>
      </c>
    </row>
    <row r="4981" spans="1:6" x14ac:dyDescent="0.2">
      <c r="A4981" s="202" t="s">
        <v>7787</v>
      </c>
      <c r="B4981" s="203">
        <v>24.63</v>
      </c>
      <c r="D4981" s="53" t="s">
        <v>7479</v>
      </c>
      <c r="E4981" s="55" t="s">
        <v>7480</v>
      </c>
      <c r="F4981" s="53" t="s">
        <v>83</v>
      </c>
    </row>
    <row r="4982" spans="1:6" x14ac:dyDescent="0.2">
      <c r="A4982" s="202" t="s">
        <v>7788</v>
      </c>
      <c r="B4982" s="203">
        <v>44.37</v>
      </c>
      <c r="D4982" s="53" t="s">
        <v>7481</v>
      </c>
      <c r="E4982" s="55" t="s">
        <v>7480</v>
      </c>
      <c r="F4982" s="53" t="s">
        <v>83</v>
      </c>
    </row>
    <row r="4983" spans="1:6" x14ac:dyDescent="0.2">
      <c r="A4983" s="202" t="s">
        <v>7790</v>
      </c>
      <c r="B4983" s="203">
        <v>42.07</v>
      </c>
      <c r="D4983" s="53" t="s">
        <v>7482</v>
      </c>
      <c r="E4983" s="55" t="s">
        <v>7483</v>
      </c>
      <c r="F4983" s="53" t="s">
        <v>201</v>
      </c>
    </row>
    <row r="4984" spans="1:6" x14ac:dyDescent="0.2">
      <c r="A4984" s="202" t="s">
        <v>7791</v>
      </c>
      <c r="B4984" s="203">
        <v>45.46</v>
      </c>
      <c r="D4984" s="53" t="s">
        <v>7484</v>
      </c>
      <c r="E4984" s="55" t="s">
        <v>7483</v>
      </c>
      <c r="F4984" s="53" t="s">
        <v>201</v>
      </c>
    </row>
    <row r="4985" spans="1:6" x14ac:dyDescent="0.2">
      <c r="A4985" s="202" t="s">
        <v>7793</v>
      </c>
      <c r="B4985" s="203">
        <v>43.1</v>
      </c>
      <c r="D4985" s="53" t="s">
        <v>7485</v>
      </c>
      <c r="E4985" s="55" t="s">
        <v>7486</v>
      </c>
      <c r="F4985" s="53" t="s">
        <v>201</v>
      </c>
    </row>
    <row r="4986" spans="1:6" x14ac:dyDescent="0.2">
      <c r="A4986" s="202" t="s">
        <v>7794</v>
      </c>
      <c r="B4986" s="203">
        <v>82.03</v>
      </c>
      <c r="D4986" s="53" t="s">
        <v>7487</v>
      </c>
      <c r="E4986" s="55" t="s">
        <v>7486</v>
      </c>
      <c r="F4986" s="53" t="s">
        <v>201</v>
      </c>
    </row>
    <row r="4987" spans="1:6" x14ac:dyDescent="0.2">
      <c r="A4987" s="202" t="s">
        <v>7796</v>
      </c>
      <c r="B4987" s="203">
        <v>78.260000000000005</v>
      </c>
      <c r="D4987" s="53" t="s">
        <v>7488</v>
      </c>
      <c r="E4987" s="55" t="s">
        <v>7489</v>
      </c>
      <c r="F4987" s="53" t="s">
        <v>201</v>
      </c>
    </row>
    <row r="4988" spans="1:6" x14ac:dyDescent="0.2">
      <c r="A4988" s="202" t="s">
        <v>7797</v>
      </c>
      <c r="B4988" s="203">
        <v>115.74</v>
      </c>
      <c r="D4988" s="53" t="s">
        <v>7490</v>
      </c>
      <c r="E4988" s="55" t="s">
        <v>7489</v>
      </c>
      <c r="F4988" s="53" t="s">
        <v>201</v>
      </c>
    </row>
    <row r="4989" spans="1:6" x14ac:dyDescent="0.2">
      <c r="A4989" s="202" t="s">
        <v>7799</v>
      </c>
      <c r="B4989" s="203">
        <v>111.42</v>
      </c>
      <c r="D4989" s="53" t="s">
        <v>7491</v>
      </c>
      <c r="E4989" s="55" t="s">
        <v>7492</v>
      </c>
      <c r="F4989" s="53" t="s">
        <v>201</v>
      </c>
    </row>
    <row r="4990" spans="1:6" x14ac:dyDescent="0.2">
      <c r="A4990" s="202" t="s">
        <v>7800</v>
      </c>
      <c r="B4990" s="203">
        <v>181.19</v>
      </c>
      <c r="D4990" s="53" t="s">
        <v>7493</v>
      </c>
      <c r="E4990" s="55" t="s">
        <v>7492</v>
      </c>
      <c r="F4990" s="53" t="s">
        <v>201</v>
      </c>
    </row>
    <row r="4991" spans="1:6" x14ac:dyDescent="0.2">
      <c r="A4991" s="202" t="s">
        <v>7802</v>
      </c>
      <c r="B4991" s="203">
        <v>176.43</v>
      </c>
      <c r="D4991" s="53" t="s">
        <v>7494</v>
      </c>
      <c r="E4991" s="55" t="s">
        <v>7495</v>
      </c>
      <c r="F4991" s="53" t="s">
        <v>201</v>
      </c>
    </row>
    <row r="4992" spans="1:6" x14ac:dyDescent="0.2">
      <c r="A4992" s="202" t="s">
        <v>7803</v>
      </c>
      <c r="B4992" s="203">
        <v>231.36</v>
      </c>
      <c r="D4992" s="53" t="s">
        <v>7496</v>
      </c>
      <c r="E4992" s="55" t="s">
        <v>7495</v>
      </c>
      <c r="F4992" s="53" t="s">
        <v>201</v>
      </c>
    </row>
    <row r="4993" spans="1:6" x14ac:dyDescent="0.2">
      <c r="A4993" s="202" t="s">
        <v>7805</v>
      </c>
      <c r="B4993" s="203">
        <v>225.56</v>
      </c>
      <c r="D4993" s="53" t="s">
        <v>7497</v>
      </c>
      <c r="E4993" s="55" t="s">
        <v>7498</v>
      </c>
      <c r="F4993" s="53" t="s">
        <v>201</v>
      </c>
    </row>
    <row r="4994" spans="1:6" x14ac:dyDescent="0.2">
      <c r="A4994" s="202" t="s">
        <v>7806</v>
      </c>
      <c r="B4994" s="203">
        <v>243.62</v>
      </c>
      <c r="D4994" s="53" t="s">
        <v>7499</v>
      </c>
      <c r="E4994" s="55" t="s">
        <v>7498</v>
      </c>
      <c r="F4994" s="53" t="s">
        <v>201</v>
      </c>
    </row>
    <row r="4995" spans="1:6" x14ac:dyDescent="0.2">
      <c r="A4995" s="202" t="s">
        <v>7808</v>
      </c>
      <c r="B4995" s="203">
        <v>237.78</v>
      </c>
      <c r="D4995" s="53" t="s">
        <v>7500</v>
      </c>
      <c r="E4995" s="55" t="s">
        <v>7501</v>
      </c>
      <c r="F4995" s="53" t="s">
        <v>201</v>
      </c>
    </row>
    <row r="4996" spans="1:6" x14ac:dyDescent="0.2">
      <c r="A4996" s="202" t="s">
        <v>7809</v>
      </c>
      <c r="B4996" s="203">
        <v>305.01</v>
      </c>
      <c r="D4996" s="53" t="s">
        <v>7502</v>
      </c>
      <c r="E4996" s="55" t="s">
        <v>7501</v>
      </c>
      <c r="F4996" s="53" t="s">
        <v>201</v>
      </c>
    </row>
    <row r="4997" spans="1:6" x14ac:dyDescent="0.2">
      <c r="A4997" s="202" t="s">
        <v>7811</v>
      </c>
      <c r="B4997" s="203">
        <v>298.07</v>
      </c>
      <c r="D4997" s="53" t="s">
        <v>7503</v>
      </c>
      <c r="E4997" s="55" t="s">
        <v>7504</v>
      </c>
      <c r="F4997" s="53" t="s">
        <v>201</v>
      </c>
    </row>
    <row r="4998" spans="1:6" x14ac:dyDescent="0.2">
      <c r="A4998" s="202" t="s">
        <v>7812</v>
      </c>
      <c r="B4998" s="203">
        <v>412.73</v>
      </c>
      <c r="D4998" s="53" t="s">
        <v>7505</v>
      </c>
      <c r="E4998" s="55" t="s">
        <v>7504</v>
      </c>
      <c r="F4998" s="53" t="s">
        <v>201</v>
      </c>
    </row>
    <row r="4999" spans="1:6" x14ac:dyDescent="0.2">
      <c r="A4999" s="202" t="s">
        <v>7814</v>
      </c>
      <c r="B4999" s="203">
        <v>404.94</v>
      </c>
      <c r="D4999" s="53" t="s">
        <v>7506</v>
      </c>
      <c r="E4999" s="55" t="s">
        <v>7507</v>
      </c>
      <c r="F4999" s="53" t="s">
        <v>201</v>
      </c>
    </row>
    <row r="5000" spans="1:6" x14ac:dyDescent="0.2">
      <c r="A5000" s="202" t="s">
        <v>7815</v>
      </c>
      <c r="B5000" s="203">
        <v>484.55</v>
      </c>
      <c r="D5000" s="53" t="s">
        <v>7508</v>
      </c>
      <c r="E5000" s="55" t="s">
        <v>7507</v>
      </c>
      <c r="F5000" s="53" t="s">
        <v>201</v>
      </c>
    </row>
    <row r="5001" spans="1:6" x14ac:dyDescent="0.2">
      <c r="A5001" s="202" t="s">
        <v>7817</v>
      </c>
      <c r="B5001" s="203">
        <v>476.06</v>
      </c>
      <c r="D5001" s="53" t="s">
        <v>7509</v>
      </c>
      <c r="E5001" s="55" t="s">
        <v>7510</v>
      </c>
      <c r="F5001" s="53" t="s">
        <v>201</v>
      </c>
    </row>
    <row r="5002" spans="1:6" x14ac:dyDescent="0.2">
      <c r="A5002" s="202" t="s">
        <v>7818</v>
      </c>
      <c r="B5002" s="203">
        <v>493.07</v>
      </c>
      <c r="D5002" s="53" t="s">
        <v>7511</v>
      </c>
      <c r="E5002" s="55" t="s">
        <v>7510</v>
      </c>
      <c r="F5002" s="53" t="s">
        <v>201</v>
      </c>
    </row>
    <row r="5003" spans="1:6" x14ac:dyDescent="0.2">
      <c r="A5003" s="202" t="s">
        <v>7820</v>
      </c>
      <c r="B5003" s="203">
        <v>483.86</v>
      </c>
      <c r="D5003" s="53" t="s">
        <v>7512</v>
      </c>
      <c r="E5003" s="55" t="s">
        <v>7513</v>
      </c>
      <c r="F5003" s="53" t="s">
        <v>201</v>
      </c>
    </row>
    <row r="5004" spans="1:6" x14ac:dyDescent="0.2">
      <c r="A5004" s="202" t="s">
        <v>7821</v>
      </c>
      <c r="B5004" s="203">
        <v>623.91999999999996</v>
      </c>
      <c r="D5004" s="53" t="s">
        <v>7514</v>
      </c>
      <c r="E5004" s="55" t="s">
        <v>7513</v>
      </c>
      <c r="F5004" s="53" t="s">
        <v>201</v>
      </c>
    </row>
    <row r="5005" spans="1:6" x14ac:dyDescent="0.2">
      <c r="A5005" s="202" t="s">
        <v>7823</v>
      </c>
      <c r="B5005" s="203">
        <v>613.74</v>
      </c>
      <c r="D5005" s="53" t="s">
        <v>7515</v>
      </c>
      <c r="E5005" s="55" t="s">
        <v>7516</v>
      </c>
      <c r="F5005" s="53" t="s">
        <v>201</v>
      </c>
    </row>
    <row r="5006" spans="1:6" x14ac:dyDescent="0.2">
      <c r="A5006" s="202" t="s">
        <v>7824</v>
      </c>
      <c r="B5006" s="203">
        <v>731.98</v>
      </c>
      <c r="D5006" s="53" t="s">
        <v>7517</v>
      </c>
      <c r="E5006" s="55" t="s">
        <v>7516</v>
      </c>
      <c r="F5006" s="53" t="s">
        <v>201</v>
      </c>
    </row>
    <row r="5007" spans="1:6" x14ac:dyDescent="0.2">
      <c r="A5007" s="202" t="s">
        <v>7826</v>
      </c>
      <c r="B5007" s="203">
        <v>720.1</v>
      </c>
      <c r="D5007" s="53" t="s">
        <v>7518</v>
      </c>
      <c r="E5007" s="55" t="s">
        <v>7519</v>
      </c>
      <c r="F5007" s="53" t="s">
        <v>201</v>
      </c>
    </row>
    <row r="5008" spans="1:6" x14ac:dyDescent="0.2">
      <c r="A5008" s="202" t="s">
        <v>7827</v>
      </c>
      <c r="B5008" s="203">
        <v>1407.29</v>
      </c>
      <c r="D5008" s="53" t="s">
        <v>7520</v>
      </c>
      <c r="E5008" s="55" t="s">
        <v>7519</v>
      </c>
      <c r="F5008" s="53" t="s">
        <v>201</v>
      </c>
    </row>
    <row r="5009" spans="1:6" x14ac:dyDescent="0.2">
      <c r="A5009" s="202" t="s">
        <v>7829</v>
      </c>
      <c r="B5009" s="203">
        <v>1394.3</v>
      </c>
      <c r="D5009" s="53" t="s">
        <v>7521</v>
      </c>
      <c r="E5009" s="55" t="s">
        <v>7522</v>
      </c>
      <c r="F5009" s="53" t="s">
        <v>201</v>
      </c>
    </row>
    <row r="5010" spans="1:6" x14ac:dyDescent="0.2">
      <c r="A5010" s="202" t="s">
        <v>7830</v>
      </c>
      <c r="B5010" s="203">
        <v>1633.11</v>
      </c>
      <c r="D5010" s="53" t="s">
        <v>7523</v>
      </c>
      <c r="E5010" s="55" t="s">
        <v>7522</v>
      </c>
      <c r="F5010" s="53" t="s">
        <v>201</v>
      </c>
    </row>
    <row r="5011" spans="1:6" x14ac:dyDescent="0.2">
      <c r="A5011" s="202" t="s">
        <v>7832</v>
      </c>
      <c r="B5011" s="203">
        <v>1618.16</v>
      </c>
      <c r="D5011" s="53" t="s">
        <v>7524</v>
      </c>
      <c r="E5011" s="55" t="s">
        <v>7525</v>
      </c>
      <c r="F5011" s="53" t="s">
        <v>201</v>
      </c>
    </row>
    <row r="5012" spans="1:6" x14ac:dyDescent="0.2">
      <c r="A5012" s="202" t="s">
        <v>7833</v>
      </c>
      <c r="B5012" s="203">
        <v>1896.17</v>
      </c>
      <c r="D5012" s="53" t="s">
        <v>7526</v>
      </c>
      <c r="E5012" s="55" t="s">
        <v>7525</v>
      </c>
      <c r="F5012" s="53" t="s">
        <v>201</v>
      </c>
    </row>
    <row r="5013" spans="1:6" x14ac:dyDescent="0.2">
      <c r="A5013" s="202" t="s">
        <v>7835</v>
      </c>
      <c r="B5013" s="203">
        <v>1878.81</v>
      </c>
      <c r="D5013" s="53" t="s">
        <v>7527</v>
      </c>
      <c r="E5013" s="55" t="s">
        <v>7528</v>
      </c>
      <c r="F5013" s="53" t="s">
        <v>201</v>
      </c>
    </row>
    <row r="5014" spans="1:6" x14ac:dyDescent="0.2">
      <c r="A5014" s="202" t="s">
        <v>7836</v>
      </c>
      <c r="B5014" s="203">
        <v>2699</v>
      </c>
      <c r="D5014" s="53" t="s">
        <v>7529</v>
      </c>
      <c r="E5014" s="55" t="s">
        <v>7528</v>
      </c>
      <c r="F5014" s="53" t="s">
        <v>201</v>
      </c>
    </row>
    <row r="5015" spans="1:6" x14ac:dyDescent="0.2">
      <c r="A5015" s="202" t="s">
        <v>7838</v>
      </c>
      <c r="B5015" s="203">
        <v>2677.66</v>
      </c>
      <c r="D5015" s="53" t="s">
        <v>7530</v>
      </c>
      <c r="E5015" s="55" t="s">
        <v>7531</v>
      </c>
      <c r="F5015" s="53" t="s">
        <v>201</v>
      </c>
    </row>
    <row r="5016" spans="1:6" x14ac:dyDescent="0.2">
      <c r="A5016" s="202" t="s">
        <v>7839</v>
      </c>
      <c r="B5016" s="203">
        <v>44.37</v>
      </c>
      <c r="D5016" s="53" t="s">
        <v>7532</v>
      </c>
      <c r="E5016" s="55" t="s">
        <v>7531</v>
      </c>
      <c r="F5016" s="53" t="s">
        <v>201</v>
      </c>
    </row>
    <row r="5017" spans="1:6" x14ac:dyDescent="0.2">
      <c r="A5017" s="202" t="s">
        <v>7841</v>
      </c>
      <c r="B5017" s="203">
        <v>42.07</v>
      </c>
      <c r="D5017" s="53" t="s">
        <v>7533</v>
      </c>
      <c r="E5017" s="55" t="s">
        <v>7534</v>
      </c>
      <c r="F5017" s="53" t="s">
        <v>201</v>
      </c>
    </row>
    <row r="5018" spans="1:6" x14ac:dyDescent="0.2">
      <c r="A5018" s="202" t="s">
        <v>7842</v>
      </c>
      <c r="B5018" s="203">
        <v>45.46</v>
      </c>
      <c r="D5018" s="53" t="s">
        <v>7535</v>
      </c>
      <c r="E5018" s="55" t="s">
        <v>7534</v>
      </c>
      <c r="F5018" s="53" t="s">
        <v>201</v>
      </c>
    </row>
    <row r="5019" spans="1:6" x14ac:dyDescent="0.2">
      <c r="A5019" s="202" t="s">
        <v>7844</v>
      </c>
      <c r="B5019" s="203">
        <v>43.1</v>
      </c>
      <c r="D5019" s="53" t="s">
        <v>7536</v>
      </c>
      <c r="E5019" s="55" t="s">
        <v>7537</v>
      </c>
      <c r="F5019" s="53" t="s">
        <v>201</v>
      </c>
    </row>
    <row r="5020" spans="1:6" x14ac:dyDescent="0.2">
      <c r="A5020" s="202" t="s">
        <v>7845</v>
      </c>
      <c r="B5020" s="203">
        <v>82.03</v>
      </c>
      <c r="D5020" s="53" t="s">
        <v>7538</v>
      </c>
      <c r="E5020" s="55" t="s">
        <v>7537</v>
      </c>
      <c r="F5020" s="53" t="s">
        <v>201</v>
      </c>
    </row>
    <row r="5021" spans="1:6" x14ac:dyDescent="0.2">
      <c r="A5021" s="202" t="s">
        <v>7847</v>
      </c>
      <c r="B5021" s="203">
        <v>78.260000000000005</v>
      </c>
      <c r="D5021" s="53" t="s">
        <v>7539</v>
      </c>
      <c r="E5021" s="55" t="s">
        <v>7540</v>
      </c>
      <c r="F5021" s="53" t="s">
        <v>201</v>
      </c>
    </row>
    <row r="5022" spans="1:6" x14ac:dyDescent="0.2">
      <c r="A5022" s="202" t="s">
        <v>7848</v>
      </c>
      <c r="B5022" s="203">
        <v>115.74</v>
      </c>
      <c r="D5022" s="53" t="s">
        <v>7541</v>
      </c>
      <c r="E5022" s="55" t="s">
        <v>7540</v>
      </c>
      <c r="F5022" s="53" t="s">
        <v>201</v>
      </c>
    </row>
    <row r="5023" spans="1:6" x14ac:dyDescent="0.2">
      <c r="A5023" s="202" t="s">
        <v>7850</v>
      </c>
      <c r="B5023" s="203">
        <v>111.42</v>
      </c>
      <c r="D5023" s="53" t="s">
        <v>7542</v>
      </c>
      <c r="E5023" s="55" t="s">
        <v>7543</v>
      </c>
      <c r="F5023" s="53" t="s">
        <v>201</v>
      </c>
    </row>
    <row r="5024" spans="1:6" x14ac:dyDescent="0.2">
      <c r="A5024" s="202" t="s">
        <v>7851</v>
      </c>
      <c r="B5024" s="203">
        <v>227.55</v>
      </c>
      <c r="D5024" s="53" t="s">
        <v>7544</v>
      </c>
      <c r="E5024" s="55" t="s">
        <v>7543</v>
      </c>
      <c r="F5024" s="53" t="s">
        <v>201</v>
      </c>
    </row>
    <row r="5025" spans="1:6" x14ac:dyDescent="0.2">
      <c r="A5025" s="202" t="s">
        <v>7853</v>
      </c>
      <c r="B5025" s="203">
        <v>221.69</v>
      </c>
      <c r="D5025" s="53" t="s">
        <v>7545</v>
      </c>
      <c r="E5025" s="55" t="s">
        <v>7546</v>
      </c>
      <c r="F5025" s="53" t="s">
        <v>201</v>
      </c>
    </row>
    <row r="5026" spans="1:6" x14ac:dyDescent="0.2">
      <c r="A5026" s="202" t="s">
        <v>7854</v>
      </c>
      <c r="B5026" s="203">
        <v>309.36</v>
      </c>
      <c r="D5026" s="53" t="s">
        <v>7547</v>
      </c>
      <c r="E5026" s="55" t="s">
        <v>7546</v>
      </c>
      <c r="F5026" s="53" t="s">
        <v>201</v>
      </c>
    </row>
    <row r="5027" spans="1:6" x14ac:dyDescent="0.2">
      <c r="A5027" s="202" t="s">
        <v>7856</v>
      </c>
      <c r="B5027" s="203">
        <v>302.97000000000003</v>
      </c>
      <c r="D5027" s="53" t="s">
        <v>7548</v>
      </c>
      <c r="E5027" s="55" t="s">
        <v>7549</v>
      </c>
      <c r="F5027" s="53" t="s">
        <v>201</v>
      </c>
    </row>
    <row r="5028" spans="1:6" x14ac:dyDescent="0.2">
      <c r="A5028" s="202" t="s">
        <v>7857</v>
      </c>
      <c r="B5028" s="203">
        <v>315.74</v>
      </c>
      <c r="D5028" s="53" t="s">
        <v>7550</v>
      </c>
      <c r="E5028" s="55" t="s">
        <v>7549</v>
      </c>
      <c r="F5028" s="53" t="s">
        <v>201</v>
      </c>
    </row>
    <row r="5029" spans="1:6" x14ac:dyDescent="0.2">
      <c r="A5029" s="202" t="s">
        <v>7859</v>
      </c>
      <c r="B5029" s="203">
        <v>309.38</v>
      </c>
      <c r="D5029" s="53" t="s">
        <v>7551</v>
      </c>
      <c r="E5029" s="55" t="s">
        <v>7552</v>
      </c>
      <c r="F5029" s="53" t="s">
        <v>201</v>
      </c>
    </row>
    <row r="5030" spans="1:6" x14ac:dyDescent="0.2">
      <c r="A5030" s="202" t="s">
        <v>7860</v>
      </c>
      <c r="B5030" s="203">
        <v>403.03</v>
      </c>
      <c r="D5030" s="53" t="s">
        <v>7553</v>
      </c>
      <c r="E5030" s="55" t="s">
        <v>7552</v>
      </c>
      <c r="F5030" s="53" t="s">
        <v>201</v>
      </c>
    </row>
    <row r="5031" spans="1:6" x14ac:dyDescent="0.2">
      <c r="A5031" s="202" t="s">
        <v>7862</v>
      </c>
      <c r="B5031" s="203">
        <v>395.64</v>
      </c>
      <c r="D5031" s="53" t="s">
        <v>7554</v>
      </c>
      <c r="E5031" s="55" t="s">
        <v>7555</v>
      </c>
      <c r="F5031" s="53" t="s">
        <v>201</v>
      </c>
    </row>
    <row r="5032" spans="1:6" x14ac:dyDescent="0.2">
      <c r="A5032" s="202" t="s">
        <v>7863</v>
      </c>
      <c r="B5032" s="203">
        <v>509.59</v>
      </c>
      <c r="D5032" s="53" t="s">
        <v>7556</v>
      </c>
      <c r="E5032" s="55" t="s">
        <v>7555</v>
      </c>
      <c r="F5032" s="53" t="s">
        <v>201</v>
      </c>
    </row>
    <row r="5033" spans="1:6" x14ac:dyDescent="0.2">
      <c r="A5033" s="202" t="s">
        <v>7865</v>
      </c>
      <c r="B5033" s="203">
        <v>501.16</v>
      </c>
      <c r="D5033" s="53" t="s">
        <v>7557</v>
      </c>
      <c r="E5033" s="55" t="s">
        <v>7558</v>
      </c>
      <c r="F5033" s="53" t="s">
        <v>201</v>
      </c>
    </row>
    <row r="5034" spans="1:6" x14ac:dyDescent="0.2">
      <c r="A5034" s="202" t="s">
        <v>7866</v>
      </c>
      <c r="B5034" s="203">
        <v>606.88</v>
      </c>
      <c r="D5034" s="53" t="s">
        <v>7559</v>
      </c>
      <c r="E5034" s="55" t="s">
        <v>7558</v>
      </c>
      <c r="F5034" s="53" t="s">
        <v>201</v>
      </c>
    </row>
    <row r="5035" spans="1:6" x14ac:dyDescent="0.2">
      <c r="A5035" s="202" t="s">
        <v>7868</v>
      </c>
      <c r="B5035" s="203">
        <v>597.30999999999995</v>
      </c>
      <c r="D5035" s="53" t="s">
        <v>7560</v>
      </c>
      <c r="E5035" s="55" t="s">
        <v>7561</v>
      </c>
      <c r="F5035" s="53" t="s">
        <v>201</v>
      </c>
    </row>
    <row r="5036" spans="1:6" x14ac:dyDescent="0.2">
      <c r="A5036" s="202" t="s">
        <v>7869</v>
      </c>
      <c r="B5036" s="203">
        <v>1164.1300000000001</v>
      </c>
      <c r="D5036" s="53" t="s">
        <v>7562</v>
      </c>
      <c r="E5036" s="55" t="s">
        <v>7561</v>
      </c>
      <c r="F5036" s="53" t="s">
        <v>201</v>
      </c>
    </row>
    <row r="5037" spans="1:6" x14ac:dyDescent="0.2">
      <c r="A5037" s="202" t="s">
        <v>7871</v>
      </c>
      <c r="B5037" s="203">
        <v>1153.42</v>
      </c>
      <c r="D5037" s="53" t="s">
        <v>7563</v>
      </c>
      <c r="E5037" s="55" t="s">
        <v>7564</v>
      </c>
      <c r="F5037" s="53" t="s">
        <v>201</v>
      </c>
    </row>
    <row r="5038" spans="1:6" x14ac:dyDescent="0.2">
      <c r="A5038" s="202" t="s">
        <v>7872</v>
      </c>
      <c r="B5038" s="203">
        <v>1331.98</v>
      </c>
      <c r="D5038" s="53" t="s">
        <v>7565</v>
      </c>
      <c r="E5038" s="55" t="s">
        <v>7564</v>
      </c>
      <c r="F5038" s="53" t="s">
        <v>201</v>
      </c>
    </row>
    <row r="5039" spans="1:6" x14ac:dyDescent="0.2">
      <c r="A5039" s="202" t="s">
        <v>7874</v>
      </c>
      <c r="B5039" s="203">
        <v>1321.79</v>
      </c>
      <c r="D5039" s="53" t="s">
        <v>7566</v>
      </c>
      <c r="E5039" s="55" t="s">
        <v>7567</v>
      </c>
      <c r="F5039" s="53" t="s">
        <v>201</v>
      </c>
    </row>
    <row r="5040" spans="1:6" x14ac:dyDescent="0.2">
      <c r="A5040" s="202" t="s">
        <v>7875</v>
      </c>
      <c r="B5040" s="203">
        <v>1594.38</v>
      </c>
      <c r="D5040" s="53" t="s">
        <v>7568</v>
      </c>
      <c r="E5040" s="55" t="s">
        <v>7567</v>
      </c>
      <c r="F5040" s="53" t="s">
        <v>201</v>
      </c>
    </row>
    <row r="5041" spans="1:6" x14ac:dyDescent="0.2">
      <c r="A5041" s="202" t="s">
        <v>7877</v>
      </c>
      <c r="B5041" s="203">
        <v>1580.69</v>
      </c>
      <c r="D5041" s="53" t="s">
        <v>7569</v>
      </c>
      <c r="E5041" s="55" t="s">
        <v>7570</v>
      </c>
      <c r="F5041" s="53" t="s">
        <v>201</v>
      </c>
    </row>
    <row r="5042" spans="1:6" x14ac:dyDescent="0.2">
      <c r="A5042" s="202" t="s">
        <v>7878</v>
      </c>
      <c r="B5042" s="203">
        <v>2004.17</v>
      </c>
      <c r="D5042" s="53" t="s">
        <v>7571</v>
      </c>
      <c r="E5042" s="55" t="s">
        <v>7570</v>
      </c>
      <c r="F5042" s="53" t="s">
        <v>201</v>
      </c>
    </row>
    <row r="5043" spans="1:6" x14ac:dyDescent="0.2">
      <c r="A5043" s="202" t="s">
        <v>7880</v>
      </c>
      <c r="B5043" s="203">
        <v>1989.42</v>
      </c>
      <c r="D5043" s="53" t="s">
        <v>7572</v>
      </c>
      <c r="E5043" s="55" t="s">
        <v>7573</v>
      </c>
      <c r="F5043" s="53" t="s">
        <v>201</v>
      </c>
    </row>
    <row r="5044" spans="1:6" x14ac:dyDescent="0.2">
      <c r="A5044" s="202" t="s">
        <v>7881</v>
      </c>
      <c r="B5044" s="203">
        <v>2328.37</v>
      </c>
      <c r="D5044" s="53" t="s">
        <v>7574</v>
      </c>
      <c r="E5044" s="55" t="s">
        <v>7573</v>
      </c>
      <c r="F5044" s="53" t="s">
        <v>201</v>
      </c>
    </row>
    <row r="5045" spans="1:6" x14ac:dyDescent="0.2">
      <c r="A5045" s="202" t="s">
        <v>7883</v>
      </c>
      <c r="B5045" s="203">
        <v>2311.29</v>
      </c>
      <c r="D5045" s="53" t="s">
        <v>7575</v>
      </c>
      <c r="E5045" s="55" t="s">
        <v>7576</v>
      </c>
      <c r="F5045" s="53" t="s">
        <v>201</v>
      </c>
    </row>
    <row r="5046" spans="1:6" x14ac:dyDescent="0.2">
      <c r="A5046" s="202" t="s">
        <v>7884</v>
      </c>
      <c r="B5046" s="203">
        <v>2807.8</v>
      </c>
      <c r="D5046" s="53" t="s">
        <v>7577</v>
      </c>
      <c r="E5046" s="55" t="s">
        <v>7576</v>
      </c>
      <c r="F5046" s="53" t="s">
        <v>201</v>
      </c>
    </row>
    <row r="5047" spans="1:6" x14ac:dyDescent="0.2">
      <c r="A5047" s="202" t="s">
        <v>7886</v>
      </c>
      <c r="B5047" s="203">
        <v>2789.36</v>
      </c>
      <c r="D5047" s="53" t="s">
        <v>7578</v>
      </c>
      <c r="E5047" s="55" t="s">
        <v>7579</v>
      </c>
      <c r="F5047" s="53" t="s">
        <v>201</v>
      </c>
    </row>
    <row r="5048" spans="1:6" x14ac:dyDescent="0.2">
      <c r="A5048" s="202" t="s">
        <v>7887</v>
      </c>
      <c r="B5048" s="203">
        <v>5295.37</v>
      </c>
      <c r="D5048" s="53" t="s">
        <v>7580</v>
      </c>
      <c r="E5048" s="55" t="s">
        <v>7579</v>
      </c>
      <c r="F5048" s="53" t="s">
        <v>201</v>
      </c>
    </row>
    <row r="5049" spans="1:6" x14ac:dyDescent="0.2">
      <c r="A5049" s="202" t="s">
        <v>7889</v>
      </c>
      <c r="B5049" s="203">
        <v>5270.92</v>
      </c>
      <c r="D5049" s="53" t="s">
        <v>7581</v>
      </c>
      <c r="E5049" s="55" t="s">
        <v>7582</v>
      </c>
      <c r="F5049" s="53" t="s">
        <v>201</v>
      </c>
    </row>
    <row r="5050" spans="1:6" x14ac:dyDescent="0.2">
      <c r="A5050" s="202" t="s">
        <v>7890</v>
      </c>
      <c r="B5050" s="203">
        <v>45.74</v>
      </c>
      <c r="D5050" s="53" t="s">
        <v>7583</v>
      </c>
      <c r="E5050" s="55" t="s">
        <v>7582</v>
      </c>
      <c r="F5050" s="53" t="s">
        <v>201</v>
      </c>
    </row>
    <row r="5051" spans="1:6" x14ac:dyDescent="0.2">
      <c r="A5051" s="202" t="s">
        <v>7892</v>
      </c>
      <c r="B5051" s="203">
        <v>43.35</v>
      </c>
      <c r="D5051" s="53" t="s">
        <v>7584</v>
      </c>
      <c r="E5051" s="55" t="s">
        <v>7585</v>
      </c>
      <c r="F5051" s="53" t="s">
        <v>201</v>
      </c>
    </row>
    <row r="5052" spans="1:6" x14ac:dyDescent="0.2">
      <c r="A5052" s="202" t="s">
        <v>7893</v>
      </c>
      <c r="B5052" s="203">
        <v>82.28</v>
      </c>
      <c r="D5052" s="53" t="s">
        <v>7586</v>
      </c>
      <c r="E5052" s="55" t="s">
        <v>7585</v>
      </c>
      <c r="F5052" s="53" t="s">
        <v>201</v>
      </c>
    </row>
    <row r="5053" spans="1:6" x14ac:dyDescent="0.2">
      <c r="A5053" s="202" t="s">
        <v>7895</v>
      </c>
      <c r="B5053" s="203">
        <v>78.47</v>
      </c>
      <c r="D5053" s="53" t="s">
        <v>7587</v>
      </c>
      <c r="E5053" s="55" t="s">
        <v>7588</v>
      </c>
      <c r="F5053" s="53" t="s">
        <v>201</v>
      </c>
    </row>
    <row r="5054" spans="1:6" x14ac:dyDescent="0.2">
      <c r="A5054" s="202" t="s">
        <v>7896</v>
      </c>
      <c r="B5054" s="203">
        <v>115.5</v>
      </c>
      <c r="D5054" s="53" t="s">
        <v>7589</v>
      </c>
      <c r="E5054" s="55" t="s">
        <v>7588</v>
      </c>
      <c r="F5054" s="53" t="s">
        <v>201</v>
      </c>
    </row>
    <row r="5055" spans="1:6" x14ac:dyDescent="0.2">
      <c r="A5055" s="202" t="s">
        <v>7898</v>
      </c>
      <c r="B5055" s="203">
        <v>111.21</v>
      </c>
      <c r="D5055" s="53" t="s">
        <v>7590</v>
      </c>
      <c r="E5055" s="55" t="s">
        <v>7591</v>
      </c>
      <c r="F5055" s="53" t="s">
        <v>201</v>
      </c>
    </row>
    <row r="5056" spans="1:6" x14ac:dyDescent="0.2">
      <c r="A5056" s="202" t="s">
        <v>7899</v>
      </c>
      <c r="B5056" s="203">
        <v>180.93</v>
      </c>
      <c r="D5056" s="53" t="s">
        <v>7592</v>
      </c>
      <c r="E5056" s="55" t="s">
        <v>7591</v>
      </c>
      <c r="F5056" s="53" t="s">
        <v>201</v>
      </c>
    </row>
    <row r="5057" spans="1:6" x14ac:dyDescent="0.2">
      <c r="A5057" s="202" t="s">
        <v>7901</v>
      </c>
      <c r="B5057" s="203">
        <v>176.18</v>
      </c>
      <c r="D5057" s="53" t="s">
        <v>7593</v>
      </c>
      <c r="E5057" s="55" t="s">
        <v>7594</v>
      </c>
      <c r="F5057" s="53" t="s">
        <v>201</v>
      </c>
    </row>
    <row r="5058" spans="1:6" x14ac:dyDescent="0.2">
      <c r="A5058" s="202" t="s">
        <v>7902</v>
      </c>
      <c r="B5058" s="203">
        <v>231.05</v>
      </c>
      <c r="D5058" s="53" t="s">
        <v>7595</v>
      </c>
      <c r="E5058" s="55" t="s">
        <v>7594</v>
      </c>
      <c r="F5058" s="53" t="s">
        <v>201</v>
      </c>
    </row>
    <row r="5059" spans="1:6" x14ac:dyDescent="0.2">
      <c r="A5059" s="202" t="s">
        <v>7904</v>
      </c>
      <c r="B5059" s="203">
        <v>225.27</v>
      </c>
      <c r="D5059" s="53" t="s">
        <v>7596</v>
      </c>
      <c r="E5059" s="55" t="s">
        <v>7597</v>
      </c>
      <c r="F5059" s="53" t="s">
        <v>201</v>
      </c>
    </row>
    <row r="5060" spans="1:6" x14ac:dyDescent="0.2">
      <c r="A5060" s="202" t="s">
        <v>7905</v>
      </c>
      <c r="B5060" s="203">
        <v>242.65</v>
      </c>
      <c r="D5060" s="53" t="s">
        <v>7598</v>
      </c>
      <c r="E5060" s="55" t="s">
        <v>7597</v>
      </c>
      <c r="F5060" s="53" t="s">
        <v>201</v>
      </c>
    </row>
    <row r="5061" spans="1:6" x14ac:dyDescent="0.2">
      <c r="A5061" s="202" t="s">
        <v>7907</v>
      </c>
      <c r="B5061" s="203">
        <v>236.84</v>
      </c>
      <c r="D5061" s="53" t="s">
        <v>7599</v>
      </c>
      <c r="E5061" s="55" t="s">
        <v>7600</v>
      </c>
      <c r="F5061" s="53" t="s">
        <v>201</v>
      </c>
    </row>
    <row r="5062" spans="1:6" x14ac:dyDescent="0.2">
      <c r="A5062" s="202" t="s">
        <v>7908</v>
      </c>
      <c r="B5062" s="203">
        <v>301.81</v>
      </c>
      <c r="D5062" s="53" t="s">
        <v>7601</v>
      </c>
      <c r="E5062" s="55" t="s">
        <v>7600</v>
      </c>
      <c r="F5062" s="53" t="s">
        <v>201</v>
      </c>
    </row>
    <row r="5063" spans="1:6" x14ac:dyDescent="0.2">
      <c r="A5063" s="202" t="s">
        <v>7910</v>
      </c>
      <c r="B5063" s="203">
        <v>294.97000000000003</v>
      </c>
      <c r="D5063" s="53" t="s">
        <v>7602</v>
      </c>
      <c r="E5063" s="55" t="s">
        <v>7603</v>
      </c>
      <c r="F5063" s="53" t="s">
        <v>201</v>
      </c>
    </row>
    <row r="5064" spans="1:6" x14ac:dyDescent="0.2">
      <c r="A5064" s="202" t="s">
        <v>7911</v>
      </c>
      <c r="B5064" s="203">
        <v>409.22</v>
      </c>
      <c r="D5064" s="53" t="s">
        <v>7604</v>
      </c>
      <c r="E5064" s="55" t="s">
        <v>7603</v>
      </c>
      <c r="F5064" s="53" t="s">
        <v>201</v>
      </c>
    </row>
    <row r="5065" spans="1:6" x14ac:dyDescent="0.2">
      <c r="A5065" s="202" t="s">
        <v>7913</v>
      </c>
      <c r="B5065" s="203">
        <v>401.55</v>
      </c>
      <c r="D5065" s="53" t="s">
        <v>7605</v>
      </c>
      <c r="E5065" s="55" t="s">
        <v>7606</v>
      </c>
      <c r="F5065" s="53" t="s">
        <v>201</v>
      </c>
    </row>
    <row r="5066" spans="1:6" x14ac:dyDescent="0.2">
      <c r="A5066" s="202" t="s">
        <v>7914</v>
      </c>
      <c r="B5066" s="203">
        <v>478.44</v>
      </c>
      <c r="D5066" s="53" t="s">
        <v>7607</v>
      </c>
      <c r="E5066" s="55" t="s">
        <v>7606</v>
      </c>
      <c r="F5066" s="53" t="s">
        <v>201</v>
      </c>
    </row>
    <row r="5067" spans="1:6" x14ac:dyDescent="0.2">
      <c r="A5067" s="202" t="s">
        <v>7916</v>
      </c>
      <c r="B5067" s="203">
        <v>470.14</v>
      </c>
      <c r="D5067" s="53" t="s">
        <v>7608</v>
      </c>
      <c r="E5067" s="55" t="s">
        <v>7609</v>
      </c>
      <c r="F5067" s="53" t="s">
        <v>83</v>
      </c>
    </row>
    <row r="5068" spans="1:6" x14ac:dyDescent="0.2">
      <c r="A5068" s="202" t="s">
        <v>7917</v>
      </c>
      <c r="B5068" s="203">
        <v>484.8</v>
      </c>
      <c r="D5068" s="53" t="s">
        <v>7610</v>
      </c>
      <c r="E5068" s="55" t="s">
        <v>7609</v>
      </c>
      <c r="F5068" s="53" t="s">
        <v>83</v>
      </c>
    </row>
    <row r="5069" spans="1:6" x14ac:dyDescent="0.2">
      <c r="A5069" s="202" t="s">
        <v>7919</v>
      </c>
      <c r="B5069" s="203">
        <v>475.85</v>
      </c>
      <c r="D5069" s="53" t="s">
        <v>7611</v>
      </c>
      <c r="E5069" s="55" t="s">
        <v>7612</v>
      </c>
      <c r="F5069" s="53" t="s">
        <v>201</v>
      </c>
    </row>
    <row r="5070" spans="1:6" x14ac:dyDescent="0.2">
      <c r="A5070" s="202" t="s">
        <v>7920</v>
      </c>
      <c r="B5070" s="203">
        <v>612.11</v>
      </c>
      <c r="D5070" s="53" t="s">
        <v>7613</v>
      </c>
      <c r="E5070" s="55" t="s">
        <v>7612</v>
      </c>
      <c r="F5070" s="53" t="s">
        <v>201</v>
      </c>
    </row>
    <row r="5071" spans="1:6" x14ac:dyDescent="0.2">
      <c r="A5071" s="202" t="s">
        <v>7922</v>
      </c>
      <c r="B5071" s="203">
        <v>602.30999999999995</v>
      </c>
      <c r="D5071" s="53" t="s">
        <v>7614</v>
      </c>
      <c r="E5071" s="55" t="s">
        <v>7615</v>
      </c>
      <c r="F5071" s="53" t="s">
        <v>83</v>
      </c>
    </row>
    <row r="5072" spans="1:6" x14ac:dyDescent="0.2">
      <c r="A5072" s="202" t="s">
        <v>7923</v>
      </c>
      <c r="B5072" s="203">
        <v>710.97</v>
      </c>
      <c r="D5072" s="53" t="s">
        <v>7616</v>
      </c>
      <c r="E5072" s="55" t="s">
        <v>7615</v>
      </c>
      <c r="F5072" s="53" t="s">
        <v>83</v>
      </c>
    </row>
    <row r="5073" spans="1:6" x14ac:dyDescent="0.2">
      <c r="A5073" s="202" t="s">
        <v>7925</v>
      </c>
      <c r="B5073" s="203">
        <v>699.75</v>
      </c>
      <c r="D5073" s="53" t="s">
        <v>7617</v>
      </c>
      <c r="E5073" s="55" t="s">
        <v>7618</v>
      </c>
      <c r="F5073" s="53" t="s">
        <v>201</v>
      </c>
    </row>
    <row r="5074" spans="1:6" x14ac:dyDescent="0.2">
      <c r="A5074" s="202" t="s">
        <v>7926</v>
      </c>
      <c r="B5074" s="203">
        <v>1388.41</v>
      </c>
      <c r="D5074" s="53" t="s">
        <v>7619</v>
      </c>
      <c r="E5074" s="55" t="s">
        <v>7618</v>
      </c>
      <c r="F5074" s="53" t="s">
        <v>201</v>
      </c>
    </row>
    <row r="5075" spans="1:6" x14ac:dyDescent="0.2">
      <c r="A5075" s="202" t="s">
        <v>7928</v>
      </c>
      <c r="B5075" s="203">
        <v>1376.05</v>
      </c>
      <c r="D5075" s="53" t="s">
        <v>7620</v>
      </c>
      <c r="E5075" s="55" t="s">
        <v>7621</v>
      </c>
      <c r="F5075" s="53" t="s">
        <v>83</v>
      </c>
    </row>
    <row r="5076" spans="1:6" x14ac:dyDescent="0.2">
      <c r="A5076" s="202" t="s">
        <v>7929</v>
      </c>
      <c r="B5076" s="203">
        <v>1602.25</v>
      </c>
      <c r="D5076" s="53" t="s">
        <v>7622</v>
      </c>
      <c r="E5076" s="55" t="s">
        <v>7621</v>
      </c>
      <c r="F5076" s="53" t="s">
        <v>83</v>
      </c>
    </row>
    <row r="5077" spans="1:6" x14ac:dyDescent="0.2">
      <c r="A5077" s="202" t="s">
        <v>7931</v>
      </c>
      <c r="B5077" s="203">
        <v>1588.28</v>
      </c>
      <c r="D5077" s="53" t="s">
        <v>7623</v>
      </c>
      <c r="E5077" s="55" t="s">
        <v>7624</v>
      </c>
      <c r="F5077" s="53" t="s">
        <v>201</v>
      </c>
    </row>
    <row r="5078" spans="1:6" x14ac:dyDescent="0.2">
      <c r="A5078" s="202" t="s">
        <v>7932</v>
      </c>
      <c r="B5078" s="203">
        <v>1849.04</v>
      </c>
      <c r="D5078" s="53" t="s">
        <v>7625</v>
      </c>
      <c r="E5078" s="55" t="s">
        <v>7624</v>
      </c>
      <c r="F5078" s="53" t="s">
        <v>201</v>
      </c>
    </row>
    <row r="5079" spans="1:6" x14ac:dyDescent="0.2">
      <c r="A5079" s="202" t="s">
        <v>7934</v>
      </c>
      <c r="B5079" s="203">
        <v>1833.91</v>
      </c>
      <c r="D5079" s="53" t="s">
        <v>7626</v>
      </c>
      <c r="E5079" s="55" t="s">
        <v>7627</v>
      </c>
      <c r="F5079" s="53" t="s">
        <v>83</v>
      </c>
    </row>
    <row r="5080" spans="1:6" x14ac:dyDescent="0.2">
      <c r="A5080" s="202" t="s">
        <v>7935</v>
      </c>
      <c r="B5080" s="203">
        <v>2636.44</v>
      </c>
      <c r="D5080" s="53" t="s">
        <v>7628</v>
      </c>
      <c r="E5080" s="55" t="s">
        <v>7627</v>
      </c>
      <c r="F5080" s="53" t="s">
        <v>83</v>
      </c>
    </row>
    <row r="5081" spans="1:6" x14ac:dyDescent="0.2">
      <c r="A5081" s="202" t="s">
        <v>7937</v>
      </c>
      <c r="B5081" s="203">
        <v>2617.9699999999998</v>
      </c>
      <c r="D5081" s="53" t="s">
        <v>7629</v>
      </c>
      <c r="E5081" s="55" t="s">
        <v>7630</v>
      </c>
      <c r="F5081" s="53" t="s">
        <v>201</v>
      </c>
    </row>
    <row r="5082" spans="1:6" x14ac:dyDescent="0.2">
      <c r="A5082" s="202" t="s">
        <v>7938</v>
      </c>
      <c r="B5082" s="203">
        <v>50.1</v>
      </c>
      <c r="D5082" s="53" t="s">
        <v>7631</v>
      </c>
      <c r="E5082" s="55" t="s">
        <v>7630</v>
      </c>
      <c r="F5082" s="53" t="s">
        <v>201</v>
      </c>
    </row>
    <row r="5083" spans="1:6" x14ac:dyDescent="0.2">
      <c r="A5083" s="202" t="s">
        <v>7940</v>
      </c>
      <c r="B5083" s="203">
        <v>47.12</v>
      </c>
      <c r="D5083" s="53" t="s">
        <v>7632</v>
      </c>
      <c r="E5083" s="55" t="s">
        <v>7633</v>
      </c>
      <c r="F5083" s="53" t="s">
        <v>83</v>
      </c>
    </row>
    <row r="5084" spans="1:6" x14ac:dyDescent="0.2">
      <c r="A5084" s="202" t="s">
        <v>7941</v>
      </c>
      <c r="B5084" s="203">
        <v>82.41</v>
      </c>
      <c r="D5084" s="53" t="s">
        <v>7634</v>
      </c>
      <c r="E5084" s="55" t="s">
        <v>7633</v>
      </c>
      <c r="F5084" s="53" t="s">
        <v>83</v>
      </c>
    </row>
    <row r="5085" spans="1:6" x14ac:dyDescent="0.2">
      <c r="A5085" s="202" t="s">
        <v>7943</v>
      </c>
      <c r="B5085" s="203">
        <v>78.59</v>
      </c>
      <c r="D5085" s="53" t="s">
        <v>7635</v>
      </c>
      <c r="E5085" s="55" t="s">
        <v>7636</v>
      </c>
      <c r="F5085" s="53" t="s">
        <v>201</v>
      </c>
    </row>
    <row r="5086" spans="1:6" x14ac:dyDescent="0.2">
      <c r="A5086" s="202" t="s">
        <v>7944</v>
      </c>
      <c r="B5086" s="203">
        <v>115.3</v>
      </c>
      <c r="D5086" s="53" t="s">
        <v>7637</v>
      </c>
      <c r="E5086" s="55" t="s">
        <v>7636</v>
      </c>
      <c r="F5086" s="53" t="s">
        <v>201</v>
      </c>
    </row>
    <row r="5087" spans="1:6" x14ac:dyDescent="0.2">
      <c r="A5087" s="202" t="s">
        <v>7946</v>
      </c>
      <c r="B5087" s="203">
        <v>111.03</v>
      </c>
      <c r="D5087" s="53" t="s">
        <v>7638</v>
      </c>
      <c r="E5087" s="55" t="s">
        <v>7639</v>
      </c>
      <c r="F5087" s="53" t="s">
        <v>83</v>
      </c>
    </row>
    <row r="5088" spans="1:6" x14ac:dyDescent="0.2">
      <c r="A5088" s="202" t="s">
        <v>7947</v>
      </c>
      <c r="B5088" s="203">
        <v>227.9</v>
      </c>
      <c r="D5088" s="53" t="s">
        <v>7640</v>
      </c>
      <c r="E5088" s="55" t="s">
        <v>7639</v>
      </c>
      <c r="F5088" s="53" t="s">
        <v>83</v>
      </c>
    </row>
    <row r="5089" spans="1:6" x14ac:dyDescent="0.2">
      <c r="A5089" s="202" t="s">
        <v>7949</v>
      </c>
      <c r="B5089" s="203">
        <v>222.14</v>
      </c>
      <c r="D5089" s="53" t="s">
        <v>7641</v>
      </c>
      <c r="E5089" s="55" t="s">
        <v>7642</v>
      </c>
      <c r="F5089" s="53" t="s">
        <v>83</v>
      </c>
    </row>
    <row r="5090" spans="1:6" x14ac:dyDescent="0.2">
      <c r="A5090" s="202" t="s">
        <v>7950</v>
      </c>
      <c r="B5090" s="203">
        <v>309.33999999999997</v>
      </c>
      <c r="D5090" s="53" t="s">
        <v>7643</v>
      </c>
      <c r="E5090" s="55" t="s">
        <v>7642</v>
      </c>
      <c r="F5090" s="53" t="s">
        <v>83</v>
      </c>
    </row>
    <row r="5091" spans="1:6" x14ac:dyDescent="0.2">
      <c r="A5091" s="202" t="s">
        <v>7952</v>
      </c>
      <c r="B5091" s="203">
        <v>302.95</v>
      </c>
      <c r="D5091" s="53" t="s">
        <v>7644</v>
      </c>
      <c r="E5091" s="55" t="s">
        <v>7645</v>
      </c>
      <c r="F5091" s="53" t="s">
        <v>83</v>
      </c>
    </row>
    <row r="5092" spans="1:6" x14ac:dyDescent="0.2">
      <c r="A5092" s="202" t="s">
        <v>7953</v>
      </c>
      <c r="B5092" s="203">
        <v>319.87</v>
      </c>
      <c r="D5092" s="53" t="s">
        <v>7646</v>
      </c>
      <c r="E5092" s="55" t="s">
        <v>7645</v>
      </c>
      <c r="F5092" s="53" t="s">
        <v>83</v>
      </c>
    </row>
    <row r="5093" spans="1:6" x14ac:dyDescent="0.2">
      <c r="A5093" s="202" t="s">
        <v>7955</v>
      </c>
      <c r="B5093" s="203">
        <v>313.45999999999998</v>
      </c>
      <c r="D5093" s="53" t="s">
        <v>7647</v>
      </c>
      <c r="E5093" s="55" t="s">
        <v>7648</v>
      </c>
      <c r="F5093" s="53" t="s">
        <v>83</v>
      </c>
    </row>
    <row r="5094" spans="1:6" x14ac:dyDescent="0.2">
      <c r="A5094" s="202" t="s">
        <v>7956</v>
      </c>
      <c r="B5094" s="203">
        <v>402.86</v>
      </c>
      <c r="D5094" s="53" t="s">
        <v>7649</v>
      </c>
      <c r="E5094" s="55" t="s">
        <v>7648</v>
      </c>
      <c r="F5094" s="53" t="s">
        <v>83</v>
      </c>
    </row>
    <row r="5095" spans="1:6" x14ac:dyDescent="0.2">
      <c r="A5095" s="202" t="s">
        <v>7958</v>
      </c>
      <c r="B5095" s="203">
        <v>395.52</v>
      </c>
      <c r="D5095" s="53" t="s">
        <v>7650</v>
      </c>
      <c r="E5095" s="55" t="s">
        <v>7651</v>
      </c>
      <c r="F5095" s="53" t="s">
        <v>83</v>
      </c>
    </row>
    <row r="5096" spans="1:6" x14ac:dyDescent="0.2">
      <c r="A5096" s="202" t="s">
        <v>7959</v>
      </c>
      <c r="B5096" s="203">
        <v>504.89</v>
      </c>
      <c r="D5096" s="53" t="s">
        <v>7652</v>
      </c>
      <c r="E5096" s="55" t="s">
        <v>7651</v>
      </c>
      <c r="F5096" s="53" t="s">
        <v>83</v>
      </c>
    </row>
    <row r="5097" spans="1:6" x14ac:dyDescent="0.2">
      <c r="A5097" s="202" t="s">
        <v>7961</v>
      </c>
      <c r="B5097" s="203">
        <v>496.61</v>
      </c>
      <c r="D5097" s="53" t="s">
        <v>7653</v>
      </c>
      <c r="E5097" s="55" t="s">
        <v>7654</v>
      </c>
      <c r="F5097" s="53" t="s">
        <v>83</v>
      </c>
    </row>
    <row r="5098" spans="1:6" x14ac:dyDescent="0.2">
      <c r="A5098" s="202" t="s">
        <v>7962</v>
      </c>
      <c r="B5098" s="203">
        <v>600.94000000000005</v>
      </c>
      <c r="D5098" s="53" t="s">
        <v>7655</v>
      </c>
      <c r="E5098" s="55" t="s">
        <v>7654</v>
      </c>
      <c r="F5098" s="53" t="s">
        <v>83</v>
      </c>
    </row>
    <row r="5099" spans="1:6" x14ac:dyDescent="0.2">
      <c r="A5099" s="202" t="s">
        <v>7964</v>
      </c>
      <c r="B5099" s="203">
        <v>591.55999999999995</v>
      </c>
      <c r="D5099" s="53" t="s">
        <v>7656</v>
      </c>
      <c r="E5099" s="55" t="s">
        <v>7657</v>
      </c>
      <c r="F5099" s="53" t="s">
        <v>83</v>
      </c>
    </row>
    <row r="5100" spans="1:6" x14ac:dyDescent="0.2">
      <c r="A5100" s="202" t="s">
        <v>7965</v>
      </c>
      <c r="B5100" s="203">
        <v>1156.53</v>
      </c>
      <c r="D5100" s="53" t="s">
        <v>7658</v>
      </c>
      <c r="E5100" s="55" t="s">
        <v>7657</v>
      </c>
      <c r="F5100" s="53" t="s">
        <v>83</v>
      </c>
    </row>
    <row r="5101" spans="1:6" x14ac:dyDescent="0.2">
      <c r="A5101" s="202" t="s">
        <v>7967</v>
      </c>
      <c r="B5101" s="203">
        <v>1146.05</v>
      </c>
      <c r="D5101" s="53" t="s">
        <v>7659</v>
      </c>
      <c r="E5101" s="55" t="s">
        <v>7660</v>
      </c>
      <c r="F5101" s="53" t="s">
        <v>83</v>
      </c>
    </row>
    <row r="5102" spans="1:6" x14ac:dyDescent="0.2">
      <c r="A5102" s="202" t="s">
        <v>7968</v>
      </c>
      <c r="B5102" s="203">
        <v>1330.62</v>
      </c>
      <c r="D5102" s="53" t="s">
        <v>7661</v>
      </c>
      <c r="E5102" s="55" t="s">
        <v>7660</v>
      </c>
      <c r="F5102" s="53" t="s">
        <v>83</v>
      </c>
    </row>
    <row r="5103" spans="1:6" x14ac:dyDescent="0.2">
      <c r="A5103" s="202" t="s">
        <v>7970</v>
      </c>
      <c r="B5103" s="203">
        <v>1319.32</v>
      </c>
      <c r="D5103" s="53" t="s">
        <v>7662</v>
      </c>
      <c r="E5103" s="55" t="s">
        <v>7663</v>
      </c>
      <c r="F5103" s="53" t="s">
        <v>83</v>
      </c>
    </row>
    <row r="5104" spans="1:6" x14ac:dyDescent="0.2">
      <c r="A5104" s="202" t="s">
        <v>7971</v>
      </c>
      <c r="B5104" s="203">
        <v>1574.9</v>
      </c>
      <c r="D5104" s="53" t="s">
        <v>7664</v>
      </c>
      <c r="E5104" s="55" t="s">
        <v>7663</v>
      </c>
      <c r="F5104" s="53" t="s">
        <v>83</v>
      </c>
    </row>
    <row r="5105" spans="1:6" x14ac:dyDescent="0.2">
      <c r="A5105" s="202" t="s">
        <v>7973</v>
      </c>
      <c r="B5105" s="203">
        <v>1561.84</v>
      </c>
      <c r="D5105" s="53" t="s">
        <v>7665</v>
      </c>
      <c r="E5105" s="55" t="s">
        <v>7666</v>
      </c>
      <c r="F5105" s="53" t="s">
        <v>83</v>
      </c>
    </row>
    <row r="5106" spans="1:6" x14ac:dyDescent="0.2">
      <c r="A5106" s="202" t="s">
        <v>7974</v>
      </c>
      <c r="B5106" s="203">
        <v>1984.79</v>
      </c>
      <c r="D5106" s="53" t="s">
        <v>7667</v>
      </c>
      <c r="E5106" s="55" t="s">
        <v>7666</v>
      </c>
      <c r="F5106" s="53" t="s">
        <v>83</v>
      </c>
    </row>
    <row r="5107" spans="1:6" x14ac:dyDescent="0.2">
      <c r="A5107" s="202" t="s">
        <v>7976</v>
      </c>
      <c r="B5107" s="203">
        <v>1970.58</v>
      </c>
      <c r="D5107" s="53" t="s">
        <v>7668</v>
      </c>
      <c r="E5107" s="55" t="s">
        <v>7669</v>
      </c>
      <c r="F5107" s="53" t="s">
        <v>83</v>
      </c>
    </row>
    <row r="5108" spans="1:6" x14ac:dyDescent="0.2">
      <c r="A5108" s="202" t="s">
        <v>7977</v>
      </c>
      <c r="B5108" s="203">
        <v>2301.71</v>
      </c>
      <c r="D5108" s="53" t="s">
        <v>7670</v>
      </c>
      <c r="E5108" s="55" t="s">
        <v>7669</v>
      </c>
      <c r="F5108" s="53" t="s">
        <v>83</v>
      </c>
    </row>
    <row r="5109" spans="1:6" x14ac:dyDescent="0.2">
      <c r="A5109" s="202" t="s">
        <v>7979</v>
      </c>
      <c r="B5109" s="203">
        <v>2285.52</v>
      </c>
      <c r="D5109" s="53" t="s">
        <v>7671</v>
      </c>
      <c r="E5109" s="55" t="s">
        <v>7672</v>
      </c>
      <c r="F5109" s="53" t="s">
        <v>83</v>
      </c>
    </row>
    <row r="5110" spans="1:6" x14ac:dyDescent="0.2">
      <c r="A5110" s="202" t="s">
        <v>7980</v>
      </c>
      <c r="B5110" s="203">
        <v>2771.58</v>
      </c>
      <c r="D5110" s="53" t="s">
        <v>7673</v>
      </c>
      <c r="E5110" s="55" t="s">
        <v>7672</v>
      </c>
      <c r="F5110" s="53" t="s">
        <v>83</v>
      </c>
    </row>
    <row r="5111" spans="1:6" x14ac:dyDescent="0.2">
      <c r="A5111" s="202" t="s">
        <v>7982</v>
      </c>
      <c r="B5111" s="203">
        <v>2754.28</v>
      </c>
      <c r="D5111" s="53" t="s">
        <v>7674</v>
      </c>
      <c r="E5111" s="55" t="s">
        <v>7675</v>
      </c>
      <c r="F5111" s="53" t="s">
        <v>83</v>
      </c>
    </row>
    <row r="5112" spans="1:6" x14ac:dyDescent="0.2">
      <c r="A5112" s="202" t="s">
        <v>7983</v>
      </c>
      <c r="B5112" s="203">
        <v>5260.26</v>
      </c>
      <c r="D5112" s="53" t="s">
        <v>7676</v>
      </c>
      <c r="E5112" s="55" t="s">
        <v>7675</v>
      </c>
      <c r="F5112" s="53" t="s">
        <v>83</v>
      </c>
    </row>
    <row r="5113" spans="1:6" x14ac:dyDescent="0.2">
      <c r="A5113" s="202" t="s">
        <v>7985</v>
      </c>
      <c r="B5113" s="203">
        <v>5238.08</v>
      </c>
      <c r="D5113" s="53" t="s">
        <v>7677</v>
      </c>
      <c r="E5113" s="55" t="s">
        <v>7678</v>
      </c>
      <c r="F5113" s="53" t="s">
        <v>83</v>
      </c>
    </row>
    <row r="5114" spans="1:6" x14ac:dyDescent="0.2">
      <c r="A5114" s="202" t="s">
        <v>7986</v>
      </c>
      <c r="B5114" s="203">
        <v>111.08</v>
      </c>
      <c r="D5114" s="53" t="s">
        <v>7679</v>
      </c>
      <c r="E5114" s="55" t="s">
        <v>7678</v>
      </c>
      <c r="F5114" s="53" t="s">
        <v>83</v>
      </c>
    </row>
    <row r="5115" spans="1:6" x14ac:dyDescent="0.2">
      <c r="A5115" s="202" t="s">
        <v>7988</v>
      </c>
      <c r="B5115" s="203">
        <v>107.11</v>
      </c>
      <c r="D5115" s="53" t="s">
        <v>7680</v>
      </c>
      <c r="E5115" s="55" t="s">
        <v>7681</v>
      </c>
      <c r="F5115" s="53" t="s">
        <v>83</v>
      </c>
    </row>
    <row r="5116" spans="1:6" x14ac:dyDescent="0.2">
      <c r="A5116" s="202" t="s">
        <v>7989</v>
      </c>
      <c r="B5116" s="203">
        <v>201.22</v>
      </c>
      <c r="D5116" s="53" t="s">
        <v>7682</v>
      </c>
      <c r="E5116" s="55" t="s">
        <v>7681</v>
      </c>
      <c r="F5116" s="53" t="s">
        <v>83</v>
      </c>
    </row>
    <row r="5117" spans="1:6" x14ac:dyDescent="0.2">
      <c r="A5117" s="202" t="s">
        <v>7991</v>
      </c>
      <c r="B5117" s="203">
        <v>196.38</v>
      </c>
      <c r="D5117" s="53" t="s">
        <v>7683</v>
      </c>
      <c r="E5117" s="55" t="s">
        <v>7684</v>
      </c>
      <c r="F5117" s="53" t="s">
        <v>83</v>
      </c>
    </row>
    <row r="5118" spans="1:6" x14ac:dyDescent="0.2">
      <c r="A5118" s="202" t="s">
        <v>7992</v>
      </c>
      <c r="B5118" s="203">
        <v>308.14999999999998</v>
      </c>
      <c r="D5118" s="53" t="s">
        <v>7685</v>
      </c>
      <c r="E5118" s="55" t="s">
        <v>7684</v>
      </c>
      <c r="F5118" s="53" t="s">
        <v>83</v>
      </c>
    </row>
    <row r="5119" spans="1:6" x14ac:dyDescent="0.2">
      <c r="A5119" s="202" t="s">
        <v>7994</v>
      </c>
      <c r="B5119" s="203">
        <v>302.92</v>
      </c>
      <c r="D5119" s="53" t="s">
        <v>7686</v>
      </c>
      <c r="E5119" s="55" t="s">
        <v>7687</v>
      </c>
      <c r="F5119" s="53" t="s">
        <v>83</v>
      </c>
    </row>
    <row r="5120" spans="1:6" x14ac:dyDescent="0.2">
      <c r="A5120" s="202" t="s">
        <v>7995</v>
      </c>
      <c r="B5120" s="203">
        <v>415.27</v>
      </c>
      <c r="D5120" s="53" t="s">
        <v>7688</v>
      </c>
      <c r="E5120" s="55" t="s">
        <v>7687</v>
      </c>
      <c r="F5120" s="53" t="s">
        <v>83</v>
      </c>
    </row>
    <row r="5121" spans="1:6" x14ac:dyDescent="0.2">
      <c r="A5121" s="202" t="s">
        <v>7997</v>
      </c>
      <c r="B5121" s="203">
        <v>407.72</v>
      </c>
      <c r="D5121" s="53" t="s">
        <v>7689</v>
      </c>
      <c r="E5121" s="55" t="s">
        <v>7690</v>
      </c>
      <c r="F5121" s="53" t="s">
        <v>83</v>
      </c>
    </row>
    <row r="5122" spans="1:6" x14ac:dyDescent="0.2">
      <c r="A5122" s="202" t="s">
        <v>7998</v>
      </c>
      <c r="B5122" s="203">
        <v>679.23</v>
      </c>
      <c r="D5122" s="53" t="s">
        <v>7691</v>
      </c>
      <c r="E5122" s="55" t="s">
        <v>7690</v>
      </c>
      <c r="F5122" s="53" t="s">
        <v>83</v>
      </c>
    </row>
    <row r="5123" spans="1:6" x14ac:dyDescent="0.2">
      <c r="A5123" s="202" t="s">
        <v>8000</v>
      </c>
      <c r="B5123" s="203">
        <v>669.75</v>
      </c>
      <c r="D5123" s="53" t="s">
        <v>7692</v>
      </c>
      <c r="E5123" s="55" t="s">
        <v>7693</v>
      </c>
      <c r="F5123" s="53" t="s">
        <v>83</v>
      </c>
    </row>
    <row r="5124" spans="1:6" x14ac:dyDescent="0.2">
      <c r="A5124" s="202" t="s">
        <v>8001</v>
      </c>
      <c r="B5124" s="203">
        <v>861.27</v>
      </c>
      <c r="D5124" s="53" t="s">
        <v>7694</v>
      </c>
      <c r="E5124" s="55" t="s">
        <v>7693</v>
      </c>
      <c r="F5124" s="53" t="s">
        <v>83</v>
      </c>
    </row>
    <row r="5125" spans="1:6" x14ac:dyDescent="0.2">
      <c r="A5125" s="202" t="s">
        <v>8003</v>
      </c>
      <c r="B5125" s="203">
        <v>850.69</v>
      </c>
      <c r="D5125" s="53" t="s">
        <v>7695</v>
      </c>
      <c r="E5125" s="55" t="s">
        <v>7696</v>
      </c>
      <c r="F5125" s="53" t="s">
        <v>83</v>
      </c>
    </row>
    <row r="5126" spans="1:6" x14ac:dyDescent="0.2">
      <c r="A5126" s="202" t="s">
        <v>8004</v>
      </c>
      <c r="B5126" s="203">
        <v>1401.83</v>
      </c>
      <c r="D5126" s="53" t="s">
        <v>7697</v>
      </c>
      <c r="E5126" s="55" t="s">
        <v>7696</v>
      </c>
      <c r="F5126" s="53" t="s">
        <v>83</v>
      </c>
    </row>
    <row r="5127" spans="1:6" x14ac:dyDescent="0.2">
      <c r="A5127" s="202" t="s">
        <v>8006</v>
      </c>
      <c r="B5127" s="203">
        <v>1390.46</v>
      </c>
      <c r="D5127" s="53" t="s">
        <v>7698</v>
      </c>
      <c r="E5127" s="55" t="s">
        <v>7699</v>
      </c>
      <c r="F5127" s="53" t="s">
        <v>83</v>
      </c>
    </row>
    <row r="5128" spans="1:6" x14ac:dyDescent="0.2">
      <c r="A5128" s="202" t="s">
        <v>8007</v>
      </c>
      <c r="B5128" s="203">
        <v>1740.16</v>
      </c>
      <c r="D5128" s="53" t="s">
        <v>7700</v>
      </c>
      <c r="E5128" s="55" t="s">
        <v>7699</v>
      </c>
      <c r="F5128" s="53" t="s">
        <v>83</v>
      </c>
    </row>
    <row r="5129" spans="1:6" x14ac:dyDescent="0.2">
      <c r="A5129" s="202" t="s">
        <v>8009</v>
      </c>
      <c r="B5129" s="203">
        <v>1727.46</v>
      </c>
      <c r="D5129" s="53" t="s">
        <v>7701</v>
      </c>
      <c r="E5129" s="55" t="s">
        <v>7702</v>
      </c>
      <c r="F5129" s="53" t="s">
        <v>83</v>
      </c>
    </row>
    <row r="5130" spans="1:6" x14ac:dyDescent="0.2">
      <c r="A5130" s="202" t="s">
        <v>8010</v>
      </c>
      <c r="B5130" s="203">
        <v>2923.36</v>
      </c>
      <c r="D5130" s="53" t="s">
        <v>7703</v>
      </c>
      <c r="E5130" s="55" t="s">
        <v>7702</v>
      </c>
      <c r="F5130" s="53" t="s">
        <v>83</v>
      </c>
    </row>
    <row r="5131" spans="1:6" x14ac:dyDescent="0.2">
      <c r="A5131" s="202" t="s">
        <v>8012</v>
      </c>
      <c r="B5131" s="203">
        <v>2909.86</v>
      </c>
      <c r="D5131" s="53" t="s">
        <v>7704</v>
      </c>
      <c r="E5131" s="55" t="s">
        <v>7705</v>
      </c>
      <c r="F5131" s="53" t="s">
        <v>83</v>
      </c>
    </row>
    <row r="5132" spans="1:6" x14ac:dyDescent="0.2">
      <c r="A5132" s="202" t="s">
        <v>8013</v>
      </c>
      <c r="B5132" s="203">
        <v>3462.85</v>
      </c>
      <c r="D5132" s="53" t="s">
        <v>7706</v>
      </c>
      <c r="E5132" s="55" t="s">
        <v>7705</v>
      </c>
      <c r="F5132" s="53" t="s">
        <v>83</v>
      </c>
    </row>
    <row r="5133" spans="1:6" x14ac:dyDescent="0.2">
      <c r="A5133" s="202" t="s">
        <v>8015</v>
      </c>
      <c r="B5133" s="203">
        <v>3447.77</v>
      </c>
      <c r="D5133" s="53" t="s">
        <v>7707</v>
      </c>
      <c r="E5133" s="55" t="s">
        <v>7708</v>
      </c>
      <c r="F5133" s="53" t="s">
        <v>83</v>
      </c>
    </row>
    <row r="5134" spans="1:6" x14ac:dyDescent="0.2">
      <c r="A5134" s="202" t="s">
        <v>8016</v>
      </c>
      <c r="B5134" s="203">
        <v>4829.68</v>
      </c>
      <c r="D5134" s="53" t="s">
        <v>7709</v>
      </c>
      <c r="E5134" s="55" t="s">
        <v>7708</v>
      </c>
      <c r="F5134" s="53" t="s">
        <v>83</v>
      </c>
    </row>
    <row r="5135" spans="1:6" x14ac:dyDescent="0.2">
      <c r="A5135" s="202" t="s">
        <v>8018</v>
      </c>
      <c r="B5135" s="203">
        <v>4813.45</v>
      </c>
      <c r="D5135" s="53" t="s">
        <v>7710</v>
      </c>
      <c r="E5135" s="55" t="s">
        <v>7711</v>
      </c>
      <c r="F5135" s="53" t="s">
        <v>83</v>
      </c>
    </row>
    <row r="5136" spans="1:6" x14ac:dyDescent="0.2">
      <c r="A5136" s="202" t="s">
        <v>8019</v>
      </c>
      <c r="B5136" s="203">
        <v>5760.24</v>
      </c>
      <c r="D5136" s="53" t="s">
        <v>7712</v>
      </c>
      <c r="E5136" s="55" t="s">
        <v>7711</v>
      </c>
      <c r="F5136" s="53" t="s">
        <v>83</v>
      </c>
    </row>
    <row r="5137" spans="1:6" x14ac:dyDescent="0.2">
      <c r="A5137" s="202" t="s">
        <v>8021</v>
      </c>
      <c r="B5137" s="203">
        <v>5742.33</v>
      </c>
      <c r="D5137" s="53" t="s">
        <v>7713</v>
      </c>
      <c r="E5137" s="55" t="s">
        <v>7714</v>
      </c>
      <c r="F5137" s="53" t="s">
        <v>83</v>
      </c>
    </row>
    <row r="5138" spans="1:6" x14ac:dyDescent="0.2">
      <c r="A5138" s="202" t="s">
        <v>8022</v>
      </c>
      <c r="B5138" s="203">
        <v>11580.27</v>
      </c>
      <c r="D5138" s="53" t="s">
        <v>7715</v>
      </c>
      <c r="E5138" s="55" t="s">
        <v>7714</v>
      </c>
      <c r="F5138" s="53" t="s">
        <v>83</v>
      </c>
    </row>
    <row r="5139" spans="1:6" x14ac:dyDescent="0.2">
      <c r="A5139" s="202" t="s">
        <v>8024</v>
      </c>
      <c r="B5139" s="203">
        <v>11561.02</v>
      </c>
      <c r="D5139" s="53" t="s">
        <v>7716</v>
      </c>
      <c r="E5139" s="55" t="s">
        <v>7717</v>
      </c>
      <c r="F5139" s="53" t="s">
        <v>83</v>
      </c>
    </row>
    <row r="5140" spans="1:6" x14ac:dyDescent="0.2">
      <c r="A5140" s="202" t="s">
        <v>8025</v>
      </c>
      <c r="B5140" s="203">
        <v>15687.06</v>
      </c>
      <c r="D5140" s="53" t="s">
        <v>7718</v>
      </c>
      <c r="E5140" s="55" t="s">
        <v>7717</v>
      </c>
      <c r="F5140" s="53" t="s">
        <v>83</v>
      </c>
    </row>
    <row r="5141" spans="1:6" x14ac:dyDescent="0.2">
      <c r="A5141" s="202" t="s">
        <v>8027</v>
      </c>
      <c r="B5141" s="203">
        <v>15664.16</v>
      </c>
      <c r="D5141" s="53" t="s">
        <v>7719</v>
      </c>
      <c r="E5141" s="55" t="s">
        <v>7720</v>
      </c>
      <c r="F5141" s="53" t="s">
        <v>83</v>
      </c>
    </row>
    <row r="5142" spans="1:6" x14ac:dyDescent="0.2">
      <c r="A5142" s="202" t="s">
        <v>8028</v>
      </c>
      <c r="B5142" s="203">
        <v>111.08</v>
      </c>
      <c r="D5142" s="53" t="s">
        <v>7721</v>
      </c>
      <c r="E5142" s="55" t="s">
        <v>7720</v>
      </c>
      <c r="F5142" s="53" t="s">
        <v>83</v>
      </c>
    </row>
    <row r="5143" spans="1:6" x14ac:dyDescent="0.2">
      <c r="A5143" s="202" t="s">
        <v>8030</v>
      </c>
      <c r="B5143" s="203">
        <v>107.11</v>
      </c>
      <c r="D5143" s="53" t="s">
        <v>7722</v>
      </c>
      <c r="E5143" s="55" t="s">
        <v>7723</v>
      </c>
      <c r="F5143" s="53" t="s">
        <v>83</v>
      </c>
    </row>
    <row r="5144" spans="1:6" x14ac:dyDescent="0.2">
      <c r="A5144" s="202" t="s">
        <v>8031</v>
      </c>
      <c r="B5144" s="203">
        <v>197.15</v>
      </c>
      <c r="D5144" s="53" t="s">
        <v>7724</v>
      </c>
      <c r="E5144" s="55" t="s">
        <v>7723</v>
      </c>
      <c r="F5144" s="53" t="s">
        <v>83</v>
      </c>
    </row>
    <row r="5145" spans="1:6" x14ac:dyDescent="0.2">
      <c r="A5145" s="202" t="s">
        <v>8033</v>
      </c>
      <c r="B5145" s="203">
        <v>192.31</v>
      </c>
      <c r="D5145" s="53" t="s">
        <v>7725</v>
      </c>
      <c r="E5145" s="55" t="s">
        <v>7726</v>
      </c>
      <c r="F5145" s="53" t="s">
        <v>83</v>
      </c>
    </row>
    <row r="5146" spans="1:6" x14ac:dyDescent="0.2">
      <c r="A5146" s="202" t="s">
        <v>8034</v>
      </c>
      <c r="B5146" s="203">
        <v>306.85000000000002</v>
      </c>
      <c r="D5146" s="53" t="s">
        <v>7727</v>
      </c>
      <c r="E5146" s="55" t="s">
        <v>7726</v>
      </c>
      <c r="F5146" s="53" t="s">
        <v>83</v>
      </c>
    </row>
    <row r="5147" spans="1:6" x14ac:dyDescent="0.2">
      <c r="A5147" s="202" t="s">
        <v>8036</v>
      </c>
      <c r="B5147" s="203">
        <v>301.63</v>
      </c>
      <c r="D5147" s="53" t="s">
        <v>7728</v>
      </c>
      <c r="E5147" s="55" t="s">
        <v>7729</v>
      </c>
      <c r="F5147" s="53" t="s">
        <v>83</v>
      </c>
    </row>
    <row r="5148" spans="1:6" x14ac:dyDescent="0.2">
      <c r="A5148" s="202" t="s">
        <v>8037</v>
      </c>
      <c r="B5148" s="203">
        <v>447.53</v>
      </c>
      <c r="D5148" s="53" t="s">
        <v>7730</v>
      </c>
      <c r="E5148" s="55" t="s">
        <v>7729</v>
      </c>
      <c r="F5148" s="53" t="s">
        <v>83</v>
      </c>
    </row>
    <row r="5149" spans="1:6" x14ac:dyDescent="0.2">
      <c r="A5149" s="202" t="s">
        <v>8039</v>
      </c>
      <c r="B5149" s="203">
        <v>441.23</v>
      </c>
      <c r="D5149" s="53" t="s">
        <v>7731</v>
      </c>
      <c r="E5149" s="55" t="s">
        <v>7732</v>
      </c>
      <c r="F5149" s="53" t="s">
        <v>83</v>
      </c>
    </row>
    <row r="5150" spans="1:6" x14ac:dyDescent="0.2">
      <c r="A5150" s="202" t="s">
        <v>8040</v>
      </c>
      <c r="B5150" s="203">
        <v>732.36</v>
      </c>
      <c r="D5150" s="53" t="s">
        <v>7733</v>
      </c>
      <c r="E5150" s="55" t="s">
        <v>7732</v>
      </c>
      <c r="F5150" s="53" t="s">
        <v>83</v>
      </c>
    </row>
    <row r="5151" spans="1:6" x14ac:dyDescent="0.2">
      <c r="A5151" s="202" t="s">
        <v>8042</v>
      </c>
      <c r="B5151" s="203">
        <v>724.24</v>
      </c>
      <c r="D5151" s="53" t="s">
        <v>7734</v>
      </c>
      <c r="E5151" s="55" t="s">
        <v>7735</v>
      </c>
      <c r="F5151" s="53" t="s">
        <v>83</v>
      </c>
    </row>
    <row r="5152" spans="1:6" x14ac:dyDescent="0.2">
      <c r="A5152" s="202" t="s">
        <v>8043</v>
      </c>
      <c r="B5152" s="203">
        <v>1056.58</v>
      </c>
      <c r="D5152" s="53" t="s">
        <v>7736</v>
      </c>
      <c r="E5152" s="55" t="s">
        <v>7735</v>
      </c>
      <c r="F5152" s="53" t="s">
        <v>83</v>
      </c>
    </row>
    <row r="5153" spans="1:6" x14ac:dyDescent="0.2">
      <c r="A5153" s="202" t="s">
        <v>8045</v>
      </c>
      <c r="B5153" s="203">
        <v>1046.53</v>
      </c>
      <c r="D5153" s="53" t="s">
        <v>7737</v>
      </c>
      <c r="E5153" s="55" t="s">
        <v>7738</v>
      </c>
      <c r="F5153" s="53" t="s">
        <v>201</v>
      </c>
    </row>
    <row r="5154" spans="1:6" x14ac:dyDescent="0.2">
      <c r="A5154" s="202" t="s">
        <v>8046</v>
      </c>
      <c r="B5154" s="203">
        <v>1428.98</v>
      </c>
      <c r="D5154" s="53" t="s">
        <v>7739</v>
      </c>
      <c r="E5154" s="55" t="s">
        <v>7738</v>
      </c>
      <c r="F5154" s="53" t="s">
        <v>201</v>
      </c>
    </row>
    <row r="5155" spans="1:6" x14ac:dyDescent="0.2">
      <c r="A5155" s="202" t="s">
        <v>8048</v>
      </c>
      <c r="B5155" s="203">
        <v>1417.65</v>
      </c>
      <c r="D5155" s="53" t="s">
        <v>7740</v>
      </c>
      <c r="E5155" s="55" t="s">
        <v>7741</v>
      </c>
      <c r="F5155" s="53" t="s">
        <v>201</v>
      </c>
    </row>
    <row r="5156" spans="1:6" x14ac:dyDescent="0.2">
      <c r="A5156" s="202" t="s">
        <v>8049</v>
      </c>
      <c r="B5156" s="203">
        <v>2302.0500000000002</v>
      </c>
      <c r="D5156" s="53" t="s">
        <v>7742</v>
      </c>
      <c r="E5156" s="55" t="s">
        <v>7741</v>
      </c>
      <c r="F5156" s="53" t="s">
        <v>201</v>
      </c>
    </row>
    <row r="5157" spans="1:6" x14ac:dyDescent="0.2">
      <c r="A5157" s="202" t="s">
        <v>8051</v>
      </c>
      <c r="B5157" s="203">
        <v>2290.12</v>
      </c>
      <c r="D5157" s="53" t="s">
        <v>7743</v>
      </c>
      <c r="E5157" s="55" t="s">
        <v>7744</v>
      </c>
      <c r="F5157" s="53" t="s">
        <v>201</v>
      </c>
    </row>
    <row r="5158" spans="1:6" x14ac:dyDescent="0.2">
      <c r="A5158" s="202" t="s">
        <v>8052</v>
      </c>
      <c r="B5158" s="203">
        <v>3968</v>
      </c>
      <c r="D5158" s="53" t="s">
        <v>7745</v>
      </c>
      <c r="E5158" s="55" t="s">
        <v>7744</v>
      </c>
      <c r="F5158" s="53" t="s">
        <v>201</v>
      </c>
    </row>
    <row r="5159" spans="1:6" x14ac:dyDescent="0.2">
      <c r="A5159" s="202" t="s">
        <v>8054</v>
      </c>
      <c r="B5159" s="203">
        <v>3953.89</v>
      </c>
      <c r="D5159" s="53" t="s">
        <v>7746</v>
      </c>
      <c r="E5159" s="55" t="s">
        <v>7747</v>
      </c>
      <c r="F5159" s="53" t="s">
        <v>201</v>
      </c>
    </row>
    <row r="5160" spans="1:6" x14ac:dyDescent="0.2">
      <c r="A5160" s="202" t="s">
        <v>8055</v>
      </c>
      <c r="B5160" s="203">
        <v>5019.82</v>
      </c>
      <c r="D5160" s="53" t="s">
        <v>7748</v>
      </c>
      <c r="E5160" s="55" t="s">
        <v>7747</v>
      </c>
      <c r="F5160" s="53" t="s">
        <v>201</v>
      </c>
    </row>
    <row r="5161" spans="1:6" x14ac:dyDescent="0.2">
      <c r="A5161" s="202" t="s">
        <v>8057</v>
      </c>
      <c r="B5161" s="203">
        <v>5004.91</v>
      </c>
      <c r="D5161" s="53" t="s">
        <v>7749</v>
      </c>
      <c r="E5161" s="55" t="s">
        <v>7750</v>
      </c>
      <c r="F5161" s="53" t="s">
        <v>201</v>
      </c>
    </row>
    <row r="5162" spans="1:6" x14ac:dyDescent="0.2">
      <c r="A5162" s="202" t="s">
        <v>8058</v>
      </c>
      <c r="B5162" s="203">
        <v>5466.07</v>
      </c>
      <c r="D5162" s="53" t="s">
        <v>7751</v>
      </c>
      <c r="E5162" s="55" t="s">
        <v>7750</v>
      </c>
      <c r="F5162" s="53" t="s">
        <v>201</v>
      </c>
    </row>
    <row r="5163" spans="1:6" x14ac:dyDescent="0.2">
      <c r="A5163" s="202" t="s">
        <v>8060</v>
      </c>
      <c r="B5163" s="203">
        <v>5449.3</v>
      </c>
      <c r="D5163" s="53" t="s">
        <v>7752</v>
      </c>
      <c r="E5163" s="55" t="s">
        <v>7753</v>
      </c>
      <c r="F5163" s="53" t="s">
        <v>201</v>
      </c>
    </row>
    <row r="5164" spans="1:6" x14ac:dyDescent="0.2">
      <c r="A5164" s="202" t="s">
        <v>8061</v>
      </c>
      <c r="B5164" s="203">
        <v>11646.11</v>
      </c>
      <c r="D5164" s="53" t="s">
        <v>7754</v>
      </c>
      <c r="E5164" s="55" t="s">
        <v>7753</v>
      </c>
      <c r="F5164" s="53" t="s">
        <v>201</v>
      </c>
    </row>
    <row r="5165" spans="1:6" x14ac:dyDescent="0.2">
      <c r="A5165" s="202" t="s">
        <v>8063</v>
      </c>
      <c r="B5165" s="203">
        <v>11628.19</v>
      </c>
      <c r="D5165" s="53" t="s">
        <v>7755</v>
      </c>
      <c r="E5165" s="55" t="s">
        <v>7756</v>
      </c>
      <c r="F5165" s="53" t="s">
        <v>201</v>
      </c>
    </row>
    <row r="5166" spans="1:6" x14ac:dyDescent="0.2">
      <c r="A5166" s="202" t="s">
        <v>8064</v>
      </c>
      <c r="B5166" s="203">
        <v>13594.84</v>
      </c>
      <c r="D5166" s="53" t="s">
        <v>7757</v>
      </c>
      <c r="E5166" s="55" t="s">
        <v>7756</v>
      </c>
      <c r="F5166" s="53" t="s">
        <v>201</v>
      </c>
    </row>
    <row r="5167" spans="1:6" x14ac:dyDescent="0.2">
      <c r="A5167" s="202" t="s">
        <v>8066</v>
      </c>
      <c r="B5167" s="203">
        <v>13574.96</v>
      </c>
      <c r="D5167" s="53" t="s">
        <v>7758</v>
      </c>
      <c r="E5167" s="55" t="s">
        <v>7759</v>
      </c>
      <c r="F5167" s="53" t="s">
        <v>201</v>
      </c>
    </row>
    <row r="5168" spans="1:6" x14ac:dyDescent="0.2">
      <c r="A5168" s="202" t="s">
        <v>8067</v>
      </c>
      <c r="B5168" s="203">
        <v>16683.490000000002</v>
      </c>
      <c r="D5168" s="53" t="s">
        <v>7760</v>
      </c>
      <c r="E5168" s="55" t="s">
        <v>7759</v>
      </c>
      <c r="F5168" s="53" t="s">
        <v>201</v>
      </c>
    </row>
    <row r="5169" spans="1:6" x14ac:dyDescent="0.2">
      <c r="A5169" s="202" t="s">
        <v>8069</v>
      </c>
      <c r="B5169" s="203">
        <v>16662.27</v>
      </c>
      <c r="D5169" s="53" t="s">
        <v>7761</v>
      </c>
      <c r="E5169" s="55" t="s">
        <v>7762</v>
      </c>
      <c r="F5169" s="53" t="s">
        <v>201</v>
      </c>
    </row>
    <row r="5170" spans="1:6" x14ac:dyDescent="0.2">
      <c r="A5170" s="202" t="s">
        <v>8070</v>
      </c>
      <c r="B5170" s="203">
        <v>28428.79</v>
      </c>
      <c r="D5170" s="53" t="s">
        <v>7763</v>
      </c>
      <c r="E5170" s="55" t="s">
        <v>7762</v>
      </c>
      <c r="F5170" s="53" t="s">
        <v>201</v>
      </c>
    </row>
    <row r="5171" spans="1:6" x14ac:dyDescent="0.2">
      <c r="A5171" s="202" t="s">
        <v>8072</v>
      </c>
      <c r="B5171" s="203">
        <v>28402.5</v>
      </c>
      <c r="D5171" s="53" t="s">
        <v>7764</v>
      </c>
      <c r="E5171" s="55" t="s">
        <v>7765</v>
      </c>
      <c r="F5171" s="53" t="s">
        <v>201</v>
      </c>
    </row>
    <row r="5172" spans="1:6" x14ac:dyDescent="0.2">
      <c r="A5172" s="202" t="s">
        <v>8073</v>
      </c>
      <c r="B5172" s="203">
        <v>64.52</v>
      </c>
      <c r="D5172" s="53" t="s">
        <v>7766</v>
      </c>
      <c r="E5172" s="55" t="s">
        <v>7765</v>
      </c>
      <c r="F5172" s="53" t="s">
        <v>201</v>
      </c>
    </row>
    <row r="5173" spans="1:6" x14ac:dyDescent="0.2">
      <c r="A5173" s="202" t="s">
        <v>8075</v>
      </c>
      <c r="B5173" s="203">
        <v>62.09</v>
      </c>
      <c r="D5173" s="53" t="s">
        <v>7767</v>
      </c>
      <c r="E5173" s="55" t="s">
        <v>7768</v>
      </c>
      <c r="F5173" s="53" t="s">
        <v>201</v>
      </c>
    </row>
    <row r="5174" spans="1:6" x14ac:dyDescent="0.2">
      <c r="A5174" s="202" t="s">
        <v>8076</v>
      </c>
      <c r="B5174" s="203">
        <v>64.48</v>
      </c>
      <c r="D5174" s="53" t="s">
        <v>7769</v>
      </c>
      <c r="E5174" s="55" t="s">
        <v>7768</v>
      </c>
      <c r="F5174" s="53" t="s">
        <v>201</v>
      </c>
    </row>
    <row r="5175" spans="1:6" x14ac:dyDescent="0.2">
      <c r="A5175" s="202" t="s">
        <v>8078</v>
      </c>
      <c r="B5175" s="203">
        <v>62.14</v>
      </c>
      <c r="D5175" s="53" t="s">
        <v>7770</v>
      </c>
      <c r="E5175" s="55" t="s">
        <v>7771</v>
      </c>
      <c r="F5175" s="53" t="s">
        <v>201</v>
      </c>
    </row>
    <row r="5176" spans="1:6" x14ac:dyDescent="0.2">
      <c r="A5176" s="202" t="s">
        <v>8079</v>
      </c>
      <c r="B5176" s="203">
        <v>210.68</v>
      </c>
      <c r="D5176" s="53" t="s">
        <v>7772</v>
      </c>
      <c r="E5176" s="55" t="s">
        <v>7771</v>
      </c>
      <c r="F5176" s="53" t="s">
        <v>201</v>
      </c>
    </row>
    <row r="5177" spans="1:6" x14ac:dyDescent="0.2">
      <c r="A5177" s="202" t="s">
        <v>8081</v>
      </c>
      <c r="B5177" s="203">
        <v>207.5</v>
      </c>
      <c r="D5177" s="53" t="s">
        <v>7773</v>
      </c>
      <c r="E5177" s="55" t="s">
        <v>7774</v>
      </c>
      <c r="F5177" s="53" t="s">
        <v>201</v>
      </c>
    </row>
    <row r="5178" spans="1:6" x14ac:dyDescent="0.2">
      <c r="A5178" s="202" t="s">
        <v>8082</v>
      </c>
      <c r="B5178" s="203">
        <v>219.57</v>
      </c>
      <c r="D5178" s="53" t="s">
        <v>7775</v>
      </c>
      <c r="E5178" s="55" t="s">
        <v>7774</v>
      </c>
      <c r="F5178" s="53" t="s">
        <v>201</v>
      </c>
    </row>
    <row r="5179" spans="1:6" x14ac:dyDescent="0.2">
      <c r="A5179" s="202" t="s">
        <v>8084</v>
      </c>
      <c r="B5179" s="203">
        <v>215.32</v>
      </c>
      <c r="D5179" s="53" t="s">
        <v>7776</v>
      </c>
      <c r="E5179" s="55" t="s">
        <v>7777</v>
      </c>
      <c r="F5179" s="53" t="s">
        <v>201</v>
      </c>
    </row>
    <row r="5180" spans="1:6" x14ac:dyDescent="0.2">
      <c r="A5180" s="202" t="s">
        <v>8085</v>
      </c>
      <c r="B5180" s="203">
        <v>221.72</v>
      </c>
      <c r="D5180" s="53" t="s">
        <v>7778</v>
      </c>
      <c r="E5180" s="55" t="s">
        <v>7777</v>
      </c>
      <c r="F5180" s="53" t="s">
        <v>201</v>
      </c>
    </row>
    <row r="5181" spans="1:6" x14ac:dyDescent="0.2">
      <c r="A5181" s="202" t="s">
        <v>8087</v>
      </c>
      <c r="B5181" s="203">
        <v>217.35</v>
      </c>
      <c r="D5181" s="53" t="s">
        <v>7779</v>
      </c>
      <c r="E5181" s="55" t="s">
        <v>7780</v>
      </c>
      <c r="F5181" s="53" t="s">
        <v>201</v>
      </c>
    </row>
    <row r="5182" spans="1:6" x14ac:dyDescent="0.2">
      <c r="A5182" s="202" t="s">
        <v>8088</v>
      </c>
      <c r="B5182" s="203">
        <v>387.43</v>
      </c>
      <c r="D5182" s="53" t="s">
        <v>7781</v>
      </c>
      <c r="E5182" s="55" t="s">
        <v>7780</v>
      </c>
      <c r="F5182" s="53" t="s">
        <v>201</v>
      </c>
    </row>
    <row r="5183" spans="1:6" x14ac:dyDescent="0.2">
      <c r="A5183" s="202" t="s">
        <v>8090</v>
      </c>
      <c r="B5183" s="203">
        <v>381.66</v>
      </c>
      <c r="D5183" s="53" t="s">
        <v>7782</v>
      </c>
      <c r="E5183" s="55" t="s">
        <v>7783</v>
      </c>
      <c r="F5183" s="53" t="s">
        <v>201</v>
      </c>
    </row>
    <row r="5184" spans="1:6" x14ac:dyDescent="0.2">
      <c r="A5184" s="202" t="s">
        <v>8091</v>
      </c>
      <c r="B5184" s="203">
        <v>398.59</v>
      </c>
      <c r="D5184" s="53" t="s">
        <v>7784</v>
      </c>
      <c r="E5184" s="55" t="s">
        <v>7783</v>
      </c>
      <c r="F5184" s="53" t="s">
        <v>201</v>
      </c>
    </row>
    <row r="5185" spans="1:6" x14ac:dyDescent="0.2">
      <c r="A5185" s="202" t="s">
        <v>8093</v>
      </c>
      <c r="B5185" s="203">
        <v>392.79</v>
      </c>
      <c r="D5185" s="53" t="s">
        <v>7785</v>
      </c>
      <c r="E5185" s="55" t="s">
        <v>7786</v>
      </c>
      <c r="F5185" s="53" t="s">
        <v>201</v>
      </c>
    </row>
    <row r="5186" spans="1:6" x14ac:dyDescent="0.2">
      <c r="A5186" s="202" t="s">
        <v>8094</v>
      </c>
      <c r="B5186" s="203">
        <v>510.35</v>
      </c>
      <c r="D5186" s="53" t="s">
        <v>7787</v>
      </c>
      <c r="E5186" s="55" t="s">
        <v>7786</v>
      </c>
      <c r="F5186" s="53" t="s">
        <v>201</v>
      </c>
    </row>
    <row r="5187" spans="1:6" x14ac:dyDescent="0.2">
      <c r="A5187" s="202" t="s">
        <v>8096</v>
      </c>
      <c r="B5187" s="203">
        <v>503.52</v>
      </c>
      <c r="D5187" s="53" t="s">
        <v>7788</v>
      </c>
      <c r="E5187" s="55" t="s">
        <v>7789</v>
      </c>
      <c r="F5187" s="53" t="s">
        <v>83</v>
      </c>
    </row>
    <row r="5188" spans="1:6" x14ac:dyDescent="0.2">
      <c r="A5188" s="202" t="s">
        <v>8097</v>
      </c>
      <c r="B5188" s="203">
        <v>1415.09</v>
      </c>
      <c r="D5188" s="53" t="s">
        <v>7790</v>
      </c>
      <c r="E5188" s="55" t="s">
        <v>7789</v>
      </c>
      <c r="F5188" s="53" t="s">
        <v>83</v>
      </c>
    </row>
    <row r="5189" spans="1:6" x14ac:dyDescent="0.2">
      <c r="A5189" s="202" t="s">
        <v>8099</v>
      </c>
      <c r="B5189" s="203">
        <v>1407.43</v>
      </c>
      <c r="D5189" s="53" t="s">
        <v>7791</v>
      </c>
      <c r="E5189" s="55" t="s">
        <v>7792</v>
      </c>
      <c r="F5189" s="53" t="s">
        <v>83</v>
      </c>
    </row>
    <row r="5190" spans="1:6" x14ac:dyDescent="0.2">
      <c r="A5190" s="202" t="s">
        <v>8100</v>
      </c>
      <c r="B5190" s="203">
        <v>1737.5</v>
      </c>
      <c r="D5190" s="53" t="s">
        <v>7793</v>
      </c>
      <c r="E5190" s="55" t="s">
        <v>7792</v>
      </c>
      <c r="F5190" s="53" t="s">
        <v>83</v>
      </c>
    </row>
    <row r="5191" spans="1:6" x14ac:dyDescent="0.2">
      <c r="A5191" s="202" t="s">
        <v>8102</v>
      </c>
      <c r="B5191" s="203">
        <v>1729</v>
      </c>
      <c r="D5191" s="53" t="s">
        <v>7794</v>
      </c>
      <c r="E5191" s="55" t="s">
        <v>7795</v>
      </c>
      <c r="F5191" s="53" t="s">
        <v>83</v>
      </c>
    </row>
    <row r="5192" spans="1:6" x14ac:dyDescent="0.2">
      <c r="A5192" s="202" t="s">
        <v>8103</v>
      </c>
      <c r="B5192" s="203">
        <v>1741.96</v>
      </c>
      <c r="D5192" s="53" t="s">
        <v>7796</v>
      </c>
      <c r="E5192" s="55" t="s">
        <v>7795</v>
      </c>
      <c r="F5192" s="53" t="s">
        <v>83</v>
      </c>
    </row>
    <row r="5193" spans="1:6" x14ac:dyDescent="0.2">
      <c r="A5193" s="202" t="s">
        <v>8105</v>
      </c>
      <c r="B5193" s="203">
        <v>1733.05</v>
      </c>
      <c r="D5193" s="53" t="s">
        <v>7797</v>
      </c>
      <c r="E5193" s="55" t="s">
        <v>7798</v>
      </c>
      <c r="F5193" s="53" t="s">
        <v>83</v>
      </c>
    </row>
    <row r="5194" spans="1:6" x14ac:dyDescent="0.2">
      <c r="A5194" s="202" t="s">
        <v>8106</v>
      </c>
      <c r="B5194" s="203">
        <v>2573.8000000000002</v>
      </c>
      <c r="D5194" s="53" t="s">
        <v>7799</v>
      </c>
      <c r="E5194" s="55" t="s">
        <v>7798</v>
      </c>
      <c r="F5194" s="53" t="s">
        <v>83</v>
      </c>
    </row>
    <row r="5195" spans="1:6" x14ac:dyDescent="0.2">
      <c r="A5195" s="202" t="s">
        <v>8108</v>
      </c>
      <c r="B5195" s="203">
        <v>2564.0700000000002</v>
      </c>
      <c r="D5195" s="53" t="s">
        <v>7800</v>
      </c>
      <c r="E5195" s="55" t="s">
        <v>7801</v>
      </c>
      <c r="F5195" s="53" t="s">
        <v>83</v>
      </c>
    </row>
    <row r="5196" spans="1:6" x14ac:dyDescent="0.2">
      <c r="A5196" s="202" t="s">
        <v>8109</v>
      </c>
      <c r="B5196" s="203">
        <v>3065.36</v>
      </c>
      <c r="D5196" s="53" t="s">
        <v>7802</v>
      </c>
      <c r="E5196" s="55" t="s">
        <v>7801</v>
      </c>
      <c r="F5196" s="53" t="s">
        <v>83</v>
      </c>
    </row>
    <row r="5197" spans="1:6" x14ac:dyDescent="0.2">
      <c r="A5197" s="202" t="s">
        <v>8111</v>
      </c>
      <c r="B5197" s="203">
        <v>3054.21</v>
      </c>
      <c r="D5197" s="53" t="s">
        <v>7803</v>
      </c>
      <c r="E5197" s="55" t="s">
        <v>7804</v>
      </c>
      <c r="F5197" s="53" t="s">
        <v>83</v>
      </c>
    </row>
    <row r="5198" spans="1:6" x14ac:dyDescent="0.2">
      <c r="A5198" s="202" t="s">
        <v>8112</v>
      </c>
      <c r="B5198" s="203">
        <v>3555.77</v>
      </c>
      <c r="D5198" s="53" t="s">
        <v>7805</v>
      </c>
      <c r="E5198" s="55" t="s">
        <v>7804</v>
      </c>
      <c r="F5198" s="53" t="s">
        <v>83</v>
      </c>
    </row>
    <row r="5199" spans="1:6" x14ac:dyDescent="0.2">
      <c r="A5199" s="202" t="s">
        <v>8114</v>
      </c>
      <c r="B5199" s="203">
        <v>3543.64</v>
      </c>
      <c r="D5199" s="53" t="s">
        <v>7806</v>
      </c>
      <c r="E5199" s="55" t="s">
        <v>7807</v>
      </c>
      <c r="F5199" s="53" t="s">
        <v>83</v>
      </c>
    </row>
    <row r="5200" spans="1:6" x14ac:dyDescent="0.2">
      <c r="A5200" s="202" t="s">
        <v>8115</v>
      </c>
      <c r="B5200" s="203">
        <v>4131.2299999999996</v>
      </c>
      <c r="D5200" s="53" t="s">
        <v>7808</v>
      </c>
      <c r="E5200" s="55" t="s">
        <v>7807</v>
      </c>
      <c r="F5200" s="53" t="s">
        <v>83</v>
      </c>
    </row>
    <row r="5201" spans="1:6" x14ac:dyDescent="0.2">
      <c r="A5201" s="202" t="s">
        <v>8117</v>
      </c>
      <c r="B5201" s="203">
        <v>4117.53</v>
      </c>
      <c r="D5201" s="53" t="s">
        <v>7809</v>
      </c>
      <c r="E5201" s="55" t="s">
        <v>7810</v>
      </c>
      <c r="F5201" s="53" t="s">
        <v>83</v>
      </c>
    </row>
    <row r="5202" spans="1:6" x14ac:dyDescent="0.2">
      <c r="A5202" s="202" t="s">
        <v>8118</v>
      </c>
      <c r="B5202" s="203">
        <v>5462.63</v>
      </c>
      <c r="D5202" s="53" t="s">
        <v>7811</v>
      </c>
      <c r="E5202" s="55" t="s">
        <v>7810</v>
      </c>
      <c r="F5202" s="53" t="s">
        <v>83</v>
      </c>
    </row>
    <row r="5203" spans="1:6" x14ac:dyDescent="0.2">
      <c r="A5203" s="202" t="s">
        <v>8120</v>
      </c>
      <c r="B5203" s="203">
        <v>5447.78</v>
      </c>
      <c r="D5203" s="53" t="s">
        <v>7812</v>
      </c>
      <c r="E5203" s="55" t="s">
        <v>7813</v>
      </c>
      <c r="F5203" s="53" t="s">
        <v>83</v>
      </c>
    </row>
    <row r="5204" spans="1:6" x14ac:dyDescent="0.2">
      <c r="A5204" s="202" t="s">
        <v>8121</v>
      </c>
      <c r="B5204" s="203">
        <v>7774.06</v>
      </c>
      <c r="D5204" s="53" t="s">
        <v>7814</v>
      </c>
      <c r="E5204" s="55" t="s">
        <v>7813</v>
      </c>
      <c r="F5204" s="53" t="s">
        <v>83</v>
      </c>
    </row>
    <row r="5205" spans="1:6" x14ac:dyDescent="0.2">
      <c r="A5205" s="202" t="s">
        <v>8123</v>
      </c>
      <c r="B5205" s="203">
        <v>7756.17</v>
      </c>
      <c r="D5205" s="53" t="s">
        <v>7815</v>
      </c>
      <c r="E5205" s="55" t="s">
        <v>7816</v>
      </c>
      <c r="F5205" s="53" t="s">
        <v>83</v>
      </c>
    </row>
    <row r="5206" spans="1:6" x14ac:dyDescent="0.2">
      <c r="A5206" s="202" t="s">
        <v>8124</v>
      </c>
      <c r="B5206" s="203">
        <v>63.53</v>
      </c>
      <c r="D5206" s="53" t="s">
        <v>7817</v>
      </c>
      <c r="E5206" s="55" t="s">
        <v>7816</v>
      </c>
      <c r="F5206" s="53" t="s">
        <v>83</v>
      </c>
    </row>
    <row r="5207" spans="1:6" x14ac:dyDescent="0.2">
      <c r="A5207" s="202" t="s">
        <v>8126</v>
      </c>
      <c r="B5207" s="203">
        <v>61.23</v>
      </c>
      <c r="D5207" s="53" t="s">
        <v>7818</v>
      </c>
      <c r="E5207" s="55" t="s">
        <v>7819</v>
      </c>
      <c r="F5207" s="53" t="s">
        <v>83</v>
      </c>
    </row>
    <row r="5208" spans="1:6" x14ac:dyDescent="0.2">
      <c r="A5208" s="202" t="s">
        <v>8127</v>
      </c>
      <c r="B5208" s="203">
        <v>64.62</v>
      </c>
      <c r="D5208" s="53" t="s">
        <v>7820</v>
      </c>
      <c r="E5208" s="55" t="s">
        <v>7819</v>
      </c>
      <c r="F5208" s="53" t="s">
        <v>83</v>
      </c>
    </row>
    <row r="5209" spans="1:6" x14ac:dyDescent="0.2">
      <c r="A5209" s="202" t="s">
        <v>8129</v>
      </c>
      <c r="B5209" s="203">
        <v>62.26</v>
      </c>
      <c r="D5209" s="53" t="s">
        <v>7821</v>
      </c>
      <c r="E5209" s="55" t="s">
        <v>7822</v>
      </c>
      <c r="F5209" s="53" t="s">
        <v>83</v>
      </c>
    </row>
    <row r="5210" spans="1:6" x14ac:dyDescent="0.2">
      <c r="A5210" s="202" t="s">
        <v>8130</v>
      </c>
      <c r="B5210" s="203">
        <v>120.35</v>
      </c>
      <c r="D5210" s="53" t="s">
        <v>7823</v>
      </c>
      <c r="E5210" s="55" t="s">
        <v>7822</v>
      </c>
      <c r="F5210" s="53" t="s">
        <v>83</v>
      </c>
    </row>
    <row r="5211" spans="1:6" x14ac:dyDescent="0.2">
      <c r="A5211" s="202" t="s">
        <v>8132</v>
      </c>
      <c r="B5211" s="203">
        <v>116.58</v>
      </c>
      <c r="D5211" s="53" t="s">
        <v>7824</v>
      </c>
      <c r="E5211" s="55" t="s">
        <v>7825</v>
      </c>
      <c r="F5211" s="53" t="s">
        <v>83</v>
      </c>
    </row>
    <row r="5212" spans="1:6" x14ac:dyDescent="0.2">
      <c r="A5212" s="202" t="s">
        <v>8133</v>
      </c>
      <c r="B5212" s="203">
        <v>220.14</v>
      </c>
      <c r="D5212" s="53" t="s">
        <v>7826</v>
      </c>
      <c r="E5212" s="55" t="s">
        <v>7825</v>
      </c>
      <c r="F5212" s="53" t="s">
        <v>83</v>
      </c>
    </row>
    <row r="5213" spans="1:6" x14ac:dyDescent="0.2">
      <c r="A5213" s="202" t="s">
        <v>8135</v>
      </c>
      <c r="B5213" s="203">
        <v>215.82</v>
      </c>
      <c r="D5213" s="53" t="s">
        <v>7827</v>
      </c>
      <c r="E5213" s="55" t="s">
        <v>7828</v>
      </c>
      <c r="F5213" s="53" t="s">
        <v>83</v>
      </c>
    </row>
    <row r="5214" spans="1:6" x14ac:dyDescent="0.2">
      <c r="A5214" s="202" t="s">
        <v>8136</v>
      </c>
      <c r="B5214" s="203">
        <v>285.58999999999997</v>
      </c>
      <c r="D5214" s="53" t="s">
        <v>7829</v>
      </c>
      <c r="E5214" s="55" t="s">
        <v>7828</v>
      </c>
      <c r="F5214" s="53" t="s">
        <v>83</v>
      </c>
    </row>
    <row r="5215" spans="1:6" x14ac:dyDescent="0.2">
      <c r="A5215" s="202" t="s">
        <v>8138</v>
      </c>
      <c r="B5215" s="203">
        <v>280.83</v>
      </c>
      <c r="D5215" s="53" t="s">
        <v>7830</v>
      </c>
      <c r="E5215" s="55" t="s">
        <v>7831</v>
      </c>
      <c r="F5215" s="53" t="s">
        <v>83</v>
      </c>
    </row>
    <row r="5216" spans="1:6" x14ac:dyDescent="0.2">
      <c r="A5216" s="202" t="s">
        <v>8139</v>
      </c>
      <c r="B5216" s="203">
        <v>387.96</v>
      </c>
      <c r="D5216" s="53" t="s">
        <v>7832</v>
      </c>
      <c r="E5216" s="55" t="s">
        <v>7831</v>
      </c>
      <c r="F5216" s="53" t="s">
        <v>83</v>
      </c>
    </row>
    <row r="5217" spans="1:6" x14ac:dyDescent="0.2">
      <c r="A5217" s="202" t="s">
        <v>8141</v>
      </c>
      <c r="B5217" s="203">
        <v>382.16</v>
      </c>
      <c r="D5217" s="53" t="s">
        <v>7833</v>
      </c>
      <c r="E5217" s="55" t="s">
        <v>7834</v>
      </c>
      <c r="F5217" s="53" t="s">
        <v>83</v>
      </c>
    </row>
    <row r="5218" spans="1:6" x14ac:dyDescent="0.2">
      <c r="A5218" s="202" t="s">
        <v>8142</v>
      </c>
      <c r="B5218" s="203">
        <v>400.22</v>
      </c>
      <c r="D5218" s="53" t="s">
        <v>7835</v>
      </c>
      <c r="E5218" s="55" t="s">
        <v>7834</v>
      </c>
      <c r="F5218" s="53" t="s">
        <v>83</v>
      </c>
    </row>
    <row r="5219" spans="1:6" x14ac:dyDescent="0.2">
      <c r="A5219" s="202" t="s">
        <v>8144</v>
      </c>
      <c r="B5219" s="203">
        <v>394.38</v>
      </c>
      <c r="D5219" s="53" t="s">
        <v>7836</v>
      </c>
      <c r="E5219" s="55" t="s">
        <v>7837</v>
      </c>
      <c r="F5219" s="53" t="s">
        <v>83</v>
      </c>
    </row>
    <row r="5220" spans="1:6" x14ac:dyDescent="0.2">
      <c r="A5220" s="202" t="s">
        <v>8145</v>
      </c>
      <c r="B5220" s="203">
        <v>513.80999999999995</v>
      </c>
      <c r="D5220" s="53" t="s">
        <v>7838</v>
      </c>
      <c r="E5220" s="55" t="s">
        <v>7837</v>
      </c>
      <c r="F5220" s="53" t="s">
        <v>83</v>
      </c>
    </row>
    <row r="5221" spans="1:6" x14ac:dyDescent="0.2">
      <c r="A5221" s="202" t="s">
        <v>8147</v>
      </c>
      <c r="B5221" s="203">
        <v>506.87</v>
      </c>
      <c r="D5221" s="53" t="s">
        <v>7839</v>
      </c>
      <c r="E5221" s="55" t="s">
        <v>7840</v>
      </c>
      <c r="F5221" s="53" t="s">
        <v>83</v>
      </c>
    </row>
    <row r="5222" spans="1:6" x14ac:dyDescent="0.2">
      <c r="A5222" s="202" t="s">
        <v>8148</v>
      </c>
      <c r="B5222" s="203">
        <v>1419.26</v>
      </c>
      <c r="D5222" s="53" t="s">
        <v>7841</v>
      </c>
      <c r="E5222" s="55" t="s">
        <v>7840</v>
      </c>
      <c r="F5222" s="53" t="s">
        <v>83</v>
      </c>
    </row>
    <row r="5223" spans="1:6" x14ac:dyDescent="0.2">
      <c r="A5223" s="202" t="s">
        <v>8150</v>
      </c>
      <c r="B5223" s="203">
        <v>1411.48</v>
      </c>
      <c r="D5223" s="53" t="s">
        <v>7842</v>
      </c>
      <c r="E5223" s="55" t="s">
        <v>7843</v>
      </c>
      <c r="F5223" s="53" t="s">
        <v>83</v>
      </c>
    </row>
    <row r="5224" spans="1:6" x14ac:dyDescent="0.2">
      <c r="A5224" s="202" t="s">
        <v>8151</v>
      </c>
      <c r="B5224" s="203">
        <v>1742.74</v>
      </c>
      <c r="D5224" s="53" t="s">
        <v>7844</v>
      </c>
      <c r="E5224" s="55" t="s">
        <v>7843</v>
      </c>
      <c r="F5224" s="53" t="s">
        <v>83</v>
      </c>
    </row>
    <row r="5225" spans="1:6" x14ac:dyDescent="0.2">
      <c r="A5225" s="202" t="s">
        <v>8153</v>
      </c>
      <c r="B5225" s="203">
        <v>1734.09</v>
      </c>
      <c r="D5225" s="53" t="s">
        <v>7845</v>
      </c>
      <c r="E5225" s="55" t="s">
        <v>7846</v>
      </c>
      <c r="F5225" s="53" t="s">
        <v>83</v>
      </c>
    </row>
    <row r="5226" spans="1:6" x14ac:dyDescent="0.2">
      <c r="A5226" s="202" t="s">
        <v>8154</v>
      </c>
      <c r="B5226" s="203">
        <v>1751.23</v>
      </c>
      <c r="D5226" s="53" t="s">
        <v>7847</v>
      </c>
      <c r="E5226" s="55" t="s">
        <v>7846</v>
      </c>
      <c r="F5226" s="53" t="s">
        <v>83</v>
      </c>
    </row>
    <row r="5227" spans="1:6" x14ac:dyDescent="0.2">
      <c r="A5227" s="202" t="s">
        <v>8156</v>
      </c>
      <c r="B5227" s="203">
        <v>1742.03</v>
      </c>
      <c r="D5227" s="53" t="s">
        <v>7848</v>
      </c>
      <c r="E5227" s="55" t="s">
        <v>7849</v>
      </c>
      <c r="F5227" s="53" t="s">
        <v>83</v>
      </c>
    </row>
    <row r="5228" spans="1:6" x14ac:dyDescent="0.2">
      <c r="A5228" s="202" t="s">
        <v>8157</v>
      </c>
      <c r="B5228" s="203">
        <v>2587.79</v>
      </c>
      <c r="D5228" s="53" t="s">
        <v>7850</v>
      </c>
      <c r="E5228" s="55" t="s">
        <v>7849</v>
      </c>
      <c r="F5228" s="53" t="s">
        <v>83</v>
      </c>
    </row>
    <row r="5229" spans="1:6" x14ac:dyDescent="0.2">
      <c r="A5229" s="202" t="s">
        <v>8159</v>
      </c>
      <c r="B5229" s="203">
        <v>2577.62</v>
      </c>
      <c r="D5229" s="53" t="s">
        <v>7851</v>
      </c>
      <c r="E5229" s="55" t="s">
        <v>7852</v>
      </c>
      <c r="F5229" s="53" t="s">
        <v>83</v>
      </c>
    </row>
    <row r="5230" spans="1:6" x14ac:dyDescent="0.2">
      <c r="A5230" s="202" t="s">
        <v>8160</v>
      </c>
      <c r="B5230" s="203">
        <v>3088.63</v>
      </c>
      <c r="D5230" s="53" t="s">
        <v>7853</v>
      </c>
      <c r="E5230" s="55" t="s">
        <v>7852</v>
      </c>
      <c r="F5230" s="53" t="s">
        <v>83</v>
      </c>
    </row>
    <row r="5231" spans="1:6" x14ac:dyDescent="0.2">
      <c r="A5231" s="202" t="s">
        <v>8162</v>
      </c>
      <c r="B5231" s="203">
        <v>3076.74</v>
      </c>
      <c r="D5231" s="53" t="s">
        <v>7854</v>
      </c>
      <c r="E5231" s="55" t="s">
        <v>7855</v>
      </c>
      <c r="F5231" s="53" t="s">
        <v>83</v>
      </c>
    </row>
    <row r="5232" spans="1:6" x14ac:dyDescent="0.2">
      <c r="A5232" s="202" t="s">
        <v>8163</v>
      </c>
      <c r="B5232" s="203">
        <v>3582.22</v>
      </c>
      <c r="D5232" s="53" t="s">
        <v>7856</v>
      </c>
      <c r="E5232" s="55" t="s">
        <v>7855</v>
      </c>
      <c r="F5232" s="53" t="s">
        <v>83</v>
      </c>
    </row>
    <row r="5233" spans="1:6" x14ac:dyDescent="0.2">
      <c r="A5233" s="202" t="s">
        <v>8165</v>
      </c>
      <c r="B5233" s="203">
        <v>3569.23</v>
      </c>
      <c r="D5233" s="53" t="s">
        <v>7857</v>
      </c>
      <c r="E5233" s="55" t="s">
        <v>7858</v>
      </c>
      <c r="F5233" s="53" t="s">
        <v>83</v>
      </c>
    </row>
    <row r="5234" spans="1:6" x14ac:dyDescent="0.2">
      <c r="A5234" s="202" t="s">
        <v>8166</v>
      </c>
      <c r="B5234" s="203">
        <v>4170.53</v>
      </c>
      <c r="D5234" s="53" t="s">
        <v>7859</v>
      </c>
      <c r="E5234" s="55" t="s">
        <v>7858</v>
      </c>
      <c r="F5234" s="53" t="s">
        <v>83</v>
      </c>
    </row>
    <row r="5235" spans="1:6" x14ac:dyDescent="0.2">
      <c r="A5235" s="202" t="s">
        <v>8168</v>
      </c>
      <c r="B5235" s="203">
        <v>4155.58</v>
      </c>
      <c r="D5235" s="53" t="s">
        <v>7860</v>
      </c>
      <c r="E5235" s="55" t="s">
        <v>7861</v>
      </c>
      <c r="F5235" s="53" t="s">
        <v>83</v>
      </c>
    </row>
    <row r="5236" spans="1:6" x14ac:dyDescent="0.2">
      <c r="A5236" s="202" t="s">
        <v>8169</v>
      </c>
      <c r="B5236" s="203">
        <v>5518.65</v>
      </c>
      <c r="D5236" s="53" t="s">
        <v>7862</v>
      </c>
      <c r="E5236" s="55" t="s">
        <v>7861</v>
      </c>
      <c r="F5236" s="53" t="s">
        <v>83</v>
      </c>
    </row>
    <row r="5237" spans="1:6" x14ac:dyDescent="0.2">
      <c r="A5237" s="202" t="s">
        <v>8171</v>
      </c>
      <c r="B5237" s="203">
        <v>5501.29</v>
      </c>
      <c r="D5237" s="53" t="s">
        <v>7863</v>
      </c>
      <c r="E5237" s="55" t="s">
        <v>7864</v>
      </c>
      <c r="F5237" s="53" t="s">
        <v>83</v>
      </c>
    </row>
    <row r="5238" spans="1:6" x14ac:dyDescent="0.2">
      <c r="A5238" s="202" t="s">
        <v>8172</v>
      </c>
      <c r="B5238" s="203">
        <v>7854.77</v>
      </c>
      <c r="D5238" s="53" t="s">
        <v>7865</v>
      </c>
      <c r="E5238" s="55" t="s">
        <v>7864</v>
      </c>
      <c r="F5238" s="53" t="s">
        <v>83</v>
      </c>
    </row>
    <row r="5239" spans="1:6" x14ac:dyDescent="0.2">
      <c r="A5239" s="202" t="s">
        <v>8174</v>
      </c>
      <c r="B5239" s="203">
        <v>7833.43</v>
      </c>
      <c r="D5239" s="53" t="s">
        <v>7866</v>
      </c>
      <c r="E5239" s="55" t="s">
        <v>7867</v>
      </c>
      <c r="F5239" s="53" t="s">
        <v>83</v>
      </c>
    </row>
    <row r="5240" spans="1:6" x14ac:dyDescent="0.2">
      <c r="A5240" s="202" t="s">
        <v>8175</v>
      </c>
      <c r="B5240" s="203">
        <v>3725.62</v>
      </c>
      <c r="D5240" s="53" t="s">
        <v>7868</v>
      </c>
      <c r="E5240" s="55" t="s">
        <v>7867</v>
      </c>
      <c r="F5240" s="53" t="s">
        <v>83</v>
      </c>
    </row>
    <row r="5241" spans="1:6" x14ac:dyDescent="0.2">
      <c r="A5241" s="202" t="s">
        <v>8177</v>
      </c>
      <c r="B5241" s="203">
        <v>3526.49</v>
      </c>
      <c r="D5241" s="53" t="s">
        <v>7869</v>
      </c>
      <c r="E5241" s="55" t="s">
        <v>7870</v>
      </c>
      <c r="F5241" s="53" t="s">
        <v>83</v>
      </c>
    </row>
    <row r="5242" spans="1:6" x14ac:dyDescent="0.2">
      <c r="A5242" s="202" t="s">
        <v>8178</v>
      </c>
      <c r="B5242" s="203">
        <v>3904.48</v>
      </c>
      <c r="D5242" s="53" t="s">
        <v>7871</v>
      </c>
      <c r="E5242" s="55" t="s">
        <v>7870</v>
      </c>
      <c r="F5242" s="53" t="s">
        <v>83</v>
      </c>
    </row>
    <row r="5243" spans="1:6" x14ac:dyDescent="0.2">
      <c r="A5243" s="202" t="s">
        <v>8180</v>
      </c>
      <c r="B5243" s="203">
        <v>3694.47</v>
      </c>
      <c r="D5243" s="53" t="s">
        <v>7872</v>
      </c>
      <c r="E5243" s="55" t="s">
        <v>7873</v>
      </c>
      <c r="F5243" s="53" t="s">
        <v>83</v>
      </c>
    </row>
    <row r="5244" spans="1:6" x14ac:dyDescent="0.2">
      <c r="A5244" s="202" t="s">
        <v>8181</v>
      </c>
      <c r="B5244" s="203">
        <v>4370.6099999999997</v>
      </c>
      <c r="D5244" s="53" t="s">
        <v>7874</v>
      </c>
      <c r="E5244" s="55" t="s">
        <v>7873</v>
      </c>
      <c r="F5244" s="53" t="s">
        <v>83</v>
      </c>
    </row>
    <row r="5245" spans="1:6" x14ac:dyDescent="0.2">
      <c r="A5245" s="202" t="s">
        <v>8183</v>
      </c>
      <c r="B5245" s="203">
        <v>4139.46</v>
      </c>
      <c r="D5245" s="53" t="s">
        <v>7875</v>
      </c>
      <c r="E5245" s="55" t="s">
        <v>7876</v>
      </c>
      <c r="F5245" s="53" t="s">
        <v>83</v>
      </c>
    </row>
    <row r="5246" spans="1:6" x14ac:dyDescent="0.2">
      <c r="A5246" s="202" t="s">
        <v>8184</v>
      </c>
      <c r="B5246" s="203">
        <v>4859.8599999999997</v>
      </c>
      <c r="D5246" s="53" t="s">
        <v>7877</v>
      </c>
      <c r="E5246" s="55" t="s">
        <v>7876</v>
      </c>
      <c r="F5246" s="53" t="s">
        <v>83</v>
      </c>
    </row>
    <row r="5247" spans="1:6" x14ac:dyDescent="0.2">
      <c r="A5247" s="202" t="s">
        <v>8186</v>
      </c>
      <c r="B5247" s="203">
        <v>4600.0600000000004</v>
      </c>
      <c r="D5247" s="53" t="s">
        <v>7878</v>
      </c>
      <c r="E5247" s="55" t="s">
        <v>7879</v>
      </c>
      <c r="F5247" s="53" t="s">
        <v>83</v>
      </c>
    </row>
    <row r="5248" spans="1:6" x14ac:dyDescent="0.2">
      <c r="A5248" s="202" t="s">
        <v>8187</v>
      </c>
      <c r="B5248" s="203">
        <v>5279.98</v>
      </c>
      <c r="D5248" s="53" t="s">
        <v>7880</v>
      </c>
      <c r="E5248" s="55" t="s">
        <v>7879</v>
      </c>
      <c r="F5248" s="53" t="s">
        <v>83</v>
      </c>
    </row>
    <row r="5249" spans="1:6" x14ac:dyDescent="0.2">
      <c r="A5249" s="202" t="s">
        <v>8189</v>
      </c>
      <c r="B5249" s="203">
        <v>4995.53</v>
      </c>
      <c r="D5249" s="53" t="s">
        <v>7881</v>
      </c>
      <c r="E5249" s="55" t="s">
        <v>7882</v>
      </c>
      <c r="F5249" s="53" t="s">
        <v>83</v>
      </c>
    </row>
    <row r="5250" spans="1:6" x14ac:dyDescent="0.2">
      <c r="A5250" s="202" t="s">
        <v>8190</v>
      </c>
      <c r="B5250" s="203">
        <v>6057.04</v>
      </c>
      <c r="D5250" s="53" t="s">
        <v>7883</v>
      </c>
      <c r="E5250" s="55" t="s">
        <v>7882</v>
      </c>
      <c r="F5250" s="53" t="s">
        <v>83</v>
      </c>
    </row>
    <row r="5251" spans="1:6" x14ac:dyDescent="0.2">
      <c r="A5251" s="202" t="s">
        <v>8192</v>
      </c>
      <c r="B5251" s="203">
        <v>5729.14</v>
      </c>
      <c r="D5251" s="53" t="s">
        <v>7884</v>
      </c>
      <c r="E5251" s="55" t="s">
        <v>7885</v>
      </c>
      <c r="F5251" s="53" t="s">
        <v>83</v>
      </c>
    </row>
    <row r="5252" spans="1:6" x14ac:dyDescent="0.2">
      <c r="A5252" s="202" t="s">
        <v>8193</v>
      </c>
      <c r="B5252" s="203">
        <v>6709.47</v>
      </c>
      <c r="D5252" s="53" t="s">
        <v>7886</v>
      </c>
      <c r="E5252" s="55" t="s">
        <v>7885</v>
      </c>
      <c r="F5252" s="53" t="s">
        <v>83</v>
      </c>
    </row>
    <row r="5253" spans="1:6" x14ac:dyDescent="0.2">
      <c r="A5253" s="202" t="s">
        <v>8195</v>
      </c>
      <c r="B5253" s="203">
        <v>6347.36</v>
      </c>
      <c r="D5253" s="53" t="s">
        <v>7887</v>
      </c>
      <c r="E5253" s="55" t="s">
        <v>7888</v>
      </c>
      <c r="F5253" s="53" t="s">
        <v>83</v>
      </c>
    </row>
    <row r="5254" spans="1:6" x14ac:dyDescent="0.2">
      <c r="A5254" s="202" t="s">
        <v>8196</v>
      </c>
      <c r="B5254" s="203">
        <v>7384.22</v>
      </c>
      <c r="D5254" s="53" t="s">
        <v>7889</v>
      </c>
      <c r="E5254" s="55" t="s">
        <v>7888</v>
      </c>
      <c r="F5254" s="53" t="s">
        <v>83</v>
      </c>
    </row>
    <row r="5255" spans="1:6" x14ac:dyDescent="0.2">
      <c r="A5255" s="202" t="s">
        <v>8198</v>
      </c>
      <c r="B5255" s="203">
        <v>6987.85</v>
      </c>
      <c r="D5255" s="53" t="s">
        <v>7890</v>
      </c>
      <c r="E5255" s="55" t="s">
        <v>7891</v>
      </c>
      <c r="F5255" s="53" t="s">
        <v>83</v>
      </c>
    </row>
    <row r="5256" spans="1:6" x14ac:dyDescent="0.2">
      <c r="A5256" s="202" t="s">
        <v>8199</v>
      </c>
      <c r="B5256" s="203">
        <v>8232.77</v>
      </c>
      <c r="D5256" s="53" t="s">
        <v>7892</v>
      </c>
      <c r="E5256" s="55" t="s">
        <v>7891</v>
      </c>
      <c r="F5256" s="53" t="s">
        <v>83</v>
      </c>
    </row>
    <row r="5257" spans="1:6" x14ac:dyDescent="0.2">
      <c r="A5257" s="202" t="s">
        <v>8201</v>
      </c>
      <c r="B5257" s="203">
        <v>7791.4</v>
      </c>
      <c r="D5257" s="53" t="s">
        <v>7893</v>
      </c>
      <c r="E5257" s="55" t="s">
        <v>7894</v>
      </c>
      <c r="F5257" s="53" t="s">
        <v>83</v>
      </c>
    </row>
    <row r="5258" spans="1:6" x14ac:dyDescent="0.2">
      <c r="A5258" s="202" t="s">
        <v>8202</v>
      </c>
      <c r="B5258" s="203">
        <v>2721.55</v>
      </c>
      <c r="D5258" s="53" t="s">
        <v>7895</v>
      </c>
      <c r="E5258" s="55" t="s">
        <v>7894</v>
      </c>
      <c r="F5258" s="53" t="s">
        <v>83</v>
      </c>
    </row>
    <row r="5259" spans="1:6" x14ac:dyDescent="0.2">
      <c r="A5259" s="202" t="s">
        <v>8204</v>
      </c>
      <c r="B5259" s="203">
        <v>2573.85</v>
      </c>
      <c r="D5259" s="53" t="s">
        <v>7896</v>
      </c>
      <c r="E5259" s="55" t="s">
        <v>7897</v>
      </c>
      <c r="F5259" s="53" t="s">
        <v>83</v>
      </c>
    </row>
    <row r="5260" spans="1:6" x14ac:dyDescent="0.2">
      <c r="A5260" s="202" t="s">
        <v>8205</v>
      </c>
      <c r="B5260" s="203">
        <v>3129.65</v>
      </c>
      <c r="D5260" s="53" t="s">
        <v>7898</v>
      </c>
      <c r="E5260" s="55" t="s">
        <v>7897</v>
      </c>
      <c r="F5260" s="53" t="s">
        <v>83</v>
      </c>
    </row>
    <row r="5261" spans="1:6" x14ac:dyDescent="0.2">
      <c r="A5261" s="202" t="s">
        <v>8207</v>
      </c>
      <c r="B5261" s="203">
        <v>2962.57</v>
      </c>
      <c r="D5261" s="53" t="s">
        <v>7899</v>
      </c>
      <c r="E5261" s="55" t="s">
        <v>7900</v>
      </c>
      <c r="F5261" s="53" t="s">
        <v>83</v>
      </c>
    </row>
    <row r="5262" spans="1:6" x14ac:dyDescent="0.2">
      <c r="A5262" s="202" t="s">
        <v>8208</v>
      </c>
      <c r="B5262" s="203">
        <v>3396.74</v>
      </c>
      <c r="D5262" s="53" t="s">
        <v>7901</v>
      </c>
      <c r="E5262" s="55" t="s">
        <v>7900</v>
      </c>
      <c r="F5262" s="53" t="s">
        <v>83</v>
      </c>
    </row>
    <row r="5263" spans="1:6" x14ac:dyDescent="0.2">
      <c r="A5263" s="202" t="s">
        <v>8210</v>
      </c>
      <c r="B5263" s="203">
        <v>3215.08</v>
      </c>
      <c r="D5263" s="53" t="s">
        <v>7902</v>
      </c>
      <c r="E5263" s="55" t="s">
        <v>7903</v>
      </c>
      <c r="F5263" s="53" t="s">
        <v>83</v>
      </c>
    </row>
    <row r="5264" spans="1:6" x14ac:dyDescent="0.2">
      <c r="A5264" s="202" t="s">
        <v>8211</v>
      </c>
      <c r="B5264" s="203">
        <v>3828.76</v>
      </c>
      <c r="D5264" s="53" t="s">
        <v>7904</v>
      </c>
      <c r="E5264" s="55" t="s">
        <v>7903</v>
      </c>
      <c r="F5264" s="53" t="s">
        <v>83</v>
      </c>
    </row>
    <row r="5265" spans="1:6" x14ac:dyDescent="0.2">
      <c r="A5265" s="202" t="s">
        <v>8213</v>
      </c>
      <c r="B5265" s="203">
        <v>3620.78</v>
      </c>
      <c r="D5265" s="53" t="s">
        <v>7905</v>
      </c>
      <c r="E5265" s="55" t="s">
        <v>7906</v>
      </c>
      <c r="F5265" s="53" t="s">
        <v>83</v>
      </c>
    </row>
    <row r="5266" spans="1:6" x14ac:dyDescent="0.2">
      <c r="A5266" s="202" t="s">
        <v>8214</v>
      </c>
      <c r="B5266" s="203">
        <v>4481.46</v>
      </c>
      <c r="D5266" s="53" t="s">
        <v>7907</v>
      </c>
      <c r="E5266" s="55" t="s">
        <v>7906</v>
      </c>
      <c r="F5266" s="53" t="s">
        <v>83</v>
      </c>
    </row>
    <row r="5267" spans="1:6" x14ac:dyDescent="0.2">
      <c r="A5267" s="202" t="s">
        <v>8216</v>
      </c>
      <c r="B5267" s="203">
        <v>4240.49</v>
      </c>
      <c r="D5267" s="53" t="s">
        <v>7908</v>
      </c>
      <c r="E5267" s="55" t="s">
        <v>7909</v>
      </c>
      <c r="F5267" s="53" t="s">
        <v>83</v>
      </c>
    </row>
    <row r="5268" spans="1:6" x14ac:dyDescent="0.2">
      <c r="A5268" s="202" t="s">
        <v>8217</v>
      </c>
      <c r="B5268" s="203">
        <v>4944.72</v>
      </c>
      <c r="D5268" s="53" t="s">
        <v>7910</v>
      </c>
      <c r="E5268" s="55" t="s">
        <v>7909</v>
      </c>
      <c r="F5268" s="53" t="s">
        <v>83</v>
      </c>
    </row>
    <row r="5269" spans="1:6" x14ac:dyDescent="0.2">
      <c r="A5269" s="202" t="s">
        <v>8219</v>
      </c>
      <c r="B5269" s="203">
        <v>4674.26</v>
      </c>
      <c r="D5269" s="53" t="s">
        <v>7911</v>
      </c>
      <c r="E5269" s="55" t="s">
        <v>7912</v>
      </c>
      <c r="F5269" s="53" t="s">
        <v>83</v>
      </c>
    </row>
    <row r="5270" spans="1:6" x14ac:dyDescent="0.2">
      <c r="A5270" s="202" t="s">
        <v>8220</v>
      </c>
      <c r="B5270" s="203">
        <v>5361.73</v>
      </c>
      <c r="D5270" s="53" t="s">
        <v>7913</v>
      </c>
      <c r="E5270" s="55" t="s">
        <v>7912</v>
      </c>
      <c r="F5270" s="53" t="s">
        <v>83</v>
      </c>
    </row>
    <row r="5271" spans="1:6" x14ac:dyDescent="0.2">
      <c r="A5271" s="202" t="s">
        <v>8222</v>
      </c>
      <c r="B5271" s="203">
        <v>5069.25</v>
      </c>
      <c r="D5271" s="53" t="s">
        <v>7914</v>
      </c>
      <c r="E5271" s="55" t="s">
        <v>7915</v>
      </c>
      <c r="F5271" s="53" t="s">
        <v>83</v>
      </c>
    </row>
    <row r="5272" spans="1:6" x14ac:dyDescent="0.2">
      <c r="A5272" s="202" t="s">
        <v>8223</v>
      </c>
      <c r="B5272" s="203">
        <v>5784.55</v>
      </c>
      <c r="D5272" s="53" t="s">
        <v>7916</v>
      </c>
      <c r="E5272" s="55" t="s">
        <v>7915</v>
      </c>
      <c r="F5272" s="53" t="s">
        <v>83</v>
      </c>
    </row>
    <row r="5273" spans="1:6" x14ac:dyDescent="0.2">
      <c r="A5273" s="202" t="s">
        <v>8225</v>
      </c>
      <c r="B5273" s="203">
        <v>5470.57</v>
      </c>
      <c r="D5273" s="53" t="s">
        <v>7917</v>
      </c>
      <c r="E5273" s="55" t="s">
        <v>7918</v>
      </c>
      <c r="F5273" s="53" t="s">
        <v>83</v>
      </c>
    </row>
    <row r="5274" spans="1:6" x14ac:dyDescent="0.2">
      <c r="A5274" s="202" t="s">
        <v>8226</v>
      </c>
      <c r="B5274" s="203">
        <v>2579.31</v>
      </c>
      <c r="D5274" s="53" t="s">
        <v>7919</v>
      </c>
      <c r="E5274" s="55" t="s">
        <v>7918</v>
      </c>
      <c r="F5274" s="53" t="s">
        <v>83</v>
      </c>
    </row>
    <row r="5275" spans="1:6" x14ac:dyDescent="0.2">
      <c r="A5275" s="202" t="s">
        <v>8228</v>
      </c>
      <c r="B5275" s="203">
        <v>2425.17</v>
      </c>
      <c r="D5275" s="53" t="s">
        <v>7920</v>
      </c>
      <c r="E5275" s="55" t="s">
        <v>7921</v>
      </c>
      <c r="F5275" s="53" t="s">
        <v>83</v>
      </c>
    </row>
    <row r="5276" spans="1:6" x14ac:dyDescent="0.2">
      <c r="A5276" s="202" t="s">
        <v>8229</v>
      </c>
      <c r="B5276" s="203">
        <v>2360.0700000000002</v>
      </c>
      <c r="D5276" s="53" t="s">
        <v>7922</v>
      </c>
      <c r="E5276" s="55" t="s">
        <v>7921</v>
      </c>
      <c r="F5276" s="53" t="s">
        <v>83</v>
      </c>
    </row>
    <row r="5277" spans="1:6" x14ac:dyDescent="0.2">
      <c r="A5277" s="202" t="s">
        <v>8231</v>
      </c>
      <c r="B5277" s="203">
        <v>2219.89</v>
      </c>
      <c r="D5277" s="53" t="s">
        <v>7923</v>
      </c>
      <c r="E5277" s="55" t="s">
        <v>7924</v>
      </c>
      <c r="F5277" s="53" t="s">
        <v>83</v>
      </c>
    </row>
    <row r="5278" spans="1:6" x14ac:dyDescent="0.2">
      <c r="A5278" s="202" t="s">
        <v>8232</v>
      </c>
      <c r="B5278" s="203">
        <v>2237.12</v>
      </c>
      <c r="D5278" s="53" t="s">
        <v>7925</v>
      </c>
      <c r="E5278" s="55" t="s">
        <v>7924</v>
      </c>
      <c r="F5278" s="53" t="s">
        <v>83</v>
      </c>
    </row>
    <row r="5279" spans="1:6" x14ac:dyDescent="0.2">
      <c r="A5279" s="202" t="s">
        <v>8234</v>
      </c>
      <c r="B5279" s="203">
        <v>2102.88</v>
      </c>
      <c r="D5279" s="53" t="s">
        <v>7926</v>
      </c>
      <c r="E5279" s="55" t="s">
        <v>7927</v>
      </c>
      <c r="F5279" s="53" t="s">
        <v>83</v>
      </c>
    </row>
    <row r="5280" spans="1:6" x14ac:dyDescent="0.2">
      <c r="A5280" s="202" t="s">
        <v>8235</v>
      </c>
      <c r="B5280" s="203">
        <v>1967.01</v>
      </c>
      <c r="D5280" s="53" t="s">
        <v>7928</v>
      </c>
      <c r="E5280" s="55" t="s">
        <v>7927</v>
      </c>
      <c r="F5280" s="53" t="s">
        <v>83</v>
      </c>
    </row>
    <row r="5281" spans="1:6" x14ac:dyDescent="0.2">
      <c r="A5281" s="202" t="s">
        <v>8237</v>
      </c>
      <c r="B5281" s="203">
        <v>1851.17</v>
      </c>
      <c r="D5281" s="53" t="s">
        <v>7929</v>
      </c>
      <c r="E5281" s="55" t="s">
        <v>7930</v>
      </c>
      <c r="F5281" s="53" t="s">
        <v>83</v>
      </c>
    </row>
    <row r="5282" spans="1:6" x14ac:dyDescent="0.2">
      <c r="A5282" s="202" t="s">
        <v>8238</v>
      </c>
      <c r="B5282" s="203">
        <v>1886.04</v>
      </c>
      <c r="D5282" s="53" t="s">
        <v>7931</v>
      </c>
      <c r="E5282" s="55" t="s">
        <v>7930</v>
      </c>
      <c r="F5282" s="53" t="s">
        <v>83</v>
      </c>
    </row>
    <row r="5283" spans="1:6" x14ac:dyDescent="0.2">
      <c r="A5283" s="202" t="s">
        <v>8240</v>
      </c>
      <c r="B5283" s="203">
        <v>1774.19</v>
      </c>
      <c r="D5283" s="53" t="s">
        <v>7932</v>
      </c>
      <c r="E5283" s="55" t="s">
        <v>7933</v>
      </c>
      <c r="F5283" s="53" t="s">
        <v>83</v>
      </c>
    </row>
    <row r="5284" spans="1:6" x14ac:dyDescent="0.2">
      <c r="A5284" s="202" t="s">
        <v>8241</v>
      </c>
      <c r="B5284" s="203">
        <v>5742.86</v>
      </c>
      <c r="D5284" s="53" t="s">
        <v>7934</v>
      </c>
      <c r="E5284" s="55" t="s">
        <v>7933</v>
      </c>
      <c r="F5284" s="53" t="s">
        <v>83</v>
      </c>
    </row>
    <row r="5285" spans="1:6" x14ac:dyDescent="0.2">
      <c r="A5285" s="202" t="s">
        <v>8243</v>
      </c>
      <c r="B5285" s="203">
        <v>5280.73</v>
      </c>
      <c r="D5285" s="53" t="s">
        <v>7935</v>
      </c>
      <c r="E5285" s="55" t="s">
        <v>7936</v>
      </c>
      <c r="F5285" s="53" t="s">
        <v>83</v>
      </c>
    </row>
    <row r="5286" spans="1:6" x14ac:dyDescent="0.2">
      <c r="A5286" s="202" t="s">
        <v>8244</v>
      </c>
      <c r="B5286" s="203">
        <v>6295.28</v>
      </c>
      <c r="D5286" s="53" t="s">
        <v>7937</v>
      </c>
      <c r="E5286" s="55" t="s">
        <v>7936</v>
      </c>
      <c r="F5286" s="53" t="s">
        <v>83</v>
      </c>
    </row>
    <row r="5287" spans="1:6" x14ac:dyDescent="0.2">
      <c r="A5287" s="202" t="s">
        <v>8246</v>
      </c>
      <c r="B5287" s="203">
        <v>5788.23</v>
      </c>
      <c r="D5287" s="53" t="s">
        <v>7938</v>
      </c>
      <c r="E5287" s="55" t="s">
        <v>7939</v>
      </c>
      <c r="F5287" s="53" t="s">
        <v>83</v>
      </c>
    </row>
    <row r="5288" spans="1:6" x14ac:dyDescent="0.2">
      <c r="A5288" s="202" t="s">
        <v>8247</v>
      </c>
      <c r="B5288" s="203">
        <v>6906.08</v>
      </c>
      <c r="D5288" s="53" t="s">
        <v>7940</v>
      </c>
      <c r="E5288" s="55" t="s">
        <v>7939</v>
      </c>
      <c r="F5288" s="53" t="s">
        <v>83</v>
      </c>
    </row>
    <row r="5289" spans="1:6" x14ac:dyDescent="0.2">
      <c r="A5289" s="202" t="s">
        <v>8249</v>
      </c>
      <c r="B5289" s="203">
        <v>6354.43</v>
      </c>
      <c r="D5289" s="53" t="s">
        <v>7941</v>
      </c>
      <c r="E5289" s="55" t="s">
        <v>7942</v>
      </c>
      <c r="F5289" s="53" t="s">
        <v>83</v>
      </c>
    </row>
    <row r="5290" spans="1:6" x14ac:dyDescent="0.2">
      <c r="A5290" s="202" t="s">
        <v>8250</v>
      </c>
      <c r="B5290" s="203">
        <v>7537.74</v>
      </c>
      <c r="D5290" s="53" t="s">
        <v>7943</v>
      </c>
      <c r="E5290" s="55" t="s">
        <v>7942</v>
      </c>
      <c r="F5290" s="53" t="s">
        <v>83</v>
      </c>
    </row>
    <row r="5291" spans="1:6" x14ac:dyDescent="0.2">
      <c r="A5291" s="202" t="s">
        <v>8252</v>
      </c>
      <c r="B5291" s="203">
        <v>6939.87</v>
      </c>
      <c r="D5291" s="53" t="s">
        <v>7944</v>
      </c>
      <c r="E5291" s="55" t="s">
        <v>7945</v>
      </c>
      <c r="F5291" s="53" t="s">
        <v>83</v>
      </c>
    </row>
    <row r="5292" spans="1:6" x14ac:dyDescent="0.2">
      <c r="A5292" s="202" t="s">
        <v>8253</v>
      </c>
      <c r="B5292" s="203">
        <v>8391.2000000000007</v>
      </c>
      <c r="D5292" s="53" t="s">
        <v>7946</v>
      </c>
      <c r="E5292" s="55" t="s">
        <v>7945</v>
      </c>
      <c r="F5292" s="53" t="s">
        <v>83</v>
      </c>
    </row>
    <row r="5293" spans="1:6" x14ac:dyDescent="0.2">
      <c r="A5293" s="202" t="s">
        <v>8255</v>
      </c>
      <c r="B5293" s="203">
        <v>7724.01</v>
      </c>
      <c r="D5293" s="53" t="s">
        <v>7947</v>
      </c>
      <c r="E5293" s="55" t="s">
        <v>7948</v>
      </c>
      <c r="F5293" s="53" t="s">
        <v>83</v>
      </c>
    </row>
    <row r="5294" spans="1:6" x14ac:dyDescent="0.2">
      <c r="A5294" s="202" t="s">
        <v>8256</v>
      </c>
      <c r="B5294" s="203">
        <v>9179.7199999999993</v>
      </c>
      <c r="D5294" s="53" t="s">
        <v>7949</v>
      </c>
      <c r="E5294" s="55" t="s">
        <v>7948</v>
      </c>
      <c r="F5294" s="53" t="s">
        <v>83</v>
      </c>
    </row>
    <row r="5295" spans="1:6" x14ac:dyDescent="0.2">
      <c r="A5295" s="202" t="s">
        <v>8258</v>
      </c>
      <c r="B5295" s="203">
        <v>8443.52</v>
      </c>
      <c r="D5295" s="53" t="s">
        <v>7950</v>
      </c>
      <c r="E5295" s="55" t="s">
        <v>7951</v>
      </c>
      <c r="F5295" s="53" t="s">
        <v>83</v>
      </c>
    </row>
    <row r="5296" spans="1:6" x14ac:dyDescent="0.2">
      <c r="A5296" s="202" t="s">
        <v>8259</v>
      </c>
      <c r="B5296" s="203">
        <v>9378.68</v>
      </c>
      <c r="D5296" s="53" t="s">
        <v>7952</v>
      </c>
      <c r="E5296" s="55" t="s">
        <v>7951</v>
      </c>
      <c r="F5296" s="53" t="s">
        <v>83</v>
      </c>
    </row>
    <row r="5297" spans="1:6" x14ac:dyDescent="0.2">
      <c r="A5297" s="202" t="s">
        <v>8261</v>
      </c>
      <c r="B5297" s="203">
        <v>8636.24</v>
      </c>
      <c r="D5297" s="53" t="s">
        <v>7953</v>
      </c>
      <c r="E5297" s="55" t="s">
        <v>7954</v>
      </c>
      <c r="F5297" s="53" t="s">
        <v>83</v>
      </c>
    </row>
    <row r="5298" spans="1:6" x14ac:dyDescent="0.2">
      <c r="A5298" s="202" t="s">
        <v>8262</v>
      </c>
      <c r="B5298" s="203">
        <v>9587.64</v>
      </c>
      <c r="D5298" s="53" t="s">
        <v>7955</v>
      </c>
      <c r="E5298" s="55" t="s">
        <v>7954</v>
      </c>
      <c r="F5298" s="53" t="s">
        <v>83</v>
      </c>
    </row>
    <row r="5299" spans="1:6" x14ac:dyDescent="0.2">
      <c r="A5299" s="202" t="s">
        <v>8264</v>
      </c>
      <c r="B5299" s="203">
        <v>8837.69</v>
      </c>
      <c r="D5299" s="53" t="s">
        <v>7956</v>
      </c>
      <c r="E5299" s="55" t="s">
        <v>7957</v>
      </c>
      <c r="F5299" s="53" t="s">
        <v>83</v>
      </c>
    </row>
    <row r="5300" spans="1:6" x14ac:dyDescent="0.2">
      <c r="A5300" s="202" t="s">
        <v>8265</v>
      </c>
      <c r="B5300" s="203">
        <v>10207.59</v>
      </c>
      <c r="D5300" s="53" t="s">
        <v>7958</v>
      </c>
      <c r="E5300" s="55" t="s">
        <v>7957</v>
      </c>
      <c r="F5300" s="53" t="s">
        <v>83</v>
      </c>
    </row>
    <row r="5301" spans="1:6" x14ac:dyDescent="0.2">
      <c r="A5301" s="202" t="s">
        <v>8267</v>
      </c>
      <c r="B5301" s="203">
        <v>9439.0499999999993</v>
      </c>
      <c r="D5301" s="53" t="s">
        <v>7959</v>
      </c>
      <c r="E5301" s="55" t="s">
        <v>7960</v>
      </c>
      <c r="F5301" s="53" t="s">
        <v>83</v>
      </c>
    </row>
    <row r="5302" spans="1:6" x14ac:dyDescent="0.2">
      <c r="A5302" s="202" t="s">
        <v>8268</v>
      </c>
      <c r="B5302" s="203">
        <v>10680.06</v>
      </c>
      <c r="D5302" s="53" t="s">
        <v>7961</v>
      </c>
      <c r="E5302" s="55" t="s">
        <v>7960</v>
      </c>
      <c r="F5302" s="53" t="s">
        <v>83</v>
      </c>
    </row>
    <row r="5303" spans="1:6" x14ac:dyDescent="0.2">
      <c r="A5303" s="202" t="s">
        <v>8270</v>
      </c>
      <c r="B5303" s="203">
        <v>9873.7900000000009</v>
      </c>
      <c r="D5303" s="53" t="s">
        <v>7962</v>
      </c>
      <c r="E5303" s="55" t="s">
        <v>7963</v>
      </c>
      <c r="F5303" s="53" t="s">
        <v>83</v>
      </c>
    </row>
    <row r="5304" spans="1:6" x14ac:dyDescent="0.2">
      <c r="A5304" s="202" t="s">
        <v>8271</v>
      </c>
      <c r="B5304" s="203">
        <v>11212.64</v>
      </c>
      <c r="D5304" s="53" t="s">
        <v>7964</v>
      </c>
      <c r="E5304" s="55" t="s">
        <v>7963</v>
      </c>
      <c r="F5304" s="53" t="s">
        <v>83</v>
      </c>
    </row>
    <row r="5305" spans="1:6" x14ac:dyDescent="0.2">
      <c r="A5305" s="202" t="s">
        <v>8273</v>
      </c>
      <c r="B5305" s="203">
        <v>10368.9</v>
      </c>
      <c r="D5305" s="53" t="s">
        <v>7965</v>
      </c>
      <c r="E5305" s="55" t="s">
        <v>7966</v>
      </c>
      <c r="F5305" s="53" t="s">
        <v>83</v>
      </c>
    </row>
    <row r="5306" spans="1:6" x14ac:dyDescent="0.2">
      <c r="A5306" s="202" t="s">
        <v>8274</v>
      </c>
      <c r="B5306" s="203">
        <v>11747.23</v>
      </c>
      <c r="D5306" s="53" t="s">
        <v>7967</v>
      </c>
      <c r="E5306" s="55" t="s">
        <v>7966</v>
      </c>
      <c r="F5306" s="53" t="s">
        <v>83</v>
      </c>
    </row>
    <row r="5307" spans="1:6" x14ac:dyDescent="0.2">
      <c r="A5307" s="202" t="s">
        <v>8276</v>
      </c>
      <c r="B5307" s="203">
        <v>10865.76</v>
      </c>
      <c r="D5307" s="53" t="s">
        <v>7968</v>
      </c>
      <c r="E5307" s="55" t="s">
        <v>7969</v>
      </c>
      <c r="F5307" s="53" t="s">
        <v>83</v>
      </c>
    </row>
    <row r="5308" spans="1:6" x14ac:dyDescent="0.2">
      <c r="A5308" s="202" t="s">
        <v>8277</v>
      </c>
      <c r="B5308" s="203">
        <v>12281.7</v>
      </c>
      <c r="D5308" s="53" t="s">
        <v>7970</v>
      </c>
      <c r="E5308" s="55" t="s">
        <v>7969</v>
      </c>
      <c r="F5308" s="53" t="s">
        <v>83</v>
      </c>
    </row>
    <row r="5309" spans="1:6" x14ac:dyDescent="0.2">
      <c r="A5309" s="202" t="s">
        <v>8279</v>
      </c>
      <c r="B5309" s="203">
        <v>11362.5</v>
      </c>
      <c r="D5309" s="53" t="s">
        <v>7971</v>
      </c>
      <c r="E5309" s="55" t="s">
        <v>7972</v>
      </c>
      <c r="F5309" s="53" t="s">
        <v>83</v>
      </c>
    </row>
    <row r="5310" spans="1:6" x14ac:dyDescent="0.2">
      <c r="A5310" s="202" t="s">
        <v>8280</v>
      </c>
      <c r="B5310" s="203">
        <v>12752.28</v>
      </c>
      <c r="D5310" s="53" t="s">
        <v>7973</v>
      </c>
      <c r="E5310" s="55" t="s">
        <v>7972</v>
      </c>
      <c r="F5310" s="53" t="s">
        <v>83</v>
      </c>
    </row>
    <row r="5311" spans="1:6" x14ac:dyDescent="0.2">
      <c r="A5311" s="202" t="s">
        <v>8282</v>
      </c>
      <c r="B5311" s="203">
        <v>11795.61</v>
      </c>
      <c r="D5311" s="53" t="s">
        <v>7974</v>
      </c>
      <c r="E5311" s="55" t="s">
        <v>7975</v>
      </c>
      <c r="F5311" s="53" t="s">
        <v>83</v>
      </c>
    </row>
    <row r="5312" spans="1:6" x14ac:dyDescent="0.2">
      <c r="A5312" s="202" t="s">
        <v>8283</v>
      </c>
      <c r="B5312" s="203">
        <v>13286.75</v>
      </c>
      <c r="D5312" s="53" t="s">
        <v>7976</v>
      </c>
      <c r="E5312" s="55" t="s">
        <v>7975</v>
      </c>
      <c r="F5312" s="53" t="s">
        <v>83</v>
      </c>
    </row>
    <row r="5313" spans="1:6" x14ac:dyDescent="0.2">
      <c r="A5313" s="202" t="s">
        <v>8285</v>
      </c>
      <c r="B5313" s="203">
        <v>12292.35</v>
      </c>
      <c r="D5313" s="53" t="s">
        <v>7977</v>
      </c>
      <c r="E5313" s="55" t="s">
        <v>7978</v>
      </c>
      <c r="F5313" s="53" t="s">
        <v>83</v>
      </c>
    </row>
    <row r="5314" spans="1:6" x14ac:dyDescent="0.2">
      <c r="A5314" s="202" t="s">
        <v>8286</v>
      </c>
      <c r="B5314" s="203">
        <v>13821.34</v>
      </c>
      <c r="D5314" s="53" t="s">
        <v>7979</v>
      </c>
      <c r="E5314" s="55" t="s">
        <v>7978</v>
      </c>
      <c r="F5314" s="53" t="s">
        <v>83</v>
      </c>
    </row>
    <row r="5315" spans="1:6" x14ac:dyDescent="0.2">
      <c r="A5315" s="202" t="s">
        <v>8288</v>
      </c>
      <c r="B5315" s="203">
        <v>12789.21</v>
      </c>
      <c r="D5315" s="53" t="s">
        <v>7980</v>
      </c>
      <c r="E5315" s="55" t="s">
        <v>7981</v>
      </c>
      <c r="F5315" s="53" t="s">
        <v>83</v>
      </c>
    </row>
    <row r="5316" spans="1:6" x14ac:dyDescent="0.2">
      <c r="A5316" s="202" t="s">
        <v>8289</v>
      </c>
      <c r="B5316" s="203">
        <v>14353.93</v>
      </c>
      <c r="D5316" s="53" t="s">
        <v>7982</v>
      </c>
      <c r="E5316" s="55" t="s">
        <v>7981</v>
      </c>
      <c r="F5316" s="53" t="s">
        <v>83</v>
      </c>
    </row>
    <row r="5317" spans="1:6" x14ac:dyDescent="0.2">
      <c r="A5317" s="202" t="s">
        <v>8291</v>
      </c>
      <c r="B5317" s="203">
        <v>13284.32</v>
      </c>
      <c r="D5317" s="53" t="s">
        <v>7983</v>
      </c>
      <c r="E5317" s="55" t="s">
        <v>7984</v>
      </c>
      <c r="F5317" s="53" t="s">
        <v>83</v>
      </c>
    </row>
    <row r="5318" spans="1:6" x14ac:dyDescent="0.2">
      <c r="A5318" s="202" t="s">
        <v>8292</v>
      </c>
      <c r="B5318" s="203">
        <v>7073.48</v>
      </c>
      <c r="D5318" s="53" t="s">
        <v>7985</v>
      </c>
      <c r="E5318" s="55" t="s">
        <v>7984</v>
      </c>
      <c r="F5318" s="53" t="s">
        <v>83</v>
      </c>
    </row>
    <row r="5319" spans="1:6" x14ac:dyDescent="0.2">
      <c r="A5319" s="202" t="s">
        <v>8294</v>
      </c>
      <c r="B5319" s="203">
        <v>6504.99</v>
      </c>
      <c r="D5319" s="53" t="s">
        <v>7986</v>
      </c>
      <c r="E5319" s="55" t="s">
        <v>7987</v>
      </c>
      <c r="F5319" s="53" t="s">
        <v>83</v>
      </c>
    </row>
    <row r="5320" spans="1:6" x14ac:dyDescent="0.2">
      <c r="A5320" s="202" t="s">
        <v>8295</v>
      </c>
      <c r="B5320" s="203">
        <v>7730.88</v>
      </c>
      <c r="D5320" s="53" t="s">
        <v>7988</v>
      </c>
      <c r="E5320" s="55" t="s">
        <v>7987</v>
      </c>
      <c r="F5320" s="53" t="s">
        <v>83</v>
      </c>
    </row>
    <row r="5321" spans="1:6" x14ac:dyDescent="0.2">
      <c r="A5321" s="202" t="s">
        <v>8297</v>
      </c>
      <c r="B5321" s="203">
        <v>7114.09</v>
      </c>
      <c r="D5321" s="53" t="s">
        <v>7989</v>
      </c>
      <c r="E5321" s="55" t="s">
        <v>7990</v>
      </c>
      <c r="F5321" s="53" t="s">
        <v>83</v>
      </c>
    </row>
    <row r="5322" spans="1:6" x14ac:dyDescent="0.2">
      <c r="A5322" s="202" t="s">
        <v>8298</v>
      </c>
      <c r="B5322" s="203">
        <v>8388.6200000000008</v>
      </c>
      <c r="D5322" s="53" t="s">
        <v>7991</v>
      </c>
      <c r="E5322" s="55" t="s">
        <v>7990</v>
      </c>
      <c r="F5322" s="53" t="s">
        <v>83</v>
      </c>
    </row>
    <row r="5323" spans="1:6" x14ac:dyDescent="0.2">
      <c r="A5323" s="202" t="s">
        <v>8300</v>
      </c>
      <c r="B5323" s="203">
        <v>7723.57</v>
      </c>
      <c r="D5323" s="53" t="s">
        <v>7992</v>
      </c>
      <c r="E5323" s="55" t="s">
        <v>7993</v>
      </c>
      <c r="F5323" s="53" t="s">
        <v>83</v>
      </c>
    </row>
    <row r="5324" spans="1:6" x14ac:dyDescent="0.2">
      <c r="A5324" s="202" t="s">
        <v>8301</v>
      </c>
      <c r="B5324" s="203">
        <v>9261.15</v>
      </c>
      <c r="D5324" s="53" t="s">
        <v>7994</v>
      </c>
      <c r="E5324" s="55" t="s">
        <v>7993</v>
      </c>
      <c r="F5324" s="53" t="s">
        <v>83</v>
      </c>
    </row>
    <row r="5325" spans="1:6" x14ac:dyDescent="0.2">
      <c r="A5325" s="202" t="s">
        <v>8303</v>
      </c>
      <c r="B5325" s="203">
        <v>8521.41</v>
      </c>
      <c r="D5325" s="53" t="s">
        <v>7995</v>
      </c>
      <c r="E5325" s="55" t="s">
        <v>7996</v>
      </c>
      <c r="F5325" s="53" t="s">
        <v>83</v>
      </c>
    </row>
    <row r="5326" spans="1:6" x14ac:dyDescent="0.2">
      <c r="A5326" s="202" t="s">
        <v>8304</v>
      </c>
      <c r="B5326" s="203">
        <v>10156.77</v>
      </c>
      <c r="D5326" s="53" t="s">
        <v>7997</v>
      </c>
      <c r="E5326" s="55" t="s">
        <v>7996</v>
      </c>
      <c r="F5326" s="53" t="s">
        <v>83</v>
      </c>
    </row>
    <row r="5327" spans="1:6" x14ac:dyDescent="0.2">
      <c r="A5327" s="202" t="s">
        <v>8306</v>
      </c>
      <c r="B5327" s="203">
        <v>9342.2999999999993</v>
      </c>
      <c r="D5327" s="53" t="s">
        <v>7998</v>
      </c>
      <c r="E5327" s="55" t="s">
        <v>7999</v>
      </c>
      <c r="F5327" s="53" t="s">
        <v>83</v>
      </c>
    </row>
    <row r="5328" spans="1:6" x14ac:dyDescent="0.2">
      <c r="A5328" s="202" t="s">
        <v>8307</v>
      </c>
      <c r="B5328" s="203">
        <v>10612.25</v>
      </c>
      <c r="D5328" s="53" t="s">
        <v>8000</v>
      </c>
      <c r="E5328" s="55" t="s">
        <v>7999</v>
      </c>
      <c r="F5328" s="53" t="s">
        <v>83</v>
      </c>
    </row>
    <row r="5329" spans="1:6" x14ac:dyDescent="0.2">
      <c r="A5329" s="202" t="s">
        <v>8309</v>
      </c>
      <c r="B5329" s="203">
        <v>9773.58</v>
      </c>
      <c r="D5329" s="53" t="s">
        <v>8001</v>
      </c>
      <c r="E5329" s="55" t="s">
        <v>8002</v>
      </c>
      <c r="F5329" s="53" t="s">
        <v>83</v>
      </c>
    </row>
    <row r="5330" spans="1:6" x14ac:dyDescent="0.2">
      <c r="A5330" s="202" t="s">
        <v>8310</v>
      </c>
      <c r="B5330" s="203">
        <v>10957.78</v>
      </c>
      <c r="D5330" s="53" t="s">
        <v>8003</v>
      </c>
      <c r="E5330" s="55" t="s">
        <v>8002</v>
      </c>
      <c r="F5330" s="53" t="s">
        <v>83</v>
      </c>
    </row>
    <row r="5331" spans="1:6" x14ac:dyDescent="0.2">
      <c r="A5331" s="202" t="s">
        <v>8312</v>
      </c>
      <c r="B5331" s="203">
        <v>10091.17</v>
      </c>
      <c r="D5331" s="53" t="s">
        <v>8004</v>
      </c>
      <c r="E5331" s="55" t="s">
        <v>8005</v>
      </c>
      <c r="F5331" s="53" t="s">
        <v>83</v>
      </c>
    </row>
    <row r="5332" spans="1:6" x14ac:dyDescent="0.2">
      <c r="A5332" s="202" t="s">
        <v>8313</v>
      </c>
      <c r="B5332" s="203">
        <v>11415.35</v>
      </c>
      <c r="D5332" s="53" t="s">
        <v>8006</v>
      </c>
      <c r="E5332" s="55" t="s">
        <v>8005</v>
      </c>
      <c r="F5332" s="53" t="s">
        <v>83</v>
      </c>
    </row>
    <row r="5333" spans="1:6" x14ac:dyDescent="0.2">
      <c r="A5333" s="202" t="s">
        <v>8315</v>
      </c>
      <c r="B5333" s="203">
        <v>10512.65</v>
      </c>
      <c r="D5333" s="53" t="s">
        <v>8007</v>
      </c>
      <c r="E5333" s="55" t="s">
        <v>8008</v>
      </c>
      <c r="F5333" s="53" t="s">
        <v>83</v>
      </c>
    </row>
    <row r="5334" spans="1:6" x14ac:dyDescent="0.2">
      <c r="A5334" s="202" t="s">
        <v>8316</v>
      </c>
      <c r="B5334" s="203">
        <v>11744.29</v>
      </c>
      <c r="D5334" s="53" t="s">
        <v>8009</v>
      </c>
      <c r="E5334" s="55" t="s">
        <v>8008</v>
      </c>
      <c r="F5334" s="53" t="s">
        <v>83</v>
      </c>
    </row>
    <row r="5335" spans="1:6" x14ac:dyDescent="0.2">
      <c r="A5335" s="202" t="s">
        <v>8318</v>
      </c>
      <c r="B5335" s="203">
        <v>10851.67</v>
      </c>
      <c r="D5335" s="53" t="s">
        <v>8010</v>
      </c>
      <c r="E5335" s="55" t="s">
        <v>8011</v>
      </c>
      <c r="F5335" s="53" t="s">
        <v>83</v>
      </c>
    </row>
    <row r="5336" spans="1:6" x14ac:dyDescent="0.2">
      <c r="A5336" s="202" t="s">
        <v>8319</v>
      </c>
      <c r="B5336" s="203">
        <v>12276.87</v>
      </c>
      <c r="D5336" s="53" t="s">
        <v>8012</v>
      </c>
      <c r="E5336" s="55" t="s">
        <v>8011</v>
      </c>
      <c r="F5336" s="53" t="s">
        <v>83</v>
      </c>
    </row>
    <row r="5337" spans="1:6" x14ac:dyDescent="0.2">
      <c r="A5337" s="202" t="s">
        <v>8321</v>
      </c>
      <c r="B5337" s="203">
        <v>11346.77</v>
      </c>
      <c r="D5337" s="53" t="s">
        <v>8013</v>
      </c>
      <c r="E5337" s="55" t="s">
        <v>8014</v>
      </c>
      <c r="F5337" s="53" t="s">
        <v>83</v>
      </c>
    </row>
    <row r="5338" spans="1:6" x14ac:dyDescent="0.2">
      <c r="A5338" s="202" t="s">
        <v>8322</v>
      </c>
      <c r="B5338" s="203">
        <v>12811.46</v>
      </c>
      <c r="D5338" s="53" t="s">
        <v>8015</v>
      </c>
      <c r="E5338" s="55" t="s">
        <v>8014</v>
      </c>
      <c r="F5338" s="53" t="s">
        <v>83</v>
      </c>
    </row>
    <row r="5339" spans="1:6" x14ac:dyDescent="0.2">
      <c r="A5339" s="202" t="s">
        <v>8324</v>
      </c>
      <c r="B5339" s="203">
        <v>11843.63</v>
      </c>
      <c r="D5339" s="53" t="s">
        <v>8016</v>
      </c>
      <c r="E5339" s="55" t="s">
        <v>8017</v>
      </c>
      <c r="F5339" s="53" t="s">
        <v>83</v>
      </c>
    </row>
    <row r="5340" spans="1:6" x14ac:dyDescent="0.2">
      <c r="A5340" s="202" t="s">
        <v>8325</v>
      </c>
      <c r="B5340" s="203">
        <v>13283.93</v>
      </c>
      <c r="D5340" s="53" t="s">
        <v>8018</v>
      </c>
      <c r="E5340" s="55" t="s">
        <v>8017</v>
      </c>
      <c r="F5340" s="53" t="s">
        <v>83</v>
      </c>
    </row>
    <row r="5341" spans="1:6" x14ac:dyDescent="0.2">
      <c r="A5341" s="202" t="s">
        <v>8327</v>
      </c>
      <c r="B5341" s="203">
        <v>12278.38</v>
      </c>
      <c r="D5341" s="53" t="s">
        <v>8019</v>
      </c>
      <c r="E5341" s="55" t="s">
        <v>8020</v>
      </c>
      <c r="F5341" s="53" t="s">
        <v>83</v>
      </c>
    </row>
    <row r="5342" spans="1:6" x14ac:dyDescent="0.2">
      <c r="A5342" s="202" t="s">
        <v>8328</v>
      </c>
      <c r="B5342" s="203">
        <v>13816.51</v>
      </c>
      <c r="D5342" s="53" t="s">
        <v>8021</v>
      </c>
      <c r="E5342" s="55" t="s">
        <v>8020</v>
      </c>
      <c r="F5342" s="53" t="s">
        <v>83</v>
      </c>
    </row>
    <row r="5343" spans="1:6" x14ac:dyDescent="0.2">
      <c r="A5343" s="202" t="s">
        <v>8330</v>
      </c>
      <c r="B5343" s="203">
        <v>12773.49</v>
      </c>
      <c r="D5343" s="53" t="s">
        <v>8022</v>
      </c>
      <c r="E5343" s="55" t="s">
        <v>8023</v>
      </c>
      <c r="F5343" s="53" t="s">
        <v>83</v>
      </c>
    </row>
    <row r="5344" spans="1:6" x14ac:dyDescent="0.2">
      <c r="A5344" s="202" t="s">
        <v>8331</v>
      </c>
      <c r="B5344" s="203">
        <v>14350.98</v>
      </c>
      <c r="D5344" s="53" t="s">
        <v>8024</v>
      </c>
      <c r="E5344" s="55" t="s">
        <v>8023</v>
      </c>
      <c r="F5344" s="53" t="s">
        <v>83</v>
      </c>
    </row>
    <row r="5345" spans="1:6" x14ac:dyDescent="0.2">
      <c r="A5345" s="202" t="s">
        <v>8333</v>
      </c>
      <c r="B5345" s="203">
        <v>13270.23</v>
      </c>
      <c r="D5345" s="53" t="s">
        <v>8025</v>
      </c>
      <c r="E5345" s="55" t="s">
        <v>8026</v>
      </c>
      <c r="F5345" s="53" t="s">
        <v>83</v>
      </c>
    </row>
    <row r="5346" spans="1:6" x14ac:dyDescent="0.2">
      <c r="A5346" s="202" t="s">
        <v>8334</v>
      </c>
      <c r="B5346" s="203">
        <v>14885.57</v>
      </c>
      <c r="D5346" s="53" t="s">
        <v>8027</v>
      </c>
      <c r="E5346" s="55" t="s">
        <v>8026</v>
      </c>
      <c r="F5346" s="53" t="s">
        <v>83</v>
      </c>
    </row>
    <row r="5347" spans="1:6" x14ac:dyDescent="0.2">
      <c r="A5347" s="202" t="s">
        <v>8336</v>
      </c>
      <c r="B5347" s="203">
        <v>13767.09</v>
      </c>
      <c r="D5347" s="53" t="s">
        <v>8028</v>
      </c>
      <c r="E5347" s="55" t="s">
        <v>8029</v>
      </c>
      <c r="F5347" s="53" t="s">
        <v>83</v>
      </c>
    </row>
    <row r="5348" spans="1:6" x14ac:dyDescent="0.2">
      <c r="A5348" s="202" t="s">
        <v>8337</v>
      </c>
      <c r="B5348" s="203">
        <v>15356.15</v>
      </c>
      <c r="D5348" s="53" t="s">
        <v>8030</v>
      </c>
      <c r="E5348" s="55" t="s">
        <v>8029</v>
      </c>
      <c r="F5348" s="53" t="s">
        <v>83</v>
      </c>
    </row>
    <row r="5349" spans="1:6" x14ac:dyDescent="0.2">
      <c r="A5349" s="202" t="s">
        <v>8339</v>
      </c>
      <c r="B5349" s="203">
        <v>14200.2</v>
      </c>
      <c r="D5349" s="53" t="s">
        <v>8031</v>
      </c>
      <c r="E5349" s="55" t="s">
        <v>8032</v>
      </c>
      <c r="F5349" s="53" t="s">
        <v>83</v>
      </c>
    </row>
    <row r="5350" spans="1:6" x14ac:dyDescent="0.2">
      <c r="A5350" s="202" t="s">
        <v>8340</v>
      </c>
      <c r="B5350" s="203">
        <v>8055.8</v>
      </c>
      <c r="D5350" s="53" t="s">
        <v>8033</v>
      </c>
      <c r="E5350" s="55" t="s">
        <v>8032</v>
      </c>
      <c r="F5350" s="53" t="s">
        <v>83</v>
      </c>
    </row>
    <row r="5351" spans="1:6" x14ac:dyDescent="0.2">
      <c r="A5351" s="202" t="s">
        <v>8342</v>
      </c>
      <c r="B5351" s="203">
        <v>7407.34</v>
      </c>
      <c r="D5351" s="53" t="s">
        <v>8034</v>
      </c>
      <c r="E5351" s="55" t="s">
        <v>8035</v>
      </c>
      <c r="F5351" s="53" t="s">
        <v>83</v>
      </c>
    </row>
    <row r="5352" spans="1:6" x14ac:dyDescent="0.2">
      <c r="A5352" s="202" t="s">
        <v>8343</v>
      </c>
      <c r="B5352" s="203">
        <v>8772.94</v>
      </c>
      <c r="D5352" s="53" t="s">
        <v>8036</v>
      </c>
      <c r="E5352" s="55" t="s">
        <v>8035</v>
      </c>
      <c r="F5352" s="53" t="s">
        <v>83</v>
      </c>
    </row>
    <row r="5353" spans="1:6" x14ac:dyDescent="0.2">
      <c r="A5353" s="202" t="s">
        <v>8345</v>
      </c>
      <c r="B5353" s="203">
        <v>8070.74</v>
      </c>
      <c r="D5353" s="53" t="s">
        <v>8037</v>
      </c>
      <c r="E5353" s="55" t="s">
        <v>8038</v>
      </c>
      <c r="F5353" s="53" t="s">
        <v>83</v>
      </c>
    </row>
    <row r="5354" spans="1:6" x14ac:dyDescent="0.2">
      <c r="A5354" s="202" t="s">
        <v>8346</v>
      </c>
      <c r="B5354" s="203">
        <v>9424.81</v>
      </c>
      <c r="D5354" s="53" t="s">
        <v>8039</v>
      </c>
      <c r="E5354" s="55" t="s">
        <v>8038</v>
      </c>
      <c r="F5354" s="53" t="s">
        <v>83</v>
      </c>
    </row>
    <row r="5355" spans="1:6" x14ac:dyDescent="0.2">
      <c r="A5355" s="202" t="s">
        <v>8348</v>
      </c>
      <c r="B5355" s="203">
        <v>8669.68</v>
      </c>
      <c r="D5355" s="53" t="s">
        <v>8040</v>
      </c>
      <c r="E5355" s="55" t="s">
        <v>8041</v>
      </c>
      <c r="F5355" s="53" t="s">
        <v>83</v>
      </c>
    </row>
    <row r="5356" spans="1:6" x14ac:dyDescent="0.2">
      <c r="A5356" s="202" t="s">
        <v>8349</v>
      </c>
      <c r="B5356" s="203">
        <v>10191.17</v>
      </c>
      <c r="D5356" s="53" t="s">
        <v>8042</v>
      </c>
      <c r="E5356" s="55" t="s">
        <v>8041</v>
      </c>
      <c r="F5356" s="53" t="s">
        <v>83</v>
      </c>
    </row>
    <row r="5357" spans="1:6" x14ac:dyDescent="0.2">
      <c r="A5357" s="202" t="s">
        <v>8351</v>
      </c>
      <c r="B5357" s="203">
        <v>9376.16</v>
      </c>
      <c r="D5357" s="53" t="s">
        <v>8043</v>
      </c>
      <c r="E5357" s="55" t="s">
        <v>8044</v>
      </c>
      <c r="F5357" s="53" t="s">
        <v>83</v>
      </c>
    </row>
    <row r="5358" spans="1:6" x14ac:dyDescent="0.2">
      <c r="A5358" s="202" t="s">
        <v>8352</v>
      </c>
      <c r="B5358" s="203">
        <v>11167.82</v>
      </c>
      <c r="D5358" s="53" t="s">
        <v>8045</v>
      </c>
      <c r="E5358" s="55" t="s">
        <v>8044</v>
      </c>
      <c r="F5358" s="53" t="s">
        <v>83</v>
      </c>
    </row>
    <row r="5359" spans="1:6" x14ac:dyDescent="0.2">
      <c r="A5359" s="202" t="s">
        <v>8354</v>
      </c>
      <c r="B5359" s="203">
        <v>10272.64</v>
      </c>
      <c r="D5359" s="53" t="s">
        <v>8046</v>
      </c>
      <c r="E5359" s="55" t="s">
        <v>8047</v>
      </c>
      <c r="F5359" s="53" t="s">
        <v>83</v>
      </c>
    </row>
    <row r="5360" spans="1:6" x14ac:dyDescent="0.2">
      <c r="A5360" s="202" t="s">
        <v>8355</v>
      </c>
      <c r="B5360" s="203">
        <v>11880.54</v>
      </c>
      <c r="D5360" s="53" t="s">
        <v>8048</v>
      </c>
      <c r="E5360" s="55" t="s">
        <v>8047</v>
      </c>
      <c r="F5360" s="53" t="s">
        <v>83</v>
      </c>
    </row>
    <row r="5361" spans="1:6" x14ac:dyDescent="0.2">
      <c r="A5361" s="202" t="s">
        <v>8357</v>
      </c>
      <c r="B5361" s="203">
        <v>10945.36</v>
      </c>
      <c r="D5361" s="53" t="s">
        <v>8049</v>
      </c>
      <c r="E5361" s="55" t="s">
        <v>8050</v>
      </c>
      <c r="F5361" s="53" t="s">
        <v>83</v>
      </c>
    </row>
    <row r="5362" spans="1:6" x14ac:dyDescent="0.2">
      <c r="A5362" s="202" t="s">
        <v>8358</v>
      </c>
      <c r="B5362" s="203">
        <v>12140.27</v>
      </c>
      <c r="D5362" s="53" t="s">
        <v>8051</v>
      </c>
      <c r="E5362" s="55" t="s">
        <v>8050</v>
      </c>
      <c r="F5362" s="53" t="s">
        <v>83</v>
      </c>
    </row>
    <row r="5363" spans="1:6" x14ac:dyDescent="0.2">
      <c r="A5363" s="202" t="s">
        <v>8360</v>
      </c>
      <c r="B5363" s="203">
        <v>11173.32</v>
      </c>
      <c r="D5363" s="53" t="s">
        <v>8052</v>
      </c>
      <c r="E5363" s="55" t="s">
        <v>8053</v>
      </c>
      <c r="F5363" s="53" t="s">
        <v>83</v>
      </c>
    </row>
    <row r="5364" spans="1:6" x14ac:dyDescent="0.2">
      <c r="A5364" s="202" t="s">
        <v>8361</v>
      </c>
      <c r="B5364" s="203">
        <v>12489.32</v>
      </c>
      <c r="D5364" s="53" t="s">
        <v>8054</v>
      </c>
      <c r="E5364" s="55" t="s">
        <v>8053</v>
      </c>
      <c r="F5364" s="53" t="s">
        <v>83</v>
      </c>
    </row>
    <row r="5365" spans="1:6" x14ac:dyDescent="0.2">
      <c r="A5365" s="202" t="s">
        <v>8363</v>
      </c>
      <c r="B5365" s="203">
        <v>11500.44</v>
      </c>
      <c r="D5365" s="53" t="s">
        <v>8055</v>
      </c>
      <c r="E5365" s="55" t="s">
        <v>8056</v>
      </c>
      <c r="F5365" s="53" t="s">
        <v>83</v>
      </c>
    </row>
    <row r="5366" spans="1:6" x14ac:dyDescent="0.2">
      <c r="A5366" s="202" t="s">
        <v>8364</v>
      </c>
      <c r="B5366" s="203">
        <v>13111.52</v>
      </c>
      <c r="D5366" s="53" t="s">
        <v>8057</v>
      </c>
      <c r="E5366" s="55" t="s">
        <v>8056</v>
      </c>
      <c r="F5366" s="53" t="s">
        <v>83</v>
      </c>
    </row>
    <row r="5367" spans="1:6" x14ac:dyDescent="0.2">
      <c r="A5367" s="202" t="s">
        <v>8366</v>
      </c>
      <c r="B5367" s="203">
        <v>12103.82</v>
      </c>
      <c r="D5367" s="53" t="s">
        <v>8058</v>
      </c>
      <c r="E5367" s="55" t="s">
        <v>8059</v>
      </c>
      <c r="F5367" s="53" t="s">
        <v>83</v>
      </c>
    </row>
    <row r="5368" spans="1:6" x14ac:dyDescent="0.2">
      <c r="A5368" s="202" t="s">
        <v>8367</v>
      </c>
      <c r="B5368" s="203">
        <v>13644.04</v>
      </c>
      <c r="D5368" s="53" t="s">
        <v>8060</v>
      </c>
      <c r="E5368" s="55" t="s">
        <v>8059</v>
      </c>
      <c r="F5368" s="53" t="s">
        <v>83</v>
      </c>
    </row>
    <row r="5369" spans="1:6" x14ac:dyDescent="0.2">
      <c r="A5369" s="202" t="s">
        <v>8369</v>
      </c>
      <c r="B5369" s="203">
        <v>12598.88</v>
      </c>
      <c r="D5369" s="53" t="s">
        <v>8061</v>
      </c>
      <c r="E5369" s="55" t="s">
        <v>8062</v>
      </c>
      <c r="F5369" s="53" t="s">
        <v>83</v>
      </c>
    </row>
    <row r="5370" spans="1:6" x14ac:dyDescent="0.2">
      <c r="A5370" s="202" t="s">
        <v>8370</v>
      </c>
      <c r="B5370" s="203">
        <v>14116.63</v>
      </c>
      <c r="D5370" s="53" t="s">
        <v>8063</v>
      </c>
      <c r="E5370" s="55" t="s">
        <v>8062</v>
      </c>
      <c r="F5370" s="53" t="s">
        <v>83</v>
      </c>
    </row>
    <row r="5371" spans="1:6" x14ac:dyDescent="0.2">
      <c r="A5371" s="202" t="s">
        <v>8372</v>
      </c>
      <c r="B5371" s="203">
        <v>13033.74</v>
      </c>
      <c r="D5371" s="53" t="s">
        <v>8064</v>
      </c>
      <c r="E5371" s="55" t="s">
        <v>8065</v>
      </c>
      <c r="F5371" s="53" t="s">
        <v>83</v>
      </c>
    </row>
    <row r="5372" spans="1:6" x14ac:dyDescent="0.2">
      <c r="A5372" s="202" t="s">
        <v>8373</v>
      </c>
      <c r="B5372" s="203">
        <v>14648.01</v>
      </c>
      <c r="D5372" s="53" t="s">
        <v>8066</v>
      </c>
      <c r="E5372" s="55" t="s">
        <v>8065</v>
      </c>
      <c r="F5372" s="53" t="s">
        <v>83</v>
      </c>
    </row>
    <row r="5373" spans="1:6" x14ac:dyDescent="0.2">
      <c r="A5373" s="202" t="s">
        <v>8375</v>
      </c>
      <c r="B5373" s="203">
        <v>13527.38</v>
      </c>
      <c r="D5373" s="53" t="s">
        <v>8067</v>
      </c>
      <c r="E5373" s="55" t="s">
        <v>8068</v>
      </c>
      <c r="F5373" s="53" t="s">
        <v>83</v>
      </c>
    </row>
    <row r="5374" spans="1:6" x14ac:dyDescent="0.2">
      <c r="A5374" s="202" t="s">
        <v>8376</v>
      </c>
      <c r="B5374" s="203">
        <v>15183.69</v>
      </c>
      <c r="D5374" s="53" t="s">
        <v>8069</v>
      </c>
      <c r="E5374" s="55" t="s">
        <v>8068</v>
      </c>
      <c r="F5374" s="53" t="s">
        <v>83</v>
      </c>
    </row>
    <row r="5375" spans="1:6" x14ac:dyDescent="0.2">
      <c r="A5375" s="202" t="s">
        <v>8378</v>
      </c>
      <c r="B5375" s="203">
        <v>14025.59</v>
      </c>
      <c r="D5375" s="53" t="s">
        <v>8070</v>
      </c>
      <c r="E5375" s="55" t="s">
        <v>8071</v>
      </c>
      <c r="F5375" s="53" t="s">
        <v>83</v>
      </c>
    </row>
    <row r="5376" spans="1:6" x14ac:dyDescent="0.2">
      <c r="A5376" s="202" t="s">
        <v>8379</v>
      </c>
      <c r="B5376" s="203">
        <v>15718.16</v>
      </c>
      <c r="D5376" s="53" t="s">
        <v>8072</v>
      </c>
      <c r="E5376" s="55" t="s">
        <v>8071</v>
      </c>
      <c r="F5376" s="53" t="s">
        <v>83</v>
      </c>
    </row>
    <row r="5377" spans="1:6" x14ac:dyDescent="0.2">
      <c r="A5377" s="202" t="s">
        <v>8381</v>
      </c>
      <c r="B5377" s="203">
        <v>14522.33</v>
      </c>
      <c r="D5377" s="53" t="s">
        <v>8073</v>
      </c>
      <c r="E5377" s="55" t="s">
        <v>8074</v>
      </c>
      <c r="F5377" s="53" t="s">
        <v>83</v>
      </c>
    </row>
    <row r="5378" spans="1:6" x14ac:dyDescent="0.2">
      <c r="A5378" s="202" t="s">
        <v>8382</v>
      </c>
      <c r="B5378" s="203">
        <v>16189.62</v>
      </c>
      <c r="D5378" s="53" t="s">
        <v>8075</v>
      </c>
      <c r="E5378" s="55" t="s">
        <v>8074</v>
      </c>
      <c r="F5378" s="53" t="s">
        <v>83</v>
      </c>
    </row>
    <row r="5379" spans="1:6" x14ac:dyDescent="0.2">
      <c r="A5379" s="202" t="s">
        <v>8384</v>
      </c>
      <c r="B5379" s="203">
        <v>14956.07</v>
      </c>
      <c r="D5379" s="53" t="s">
        <v>8076</v>
      </c>
      <c r="E5379" s="55" t="s">
        <v>8077</v>
      </c>
      <c r="F5379" s="53" t="s">
        <v>83</v>
      </c>
    </row>
    <row r="5380" spans="1:6" x14ac:dyDescent="0.2">
      <c r="A5380" s="202" t="s">
        <v>8385</v>
      </c>
      <c r="B5380" s="203">
        <v>16723.53</v>
      </c>
      <c r="D5380" s="53" t="s">
        <v>8078</v>
      </c>
      <c r="E5380" s="55" t="s">
        <v>8077</v>
      </c>
      <c r="F5380" s="53" t="s">
        <v>83</v>
      </c>
    </row>
    <row r="5381" spans="1:6" x14ac:dyDescent="0.2">
      <c r="A5381" s="202" t="s">
        <v>8387</v>
      </c>
      <c r="B5381" s="203">
        <v>15452.51</v>
      </c>
      <c r="D5381" s="53" t="s">
        <v>8079</v>
      </c>
      <c r="E5381" s="55" t="s">
        <v>8080</v>
      </c>
      <c r="F5381" s="53" t="s">
        <v>83</v>
      </c>
    </row>
    <row r="5382" spans="1:6" x14ac:dyDescent="0.2">
      <c r="A5382" s="202" t="s">
        <v>8388</v>
      </c>
      <c r="B5382" s="203">
        <v>9621.42</v>
      </c>
      <c r="D5382" s="53" t="s">
        <v>8081</v>
      </c>
      <c r="E5382" s="55" t="s">
        <v>8080</v>
      </c>
      <c r="F5382" s="53" t="s">
        <v>83</v>
      </c>
    </row>
    <row r="5383" spans="1:6" x14ac:dyDescent="0.2">
      <c r="A5383" s="202" t="s">
        <v>8390</v>
      </c>
      <c r="B5383" s="203">
        <v>8845.49</v>
      </c>
      <c r="D5383" s="53" t="s">
        <v>8082</v>
      </c>
      <c r="E5383" s="55" t="s">
        <v>8083</v>
      </c>
      <c r="F5383" s="53" t="s">
        <v>83</v>
      </c>
    </row>
    <row r="5384" spans="1:6" x14ac:dyDescent="0.2">
      <c r="A5384" s="202" t="s">
        <v>8391</v>
      </c>
      <c r="B5384" s="203">
        <v>10390.75</v>
      </c>
      <c r="D5384" s="53" t="s">
        <v>8084</v>
      </c>
      <c r="E5384" s="55" t="s">
        <v>8083</v>
      </c>
      <c r="F5384" s="53" t="s">
        <v>83</v>
      </c>
    </row>
    <row r="5385" spans="1:6" x14ac:dyDescent="0.2">
      <c r="A5385" s="202" t="s">
        <v>8393</v>
      </c>
      <c r="B5385" s="203">
        <v>9557.44</v>
      </c>
      <c r="D5385" s="53" t="s">
        <v>8085</v>
      </c>
      <c r="E5385" s="55" t="s">
        <v>8086</v>
      </c>
      <c r="F5385" s="53" t="s">
        <v>83</v>
      </c>
    </row>
    <row r="5386" spans="1:6" x14ac:dyDescent="0.2">
      <c r="A5386" s="202" t="s">
        <v>8394</v>
      </c>
      <c r="B5386" s="203">
        <v>11160</v>
      </c>
      <c r="D5386" s="53" t="s">
        <v>8087</v>
      </c>
      <c r="E5386" s="55" t="s">
        <v>8086</v>
      </c>
      <c r="F5386" s="53" t="s">
        <v>83</v>
      </c>
    </row>
    <row r="5387" spans="1:6" x14ac:dyDescent="0.2">
      <c r="A5387" s="202" t="s">
        <v>8396</v>
      </c>
      <c r="B5387" s="203">
        <v>10269.31</v>
      </c>
      <c r="D5387" s="53" t="s">
        <v>8088</v>
      </c>
      <c r="E5387" s="55" t="s">
        <v>8089</v>
      </c>
      <c r="F5387" s="53" t="s">
        <v>83</v>
      </c>
    </row>
    <row r="5388" spans="1:6" x14ac:dyDescent="0.2">
      <c r="A5388" s="202" t="s">
        <v>8397</v>
      </c>
      <c r="B5388" s="203">
        <v>12199.97</v>
      </c>
      <c r="D5388" s="53" t="s">
        <v>8090</v>
      </c>
      <c r="E5388" s="55" t="s">
        <v>8089</v>
      </c>
      <c r="F5388" s="53" t="s">
        <v>83</v>
      </c>
    </row>
    <row r="5389" spans="1:6" x14ac:dyDescent="0.2">
      <c r="A5389" s="202" t="s">
        <v>8399</v>
      </c>
      <c r="B5389" s="203">
        <v>11223.68</v>
      </c>
      <c r="D5389" s="53" t="s">
        <v>8091</v>
      </c>
      <c r="E5389" s="55" t="s">
        <v>8092</v>
      </c>
      <c r="F5389" s="53" t="s">
        <v>83</v>
      </c>
    </row>
    <row r="5390" spans="1:6" x14ac:dyDescent="0.2">
      <c r="A5390" s="202" t="s">
        <v>8400</v>
      </c>
      <c r="B5390" s="203">
        <v>13263.34</v>
      </c>
      <c r="D5390" s="53" t="s">
        <v>8093</v>
      </c>
      <c r="E5390" s="55" t="s">
        <v>8092</v>
      </c>
      <c r="F5390" s="53" t="s">
        <v>83</v>
      </c>
    </row>
    <row r="5391" spans="1:6" x14ac:dyDescent="0.2">
      <c r="A5391" s="202" t="s">
        <v>8402</v>
      </c>
      <c r="B5391" s="203">
        <v>12201.7</v>
      </c>
      <c r="D5391" s="53" t="s">
        <v>8094</v>
      </c>
      <c r="E5391" s="55" t="s">
        <v>8095</v>
      </c>
      <c r="F5391" s="53" t="s">
        <v>83</v>
      </c>
    </row>
    <row r="5392" spans="1:6" x14ac:dyDescent="0.2">
      <c r="A5392" s="202" t="s">
        <v>8403</v>
      </c>
      <c r="B5392" s="203">
        <v>13488.97</v>
      </c>
      <c r="D5392" s="53" t="s">
        <v>8096</v>
      </c>
      <c r="E5392" s="55" t="s">
        <v>8095</v>
      </c>
      <c r="F5392" s="53" t="s">
        <v>83</v>
      </c>
    </row>
    <row r="5393" spans="1:6" x14ac:dyDescent="0.2">
      <c r="A5393" s="202" t="s">
        <v>8405</v>
      </c>
      <c r="B5393" s="203">
        <v>12417.6</v>
      </c>
      <c r="D5393" s="53" t="s">
        <v>8097</v>
      </c>
      <c r="E5393" s="55" t="s">
        <v>8098</v>
      </c>
      <c r="F5393" s="53" t="s">
        <v>83</v>
      </c>
    </row>
    <row r="5394" spans="1:6" x14ac:dyDescent="0.2">
      <c r="A5394" s="202" t="s">
        <v>8406</v>
      </c>
      <c r="B5394" s="203">
        <v>13582.68</v>
      </c>
      <c r="D5394" s="53" t="s">
        <v>8099</v>
      </c>
      <c r="E5394" s="55" t="s">
        <v>8098</v>
      </c>
      <c r="F5394" s="53" t="s">
        <v>83</v>
      </c>
    </row>
    <row r="5395" spans="1:6" x14ac:dyDescent="0.2">
      <c r="A5395" s="202" t="s">
        <v>8408</v>
      </c>
      <c r="B5395" s="203">
        <v>12507.29</v>
      </c>
      <c r="D5395" s="53" t="s">
        <v>8100</v>
      </c>
      <c r="E5395" s="55" t="s">
        <v>8101</v>
      </c>
      <c r="F5395" s="53" t="s">
        <v>83</v>
      </c>
    </row>
    <row r="5396" spans="1:6" x14ac:dyDescent="0.2">
      <c r="A5396" s="202" t="s">
        <v>8409</v>
      </c>
      <c r="B5396" s="203">
        <v>14203.9</v>
      </c>
      <c r="D5396" s="53" t="s">
        <v>8102</v>
      </c>
      <c r="E5396" s="55" t="s">
        <v>8101</v>
      </c>
      <c r="F5396" s="53" t="s">
        <v>83</v>
      </c>
    </row>
    <row r="5397" spans="1:6" x14ac:dyDescent="0.2">
      <c r="A5397" s="202" t="s">
        <v>8411</v>
      </c>
      <c r="B5397" s="203">
        <v>13109.88</v>
      </c>
      <c r="D5397" s="53" t="s">
        <v>8103</v>
      </c>
      <c r="E5397" s="55" t="s">
        <v>8104</v>
      </c>
      <c r="F5397" s="53" t="s">
        <v>83</v>
      </c>
    </row>
    <row r="5398" spans="1:6" x14ac:dyDescent="0.2">
      <c r="A5398" s="202" t="s">
        <v>8412</v>
      </c>
      <c r="B5398" s="203">
        <v>14676.37</v>
      </c>
      <c r="D5398" s="53" t="s">
        <v>8105</v>
      </c>
      <c r="E5398" s="55" t="s">
        <v>8104</v>
      </c>
      <c r="F5398" s="53" t="s">
        <v>83</v>
      </c>
    </row>
    <row r="5399" spans="1:6" x14ac:dyDescent="0.2">
      <c r="A5399" s="202" t="s">
        <v>8414</v>
      </c>
      <c r="B5399" s="203">
        <v>13544.62</v>
      </c>
      <c r="D5399" s="53" t="s">
        <v>8106</v>
      </c>
      <c r="E5399" s="55" t="s">
        <v>8107</v>
      </c>
      <c r="F5399" s="53" t="s">
        <v>83</v>
      </c>
    </row>
    <row r="5400" spans="1:6" x14ac:dyDescent="0.2">
      <c r="A5400" s="202" t="s">
        <v>8415</v>
      </c>
      <c r="B5400" s="203">
        <v>15210.84</v>
      </c>
      <c r="D5400" s="53" t="s">
        <v>8108</v>
      </c>
      <c r="E5400" s="55" t="s">
        <v>8107</v>
      </c>
      <c r="F5400" s="53" t="s">
        <v>83</v>
      </c>
    </row>
    <row r="5401" spans="1:6" x14ac:dyDescent="0.2">
      <c r="A5401" s="202" t="s">
        <v>8417</v>
      </c>
      <c r="B5401" s="203">
        <v>14041.37</v>
      </c>
      <c r="D5401" s="53" t="s">
        <v>8109</v>
      </c>
      <c r="E5401" s="55" t="s">
        <v>8110</v>
      </c>
      <c r="F5401" s="53" t="s">
        <v>83</v>
      </c>
    </row>
    <row r="5402" spans="1:6" x14ac:dyDescent="0.2">
      <c r="A5402" s="202" t="s">
        <v>8418</v>
      </c>
      <c r="B5402" s="203">
        <v>15743.54</v>
      </c>
      <c r="D5402" s="53" t="s">
        <v>8111</v>
      </c>
      <c r="E5402" s="55" t="s">
        <v>8110</v>
      </c>
      <c r="F5402" s="53" t="s">
        <v>83</v>
      </c>
    </row>
    <row r="5403" spans="1:6" x14ac:dyDescent="0.2">
      <c r="A5403" s="202" t="s">
        <v>8420</v>
      </c>
      <c r="B5403" s="203">
        <v>14536.59</v>
      </c>
      <c r="D5403" s="53" t="s">
        <v>8112</v>
      </c>
      <c r="E5403" s="55" t="s">
        <v>8113</v>
      </c>
      <c r="F5403" s="53" t="s">
        <v>83</v>
      </c>
    </row>
    <row r="5404" spans="1:6" x14ac:dyDescent="0.2">
      <c r="A5404" s="202" t="s">
        <v>8421</v>
      </c>
      <c r="B5404" s="203">
        <v>16278.01</v>
      </c>
      <c r="D5404" s="53" t="s">
        <v>8114</v>
      </c>
      <c r="E5404" s="55" t="s">
        <v>8113</v>
      </c>
      <c r="F5404" s="53" t="s">
        <v>83</v>
      </c>
    </row>
    <row r="5405" spans="1:6" x14ac:dyDescent="0.2">
      <c r="A5405" s="202" t="s">
        <v>8423</v>
      </c>
      <c r="B5405" s="203">
        <v>15033.33</v>
      </c>
      <c r="D5405" s="53" t="s">
        <v>8115</v>
      </c>
      <c r="E5405" s="55" t="s">
        <v>8116</v>
      </c>
      <c r="F5405" s="53" t="s">
        <v>83</v>
      </c>
    </row>
    <row r="5406" spans="1:6" x14ac:dyDescent="0.2">
      <c r="A5406" s="202" t="s">
        <v>8424</v>
      </c>
      <c r="B5406" s="203">
        <v>16750.48</v>
      </c>
      <c r="D5406" s="53" t="s">
        <v>8117</v>
      </c>
      <c r="E5406" s="55" t="s">
        <v>8116</v>
      </c>
      <c r="F5406" s="53" t="s">
        <v>83</v>
      </c>
    </row>
    <row r="5407" spans="1:6" x14ac:dyDescent="0.2">
      <c r="A5407" s="202" t="s">
        <v>8426</v>
      </c>
      <c r="B5407" s="203">
        <v>15468.08</v>
      </c>
      <c r="D5407" s="53" t="s">
        <v>8118</v>
      </c>
      <c r="E5407" s="55" t="s">
        <v>8119</v>
      </c>
      <c r="F5407" s="53" t="s">
        <v>83</v>
      </c>
    </row>
    <row r="5408" spans="1:6" x14ac:dyDescent="0.2">
      <c r="A5408" s="202" t="s">
        <v>8427</v>
      </c>
      <c r="B5408" s="203">
        <v>17283.07</v>
      </c>
      <c r="D5408" s="53" t="s">
        <v>8120</v>
      </c>
      <c r="E5408" s="55" t="s">
        <v>8119</v>
      </c>
      <c r="F5408" s="53" t="s">
        <v>83</v>
      </c>
    </row>
    <row r="5409" spans="1:6" x14ac:dyDescent="0.2">
      <c r="A5409" s="202" t="s">
        <v>8429</v>
      </c>
      <c r="B5409" s="203">
        <v>15963.19</v>
      </c>
      <c r="D5409" s="53" t="s">
        <v>8121</v>
      </c>
      <c r="E5409" s="55" t="s">
        <v>8122</v>
      </c>
      <c r="F5409" s="53" t="s">
        <v>83</v>
      </c>
    </row>
    <row r="5410" spans="1:6" x14ac:dyDescent="0.2">
      <c r="A5410" s="202" t="s">
        <v>8430</v>
      </c>
      <c r="B5410" s="203">
        <v>17817.650000000001</v>
      </c>
      <c r="D5410" s="53" t="s">
        <v>8123</v>
      </c>
      <c r="E5410" s="55" t="s">
        <v>8122</v>
      </c>
      <c r="F5410" s="53" t="s">
        <v>83</v>
      </c>
    </row>
    <row r="5411" spans="1:6" x14ac:dyDescent="0.2">
      <c r="A5411" s="202" t="s">
        <v>8432</v>
      </c>
      <c r="B5411" s="203">
        <v>16460.05</v>
      </c>
      <c r="D5411" s="53" t="s">
        <v>8124</v>
      </c>
      <c r="E5411" s="55" t="s">
        <v>8125</v>
      </c>
      <c r="F5411" s="53" t="s">
        <v>83</v>
      </c>
    </row>
    <row r="5412" spans="1:6" x14ac:dyDescent="0.2">
      <c r="A5412" s="202" t="s">
        <v>8433</v>
      </c>
      <c r="B5412" s="203">
        <v>10821.8</v>
      </c>
      <c r="D5412" s="53" t="s">
        <v>8126</v>
      </c>
      <c r="E5412" s="55" t="s">
        <v>8125</v>
      </c>
      <c r="F5412" s="53" t="s">
        <v>83</v>
      </c>
    </row>
    <row r="5413" spans="1:6" x14ac:dyDescent="0.2">
      <c r="A5413" s="202" t="s">
        <v>8435</v>
      </c>
      <c r="B5413" s="203">
        <v>9945.2900000000009</v>
      </c>
      <c r="D5413" s="53" t="s">
        <v>8127</v>
      </c>
      <c r="E5413" s="55" t="s">
        <v>8128</v>
      </c>
      <c r="F5413" s="53" t="s">
        <v>83</v>
      </c>
    </row>
    <row r="5414" spans="1:6" x14ac:dyDescent="0.2">
      <c r="A5414" s="202" t="s">
        <v>8436</v>
      </c>
      <c r="B5414" s="203">
        <v>11632.11</v>
      </c>
      <c r="D5414" s="53" t="s">
        <v>8129</v>
      </c>
      <c r="E5414" s="55" t="s">
        <v>8128</v>
      </c>
      <c r="F5414" s="53" t="s">
        <v>83</v>
      </c>
    </row>
    <row r="5415" spans="1:6" x14ac:dyDescent="0.2">
      <c r="A5415" s="202" t="s">
        <v>8438</v>
      </c>
      <c r="B5415" s="203">
        <v>10694.35</v>
      </c>
      <c r="D5415" s="53" t="s">
        <v>8130</v>
      </c>
      <c r="E5415" s="55" t="s">
        <v>8131</v>
      </c>
      <c r="F5415" s="53" t="s">
        <v>83</v>
      </c>
    </row>
    <row r="5416" spans="1:6" x14ac:dyDescent="0.2">
      <c r="A5416" s="202" t="s">
        <v>8439</v>
      </c>
      <c r="B5416" s="203">
        <v>12456.15</v>
      </c>
      <c r="D5416" s="53" t="s">
        <v>8132</v>
      </c>
      <c r="E5416" s="55" t="s">
        <v>8131</v>
      </c>
      <c r="F5416" s="53" t="s">
        <v>83</v>
      </c>
    </row>
    <row r="5417" spans="1:6" x14ac:dyDescent="0.2">
      <c r="A5417" s="202" t="s">
        <v>8441</v>
      </c>
      <c r="B5417" s="203">
        <v>11456.26</v>
      </c>
      <c r="D5417" s="53" t="s">
        <v>8133</v>
      </c>
      <c r="E5417" s="55" t="s">
        <v>8134</v>
      </c>
      <c r="F5417" s="53" t="s">
        <v>83</v>
      </c>
    </row>
    <row r="5418" spans="1:6" x14ac:dyDescent="0.2">
      <c r="A5418" s="202" t="s">
        <v>8442</v>
      </c>
      <c r="B5418" s="203">
        <v>13223.32</v>
      </c>
      <c r="D5418" s="53" t="s">
        <v>8135</v>
      </c>
      <c r="E5418" s="55" t="s">
        <v>8134</v>
      </c>
      <c r="F5418" s="53" t="s">
        <v>83</v>
      </c>
    </row>
    <row r="5419" spans="1:6" x14ac:dyDescent="0.2">
      <c r="A5419" s="202" t="s">
        <v>8444</v>
      </c>
      <c r="B5419" s="203">
        <v>12160.97</v>
      </c>
      <c r="D5419" s="53" t="s">
        <v>8136</v>
      </c>
      <c r="E5419" s="55" t="s">
        <v>8137</v>
      </c>
      <c r="F5419" s="53" t="s">
        <v>83</v>
      </c>
    </row>
    <row r="5420" spans="1:6" x14ac:dyDescent="0.2">
      <c r="A5420" s="202" t="s">
        <v>8445</v>
      </c>
      <c r="B5420" s="203">
        <v>14407.22</v>
      </c>
      <c r="D5420" s="53" t="s">
        <v>8138</v>
      </c>
      <c r="E5420" s="55" t="s">
        <v>8137</v>
      </c>
      <c r="F5420" s="53" t="s">
        <v>83</v>
      </c>
    </row>
    <row r="5421" spans="1:6" x14ac:dyDescent="0.2">
      <c r="A5421" s="202" t="s">
        <v>8447</v>
      </c>
      <c r="B5421" s="203">
        <v>13253.79</v>
      </c>
      <c r="D5421" s="53" t="s">
        <v>8139</v>
      </c>
      <c r="E5421" s="55" t="s">
        <v>8140</v>
      </c>
      <c r="F5421" s="53" t="s">
        <v>83</v>
      </c>
    </row>
    <row r="5422" spans="1:6" x14ac:dyDescent="0.2">
      <c r="A5422" s="202" t="s">
        <v>8448</v>
      </c>
      <c r="B5422" s="203">
        <v>14964.46</v>
      </c>
      <c r="D5422" s="53" t="s">
        <v>8141</v>
      </c>
      <c r="E5422" s="55" t="s">
        <v>8140</v>
      </c>
      <c r="F5422" s="53" t="s">
        <v>83</v>
      </c>
    </row>
    <row r="5423" spans="1:6" x14ac:dyDescent="0.2">
      <c r="A5423" s="202" t="s">
        <v>8450</v>
      </c>
      <c r="B5423" s="203">
        <v>13779.35</v>
      </c>
      <c r="D5423" s="53" t="s">
        <v>8142</v>
      </c>
      <c r="E5423" s="55" t="s">
        <v>8143</v>
      </c>
      <c r="F5423" s="53" t="s">
        <v>83</v>
      </c>
    </row>
    <row r="5424" spans="1:6" x14ac:dyDescent="0.2">
      <c r="A5424" s="202" t="s">
        <v>8451</v>
      </c>
      <c r="B5424" s="203">
        <v>15221.94</v>
      </c>
      <c r="D5424" s="53" t="s">
        <v>8144</v>
      </c>
      <c r="E5424" s="55" t="s">
        <v>8143</v>
      </c>
      <c r="F5424" s="53" t="s">
        <v>83</v>
      </c>
    </row>
    <row r="5425" spans="1:6" x14ac:dyDescent="0.2">
      <c r="A5425" s="202" t="s">
        <v>8453</v>
      </c>
      <c r="B5425" s="203">
        <v>14007.97</v>
      </c>
      <c r="D5425" s="53" t="s">
        <v>8145</v>
      </c>
      <c r="E5425" s="55" t="s">
        <v>8146</v>
      </c>
      <c r="F5425" s="53" t="s">
        <v>83</v>
      </c>
    </row>
    <row r="5426" spans="1:6" x14ac:dyDescent="0.2">
      <c r="A5426" s="202" t="s">
        <v>8454</v>
      </c>
      <c r="B5426" s="203">
        <v>15778.5</v>
      </c>
      <c r="D5426" s="53" t="s">
        <v>8147</v>
      </c>
      <c r="E5426" s="55" t="s">
        <v>8146</v>
      </c>
      <c r="F5426" s="53" t="s">
        <v>83</v>
      </c>
    </row>
    <row r="5427" spans="1:6" x14ac:dyDescent="0.2">
      <c r="A5427" s="202" t="s">
        <v>8456</v>
      </c>
      <c r="B5427" s="203">
        <v>14519.41</v>
      </c>
      <c r="D5427" s="53" t="s">
        <v>8148</v>
      </c>
      <c r="E5427" s="55" t="s">
        <v>8149</v>
      </c>
      <c r="F5427" s="53" t="s">
        <v>83</v>
      </c>
    </row>
    <row r="5428" spans="1:6" x14ac:dyDescent="0.2">
      <c r="A5428" s="202" t="s">
        <v>8457</v>
      </c>
      <c r="B5428" s="203">
        <v>16026.32</v>
      </c>
      <c r="D5428" s="53" t="s">
        <v>8150</v>
      </c>
      <c r="E5428" s="55" t="s">
        <v>8149</v>
      </c>
      <c r="F5428" s="53" t="s">
        <v>83</v>
      </c>
    </row>
    <row r="5429" spans="1:6" x14ac:dyDescent="0.2">
      <c r="A5429" s="202" t="s">
        <v>8459</v>
      </c>
      <c r="B5429" s="203">
        <v>14784.75</v>
      </c>
      <c r="D5429" s="53" t="s">
        <v>8151</v>
      </c>
      <c r="E5429" s="55" t="s">
        <v>8152</v>
      </c>
      <c r="F5429" s="53" t="s">
        <v>83</v>
      </c>
    </row>
    <row r="5430" spans="1:6" x14ac:dyDescent="0.2">
      <c r="A5430" s="202" t="s">
        <v>8460</v>
      </c>
      <c r="B5430" s="203">
        <v>16559.47</v>
      </c>
      <c r="D5430" s="53" t="s">
        <v>8153</v>
      </c>
      <c r="E5430" s="55" t="s">
        <v>8152</v>
      </c>
      <c r="F5430" s="53" t="s">
        <v>83</v>
      </c>
    </row>
    <row r="5431" spans="1:6" x14ac:dyDescent="0.2">
      <c r="A5431" s="202" t="s">
        <v>8462</v>
      </c>
      <c r="B5431" s="203">
        <v>15280.42</v>
      </c>
      <c r="D5431" s="53" t="s">
        <v>8154</v>
      </c>
      <c r="E5431" s="55" t="s">
        <v>8155</v>
      </c>
      <c r="F5431" s="53" t="s">
        <v>83</v>
      </c>
    </row>
    <row r="5432" spans="1:6" x14ac:dyDescent="0.2">
      <c r="A5432" s="202" t="s">
        <v>8463</v>
      </c>
      <c r="B5432" s="203">
        <v>17093.939999999999</v>
      </c>
      <c r="D5432" s="53" t="s">
        <v>8156</v>
      </c>
      <c r="E5432" s="55" t="s">
        <v>8155</v>
      </c>
      <c r="F5432" s="53" t="s">
        <v>83</v>
      </c>
    </row>
    <row r="5433" spans="1:6" x14ac:dyDescent="0.2">
      <c r="A5433" s="202" t="s">
        <v>8465</v>
      </c>
      <c r="B5433" s="203">
        <v>15777.16</v>
      </c>
      <c r="D5433" s="53" t="s">
        <v>8157</v>
      </c>
      <c r="E5433" s="55" t="s">
        <v>8158</v>
      </c>
      <c r="F5433" s="53" t="s">
        <v>83</v>
      </c>
    </row>
    <row r="5434" spans="1:6" x14ac:dyDescent="0.2">
      <c r="A5434" s="202" t="s">
        <v>8466</v>
      </c>
      <c r="B5434" s="203">
        <v>17566.41</v>
      </c>
      <c r="D5434" s="53" t="s">
        <v>8159</v>
      </c>
      <c r="E5434" s="55" t="s">
        <v>8158</v>
      </c>
      <c r="F5434" s="53" t="s">
        <v>83</v>
      </c>
    </row>
    <row r="5435" spans="1:6" x14ac:dyDescent="0.2">
      <c r="A5435" s="202" t="s">
        <v>8468</v>
      </c>
      <c r="B5435" s="203">
        <v>16211.91</v>
      </c>
      <c r="D5435" s="53" t="s">
        <v>8160</v>
      </c>
      <c r="E5435" s="55" t="s">
        <v>8161</v>
      </c>
      <c r="F5435" s="53" t="s">
        <v>83</v>
      </c>
    </row>
    <row r="5436" spans="1:6" x14ac:dyDescent="0.2">
      <c r="A5436" s="202" t="s">
        <v>8469</v>
      </c>
      <c r="B5436" s="203">
        <v>18099.11</v>
      </c>
      <c r="D5436" s="53" t="s">
        <v>8162</v>
      </c>
      <c r="E5436" s="55" t="s">
        <v>8161</v>
      </c>
      <c r="F5436" s="53" t="s">
        <v>83</v>
      </c>
    </row>
    <row r="5437" spans="1:6" x14ac:dyDescent="0.2">
      <c r="A5437" s="202" t="s">
        <v>8471</v>
      </c>
      <c r="B5437" s="203">
        <v>16707.13</v>
      </c>
      <c r="D5437" s="53" t="s">
        <v>8163</v>
      </c>
      <c r="E5437" s="55" t="s">
        <v>8164</v>
      </c>
      <c r="F5437" s="53" t="s">
        <v>83</v>
      </c>
    </row>
    <row r="5438" spans="1:6" x14ac:dyDescent="0.2">
      <c r="A5438" s="202" t="s">
        <v>8472</v>
      </c>
      <c r="B5438" s="203">
        <v>18633.580000000002</v>
      </c>
      <c r="D5438" s="53" t="s">
        <v>8165</v>
      </c>
      <c r="E5438" s="55" t="s">
        <v>8164</v>
      </c>
      <c r="F5438" s="53" t="s">
        <v>83</v>
      </c>
    </row>
    <row r="5439" spans="1:6" x14ac:dyDescent="0.2">
      <c r="A5439" s="202" t="s">
        <v>8474</v>
      </c>
      <c r="B5439" s="203">
        <v>17203.88</v>
      </c>
      <c r="D5439" s="53" t="s">
        <v>8166</v>
      </c>
      <c r="E5439" s="55" t="s">
        <v>8167</v>
      </c>
      <c r="F5439" s="53" t="s">
        <v>83</v>
      </c>
    </row>
    <row r="5440" spans="1:6" x14ac:dyDescent="0.2">
      <c r="A5440" s="202" t="s">
        <v>8475</v>
      </c>
      <c r="B5440" s="203">
        <v>19168.05</v>
      </c>
      <c r="D5440" s="53" t="s">
        <v>8168</v>
      </c>
      <c r="E5440" s="55" t="s">
        <v>8167</v>
      </c>
      <c r="F5440" s="53" t="s">
        <v>83</v>
      </c>
    </row>
    <row r="5441" spans="1:6" x14ac:dyDescent="0.2">
      <c r="A5441" s="202" t="s">
        <v>8477</v>
      </c>
      <c r="B5441" s="203">
        <v>17700.62</v>
      </c>
      <c r="D5441" s="53" t="s">
        <v>8169</v>
      </c>
      <c r="E5441" s="55" t="s">
        <v>8170</v>
      </c>
      <c r="F5441" s="53" t="s">
        <v>83</v>
      </c>
    </row>
    <row r="5442" spans="1:6" x14ac:dyDescent="0.2">
      <c r="A5442" s="202" t="s">
        <v>8478</v>
      </c>
      <c r="B5442" s="203">
        <v>12862.12</v>
      </c>
      <c r="D5442" s="53" t="s">
        <v>8171</v>
      </c>
      <c r="E5442" s="55" t="s">
        <v>8170</v>
      </c>
      <c r="F5442" s="53" t="s">
        <v>83</v>
      </c>
    </row>
    <row r="5443" spans="1:6" x14ac:dyDescent="0.2">
      <c r="A5443" s="202" t="s">
        <v>8480</v>
      </c>
      <c r="B5443" s="203">
        <v>11765.62</v>
      </c>
      <c r="D5443" s="53" t="s">
        <v>8172</v>
      </c>
      <c r="E5443" s="55" t="s">
        <v>8173</v>
      </c>
      <c r="F5443" s="53" t="s">
        <v>83</v>
      </c>
    </row>
    <row r="5444" spans="1:6" x14ac:dyDescent="0.2">
      <c r="A5444" s="202" t="s">
        <v>8481</v>
      </c>
      <c r="B5444" s="203">
        <v>13163.69</v>
      </c>
      <c r="D5444" s="53" t="s">
        <v>8174</v>
      </c>
      <c r="E5444" s="55" t="s">
        <v>8173</v>
      </c>
      <c r="F5444" s="53" t="s">
        <v>83</v>
      </c>
    </row>
    <row r="5445" spans="1:6" x14ac:dyDescent="0.2">
      <c r="A5445" s="202" t="s">
        <v>8483</v>
      </c>
      <c r="B5445" s="203">
        <v>12054.53</v>
      </c>
      <c r="D5445" s="53" t="s">
        <v>8175</v>
      </c>
      <c r="E5445" s="55" t="s">
        <v>8176</v>
      </c>
      <c r="F5445" s="53" t="s">
        <v>83</v>
      </c>
    </row>
    <row r="5446" spans="1:6" x14ac:dyDescent="0.2">
      <c r="A5446" s="202" t="s">
        <v>8484</v>
      </c>
      <c r="B5446" s="203">
        <v>14095.75</v>
      </c>
      <c r="D5446" s="53" t="s">
        <v>8177</v>
      </c>
      <c r="E5446" s="55" t="s">
        <v>8176</v>
      </c>
      <c r="F5446" s="53" t="s">
        <v>83</v>
      </c>
    </row>
    <row r="5447" spans="1:6" x14ac:dyDescent="0.2">
      <c r="A5447" s="202" t="s">
        <v>8486</v>
      </c>
      <c r="B5447" s="203">
        <v>12882.38</v>
      </c>
      <c r="D5447" s="53" t="s">
        <v>8178</v>
      </c>
      <c r="E5447" s="55" t="s">
        <v>8179</v>
      </c>
      <c r="F5447" s="53" t="s">
        <v>83</v>
      </c>
    </row>
    <row r="5448" spans="1:6" x14ac:dyDescent="0.2">
      <c r="A5448" s="202" t="s">
        <v>8487</v>
      </c>
      <c r="B5448" s="203">
        <v>14360.99</v>
      </c>
      <c r="D5448" s="53" t="s">
        <v>8180</v>
      </c>
      <c r="E5448" s="55" t="s">
        <v>8179</v>
      </c>
      <c r="F5448" s="53" t="s">
        <v>83</v>
      </c>
    </row>
    <row r="5449" spans="1:6" x14ac:dyDescent="0.2">
      <c r="A5449" s="202" t="s">
        <v>8489</v>
      </c>
      <c r="B5449" s="203">
        <v>13209.36</v>
      </c>
      <c r="D5449" s="53" t="s">
        <v>8181</v>
      </c>
      <c r="E5449" s="55" t="s">
        <v>8182</v>
      </c>
      <c r="F5449" s="53" t="s">
        <v>83</v>
      </c>
    </row>
    <row r="5450" spans="1:6" x14ac:dyDescent="0.2">
      <c r="A5450" s="202" t="s">
        <v>8490</v>
      </c>
      <c r="B5450" s="203">
        <v>15609.79</v>
      </c>
      <c r="D5450" s="53" t="s">
        <v>8183</v>
      </c>
      <c r="E5450" s="55" t="s">
        <v>8182</v>
      </c>
      <c r="F5450" s="53" t="s">
        <v>83</v>
      </c>
    </row>
    <row r="5451" spans="1:6" x14ac:dyDescent="0.2">
      <c r="A5451" s="202" t="s">
        <v>8492</v>
      </c>
      <c r="B5451" s="203">
        <v>14361.71</v>
      </c>
      <c r="D5451" s="53" t="s">
        <v>8184</v>
      </c>
      <c r="E5451" s="55" t="s">
        <v>8185</v>
      </c>
      <c r="F5451" s="53" t="s">
        <v>83</v>
      </c>
    </row>
    <row r="5452" spans="1:6" x14ac:dyDescent="0.2">
      <c r="A5452" s="202" t="s">
        <v>8493</v>
      </c>
      <c r="B5452" s="203">
        <v>16547.91</v>
      </c>
      <c r="D5452" s="53" t="s">
        <v>8186</v>
      </c>
      <c r="E5452" s="55" t="s">
        <v>8185</v>
      </c>
      <c r="F5452" s="53" t="s">
        <v>83</v>
      </c>
    </row>
    <row r="5453" spans="1:6" x14ac:dyDescent="0.2">
      <c r="A5453" s="202" t="s">
        <v>8495</v>
      </c>
      <c r="B5453" s="203">
        <v>15232.83</v>
      </c>
      <c r="D5453" s="53" t="s">
        <v>8187</v>
      </c>
      <c r="E5453" s="55" t="s">
        <v>8188</v>
      </c>
      <c r="F5453" s="53" t="s">
        <v>83</v>
      </c>
    </row>
    <row r="5454" spans="1:6" x14ac:dyDescent="0.2">
      <c r="A5454" s="202" t="s">
        <v>8496</v>
      </c>
      <c r="B5454" s="203">
        <v>16648.12</v>
      </c>
      <c r="D5454" s="53" t="s">
        <v>8189</v>
      </c>
      <c r="E5454" s="55" t="s">
        <v>8188</v>
      </c>
      <c r="F5454" s="53" t="s">
        <v>83</v>
      </c>
    </row>
    <row r="5455" spans="1:6" x14ac:dyDescent="0.2">
      <c r="A5455" s="202" t="s">
        <v>8498</v>
      </c>
      <c r="B5455" s="203">
        <v>15315.62</v>
      </c>
      <c r="D5455" s="53" t="s">
        <v>8190</v>
      </c>
      <c r="E5455" s="55" t="s">
        <v>8191</v>
      </c>
      <c r="F5455" s="53" t="s">
        <v>83</v>
      </c>
    </row>
    <row r="5456" spans="1:6" x14ac:dyDescent="0.2">
      <c r="A5456" s="202" t="s">
        <v>8499</v>
      </c>
      <c r="B5456" s="203">
        <v>17099.490000000002</v>
      </c>
      <c r="D5456" s="53" t="s">
        <v>8192</v>
      </c>
      <c r="E5456" s="55" t="s">
        <v>8191</v>
      </c>
      <c r="F5456" s="53" t="s">
        <v>83</v>
      </c>
    </row>
    <row r="5457" spans="1:6" x14ac:dyDescent="0.2">
      <c r="A5457" s="202" t="s">
        <v>8501</v>
      </c>
      <c r="B5457" s="203">
        <v>15740.68</v>
      </c>
      <c r="D5457" s="53" t="s">
        <v>8193</v>
      </c>
      <c r="E5457" s="55" t="s">
        <v>8194</v>
      </c>
      <c r="F5457" s="53" t="s">
        <v>83</v>
      </c>
    </row>
    <row r="5458" spans="1:6" x14ac:dyDescent="0.2">
      <c r="A5458" s="202" t="s">
        <v>8502</v>
      </c>
      <c r="B5458" s="203">
        <v>17491.73</v>
      </c>
      <c r="D5458" s="53" t="s">
        <v>8195</v>
      </c>
      <c r="E5458" s="55" t="s">
        <v>8194</v>
      </c>
      <c r="F5458" s="53" t="s">
        <v>83</v>
      </c>
    </row>
    <row r="5459" spans="1:6" x14ac:dyDescent="0.2">
      <c r="A5459" s="202" t="s">
        <v>8504</v>
      </c>
      <c r="B5459" s="203">
        <v>16132.37</v>
      </c>
      <c r="D5459" s="53" t="s">
        <v>8196</v>
      </c>
      <c r="E5459" s="55" t="s">
        <v>8197</v>
      </c>
      <c r="F5459" s="53" t="s">
        <v>83</v>
      </c>
    </row>
    <row r="5460" spans="1:6" x14ac:dyDescent="0.2">
      <c r="A5460" s="202" t="s">
        <v>8505</v>
      </c>
      <c r="B5460" s="203">
        <v>17839.09</v>
      </c>
      <c r="D5460" s="53" t="s">
        <v>8198</v>
      </c>
      <c r="E5460" s="55" t="s">
        <v>8197</v>
      </c>
      <c r="F5460" s="53" t="s">
        <v>83</v>
      </c>
    </row>
    <row r="5461" spans="1:6" x14ac:dyDescent="0.2">
      <c r="A5461" s="202" t="s">
        <v>8507</v>
      </c>
      <c r="B5461" s="203">
        <v>16442.13</v>
      </c>
      <c r="D5461" s="53" t="s">
        <v>8199</v>
      </c>
      <c r="E5461" s="55" t="s">
        <v>8200</v>
      </c>
      <c r="F5461" s="53" t="s">
        <v>83</v>
      </c>
    </row>
    <row r="5462" spans="1:6" x14ac:dyDescent="0.2">
      <c r="A5462" s="202" t="s">
        <v>8508</v>
      </c>
      <c r="B5462" s="203">
        <v>18462.75</v>
      </c>
      <c r="D5462" s="53" t="s">
        <v>8201</v>
      </c>
      <c r="E5462" s="55" t="s">
        <v>8200</v>
      </c>
      <c r="F5462" s="53" t="s">
        <v>83</v>
      </c>
    </row>
    <row r="5463" spans="1:6" x14ac:dyDescent="0.2">
      <c r="A5463" s="202" t="s">
        <v>8510</v>
      </c>
      <c r="B5463" s="203">
        <v>17032.77</v>
      </c>
      <c r="D5463" s="53" t="s">
        <v>8202</v>
      </c>
      <c r="E5463" s="55" t="s">
        <v>8203</v>
      </c>
      <c r="F5463" s="53" t="s">
        <v>83</v>
      </c>
    </row>
    <row r="5464" spans="1:6" x14ac:dyDescent="0.2">
      <c r="A5464" s="202" t="s">
        <v>8511</v>
      </c>
      <c r="B5464" s="203">
        <v>18954.22</v>
      </c>
      <c r="D5464" s="53" t="s">
        <v>8204</v>
      </c>
      <c r="E5464" s="55" t="s">
        <v>8203</v>
      </c>
      <c r="F5464" s="53" t="s">
        <v>83</v>
      </c>
    </row>
    <row r="5465" spans="1:6" x14ac:dyDescent="0.2">
      <c r="A5465" s="202" t="s">
        <v>8513</v>
      </c>
      <c r="B5465" s="203">
        <v>17492.25</v>
      </c>
      <c r="D5465" s="53" t="s">
        <v>8205</v>
      </c>
      <c r="E5465" s="55" t="s">
        <v>8206</v>
      </c>
      <c r="F5465" s="53" t="s">
        <v>83</v>
      </c>
    </row>
    <row r="5466" spans="1:6" x14ac:dyDescent="0.2">
      <c r="A5466" s="202" t="s">
        <v>8514</v>
      </c>
      <c r="B5466" s="203">
        <v>19565.16</v>
      </c>
      <c r="D5466" s="53" t="s">
        <v>8207</v>
      </c>
      <c r="E5466" s="55" t="s">
        <v>8206</v>
      </c>
      <c r="F5466" s="53" t="s">
        <v>83</v>
      </c>
    </row>
    <row r="5467" spans="1:6" x14ac:dyDescent="0.2">
      <c r="A5467" s="202" t="s">
        <v>8516</v>
      </c>
      <c r="B5467" s="203">
        <v>18055.28</v>
      </c>
      <c r="D5467" s="53" t="s">
        <v>8208</v>
      </c>
      <c r="E5467" s="55" t="s">
        <v>8209</v>
      </c>
      <c r="F5467" s="53" t="s">
        <v>83</v>
      </c>
    </row>
    <row r="5468" spans="1:6" x14ac:dyDescent="0.2">
      <c r="A5468" s="202" t="s">
        <v>8517</v>
      </c>
      <c r="B5468" s="203">
        <v>20099.63</v>
      </c>
      <c r="D5468" s="53" t="s">
        <v>8210</v>
      </c>
      <c r="E5468" s="55" t="s">
        <v>8209</v>
      </c>
      <c r="F5468" s="53" t="s">
        <v>83</v>
      </c>
    </row>
    <row r="5469" spans="1:6" x14ac:dyDescent="0.2">
      <c r="A5469" s="202" t="s">
        <v>8519</v>
      </c>
      <c r="B5469" s="203">
        <v>18552.02</v>
      </c>
      <c r="D5469" s="53" t="s">
        <v>8211</v>
      </c>
      <c r="E5469" s="55" t="s">
        <v>8212</v>
      </c>
      <c r="F5469" s="53" t="s">
        <v>83</v>
      </c>
    </row>
    <row r="5470" spans="1:6" x14ac:dyDescent="0.2">
      <c r="A5470" s="202" t="s">
        <v>8520</v>
      </c>
      <c r="B5470" s="203">
        <v>20588.54</v>
      </c>
      <c r="D5470" s="53" t="s">
        <v>8213</v>
      </c>
      <c r="E5470" s="55" t="s">
        <v>8212</v>
      </c>
      <c r="F5470" s="53" t="s">
        <v>83</v>
      </c>
    </row>
    <row r="5471" spans="1:6" x14ac:dyDescent="0.2">
      <c r="A5471" s="202" t="s">
        <v>8522</v>
      </c>
      <c r="B5471" s="203">
        <v>19001.009999999998</v>
      </c>
      <c r="D5471" s="53" t="s">
        <v>8214</v>
      </c>
      <c r="E5471" s="55" t="s">
        <v>8215</v>
      </c>
      <c r="F5471" s="53" t="s">
        <v>83</v>
      </c>
    </row>
    <row r="5472" spans="1:6" x14ac:dyDescent="0.2">
      <c r="A5472" s="202" t="s">
        <v>8523</v>
      </c>
      <c r="B5472" s="203">
        <v>14375.92</v>
      </c>
      <c r="D5472" s="53" t="s">
        <v>8216</v>
      </c>
      <c r="E5472" s="55" t="s">
        <v>8215</v>
      </c>
      <c r="F5472" s="53" t="s">
        <v>83</v>
      </c>
    </row>
    <row r="5473" spans="1:6" x14ac:dyDescent="0.2">
      <c r="A5473" s="202" t="s">
        <v>8525</v>
      </c>
      <c r="B5473" s="203">
        <v>13129.15</v>
      </c>
      <c r="D5473" s="53" t="s">
        <v>8217</v>
      </c>
      <c r="E5473" s="55" t="s">
        <v>8218</v>
      </c>
      <c r="F5473" s="53" t="s">
        <v>83</v>
      </c>
    </row>
    <row r="5474" spans="1:6" x14ac:dyDescent="0.2">
      <c r="A5474" s="202" t="s">
        <v>8526</v>
      </c>
      <c r="B5474" s="203">
        <v>14635.29</v>
      </c>
      <c r="D5474" s="53" t="s">
        <v>8219</v>
      </c>
      <c r="E5474" s="55" t="s">
        <v>8218</v>
      </c>
      <c r="F5474" s="53" t="s">
        <v>83</v>
      </c>
    </row>
    <row r="5475" spans="1:6" x14ac:dyDescent="0.2">
      <c r="A5475" s="202" t="s">
        <v>8528</v>
      </c>
      <c r="B5475" s="203">
        <v>13354.72</v>
      </c>
      <c r="D5475" s="53" t="s">
        <v>8220</v>
      </c>
      <c r="E5475" s="55" t="s">
        <v>8221</v>
      </c>
      <c r="F5475" s="53" t="s">
        <v>83</v>
      </c>
    </row>
    <row r="5476" spans="1:6" x14ac:dyDescent="0.2">
      <c r="A5476" s="202" t="s">
        <v>8529</v>
      </c>
      <c r="B5476" s="203">
        <v>14840.27</v>
      </c>
      <c r="D5476" s="53" t="s">
        <v>8222</v>
      </c>
      <c r="E5476" s="55" t="s">
        <v>8221</v>
      </c>
      <c r="F5476" s="53" t="s">
        <v>83</v>
      </c>
    </row>
    <row r="5477" spans="1:6" x14ac:dyDescent="0.2">
      <c r="A5477" s="202" t="s">
        <v>8531</v>
      </c>
      <c r="B5477" s="203">
        <v>13541</v>
      </c>
      <c r="D5477" s="53" t="s">
        <v>8223</v>
      </c>
      <c r="E5477" s="55" t="s">
        <v>8224</v>
      </c>
      <c r="F5477" s="53" t="s">
        <v>83</v>
      </c>
    </row>
    <row r="5478" spans="1:6" x14ac:dyDescent="0.2">
      <c r="A5478" s="202" t="s">
        <v>8532</v>
      </c>
      <c r="B5478" s="203">
        <v>15755.14</v>
      </c>
      <c r="D5478" s="53" t="s">
        <v>8225</v>
      </c>
      <c r="E5478" s="55" t="s">
        <v>8224</v>
      </c>
      <c r="F5478" s="53" t="s">
        <v>83</v>
      </c>
    </row>
    <row r="5479" spans="1:6" x14ac:dyDescent="0.2">
      <c r="A5479" s="202" t="s">
        <v>8534</v>
      </c>
      <c r="B5479" s="203">
        <v>14480.07</v>
      </c>
      <c r="D5479" s="53" t="s">
        <v>8226</v>
      </c>
      <c r="E5479" s="55" t="s">
        <v>8227</v>
      </c>
      <c r="F5479" s="53" t="s">
        <v>83</v>
      </c>
    </row>
    <row r="5480" spans="1:6" x14ac:dyDescent="0.2">
      <c r="A5480" s="202" t="s">
        <v>8535</v>
      </c>
      <c r="B5480" s="203">
        <v>16812.36</v>
      </c>
      <c r="D5480" s="53" t="s">
        <v>8228</v>
      </c>
      <c r="E5480" s="55" t="s">
        <v>8227</v>
      </c>
      <c r="F5480" s="53" t="s">
        <v>83</v>
      </c>
    </row>
    <row r="5481" spans="1:6" x14ac:dyDescent="0.2">
      <c r="A5481" s="202" t="s">
        <v>8537</v>
      </c>
      <c r="B5481" s="203">
        <v>15469.62</v>
      </c>
      <c r="D5481" s="53" t="s">
        <v>8229</v>
      </c>
      <c r="E5481" s="55" t="s">
        <v>8230</v>
      </c>
      <c r="F5481" s="53" t="s">
        <v>83</v>
      </c>
    </row>
    <row r="5482" spans="1:6" x14ac:dyDescent="0.2">
      <c r="A5482" s="202" t="s">
        <v>8538</v>
      </c>
      <c r="B5482" s="203">
        <v>18068.169999999998</v>
      </c>
      <c r="D5482" s="53" t="s">
        <v>8231</v>
      </c>
      <c r="E5482" s="55" t="s">
        <v>8230</v>
      </c>
      <c r="F5482" s="53" t="s">
        <v>83</v>
      </c>
    </row>
    <row r="5483" spans="1:6" x14ac:dyDescent="0.2">
      <c r="A5483" s="202" t="s">
        <v>8540</v>
      </c>
      <c r="B5483" s="203">
        <v>16623.12</v>
      </c>
      <c r="D5483" s="53" t="s">
        <v>8232</v>
      </c>
      <c r="E5483" s="55" t="s">
        <v>8233</v>
      </c>
      <c r="F5483" s="53" t="s">
        <v>83</v>
      </c>
    </row>
    <row r="5484" spans="1:6" x14ac:dyDescent="0.2">
      <c r="A5484" s="202" t="s">
        <v>8541</v>
      </c>
      <c r="B5484" s="203">
        <v>18176.669999999998</v>
      </c>
      <c r="D5484" s="53" t="s">
        <v>8234</v>
      </c>
      <c r="E5484" s="55" t="s">
        <v>8233</v>
      </c>
      <c r="F5484" s="53" t="s">
        <v>83</v>
      </c>
    </row>
    <row r="5485" spans="1:6" x14ac:dyDescent="0.2">
      <c r="A5485" s="202" t="s">
        <v>8543</v>
      </c>
      <c r="B5485" s="203">
        <v>16725.63</v>
      </c>
      <c r="D5485" s="53" t="s">
        <v>8235</v>
      </c>
      <c r="E5485" s="55" t="s">
        <v>8236</v>
      </c>
      <c r="F5485" s="53" t="s">
        <v>83</v>
      </c>
    </row>
    <row r="5486" spans="1:6" x14ac:dyDescent="0.2">
      <c r="A5486" s="202" t="s">
        <v>8544</v>
      </c>
      <c r="B5486" s="203">
        <v>18296.490000000002</v>
      </c>
      <c r="D5486" s="53" t="s">
        <v>8237</v>
      </c>
      <c r="E5486" s="55" t="s">
        <v>8236</v>
      </c>
      <c r="F5486" s="53" t="s">
        <v>83</v>
      </c>
    </row>
    <row r="5487" spans="1:6" x14ac:dyDescent="0.2">
      <c r="A5487" s="202" t="s">
        <v>8546</v>
      </c>
      <c r="B5487" s="203">
        <v>16837.939999999999</v>
      </c>
      <c r="D5487" s="53" t="s">
        <v>8238</v>
      </c>
      <c r="E5487" s="55" t="s">
        <v>8239</v>
      </c>
      <c r="F5487" s="53" t="s">
        <v>83</v>
      </c>
    </row>
    <row r="5488" spans="1:6" x14ac:dyDescent="0.2">
      <c r="A5488" s="202" t="s">
        <v>8547</v>
      </c>
      <c r="B5488" s="203">
        <v>18916.759999999998</v>
      </c>
      <c r="D5488" s="53" t="s">
        <v>8240</v>
      </c>
      <c r="E5488" s="55" t="s">
        <v>8239</v>
      </c>
      <c r="F5488" s="53" t="s">
        <v>83</v>
      </c>
    </row>
    <row r="5489" spans="1:6" x14ac:dyDescent="0.2">
      <c r="A5489" s="202" t="s">
        <v>8549</v>
      </c>
      <c r="B5489" s="203">
        <v>17439.63</v>
      </c>
      <c r="D5489" s="53" t="s">
        <v>8241</v>
      </c>
      <c r="E5489" s="55" t="s">
        <v>8242</v>
      </c>
      <c r="F5489" s="53" t="s">
        <v>83</v>
      </c>
    </row>
    <row r="5490" spans="1:6" x14ac:dyDescent="0.2">
      <c r="A5490" s="202" t="s">
        <v>8550</v>
      </c>
      <c r="B5490" s="203">
        <v>19389.23</v>
      </c>
      <c r="D5490" s="53" t="s">
        <v>8243</v>
      </c>
      <c r="E5490" s="55" t="s">
        <v>8242</v>
      </c>
      <c r="F5490" s="53" t="s">
        <v>83</v>
      </c>
    </row>
    <row r="5491" spans="1:6" x14ac:dyDescent="0.2">
      <c r="A5491" s="202" t="s">
        <v>8552</v>
      </c>
      <c r="B5491" s="203">
        <v>17874.37</v>
      </c>
      <c r="D5491" s="53" t="s">
        <v>8244</v>
      </c>
      <c r="E5491" s="55" t="s">
        <v>8245</v>
      </c>
      <c r="F5491" s="53" t="s">
        <v>83</v>
      </c>
    </row>
    <row r="5492" spans="1:6" x14ac:dyDescent="0.2">
      <c r="A5492" s="202" t="s">
        <v>8553</v>
      </c>
      <c r="B5492" s="203">
        <v>19853.23</v>
      </c>
      <c r="D5492" s="53" t="s">
        <v>8246</v>
      </c>
      <c r="E5492" s="55" t="s">
        <v>8245</v>
      </c>
      <c r="F5492" s="53" t="s">
        <v>83</v>
      </c>
    </row>
    <row r="5493" spans="1:6" x14ac:dyDescent="0.2">
      <c r="A5493" s="202" t="s">
        <v>8555</v>
      </c>
      <c r="B5493" s="203">
        <v>18310.04</v>
      </c>
      <c r="D5493" s="53" t="s">
        <v>8247</v>
      </c>
      <c r="E5493" s="55" t="s">
        <v>8248</v>
      </c>
      <c r="F5493" s="53" t="s">
        <v>83</v>
      </c>
    </row>
    <row r="5494" spans="1:6" x14ac:dyDescent="0.2">
      <c r="A5494" s="202" t="s">
        <v>8556</v>
      </c>
      <c r="B5494" s="203">
        <v>20458.29</v>
      </c>
      <c r="D5494" s="53" t="s">
        <v>8249</v>
      </c>
      <c r="E5494" s="55" t="s">
        <v>8248</v>
      </c>
      <c r="F5494" s="53" t="s">
        <v>83</v>
      </c>
    </row>
    <row r="5495" spans="1:6" x14ac:dyDescent="0.2">
      <c r="A5495" s="202" t="s">
        <v>8558</v>
      </c>
      <c r="B5495" s="203">
        <v>18867.97</v>
      </c>
      <c r="D5495" s="53" t="s">
        <v>8250</v>
      </c>
      <c r="E5495" s="55" t="s">
        <v>8251</v>
      </c>
      <c r="F5495" s="53" t="s">
        <v>83</v>
      </c>
    </row>
    <row r="5496" spans="1:6" x14ac:dyDescent="0.2">
      <c r="A5496" s="202" t="s">
        <v>8559</v>
      </c>
      <c r="B5496" s="203">
        <v>20990.87</v>
      </c>
      <c r="D5496" s="53" t="s">
        <v>8252</v>
      </c>
      <c r="E5496" s="55" t="s">
        <v>8251</v>
      </c>
      <c r="F5496" s="53" t="s">
        <v>83</v>
      </c>
    </row>
    <row r="5497" spans="1:6" x14ac:dyDescent="0.2">
      <c r="A5497" s="202" t="s">
        <v>8561</v>
      </c>
      <c r="B5497" s="203">
        <v>19363.080000000002</v>
      </c>
      <c r="D5497" s="53" t="s">
        <v>8253</v>
      </c>
      <c r="E5497" s="55" t="s">
        <v>8254</v>
      </c>
      <c r="F5497" s="53" t="s">
        <v>83</v>
      </c>
    </row>
    <row r="5498" spans="1:6" x14ac:dyDescent="0.2">
      <c r="A5498" s="202" t="s">
        <v>8562</v>
      </c>
      <c r="B5498" s="203">
        <v>21463.34</v>
      </c>
      <c r="D5498" s="53" t="s">
        <v>8255</v>
      </c>
      <c r="E5498" s="55" t="s">
        <v>8254</v>
      </c>
      <c r="F5498" s="53" t="s">
        <v>83</v>
      </c>
    </row>
    <row r="5499" spans="1:6" x14ac:dyDescent="0.2">
      <c r="A5499" s="202" t="s">
        <v>8564</v>
      </c>
      <c r="B5499" s="203">
        <v>19797.82</v>
      </c>
      <c r="D5499" s="53" t="s">
        <v>8256</v>
      </c>
      <c r="E5499" s="55" t="s">
        <v>8257</v>
      </c>
      <c r="F5499" s="53" t="s">
        <v>83</v>
      </c>
    </row>
    <row r="5500" spans="1:6" x14ac:dyDescent="0.2">
      <c r="A5500" s="202" t="s">
        <v>8565</v>
      </c>
      <c r="B5500" s="203">
        <v>21997.29</v>
      </c>
      <c r="D5500" s="53" t="s">
        <v>8258</v>
      </c>
      <c r="E5500" s="55" t="s">
        <v>8257</v>
      </c>
      <c r="F5500" s="53" t="s">
        <v>83</v>
      </c>
    </row>
    <row r="5501" spans="1:6" x14ac:dyDescent="0.2">
      <c r="A5501" s="202" t="s">
        <v>8567</v>
      </c>
      <c r="B5501" s="203">
        <v>20294.11</v>
      </c>
      <c r="D5501" s="53" t="s">
        <v>8259</v>
      </c>
      <c r="E5501" s="55" t="s">
        <v>8260</v>
      </c>
      <c r="F5501" s="53" t="s">
        <v>83</v>
      </c>
    </row>
    <row r="5502" spans="1:6" x14ac:dyDescent="0.2">
      <c r="A5502" s="202" t="s">
        <v>8568</v>
      </c>
      <c r="B5502" s="203">
        <v>19193.52</v>
      </c>
      <c r="D5502" s="53" t="s">
        <v>8261</v>
      </c>
      <c r="E5502" s="55" t="s">
        <v>8260</v>
      </c>
      <c r="F5502" s="53" t="s">
        <v>83</v>
      </c>
    </row>
    <row r="5503" spans="1:6" x14ac:dyDescent="0.2">
      <c r="A5503" s="202" t="s">
        <v>8570</v>
      </c>
      <c r="B5503" s="203">
        <v>17626.07</v>
      </c>
      <c r="D5503" s="53" t="s">
        <v>8262</v>
      </c>
      <c r="E5503" s="55" t="s">
        <v>8263</v>
      </c>
      <c r="F5503" s="53" t="s">
        <v>83</v>
      </c>
    </row>
    <row r="5504" spans="1:6" x14ac:dyDescent="0.2">
      <c r="A5504" s="202" t="s">
        <v>8571</v>
      </c>
      <c r="B5504" s="203">
        <v>21315.41</v>
      </c>
      <c r="D5504" s="53" t="s">
        <v>8264</v>
      </c>
      <c r="E5504" s="55" t="s">
        <v>8263</v>
      </c>
      <c r="F5504" s="53" t="s">
        <v>83</v>
      </c>
    </row>
    <row r="5505" spans="1:6" x14ac:dyDescent="0.2">
      <c r="A5505" s="202" t="s">
        <v>8573</v>
      </c>
      <c r="B5505" s="203">
        <v>19598.09</v>
      </c>
      <c r="D5505" s="53" t="s">
        <v>8265</v>
      </c>
      <c r="E5505" s="55" t="s">
        <v>8266</v>
      </c>
      <c r="F5505" s="53" t="s">
        <v>83</v>
      </c>
    </row>
    <row r="5506" spans="1:6" x14ac:dyDescent="0.2">
      <c r="A5506" s="202" t="s">
        <v>8574</v>
      </c>
      <c r="B5506" s="203">
        <v>23384.99</v>
      </c>
      <c r="D5506" s="53" t="s">
        <v>8267</v>
      </c>
      <c r="E5506" s="55" t="s">
        <v>8266</v>
      </c>
      <c r="F5506" s="53" t="s">
        <v>83</v>
      </c>
    </row>
    <row r="5507" spans="1:6" x14ac:dyDescent="0.2">
      <c r="A5507" s="202" t="s">
        <v>8576</v>
      </c>
      <c r="B5507" s="203">
        <v>21501.53</v>
      </c>
      <c r="D5507" s="53" t="s">
        <v>8268</v>
      </c>
      <c r="E5507" s="55" t="s">
        <v>8269</v>
      </c>
      <c r="F5507" s="53" t="s">
        <v>83</v>
      </c>
    </row>
    <row r="5508" spans="1:6" x14ac:dyDescent="0.2">
      <c r="A5508" s="202" t="s">
        <v>8577</v>
      </c>
      <c r="B5508" s="203">
        <v>26314.560000000001</v>
      </c>
      <c r="D5508" s="53" t="s">
        <v>8270</v>
      </c>
      <c r="E5508" s="55" t="s">
        <v>8269</v>
      </c>
      <c r="F5508" s="53" t="s">
        <v>83</v>
      </c>
    </row>
    <row r="5509" spans="1:6" x14ac:dyDescent="0.2">
      <c r="A5509" s="202" t="s">
        <v>8579</v>
      </c>
      <c r="B5509" s="203">
        <v>24194.07</v>
      </c>
      <c r="D5509" s="53" t="s">
        <v>8271</v>
      </c>
      <c r="E5509" s="55" t="s">
        <v>8272</v>
      </c>
      <c r="F5509" s="53" t="s">
        <v>83</v>
      </c>
    </row>
    <row r="5510" spans="1:6" x14ac:dyDescent="0.2">
      <c r="A5510" s="202" t="s">
        <v>8580</v>
      </c>
      <c r="B5510" s="203">
        <v>26871.77</v>
      </c>
      <c r="D5510" s="53" t="s">
        <v>8273</v>
      </c>
      <c r="E5510" s="55" t="s">
        <v>8272</v>
      </c>
      <c r="F5510" s="53" t="s">
        <v>83</v>
      </c>
    </row>
    <row r="5511" spans="1:6" x14ac:dyDescent="0.2">
      <c r="A5511" s="202" t="s">
        <v>8582</v>
      </c>
      <c r="B5511" s="203">
        <v>24748.09</v>
      </c>
      <c r="D5511" s="53" t="s">
        <v>8274</v>
      </c>
      <c r="E5511" s="55" t="s">
        <v>8275</v>
      </c>
      <c r="F5511" s="53" t="s">
        <v>83</v>
      </c>
    </row>
    <row r="5512" spans="1:6" x14ac:dyDescent="0.2">
      <c r="A5512" s="202" t="s">
        <v>8583</v>
      </c>
      <c r="B5512" s="203">
        <v>27006.31</v>
      </c>
      <c r="D5512" s="53" t="s">
        <v>8276</v>
      </c>
      <c r="E5512" s="55" t="s">
        <v>8275</v>
      </c>
      <c r="F5512" s="53" t="s">
        <v>83</v>
      </c>
    </row>
    <row r="5513" spans="1:6" x14ac:dyDescent="0.2">
      <c r="A5513" s="202" t="s">
        <v>8585</v>
      </c>
      <c r="B5513" s="203">
        <v>24873.26</v>
      </c>
      <c r="D5513" s="53" t="s">
        <v>8277</v>
      </c>
      <c r="E5513" s="55" t="s">
        <v>8278</v>
      </c>
      <c r="F5513" s="53" t="s">
        <v>83</v>
      </c>
    </row>
    <row r="5514" spans="1:6" x14ac:dyDescent="0.2">
      <c r="A5514" s="202" t="s">
        <v>8586</v>
      </c>
      <c r="B5514" s="203">
        <v>27300.14</v>
      </c>
      <c r="D5514" s="53" t="s">
        <v>8279</v>
      </c>
      <c r="E5514" s="55" t="s">
        <v>8278</v>
      </c>
      <c r="F5514" s="53" t="s">
        <v>83</v>
      </c>
    </row>
    <row r="5515" spans="1:6" x14ac:dyDescent="0.2">
      <c r="A5515" s="202" t="s">
        <v>8588</v>
      </c>
      <c r="B5515" s="203">
        <v>25113.4</v>
      </c>
      <c r="D5515" s="53" t="s">
        <v>8280</v>
      </c>
      <c r="E5515" s="55" t="s">
        <v>8281</v>
      </c>
      <c r="F5515" s="53" t="s">
        <v>83</v>
      </c>
    </row>
    <row r="5516" spans="1:6" x14ac:dyDescent="0.2">
      <c r="A5516" s="202" t="s">
        <v>8589</v>
      </c>
      <c r="B5516" s="203">
        <v>27963.71</v>
      </c>
      <c r="D5516" s="53" t="s">
        <v>8282</v>
      </c>
      <c r="E5516" s="55" t="s">
        <v>8281</v>
      </c>
      <c r="F5516" s="53" t="s">
        <v>83</v>
      </c>
    </row>
    <row r="5517" spans="1:6" x14ac:dyDescent="0.2">
      <c r="A5517" s="202" t="s">
        <v>8591</v>
      </c>
      <c r="B5517" s="203">
        <v>25722.21</v>
      </c>
      <c r="D5517" s="53" t="s">
        <v>8283</v>
      </c>
      <c r="E5517" s="55" t="s">
        <v>8284</v>
      </c>
      <c r="F5517" s="53" t="s">
        <v>83</v>
      </c>
    </row>
    <row r="5518" spans="1:6" x14ac:dyDescent="0.2">
      <c r="A5518" s="202" t="s">
        <v>8592</v>
      </c>
      <c r="B5518" s="203">
        <v>28463.82</v>
      </c>
      <c r="D5518" s="53" t="s">
        <v>8285</v>
      </c>
      <c r="E5518" s="55" t="s">
        <v>8284</v>
      </c>
      <c r="F5518" s="53" t="s">
        <v>83</v>
      </c>
    </row>
    <row r="5519" spans="1:6" x14ac:dyDescent="0.2">
      <c r="A5519" s="202" t="s">
        <v>8594</v>
      </c>
      <c r="B5519" s="203">
        <v>26181.11</v>
      </c>
      <c r="D5519" s="53" t="s">
        <v>8286</v>
      </c>
      <c r="E5519" s="55" t="s">
        <v>8287</v>
      </c>
      <c r="F5519" s="53" t="s">
        <v>83</v>
      </c>
    </row>
    <row r="5520" spans="1:6" x14ac:dyDescent="0.2">
      <c r="A5520" s="202" t="s">
        <v>8595</v>
      </c>
      <c r="B5520" s="203">
        <v>29228.98</v>
      </c>
      <c r="D5520" s="53" t="s">
        <v>8288</v>
      </c>
      <c r="E5520" s="55" t="s">
        <v>8287</v>
      </c>
      <c r="F5520" s="53" t="s">
        <v>83</v>
      </c>
    </row>
    <row r="5521" spans="1:6" x14ac:dyDescent="0.2">
      <c r="A5521" s="202" t="s">
        <v>8597</v>
      </c>
      <c r="B5521" s="203">
        <v>26877.99</v>
      </c>
      <c r="D5521" s="53" t="s">
        <v>8289</v>
      </c>
      <c r="E5521" s="55" t="s">
        <v>8290</v>
      </c>
      <c r="F5521" s="53" t="s">
        <v>83</v>
      </c>
    </row>
    <row r="5522" spans="1:6" x14ac:dyDescent="0.2">
      <c r="A5522" s="202" t="s">
        <v>8598</v>
      </c>
      <c r="B5522" s="203">
        <v>29896.94</v>
      </c>
      <c r="D5522" s="53" t="s">
        <v>8291</v>
      </c>
      <c r="E5522" s="55" t="s">
        <v>8290</v>
      </c>
      <c r="F5522" s="53" t="s">
        <v>83</v>
      </c>
    </row>
    <row r="5523" spans="1:6" x14ac:dyDescent="0.2">
      <c r="A5523" s="202" t="s">
        <v>8600</v>
      </c>
      <c r="B5523" s="203">
        <v>27491.56</v>
      </c>
      <c r="D5523" s="53" t="s">
        <v>8292</v>
      </c>
      <c r="E5523" s="55" t="s">
        <v>8293</v>
      </c>
      <c r="F5523" s="53" t="s">
        <v>83</v>
      </c>
    </row>
    <row r="5524" spans="1:6" x14ac:dyDescent="0.2">
      <c r="A5524" s="202" t="s">
        <v>8601</v>
      </c>
      <c r="B5524" s="203">
        <v>30601.07</v>
      </c>
      <c r="D5524" s="53" t="s">
        <v>8294</v>
      </c>
      <c r="E5524" s="55" t="s">
        <v>8293</v>
      </c>
      <c r="F5524" s="53" t="s">
        <v>83</v>
      </c>
    </row>
    <row r="5525" spans="1:6" x14ac:dyDescent="0.2">
      <c r="A5525" s="202" t="s">
        <v>8603</v>
      </c>
      <c r="B5525" s="203">
        <v>28134.59</v>
      </c>
      <c r="D5525" s="53" t="s">
        <v>8295</v>
      </c>
      <c r="E5525" s="55" t="s">
        <v>8296</v>
      </c>
      <c r="F5525" s="53" t="s">
        <v>83</v>
      </c>
    </row>
    <row r="5526" spans="1:6" x14ac:dyDescent="0.2">
      <c r="A5526" s="202" t="s">
        <v>8604</v>
      </c>
      <c r="B5526" s="203">
        <v>31202.880000000001</v>
      </c>
      <c r="D5526" s="53" t="s">
        <v>8297</v>
      </c>
      <c r="E5526" s="55" t="s">
        <v>8296</v>
      </c>
      <c r="F5526" s="53" t="s">
        <v>83</v>
      </c>
    </row>
    <row r="5527" spans="1:6" x14ac:dyDescent="0.2">
      <c r="A5527" s="202" t="s">
        <v>8606</v>
      </c>
      <c r="B5527" s="203">
        <v>28681.62</v>
      </c>
      <c r="D5527" s="53" t="s">
        <v>8298</v>
      </c>
      <c r="E5527" s="55" t="s">
        <v>8299</v>
      </c>
      <c r="F5527" s="53" t="s">
        <v>83</v>
      </c>
    </row>
    <row r="5528" spans="1:6" x14ac:dyDescent="0.2">
      <c r="A5528" s="202" t="s">
        <v>8607</v>
      </c>
      <c r="B5528" s="203">
        <v>3755.49</v>
      </c>
      <c r="D5528" s="53" t="s">
        <v>8300</v>
      </c>
      <c r="E5528" s="55" t="s">
        <v>8299</v>
      </c>
      <c r="F5528" s="53" t="s">
        <v>83</v>
      </c>
    </row>
    <row r="5529" spans="1:6" x14ac:dyDescent="0.2">
      <c r="A5529" s="202" t="s">
        <v>8609</v>
      </c>
      <c r="B5529" s="203">
        <v>3580.94</v>
      </c>
      <c r="D5529" s="53" t="s">
        <v>8301</v>
      </c>
      <c r="E5529" s="55" t="s">
        <v>8302</v>
      </c>
      <c r="F5529" s="53" t="s">
        <v>83</v>
      </c>
    </row>
    <row r="5530" spans="1:6" x14ac:dyDescent="0.2">
      <c r="A5530" s="202" t="s">
        <v>8610</v>
      </c>
      <c r="B5530" s="203">
        <v>3942.26</v>
      </c>
      <c r="D5530" s="53" t="s">
        <v>8303</v>
      </c>
      <c r="E5530" s="55" t="s">
        <v>8302</v>
      </c>
      <c r="F5530" s="53" t="s">
        <v>83</v>
      </c>
    </row>
    <row r="5531" spans="1:6" x14ac:dyDescent="0.2">
      <c r="A5531" s="202" t="s">
        <v>8612</v>
      </c>
      <c r="B5531" s="203">
        <v>3752.87</v>
      </c>
      <c r="D5531" s="53" t="s">
        <v>8304</v>
      </c>
      <c r="E5531" s="55" t="s">
        <v>8305</v>
      </c>
      <c r="F5531" s="53" t="s">
        <v>83</v>
      </c>
    </row>
    <row r="5532" spans="1:6" x14ac:dyDescent="0.2">
      <c r="A5532" s="202" t="s">
        <v>8613</v>
      </c>
      <c r="B5532" s="203">
        <v>4318.09</v>
      </c>
      <c r="D5532" s="53" t="s">
        <v>8306</v>
      </c>
      <c r="E5532" s="55" t="s">
        <v>8305</v>
      </c>
      <c r="F5532" s="53" t="s">
        <v>83</v>
      </c>
    </row>
    <row r="5533" spans="1:6" x14ac:dyDescent="0.2">
      <c r="A5533" s="202" t="s">
        <v>8615</v>
      </c>
      <c r="B5533" s="203">
        <v>4117.16</v>
      </c>
      <c r="D5533" s="53" t="s">
        <v>8307</v>
      </c>
      <c r="E5533" s="55" t="s">
        <v>8308</v>
      </c>
      <c r="F5533" s="53" t="s">
        <v>83</v>
      </c>
    </row>
    <row r="5534" spans="1:6" x14ac:dyDescent="0.2">
      <c r="A5534" s="202" t="s">
        <v>8616</v>
      </c>
      <c r="B5534" s="203">
        <v>4822.6400000000003</v>
      </c>
      <c r="D5534" s="53" t="s">
        <v>8309</v>
      </c>
      <c r="E5534" s="55" t="s">
        <v>8308</v>
      </c>
      <c r="F5534" s="53" t="s">
        <v>83</v>
      </c>
    </row>
    <row r="5535" spans="1:6" x14ac:dyDescent="0.2">
      <c r="A5535" s="202" t="s">
        <v>8618</v>
      </c>
      <c r="B5535" s="203">
        <v>4592.28</v>
      </c>
      <c r="D5535" s="53" t="s">
        <v>8310</v>
      </c>
      <c r="E5535" s="55" t="s">
        <v>8311</v>
      </c>
      <c r="F5535" s="53" t="s">
        <v>83</v>
      </c>
    </row>
    <row r="5536" spans="1:6" x14ac:dyDescent="0.2">
      <c r="A5536" s="202" t="s">
        <v>8619</v>
      </c>
      <c r="B5536" s="203">
        <v>5389.03</v>
      </c>
      <c r="D5536" s="53" t="s">
        <v>8312</v>
      </c>
      <c r="E5536" s="55" t="s">
        <v>8311</v>
      </c>
      <c r="F5536" s="53" t="s">
        <v>83</v>
      </c>
    </row>
    <row r="5537" spans="1:6" x14ac:dyDescent="0.2">
      <c r="A5537" s="202" t="s">
        <v>8621</v>
      </c>
      <c r="B5537" s="203">
        <v>5124.93</v>
      </c>
      <c r="D5537" s="53" t="s">
        <v>8313</v>
      </c>
      <c r="E5537" s="55" t="s">
        <v>8314</v>
      </c>
      <c r="F5537" s="53" t="s">
        <v>83</v>
      </c>
    </row>
    <row r="5538" spans="1:6" x14ac:dyDescent="0.2">
      <c r="A5538" s="202" t="s">
        <v>8622</v>
      </c>
      <c r="B5538" s="203">
        <v>655.02</v>
      </c>
      <c r="D5538" s="53" t="s">
        <v>8315</v>
      </c>
      <c r="E5538" s="55" t="s">
        <v>8314</v>
      </c>
      <c r="F5538" s="53" t="s">
        <v>83</v>
      </c>
    </row>
    <row r="5539" spans="1:6" x14ac:dyDescent="0.2">
      <c r="A5539" s="202" t="s">
        <v>8624</v>
      </c>
      <c r="B5539" s="203">
        <v>617.39</v>
      </c>
      <c r="D5539" s="53" t="s">
        <v>8316</v>
      </c>
      <c r="E5539" s="55" t="s">
        <v>8317</v>
      </c>
      <c r="F5539" s="53" t="s">
        <v>83</v>
      </c>
    </row>
    <row r="5540" spans="1:6" x14ac:dyDescent="0.2">
      <c r="A5540" s="202" t="s">
        <v>8625</v>
      </c>
      <c r="B5540" s="203">
        <v>784.92</v>
      </c>
      <c r="D5540" s="53" t="s">
        <v>8318</v>
      </c>
      <c r="E5540" s="55" t="s">
        <v>8317</v>
      </c>
      <c r="F5540" s="53" t="s">
        <v>83</v>
      </c>
    </row>
    <row r="5541" spans="1:6" x14ac:dyDescent="0.2">
      <c r="A5541" s="202" t="s">
        <v>8627</v>
      </c>
      <c r="B5541" s="203">
        <v>738.51</v>
      </c>
      <c r="D5541" s="53" t="s">
        <v>8319</v>
      </c>
      <c r="E5541" s="55" t="s">
        <v>8320</v>
      </c>
      <c r="F5541" s="53" t="s">
        <v>83</v>
      </c>
    </row>
    <row r="5542" spans="1:6" x14ac:dyDescent="0.2">
      <c r="A5542" s="202" t="s">
        <v>8628</v>
      </c>
      <c r="B5542" s="203">
        <v>1150.47</v>
      </c>
      <c r="D5542" s="53" t="s">
        <v>8321</v>
      </c>
      <c r="E5542" s="55" t="s">
        <v>8320</v>
      </c>
      <c r="F5542" s="53" t="s">
        <v>83</v>
      </c>
    </row>
    <row r="5543" spans="1:6" x14ac:dyDescent="0.2">
      <c r="A5543" s="202" t="s">
        <v>8630</v>
      </c>
      <c r="B5543" s="203">
        <v>1083.99</v>
      </c>
      <c r="D5543" s="53" t="s">
        <v>8322</v>
      </c>
      <c r="E5543" s="55" t="s">
        <v>8323</v>
      </c>
      <c r="F5543" s="53" t="s">
        <v>83</v>
      </c>
    </row>
    <row r="5544" spans="1:6" x14ac:dyDescent="0.2">
      <c r="A5544" s="202" t="s">
        <v>8631</v>
      </c>
      <c r="B5544" s="203">
        <v>1507.32</v>
      </c>
      <c r="D5544" s="53" t="s">
        <v>8324</v>
      </c>
      <c r="E5544" s="55" t="s">
        <v>8323</v>
      </c>
      <c r="F5544" s="53" t="s">
        <v>83</v>
      </c>
    </row>
    <row r="5545" spans="1:6" x14ac:dyDescent="0.2">
      <c r="A5545" s="202" t="s">
        <v>8633</v>
      </c>
      <c r="B5545" s="203">
        <v>1418.4</v>
      </c>
      <c r="D5545" s="53" t="s">
        <v>8325</v>
      </c>
      <c r="E5545" s="55" t="s">
        <v>8326</v>
      </c>
      <c r="F5545" s="53" t="s">
        <v>83</v>
      </c>
    </row>
    <row r="5546" spans="1:6" x14ac:dyDescent="0.2">
      <c r="A5546" s="202" t="s">
        <v>8634</v>
      </c>
      <c r="B5546" s="203">
        <v>2365.31</v>
      </c>
      <c r="D5546" s="53" t="s">
        <v>8327</v>
      </c>
      <c r="E5546" s="55" t="s">
        <v>8326</v>
      </c>
      <c r="F5546" s="53" t="s">
        <v>83</v>
      </c>
    </row>
    <row r="5547" spans="1:6" x14ac:dyDescent="0.2">
      <c r="A5547" s="202" t="s">
        <v>8636</v>
      </c>
      <c r="B5547" s="203">
        <v>2221.81</v>
      </c>
      <c r="D5547" s="53" t="s">
        <v>8328</v>
      </c>
      <c r="E5547" s="55" t="s">
        <v>8329</v>
      </c>
      <c r="F5547" s="53" t="s">
        <v>83</v>
      </c>
    </row>
    <row r="5548" spans="1:6" x14ac:dyDescent="0.2">
      <c r="A5548" s="202" t="s">
        <v>8637</v>
      </c>
      <c r="B5548" s="203">
        <v>779.1</v>
      </c>
      <c r="D5548" s="53" t="s">
        <v>8330</v>
      </c>
      <c r="E5548" s="55" t="s">
        <v>8329</v>
      </c>
      <c r="F5548" s="53" t="s">
        <v>83</v>
      </c>
    </row>
    <row r="5549" spans="1:6" x14ac:dyDescent="0.2">
      <c r="A5549" s="202" t="s">
        <v>8639</v>
      </c>
      <c r="B5549" s="203">
        <v>736.17</v>
      </c>
      <c r="D5549" s="53" t="s">
        <v>8331</v>
      </c>
      <c r="E5549" s="55" t="s">
        <v>8332</v>
      </c>
      <c r="F5549" s="53" t="s">
        <v>83</v>
      </c>
    </row>
    <row r="5550" spans="1:6" x14ac:dyDescent="0.2">
      <c r="A5550" s="202" t="s">
        <v>8640</v>
      </c>
      <c r="B5550" s="203">
        <v>948.27</v>
      </c>
      <c r="D5550" s="53" t="s">
        <v>8333</v>
      </c>
      <c r="E5550" s="55" t="s">
        <v>8332</v>
      </c>
      <c r="F5550" s="53" t="s">
        <v>83</v>
      </c>
    </row>
    <row r="5551" spans="1:6" x14ac:dyDescent="0.2">
      <c r="A5551" s="202" t="s">
        <v>8642</v>
      </c>
      <c r="B5551" s="203">
        <v>893.8</v>
      </c>
      <c r="D5551" s="53" t="s">
        <v>8334</v>
      </c>
      <c r="E5551" s="55" t="s">
        <v>8335</v>
      </c>
      <c r="F5551" s="53" t="s">
        <v>83</v>
      </c>
    </row>
    <row r="5552" spans="1:6" x14ac:dyDescent="0.2">
      <c r="A5552" s="202" t="s">
        <v>8643</v>
      </c>
      <c r="B5552" s="203">
        <v>1330.03</v>
      </c>
      <c r="D5552" s="53" t="s">
        <v>8336</v>
      </c>
      <c r="E5552" s="55" t="s">
        <v>8335</v>
      </c>
      <c r="F5552" s="53" t="s">
        <v>83</v>
      </c>
    </row>
    <row r="5553" spans="1:6" x14ac:dyDescent="0.2">
      <c r="A5553" s="202" t="s">
        <v>8645</v>
      </c>
      <c r="B5553" s="203">
        <v>1255.76</v>
      </c>
      <c r="D5553" s="53" t="s">
        <v>8337</v>
      </c>
      <c r="E5553" s="55" t="s">
        <v>8338</v>
      </c>
      <c r="F5553" s="53" t="s">
        <v>83</v>
      </c>
    </row>
    <row r="5554" spans="1:6" x14ac:dyDescent="0.2">
      <c r="A5554" s="202" t="s">
        <v>8646</v>
      </c>
      <c r="B5554" s="203">
        <v>1686.88</v>
      </c>
      <c r="D5554" s="53" t="s">
        <v>8339</v>
      </c>
      <c r="E5554" s="55" t="s">
        <v>8338</v>
      </c>
      <c r="F5554" s="53" t="s">
        <v>83</v>
      </c>
    </row>
    <row r="5555" spans="1:6" x14ac:dyDescent="0.2">
      <c r="A5555" s="202" t="s">
        <v>8648</v>
      </c>
      <c r="B5555" s="203">
        <v>1590.17</v>
      </c>
      <c r="D5555" s="53" t="s">
        <v>8340</v>
      </c>
      <c r="E5555" s="55" t="s">
        <v>8341</v>
      </c>
      <c r="F5555" s="53" t="s">
        <v>83</v>
      </c>
    </row>
    <row r="5556" spans="1:6" x14ac:dyDescent="0.2">
      <c r="A5556" s="202" t="s">
        <v>8649</v>
      </c>
      <c r="B5556" s="203">
        <v>2707.51</v>
      </c>
      <c r="D5556" s="53" t="s">
        <v>8342</v>
      </c>
      <c r="E5556" s="55" t="s">
        <v>8341</v>
      </c>
      <c r="F5556" s="53" t="s">
        <v>83</v>
      </c>
    </row>
    <row r="5557" spans="1:6" x14ac:dyDescent="0.2">
      <c r="A5557" s="202" t="s">
        <v>8651</v>
      </c>
      <c r="B5557" s="203">
        <v>2551.13</v>
      </c>
      <c r="D5557" s="53" t="s">
        <v>8343</v>
      </c>
      <c r="E5557" s="55" t="s">
        <v>8344</v>
      </c>
      <c r="F5557" s="53" t="s">
        <v>83</v>
      </c>
    </row>
    <row r="5558" spans="1:6" x14ac:dyDescent="0.2">
      <c r="A5558" s="202" t="s">
        <v>8652</v>
      </c>
      <c r="B5558" s="203">
        <v>2803.28</v>
      </c>
      <c r="D5558" s="53" t="s">
        <v>8345</v>
      </c>
      <c r="E5558" s="55" t="s">
        <v>8344</v>
      </c>
      <c r="F5558" s="53" t="s">
        <v>83</v>
      </c>
    </row>
    <row r="5559" spans="1:6" x14ac:dyDescent="0.2">
      <c r="A5559" s="202" t="s">
        <v>8654</v>
      </c>
      <c r="B5559" s="203">
        <v>2682.89</v>
      </c>
      <c r="D5559" s="53" t="s">
        <v>8346</v>
      </c>
      <c r="E5559" s="55" t="s">
        <v>8347</v>
      </c>
      <c r="F5559" s="53" t="s">
        <v>83</v>
      </c>
    </row>
    <row r="5560" spans="1:6" x14ac:dyDescent="0.2">
      <c r="A5560" s="202" t="s">
        <v>8655</v>
      </c>
      <c r="B5560" s="203">
        <v>1905.23</v>
      </c>
      <c r="D5560" s="53" t="s">
        <v>8348</v>
      </c>
      <c r="E5560" s="55" t="s">
        <v>8347</v>
      </c>
      <c r="F5560" s="53" t="s">
        <v>83</v>
      </c>
    </row>
    <row r="5561" spans="1:6" x14ac:dyDescent="0.2">
      <c r="A5561" s="202" t="s">
        <v>8657</v>
      </c>
      <c r="B5561" s="203">
        <v>1825.9</v>
      </c>
      <c r="D5561" s="53" t="s">
        <v>8349</v>
      </c>
      <c r="E5561" s="55" t="s">
        <v>8350</v>
      </c>
      <c r="F5561" s="53" t="s">
        <v>83</v>
      </c>
    </row>
    <row r="5562" spans="1:6" x14ac:dyDescent="0.2">
      <c r="A5562" s="202" t="s">
        <v>8658</v>
      </c>
      <c r="B5562" s="203">
        <v>2414.39</v>
      </c>
      <c r="D5562" s="53" t="s">
        <v>8351</v>
      </c>
      <c r="E5562" s="55" t="s">
        <v>8350</v>
      </c>
      <c r="F5562" s="53" t="s">
        <v>83</v>
      </c>
    </row>
    <row r="5563" spans="1:6" x14ac:dyDescent="0.2">
      <c r="A5563" s="202" t="s">
        <v>8660</v>
      </c>
      <c r="B5563" s="203">
        <v>2329.0700000000002</v>
      </c>
      <c r="D5563" s="53" t="s">
        <v>8352</v>
      </c>
      <c r="E5563" s="55" t="s">
        <v>8353</v>
      </c>
      <c r="F5563" s="53" t="s">
        <v>83</v>
      </c>
    </row>
    <row r="5564" spans="1:6" x14ac:dyDescent="0.2">
      <c r="A5564" s="202" t="s">
        <v>8661</v>
      </c>
      <c r="B5564" s="203">
        <v>1990.1</v>
      </c>
      <c r="D5564" s="53" t="s">
        <v>8354</v>
      </c>
      <c r="E5564" s="55" t="s">
        <v>8353</v>
      </c>
      <c r="F5564" s="53" t="s">
        <v>83</v>
      </c>
    </row>
    <row r="5565" spans="1:6" x14ac:dyDescent="0.2">
      <c r="A5565" s="202" t="s">
        <v>8663</v>
      </c>
      <c r="B5565" s="203">
        <v>1899.46</v>
      </c>
      <c r="D5565" s="53" t="s">
        <v>8355</v>
      </c>
      <c r="E5565" s="55" t="s">
        <v>8356</v>
      </c>
      <c r="F5565" s="53" t="s">
        <v>83</v>
      </c>
    </row>
    <row r="5566" spans="1:6" x14ac:dyDescent="0.2">
      <c r="A5566" s="202" t="s">
        <v>8664</v>
      </c>
      <c r="B5566" s="203">
        <v>462.42</v>
      </c>
      <c r="D5566" s="53" t="s">
        <v>8357</v>
      </c>
      <c r="E5566" s="55" t="s">
        <v>8356</v>
      </c>
      <c r="F5566" s="53" t="s">
        <v>83</v>
      </c>
    </row>
    <row r="5567" spans="1:6" x14ac:dyDescent="0.2">
      <c r="A5567" s="202" t="s">
        <v>8666</v>
      </c>
      <c r="B5567" s="203">
        <v>435.92</v>
      </c>
      <c r="D5567" s="53" t="s">
        <v>8358</v>
      </c>
      <c r="E5567" s="55" t="s">
        <v>8359</v>
      </c>
      <c r="F5567" s="53" t="s">
        <v>83</v>
      </c>
    </row>
    <row r="5568" spans="1:6" x14ac:dyDescent="0.2">
      <c r="A5568" s="202" t="s">
        <v>8667</v>
      </c>
      <c r="B5568" s="203">
        <v>893.54</v>
      </c>
      <c r="D5568" s="53" t="s">
        <v>8360</v>
      </c>
      <c r="E5568" s="55" t="s">
        <v>8359</v>
      </c>
      <c r="F5568" s="53" t="s">
        <v>83</v>
      </c>
    </row>
    <row r="5569" spans="1:6" x14ac:dyDescent="0.2">
      <c r="A5569" s="202" t="s">
        <v>8669</v>
      </c>
      <c r="B5569" s="203">
        <v>847.24</v>
      </c>
      <c r="D5569" s="53" t="s">
        <v>8361</v>
      </c>
      <c r="E5569" s="55" t="s">
        <v>8362</v>
      </c>
      <c r="F5569" s="53" t="s">
        <v>83</v>
      </c>
    </row>
    <row r="5570" spans="1:6" x14ac:dyDescent="0.2">
      <c r="A5570" s="202" t="s">
        <v>8670</v>
      </c>
      <c r="B5570" s="203">
        <v>1062.8699999999999</v>
      </c>
      <c r="D5570" s="53" t="s">
        <v>8363</v>
      </c>
      <c r="E5570" s="55" t="s">
        <v>8362</v>
      </c>
      <c r="F5570" s="53" t="s">
        <v>83</v>
      </c>
    </row>
    <row r="5571" spans="1:6" x14ac:dyDescent="0.2">
      <c r="A5571" s="202" t="s">
        <v>8672</v>
      </c>
      <c r="B5571" s="203">
        <v>1008.39</v>
      </c>
      <c r="D5571" s="53" t="s">
        <v>8364</v>
      </c>
      <c r="E5571" s="55" t="s">
        <v>8365</v>
      </c>
      <c r="F5571" s="53" t="s">
        <v>83</v>
      </c>
    </row>
    <row r="5572" spans="1:6" x14ac:dyDescent="0.2">
      <c r="A5572" s="202" t="s">
        <v>8673</v>
      </c>
      <c r="B5572" s="203">
        <v>451.43</v>
      </c>
      <c r="D5572" s="53" t="s">
        <v>8366</v>
      </c>
      <c r="E5572" s="55" t="s">
        <v>8365</v>
      </c>
      <c r="F5572" s="53" t="s">
        <v>83</v>
      </c>
    </row>
    <row r="5573" spans="1:6" x14ac:dyDescent="0.2">
      <c r="A5573" s="202" t="s">
        <v>8675</v>
      </c>
      <c r="B5573" s="203">
        <v>429.62</v>
      </c>
      <c r="D5573" s="53" t="s">
        <v>8367</v>
      </c>
      <c r="E5573" s="55" t="s">
        <v>8368</v>
      </c>
      <c r="F5573" s="53" t="s">
        <v>83</v>
      </c>
    </row>
    <row r="5574" spans="1:6" x14ac:dyDescent="0.2">
      <c r="A5574" s="202" t="s">
        <v>8676</v>
      </c>
      <c r="B5574" s="203">
        <v>620.76</v>
      </c>
      <c r="D5574" s="53" t="s">
        <v>8369</v>
      </c>
      <c r="E5574" s="55" t="s">
        <v>8368</v>
      </c>
      <c r="F5574" s="53" t="s">
        <v>83</v>
      </c>
    </row>
    <row r="5575" spans="1:6" x14ac:dyDescent="0.2">
      <c r="A5575" s="202" t="s">
        <v>8678</v>
      </c>
      <c r="B5575" s="203">
        <v>590.76</v>
      </c>
      <c r="D5575" s="53" t="s">
        <v>8370</v>
      </c>
      <c r="E5575" s="55" t="s">
        <v>8371</v>
      </c>
      <c r="F5575" s="53" t="s">
        <v>83</v>
      </c>
    </row>
    <row r="5576" spans="1:6" x14ac:dyDescent="0.2">
      <c r="A5576" s="202" t="s">
        <v>8679</v>
      </c>
      <c r="B5576" s="203">
        <v>789.76</v>
      </c>
      <c r="D5576" s="53" t="s">
        <v>8372</v>
      </c>
      <c r="E5576" s="55" t="s">
        <v>8371</v>
      </c>
      <c r="F5576" s="53" t="s">
        <v>83</v>
      </c>
    </row>
    <row r="5577" spans="1:6" x14ac:dyDescent="0.2">
      <c r="A5577" s="202" t="s">
        <v>8681</v>
      </c>
      <c r="B5577" s="203">
        <v>751.61</v>
      </c>
      <c r="D5577" s="53" t="s">
        <v>8373</v>
      </c>
      <c r="E5577" s="55" t="s">
        <v>8374</v>
      </c>
      <c r="F5577" s="53" t="s">
        <v>83</v>
      </c>
    </row>
    <row r="5578" spans="1:6" x14ac:dyDescent="0.2">
      <c r="A5578" s="202" t="s">
        <v>8682</v>
      </c>
      <c r="B5578" s="203">
        <v>287.58</v>
      </c>
      <c r="D5578" s="53" t="s">
        <v>8375</v>
      </c>
      <c r="E5578" s="55" t="s">
        <v>8374</v>
      </c>
      <c r="F5578" s="53" t="s">
        <v>83</v>
      </c>
    </row>
    <row r="5579" spans="1:6" x14ac:dyDescent="0.2">
      <c r="A5579" s="202" t="s">
        <v>8684</v>
      </c>
      <c r="B5579" s="203">
        <v>269.67</v>
      </c>
      <c r="D5579" s="53" t="s">
        <v>8376</v>
      </c>
      <c r="E5579" s="55" t="s">
        <v>8377</v>
      </c>
      <c r="F5579" s="53" t="s">
        <v>83</v>
      </c>
    </row>
    <row r="5580" spans="1:6" x14ac:dyDescent="0.2">
      <c r="A5580" s="202" t="s">
        <v>8685</v>
      </c>
      <c r="B5580" s="203">
        <v>405.48</v>
      </c>
      <c r="D5580" s="53" t="s">
        <v>8378</v>
      </c>
      <c r="E5580" s="55" t="s">
        <v>8377</v>
      </c>
      <c r="F5580" s="53" t="s">
        <v>83</v>
      </c>
    </row>
    <row r="5581" spans="1:6" x14ac:dyDescent="0.2">
      <c r="A5581" s="202" t="s">
        <v>8687</v>
      </c>
      <c r="B5581" s="203">
        <v>381.48</v>
      </c>
      <c r="D5581" s="53" t="s">
        <v>8379</v>
      </c>
      <c r="E5581" s="55" t="s">
        <v>8380</v>
      </c>
      <c r="F5581" s="53" t="s">
        <v>83</v>
      </c>
    </row>
    <row r="5582" spans="1:6" x14ac:dyDescent="0.2">
      <c r="A5582" s="202" t="s">
        <v>8688</v>
      </c>
      <c r="B5582" s="203">
        <v>517.9</v>
      </c>
      <c r="D5582" s="53" t="s">
        <v>8381</v>
      </c>
      <c r="E5582" s="55" t="s">
        <v>8380</v>
      </c>
      <c r="F5582" s="53" t="s">
        <v>83</v>
      </c>
    </row>
    <row r="5583" spans="1:6" x14ac:dyDescent="0.2">
      <c r="A5583" s="202" t="s">
        <v>8690</v>
      </c>
      <c r="B5583" s="203">
        <v>488.35</v>
      </c>
      <c r="D5583" s="53" t="s">
        <v>8382</v>
      </c>
      <c r="E5583" s="55" t="s">
        <v>8383</v>
      </c>
      <c r="F5583" s="53" t="s">
        <v>83</v>
      </c>
    </row>
    <row r="5584" spans="1:6" x14ac:dyDescent="0.2">
      <c r="A5584" s="202" t="s">
        <v>8691</v>
      </c>
      <c r="B5584" s="203">
        <v>203.56</v>
      </c>
      <c r="D5584" s="53" t="s">
        <v>8384</v>
      </c>
      <c r="E5584" s="55" t="s">
        <v>8383</v>
      </c>
      <c r="F5584" s="53" t="s">
        <v>83</v>
      </c>
    </row>
    <row r="5585" spans="1:6" x14ac:dyDescent="0.2">
      <c r="A5585" s="202" t="s">
        <v>8693</v>
      </c>
      <c r="B5585" s="203">
        <v>194.57</v>
      </c>
      <c r="D5585" s="53" t="s">
        <v>8385</v>
      </c>
      <c r="E5585" s="55" t="s">
        <v>8386</v>
      </c>
      <c r="F5585" s="53" t="s">
        <v>83</v>
      </c>
    </row>
    <row r="5586" spans="1:6" x14ac:dyDescent="0.2">
      <c r="A5586" s="202" t="s">
        <v>8694</v>
      </c>
      <c r="B5586" s="203">
        <v>337.58</v>
      </c>
      <c r="D5586" s="53" t="s">
        <v>8387</v>
      </c>
      <c r="E5586" s="55" t="s">
        <v>8386</v>
      </c>
      <c r="F5586" s="53" t="s">
        <v>83</v>
      </c>
    </row>
    <row r="5587" spans="1:6" x14ac:dyDescent="0.2">
      <c r="A5587" s="202" t="s">
        <v>8696</v>
      </c>
      <c r="B5587" s="203">
        <v>320.89999999999998</v>
      </c>
      <c r="D5587" s="53" t="s">
        <v>8388</v>
      </c>
      <c r="E5587" s="55" t="s">
        <v>8389</v>
      </c>
      <c r="F5587" s="53" t="s">
        <v>83</v>
      </c>
    </row>
    <row r="5588" spans="1:6" x14ac:dyDescent="0.2">
      <c r="A5588" s="202" t="s">
        <v>8697</v>
      </c>
      <c r="B5588" s="203">
        <v>450.33</v>
      </c>
      <c r="D5588" s="53" t="s">
        <v>8390</v>
      </c>
      <c r="E5588" s="55" t="s">
        <v>8389</v>
      </c>
      <c r="F5588" s="53" t="s">
        <v>83</v>
      </c>
    </row>
    <row r="5589" spans="1:6" x14ac:dyDescent="0.2">
      <c r="A5589" s="202" t="s">
        <v>8699</v>
      </c>
      <c r="B5589" s="203">
        <v>428.06</v>
      </c>
      <c r="D5589" s="53" t="s">
        <v>8391</v>
      </c>
      <c r="E5589" s="55" t="s">
        <v>8392</v>
      </c>
      <c r="F5589" s="53" t="s">
        <v>83</v>
      </c>
    </row>
    <row r="5590" spans="1:6" x14ac:dyDescent="0.2">
      <c r="A5590" s="202" t="s">
        <v>8700</v>
      </c>
      <c r="B5590" s="203">
        <v>2772.63</v>
      </c>
      <c r="D5590" s="53" t="s">
        <v>8393</v>
      </c>
      <c r="E5590" s="55" t="s">
        <v>8392</v>
      </c>
      <c r="F5590" s="53" t="s">
        <v>83</v>
      </c>
    </row>
    <row r="5591" spans="1:6" x14ac:dyDescent="0.2">
      <c r="A5591" s="202" t="s">
        <v>8702</v>
      </c>
      <c r="B5591" s="203">
        <v>2651.15</v>
      </c>
      <c r="D5591" s="53" t="s">
        <v>8394</v>
      </c>
      <c r="E5591" s="55" t="s">
        <v>8395</v>
      </c>
      <c r="F5591" s="53" t="s">
        <v>83</v>
      </c>
    </row>
    <row r="5592" spans="1:6" x14ac:dyDescent="0.2">
      <c r="A5592" s="202" t="s">
        <v>8703</v>
      </c>
      <c r="B5592" s="203">
        <v>2912.58</v>
      </c>
      <c r="D5592" s="53" t="s">
        <v>8396</v>
      </c>
      <c r="E5592" s="55" t="s">
        <v>8395</v>
      </c>
      <c r="F5592" s="53" t="s">
        <v>83</v>
      </c>
    </row>
    <row r="5593" spans="1:6" x14ac:dyDescent="0.2">
      <c r="A5593" s="202" t="s">
        <v>8705</v>
      </c>
      <c r="B5593" s="203">
        <v>2786.74</v>
      </c>
      <c r="D5593" s="53" t="s">
        <v>8397</v>
      </c>
      <c r="E5593" s="55" t="s">
        <v>8398</v>
      </c>
      <c r="F5593" s="53" t="s">
        <v>83</v>
      </c>
    </row>
    <row r="5594" spans="1:6" x14ac:dyDescent="0.2">
      <c r="A5594" s="202" t="s">
        <v>8706</v>
      </c>
      <c r="B5594" s="203">
        <v>3313.81</v>
      </c>
      <c r="D5594" s="53" t="s">
        <v>8399</v>
      </c>
      <c r="E5594" s="55" t="s">
        <v>8398</v>
      </c>
      <c r="F5594" s="53" t="s">
        <v>83</v>
      </c>
    </row>
    <row r="5595" spans="1:6" x14ac:dyDescent="0.2">
      <c r="A5595" s="202" t="s">
        <v>8708</v>
      </c>
      <c r="B5595" s="203">
        <v>3171.87</v>
      </c>
      <c r="D5595" s="53" t="s">
        <v>8400</v>
      </c>
      <c r="E5595" s="55" t="s">
        <v>8401</v>
      </c>
      <c r="F5595" s="53" t="s">
        <v>83</v>
      </c>
    </row>
    <row r="5596" spans="1:6" x14ac:dyDescent="0.2">
      <c r="A5596" s="202" t="s">
        <v>8709</v>
      </c>
      <c r="B5596" s="203">
        <v>3648.94</v>
      </c>
      <c r="D5596" s="53" t="s">
        <v>8402</v>
      </c>
      <c r="E5596" s="55" t="s">
        <v>8401</v>
      </c>
      <c r="F5596" s="53" t="s">
        <v>83</v>
      </c>
    </row>
    <row r="5597" spans="1:6" x14ac:dyDescent="0.2">
      <c r="A5597" s="202" t="s">
        <v>8711</v>
      </c>
      <c r="B5597" s="203">
        <v>3491.16</v>
      </c>
      <c r="D5597" s="53" t="s">
        <v>8403</v>
      </c>
      <c r="E5597" s="55" t="s">
        <v>8404</v>
      </c>
      <c r="F5597" s="53" t="s">
        <v>83</v>
      </c>
    </row>
    <row r="5598" spans="1:6" x14ac:dyDescent="0.2">
      <c r="A5598" s="202" t="s">
        <v>8712</v>
      </c>
      <c r="B5598" s="203">
        <v>4105.3100000000004</v>
      </c>
      <c r="D5598" s="53" t="s">
        <v>8405</v>
      </c>
      <c r="E5598" s="55" t="s">
        <v>8404</v>
      </c>
      <c r="F5598" s="53" t="s">
        <v>83</v>
      </c>
    </row>
    <row r="5599" spans="1:6" x14ac:dyDescent="0.2">
      <c r="A5599" s="202" t="s">
        <v>8714</v>
      </c>
      <c r="B5599" s="203">
        <v>3917.85</v>
      </c>
      <c r="D5599" s="53" t="s">
        <v>8406</v>
      </c>
      <c r="E5599" s="55" t="s">
        <v>8407</v>
      </c>
      <c r="F5599" s="53" t="s">
        <v>83</v>
      </c>
    </row>
    <row r="5600" spans="1:6" x14ac:dyDescent="0.2">
      <c r="A5600" s="202" t="s">
        <v>8715</v>
      </c>
      <c r="B5600" s="203">
        <v>4496.5</v>
      </c>
      <c r="D5600" s="53" t="s">
        <v>8408</v>
      </c>
      <c r="E5600" s="55" t="s">
        <v>8407</v>
      </c>
      <c r="F5600" s="53" t="s">
        <v>83</v>
      </c>
    </row>
    <row r="5601" spans="1:6" x14ac:dyDescent="0.2">
      <c r="A5601" s="202" t="s">
        <v>8717</v>
      </c>
      <c r="B5601" s="203">
        <v>4289.5600000000004</v>
      </c>
      <c r="D5601" s="53" t="s">
        <v>8409</v>
      </c>
      <c r="E5601" s="55" t="s">
        <v>8410</v>
      </c>
      <c r="F5601" s="53" t="s">
        <v>83</v>
      </c>
    </row>
    <row r="5602" spans="1:6" x14ac:dyDescent="0.2">
      <c r="A5602" s="202" t="s">
        <v>8718</v>
      </c>
      <c r="B5602" s="203">
        <v>5837.94</v>
      </c>
      <c r="D5602" s="53" t="s">
        <v>8411</v>
      </c>
      <c r="E5602" s="55" t="s">
        <v>8410</v>
      </c>
      <c r="F5602" s="53" t="s">
        <v>83</v>
      </c>
    </row>
    <row r="5603" spans="1:6" x14ac:dyDescent="0.2">
      <c r="A5603" s="202" t="s">
        <v>8720</v>
      </c>
      <c r="B5603" s="203">
        <v>5567.05</v>
      </c>
      <c r="D5603" s="53" t="s">
        <v>8412</v>
      </c>
      <c r="E5603" s="55" t="s">
        <v>8413</v>
      </c>
      <c r="F5603" s="53" t="s">
        <v>83</v>
      </c>
    </row>
    <row r="5604" spans="1:6" x14ac:dyDescent="0.2">
      <c r="A5604" s="202" t="s">
        <v>8721</v>
      </c>
      <c r="B5604" s="203">
        <v>1052.5899999999999</v>
      </c>
      <c r="D5604" s="53" t="s">
        <v>8414</v>
      </c>
      <c r="E5604" s="55" t="s">
        <v>8413</v>
      </c>
      <c r="F5604" s="53" t="s">
        <v>83</v>
      </c>
    </row>
    <row r="5605" spans="1:6" x14ac:dyDescent="0.2">
      <c r="A5605" s="202" t="s">
        <v>8723</v>
      </c>
      <c r="B5605" s="203">
        <v>1021</v>
      </c>
      <c r="D5605" s="53" t="s">
        <v>8415</v>
      </c>
      <c r="E5605" s="55" t="s">
        <v>8416</v>
      </c>
      <c r="F5605" s="53" t="s">
        <v>83</v>
      </c>
    </row>
    <row r="5606" spans="1:6" x14ac:dyDescent="0.2">
      <c r="A5606" s="202" t="s">
        <v>8724</v>
      </c>
      <c r="B5606" s="203">
        <v>3373.63</v>
      </c>
      <c r="D5606" s="53" t="s">
        <v>8417</v>
      </c>
      <c r="E5606" s="55" t="s">
        <v>8416</v>
      </c>
      <c r="F5606" s="53" t="s">
        <v>83</v>
      </c>
    </row>
    <row r="5607" spans="1:6" x14ac:dyDescent="0.2">
      <c r="A5607" s="202" t="s">
        <v>8726</v>
      </c>
      <c r="B5607" s="203">
        <v>3251.54</v>
      </c>
      <c r="D5607" s="53" t="s">
        <v>8418</v>
      </c>
      <c r="E5607" s="55" t="s">
        <v>8419</v>
      </c>
      <c r="F5607" s="53" t="s">
        <v>83</v>
      </c>
    </row>
    <row r="5608" spans="1:6" x14ac:dyDescent="0.2">
      <c r="A5608" s="202" t="s">
        <v>8727</v>
      </c>
      <c r="B5608" s="203">
        <v>584.66999999999996</v>
      </c>
      <c r="D5608" s="53" t="s">
        <v>8420</v>
      </c>
      <c r="E5608" s="55" t="s">
        <v>8419</v>
      </c>
      <c r="F5608" s="53" t="s">
        <v>83</v>
      </c>
    </row>
    <row r="5609" spans="1:6" x14ac:dyDescent="0.2">
      <c r="A5609" s="202" t="s">
        <v>8729</v>
      </c>
      <c r="B5609" s="203">
        <v>535.42999999999995</v>
      </c>
      <c r="D5609" s="53" t="s">
        <v>8421</v>
      </c>
      <c r="E5609" s="55" t="s">
        <v>8422</v>
      </c>
      <c r="F5609" s="53" t="s">
        <v>83</v>
      </c>
    </row>
    <row r="5610" spans="1:6" x14ac:dyDescent="0.2">
      <c r="A5610" s="202" t="s">
        <v>8730</v>
      </c>
      <c r="B5610" s="203">
        <v>439.5</v>
      </c>
      <c r="D5610" s="53" t="s">
        <v>8423</v>
      </c>
      <c r="E5610" s="55" t="s">
        <v>8422</v>
      </c>
      <c r="F5610" s="53" t="s">
        <v>83</v>
      </c>
    </row>
    <row r="5611" spans="1:6" x14ac:dyDescent="0.2">
      <c r="A5611" s="202" t="s">
        <v>8732</v>
      </c>
      <c r="B5611" s="203">
        <v>408.24</v>
      </c>
      <c r="D5611" s="53" t="s">
        <v>8424</v>
      </c>
      <c r="E5611" s="55" t="s">
        <v>8425</v>
      </c>
      <c r="F5611" s="53" t="s">
        <v>83</v>
      </c>
    </row>
    <row r="5612" spans="1:6" x14ac:dyDescent="0.2">
      <c r="A5612" s="202" t="s">
        <v>8733</v>
      </c>
      <c r="B5612" s="203">
        <v>445.36</v>
      </c>
      <c r="D5612" s="53" t="s">
        <v>8426</v>
      </c>
      <c r="E5612" s="55" t="s">
        <v>8425</v>
      </c>
      <c r="F5612" s="53" t="s">
        <v>83</v>
      </c>
    </row>
    <row r="5613" spans="1:6" x14ac:dyDescent="0.2">
      <c r="A5613" s="202" t="s">
        <v>8735</v>
      </c>
      <c r="B5613" s="203">
        <v>408.42</v>
      </c>
      <c r="D5613" s="53" t="s">
        <v>8427</v>
      </c>
      <c r="E5613" s="55" t="s">
        <v>8428</v>
      </c>
      <c r="F5613" s="53" t="s">
        <v>83</v>
      </c>
    </row>
    <row r="5614" spans="1:6" x14ac:dyDescent="0.2">
      <c r="A5614" s="202" t="s">
        <v>8748</v>
      </c>
      <c r="B5614" s="203">
        <v>438.95</v>
      </c>
      <c r="D5614" s="53" t="s">
        <v>8429</v>
      </c>
      <c r="E5614" s="55" t="s">
        <v>8428</v>
      </c>
      <c r="F5614" s="53" t="s">
        <v>83</v>
      </c>
    </row>
    <row r="5615" spans="1:6" x14ac:dyDescent="0.2">
      <c r="A5615" s="202" t="s">
        <v>8750</v>
      </c>
      <c r="B5615" s="203">
        <v>426.91</v>
      </c>
      <c r="D5615" s="53" t="s">
        <v>8430</v>
      </c>
      <c r="E5615" s="55" t="s">
        <v>8431</v>
      </c>
      <c r="F5615" s="53" t="s">
        <v>83</v>
      </c>
    </row>
    <row r="5616" spans="1:6" x14ac:dyDescent="0.2">
      <c r="A5616" s="202" t="s">
        <v>8751</v>
      </c>
      <c r="B5616" s="203">
        <v>574.77</v>
      </c>
      <c r="D5616" s="53" t="s">
        <v>8432</v>
      </c>
      <c r="E5616" s="55" t="s">
        <v>8431</v>
      </c>
      <c r="F5616" s="53" t="s">
        <v>83</v>
      </c>
    </row>
    <row r="5617" spans="1:6" x14ac:dyDescent="0.2">
      <c r="A5617" s="202" t="s">
        <v>8753</v>
      </c>
      <c r="B5617" s="203">
        <v>562.73</v>
      </c>
      <c r="D5617" s="53" t="s">
        <v>8433</v>
      </c>
      <c r="E5617" s="55" t="s">
        <v>8434</v>
      </c>
      <c r="F5617" s="53" t="s">
        <v>83</v>
      </c>
    </row>
    <row r="5618" spans="1:6" x14ac:dyDescent="0.2">
      <c r="A5618" s="202" t="s">
        <v>8754</v>
      </c>
      <c r="B5618" s="203">
        <v>90.27</v>
      </c>
      <c r="D5618" s="53" t="s">
        <v>8435</v>
      </c>
      <c r="E5618" s="55" t="s">
        <v>8434</v>
      </c>
      <c r="F5618" s="53" t="s">
        <v>83</v>
      </c>
    </row>
    <row r="5619" spans="1:6" x14ac:dyDescent="0.2">
      <c r="A5619" s="202" t="s">
        <v>8756</v>
      </c>
      <c r="B5619" s="203">
        <v>84.25</v>
      </c>
      <c r="D5619" s="53" t="s">
        <v>8436</v>
      </c>
      <c r="E5619" s="55" t="s">
        <v>8437</v>
      </c>
      <c r="F5619" s="53" t="s">
        <v>83</v>
      </c>
    </row>
    <row r="5620" spans="1:6" x14ac:dyDescent="0.2">
      <c r="A5620" s="202" t="s">
        <v>8757</v>
      </c>
      <c r="B5620" s="203">
        <v>325.49</v>
      </c>
      <c r="D5620" s="53" t="s">
        <v>8438</v>
      </c>
      <c r="E5620" s="55" t="s">
        <v>8437</v>
      </c>
      <c r="F5620" s="53" t="s">
        <v>83</v>
      </c>
    </row>
    <row r="5621" spans="1:6" x14ac:dyDescent="0.2">
      <c r="A5621" s="202" t="s">
        <v>8759</v>
      </c>
      <c r="B5621" s="203">
        <v>319.45999999999998</v>
      </c>
      <c r="D5621" s="53" t="s">
        <v>8439</v>
      </c>
      <c r="E5621" s="55" t="s">
        <v>8440</v>
      </c>
      <c r="F5621" s="53" t="s">
        <v>83</v>
      </c>
    </row>
    <row r="5622" spans="1:6" x14ac:dyDescent="0.2">
      <c r="A5622" s="202" t="s">
        <v>8760</v>
      </c>
      <c r="B5622" s="203">
        <v>600.4</v>
      </c>
      <c r="D5622" s="53" t="s">
        <v>8441</v>
      </c>
      <c r="E5622" s="55" t="s">
        <v>8440</v>
      </c>
      <c r="F5622" s="53" t="s">
        <v>83</v>
      </c>
    </row>
    <row r="5623" spans="1:6" x14ac:dyDescent="0.2">
      <c r="A5623" s="202" t="s">
        <v>8762</v>
      </c>
      <c r="B5623" s="203">
        <v>584.74</v>
      </c>
      <c r="D5623" s="53" t="s">
        <v>8442</v>
      </c>
      <c r="E5623" s="55" t="s">
        <v>8443</v>
      </c>
      <c r="F5623" s="53" t="s">
        <v>83</v>
      </c>
    </row>
    <row r="5624" spans="1:6" x14ac:dyDescent="0.2">
      <c r="A5624" s="202" t="s">
        <v>8763</v>
      </c>
      <c r="B5624" s="203">
        <v>480.4</v>
      </c>
      <c r="D5624" s="53" t="s">
        <v>8444</v>
      </c>
      <c r="E5624" s="55" t="s">
        <v>8443</v>
      </c>
      <c r="F5624" s="53" t="s">
        <v>83</v>
      </c>
    </row>
    <row r="5625" spans="1:6" x14ac:dyDescent="0.2">
      <c r="A5625" s="202" t="s">
        <v>8765</v>
      </c>
      <c r="B5625" s="203">
        <v>464.74</v>
      </c>
      <c r="D5625" s="53" t="s">
        <v>8445</v>
      </c>
      <c r="E5625" s="55" t="s">
        <v>8446</v>
      </c>
      <c r="F5625" s="53" t="s">
        <v>83</v>
      </c>
    </row>
    <row r="5626" spans="1:6" x14ac:dyDescent="0.2">
      <c r="A5626" s="202" t="s">
        <v>8772</v>
      </c>
      <c r="B5626" s="203">
        <v>5779.51</v>
      </c>
      <c r="D5626" s="53" t="s">
        <v>8447</v>
      </c>
      <c r="E5626" s="55" t="s">
        <v>8446</v>
      </c>
      <c r="F5626" s="53" t="s">
        <v>83</v>
      </c>
    </row>
    <row r="5627" spans="1:6" x14ac:dyDescent="0.2">
      <c r="A5627" s="202" t="s">
        <v>8774</v>
      </c>
      <c r="B5627" s="203">
        <v>5741</v>
      </c>
      <c r="D5627" s="53" t="s">
        <v>8448</v>
      </c>
      <c r="E5627" s="55" t="s">
        <v>8449</v>
      </c>
      <c r="F5627" s="53" t="s">
        <v>83</v>
      </c>
    </row>
    <row r="5628" spans="1:6" x14ac:dyDescent="0.2">
      <c r="A5628" s="202" t="s">
        <v>8775</v>
      </c>
      <c r="B5628" s="203">
        <v>268.63</v>
      </c>
      <c r="D5628" s="53" t="s">
        <v>8450</v>
      </c>
      <c r="E5628" s="55" t="s">
        <v>8449</v>
      </c>
      <c r="F5628" s="53" t="s">
        <v>83</v>
      </c>
    </row>
    <row r="5629" spans="1:6" x14ac:dyDescent="0.2">
      <c r="A5629" s="202" t="s">
        <v>8777</v>
      </c>
      <c r="B5629" s="203">
        <v>259.58999999999997</v>
      </c>
      <c r="D5629" s="53" t="s">
        <v>8451</v>
      </c>
      <c r="E5629" s="55" t="s">
        <v>8452</v>
      </c>
      <c r="F5629" s="53" t="s">
        <v>83</v>
      </c>
    </row>
    <row r="5630" spans="1:6" x14ac:dyDescent="0.2">
      <c r="A5630" s="202" t="s">
        <v>8778</v>
      </c>
      <c r="B5630" s="203">
        <v>636.5</v>
      </c>
      <c r="D5630" s="53" t="s">
        <v>8453</v>
      </c>
      <c r="E5630" s="55" t="s">
        <v>8452</v>
      </c>
      <c r="F5630" s="53" t="s">
        <v>83</v>
      </c>
    </row>
    <row r="5631" spans="1:6" x14ac:dyDescent="0.2">
      <c r="A5631" s="202" t="s">
        <v>8780</v>
      </c>
      <c r="B5631" s="203">
        <v>626.24</v>
      </c>
      <c r="D5631" s="53" t="s">
        <v>8454</v>
      </c>
      <c r="E5631" s="55" t="s">
        <v>8455</v>
      </c>
      <c r="F5631" s="53" t="s">
        <v>83</v>
      </c>
    </row>
    <row r="5632" spans="1:6" x14ac:dyDescent="0.2">
      <c r="A5632" s="202" t="s">
        <v>8781</v>
      </c>
      <c r="B5632" s="203">
        <v>578.39</v>
      </c>
      <c r="D5632" s="53" t="s">
        <v>8456</v>
      </c>
      <c r="E5632" s="55" t="s">
        <v>8455</v>
      </c>
      <c r="F5632" s="53" t="s">
        <v>83</v>
      </c>
    </row>
    <row r="5633" spans="1:6" x14ac:dyDescent="0.2">
      <c r="A5633" s="202" t="s">
        <v>8783</v>
      </c>
      <c r="B5633" s="203">
        <v>560.33000000000004</v>
      </c>
      <c r="D5633" s="53" t="s">
        <v>8457</v>
      </c>
      <c r="E5633" s="55" t="s">
        <v>8458</v>
      </c>
      <c r="F5633" s="53" t="s">
        <v>83</v>
      </c>
    </row>
    <row r="5634" spans="1:6" x14ac:dyDescent="0.2">
      <c r="A5634" s="202" t="s">
        <v>8790</v>
      </c>
      <c r="B5634" s="203">
        <v>107.01</v>
      </c>
      <c r="D5634" s="53" t="s">
        <v>8459</v>
      </c>
      <c r="E5634" s="55" t="s">
        <v>8458</v>
      </c>
      <c r="F5634" s="53" t="s">
        <v>83</v>
      </c>
    </row>
    <row r="5635" spans="1:6" x14ac:dyDescent="0.2">
      <c r="A5635" s="202" t="s">
        <v>8792</v>
      </c>
      <c r="B5635" s="203">
        <v>106.61</v>
      </c>
      <c r="D5635" s="53" t="s">
        <v>8460</v>
      </c>
      <c r="E5635" s="55" t="s">
        <v>8461</v>
      </c>
      <c r="F5635" s="53" t="s">
        <v>83</v>
      </c>
    </row>
    <row r="5636" spans="1:6" x14ac:dyDescent="0.2">
      <c r="A5636" s="202" t="s">
        <v>8793</v>
      </c>
      <c r="B5636" s="203">
        <v>121.01</v>
      </c>
      <c r="D5636" s="53" t="s">
        <v>8462</v>
      </c>
      <c r="E5636" s="55" t="s">
        <v>8461</v>
      </c>
      <c r="F5636" s="53" t="s">
        <v>83</v>
      </c>
    </row>
    <row r="5637" spans="1:6" x14ac:dyDescent="0.2">
      <c r="A5637" s="202" t="s">
        <v>8795</v>
      </c>
      <c r="B5637" s="203">
        <v>120.61</v>
      </c>
      <c r="D5637" s="53" t="s">
        <v>8463</v>
      </c>
      <c r="E5637" s="55" t="s">
        <v>8464</v>
      </c>
      <c r="F5637" s="53" t="s">
        <v>83</v>
      </c>
    </row>
    <row r="5638" spans="1:6" x14ac:dyDescent="0.2">
      <c r="A5638" s="202" t="s">
        <v>8796</v>
      </c>
      <c r="B5638" s="203">
        <v>138.01</v>
      </c>
      <c r="D5638" s="53" t="s">
        <v>8465</v>
      </c>
      <c r="E5638" s="55" t="s">
        <v>8464</v>
      </c>
      <c r="F5638" s="53" t="s">
        <v>83</v>
      </c>
    </row>
    <row r="5639" spans="1:6" x14ac:dyDescent="0.2">
      <c r="A5639" s="202" t="s">
        <v>8798</v>
      </c>
      <c r="B5639" s="203">
        <v>137.61000000000001</v>
      </c>
      <c r="D5639" s="53" t="s">
        <v>8466</v>
      </c>
      <c r="E5639" s="55" t="s">
        <v>8467</v>
      </c>
      <c r="F5639" s="53" t="s">
        <v>83</v>
      </c>
    </row>
    <row r="5640" spans="1:6" x14ac:dyDescent="0.2">
      <c r="A5640" s="202" t="s">
        <v>8799</v>
      </c>
      <c r="B5640" s="203">
        <v>256.01</v>
      </c>
      <c r="D5640" s="53" t="s">
        <v>8468</v>
      </c>
      <c r="E5640" s="55" t="s">
        <v>8467</v>
      </c>
      <c r="F5640" s="53" t="s">
        <v>83</v>
      </c>
    </row>
    <row r="5641" spans="1:6" x14ac:dyDescent="0.2">
      <c r="A5641" s="202" t="s">
        <v>8801</v>
      </c>
      <c r="B5641" s="203">
        <v>255.61</v>
      </c>
      <c r="D5641" s="53" t="s">
        <v>8469</v>
      </c>
      <c r="E5641" s="55" t="s">
        <v>8470</v>
      </c>
      <c r="F5641" s="53" t="s">
        <v>83</v>
      </c>
    </row>
    <row r="5642" spans="1:6" x14ac:dyDescent="0.2">
      <c r="A5642" s="202" t="s">
        <v>8802</v>
      </c>
      <c r="B5642" s="203">
        <v>339.63</v>
      </c>
      <c r="D5642" s="53" t="s">
        <v>8471</v>
      </c>
      <c r="E5642" s="55" t="s">
        <v>8470</v>
      </c>
      <c r="F5642" s="53" t="s">
        <v>83</v>
      </c>
    </row>
    <row r="5643" spans="1:6" x14ac:dyDescent="0.2">
      <c r="A5643" s="202" t="s">
        <v>8804</v>
      </c>
      <c r="B5643" s="203">
        <v>330.59</v>
      </c>
      <c r="D5643" s="53" t="s">
        <v>8472</v>
      </c>
      <c r="E5643" s="55" t="s">
        <v>8473</v>
      </c>
      <c r="F5643" s="53" t="s">
        <v>83</v>
      </c>
    </row>
    <row r="5644" spans="1:6" x14ac:dyDescent="0.2">
      <c r="A5644" s="202" t="s">
        <v>8805</v>
      </c>
      <c r="B5644" s="203">
        <v>819.85</v>
      </c>
      <c r="D5644" s="53" t="s">
        <v>8474</v>
      </c>
      <c r="E5644" s="55" t="s">
        <v>8473</v>
      </c>
      <c r="F5644" s="53" t="s">
        <v>83</v>
      </c>
    </row>
    <row r="5645" spans="1:6" x14ac:dyDescent="0.2">
      <c r="A5645" s="202" t="s">
        <v>8807</v>
      </c>
      <c r="B5645" s="203">
        <v>810.81</v>
      </c>
      <c r="D5645" s="53" t="s">
        <v>8475</v>
      </c>
      <c r="E5645" s="55" t="s">
        <v>8476</v>
      </c>
      <c r="F5645" s="53" t="s">
        <v>83</v>
      </c>
    </row>
    <row r="5646" spans="1:6" x14ac:dyDescent="0.2">
      <c r="A5646" s="202" t="s">
        <v>8808</v>
      </c>
      <c r="B5646" s="203">
        <v>125.27</v>
      </c>
      <c r="D5646" s="53" t="s">
        <v>8477</v>
      </c>
      <c r="E5646" s="55" t="s">
        <v>8476</v>
      </c>
      <c r="F5646" s="53" t="s">
        <v>83</v>
      </c>
    </row>
    <row r="5647" spans="1:6" x14ac:dyDescent="0.2">
      <c r="A5647" s="202" t="s">
        <v>8810</v>
      </c>
      <c r="B5647" s="203">
        <v>116.86</v>
      </c>
      <c r="D5647" s="53" t="s">
        <v>8478</v>
      </c>
      <c r="E5647" s="55" t="s">
        <v>8479</v>
      </c>
      <c r="F5647" s="53" t="s">
        <v>83</v>
      </c>
    </row>
    <row r="5648" spans="1:6" x14ac:dyDescent="0.2">
      <c r="A5648" s="202" t="s">
        <v>8814</v>
      </c>
      <c r="B5648" s="203">
        <v>672.11</v>
      </c>
      <c r="D5648" s="53" t="s">
        <v>8480</v>
      </c>
      <c r="E5648" s="55" t="s">
        <v>8479</v>
      </c>
      <c r="F5648" s="53" t="s">
        <v>83</v>
      </c>
    </row>
    <row r="5649" spans="1:6" x14ac:dyDescent="0.2">
      <c r="A5649" s="202" t="s">
        <v>8816</v>
      </c>
      <c r="B5649" s="203">
        <v>660.07</v>
      </c>
      <c r="D5649" s="53" t="s">
        <v>8481</v>
      </c>
      <c r="E5649" s="55" t="s">
        <v>8482</v>
      </c>
      <c r="F5649" s="53" t="s">
        <v>83</v>
      </c>
    </row>
    <row r="5650" spans="1:6" x14ac:dyDescent="0.2">
      <c r="A5650" s="202" t="s">
        <v>8817</v>
      </c>
      <c r="B5650" s="203">
        <v>449.19</v>
      </c>
      <c r="D5650" s="53" t="s">
        <v>8483</v>
      </c>
      <c r="E5650" s="55" t="s">
        <v>8482</v>
      </c>
      <c r="F5650" s="53" t="s">
        <v>83</v>
      </c>
    </row>
    <row r="5651" spans="1:6" x14ac:dyDescent="0.2">
      <c r="A5651" s="202" t="s">
        <v>8819</v>
      </c>
      <c r="B5651" s="203">
        <v>440.16</v>
      </c>
      <c r="D5651" s="53" t="s">
        <v>8484</v>
      </c>
      <c r="E5651" s="55" t="s">
        <v>8485</v>
      </c>
      <c r="F5651" s="53" t="s">
        <v>83</v>
      </c>
    </row>
    <row r="5652" spans="1:6" x14ac:dyDescent="0.2">
      <c r="A5652" s="202" t="s">
        <v>8820</v>
      </c>
      <c r="B5652" s="203">
        <v>360.06</v>
      </c>
      <c r="D5652" s="53" t="s">
        <v>8486</v>
      </c>
      <c r="E5652" s="55" t="s">
        <v>8485</v>
      </c>
      <c r="F5652" s="53" t="s">
        <v>83</v>
      </c>
    </row>
    <row r="5653" spans="1:6" x14ac:dyDescent="0.2">
      <c r="A5653" s="202" t="s">
        <v>8822</v>
      </c>
      <c r="B5653" s="203">
        <v>350.61</v>
      </c>
      <c r="D5653" s="53" t="s">
        <v>8487</v>
      </c>
      <c r="E5653" s="55" t="s">
        <v>8488</v>
      </c>
      <c r="F5653" s="53" t="s">
        <v>83</v>
      </c>
    </row>
    <row r="5654" spans="1:6" x14ac:dyDescent="0.2">
      <c r="A5654" s="202" t="s">
        <v>8823</v>
      </c>
      <c r="B5654" s="203">
        <v>595.79</v>
      </c>
      <c r="D5654" s="53" t="s">
        <v>8489</v>
      </c>
      <c r="E5654" s="55" t="s">
        <v>8488</v>
      </c>
      <c r="F5654" s="53" t="s">
        <v>83</v>
      </c>
    </row>
    <row r="5655" spans="1:6" x14ac:dyDescent="0.2">
      <c r="A5655" s="202" t="s">
        <v>8825</v>
      </c>
      <c r="B5655" s="203">
        <v>583.88</v>
      </c>
      <c r="D5655" s="53" t="s">
        <v>8490</v>
      </c>
      <c r="E5655" s="55" t="s">
        <v>8491</v>
      </c>
      <c r="F5655" s="53" t="s">
        <v>83</v>
      </c>
    </row>
    <row r="5656" spans="1:6" x14ac:dyDescent="0.2">
      <c r="A5656" s="202" t="s">
        <v>8826</v>
      </c>
      <c r="B5656" s="203">
        <v>717.73</v>
      </c>
      <c r="D5656" s="53" t="s">
        <v>8492</v>
      </c>
      <c r="E5656" s="55" t="s">
        <v>8491</v>
      </c>
      <c r="F5656" s="53" t="s">
        <v>83</v>
      </c>
    </row>
    <row r="5657" spans="1:6" x14ac:dyDescent="0.2">
      <c r="A5657" s="202" t="s">
        <v>8828</v>
      </c>
      <c r="B5657" s="203">
        <v>704.13</v>
      </c>
      <c r="D5657" s="53" t="s">
        <v>8493</v>
      </c>
      <c r="E5657" s="55" t="s">
        <v>8494</v>
      </c>
      <c r="F5657" s="53" t="s">
        <v>83</v>
      </c>
    </row>
    <row r="5658" spans="1:6" x14ac:dyDescent="0.2">
      <c r="A5658" s="202" t="s">
        <v>8829</v>
      </c>
      <c r="B5658" s="203">
        <v>1545.47</v>
      </c>
      <c r="D5658" s="53" t="s">
        <v>8495</v>
      </c>
      <c r="E5658" s="55" t="s">
        <v>8494</v>
      </c>
      <c r="F5658" s="53" t="s">
        <v>83</v>
      </c>
    </row>
    <row r="5659" spans="1:6" x14ac:dyDescent="0.2">
      <c r="A5659" s="202" t="s">
        <v>8831</v>
      </c>
      <c r="B5659" s="203">
        <v>1529.36</v>
      </c>
      <c r="D5659" s="53" t="s">
        <v>8496</v>
      </c>
      <c r="E5659" s="55" t="s">
        <v>8497</v>
      </c>
      <c r="F5659" s="53" t="s">
        <v>83</v>
      </c>
    </row>
    <row r="5660" spans="1:6" x14ac:dyDescent="0.2">
      <c r="A5660" s="202" t="s">
        <v>8832</v>
      </c>
      <c r="B5660" s="203">
        <v>1605.88</v>
      </c>
      <c r="D5660" s="53" t="s">
        <v>8498</v>
      </c>
      <c r="E5660" s="55" t="s">
        <v>8497</v>
      </c>
      <c r="F5660" s="53" t="s">
        <v>83</v>
      </c>
    </row>
    <row r="5661" spans="1:6" x14ac:dyDescent="0.2">
      <c r="A5661" s="202" t="s">
        <v>8834</v>
      </c>
      <c r="B5661" s="203">
        <v>1588.23</v>
      </c>
      <c r="D5661" s="53" t="s">
        <v>8499</v>
      </c>
      <c r="E5661" s="55" t="s">
        <v>8500</v>
      </c>
      <c r="F5661" s="53" t="s">
        <v>83</v>
      </c>
    </row>
    <row r="5662" spans="1:6" x14ac:dyDescent="0.2">
      <c r="A5662" s="202" t="s">
        <v>8835</v>
      </c>
      <c r="B5662" s="203">
        <v>1829.25</v>
      </c>
      <c r="D5662" s="53" t="s">
        <v>8501</v>
      </c>
      <c r="E5662" s="55" t="s">
        <v>8500</v>
      </c>
      <c r="F5662" s="53" t="s">
        <v>83</v>
      </c>
    </row>
    <row r="5663" spans="1:6" x14ac:dyDescent="0.2">
      <c r="A5663" s="202" t="s">
        <v>8837</v>
      </c>
      <c r="B5663" s="203">
        <v>1809.17</v>
      </c>
      <c r="D5663" s="53" t="s">
        <v>8502</v>
      </c>
      <c r="E5663" s="55" t="s">
        <v>8503</v>
      </c>
      <c r="F5663" s="53" t="s">
        <v>83</v>
      </c>
    </row>
    <row r="5664" spans="1:6" x14ac:dyDescent="0.2">
      <c r="A5664" s="202" t="s">
        <v>8838</v>
      </c>
      <c r="B5664" s="203">
        <v>1879.44</v>
      </c>
      <c r="D5664" s="53" t="s">
        <v>8504</v>
      </c>
      <c r="E5664" s="55" t="s">
        <v>8503</v>
      </c>
      <c r="F5664" s="53" t="s">
        <v>83</v>
      </c>
    </row>
    <row r="5665" spans="1:6" x14ac:dyDescent="0.2">
      <c r="A5665" s="202" t="s">
        <v>8840</v>
      </c>
      <c r="B5665" s="203">
        <v>1858.54</v>
      </c>
      <c r="D5665" s="53" t="s">
        <v>8505</v>
      </c>
      <c r="E5665" s="55" t="s">
        <v>8506</v>
      </c>
      <c r="F5665" s="53" t="s">
        <v>83</v>
      </c>
    </row>
    <row r="5666" spans="1:6" x14ac:dyDescent="0.2">
      <c r="A5666" s="202" t="s">
        <v>8841</v>
      </c>
      <c r="B5666" s="203">
        <v>1881.56</v>
      </c>
      <c r="D5666" s="53" t="s">
        <v>8507</v>
      </c>
      <c r="E5666" s="55" t="s">
        <v>8506</v>
      </c>
      <c r="F5666" s="53" t="s">
        <v>83</v>
      </c>
    </row>
    <row r="5667" spans="1:6" x14ac:dyDescent="0.2">
      <c r="A5667" s="202" t="s">
        <v>8843</v>
      </c>
      <c r="B5667" s="203">
        <v>1859.89</v>
      </c>
      <c r="D5667" s="53" t="s">
        <v>8508</v>
      </c>
      <c r="E5667" s="55" t="s">
        <v>8509</v>
      </c>
      <c r="F5667" s="53" t="s">
        <v>83</v>
      </c>
    </row>
    <row r="5668" spans="1:6" x14ac:dyDescent="0.2">
      <c r="A5668" s="202" t="s">
        <v>8844</v>
      </c>
      <c r="B5668" s="203">
        <v>2105.87</v>
      </c>
      <c r="D5668" s="53" t="s">
        <v>8510</v>
      </c>
      <c r="E5668" s="55" t="s">
        <v>8509</v>
      </c>
      <c r="F5668" s="53" t="s">
        <v>83</v>
      </c>
    </row>
    <row r="5669" spans="1:6" x14ac:dyDescent="0.2">
      <c r="A5669" s="202" t="s">
        <v>8846</v>
      </c>
      <c r="B5669" s="203">
        <v>2082.5300000000002</v>
      </c>
      <c r="D5669" s="53" t="s">
        <v>8511</v>
      </c>
      <c r="E5669" s="55" t="s">
        <v>8512</v>
      </c>
      <c r="F5669" s="53" t="s">
        <v>83</v>
      </c>
    </row>
    <row r="5670" spans="1:6" x14ac:dyDescent="0.2">
      <c r="A5670" s="202" t="s">
        <v>8847</v>
      </c>
      <c r="B5670" s="203">
        <v>2280.5100000000002</v>
      </c>
      <c r="D5670" s="53" t="s">
        <v>8513</v>
      </c>
      <c r="E5670" s="55" t="s">
        <v>8512</v>
      </c>
      <c r="F5670" s="53" t="s">
        <v>83</v>
      </c>
    </row>
    <row r="5671" spans="1:6" x14ac:dyDescent="0.2">
      <c r="A5671" s="202" t="s">
        <v>8849</v>
      </c>
      <c r="B5671" s="203">
        <v>2253.9699999999998</v>
      </c>
      <c r="D5671" s="53" t="s">
        <v>8514</v>
      </c>
      <c r="E5671" s="55" t="s">
        <v>8515</v>
      </c>
      <c r="F5671" s="53" t="s">
        <v>83</v>
      </c>
    </row>
    <row r="5672" spans="1:6" x14ac:dyDescent="0.2">
      <c r="A5672" s="202" t="s">
        <v>8850</v>
      </c>
      <c r="B5672" s="203">
        <v>2431.09</v>
      </c>
      <c r="D5672" s="53" t="s">
        <v>8516</v>
      </c>
      <c r="E5672" s="55" t="s">
        <v>8515</v>
      </c>
      <c r="F5672" s="53" t="s">
        <v>83</v>
      </c>
    </row>
    <row r="5673" spans="1:6" x14ac:dyDescent="0.2">
      <c r="A5673" s="202" t="s">
        <v>8852</v>
      </c>
      <c r="B5673" s="203">
        <v>2404.5500000000002</v>
      </c>
      <c r="D5673" s="53" t="s">
        <v>8517</v>
      </c>
      <c r="E5673" s="55" t="s">
        <v>8518</v>
      </c>
      <c r="F5673" s="53" t="s">
        <v>83</v>
      </c>
    </row>
    <row r="5674" spans="1:6" x14ac:dyDescent="0.2">
      <c r="A5674" s="202" t="s">
        <v>8853</v>
      </c>
      <c r="B5674" s="203">
        <v>2633.93</v>
      </c>
      <c r="D5674" s="53" t="s">
        <v>8519</v>
      </c>
      <c r="E5674" s="55" t="s">
        <v>8518</v>
      </c>
      <c r="F5674" s="53" t="s">
        <v>83</v>
      </c>
    </row>
    <row r="5675" spans="1:6" x14ac:dyDescent="0.2">
      <c r="A5675" s="202" t="s">
        <v>8855</v>
      </c>
      <c r="B5675" s="203">
        <v>2600.91</v>
      </c>
      <c r="D5675" s="53" t="s">
        <v>8520</v>
      </c>
      <c r="E5675" s="55" t="s">
        <v>8521</v>
      </c>
      <c r="F5675" s="53" t="s">
        <v>83</v>
      </c>
    </row>
    <row r="5676" spans="1:6" x14ac:dyDescent="0.2">
      <c r="A5676" s="202" t="s">
        <v>8856</v>
      </c>
      <c r="B5676" s="203">
        <v>2906.16</v>
      </c>
      <c r="D5676" s="53" t="s">
        <v>8522</v>
      </c>
      <c r="E5676" s="55" t="s">
        <v>8521</v>
      </c>
      <c r="F5676" s="53" t="s">
        <v>83</v>
      </c>
    </row>
    <row r="5677" spans="1:6" x14ac:dyDescent="0.2">
      <c r="A5677" s="202" t="s">
        <v>8858</v>
      </c>
      <c r="B5677" s="203">
        <v>2869.97</v>
      </c>
      <c r="D5677" s="53" t="s">
        <v>8523</v>
      </c>
      <c r="E5677" s="55" t="s">
        <v>8524</v>
      </c>
      <c r="F5677" s="53" t="s">
        <v>83</v>
      </c>
    </row>
    <row r="5678" spans="1:6" x14ac:dyDescent="0.2">
      <c r="A5678" s="202" t="s">
        <v>8859</v>
      </c>
      <c r="B5678" s="203">
        <v>3183.04</v>
      </c>
      <c r="D5678" s="53" t="s">
        <v>8525</v>
      </c>
      <c r="E5678" s="55" t="s">
        <v>8524</v>
      </c>
      <c r="F5678" s="53" t="s">
        <v>83</v>
      </c>
    </row>
    <row r="5679" spans="1:6" x14ac:dyDescent="0.2">
      <c r="A5679" s="202" t="s">
        <v>8861</v>
      </c>
      <c r="B5679" s="203">
        <v>3143.55</v>
      </c>
      <c r="D5679" s="53" t="s">
        <v>8526</v>
      </c>
      <c r="E5679" s="55" t="s">
        <v>8527</v>
      </c>
      <c r="F5679" s="53" t="s">
        <v>83</v>
      </c>
    </row>
    <row r="5680" spans="1:6" x14ac:dyDescent="0.2">
      <c r="A5680" s="202" t="s">
        <v>8862</v>
      </c>
      <c r="B5680" s="203">
        <v>3476.4</v>
      </c>
      <c r="D5680" s="53" t="s">
        <v>8528</v>
      </c>
      <c r="E5680" s="55" t="s">
        <v>8527</v>
      </c>
      <c r="F5680" s="53" t="s">
        <v>83</v>
      </c>
    </row>
    <row r="5681" spans="1:6" x14ac:dyDescent="0.2">
      <c r="A5681" s="202" t="s">
        <v>8864</v>
      </c>
      <c r="B5681" s="203">
        <v>3430.92</v>
      </c>
      <c r="D5681" s="53" t="s">
        <v>8529</v>
      </c>
      <c r="E5681" s="55" t="s">
        <v>8530</v>
      </c>
      <c r="F5681" s="53" t="s">
        <v>83</v>
      </c>
    </row>
    <row r="5682" spans="1:6" x14ac:dyDescent="0.2">
      <c r="A5682" s="202" t="s">
        <v>8865</v>
      </c>
      <c r="B5682" s="203">
        <v>3732.16</v>
      </c>
      <c r="D5682" s="53" t="s">
        <v>8531</v>
      </c>
      <c r="E5682" s="55" t="s">
        <v>8530</v>
      </c>
      <c r="F5682" s="53" t="s">
        <v>83</v>
      </c>
    </row>
    <row r="5683" spans="1:6" x14ac:dyDescent="0.2">
      <c r="A5683" s="202" t="s">
        <v>8867</v>
      </c>
      <c r="B5683" s="203">
        <v>3686.19</v>
      </c>
      <c r="D5683" s="53" t="s">
        <v>8532</v>
      </c>
      <c r="E5683" s="55" t="s">
        <v>8533</v>
      </c>
      <c r="F5683" s="53" t="s">
        <v>83</v>
      </c>
    </row>
    <row r="5684" spans="1:6" x14ac:dyDescent="0.2">
      <c r="A5684" s="202" t="s">
        <v>8868</v>
      </c>
      <c r="B5684" s="203">
        <v>4004.39</v>
      </c>
      <c r="D5684" s="53" t="s">
        <v>8534</v>
      </c>
      <c r="E5684" s="55" t="s">
        <v>8533</v>
      </c>
      <c r="F5684" s="53" t="s">
        <v>83</v>
      </c>
    </row>
    <row r="5685" spans="1:6" x14ac:dyDescent="0.2">
      <c r="A5685" s="202" t="s">
        <v>8870</v>
      </c>
      <c r="B5685" s="203">
        <v>3955.25</v>
      </c>
      <c r="D5685" s="53" t="s">
        <v>8535</v>
      </c>
      <c r="E5685" s="55" t="s">
        <v>8536</v>
      </c>
      <c r="F5685" s="53" t="s">
        <v>83</v>
      </c>
    </row>
    <row r="5686" spans="1:6" x14ac:dyDescent="0.2">
      <c r="A5686" s="202" t="s">
        <v>8871</v>
      </c>
      <c r="B5686" s="203">
        <v>4281.2700000000004</v>
      </c>
      <c r="D5686" s="53" t="s">
        <v>8537</v>
      </c>
      <c r="E5686" s="55" t="s">
        <v>8536</v>
      </c>
      <c r="F5686" s="53" t="s">
        <v>83</v>
      </c>
    </row>
    <row r="5687" spans="1:6" x14ac:dyDescent="0.2">
      <c r="A5687" s="202" t="s">
        <v>8873</v>
      </c>
      <c r="B5687" s="203">
        <v>4228.83</v>
      </c>
      <c r="D5687" s="53" t="s">
        <v>8538</v>
      </c>
      <c r="E5687" s="55" t="s">
        <v>8539</v>
      </c>
      <c r="F5687" s="53" t="s">
        <v>83</v>
      </c>
    </row>
    <row r="5688" spans="1:6" x14ac:dyDescent="0.2">
      <c r="A5688" s="202" t="s">
        <v>8874</v>
      </c>
      <c r="B5688" s="203">
        <v>4287.76</v>
      </c>
      <c r="D5688" s="53" t="s">
        <v>8540</v>
      </c>
      <c r="E5688" s="55" t="s">
        <v>8539</v>
      </c>
      <c r="F5688" s="53" t="s">
        <v>83</v>
      </c>
    </row>
    <row r="5689" spans="1:6" x14ac:dyDescent="0.2">
      <c r="A5689" s="202" t="s">
        <v>8876</v>
      </c>
      <c r="B5689" s="203">
        <v>4232.1499999999996</v>
      </c>
      <c r="D5689" s="53" t="s">
        <v>8541</v>
      </c>
      <c r="E5689" s="55" t="s">
        <v>8542</v>
      </c>
      <c r="F5689" s="53" t="s">
        <v>83</v>
      </c>
    </row>
    <row r="5690" spans="1:6" x14ac:dyDescent="0.2">
      <c r="A5690" s="202" t="s">
        <v>8877</v>
      </c>
      <c r="B5690" s="203">
        <v>4830.2</v>
      </c>
      <c r="D5690" s="53" t="s">
        <v>8543</v>
      </c>
      <c r="E5690" s="55" t="s">
        <v>8542</v>
      </c>
      <c r="F5690" s="53" t="s">
        <v>83</v>
      </c>
    </row>
    <row r="5691" spans="1:6" x14ac:dyDescent="0.2">
      <c r="A5691" s="202" t="s">
        <v>8879</v>
      </c>
      <c r="B5691" s="203">
        <v>4771.3100000000004</v>
      </c>
      <c r="D5691" s="53" t="s">
        <v>8544</v>
      </c>
      <c r="E5691" s="55" t="s">
        <v>8545</v>
      </c>
      <c r="F5691" s="53" t="s">
        <v>83</v>
      </c>
    </row>
    <row r="5692" spans="1:6" x14ac:dyDescent="0.2">
      <c r="A5692" s="202" t="s">
        <v>8880</v>
      </c>
      <c r="B5692" s="203">
        <v>5102.62</v>
      </c>
      <c r="D5692" s="53" t="s">
        <v>8546</v>
      </c>
      <c r="E5692" s="55" t="s">
        <v>8545</v>
      </c>
      <c r="F5692" s="53" t="s">
        <v>83</v>
      </c>
    </row>
    <row r="5693" spans="1:6" x14ac:dyDescent="0.2">
      <c r="A5693" s="202" t="s">
        <v>8882</v>
      </c>
      <c r="B5693" s="203">
        <v>5040.53</v>
      </c>
      <c r="D5693" s="53" t="s">
        <v>8547</v>
      </c>
      <c r="E5693" s="55" t="s">
        <v>8548</v>
      </c>
      <c r="F5693" s="53" t="s">
        <v>83</v>
      </c>
    </row>
    <row r="5694" spans="1:6" x14ac:dyDescent="0.2">
      <c r="A5694" s="202" t="s">
        <v>8883</v>
      </c>
      <c r="B5694" s="203">
        <v>5381.85</v>
      </c>
      <c r="D5694" s="53" t="s">
        <v>8549</v>
      </c>
      <c r="E5694" s="55" t="s">
        <v>8548</v>
      </c>
      <c r="F5694" s="53" t="s">
        <v>83</v>
      </c>
    </row>
    <row r="5695" spans="1:6" x14ac:dyDescent="0.2">
      <c r="A5695" s="202" t="s">
        <v>8885</v>
      </c>
      <c r="B5695" s="203">
        <v>5316.15</v>
      </c>
      <c r="D5695" s="53" t="s">
        <v>8550</v>
      </c>
      <c r="E5695" s="55" t="s">
        <v>8551</v>
      </c>
      <c r="F5695" s="53" t="s">
        <v>83</v>
      </c>
    </row>
    <row r="5696" spans="1:6" x14ac:dyDescent="0.2">
      <c r="A5696" s="202" t="s">
        <v>8886</v>
      </c>
      <c r="B5696" s="203">
        <v>5651.73</v>
      </c>
      <c r="D5696" s="53" t="s">
        <v>8552</v>
      </c>
      <c r="E5696" s="55" t="s">
        <v>8551</v>
      </c>
      <c r="F5696" s="53" t="s">
        <v>83</v>
      </c>
    </row>
    <row r="5697" spans="1:6" x14ac:dyDescent="0.2">
      <c r="A5697" s="202" t="s">
        <v>8888</v>
      </c>
      <c r="B5697" s="203">
        <v>5583.18</v>
      </c>
      <c r="D5697" s="53" t="s">
        <v>8553</v>
      </c>
      <c r="E5697" s="55" t="s">
        <v>8554</v>
      </c>
      <c r="F5697" s="53" t="s">
        <v>83</v>
      </c>
    </row>
    <row r="5698" spans="1:6" x14ac:dyDescent="0.2">
      <c r="A5698" s="202" t="s">
        <v>8889</v>
      </c>
      <c r="B5698" s="203">
        <v>5928.1</v>
      </c>
      <c r="D5698" s="53" t="s">
        <v>8555</v>
      </c>
      <c r="E5698" s="55" t="s">
        <v>8554</v>
      </c>
      <c r="F5698" s="53" t="s">
        <v>83</v>
      </c>
    </row>
    <row r="5699" spans="1:6" x14ac:dyDescent="0.2">
      <c r="A5699" s="202" t="s">
        <v>8891</v>
      </c>
      <c r="B5699" s="203">
        <v>5856.31</v>
      </c>
      <c r="D5699" s="53" t="s">
        <v>8556</v>
      </c>
      <c r="E5699" s="55" t="s">
        <v>8557</v>
      </c>
      <c r="F5699" s="53" t="s">
        <v>83</v>
      </c>
    </row>
    <row r="5700" spans="1:6" x14ac:dyDescent="0.2">
      <c r="A5700" s="202" t="s">
        <v>8892</v>
      </c>
      <c r="B5700" s="203">
        <v>6200.85</v>
      </c>
      <c r="D5700" s="53" t="s">
        <v>8558</v>
      </c>
      <c r="E5700" s="55" t="s">
        <v>8557</v>
      </c>
      <c r="F5700" s="53" t="s">
        <v>83</v>
      </c>
    </row>
    <row r="5701" spans="1:6" x14ac:dyDescent="0.2">
      <c r="A5701" s="202" t="s">
        <v>8894</v>
      </c>
      <c r="B5701" s="203">
        <v>6125.82</v>
      </c>
      <c r="D5701" s="53" t="s">
        <v>8559</v>
      </c>
      <c r="E5701" s="55" t="s">
        <v>8560</v>
      </c>
      <c r="F5701" s="53" t="s">
        <v>83</v>
      </c>
    </row>
    <row r="5702" spans="1:6" x14ac:dyDescent="0.2">
      <c r="A5702" s="202" t="s">
        <v>8895</v>
      </c>
      <c r="B5702" s="203">
        <v>6477.73</v>
      </c>
      <c r="D5702" s="53" t="s">
        <v>8561</v>
      </c>
      <c r="E5702" s="55" t="s">
        <v>8560</v>
      </c>
      <c r="F5702" s="53" t="s">
        <v>83</v>
      </c>
    </row>
    <row r="5703" spans="1:6" x14ac:dyDescent="0.2">
      <c r="A5703" s="202" t="s">
        <v>8897</v>
      </c>
      <c r="B5703" s="203">
        <v>6399.4</v>
      </c>
      <c r="D5703" s="53" t="s">
        <v>8562</v>
      </c>
      <c r="E5703" s="55" t="s">
        <v>8563</v>
      </c>
      <c r="F5703" s="53" t="s">
        <v>83</v>
      </c>
    </row>
    <row r="5704" spans="1:6" x14ac:dyDescent="0.2">
      <c r="A5704" s="202" t="s">
        <v>8898</v>
      </c>
      <c r="B5704" s="203">
        <v>6749.96</v>
      </c>
      <c r="D5704" s="53" t="s">
        <v>8564</v>
      </c>
      <c r="E5704" s="55" t="s">
        <v>8563</v>
      </c>
      <c r="F5704" s="53" t="s">
        <v>83</v>
      </c>
    </row>
    <row r="5705" spans="1:6" x14ac:dyDescent="0.2">
      <c r="A5705" s="202" t="s">
        <v>8900</v>
      </c>
      <c r="B5705" s="203">
        <v>6668.46</v>
      </c>
      <c r="D5705" s="53" t="s">
        <v>8565</v>
      </c>
      <c r="E5705" s="55" t="s">
        <v>8566</v>
      </c>
      <c r="F5705" s="53" t="s">
        <v>83</v>
      </c>
    </row>
    <row r="5706" spans="1:6" x14ac:dyDescent="0.2">
      <c r="A5706" s="202" t="s">
        <v>8901</v>
      </c>
      <c r="B5706" s="203">
        <v>131.96</v>
      </c>
      <c r="D5706" s="53" t="s">
        <v>8567</v>
      </c>
      <c r="E5706" s="55" t="s">
        <v>8566</v>
      </c>
      <c r="F5706" s="53" t="s">
        <v>83</v>
      </c>
    </row>
    <row r="5707" spans="1:6" x14ac:dyDescent="0.2">
      <c r="A5707" s="202" t="s">
        <v>8903</v>
      </c>
      <c r="B5707" s="203">
        <v>128.96</v>
      </c>
      <c r="D5707" s="53" t="s">
        <v>8568</v>
      </c>
      <c r="E5707" s="55" t="s">
        <v>8569</v>
      </c>
      <c r="F5707" s="53" t="s">
        <v>83</v>
      </c>
    </row>
    <row r="5708" spans="1:6" x14ac:dyDescent="0.2">
      <c r="A5708" s="202" t="s">
        <v>8904</v>
      </c>
      <c r="B5708" s="203">
        <v>670.69</v>
      </c>
      <c r="D5708" s="53" t="s">
        <v>8570</v>
      </c>
      <c r="E5708" s="55" t="s">
        <v>8569</v>
      </c>
      <c r="F5708" s="53" t="s">
        <v>83</v>
      </c>
    </row>
    <row r="5709" spans="1:6" x14ac:dyDescent="0.2">
      <c r="A5709" s="202" t="s">
        <v>8906</v>
      </c>
      <c r="B5709" s="203">
        <v>665.17</v>
      </c>
      <c r="D5709" s="53" t="s">
        <v>8571</v>
      </c>
      <c r="E5709" s="55" t="s">
        <v>8572</v>
      </c>
      <c r="F5709" s="53" t="s">
        <v>83</v>
      </c>
    </row>
    <row r="5710" spans="1:6" x14ac:dyDescent="0.2">
      <c r="A5710" s="202" t="s">
        <v>8907</v>
      </c>
      <c r="B5710" s="203">
        <v>847.09</v>
      </c>
      <c r="D5710" s="53" t="s">
        <v>8573</v>
      </c>
      <c r="E5710" s="55" t="s">
        <v>8572</v>
      </c>
      <c r="F5710" s="53" t="s">
        <v>83</v>
      </c>
    </row>
    <row r="5711" spans="1:6" x14ac:dyDescent="0.2">
      <c r="A5711" s="202" t="s">
        <v>8909</v>
      </c>
      <c r="B5711" s="203">
        <v>836.6</v>
      </c>
      <c r="D5711" s="53" t="s">
        <v>8574</v>
      </c>
      <c r="E5711" s="55" t="s">
        <v>8575</v>
      </c>
      <c r="F5711" s="53" t="s">
        <v>83</v>
      </c>
    </row>
    <row r="5712" spans="1:6" x14ac:dyDescent="0.2">
      <c r="A5712" s="202" t="s">
        <v>8910</v>
      </c>
      <c r="B5712" s="203">
        <v>1482.64</v>
      </c>
      <c r="D5712" s="53" t="s">
        <v>8576</v>
      </c>
      <c r="E5712" s="55" t="s">
        <v>8575</v>
      </c>
      <c r="F5712" s="53" t="s">
        <v>83</v>
      </c>
    </row>
    <row r="5713" spans="1:6" x14ac:dyDescent="0.2">
      <c r="A5713" s="202" t="s">
        <v>8912</v>
      </c>
      <c r="B5713" s="203">
        <v>1469.15</v>
      </c>
      <c r="D5713" s="53" t="s">
        <v>8577</v>
      </c>
      <c r="E5713" s="55" t="s">
        <v>8578</v>
      </c>
      <c r="F5713" s="53" t="s">
        <v>83</v>
      </c>
    </row>
    <row r="5714" spans="1:6" x14ac:dyDescent="0.2">
      <c r="A5714" s="202" t="s">
        <v>8913</v>
      </c>
      <c r="B5714" s="203">
        <v>402.62</v>
      </c>
      <c r="D5714" s="53" t="s">
        <v>8579</v>
      </c>
      <c r="E5714" s="55" t="s">
        <v>8578</v>
      </c>
      <c r="F5714" s="53" t="s">
        <v>83</v>
      </c>
    </row>
    <row r="5715" spans="1:6" x14ac:dyDescent="0.2">
      <c r="A5715" s="202" t="s">
        <v>8915</v>
      </c>
      <c r="B5715" s="203">
        <v>391.87</v>
      </c>
      <c r="D5715" s="53" t="s">
        <v>8580</v>
      </c>
      <c r="E5715" s="55" t="s">
        <v>8581</v>
      </c>
      <c r="F5715" s="53" t="s">
        <v>83</v>
      </c>
    </row>
    <row r="5716" spans="1:6" x14ac:dyDescent="0.2">
      <c r="A5716" s="202" t="s">
        <v>8916</v>
      </c>
      <c r="B5716" s="203">
        <v>774.42</v>
      </c>
      <c r="D5716" s="53" t="s">
        <v>8582</v>
      </c>
      <c r="E5716" s="55" t="s">
        <v>8581</v>
      </c>
      <c r="F5716" s="53" t="s">
        <v>83</v>
      </c>
    </row>
    <row r="5717" spans="1:6" x14ac:dyDescent="0.2">
      <c r="A5717" s="202" t="s">
        <v>8918</v>
      </c>
      <c r="B5717" s="203">
        <v>754.78</v>
      </c>
      <c r="D5717" s="53" t="s">
        <v>8583</v>
      </c>
      <c r="E5717" s="55" t="s">
        <v>8584</v>
      </c>
      <c r="F5717" s="53" t="s">
        <v>83</v>
      </c>
    </row>
    <row r="5718" spans="1:6" x14ac:dyDescent="0.2">
      <c r="A5718" s="202" t="s">
        <v>8919</v>
      </c>
      <c r="B5718" s="203">
        <v>1032.22</v>
      </c>
      <c r="D5718" s="53" t="s">
        <v>8585</v>
      </c>
      <c r="E5718" s="55" t="s">
        <v>8584</v>
      </c>
      <c r="F5718" s="53" t="s">
        <v>83</v>
      </c>
    </row>
    <row r="5719" spans="1:6" x14ac:dyDescent="0.2">
      <c r="A5719" s="202" t="s">
        <v>8921</v>
      </c>
      <c r="B5719" s="203">
        <v>1005.02</v>
      </c>
      <c r="D5719" s="53" t="s">
        <v>8586</v>
      </c>
      <c r="E5719" s="55" t="s">
        <v>8587</v>
      </c>
      <c r="F5719" s="53" t="s">
        <v>83</v>
      </c>
    </row>
    <row r="5720" spans="1:6" x14ac:dyDescent="0.2">
      <c r="A5720" s="202" t="s">
        <v>8922</v>
      </c>
      <c r="B5720" s="203">
        <v>1412.64</v>
      </c>
      <c r="D5720" s="53" t="s">
        <v>8588</v>
      </c>
      <c r="E5720" s="55" t="s">
        <v>8587</v>
      </c>
      <c r="F5720" s="53" t="s">
        <v>83</v>
      </c>
    </row>
    <row r="5721" spans="1:6" x14ac:dyDescent="0.2">
      <c r="A5721" s="202" t="s">
        <v>8924</v>
      </c>
      <c r="B5721" s="203">
        <v>1376.73</v>
      </c>
      <c r="D5721" s="53" t="s">
        <v>8589</v>
      </c>
      <c r="E5721" s="55" t="s">
        <v>8590</v>
      </c>
      <c r="F5721" s="53" t="s">
        <v>83</v>
      </c>
    </row>
    <row r="5722" spans="1:6" x14ac:dyDescent="0.2">
      <c r="A5722" s="202" t="s">
        <v>8925</v>
      </c>
      <c r="B5722" s="203">
        <v>609.08000000000004</v>
      </c>
      <c r="D5722" s="53" t="s">
        <v>8591</v>
      </c>
      <c r="E5722" s="55" t="s">
        <v>8590</v>
      </c>
      <c r="F5722" s="53" t="s">
        <v>83</v>
      </c>
    </row>
    <row r="5723" spans="1:6" x14ac:dyDescent="0.2">
      <c r="A5723" s="202" t="s">
        <v>8927</v>
      </c>
      <c r="B5723" s="203">
        <v>598.33000000000004</v>
      </c>
      <c r="D5723" s="53" t="s">
        <v>8592</v>
      </c>
      <c r="E5723" s="55" t="s">
        <v>8593</v>
      </c>
      <c r="F5723" s="53" t="s">
        <v>83</v>
      </c>
    </row>
    <row r="5724" spans="1:6" x14ac:dyDescent="0.2">
      <c r="A5724" s="202" t="s">
        <v>8928</v>
      </c>
      <c r="B5724" s="203">
        <v>980.88</v>
      </c>
      <c r="D5724" s="53" t="s">
        <v>8594</v>
      </c>
      <c r="E5724" s="55" t="s">
        <v>8593</v>
      </c>
      <c r="F5724" s="53" t="s">
        <v>83</v>
      </c>
    </row>
    <row r="5725" spans="1:6" x14ac:dyDescent="0.2">
      <c r="A5725" s="202" t="s">
        <v>8930</v>
      </c>
      <c r="B5725" s="203">
        <v>961.24</v>
      </c>
      <c r="D5725" s="53" t="s">
        <v>8595</v>
      </c>
      <c r="E5725" s="55" t="s">
        <v>8596</v>
      </c>
      <c r="F5725" s="53" t="s">
        <v>83</v>
      </c>
    </row>
    <row r="5726" spans="1:6" x14ac:dyDescent="0.2">
      <c r="A5726" s="202" t="s">
        <v>8931</v>
      </c>
      <c r="B5726" s="203">
        <v>1238.68</v>
      </c>
      <c r="D5726" s="53" t="s">
        <v>8597</v>
      </c>
      <c r="E5726" s="55" t="s">
        <v>8596</v>
      </c>
      <c r="F5726" s="53" t="s">
        <v>83</v>
      </c>
    </row>
    <row r="5727" spans="1:6" x14ac:dyDescent="0.2">
      <c r="A5727" s="202" t="s">
        <v>8933</v>
      </c>
      <c r="B5727" s="203">
        <v>1211.48</v>
      </c>
      <c r="D5727" s="53" t="s">
        <v>8598</v>
      </c>
      <c r="E5727" s="55" t="s">
        <v>8599</v>
      </c>
      <c r="F5727" s="53" t="s">
        <v>83</v>
      </c>
    </row>
    <row r="5728" spans="1:6" x14ac:dyDescent="0.2">
      <c r="A5728" s="202" t="s">
        <v>8934</v>
      </c>
      <c r="B5728" s="203">
        <v>1619.1</v>
      </c>
      <c r="D5728" s="53" t="s">
        <v>8600</v>
      </c>
      <c r="E5728" s="55" t="s">
        <v>8599</v>
      </c>
      <c r="F5728" s="53" t="s">
        <v>83</v>
      </c>
    </row>
    <row r="5729" spans="1:6" x14ac:dyDescent="0.2">
      <c r="A5729" s="202" t="s">
        <v>8936</v>
      </c>
      <c r="B5729" s="203">
        <v>1583.19</v>
      </c>
      <c r="D5729" s="53" t="s">
        <v>8601</v>
      </c>
      <c r="E5729" s="55" t="s">
        <v>8602</v>
      </c>
      <c r="F5729" s="53" t="s">
        <v>83</v>
      </c>
    </row>
    <row r="5730" spans="1:6" x14ac:dyDescent="0.2">
      <c r="A5730" s="202" t="s">
        <v>8937</v>
      </c>
      <c r="B5730" s="203">
        <v>324.64999999999998</v>
      </c>
      <c r="D5730" s="53" t="s">
        <v>8603</v>
      </c>
      <c r="E5730" s="55" t="s">
        <v>8602</v>
      </c>
      <c r="F5730" s="53" t="s">
        <v>83</v>
      </c>
    </row>
    <row r="5731" spans="1:6" x14ac:dyDescent="0.2">
      <c r="A5731" s="202" t="s">
        <v>8939</v>
      </c>
      <c r="B5731" s="203">
        <v>314.07</v>
      </c>
      <c r="D5731" s="53" t="s">
        <v>8604</v>
      </c>
      <c r="E5731" s="55" t="s">
        <v>8605</v>
      </c>
      <c r="F5731" s="53" t="s">
        <v>83</v>
      </c>
    </row>
    <row r="5732" spans="1:6" x14ac:dyDescent="0.2">
      <c r="A5732" s="202" t="s">
        <v>8940</v>
      </c>
      <c r="B5732" s="203">
        <v>311.45</v>
      </c>
      <c r="D5732" s="53" t="s">
        <v>8606</v>
      </c>
      <c r="E5732" s="55" t="s">
        <v>8605</v>
      </c>
      <c r="F5732" s="53" t="s">
        <v>83</v>
      </c>
    </row>
    <row r="5733" spans="1:6" x14ac:dyDescent="0.2">
      <c r="A5733" s="202" t="s">
        <v>8942</v>
      </c>
      <c r="B5733" s="203">
        <v>305.33999999999997</v>
      </c>
      <c r="D5733" s="53" t="s">
        <v>8607</v>
      </c>
      <c r="E5733" s="55" t="s">
        <v>8608</v>
      </c>
      <c r="F5733" s="53" t="s">
        <v>83</v>
      </c>
    </row>
    <row r="5734" spans="1:6" x14ac:dyDescent="0.2">
      <c r="A5734" s="202" t="s">
        <v>8943</v>
      </c>
      <c r="B5734" s="203">
        <v>177.45</v>
      </c>
      <c r="D5734" s="53" t="s">
        <v>8609</v>
      </c>
      <c r="E5734" s="55" t="s">
        <v>8608</v>
      </c>
      <c r="F5734" s="53" t="s">
        <v>83</v>
      </c>
    </row>
    <row r="5735" spans="1:6" x14ac:dyDescent="0.2">
      <c r="A5735" s="202" t="s">
        <v>8945</v>
      </c>
      <c r="B5735" s="203">
        <v>174.36</v>
      </c>
      <c r="D5735" s="53" t="s">
        <v>8610</v>
      </c>
      <c r="E5735" s="55" t="s">
        <v>8611</v>
      </c>
      <c r="F5735" s="53" t="s">
        <v>83</v>
      </c>
    </row>
    <row r="5736" spans="1:6" x14ac:dyDescent="0.2">
      <c r="A5736" s="202" t="s">
        <v>8946</v>
      </c>
      <c r="B5736" s="203">
        <v>2322.1</v>
      </c>
      <c r="D5736" s="53" t="s">
        <v>8612</v>
      </c>
      <c r="E5736" s="55" t="s">
        <v>8611</v>
      </c>
      <c r="F5736" s="53" t="s">
        <v>83</v>
      </c>
    </row>
    <row r="5737" spans="1:6" x14ac:dyDescent="0.2">
      <c r="A5737" s="202" t="s">
        <v>8948</v>
      </c>
      <c r="B5737" s="203">
        <v>2149.3200000000002</v>
      </c>
      <c r="D5737" s="53" t="s">
        <v>8613</v>
      </c>
      <c r="E5737" s="55" t="s">
        <v>8614</v>
      </c>
      <c r="F5737" s="53" t="s">
        <v>83</v>
      </c>
    </row>
    <row r="5738" spans="1:6" x14ac:dyDescent="0.2">
      <c r="A5738" s="202" t="s">
        <v>8949</v>
      </c>
      <c r="B5738" s="203">
        <v>1256.93</v>
      </c>
      <c r="D5738" s="53" t="s">
        <v>8615</v>
      </c>
      <c r="E5738" s="55" t="s">
        <v>8614</v>
      </c>
      <c r="F5738" s="53" t="s">
        <v>83</v>
      </c>
    </row>
    <row r="5739" spans="1:6" x14ac:dyDescent="0.2">
      <c r="A5739" s="202" t="s">
        <v>8951</v>
      </c>
      <c r="B5739" s="203">
        <v>1161.1500000000001</v>
      </c>
      <c r="D5739" s="53" t="s">
        <v>8616</v>
      </c>
      <c r="E5739" s="55" t="s">
        <v>8617</v>
      </c>
      <c r="F5739" s="53" t="s">
        <v>83</v>
      </c>
    </row>
    <row r="5740" spans="1:6" x14ac:dyDescent="0.2">
      <c r="A5740" s="202" t="s">
        <v>8952</v>
      </c>
      <c r="B5740" s="203">
        <v>1646.84</v>
      </c>
      <c r="D5740" s="53" t="s">
        <v>8618</v>
      </c>
      <c r="E5740" s="55" t="s">
        <v>8617</v>
      </c>
      <c r="F5740" s="53" t="s">
        <v>83</v>
      </c>
    </row>
    <row r="5741" spans="1:6" x14ac:dyDescent="0.2">
      <c r="A5741" s="202" t="s">
        <v>8954</v>
      </c>
      <c r="B5741" s="203">
        <v>1522.56</v>
      </c>
      <c r="D5741" s="53" t="s">
        <v>8619</v>
      </c>
      <c r="E5741" s="55" t="s">
        <v>8620</v>
      </c>
      <c r="F5741" s="53" t="s">
        <v>83</v>
      </c>
    </row>
    <row r="5742" spans="1:6" x14ac:dyDescent="0.2">
      <c r="A5742" s="202" t="s">
        <v>8955</v>
      </c>
      <c r="B5742" s="203">
        <v>3146.09</v>
      </c>
      <c r="D5742" s="53" t="s">
        <v>8621</v>
      </c>
      <c r="E5742" s="55" t="s">
        <v>8620</v>
      </c>
      <c r="F5742" s="53" t="s">
        <v>83</v>
      </c>
    </row>
    <row r="5743" spans="1:6" x14ac:dyDescent="0.2">
      <c r="A5743" s="202" t="s">
        <v>8957</v>
      </c>
      <c r="B5743" s="203">
        <v>2916.89</v>
      </c>
      <c r="D5743" s="53" t="s">
        <v>8622</v>
      </c>
      <c r="E5743" s="55" t="s">
        <v>8623</v>
      </c>
      <c r="F5743" s="53" t="s">
        <v>83</v>
      </c>
    </row>
    <row r="5744" spans="1:6" x14ac:dyDescent="0.2">
      <c r="A5744" s="202" t="s">
        <v>8958</v>
      </c>
      <c r="B5744" s="203">
        <v>4039.21</v>
      </c>
      <c r="D5744" s="53" t="s">
        <v>8624</v>
      </c>
      <c r="E5744" s="55" t="s">
        <v>8623</v>
      </c>
      <c r="F5744" s="53" t="s">
        <v>83</v>
      </c>
    </row>
    <row r="5745" spans="1:6" x14ac:dyDescent="0.2">
      <c r="A5745" s="202" t="s">
        <v>8960</v>
      </c>
      <c r="B5745" s="203">
        <v>3748.46</v>
      </c>
      <c r="D5745" s="53" t="s">
        <v>8625</v>
      </c>
      <c r="E5745" s="55" t="s">
        <v>8626</v>
      </c>
      <c r="F5745" s="53" t="s">
        <v>83</v>
      </c>
    </row>
    <row r="5746" spans="1:6" x14ac:dyDescent="0.2">
      <c r="A5746" s="202" t="s">
        <v>8961</v>
      </c>
      <c r="B5746" s="203">
        <v>23.28</v>
      </c>
      <c r="D5746" s="53" t="s">
        <v>8627</v>
      </c>
      <c r="E5746" s="55" t="s">
        <v>8626</v>
      </c>
      <c r="F5746" s="53" t="s">
        <v>83</v>
      </c>
    </row>
    <row r="5747" spans="1:6" x14ac:dyDescent="0.2">
      <c r="A5747" s="202" t="s">
        <v>8963</v>
      </c>
      <c r="B5747" s="203">
        <v>20.3</v>
      </c>
      <c r="D5747" s="53" t="s">
        <v>8628</v>
      </c>
      <c r="E5747" s="55" t="s">
        <v>8629</v>
      </c>
      <c r="F5747" s="53" t="s">
        <v>83</v>
      </c>
    </row>
    <row r="5748" spans="1:6" x14ac:dyDescent="0.2">
      <c r="A5748" s="202" t="s">
        <v>8964</v>
      </c>
      <c r="B5748" s="203">
        <v>35.93</v>
      </c>
      <c r="D5748" s="53" t="s">
        <v>8630</v>
      </c>
      <c r="E5748" s="55" t="s">
        <v>8629</v>
      </c>
      <c r="F5748" s="53" t="s">
        <v>83</v>
      </c>
    </row>
    <row r="5749" spans="1:6" x14ac:dyDescent="0.2">
      <c r="A5749" s="202" t="s">
        <v>8966</v>
      </c>
      <c r="B5749" s="203">
        <v>31.38</v>
      </c>
      <c r="D5749" s="53" t="s">
        <v>8631</v>
      </c>
      <c r="E5749" s="55" t="s">
        <v>8632</v>
      </c>
      <c r="F5749" s="53" t="s">
        <v>83</v>
      </c>
    </row>
    <row r="5750" spans="1:6" x14ac:dyDescent="0.2">
      <c r="A5750" s="202" t="s">
        <v>8967</v>
      </c>
      <c r="B5750" s="203">
        <v>43.48</v>
      </c>
      <c r="D5750" s="53" t="s">
        <v>8633</v>
      </c>
      <c r="E5750" s="55" t="s">
        <v>8632</v>
      </c>
      <c r="F5750" s="53" t="s">
        <v>83</v>
      </c>
    </row>
    <row r="5751" spans="1:6" x14ac:dyDescent="0.2">
      <c r="A5751" s="202" t="s">
        <v>8969</v>
      </c>
      <c r="B5751" s="203">
        <v>38.06</v>
      </c>
      <c r="D5751" s="53" t="s">
        <v>8634</v>
      </c>
      <c r="E5751" s="55" t="s">
        <v>8635</v>
      </c>
      <c r="F5751" s="53" t="s">
        <v>83</v>
      </c>
    </row>
    <row r="5752" spans="1:6" x14ac:dyDescent="0.2">
      <c r="A5752" s="202" t="s">
        <v>8970</v>
      </c>
      <c r="B5752" s="203">
        <v>42.12</v>
      </c>
      <c r="D5752" s="53" t="s">
        <v>8636</v>
      </c>
      <c r="E5752" s="55" t="s">
        <v>8635</v>
      </c>
      <c r="F5752" s="53" t="s">
        <v>83</v>
      </c>
    </row>
    <row r="5753" spans="1:6" x14ac:dyDescent="0.2">
      <c r="A5753" s="202" t="s">
        <v>8972</v>
      </c>
      <c r="B5753" s="203">
        <v>39.840000000000003</v>
      </c>
      <c r="D5753" s="53" t="s">
        <v>8637</v>
      </c>
      <c r="E5753" s="55" t="s">
        <v>8638</v>
      </c>
      <c r="F5753" s="53" t="s">
        <v>83</v>
      </c>
    </row>
    <row r="5754" spans="1:6" x14ac:dyDescent="0.2">
      <c r="A5754" s="202" t="s">
        <v>8973</v>
      </c>
      <c r="B5754" s="203">
        <v>46.74</v>
      </c>
      <c r="D5754" s="53" t="s">
        <v>8639</v>
      </c>
      <c r="E5754" s="55" t="s">
        <v>8638</v>
      </c>
      <c r="F5754" s="53" t="s">
        <v>83</v>
      </c>
    </row>
    <row r="5755" spans="1:6" x14ac:dyDescent="0.2">
      <c r="A5755" s="202" t="s">
        <v>8975</v>
      </c>
      <c r="B5755" s="203">
        <v>44.18</v>
      </c>
      <c r="D5755" s="53" t="s">
        <v>8640</v>
      </c>
      <c r="E5755" s="55" t="s">
        <v>8641</v>
      </c>
      <c r="F5755" s="53" t="s">
        <v>83</v>
      </c>
    </row>
    <row r="5756" spans="1:6" x14ac:dyDescent="0.2">
      <c r="A5756" s="202" t="s">
        <v>8976</v>
      </c>
      <c r="B5756" s="203">
        <v>49.67</v>
      </c>
      <c r="D5756" s="53" t="s">
        <v>8642</v>
      </c>
      <c r="E5756" s="55" t="s">
        <v>8641</v>
      </c>
      <c r="F5756" s="53" t="s">
        <v>83</v>
      </c>
    </row>
    <row r="5757" spans="1:6" x14ac:dyDescent="0.2">
      <c r="A5757" s="202" t="s">
        <v>8978</v>
      </c>
      <c r="B5757" s="203">
        <v>46.9</v>
      </c>
      <c r="D5757" s="53" t="s">
        <v>8643</v>
      </c>
      <c r="E5757" s="55" t="s">
        <v>8644</v>
      </c>
      <c r="F5757" s="53" t="s">
        <v>83</v>
      </c>
    </row>
    <row r="5758" spans="1:6" x14ac:dyDescent="0.2">
      <c r="A5758" s="202" t="s">
        <v>8979</v>
      </c>
      <c r="B5758" s="203">
        <v>54.34</v>
      </c>
      <c r="D5758" s="53" t="s">
        <v>8645</v>
      </c>
      <c r="E5758" s="55" t="s">
        <v>8644</v>
      </c>
      <c r="F5758" s="53" t="s">
        <v>83</v>
      </c>
    </row>
    <row r="5759" spans="1:6" x14ac:dyDescent="0.2">
      <c r="A5759" s="202" t="s">
        <v>8981</v>
      </c>
      <c r="B5759" s="203">
        <v>51.28</v>
      </c>
      <c r="D5759" s="53" t="s">
        <v>8646</v>
      </c>
      <c r="E5759" s="55" t="s">
        <v>8647</v>
      </c>
      <c r="F5759" s="53" t="s">
        <v>83</v>
      </c>
    </row>
    <row r="5760" spans="1:6" x14ac:dyDescent="0.2">
      <c r="A5760" s="202" t="s">
        <v>8982</v>
      </c>
      <c r="B5760" s="203">
        <v>56.84</v>
      </c>
      <c r="D5760" s="53" t="s">
        <v>8648</v>
      </c>
      <c r="E5760" s="55" t="s">
        <v>8647</v>
      </c>
      <c r="F5760" s="53" t="s">
        <v>83</v>
      </c>
    </row>
    <row r="5761" spans="1:6" x14ac:dyDescent="0.2">
      <c r="A5761" s="202" t="s">
        <v>8984</v>
      </c>
      <c r="B5761" s="203">
        <v>53.64</v>
      </c>
      <c r="D5761" s="53" t="s">
        <v>8649</v>
      </c>
      <c r="E5761" s="55" t="s">
        <v>8650</v>
      </c>
      <c r="F5761" s="53" t="s">
        <v>83</v>
      </c>
    </row>
    <row r="5762" spans="1:6" x14ac:dyDescent="0.2">
      <c r="A5762" s="202" t="s">
        <v>8985</v>
      </c>
      <c r="B5762" s="203">
        <v>63.09</v>
      </c>
      <c r="D5762" s="53" t="s">
        <v>8651</v>
      </c>
      <c r="E5762" s="55" t="s">
        <v>8650</v>
      </c>
      <c r="F5762" s="53" t="s">
        <v>83</v>
      </c>
    </row>
    <row r="5763" spans="1:6" x14ac:dyDescent="0.2">
      <c r="A5763" s="202" t="s">
        <v>8987</v>
      </c>
      <c r="B5763" s="203">
        <v>59.44</v>
      </c>
      <c r="D5763" s="53" t="s">
        <v>8652</v>
      </c>
      <c r="E5763" s="55" t="s">
        <v>8653</v>
      </c>
      <c r="F5763" s="53" t="s">
        <v>83</v>
      </c>
    </row>
    <row r="5764" spans="1:6" x14ac:dyDescent="0.2">
      <c r="A5764" s="202" t="s">
        <v>8988</v>
      </c>
      <c r="B5764" s="203">
        <v>66.14</v>
      </c>
      <c r="D5764" s="53" t="s">
        <v>8654</v>
      </c>
      <c r="E5764" s="55" t="s">
        <v>8653</v>
      </c>
      <c r="F5764" s="53" t="s">
        <v>83</v>
      </c>
    </row>
    <row r="5765" spans="1:6" x14ac:dyDescent="0.2">
      <c r="A5765" s="202" t="s">
        <v>8990</v>
      </c>
      <c r="B5765" s="203">
        <v>62.27</v>
      </c>
      <c r="D5765" s="53" t="s">
        <v>8655</v>
      </c>
      <c r="E5765" s="55" t="s">
        <v>8656</v>
      </c>
      <c r="F5765" s="53" t="s">
        <v>83</v>
      </c>
    </row>
    <row r="5766" spans="1:6" x14ac:dyDescent="0.2">
      <c r="A5766" s="202" t="s">
        <v>8991</v>
      </c>
      <c r="B5766" s="203">
        <v>70.88</v>
      </c>
      <c r="D5766" s="53" t="s">
        <v>8657</v>
      </c>
      <c r="E5766" s="55" t="s">
        <v>8656</v>
      </c>
      <c r="F5766" s="53" t="s">
        <v>83</v>
      </c>
    </row>
    <row r="5767" spans="1:6" x14ac:dyDescent="0.2">
      <c r="A5767" s="202" t="s">
        <v>8993</v>
      </c>
      <c r="B5767" s="203">
        <v>66.72</v>
      </c>
      <c r="D5767" s="53" t="s">
        <v>8658</v>
      </c>
      <c r="E5767" s="55" t="s">
        <v>8659</v>
      </c>
      <c r="F5767" s="53" t="s">
        <v>83</v>
      </c>
    </row>
    <row r="5768" spans="1:6" x14ac:dyDescent="0.2">
      <c r="A5768" s="202" t="s">
        <v>8994</v>
      </c>
      <c r="B5768" s="203">
        <v>44.46</v>
      </c>
      <c r="D5768" s="53" t="s">
        <v>8660</v>
      </c>
      <c r="E5768" s="55" t="s">
        <v>8659</v>
      </c>
      <c r="F5768" s="53" t="s">
        <v>83</v>
      </c>
    </row>
    <row r="5769" spans="1:6" x14ac:dyDescent="0.2">
      <c r="A5769" s="202" t="s">
        <v>8996</v>
      </c>
      <c r="B5769" s="203">
        <v>42.02</v>
      </c>
      <c r="D5769" s="53" t="s">
        <v>8661</v>
      </c>
      <c r="E5769" s="55" t="s">
        <v>8662</v>
      </c>
      <c r="F5769" s="53" t="s">
        <v>83</v>
      </c>
    </row>
    <row r="5770" spans="1:6" x14ac:dyDescent="0.2">
      <c r="A5770" s="202" t="s">
        <v>8997</v>
      </c>
      <c r="B5770" s="203">
        <v>49.82</v>
      </c>
      <c r="D5770" s="53" t="s">
        <v>8663</v>
      </c>
      <c r="E5770" s="55" t="s">
        <v>8662</v>
      </c>
      <c r="F5770" s="53" t="s">
        <v>83</v>
      </c>
    </row>
    <row r="5771" spans="1:6" x14ac:dyDescent="0.2">
      <c r="A5771" s="202" t="s">
        <v>8999</v>
      </c>
      <c r="B5771" s="203">
        <v>47.04</v>
      </c>
      <c r="D5771" s="53" t="s">
        <v>8664</v>
      </c>
      <c r="E5771" s="55" t="s">
        <v>8665</v>
      </c>
      <c r="F5771" s="53" t="s">
        <v>83</v>
      </c>
    </row>
    <row r="5772" spans="1:6" x14ac:dyDescent="0.2">
      <c r="A5772" s="202" t="s">
        <v>9000</v>
      </c>
      <c r="B5772" s="203">
        <v>53.48</v>
      </c>
      <c r="D5772" s="53" t="s">
        <v>8666</v>
      </c>
      <c r="E5772" s="55" t="s">
        <v>8665</v>
      </c>
      <c r="F5772" s="53" t="s">
        <v>83</v>
      </c>
    </row>
    <row r="5773" spans="1:6" x14ac:dyDescent="0.2">
      <c r="A5773" s="202" t="s">
        <v>9002</v>
      </c>
      <c r="B5773" s="203">
        <v>50.44</v>
      </c>
      <c r="D5773" s="53" t="s">
        <v>8667</v>
      </c>
      <c r="E5773" s="55" t="s">
        <v>8668</v>
      </c>
      <c r="F5773" s="53" t="s">
        <v>83</v>
      </c>
    </row>
    <row r="5774" spans="1:6" x14ac:dyDescent="0.2">
      <c r="A5774" s="202" t="s">
        <v>9003</v>
      </c>
      <c r="B5774" s="203">
        <v>58.94</v>
      </c>
      <c r="D5774" s="53" t="s">
        <v>8669</v>
      </c>
      <c r="E5774" s="55" t="s">
        <v>8668</v>
      </c>
      <c r="F5774" s="53" t="s">
        <v>83</v>
      </c>
    </row>
    <row r="5775" spans="1:6" x14ac:dyDescent="0.2">
      <c r="A5775" s="202" t="s">
        <v>9005</v>
      </c>
      <c r="B5775" s="203">
        <v>55.56</v>
      </c>
      <c r="D5775" s="53" t="s">
        <v>8670</v>
      </c>
      <c r="E5775" s="55" t="s">
        <v>8671</v>
      </c>
      <c r="F5775" s="53" t="s">
        <v>83</v>
      </c>
    </row>
    <row r="5776" spans="1:6" x14ac:dyDescent="0.2">
      <c r="A5776" s="202" t="s">
        <v>9006</v>
      </c>
      <c r="B5776" s="203">
        <v>62.75</v>
      </c>
      <c r="D5776" s="53" t="s">
        <v>8672</v>
      </c>
      <c r="E5776" s="55" t="s">
        <v>8671</v>
      </c>
      <c r="F5776" s="53" t="s">
        <v>83</v>
      </c>
    </row>
    <row r="5777" spans="1:6" x14ac:dyDescent="0.2">
      <c r="A5777" s="202" t="s">
        <v>9008</v>
      </c>
      <c r="B5777" s="203">
        <v>59.09</v>
      </c>
      <c r="D5777" s="53" t="s">
        <v>8673</v>
      </c>
      <c r="E5777" s="55" t="s">
        <v>8674</v>
      </c>
      <c r="F5777" s="53" t="s">
        <v>83</v>
      </c>
    </row>
    <row r="5778" spans="1:6" x14ac:dyDescent="0.2">
      <c r="A5778" s="202" t="s">
        <v>9009</v>
      </c>
      <c r="B5778" s="203">
        <v>69.239999999999995</v>
      </c>
      <c r="D5778" s="53" t="s">
        <v>8675</v>
      </c>
      <c r="E5778" s="55" t="s">
        <v>8674</v>
      </c>
      <c r="F5778" s="53" t="s">
        <v>83</v>
      </c>
    </row>
    <row r="5779" spans="1:6" x14ac:dyDescent="0.2">
      <c r="A5779" s="202" t="s">
        <v>9011</v>
      </c>
      <c r="B5779" s="203">
        <v>65.16</v>
      </c>
      <c r="D5779" s="53" t="s">
        <v>8676</v>
      </c>
      <c r="E5779" s="55" t="s">
        <v>8677</v>
      </c>
      <c r="F5779" s="53" t="s">
        <v>83</v>
      </c>
    </row>
    <row r="5780" spans="1:6" x14ac:dyDescent="0.2">
      <c r="A5780" s="202" t="s">
        <v>9012</v>
      </c>
      <c r="B5780" s="203">
        <v>72.760000000000005</v>
      </c>
      <c r="D5780" s="53" t="s">
        <v>8678</v>
      </c>
      <c r="E5780" s="55" t="s">
        <v>8677</v>
      </c>
      <c r="F5780" s="53" t="s">
        <v>83</v>
      </c>
    </row>
    <row r="5781" spans="1:6" x14ac:dyDescent="0.2">
      <c r="A5781" s="202" t="s">
        <v>9014</v>
      </c>
      <c r="B5781" s="203">
        <v>68.42</v>
      </c>
      <c r="D5781" s="53" t="s">
        <v>8679</v>
      </c>
      <c r="E5781" s="55" t="s">
        <v>8680</v>
      </c>
      <c r="F5781" s="53" t="s">
        <v>83</v>
      </c>
    </row>
    <row r="5782" spans="1:6" x14ac:dyDescent="0.2">
      <c r="A5782" s="202" t="s">
        <v>9015</v>
      </c>
      <c r="B5782" s="203">
        <v>79</v>
      </c>
      <c r="D5782" s="53" t="s">
        <v>8681</v>
      </c>
      <c r="E5782" s="55" t="s">
        <v>8680</v>
      </c>
      <c r="F5782" s="53" t="s">
        <v>83</v>
      </c>
    </row>
    <row r="5783" spans="1:6" x14ac:dyDescent="0.2">
      <c r="A5783" s="202" t="s">
        <v>9017</v>
      </c>
      <c r="B5783" s="203">
        <v>74.260000000000005</v>
      </c>
      <c r="D5783" s="53" t="s">
        <v>8682</v>
      </c>
      <c r="E5783" s="55" t="s">
        <v>8683</v>
      </c>
      <c r="F5783" s="53" t="s">
        <v>83</v>
      </c>
    </row>
    <row r="5784" spans="1:6" x14ac:dyDescent="0.2">
      <c r="A5784" s="202" t="s">
        <v>9018</v>
      </c>
      <c r="B5784" s="203">
        <v>86.18</v>
      </c>
      <c r="D5784" s="53" t="s">
        <v>8684</v>
      </c>
      <c r="E5784" s="55" t="s">
        <v>8683</v>
      </c>
      <c r="F5784" s="53" t="s">
        <v>83</v>
      </c>
    </row>
    <row r="5785" spans="1:6" x14ac:dyDescent="0.2">
      <c r="A5785" s="202" t="s">
        <v>9020</v>
      </c>
      <c r="B5785" s="203">
        <v>80.92</v>
      </c>
      <c r="D5785" s="53" t="s">
        <v>8685</v>
      </c>
      <c r="E5785" s="55" t="s">
        <v>8686</v>
      </c>
      <c r="F5785" s="53" t="s">
        <v>83</v>
      </c>
    </row>
    <row r="5786" spans="1:6" x14ac:dyDescent="0.2">
      <c r="A5786" s="202" t="s">
        <v>9021</v>
      </c>
      <c r="B5786" s="203">
        <v>167.41</v>
      </c>
      <c r="D5786" s="53" t="s">
        <v>8687</v>
      </c>
      <c r="E5786" s="55" t="s">
        <v>8686</v>
      </c>
      <c r="F5786" s="53" t="s">
        <v>83</v>
      </c>
    </row>
    <row r="5787" spans="1:6" x14ac:dyDescent="0.2">
      <c r="A5787" s="202" t="s">
        <v>9023</v>
      </c>
      <c r="B5787" s="203">
        <v>153.16</v>
      </c>
      <c r="D5787" s="53" t="s">
        <v>8688</v>
      </c>
      <c r="E5787" s="55" t="s">
        <v>8689</v>
      </c>
      <c r="F5787" s="53" t="s">
        <v>83</v>
      </c>
    </row>
    <row r="5788" spans="1:6" x14ac:dyDescent="0.2">
      <c r="A5788" s="202" t="s">
        <v>9024</v>
      </c>
      <c r="B5788" s="203">
        <v>175.03</v>
      </c>
      <c r="D5788" s="53" t="s">
        <v>8690</v>
      </c>
      <c r="E5788" s="55" t="s">
        <v>8689</v>
      </c>
      <c r="F5788" s="53" t="s">
        <v>83</v>
      </c>
    </row>
    <row r="5789" spans="1:6" x14ac:dyDescent="0.2">
      <c r="A5789" s="202" t="s">
        <v>9026</v>
      </c>
      <c r="B5789" s="203">
        <v>160.24</v>
      </c>
      <c r="D5789" s="53" t="s">
        <v>8691</v>
      </c>
      <c r="E5789" s="55" t="s">
        <v>8692</v>
      </c>
      <c r="F5789" s="53" t="s">
        <v>83</v>
      </c>
    </row>
    <row r="5790" spans="1:6" x14ac:dyDescent="0.2">
      <c r="A5790" s="202" t="s">
        <v>9027</v>
      </c>
      <c r="B5790" s="203">
        <v>97.59</v>
      </c>
      <c r="D5790" s="53" t="s">
        <v>8693</v>
      </c>
      <c r="E5790" s="55" t="s">
        <v>8692</v>
      </c>
      <c r="F5790" s="53" t="s">
        <v>83</v>
      </c>
    </row>
    <row r="5791" spans="1:6" x14ac:dyDescent="0.2">
      <c r="A5791" s="202" t="s">
        <v>9029</v>
      </c>
      <c r="B5791" s="203">
        <v>90.16</v>
      </c>
      <c r="D5791" s="53" t="s">
        <v>8694</v>
      </c>
      <c r="E5791" s="55" t="s">
        <v>8695</v>
      </c>
      <c r="F5791" s="53" t="s">
        <v>83</v>
      </c>
    </row>
    <row r="5792" spans="1:6" x14ac:dyDescent="0.2">
      <c r="A5792" s="202" t="s">
        <v>9030</v>
      </c>
      <c r="B5792" s="203">
        <v>100.83</v>
      </c>
      <c r="D5792" s="53" t="s">
        <v>8696</v>
      </c>
      <c r="E5792" s="55" t="s">
        <v>8695</v>
      </c>
      <c r="F5792" s="53" t="s">
        <v>83</v>
      </c>
    </row>
    <row r="5793" spans="1:6" x14ac:dyDescent="0.2">
      <c r="A5793" s="202" t="s">
        <v>9032</v>
      </c>
      <c r="B5793" s="203">
        <v>93.1</v>
      </c>
      <c r="D5793" s="53" t="s">
        <v>8697</v>
      </c>
      <c r="E5793" s="55" t="s">
        <v>8698</v>
      </c>
      <c r="F5793" s="53" t="s">
        <v>83</v>
      </c>
    </row>
    <row r="5794" spans="1:6" x14ac:dyDescent="0.2">
      <c r="A5794" s="202" t="s">
        <v>9033</v>
      </c>
      <c r="B5794" s="203">
        <v>109.59</v>
      </c>
      <c r="D5794" s="53" t="s">
        <v>8699</v>
      </c>
      <c r="E5794" s="55" t="s">
        <v>8698</v>
      </c>
      <c r="F5794" s="53" t="s">
        <v>83</v>
      </c>
    </row>
    <row r="5795" spans="1:6" x14ac:dyDescent="0.2">
      <c r="A5795" s="202" t="s">
        <v>9035</v>
      </c>
      <c r="B5795" s="203">
        <v>101.22</v>
      </c>
      <c r="D5795" s="53" t="s">
        <v>8700</v>
      </c>
      <c r="E5795" s="55" t="s">
        <v>8701</v>
      </c>
      <c r="F5795" s="53" t="s">
        <v>83</v>
      </c>
    </row>
    <row r="5796" spans="1:6" x14ac:dyDescent="0.2">
      <c r="A5796" s="202" t="s">
        <v>9036</v>
      </c>
      <c r="B5796" s="203">
        <v>114.34</v>
      </c>
      <c r="D5796" s="53" t="s">
        <v>8702</v>
      </c>
      <c r="E5796" s="55" t="s">
        <v>8701</v>
      </c>
      <c r="F5796" s="53" t="s">
        <v>83</v>
      </c>
    </row>
    <row r="5797" spans="1:6" x14ac:dyDescent="0.2">
      <c r="A5797" s="202" t="s">
        <v>9038</v>
      </c>
      <c r="B5797" s="203">
        <v>105.64</v>
      </c>
      <c r="D5797" s="53" t="s">
        <v>8703</v>
      </c>
      <c r="E5797" s="55" t="s">
        <v>8704</v>
      </c>
      <c r="F5797" s="53" t="s">
        <v>83</v>
      </c>
    </row>
    <row r="5798" spans="1:6" x14ac:dyDescent="0.2">
      <c r="A5798" s="202" t="s">
        <v>9039</v>
      </c>
      <c r="B5798" s="203">
        <v>142.56</v>
      </c>
      <c r="D5798" s="53" t="s">
        <v>8705</v>
      </c>
      <c r="E5798" s="55" t="s">
        <v>8704</v>
      </c>
      <c r="F5798" s="53" t="s">
        <v>83</v>
      </c>
    </row>
    <row r="5799" spans="1:6" x14ac:dyDescent="0.2">
      <c r="A5799" s="202" t="s">
        <v>9041</v>
      </c>
      <c r="B5799" s="203">
        <v>131.04</v>
      </c>
      <c r="D5799" s="53" t="s">
        <v>8706</v>
      </c>
      <c r="E5799" s="55" t="s">
        <v>8707</v>
      </c>
      <c r="F5799" s="53" t="s">
        <v>83</v>
      </c>
    </row>
    <row r="5800" spans="1:6" x14ac:dyDescent="0.2">
      <c r="A5800" s="202" t="s">
        <v>9042</v>
      </c>
      <c r="B5800" s="203">
        <v>175.79</v>
      </c>
      <c r="D5800" s="53" t="s">
        <v>8708</v>
      </c>
      <c r="E5800" s="55" t="s">
        <v>8707</v>
      </c>
      <c r="F5800" s="53" t="s">
        <v>83</v>
      </c>
    </row>
    <row r="5801" spans="1:6" x14ac:dyDescent="0.2">
      <c r="A5801" s="202" t="s">
        <v>9044</v>
      </c>
      <c r="B5801" s="203">
        <v>161</v>
      </c>
      <c r="D5801" s="53" t="s">
        <v>8709</v>
      </c>
      <c r="E5801" s="55" t="s">
        <v>8710</v>
      </c>
      <c r="F5801" s="53" t="s">
        <v>83</v>
      </c>
    </row>
    <row r="5802" spans="1:6" x14ac:dyDescent="0.2">
      <c r="A5802" s="202" t="s">
        <v>9045</v>
      </c>
      <c r="B5802" s="203">
        <v>186.88</v>
      </c>
      <c r="D5802" s="53" t="s">
        <v>8711</v>
      </c>
      <c r="E5802" s="55" t="s">
        <v>8710</v>
      </c>
      <c r="F5802" s="53" t="s">
        <v>83</v>
      </c>
    </row>
    <row r="5803" spans="1:6" x14ac:dyDescent="0.2">
      <c r="A5803" s="202" t="s">
        <v>9047</v>
      </c>
      <c r="B5803" s="203">
        <v>171.31</v>
      </c>
      <c r="D5803" s="53" t="s">
        <v>8712</v>
      </c>
      <c r="E5803" s="55" t="s">
        <v>8713</v>
      </c>
      <c r="F5803" s="53" t="s">
        <v>83</v>
      </c>
    </row>
    <row r="5804" spans="1:6" x14ac:dyDescent="0.2">
      <c r="A5804" s="202" t="s">
        <v>9048</v>
      </c>
      <c r="B5804" s="203">
        <v>196.45</v>
      </c>
      <c r="D5804" s="53" t="s">
        <v>8714</v>
      </c>
      <c r="E5804" s="55" t="s">
        <v>8713</v>
      </c>
      <c r="F5804" s="53" t="s">
        <v>83</v>
      </c>
    </row>
    <row r="5805" spans="1:6" x14ac:dyDescent="0.2">
      <c r="A5805" s="202" t="s">
        <v>9050</v>
      </c>
      <c r="B5805" s="203">
        <v>180.21</v>
      </c>
      <c r="D5805" s="53" t="s">
        <v>8715</v>
      </c>
      <c r="E5805" s="55" t="s">
        <v>8716</v>
      </c>
      <c r="F5805" s="53" t="s">
        <v>83</v>
      </c>
    </row>
    <row r="5806" spans="1:6" x14ac:dyDescent="0.2">
      <c r="A5806" s="202" t="s">
        <v>9051</v>
      </c>
      <c r="B5806" s="203">
        <v>216.85</v>
      </c>
      <c r="D5806" s="53" t="s">
        <v>8717</v>
      </c>
      <c r="E5806" s="55" t="s">
        <v>8716</v>
      </c>
      <c r="F5806" s="53" t="s">
        <v>83</v>
      </c>
    </row>
    <row r="5807" spans="1:6" x14ac:dyDescent="0.2">
      <c r="A5807" s="202" t="s">
        <v>9053</v>
      </c>
      <c r="B5807" s="203">
        <v>198.95</v>
      </c>
      <c r="D5807" s="53" t="s">
        <v>8718</v>
      </c>
      <c r="E5807" s="55" t="s">
        <v>8719</v>
      </c>
      <c r="F5807" s="53" t="s">
        <v>83</v>
      </c>
    </row>
    <row r="5808" spans="1:6" x14ac:dyDescent="0.2">
      <c r="A5808" s="202" t="s">
        <v>9054</v>
      </c>
      <c r="B5808" s="203">
        <v>237.45</v>
      </c>
      <c r="D5808" s="53" t="s">
        <v>8720</v>
      </c>
      <c r="E5808" s="55" t="s">
        <v>8719</v>
      </c>
      <c r="F5808" s="53" t="s">
        <v>83</v>
      </c>
    </row>
    <row r="5809" spans="1:6" x14ac:dyDescent="0.2">
      <c r="A5809" s="202" t="s">
        <v>9056</v>
      </c>
      <c r="B5809" s="203">
        <v>217.88</v>
      </c>
      <c r="D5809" s="53" t="s">
        <v>8721</v>
      </c>
      <c r="E5809" s="55" t="s">
        <v>8722</v>
      </c>
      <c r="F5809" s="53" t="s">
        <v>83</v>
      </c>
    </row>
    <row r="5810" spans="1:6" x14ac:dyDescent="0.2">
      <c r="A5810" s="202" t="s">
        <v>9057</v>
      </c>
      <c r="B5810" s="203">
        <v>276.52</v>
      </c>
      <c r="D5810" s="53" t="s">
        <v>8723</v>
      </c>
      <c r="E5810" s="55" t="s">
        <v>8722</v>
      </c>
      <c r="F5810" s="53" t="s">
        <v>83</v>
      </c>
    </row>
    <row r="5811" spans="1:6" x14ac:dyDescent="0.2">
      <c r="A5811" s="202" t="s">
        <v>9059</v>
      </c>
      <c r="B5811" s="203">
        <v>253.88</v>
      </c>
      <c r="D5811" s="53" t="s">
        <v>8724</v>
      </c>
      <c r="E5811" s="55" t="s">
        <v>8725</v>
      </c>
      <c r="F5811" s="53" t="s">
        <v>83</v>
      </c>
    </row>
    <row r="5812" spans="1:6" x14ac:dyDescent="0.2">
      <c r="A5812" s="202" t="s">
        <v>9060</v>
      </c>
      <c r="B5812" s="203">
        <v>115.35</v>
      </c>
      <c r="D5812" s="53" t="s">
        <v>8726</v>
      </c>
      <c r="E5812" s="55" t="s">
        <v>8725</v>
      </c>
      <c r="F5812" s="53" t="s">
        <v>83</v>
      </c>
    </row>
    <row r="5813" spans="1:6" x14ac:dyDescent="0.2">
      <c r="A5813" s="202" t="s">
        <v>9062</v>
      </c>
      <c r="B5813" s="203">
        <v>106.45</v>
      </c>
      <c r="D5813" s="53" t="s">
        <v>8727</v>
      </c>
      <c r="E5813" s="55" t="s">
        <v>8728</v>
      </c>
      <c r="F5813" s="53" t="s">
        <v>83</v>
      </c>
    </row>
    <row r="5814" spans="1:6" x14ac:dyDescent="0.2">
      <c r="A5814" s="202" t="s">
        <v>9063</v>
      </c>
      <c r="B5814" s="203">
        <v>125.31</v>
      </c>
      <c r="D5814" s="53" t="s">
        <v>8729</v>
      </c>
      <c r="E5814" s="55" t="s">
        <v>8728</v>
      </c>
      <c r="F5814" s="53" t="s">
        <v>83</v>
      </c>
    </row>
    <row r="5815" spans="1:6" x14ac:dyDescent="0.2">
      <c r="A5815" s="202" t="s">
        <v>9065</v>
      </c>
      <c r="B5815" s="203">
        <v>115.67</v>
      </c>
      <c r="D5815" s="53" t="s">
        <v>8730</v>
      </c>
      <c r="E5815" s="55" t="s">
        <v>8731</v>
      </c>
      <c r="F5815" s="53" t="s">
        <v>83</v>
      </c>
    </row>
    <row r="5816" spans="1:6" x14ac:dyDescent="0.2">
      <c r="A5816" s="202" t="s">
        <v>9066</v>
      </c>
      <c r="B5816" s="203">
        <v>137.68</v>
      </c>
      <c r="D5816" s="53" t="s">
        <v>8732</v>
      </c>
      <c r="E5816" s="55" t="s">
        <v>8731</v>
      </c>
      <c r="F5816" s="53" t="s">
        <v>83</v>
      </c>
    </row>
    <row r="5817" spans="1:6" x14ac:dyDescent="0.2">
      <c r="A5817" s="202" t="s">
        <v>9068</v>
      </c>
      <c r="B5817" s="203">
        <v>127.12</v>
      </c>
      <c r="D5817" s="53" t="s">
        <v>8733</v>
      </c>
      <c r="E5817" s="55" t="s">
        <v>8734</v>
      </c>
      <c r="F5817" s="53" t="s">
        <v>83</v>
      </c>
    </row>
    <row r="5818" spans="1:6" x14ac:dyDescent="0.2">
      <c r="A5818" s="202" t="s">
        <v>9069</v>
      </c>
      <c r="B5818" s="203">
        <v>150.65</v>
      </c>
      <c r="D5818" s="53" t="s">
        <v>8735</v>
      </c>
      <c r="E5818" s="55" t="s">
        <v>8734</v>
      </c>
      <c r="F5818" s="53" t="s">
        <v>83</v>
      </c>
    </row>
    <row r="5819" spans="1:6" x14ac:dyDescent="0.2">
      <c r="A5819" s="202" t="s">
        <v>9071</v>
      </c>
      <c r="B5819" s="203">
        <v>139.13</v>
      </c>
      <c r="D5819" s="53" t="s">
        <v>8736</v>
      </c>
      <c r="E5819" s="55" t="s">
        <v>8737</v>
      </c>
      <c r="F5819" s="53" t="s">
        <v>83</v>
      </c>
    </row>
    <row r="5820" spans="1:6" x14ac:dyDescent="0.2">
      <c r="A5820" s="202" t="s">
        <v>9072</v>
      </c>
      <c r="B5820" s="203">
        <v>178.01</v>
      </c>
      <c r="D5820" s="53" t="s">
        <v>8738</v>
      </c>
      <c r="E5820" s="55" t="s">
        <v>8737</v>
      </c>
      <c r="F5820" s="53" t="s">
        <v>83</v>
      </c>
    </row>
    <row r="5821" spans="1:6" x14ac:dyDescent="0.2">
      <c r="A5821" s="202" t="s">
        <v>9074</v>
      </c>
      <c r="B5821" s="203">
        <v>163.72</v>
      </c>
      <c r="D5821" s="53" t="s">
        <v>8739</v>
      </c>
      <c r="E5821" s="55" t="s">
        <v>8740</v>
      </c>
      <c r="F5821" s="53" t="s">
        <v>83</v>
      </c>
    </row>
    <row r="5822" spans="1:6" x14ac:dyDescent="0.2">
      <c r="A5822" s="202" t="s">
        <v>9075</v>
      </c>
      <c r="B5822" s="203">
        <v>217.79</v>
      </c>
      <c r="D5822" s="53" t="s">
        <v>8741</v>
      </c>
      <c r="E5822" s="55" t="s">
        <v>8740</v>
      </c>
      <c r="F5822" s="53" t="s">
        <v>83</v>
      </c>
    </row>
    <row r="5823" spans="1:6" x14ac:dyDescent="0.2">
      <c r="A5823" s="202" t="s">
        <v>9077</v>
      </c>
      <c r="B5823" s="203">
        <v>199.73</v>
      </c>
      <c r="D5823" s="53" t="s">
        <v>8742</v>
      </c>
      <c r="E5823" s="55" t="s">
        <v>8743</v>
      </c>
      <c r="F5823" s="53" t="s">
        <v>83</v>
      </c>
    </row>
    <row r="5824" spans="1:6" x14ac:dyDescent="0.2">
      <c r="A5824" s="202" t="s">
        <v>9078</v>
      </c>
      <c r="B5824" s="203">
        <v>236.37</v>
      </c>
      <c r="D5824" s="53" t="s">
        <v>8744</v>
      </c>
      <c r="E5824" s="55" t="s">
        <v>8743</v>
      </c>
      <c r="F5824" s="53" t="s">
        <v>83</v>
      </c>
    </row>
    <row r="5825" spans="1:6" x14ac:dyDescent="0.2">
      <c r="A5825" s="202" t="s">
        <v>9080</v>
      </c>
      <c r="B5825" s="203">
        <v>216.94</v>
      </c>
      <c r="D5825" s="53" t="s">
        <v>8745</v>
      </c>
      <c r="E5825" s="55" t="s">
        <v>8746</v>
      </c>
      <c r="F5825" s="53" t="s">
        <v>83</v>
      </c>
    </row>
    <row r="5826" spans="1:6" x14ac:dyDescent="0.2">
      <c r="A5826" s="202" t="s">
        <v>9081</v>
      </c>
      <c r="B5826" s="203">
        <v>280.98</v>
      </c>
      <c r="D5826" s="53" t="s">
        <v>8747</v>
      </c>
      <c r="E5826" s="55" t="s">
        <v>8746</v>
      </c>
      <c r="F5826" s="53" t="s">
        <v>83</v>
      </c>
    </row>
    <row r="5827" spans="1:6" x14ac:dyDescent="0.2">
      <c r="A5827" s="202" t="s">
        <v>9083</v>
      </c>
      <c r="B5827" s="203">
        <v>257.89</v>
      </c>
      <c r="D5827" s="53" t="s">
        <v>8748</v>
      </c>
      <c r="E5827" s="55" t="s">
        <v>8749</v>
      </c>
      <c r="F5827" s="53" t="s">
        <v>83</v>
      </c>
    </row>
    <row r="5828" spans="1:6" x14ac:dyDescent="0.2">
      <c r="A5828" s="202" t="s">
        <v>9084</v>
      </c>
      <c r="B5828" s="203">
        <v>297.56</v>
      </c>
      <c r="D5828" s="53" t="s">
        <v>8750</v>
      </c>
      <c r="E5828" s="55" t="s">
        <v>8749</v>
      </c>
      <c r="F5828" s="53" t="s">
        <v>83</v>
      </c>
    </row>
    <row r="5829" spans="1:6" x14ac:dyDescent="0.2">
      <c r="A5829" s="202" t="s">
        <v>9086</v>
      </c>
      <c r="B5829" s="203">
        <v>273.26</v>
      </c>
      <c r="D5829" s="53" t="s">
        <v>8751</v>
      </c>
      <c r="E5829" s="55" t="s">
        <v>8752</v>
      </c>
      <c r="F5829" s="53" t="s">
        <v>83</v>
      </c>
    </row>
    <row r="5830" spans="1:6" x14ac:dyDescent="0.2">
      <c r="A5830" s="202" t="s">
        <v>9087</v>
      </c>
      <c r="B5830" s="203">
        <v>343.78</v>
      </c>
      <c r="D5830" s="53" t="s">
        <v>8753</v>
      </c>
      <c r="E5830" s="55" t="s">
        <v>8752</v>
      </c>
      <c r="F5830" s="53" t="s">
        <v>83</v>
      </c>
    </row>
    <row r="5831" spans="1:6" x14ac:dyDescent="0.2">
      <c r="A5831" s="202" t="s">
        <v>9089</v>
      </c>
      <c r="B5831" s="203">
        <v>315.29000000000002</v>
      </c>
      <c r="D5831" s="53" t="s">
        <v>8754</v>
      </c>
      <c r="E5831" s="55" t="s">
        <v>8755</v>
      </c>
      <c r="F5831" s="53" t="s">
        <v>83</v>
      </c>
    </row>
    <row r="5832" spans="1:6" x14ac:dyDescent="0.2">
      <c r="A5832" s="202" t="s">
        <v>9090</v>
      </c>
      <c r="B5832" s="203">
        <v>376.95</v>
      </c>
      <c r="D5832" s="53" t="s">
        <v>8756</v>
      </c>
      <c r="E5832" s="55" t="s">
        <v>8755</v>
      </c>
      <c r="F5832" s="53" t="s">
        <v>83</v>
      </c>
    </row>
    <row r="5833" spans="1:6" x14ac:dyDescent="0.2">
      <c r="A5833" s="202" t="s">
        <v>9092</v>
      </c>
      <c r="B5833" s="203">
        <v>346.02</v>
      </c>
      <c r="D5833" s="53" t="s">
        <v>8757</v>
      </c>
      <c r="E5833" s="55" t="s">
        <v>8758</v>
      </c>
      <c r="F5833" s="53" t="s">
        <v>83</v>
      </c>
    </row>
    <row r="5834" spans="1:6" x14ac:dyDescent="0.2">
      <c r="A5834" s="202" t="s">
        <v>9093</v>
      </c>
      <c r="B5834" s="203">
        <v>431.72</v>
      </c>
      <c r="D5834" s="53" t="s">
        <v>8759</v>
      </c>
      <c r="E5834" s="55" t="s">
        <v>8758</v>
      </c>
      <c r="F5834" s="53" t="s">
        <v>83</v>
      </c>
    </row>
    <row r="5835" spans="1:6" x14ac:dyDescent="0.2">
      <c r="A5835" s="202" t="s">
        <v>9095</v>
      </c>
      <c r="B5835" s="203">
        <v>395.44</v>
      </c>
      <c r="D5835" s="53" t="s">
        <v>8760</v>
      </c>
      <c r="E5835" s="55" t="s">
        <v>8761</v>
      </c>
      <c r="F5835" s="53" t="s">
        <v>83</v>
      </c>
    </row>
    <row r="5836" spans="1:6" x14ac:dyDescent="0.2">
      <c r="A5836" s="202" t="s">
        <v>9096</v>
      </c>
      <c r="B5836" s="203">
        <v>464.89</v>
      </c>
      <c r="D5836" s="53" t="s">
        <v>8762</v>
      </c>
      <c r="E5836" s="55" t="s">
        <v>8761</v>
      </c>
      <c r="F5836" s="53" t="s">
        <v>83</v>
      </c>
    </row>
    <row r="5837" spans="1:6" x14ac:dyDescent="0.2">
      <c r="A5837" s="202" t="s">
        <v>9098</v>
      </c>
      <c r="B5837" s="203">
        <v>426.18</v>
      </c>
      <c r="D5837" s="53" t="s">
        <v>8763</v>
      </c>
      <c r="E5837" s="55" t="s">
        <v>8764</v>
      </c>
      <c r="F5837" s="53" t="s">
        <v>83</v>
      </c>
    </row>
    <row r="5838" spans="1:6" x14ac:dyDescent="0.2">
      <c r="A5838" s="202" t="s">
        <v>9099</v>
      </c>
      <c r="B5838" s="203">
        <v>614.30999999999995</v>
      </c>
      <c r="D5838" s="53" t="s">
        <v>8765</v>
      </c>
      <c r="E5838" s="55" t="s">
        <v>8764</v>
      </c>
      <c r="F5838" s="53" t="s">
        <v>83</v>
      </c>
    </row>
    <row r="5839" spans="1:6" x14ac:dyDescent="0.2">
      <c r="A5839" s="202" t="s">
        <v>9101</v>
      </c>
      <c r="B5839" s="203">
        <v>563.16</v>
      </c>
      <c r="D5839" s="53" t="s">
        <v>8766</v>
      </c>
      <c r="E5839" s="55" t="s">
        <v>8767</v>
      </c>
      <c r="F5839" s="53" t="s">
        <v>83</v>
      </c>
    </row>
    <row r="5840" spans="1:6" x14ac:dyDescent="0.2">
      <c r="A5840" s="202" t="s">
        <v>9102</v>
      </c>
      <c r="B5840" s="203">
        <v>760.93</v>
      </c>
      <c r="D5840" s="53" t="s">
        <v>8768</v>
      </c>
      <c r="E5840" s="55" t="s">
        <v>8767</v>
      </c>
      <c r="F5840" s="53" t="s">
        <v>83</v>
      </c>
    </row>
    <row r="5841" spans="1:6" x14ac:dyDescent="0.2">
      <c r="A5841" s="202" t="s">
        <v>9104</v>
      </c>
      <c r="B5841" s="203">
        <v>697.59</v>
      </c>
      <c r="D5841" s="53" t="s">
        <v>8769</v>
      </c>
      <c r="E5841" s="55" t="s">
        <v>8770</v>
      </c>
      <c r="F5841" s="53" t="s">
        <v>83</v>
      </c>
    </row>
    <row r="5842" spans="1:6" x14ac:dyDescent="0.2">
      <c r="A5842" s="202" t="s">
        <v>9105</v>
      </c>
      <c r="B5842" s="203">
        <v>170.7</v>
      </c>
      <c r="D5842" s="53" t="s">
        <v>8771</v>
      </c>
      <c r="E5842" s="55" t="s">
        <v>8770</v>
      </c>
      <c r="F5842" s="53" t="s">
        <v>83</v>
      </c>
    </row>
    <row r="5843" spans="1:6" x14ac:dyDescent="0.2">
      <c r="A5843" s="202" t="s">
        <v>9107</v>
      </c>
      <c r="B5843" s="203">
        <v>159.99</v>
      </c>
      <c r="D5843" s="53" t="s">
        <v>8772</v>
      </c>
      <c r="E5843" s="55" t="s">
        <v>8773</v>
      </c>
      <c r="F5843" s="53" t="s">
        <v>83</v>
      </c>
    </row>
    <row r="5844" spans="1:6" x14ac:dyDescent="0.2">
      <c r="A5844" s="202" t="s">
        <v>9108</v>
      </c>
      <c r="B5844" s="203">
        <v>276.25</v>
      </c>
      <c r="D5844" s="53" t="s">
        <v>8774</v>
      </c>
      <c r="E5844" s="55" t="s">
        <v>8773</v>
      </c>
      <c r="F5844" s="53" t="s">
        <v>83</v>
      </c>
    </row>
    <row r="5845" spans="1:6" x14ac:dyDescent="0.2">
      <c r="A5845" s="202" t="s">
        <v>9110</v>
      </c>
      <c r="B5845" s="203">
        <v>253.47</v>
      </c>
      <c r="D5845" s="53" t="s">
        <v>8775</v>
      </c>
      <c r="E5845" s="55" t="s">
        <v>8776</v>
      </c>
      <c r="F5845" s="53" t="s">
        <v>83</v>
      </c>
    </row>
    <row r="5846" spans="1:6" x14ac:dyDescent="0.2">
      <c r="A5846" s="202" t="s">
        <v>9111</v>
      </c>
      <c r="B5846" s="203">
        <v>299.32</v>
      </c>
      <c r="D5846" s="53" t="s">
        <v>8777</v>
      </c>
      <c r="E5846" s="55" t="s">
        <v>8776</v>
      </c>
      <c r="F5846" s="53" t="s">
        <v>83</v>
      </c>
    </row>
    <row r="5847" spans="1:6" x14ac:dyDescent="0.2">
      <c r="A5847" s="202" t="s">
        <v>9113</v>
      </c>
      <c r="B5847" s="203">
        <v>274.95</v>
      </c>
      <c r="D5847" s="53" t="s">
        <v>8778</v>
      </c>
      <c r="E5847" s="55" t="s">
        <v>8779</v>
      </c>
      <c r="F5847" s="53" t="s">
        <v>83</v>
      </c>
    </row>
    <row r="5848" spans="1:6" x14ac:dyDescent="0.2">
      <c r="A5848" s="202" t="s">
        <v>9114</v>
      </c>
      <c r="B5848" s="203">
        <v>341.55</v>
      </c>
      <c r="D5848" s="53" t="s">
        <v>8780</v>
      </c>
      <c r="E5848" s="55" t="s">
        <v>8779</v>
      </c>
      <c r="F5848" s="53" t="s">
        <v>83</v>
      </c>
    </row>
    <row r="5849" spans="1:6" x14ac:dyDescent="0.2">
      <c r="A5849" s="202" t="s">
        <v>9116</v>
      </c>
      <c r="B5849" s="203">
        <v>313.76</v>
      </c>
      <c r="D5849" s="53" t="s">
        <v>8781</v>
      </c>
      <c r="E5849" s="55" t="s">
        <v>8782</v>
      </c>
      <c r="F5849" s="53" t="s">
        <v>83</v>
      </c>
    </row>
    <row r="5850" spans="1:6" x14ac:dyDescent="0.2">
      <c r="A5850" s="202" t="s">
        <v>9117</v>
      </c>
      <c r="B5850" s="203">
        <v>363.66</v>
      </c>
      <c r="D5850" s="53" t="s">
        <v>8783</v>
      </c>
      <c r="E5850" s="55" t="s">
        <v>8782</v>
      </c>
      <c r="F5850" s="53" t="s">
        <v>83</v>
      </c>
    </row>
    <row r="5851" spans="1:6" x14ac:dyDescent="0.2">
      <c r="A5851" s="202" t="s">
        <v>9119</v>
      </c>
      <c r="B5851" s="203">
        <v>334.25</v>
      </c>
      <c r="D5851" s="53" t="s">
        <v>8784</v>
      </c>
      <c r="E5851" s="55" t="s">
        <v>8785</v>
      </c>
      <c r="F5851" s="53" t="s">
        <v>83</v>
      </c>
    </row>
    <row r="5852" spans="1:6" x14ac:dyDescent="0.2">
      <c r="A5852" s="202" t="s">
        <v>9120</v>
      </c>
      <c r="B5852" s="203">
        <v>414.64</v>
      </c>
      <c r="D5852" s="53" t="s">
        <v>8786</v>
      </c>
      <c r="E5852" s="55" t="s">
        <v>8785</v>
      </c>
      <c r="F5852" s="53" t="s">
        <v>83</v>
      </c>
    </row>
    <row r="5853" spans="1:6" x14ac:dyDescent="0.2">
      <c r="A5853" s="202" t="s">
        <v>9122</v>
      </c>
      <c r="B5853" s="203">
        <v>380.62</v>
      </c>
      <c r="D5853" s="53" t="s">
        <v>8787</v>
      </c>
      <c r="E5853" s="55" t="s">
        <v>8788</v>
      </c>
      <c r="F5853" s="53" t="s">
        <v>83</v>
      </c>
    </row>
    <row r="5854" spans="1:6" x14ac:dyDescent="0.2">
      <c r="A5854" s="202" t="s">
        <v>9123</v>
      </c>
      <c r="B5854" s="203">
        <v>463.28</v>
      </c>
      <c r="D5854" s="53" t="s">
        <v>8789</v>
      </c>
      <c r="E5854" s="55" t="s">
        <v>8788</v>
      </c>
      <c r="F5854" s="53" t="s">
        <v>83</v>
      </c>
    </row>
    <row r="5855" spans="1:6" x14ac:dyDescent="0.2">
      <c r="A5855" s="202" t="s">
        <v>9125</v>
      </c>
      <c r="B5855" s="203">
        <v>425.69</v>
      </c>
      <c r="D5855" s="53" t="s">
        <v>8790</v>
      </c>
      <c r="E5855" s="55" t="s">
        <v>8791</v>
      </c>
      <c r="F5855" s="53" t="s">
        <v>201</v>
      </c>
    </row>
    <row r="5856" spans="1:6" x14ac:dyDescent="0.2">
      <c r="A5856" s="202" t="s">
        <v>9126</v>
      </c>
      <c r="B5856" s="203">
        <v>571.54</v>
      </c>
      <c r="D5856" s="53" t="s">
        <v>8792</v>
      </c>
      <c r="E5856" s="55" t="s">
        <v>8791</v>
      </c>
      <c r="F5856" s="53" t="s">
        <v>201</v>
      </c>
    </row>
    <row r="5857" spans="1:6" x14ac:dyDescent="0.2">
      <c r="A5857" s="202" t="s">
        <v>9128</v>
      </c>
      <c r="B5857" s="203">
        <v>524.54999999999995</v>
      </c>
      <c r="D5857" s="53" t="s">
        <v>8793</v>
      </c>
      <c r="E5857" s="55" t="s">
        <v>8794</v>
      </c>
      <c r="F5857" s="53" t="s">
        <v>201</v>
      </c>
    </row>
    <row r="5858" spans="1:6" x14ac:dyDescent="0.2">
      <c r="A5858" s="202" t="s">
        <v>9129</v>
      </c>
      <c r="B5858" s="203">
        <v>667.23</v>
      </c>
      <c r="D5858" s="53" t="s">
        <v>8795</v>
      </c>
      <c r="E5858" s="55" t="s">
        <v>8794</v>
      </c>
      <c r="F5858" s="53" t="s">
        <v>201</v>
      </c>
    </row>
    <row r="5859" spans="1:6" x14ac:dyDescent="0.2">
      <c r="A5859" s="202" t="s">
        <v>9131</v>
      </c>
      <c r="B5859" s="203">
        <v>612.45000000000005</v>
      </c>
      <c r="D5859" s="53" t="s">
        <v>8796</v>
      </c>
      <c r="E5859" s="55" t="s">
        <v>8797</v>
      </c>
      <c r="F5859" s="53" t="s">
        <v>201</v>
      </c>
    </row>
    <row r="5860" spans="1:6" x14ac:dyDescent="0.2">
      <c r="A5860" s="202" t="s">
        <v>9132</v>
      </c>
      <c r="B5860" s="203">
        <v>676.07</v>
      </c>
      <c r="D5860" s="53" t="s">
        <v>8798</v>
      </c>
      <c r="E5860" s="55" t="s">
        <v>8797</v>
      </c>
      <c r="F5860" s="53" t="s">
        <v>201</v>
      </c>
    </row>
    <row r="5861" spans="1:6" x14ac:dyDescent="0.2">
      <c r="A5861" s="202" t="s">
        <v>9134</v>
      </c>
      <c r="B5861" s="203">
        <v>620.65</v>
      </c>
      <c r="D5861" s="53" t="s">
        <v>8799</v>
      </c>
      <c r="E5861" s="55" t="s">
        <v>8800</v>
      </c>
      <c r="F5861" s="53" t="s">
        <v>201</v>
      </c>
    </row>
    <row r="5862" spans="1:6" x14ac:dyDescent="0.2">
      <c r="A5862" s="202" t="s">
        <v>9135</v>
      </c>
      <c r="B5862" s="203">
        <v>742.52</v>
      </c>
      <c r="D5862" s="53" t="s">
        <v>8801</v>
      </c>
      <c r="E5862" s="55" t="s">
        <v>8800</v>
      </c>
      <c r="F5862" s="53" t="s">
        <v>201</v>
      </c>
    </row>
    <row r="5863" spans="1:6" x14ac:dyDescent="0.2">
      <c r="A5863" s="202" t="s">
        <v>9137</v>
      </c>
      <c r="B5863" s="203">
        <v>681.81</v>
      </c>
      <c r="D5863" s="53" t="s">
        <v>8802</v>
      </c>
      <c r="E5863" s="55" t="s">
        <v>8803</v>
      </c>
      <c r="F5863" s="53" t="s">
        <v>83</v>
      </c>
    </row>
    <row r="5864" spans="1:6" x14ac:dyDescent="0.2">
      <c r="A5864" s="202" t="s">
        <v>9138</v>
      </c>
      <c r="B5864" s="203">
        <v>913.24</v>
      </c>
      <c r="D5864" s="53" t="s">
        <v>8804</v>
      </c>
      <c r="E5864" s="55" t="s">
        <v>8803</v>
      </c>
      <c r="F5864" s="53" t="s">
        <v>83</v>
      </c>
    </row>
    <row r="5865" spans="1:6" x14ac:dyDescent="0.2">
      <c r="A5865" s="202" t="s">
        <v>9140</v>
      </c>
      <c r="B5865" s="203">
        <v>838.77</v>
      </c>
      <c r="D5865" s="53" t="s">
        <v>8805</v>
      </c>
      <c r="E5865" s="55" t="s">
        <v>8806</v>
      </c>
      <c r="F5865" s="53" t="s">
        <v>83</v>
      </c>
    </row>
    <row r="5866" spans="1:6" x14ac:dyDescent="0.2">
      <c r="A5866" s="202" t="s">
        <v>9141</v>
      </c>
      <c r="B5866" s="203">
        <v>800.9</v>
      </c>
      <c r="D5866" s="53" t="s">
        <v>8807</v>
      </c>
      <c r="E5866" s="55" t="s">
        <v>8806</v>
      </c>
      <c r="F5866" s="53" t="s">
        <v>83</v>
      </c>
    </row>
    <row r="5867" spans="1:6" x14ac:dyDescent="0.2">
      <c r="A5867" s="202" t="s">
        <v>9143</v>
      </c>
      <c r="B5867" s="203">
        <v>736.33</v>
      </c>
      <c r="D5867" s="53" t="s">
        <v>8808</v>
      </c>
      <c r="E5867" s="55" t="s">
        <v>8809</v>
      </c>
      <c r="F5867" s="53" t="s">
        <v>83</v>
      </c>
    </row>
    <row r="5868" spans="1:6" x14ac:dyDescent="0.2">
      <c r="A5868" s="202" t="s">
        <v>9144</v>
      </c>
      <c r="B5868" s="203">
        <v>881.96</v>
      </c>
      <c r="D5868" s="53" t="s">
        <v>8810</v>
      </c>
      <c r="E5868" s="55" t="s">
        <v>8809</v>
      </c>
      <c r="F5868" s="53" t="s">
        <v>83</v>
      </c>
    </row>
    <row r="5869" spans="1:6" x14ac:dyDescent="0.2">
      <c r="A5869" s="202" t="s">
        <v>9146</v>
      </c>
      <c r="B5869" s="203">
        <v>811.03</v>
      </c>
      <c r="D5869" s="53" t="s">
        <v>8811</v>
      </c>
      <c r="E5869" s="55" t="s">
        <v>8812</v>
      </c>
      <c r="F5869" s="53" t="s">
        <v>83</v>
      </c>
    </row>
    <row r="5870" spans="1:6" x14ac:dyDescent="0.2">
      <c r="A5870" s="202" t="s">
        <v>9147</v>
      </c>
      <c r="B5870" s="203">
        <v>1087.21</v>
      </c>
      <c r="D5870" s="53" t="s">
        <v>8813</v>
      </c>
      <c r="E5870" s="55" t="s">
        <v>8812</v>
      </c>
      <c r="F5870" s="53" t="s">
        <v>83</v>
      </c>
    </row>
    <row r="5871" spans="1:6" x14ac:dyDescent="0.2">
      <c r="A5871" s="202" t="s">
        <v>9149</v>
      </c>
      <c r="B5871" s="203">
        <v>999.99</v>
      </c>
      <c r="D5871" s="53" t="s">
        <v>8814</v>
      </c>
      <c r="E5871" s="55" t="s">
        <v>8815</v>
      </c>
      <c r="F5871" s="53" t="s">
        <v>83</v>
      </c>
    </row>
    <row r="5872" spans="1:6" x14ac:dyDescent="0.2">
      <c r="A5872" s="202" t="s">
        <v>9150</v>
      </c>
      <c r="B5872" s="203">
        <v>25.09</v>
      </c>
      <c r="D5872" s="53" t="s">
        <v>8816</v>
      </c>
      <c r="E5872" s="55" t="s">
        <v>8815</v>
      </c>
      <c r="F5872" s="53" t="s">
        <v>83</v>
      </c>
    </row>
    <row r="5873" spans="1:6" x14ac:dyDescent="0.2">
      <c r="A5873" s="202" t="s">
        <v>9152</v>
      </c>
      <c r="B5873" s="203">
        <v>23.75</v>
      </c>
      <c r="D5873" s="53" t="s">
        <v>8817</v>
      </c>
      <c r="E5873" s="55" t="s">
        <v>8818</v>
      </c>
      <c r="F5873" s="53" t="s">
        <v>83</v>
      </c>
    </row>
    <row r="5874" spans="1:6" x14ac:dyDescent="0.2">
      <c r="A5874" s="202" t="s">
        <v>9153</v>
      </c>
      <c r="B5874" s="203">
        <v>27.35</v>
      </c>
      <c r="D5874" s="53" t="s">
        <v>8819</v>
      </c>
      <c r="E5874" s="55" t="s">
        <v>8818</v>
      </c>
      <c r="F5874" s="53" t="s">
        <v>83</v>
      </c>
    </row>
    <row r="5875" spans="1:6" x14ac:dyDescent="0.2">
      <c r="A5875" s="202" t="s">
        <v>9155</v>
      </c>
      <c r="B5875" s="203">
        <v>25.87</v>
      </c>
      <c r="D5875" s="53" t="s">
        <v>8820</v>
      </c>
      <c r="E5875" s="55" t="s">
        <v>8821</v>
      </c>
      <c r="F5875" s="53" t="s">
        <v>83</v>
      </c>
    </row>
    <row r="5876" spans="1:6" x14ac:dyDescent="0.2">
      <c r="A5876" s="202" t="s">
        <v>9156</v>
      </c>
      <c r="B5876" s="203">
        <v>28.87</v>
      </c>
      <c r="D5876" s="53" t="s">
        <v>8822</v>
      </c>
      <c r="E5876" s="55" t="s">
        <v>8821</v>
      </c>
      <c r="F5876" s="53" t="s">
        <v>83</v>
      </c>
    </row>
    <row r="5877" spans="1:6" x14ac:dyDescent="0.2">
      <c r="A5877" s="202" t="s">
        <v>9158</v>
      </c>
      <c r="B5877" s="203">
        <v>27.28</v>
      </c>
      <c r="D5877" s="53" t="s">
        <v>8823</v>
      </c>
      <c r="E5877" s="55" t="s">
        <v>8824</v>
      </c>
      <c r="F5877" s="53" t="s">
        <v>83</v>
      </c>
    </row>
    <row r="5878" spans="1:6" x14ac:dyDescent="0.2">
      <c r="A5878" s="202" t="s">
        <v>9159</v>
      </c>
      <c r="B5878" s="203">
        <v>29.99</v>
      </c>
      <c r="D5878" s="53" t="s">
        <v>8825</v>
      </c>
      <c r="E5878" s="55" t="s">
        <v>8824</v>
      </c>
      <c r="F5878" s="53" t="s">
        <v>83</v>
      </c>
    </row>
    <row r="5879" spans="1:6" x14ac:dyDescent="0.2">
      <c r="A5879" s="202" t="s">
        <v>9161</v>
      </c>
      <c r="B5879" s="203">
        <v>28.36</v>
      </c>
      <c r="D5879" s="53" t="s">
        <v>8826</v>
      </c>
      <c r="E5879" s="55" t="s">
        <v>8827</v>
      </c>
      <c r="F5879" s="53" t="s">
        <v>83</v>
      </c>
    </row>
    <row r="5880" spans="1:6" x14ac:dyDescent="0.2">
      <c r="A5880" s="202" t="s">
        <v>9162</v>
      </c>
      <c r="B5880" s="203">
        <v>33.159999999999997</v>
      </c>
      <c r="D5880" s="53" t="s">
        <v>8828</v>
      </c>
      <c r="E5880" s="55" t="s">
        <v>8827</v>
      </c>
      <c r="F5880" s="53" t="s">
        <v>83</v>
      </c>
    </row>
    <row r="5881" spans="1:6" x14ac:dyDescent="0.2">
      <c r="A5881" s="202" t="s">
        <v>9164</v>
      </c>
      <c r="B5881" s="203">
        <v>31.3</v>
      </c>
      <c r="D5881" s="53" t="s">
        <v>8829</v>
      </c>
      <c r="E5881" s="55" t="s">
        <v>8830</v>
      </c>
      <c r="F5881" s="53" t="s">
        <v>83</v>
      </c>
    </row>
    <row r="5882" spans="1:6" x14ac:dyDescent="0.2">
      <c r="A5882" s="202" t="s">
        <v>9165</v>
      </c>
      <c r="B5882" s="203">
        <v>36.08</v>
      </c>
      <c r="D5882" s="53" t="s">
        <v>8831</v>
      </c>
      <c r="E5882" s="55" t="s">
        <v>8830</v>
      </c>
      <c r="F5882" s="53" t="s">
        <v>83</v>
      </c>
    </row>
    <row r="5883" spans="1:6" x14ac:dyDescent="0.2">
      <c r="A5883" s="202" t="s">
        <v>9167</v>
      </c>
      <c r="B5883" s="203">
        <v>34.03</v>
      </c>
      <c r="D5883" s="53" t="s">
        <v>8832</v>
      </c>
      <c r="E5883" s="55" t="s">
        <v>8833</v>
      </c>
      <c r="F5883" s="53" t="s">
        <v>83</v>
      </c>
    </row>
    <row r="5884" spans="1:6" x14ac:dyDescent="0.2">
      <c r="A5884" s="202" t="s">
        <v>9168</v>
      </c>
      <c r="B5884" s="203">
        <v>36.770000000000003</v>
      </c>
      <c r="D5884" s="53" t="s">
        <v>8834</v>
      </c>
      <c r="E5884" s="55" t="s">
        <v>8833</v>
      </c>
      <c r="F5884" s="53" t="s">
        <v>83</v>
      </c>
    </row>
    <row r="5885" spans="1:6" x14ac:dyDescent="0.2">
      <c r="A5885" s="202" t="s">
        <v>9170</v>
      </c>
      <c r="B5885" s="203">
        <v>34.619999999999997</v>
      </c>
      <c r="D5885" s="53" t="s">
        <v>8835</v>
      </c>
      <c r="E5885" s="55" t="s">
        <v>8836</v>
      </c>
      <c r="F5885" s="53" t="s">
        <v>83</v>
      </c>
    </row>
    <row r="5886" spans="1:6" x14ac:dyDescent="0.2">
      <c r="A5886" s="202" t="s">
        <v>9171</v>
      </c>
      <c r="B5886" s="203">
        <v>40.14</v>
      </c>
      <c r="D5886" s="53" t="s">
        <v>8837</v>
      </c>
      <c r="E5886" s="55" t="s">
        <v>8836</v>
      </c>
      <c r="F5886" s="53" t="s">
        <v>83</v>
      </c>
    </row>
    <row r="5887" spans="1:6" x14ac:dyDescent="0.2">
      <c r="A5887" s="202" t="s">
        <v>9173</v>
      </c>
      <c r="B5887" s="203">
        <v>37.82</v>
      </c>
      <c r="D5887" s="53" t="s">
        <v>8838</v>
      </c>
      <c r="E5887" s="55" t="s">
        <v>8839</v>
      </c>
      <c r="F5887" s="53" t="s">
        <v>83</v>
      </c>
    </row>
    <row r="5888" spans="1:6" x14ac:dyDescent="0.2">
      <c r="A5888" s="202" t="s">
        <v>9174</v>
      </c>
      <c r="B5888" s="203">
        <v>26.26</v>
      </c>
      <c r="D5888" s="53" t="s">
        <v>8840</v>
      </c>
      <c r="E5888" s="55" t="s">
        <v>8839</v>
      </c>
      <c r="F5888" s="53" t="s">
        <v>83</v>
      </c>
    </row>
    <row r="5889" spans="1:6" x14ac:dyDescent="0.2">
      <c r="A5889" s="202" t="s">
        <v>9176</v>
      </c>
      <c r="B5889" s="203">
        <v>24.84</v>
      </c>
      <c r="D5889" s="53" t="s">
        <v>8841</v>
      </c>
      <c r="E5889" s="55" t="s">
        <v>8842</v>
      </c>
      <c r="F5889" s="53" t="s">
        <v>83</v>
      </c>
    </row>
    <row r="5890" spans="1:6" x14ac:dyDescent="0.2">
      <c r="A5890" s="202" t="s">
        <v>9177</v>
      </c>
      <c r="B5890" s="203">
        <v>28.87</v>
      </c>
      <c r="D5890" s="53" t="s">
        <v>8843</v>
      </c>
      <c r="E5890" s="55" t="s">
        <v>8842</v>
      </c>
      <c r="F5890" s="53" t="s">
        <v>83</v>
      </c>
    </row>
    <row r="5891" spans="1:6" x14ac:dyDescent="0.2">
      <c r="A5891" s="202" t="s">
        <v>9179</v>
      </c>
      <c r="B5891" s="203">
        <v>27.28</v>
      </c>
      <c r="D5891" s="53" t="s">
        <v>8844</v>
      </c>
      <c r="E5891" s="55" t="s">
        <v>8845</v>
      </c>
      <c r="F5891" s="53" t="s">
        <v>83</v>
      </c>
    </row>
    <row r="5892" spans="1:6" x14ac:dyDescent="0.2">
      <c r="A5892" s="202" t="s">
        <v>9180</v>
      </c>
      <c r="B5892" s="203">
        <v>30.78</v>
      </c>
      <c r="D5892" s="53" t="s">
        <v>8846</v>
      </c>
      <c r="E5892" s="55" t="s">
        <v>8845</v>
      </c>
      <c r="F5892" s="53" t="s">
        <v>83</v>
      </c>
    </row>
    <row r="5893" spans="1:6" x14ac:dyDescent="0.2">
      <c r="A5893" s="202" t="s">
        <v>9182</v>
      </c>
      <c r="B5893" s="203">
        <v>29.05</v>
      </c>
      <c r="D5893" s="53" t="s">
        <v>8847</v>
      </c>
      <c r="E5893" s="55" t="s">
        <v>8848</v>
      </c>
      <c r="F5893" s="53" t="s">
        <v>83</v>
      </c>
    </row>
    <row r="5894" spans="1:6" x14ac:dyDescent="0.2">
      <c r="A5894" s="202" t="s">
        <v>9183</v>
      </c>
      <c r="B5894" s="203">
        <v>31.9</v>
      </c>
      <c r="D5894" s="53" t="s">
        <v>8849</v>
      </c>
      <c r="E5894" s="55" t="s">
        <v>8848</v>
      </c>
      <c r="F5894" s="53" t="s">
        <v>83</v>
      </c>
    </row>
    <row r="5895" spans="1:6" x14ac:dyDescent="0.2">
      <c r="A5895" s="202" t="s">
        <v>9185</v>
      </c>
      <c r="B5895" s="203">
        <v>30.13</v>
      </c>
      <c r="D5895" s="53" t="s">
        <v>8850</v>
      </c>
      <c r="E5895" s="55" t="s">
        <v>8851</v>
      </c>
      <c r="F5895" s="53" t="s">
        <v>83</v>
      </c>
    </row>
    <row r="5896" spans="1:6" x14ac:dyDescent="0.2">
      <c r="A5896" s="202" t="s">
        <v>9186</v>
      </c>
      <c r="B5896" s="203">
        <v>35.85</v>
      </c>
      <c r="D5896" s="53" t="s">
        <v>8852</v>
      </c>
      <c r="E5896" s="55" t="s">
        <v>8851</v>
      </c>
      <c r="F5896" s="53" t="s">
        <v>83</v>
      </c>
    </row>
    <row r="5897" spans="1:6" x14ac:dyDescent="0.2">
      <c r="A5897" s="202" t="s">
        <v>9188</v>
      </c>
      <c r="B5897" s="203">
        <v>33.81</v>
      </c>
      <c r="D5897" s="53" t="s">
        <v>8853</v>
      </c>
      <c r="E5897" s="55" t="s">
        <v>8854</v>
      </c>
      <c r="F5897" s="53" t="s">
        <v>83</v>
      </c>
    </row>
    <row r="5898" spans="1:6" x14ac:dyDescent="0.2">
      <c r="A5898" s="202" t="s">
        <v>9189</v>
      </c>
      <c r="B5898" s="203">
        <v>39.119999999999997</v>
      </c>
      <c r="D5898" s="53" t="s">
        <v>8855</v>
      </c>
      <c r="E5898" s="55" t="s">
        <v>8854</v>
      </c>
      <c r="F5898" s="53" t="s">
        <v>83</v>
      </c>
    </row>
    <row r="5899" spans="1:6" x14ac:dyDescent="0.2">
      <c r="A5899" s="202" t="s">
        <v>9191</v>
      </c>
      <c r="B5899" s="203">
        <v>36.86</v>
      </c>
      <c r="D5899" s="53" t="s">
        <v>8856</v>
      </c>
      <c r="E5899" s="55" t="s">
        <v>8857</v>
      </c>
      <c r="F5899" s="53" t="s">
        <v>83</v>
      </c>
    </row>
    <row r="5900" spans="1:6" x14ac:dyDescent="0.2">
      <c r="A5900" s="202" t="s">
        <v>9192</v>
      </c>
      <c r="B5900" s="203">
        <v>41.32</v>
      </c>
      <c r="D5900" s="53" t="s">
        <v>8858</v>
      </c>
      <c r="E5900" s="55" t="s">
        <v>8857</v>
      </c>
      <c r="F5900" s="53" t="s">
        <v>83</v>
      </c>
    </row>
    <row r="5901" spans="1:6" x14ac:dyDescent="0.2">
      <c r="A5901" s="202" t="s">
        <v>9194</v>
      </c>
      <c r="B5901" s="203">
        <v>38.9</v>
      </c>
      <c r="D5901" s="53" t="s">
        <v>8859</v>
      </c>
      <c r="E5901" s="55" t="s">
        <v>8860</v>
      </c>
      <c r="F5901" s="53" t="s">
        <v>83</v>
      </c>
    </row>
    <row r="5902" spans="1:6" x14ac:dyDescent="0.2">
      <c r="A5902" s="202" t="s">
        <v>9195</v>
      </c>
      <c r="B5902" s="203">
        <v>44.04</v>
      </c>
      <c r="D5902" s="53" t="s">
        <v>8861</v>
      </c>
      <c r="E5902" s="55" t="s">
        <v>8860</v>
      </c>
      <c r="F5902" s="53" t="s">
        <v>83</v>
      </c>
    </row>
    <row r="5903" spans="1:6" x14ac:dyDescent="0.2">
      <c r="A5903" s="202" t="s">
        <v>9197</v>
      </c>
      <c r="B5903" s="203">
        <v>41.44</v>
      </c>
      <c r="D5903" s="53" t="s">
        <v>8862</v>
      </c>
      <c r="E5903" s="55" t="s">
        <v>8863</v>
      </c>
      <c r="F5903" s="53" t="s">
        <v>83</v>
      </c>
    </row>
    <row r="5904" spans="1:6" x14ac:dyDescent="0.2">
      <c r="A5904" s="202" t="s">
        <v>9198</v>
      </c>
      <c r="B5904" s="203">
        <v>47.87</v>
      </c>
      <c r="D5904" s="53" t="s">
        <v>8864</v>
      </c>
      <c r="E5904" s="55" t="s">
        <v>8863</v>
      </c>
      <c r="F5904" s="53" t="s">
        <v>83</v>
      </c>
    </row>
    <row r="5905" spans="1:6" x14ac:dyDescent="0.2">
      <c r="A5905" s="202" t="s">
        <v>9200</v>
      </c>
      <c r="B5905" s="203">
        <v>45</v>
      </c>
      <c r="D5905" s="53" t="s">
        <v>8865</v>
      </c>
      <c r="E5905" s="55" t="s">
        <v>8866</v>
      </c>
      <c r="F5905" s="53" t="s">
        <v>83</v>
      </c>
    </row>
    <row r="5906" spans="1:6" x14ac:dyDescent="0.2">
      <c r="A5906" s="202" t="s">
        <v>9201</v>
      </c>
      <c r="B5906" s="203">
        <v>97.62</v>
      </c>
      <c r="D5906" s="53" t="s">
        <v>8867</v>
      </c>
      <c r="E5906" s="55" t="s">
        <v>8866</v>
      </c>
      <c r="F5906" s="53" t="s">
        <v>83</v>
      </c>
    </row>
    <row r="5907" spans="1:6" x14ac:dyDescent="0.2">
      <c r="A5907" s="202" t="s">
        <v>9203</v>
      </c>
      <c r="B5907" s="203">
        <v>89.21</v>
      </c>
      <c r="D5907" s="53" t="s">
        <v>8868</v>
      </c>
      <c r="E5907" s="55" t="s">
        <v>8869</v>
      </c>
      <c r="F5907" s="53" t="s">
        <v>83</v>
      </c>
    </row>
    <row r="5908" spans="1:6" x14ac:dyDescent="0.2">
      <c r="A5908" s="202" t="s">
        <v>9204</v>
      </c>
      <c r="B5908" s="203">
        <v>101.43</v>
      </c>
      <c r="D5908" s="53" t="s">
        <v>8870</v>
      </c>
      <c r="E5908" s="55" t="s">
        <v>8869</v>
      </c>
      <c r="F5908" s="53" t="s">
        <v>83</v>
      </c>
    </row>
    <row r="5909" spans="1:6" x14ac:dyDescent="0.2">
      <c r="A5909" s="202" t="s">
        <v>9206</v>
      </c>
      <c r="B5909" s="203">
        <v>92.75</v>
      </c>
      <c r="D5909" s="53" t="s">
        <v>8871</v>
      </c>
      <c r="E5909" s="55" t="s">
        <v>8872</v>
      </c>
      <c r="F5909" s="53" t="s">
        <v>83</v>
      </c>
    </row>
    <row r="5910" spans="1:6" x14ac:dyDescent="0.2">
      <c r="A5910" s="202" t="s">
        <v>9207</v>
      </c>
      <c r="B5910" s="203">
        <v>53.03</v>
      </c>
      <c r="D5910" s="53" t="s">
        <v>8873</v>
      </c>
      <c r="E5910" s="55" t="s">
        <v>8872</v>
      </c>
      <c r="F5910" s="53" t="s">
        <v>83</v>
      </c>
    </row>
    <row r="5911" spans="1:6" x14ac:dyDescent="0.2">
      <c r="A5911" s="202" t="s">
        <v>9209</v>
      </c>
      <c r="B5911" s="203">
        <v>48.9</v>
      </c>
      <c r="D5911" s="53" t="s">
        <v>8874</v>
      </c>
      <c r="E5911" s="55" t="s">
        <v>8875</v>
      </c>
      <c r="F5911" s="53" t="s">
        <v>83</v>
      </c>
    </row>
    <row r="5912" spans="1:6" x14ac:dyDescent="0.2">
      <c r="A5912" s="202" t="s">
        <v>9210</v>
      </c>
      <c r="B5912" s="203">
        <v>58.38</v>
      </c>
      <c r="D5912" s="53" t="s">
        <v>8876</v>
      </c>
      <c r="E5912" s="55" t="s">
        <v>8875</v>
      </c>
      <c r="F5912" s="53" t="s">
        <v>83</v>
      </c>
    </row>
    <row r="5913" spans="1:6" x14ac:dyDescent="0.2">
      <c r="A5913" s="202" t="s">
        <v>9212</v>
      </c>
      <c r="B5913" s="203">
        <v>53.86</v>
      </c>
      <c r="D5913" s="53" t="s">
        <v>8877</v>
      </c>
      <c r="E5913" s="55" t="s">
        <v>8878</v>
      </c>
      <c r="F5913" s="53" t="s">
        <v>83</v>
      </c>
    </row>
    <row r="5914" spans="1:6" x14ac:dyDescent="0.2">
      <c r="A5914" s="202" t="s">
        <v>9213</v>
      </c>
      <c r="B5914" s="203">
        <v>62.63</v>
      </c>
      <c r="D5914" s="53" t="s">
        <v>8879</v>
      </c>
      <c r="E5914" s="55" t="s">
        <v>8878</v>
      </c>
      <c r="F5914" s="53" t="s">
        <v>83</v>
      </c>
    </row>
    <row r="5915" spans="1:6" x14ac:dyDescent="0.2">
      <c r="A5915" s="202" t="s">
        <v>9215</v>
      </c>
      <c r="B5915" s="203">
        <v>57.81</v>
      </c>
      <c r="D5915" s="53" t="s">
        <v>8880</v>
      </c>
      <c r="E5915" s="55" t="s">
        <v>8881</v>
      </c>
      <c r="F5915" s="53" t="s">
        <v>83</v>
      </c>
    </row>
    <row r="5916" spans="1:6" x14ac:dyDescent="0.2">
      <c r="A5916" s="202" t="s">
        <v>9216</v>
      </c>
      <c r="B5916" s="203">
        <v>65.599999999999994</v>
      </c>
      <c r="D5916" s="53" t="s">
        <v>8882</v>
      </c>
      <c r="E5916" s="55" t="s">
        <v>8881</v>
      </c>
      <c r="F5916" s="53" t="s">
        <v>83</v>
      </c>
    </row>
    <row r="5917" spans="1:6" x14ac:dyDescent="0.2">
      <c r="A5917" s="202" t="s">
        <v>9218</v>
      </c>
      <c r="B5917" s="203">
        <v>60.57</v>
      </c>
      <c r="D5917" s="53" t="s">
        <v>8883</v>
      </c>
      <c r="E5917" s="55" t="s">
        <v>8884</v>
      </c>
      <c r="F5917" s="53" t="s">
        <v>83</v>
      </c>
    </row>
    <row r="5918" spans="1:6" x14ac:dyDescent="0.2">
      <c r="A5918" s="202" t="s">
        <v>9219</v>
      </c>
      <c r="B5918" s="203">
        <v>89.17</v>
      </c>
      <c r="D5918" s="53" t="s">
        <v>8885</v>
      </c>
      <c r="E5918" s="55" t="s">
        <v>8884</v>
      </c>
      <c r="F5918" s="53" t="s">
        <v>83</v>
      </c>
    </row>
    <row r="5919" spans="1:6" x14ac:dyDescent="0.2">
      <c r="A5919" s="202" t="s">
        <v>9221</v>
      </c>
      <c r="B5919" s="203">
        <v>81.52</v>
      </c>
      <c r="D5919" s="53" t="s">
        <v>8886</v>
      </c>
      <c r="E5919" s="55" t="s">
        <v>8887</v>
      </c>
      <c r="F5919" s="53" t="s">
        <v>83</v>
      </c>
    </row>
    <row r="5920" spans="1:6" x14ac:dyDescent="0.2">
      <c r="A5920" s="202" t="s">
        <v>9222</v>
      </c>
      <c r="B5920" s="203">
        <v>101.88</v>
      </c>
      <c r="D5920" s="53" t="s">
        <v>8888</v>
      </c>
      <c r="E5920" s="55" t="s">
        <v>8887</v>
      </c>
      <c r="F5920" s="53" t="s">
        <v>83</v>
      </c>
    </row>
    <row r="5921" spans="1:6" x14ac:dyDescent="0.2">
      <c r="A5921" s="202" t="s">
        <v>9224</v>
      </c>
      <c r="B5921" s="203">
        <v>93.2</v>
      </c>
      <c r="D5921" s="53" t="s">
        <v>8889</v>
      </c>
      <c r="E5921" s="55" t="s">
        <v>8890</v>
      </c>
      <c r="F5921" s="53" t="s">
        <v>83</v>
      </c>
    </row>
    <row r="5922" spans="1:6" x14ac:dyDescent="0.2">
      <c r="A5922" s="202" t="s">
        <v>9225</v>
      </c>
      <c r="B5922" s="203">
        <v>107.03</v>
      </c>
      <c r="D5922" s="53" t="s">
        <v>8891</v>
      </c>
      <c r="E5922" s="55" t="s">
        <v>8890</v>
      </c>
      <c r="F5922" s="53" t="s">
        <v>83</v>
      </c>
    </row>
    <row r="5923" spans="1:6" x14ac:dyDescent="0.2">
      <c r="A5923" s="202" t="s">
        <v>9227</v>
      </c>
      <c r="B5923" s="203">
        <v>97.99</v>
      </c>
      <c r="D5923" s="53" t="s">
        <v>8892</v>
      </c>
      <c r="E5923" s="55" t="s">
        <v>8893</v>
      </c>
      <c r="F5923" s="53" t="s">
        <v>83</v>
      </c>
    </row>
    <row r="5924" spans="1:6" x14ac:dyDescent="0.2">
      <c r="A5924" s="202" t="s">
        <v>9228</v>
      </c>
      <c r="B5924" s="203">
        <v>112.17</v>
      </c>
      <c r="D5924" s="53" t="s">
        <v>8894</v>
      </c>
      <c r="E5924" s="55" t="s">
        <v>8893</v>
      </c>
      <c r="F5924" s="53" t="s">
        <v>83</v>
      </c>
    </row>
    <row r="5925" spans="1:6" x14ac:dyDescent="0.2">
      <c r="A5925" s="202" t="s">
        <v>9230</v>
      </c>
      <c r="B5925" s="203">
        <v>102.77</v>
      </c>
      <c r="D5925" s="53" t="s">
        <v>8895</v>
      </c>
      <c r="E5925" s="55" t="s">
        <v>8896</v>
      </c>
      <c r="F5925" s="53" t="s">
        <v>83</v>
      </c>
    </row>
    <row r="5926" spans="1:6" x14ac:dyDescent="0.2">
      <c r="A5926" s="202" t="s">
        <v>9231</v>
      </c>
      <c r="B5926" s="203">
        <v>123.73</v>
      </c>
      <c r="D5926" s="53" t="s">
        <v>8897</v>
      </c>
      <c r="E5926" s="55" t="s">
        <v>8896</v>
      </c>
      <c r="F5926" s="53" t="s">
        <v>83</v>
      </c>
    </row>
    <row r="5927" spans="1:6" x14ac:dyDescent="0.2">
      <c r="A5927" s="202" t="s">
        <v>9233</v>
      </c>
      <c r="B5927" s="203">
        <v>113.38</v>
      </c>
      <c r="D5927" s="53" t="s">
        <v>8898</v>
      </c>
      <c r="E5927" s="55" t="s">
        <v>8899</v>
      </c>
      <c r="F5927" s="53" t="s">
        <v>83</v>
      </c>
    </row>
    <row r="5928" spans="1:6" x14ac:dyDescent="0.2">
      <c r="A5928" s="202" t="s">
        <v>9234</v>
      </c>
      <c r="B5928" s="203">
        <v>135.27000000000001</v>
      </c>
      <c r="D5928" s="53" t="s">
        <v>8900</v>
      </c>
      <c r="E5928" s="55" t="s">
        <v>8899</v>
      </c>
      <c r="F5928" s="53" t="s">
        <v>83</v>
      </c>
    </row>
    <row r="5929" spans="1:6" x14ac:dyDescent="0.2">
      <c r="A5929" s="202" t="s">
        <v>9236</v>
      </c>
      <c r="B5929" s="203">
        <v>123.97</v>
      </c>
      <c r="D5929" s="53" t="s">
        <v>8901</v>
      </c>
      <c r="E5929" s="55" t="s">
        <v>8902</v>
      </c>
      <c r="F5929" s="53" t="s">
        <v>83</v>
      </c>
    </row>
    <row r="5930" spans="1:6" x14ac:dyDescent="0.2">
      <c r="A5930" s="202" t="s">
        <v>9237</v>
      </c>
      <c r="B5930" s="203">
        <v>156.91999999999999</v>
      </c>
      <c r="D5930" s="53" t="s">
        <v>8903</v>
      </c>
      <c r="E5930" s="55" t="s">
        <v>8902</v>
      </c>
      <c r="F5930" s="53" t="s">
        <v>83</v>
      </c>
    </row>
    <row r="5931" spans="1:6" x14ac:dyDescent="0.2">
      <c r="A5931" s="202" t="s">
        <v>9239</v>
      </c>
      <c r="B5931" s="203">
        <v>143.9</v>
      </c>
      <c r="D5931" s="53" t="s">
        <v>8904</v>
      </c>
      <c r="E5931" s="55" t="s">
        <v>8905</v>
      </c>
      <c r="F5931" s="53" t="s">
        <v>83</v>
      </c>
    </row>
    <row r="5932" spans="1:6" x14ac:dyDescent="0.2">
      <c r="A5932" s="202" t="s">
        <v>9240</v>
      </c>
      <c r="B5932" s="203">
        <v>65.55</v>
      </c>
      <c r="D5932" s="53" t="s">
        <v>8906</v>
      </c>
      <c r="E5932" s="55" t="s">
        <v>8905</v>
      </c>
      <c r="F5932" s="53" t="s">
        <v>83</v>
      </c>
    </row>
    <row r="5933" spans="1:6" x14ac:dyDescent="0.2">
      <c r="A5933" s="202" t="s">
        <v>9242</v>
      </c>
      <c r="B5933" s="203">
        <v>60.47</v>
      </c>
      <c r="D5933" s="53" t="s">
        <v>8907</v>
      </c>
      <c r="E5933" s="55" t="s">
        <v>8908</v>
      </c>
      <c r="F5933" s="53" t="s">
        <v>83</v>
      </c>
    </row>
    <row r="5934" spans="1:6" x14ac:dyDescent="0.2">
      <c r="A5934" s="202" t="s">
        <v>9243</v>
      </c>
      <c r="B5934" s="203">
        <v>70.680000000000007</v>
      </c>
      <c r="D5934" s="53" t="s">
        <v>8909</v>
      </c>
      <c r="E5934" s="55" t="s">
        <v>8908</v>
      </c>
      <c r="F5934" s="53" t="s">
        <v>83</v>
      </c>
    </row>
    <row r="5935" spans="1:6" x14ac:dyDescent="0.2">
      <c r="A5935" s="202" t="s">
        <v>9245</v>
      </c>
      <c r="B5935" s="203">
        <v>65.209999999999994</v>
      </c>
      <c r="D5935" s="53" t="s">
        <v>8910</v>
      </c>
      <c r="E5935" s="55" t="s">
        <v>8911</v>
      </c>
      <c r="F5935" s="53" t="s">
        <v>83</v>
      </c>
    </row>
    <row r="5936" spans="1:6" x14ac:dyDescent="0.2">
      <c r="A5936" s="202" t="s">
        <v>9246</v>
      </c>
      <c r="B5936" s="203">
        <v>76.540000000000006</v>
      </c>
      <c r="D5936" s="53" t="s">
        <v>8912</v>
      </c>
      <c r="E5936" s="55" t="s">
        <v>8911</v>
      </c>
      <c r="F5936" s="53" t="s">
        <v>83</v>
      </c>
    </row>
    <row r="5937" spans="1:6" x14ac:dyDescent="0.2">
      <c r="A5937" s="202" t="s">
        <v>9248</v>
      </c>
      <c r="B5937" s="203">
        <v>70.63</v>
      </c>
      <c r="D5937" s="53" t="s">
        <v>8913</v>
      </c>
      <c r="E5937" s="55" t="s">
        <v>8914</v>
      </c>
      <c r="F5937" s="53" t="s">
        <v>201</v>
      </c>
    </row>
    <row r="5938" spans="1:6" x14ac:dyDescent="0.2">
      <c r="A5938" s="202" t="s">
        <v>9249</v>
      </c>
      <c r="B5938" s="203">
        <v>87.13</v>
      </c>
      <c r="D5938" s="53" t="s">
        <v>8915</v>
      </c>
      <c r="E5938" s="55" t="s">
        <v>8914</v>
      </c>
      <c r="F5938" s="53" t="s">
        <v>201</v>
      </c>
    </row>
    <row r="5939" spans="1:6" x14ac:dyDescent="0.2">
      <c r="A5939" s="202" t="s">
        <v>9251</v>
      </c>
      <c r="B5939" s="203">
        <v>80.36</v>
      </c>
      <c r="D5939" s="53" t="s">
        <v>8916</v>
      </c>
      <c r="E5939" s="55" t="s">
        <v>8917</v>
      </c>
      <c r="F5939" s="53" t="s">
        <v>201</v>
      </c>
    </row>
    <row r="5940" spans="1:6" x14ac:dyDescent="0.2">
      <c r="A5940" s="202" t="s">
        <v>9252</v>
      </c>
      <c r="B5940" s="203">
        <v>106.69</v>
      </c>
      <c r="D5940" s="53" t="s">
        <v>8918</v>
      </c>
      <c r="E5940" s="55" t="s">
        <v>8917</v>
      </c>
      <c r="F5940" s="53" t="s">
        <v>201</v>
      </c>
    </row>
    <row r="5941" spans="1:6" x14ac:dyDescent="0.2">
      <c r="A5941" s="202" t="s">
        <v>9254</v>
      </c>
      <c r="B5941" s="203">
        <v>97.68</v>
      </c>
      <c r="D5941" s="53" t="s">
        <v>8919</v>
      </c>
      <c r="E5941" s="55" t="s">
        <v>8920</v>
      </c>
      <c r="F5941" s="53" t="s">
        <v>201</v>
      </c>
    </row>
    <row r="5942" spans="1:6" x14ac:dyDescent="0.2">
      <c r="A5942" s="202" t="s">
        <v>9255</v>
      </c>
      <c r="B5942" s="203">
        <v>122.88</v>
      </c>
      <c r="D5942" s="53" t="s">
        <v>8921</v>
      </c>
      <c r="E5942" s="55" t="s">
        <v>8920</v>
      </c>
      <c r="F5942" s="53" t="s">
        <v>201</v>
      </c>
    </row>
    <row r="5943" spans="1:6" x14ac:dyDescent="0.2">
      <c r="A5943" s="202" t="s">
        <v>9257</v>
      </c>
      <c r="B5943" s="203">
        <v>112.56</v>
      </c>
      <c r="D5943" s="53" t="s">
        <v>8922</v>
      </c>
      <c r="E5943" s="55" t="s">
        <v>8923</v>
      </c>
      <c r="F5943" s="53" t="s">
        <v>201</v>
      </c>
    </row>
    <row r="5944" spans="1:6" x14ac:dyDescent="0.2">
      <c r="A5944" s="202" t="s">
        <v>9258</v>
      </c>
      <c r="B5944" s="203">
        <v>131.5</v>
      </c>
      <c r="D5944" s="53" t="s">
        <v>8924</v>
      </c>
      <c r="E5944" s="55" t="s">
        <v>8923</v>
      </c>
      <c r="F5944" s="53" t="s">
        <v>201</v>
      </c>
    </row>
    <row r="5945" spans="1:6" x14ac:dyDescent="0.2">
      <c r="A5945" s="202" t="s">
        <v>9260</v>
      </c>
      <c r="B5945" s="203">
        <v>120.55</v>
      </c>
      <c r="D5945" s="53" t="s">
        <v>8925</v>
      </c>
      <c r="E5945" s="55" t="s">
        <v>8926</v>
      </c>
      <c r="F5945" s="53" t="s">
        <v>201</v>
      </c>
    </row>
    <row r="5946" spans="1:6" x14ac:dyDescent="0.2">
      <c r="A5946" s="202" t="s">
        <v>9261</v>
      </c>
      <c r="B5946" s="203">
        <v>157.84</v>
      </c>
      <c r="D5946" s="53" t="s">
        <v>8927</v>
      </c>
      <c r="E5946" s="55" t="s">
        <v>8926</v>
      </c>
      <c r="F5946" s="53" t="s">
        <v>201</v>
      </c>
    </row>
    <row r="5947" spans="1:6" x14ac:dyDescent="0.2">
      <c r="A5947" s="202" t="s">
        <v>9263</v>
      </c>
      <c r="B5947" s="203">
        <v>144.72</v>
      </c>
      <c r="D5947" s="53" t="s">
        <v>8928</v>
      </c>
      <c r="E5947" s="55" t="s">
        <v>8929</v>
      </c>
      <c r="F5947" s="53" t="s">
        <v>201</v>
      </c>
    </row>
    <row r="5948" spans="1:6" x14ac:dyDescent="0.2">
      <c r="A5948" s="202" t="s">
        <v>9264</v>
      </c>
      <c r="B5948" s="203">
        <v>164.47</v>
      </c>
      <c r="D5948" s="53" t="s">
        <v>8930</v>
      </c>
      <c r="E5948" s="55" t="s">
        <v>8929</v>
      </c>
      <c r="F5948" s="53" t="s">
        <v>201</v>
      </c>
    </row>
    <row r="5949" spans="1:6" x14ac:dyDescent="0.2">
      <c r="A5949" s="202" t="s">
        <v>9266</v>
      </c>
      <c r="B5949" s="203">
        <v>150.86000000000001</v>
      </c>
      <c r="D5949" s="53" t="s">
        <v>8931</v>
      </c>
      <c r="E5949" s="55" t="s">
        <v>8932</v>
      </c>
      <c r="F5949" s="53" t="s">
        <v>201</v>
      </c>
    </row>
    <row r="5950" spans="1:6" x14ac:dyDescent="0.2">
      <c r="A5950" s="202" t="s">
        <v>9267</v>
      </c>
      <c r="B5950" s="203">
        <v>191.47</v>
      </c>
      <c r="D5950" s="53" t="s">
        <v>8933</v>
      </c>
      <c r="E5950" s="55" t="s">
        <v>8932</v>
      </c>
      <c r="F5950" s="53" t="s">
        <v>201</v>
      </c>
    </row>
    <row r="5951" spans="1:6" x14ac:dyDescent="0.2">
      <c r="A5951" s="202" t="s">
        <v>9269</v>
      </c>
      <c r="B5951" s="203">
        <v>175.39</v>
      </c>
      <c r="D5951" s="53" t="s">
        <v>8934</v>
      </c>
      <c r="E5951" s="55" t="s">
        <v>8935</v>
      </c>
      <c r="F5951" s="53" t="s">
        <v>201</v>
      </c>
    </row>
    <row r="5952" spans="1:6" x14ac:dyDescent="0.2">
      <c r="A5952" s="202" t="s">
        <v>9270</v>
      </c>
      <c r="B5952" s="203">
        <v>207.39</v>
      </c>
      <c r="D5952" s="53" t="s">
        <v>8936</v>
      </c>
      <c r="E5952" s="55" t="s">
        <v>8935</v>
      </c>
      <c r="F5952" s="53" t="s">
        <v>201</v>
      </c>
    </row>
    <row r="5953" spans="1:6" x14ac:dyDescent="0.2">
      <c r="A5953" s="202" t="s">
        <v>9272</v>
      </c>
      <c r="B5953" s="203">
        <v>190.14</v>
      </c>
      <c r="D5953" s="53" t="s">
        <v>8937</v>
      </c>
      <c r="E5953" s="55" t="s">
        <v>8938</v>
      </c>
      <c r="F5953" s="53" t="s">
        <v>83</v>
      </c>
    </row>
    <row r="5954" spans="1:6" x14ac:dyDescent="0.2">
      <c r="A5954" s="202" t="s">
        <v>9273</v>
      </c>
      <c r="B5954" s="203">
        <v>241.04</v>
      </c>
      <c r="D5954" s="53" t="s">
        <v>8939</v>
      </c>
      <c r="E5954" s="55" t="s">
        <v>8938</v>
      </c>
      <c r="F5954" s="53" t="s">
        <v>83</v>
      </c>
    </row>
    <row r="5955" spans="1:6" x14ac:dyDescent="0.2">
      <c r="A5955" s="202" t="s">
        <v>9275</v>
      </c>
      <c r="B5955" s="203">
        <v>220.5</v>
      </c>
      <c r="D5955" s="53" t="s">
        <v>8940</v>
      </c>
      <c r="E5955" s="55" t="s">
        <v>8941</v>
      </c>
      <c r="F5955" s="53" t="s">
        <v>83</v>
      </c>
    </row>
    <row r="5956" spans="1:6" x14ac:dyDescent="0.2">
      <c r="A5956" s="202" t="s">
        <v>9276</v>
      </c>
      <c r="B5956" s="203">
        <v>257.62</v>
      </c>
      <c r="D5956" s="53" t="s">
        <v>8942</v>
      </c>
      <c r="E5956" s="55" t="s">
        <v>8941</v>
      </c>
      <c r="F5956" s="53" t="s">
        <v>83</v>
      </c>
    </row>
    <row r="5957" spans="1:6" x14ac:dyDescent="0.2">
      <c r="A5957" s="202" t="s">
        <v>9278</v>
      </c>
      <c r="B5957" s="203">
        <v>235.87</v>
      </c>
      <c r="D5957" s="53" t="s">
        <v>8943</v>
      </c>
      <c r="E5957" s="55" t="s">
        <v>8944</v>
      </c>
      <c r="F5957" s="53" t="s">
        <v>83</v>
      </c>
    </row>
    <row r="5958" spans="1:6" x14ac:dyDescent="0.2">
      <c r="A5958" s="202" t="s">
        <v>9279</v>
      </c>
      <c r="B5958" s="203">
        <v>339.96</v>
      </c>
      <c r="D5958" s="53" t="s">
        <v>8945</v>
      </c>
      <c r="E5958" s="55" t="s">
        <v>8944</v>
      </c>
      <c r="F5958" s="53" t="s">
        <v>83</v>
      </c>
    </row>
    <row r="5959" spans="1:6" x14ac:dyDescent="0.2">
      <c r="A5959" s="202" t="s">
        <v>9281</v>
      </c>
      <c r="B5959" s="203">
        <v>311.22000000000003</v>
      </c>
      <c r="D5959" s="53" t="s">
        <v>8946</v>
      </c>
      <c r="E5959" s="55" t="s">
        <v>8947</v>
      </c>
      <c r="F5959" s="53" t="s">
        <v>201</v>
      </c>
    </row>
    <row r="5960" spans="1:6" x14ac:dyDescent="0.2">
      <c r="A5960" s="202" t="s">
        <v>9282</v>
      </c>
      <c r="B5960" s="203">
        <v>420.77</v>
      </c>
      <c r="D5960" s="53" t="s">
        <v>8948</v>
      </c>
      <c r="E5960" s="55" t="s">
        <v>8947</v>
      </c>
      <c r="F5960" s="53" t="s">
        <v>201</v>
      </c>
    </row>
    <row r="5961" spans="1:6" x14ac:dyDescent="0.2">
      <c r="A5961" s="202" t="s">
        <v>9284</v>
      </c>
      <c r="B5961" s="203">
        <v>385.23</v>
      </c>
      <c r="D5961" s="53" t="s">
        <v>8949</v>
      </c>
      <c r="E5961" s="55" t="s">
        <v>8950</v>
      </c>
      <c r="F5961" s="53" t="s">
        <v>201</v>
      </c>
    </row>
    <row r="5962" spans="1:6" x14ac:dyDescent="0.2">
      <c r="A5962" s="202" t="s">
        <v>9285</v>
      </c>
      <c r="B5962" s="203">
        <v>91.91</v>
      </c>
      <c r="D5962" s="53" t="s">
        <v>8951</v>
      </c>
      <c r="E5962" s="55" t="s">
        <v>8950</v>
      </c>
      <c r="F5962" s="53" t="s">
        <v>201</v>
      </c>
    </row>
    <row r="5963" spans="1:6" x14ac:dyDescent="0.2">
      <c r="A5963" s="202" t="s">
        <v>9287</v>
      </c>
      <c r="B5963" s="203">
        <v>86.28</v>
      </c>
      <c r="D5963" s="53" t="s">
        <v>8952</v>
      </c>
      <c r="E5963" s="55" t="s">
        <v>8953</v>
      </c>
      <c r="F5963" s="53" t="s">
        <v>201</v>
      </c>
    </row>
    <row r="5964" spans="1:6" x14ac:dyDescent="0.2">
      <c r="A5964" s="202" t="s">
        <v>9288</v>
      </c>
      <c r="B5964" s="203">
        <v>154.93</v>
      </c>
      <c r="D5964" s="53" t="s">
        <v>8954</v>
      </c>
      <c r="E5964" s="55" t="s">
        <v>8953</v>
      </c>
      <c r="F5964" s="53" t="s">
        <v>201</v>
      </c>
    </row>
    <row r="5965" spans="1:6" x14ac:dyDescent="0.2">
      <c r="A5965" s="202" t="s">
        <v>9290</v>
      </c>
      <c r="B5965" s="203">
        <v>142.01</v>
      </c>
      <c r="D5965" s="53" t="s">
        <v>8955</v>
      </c>
      <c r="E5965" s="55" t="s">
        <v>8956</v>
      </c>
      <c r="F5965" s="53" t="s">
        <v>201</v>
      </c>
    </row>
    <row r="5966" spans="1:6" x14ac:dyDescent="0.2">
      <c r="A5966" s="202" t="s">
        <v>9291</v>
      </c>
      <c r="B5966" s="203">
        <v>166.43</v>
      </c>
      <c r="D5966" s="53" t="s">
        <v>8957</v>
      </c>
      <c r="E5966" s="55" t="s">
        <v>8956</v>
      </c>
      <c r="F5966" s="53" t="s">
        <v>201</v>
      </c>
    </row>
    <row r="5967" spans="1:6" x14ac:dyDescent="0.2">
      <c r="A5967" s="202" t="s">
        <v>9293</v>
      </c>
      <c r="B5967" s="203">
        <v>152.66</v>
      </c>
      <c r="D5967" s="53" t="s">
        <v>8958</v>
      </c>
      <c r="E5967" s="55" t="s">
        <v>8959</v>
      </c>
      <c r="F5967" s="53" t="s">
        <v>201</v>
      </c>
    </row>
    <row r="5968" spans="1:6" x14ac:dyDescent="0.2">
      <c r="A5968" s="202" t="s">
        <v>9294</v>
      </c>
      <c r="B5968" s="203">
        <v>189.98</v>
      </c>
      <c r="D5968" s="53" t="s">
        <v>8960</v>
      </c>
      <c r="E5968" s="55" t="s">
        <v>8959</v>
      </c>
      <c r="F5968" s="53" t="s">
        <v>201</v>
      </c>
    </row>
    <row r="5969" spans="1:6" x14ac:dyDescent="0.2">
      <c r="A5969" s="202" t="s">
        <v>9296</v>
      </c>
      <c r="B5969" s="203">
        <v>174.35</v>
      </c>
      <c r="D5969" s="53" t="s">
        <v>8961</v>
      </c>
      <c r="E5969" s="55" t="s">
        <v>8962</v>
      </c>
      <c r="F5969" s="53" t="s">
        <v>201</v>
      </c>
    </row>
    <row r="5970" spans="1:6" x14ac:dyDescent="0.2">
      <c r="A5970" s="202" t="s">
        <v>9297</v>
      </c>
      <c r="B5970" s="203">
        <v>198.83</v>
      </c>
      <c r="D5970" s="53" t="s">
        <v>8963</v>
      </c>
      <c r="E5970" s="55" t="s">
        <v>8962</v>
      </c>
      <c r="F5970" s="53" t="s">
        <v>201</v>
      </c>
    </row>
    <row r="5971" spans="1:6" x14ac:dyDescent="0.2">
      <c r="A5971" s="202" t="s">
        <v>9299</v>
      </c>
      <c r="B5971" s="203">
        <v>182.54</v>
      </c>
      <c r="D5971" s="53" t="s">
        <v>8964</v>
      </c>
      <c r="E5971" s="55" t="s">
        <v>8965</v>
      </c>
      <c r="F5971" s="53" t="s">
        <v>201</v>
      </c>
    </row>
    <row r="5972" spans="1:6" x14ac:dyDescent="0.2">
      <c r="A5972" s="202" t="s">
        <v>9300</v>
      </c>
      <c r="B5972" s="203">
        <v>230.72</v>
      </c>
      <c r="D5972" s="53" t="s">
        <v>8966</v>
      </c>
      <c r="E5972" s="55" t="s">
        <v>8965</v>
      </c>
      <c r="F5972" s="53" t="s">
        <v>201</v>
      </c>
    </row>
    <row r="5973" spans="1:6" x14ac:dyDescent="0.2">
      <c r="A5973" s="202" t="s">
        <v>9302</v>
      </c>
      <c r="B5973" s="203">
        <v>211.56</v>
      </c>
      <c r="D5973" s="53" t="s">
        <v>8967</v>
      </c>
      <c r="E5973" s="55" t="s">
        <v>8968</v>
      </c>
      <c r="F5973" s="53" t="s">
        <v>201</v>
      </c>
    </row>
    <row r="5974" spans="1:6" x14ac:dyDescent="0.2">
      <c r="A5974" s="202" t="s">
        <v>9303</v>
      </c>
      <c r="B5974" s="203">
        <v>251.95</v>
      </c>
      <c r="D5974" s="53" t="s">
        <v>8969</v>
      </c>
      <c r="E5974" s="55" t="s">
        <v>8968</v>
      </c>
      <c r="F5974" s="53" t="s">
        <v>201</v>
      </c>
    </row>
    <row r="5975" spans="1:6" x14ac:dyDescent="0.2">
      <c r="A5975" s="202" t="s">
        <v>9305</v>
      </c>
      <c r="B5975" s="203">
        <v>231.23</v>
      </c>
      <c r="D5975" s="53" t="s">
        <v>8970</v>
      </c>
      <c r="E5975" s="55" t="s">
        <v>8971</v>
      </c>
      <c r="F5975" s="53" t="s">
        <v>201</v>
      </c>
    </row>
    <row r="5976" spans="1:6" x14ac:dyDescent="0.2">
      <c r="A5976" s="202" t="s">
        <v>9306</v>
      </c>
      <c r="B5976" s="203">
        <v>313.55</v>
      </c>
      <c r="D5976" s="53" t="s">
        <v>8972</v>
      </c>
      <c r="E5976" s="55" t="s">
        <v>8971</v>
      </c>
      <c r="F5976" s="53" t="s">
        <v>201</v>
      </c>
    </row>
    <row r="5977" spans="1:6" x14ac:dyDescent="0.2">
      <c r="A5977" s="202" t="s">
        <v>9308</v>
      </c>
      <c r="B5977" s="203">
        <v>287.39999999999998</v>
      </c>
      <c r="D5977" s="53" t="s">
        <v>8973</v>
      </c>
      <c r="E5977" s="55" t="s">
        <v>8974</v>
      </c>
      <c r="F5977" s="53" t="s">
        <v>201</v>
      </c>
    </row>
    <row r="5978" spans="1:6" x14ac:dyDescent="0.2">
      <c r="A5978" s="202" t="s">
        <v>9309</v>
      </c>
      <c r="B5978" s="203">
        <v>364.9</v>
      </c>
      <c r="D5978" s="53" t="s">
        <v>8975</v>
      </c>
      <c r="E5978" s="55" t="s">
        <v>8974</v>
      </c>
      <c r="F5978" s="53" t="s">
        <v>201</v>
      </c>
    </row>
    <row r="5979" spans="1:6" x14ac:dyDescent="0.2">
      <c r="A5979" s="202" t="s">
        <v>9311</v>
      </c>
      <c r="B5979" s="203">
        <v>334.48</v>
      </c>
      <c r="D5979" s="53" t="s">
        <v>8976</v>
      </c>
      <c r="E5979" s="55" t="s">
        <v>8977</v>
      </c>
      <c r="F5979" s="53" t="s">
        <v>201</v>
      </c>
    </row>
    <row r="5980" spans="1:6" x14ac:dyDescent="0.2">
      <c r="A5980" s="202" t="s">
        <v>9312</v>
      </c>
      <c r="B5980" s="203">
        <v>369.32</v>
      </c>
      <c r="D5980" s="53" t="s">
        <v>8978</v>
      </c>
      <c r="E5980" s="55" t="s">
        <v>8977</v>
      </c>
      <c r="F5980" s="53" t="s">
        <v>201</v>
      </c>
    </row>
    <row r="5981" spans="1:6" x14ac:dyDescent="0.2">
      <c r="A5981" s="202" t="s">
        <v>9314</v>
      </c>
      <c r="B5981" s="203">
        <v>338.58</v>
      </c>
      <c r="D5981" s="53" t="s">
        <v>8979</v>
      </c>
      <c r="E5981" s="55" t="s">
        <v>8980</v>
      </c>
      <c r="F5981" s="53" t="s">
        <v>201</v>
      </c>
    </row>
    <row r="5982" spans="1:6" x14ac:dyDescent="0.2">
      <c r="A5982" s="202" t="s">
        <v>9315</v>
      </c>
      <c r="B5982" s="203">
        <v>402.98</v>
      </c>
      <c r="D5982" s="53" t="s">
        <v>8981</v>
      </c>
      <c r="E5982" s="55" t="s">
        <v>8980</v>
      </c>
      <c r="F5982" s="53" t="s">
        <v>201</v>
      </c>
    </row>
    <row r="5983" spans="1:6" x14ac:dyDescent="0.2">
      <c r="A5983" s="202" t="s">
        <v>9317</v>
      </c>
      <c r="B5983" s="203">
        <v>369.53</v>
      </c>
      <c r="D5983" s="53" t="s">
        <v>8982</v>
      </c>
      <c r="E5983" s="55" t="s">
        <v>8983</v>
      </c>
      <c r="F5983" s="53" t="s">
        <v>201</v>
      </c>
    </row>
    <row r="5984" spans="1:6" x14ac:dyDescent="0.2">
      <c r="A5984" s="202" t="s">
        <v>9318</v>
      </c>
      <c r="B5984" s="203">
        <v>495.29</v>
      </c>
      <c r="D5984" s="53" t="s">
        <v>8984</v>
      </c>
      <c r="E5984" s="55" t="s">
        <v>8983</v>
      </c>
      <c r="F5984" s="53" t="s">
        <v>201</v>
      </c>
    </row>
    <row r="5985" spans="1:6" x14ac:dyDescent="0.2">
      <c r="A5985" s="202" t="s">
        <v>9320</v>
      </c>
      <c r="B5985" s="203">
        <v>454.32</v>
      </c>
      <c r="D5985" s="53" t="s">
        <v>8985</v>
      </c>
      <c r="E5985" s="55" t="s">
        <v>8986</v>
      </c>
      <c r="F5985" s="53" t="s">
        <v>201</v>
      </c>
    </row>
    <row r="5986" spans="1:6" x14ac:dyDescent="0.2">
      <c r="A5986" s="202" t="s">
        <v>9321</v>
      </c>
      <c r="B5986" s="203">
        <v>431.74</v>
      </c>
      <c r="D5986" s="53" t="s">
        <v>8987</v>
      </c>
      <c r="E5986" s="55" t="s">
        <v>8986</v>
      </c>
      <c r="F5986" s="53" t="s">
        <v>201</v>
      </c>
    </row>
    <row r="5987" spans="1:6" x14ac:dyDescent="0.2">
      <c r="A5987" s="202" t="s">
        <v>9323</v>
      </c>
      <c r="B5987" s="203">
        <v>396.42</v>
      </c>
      <c r="D5987" s="53" t="s">
        <v>8988</v>
      </c>
      <c r="E5987" s="55" t="s">
        <v>8989</v>
      </c>
      <c r="F5987" s="53" t="s">
        <v>201</v>
      </c>
    </row>
    <row r="5988" spans="1:6" x14ac:dyDescent="0.2">
      <c r="A5988" s="202" t="s">
        <v>9324</v>
      </c>
      <c r="B5988" s="203">
        <v>472.03</v>
      </c>
      <c r="D5988" s="53" t="s">
        <v>8990</v>
      </c>
      <c r="E5988" s="55" t="s">
        <v>8989</v>
      </c>
      <c r="F5988" s="53" t="s">
        <v>201</v>
      </c>
    </row>
    <row r="5989" spans="1:6" x14ac:dyDescent="0.2">
      <c r="A5989" s="202" t="s">
        <v>9326</v>
      </c>
      <c r="B5989" s="203">
        <v>433.52</v>
      </c>
      <c r="D5989" s="53" t="s">
        <v>8991</v>
      </c>
      <c r="E5989" s="55" t="s">
        <v>8992</v>
      </c>
      <c r="F5989" s="53" t="s">
        <v>201</v>
      </c>
    </row>
    <row r="5990" spans="1:6" x14ac:dyDescent="0.2">
      <c r="A5990" s="202" t="s">
        <v>9327</v>
      </c>
      <c r="B5990" s="203">
        <v>581.61</v>
      </c>
      <c r="D5990" s="53" t="s">
        <v>8993</v>
      </c>
      <c r="E5990" s="55" t="s">
        <v>8992</v>
      </c>
      <c r="F5990" s="53" t="s">
        <v>201</v>
      </c>
    </row>
    <row r="5991" spans="1:6" x14ac:dyDescent="0.2">
      <c r="A5991" s="202" t="s">
        <v>9329</v>
      </c>
      <c r="B5991" s="203">
        <v>534.30999999999995</v>
      </c>
      <c r="D5991" s="53" t="s">
        <v>8994</v>
      </c>
      <c r="E5991" s="55" t="s">
        <v>8995</v>
      </c>
      <c r="F5991" s="53" t="s">
        <v>201</v>
      </c>
    </row>
    <row r="5992" spans="1:6" x14ac:dyDescent="0.2">
      <c r="A5992" s="202" t="s">
        <v>9330</v>
      </c>
      <c r="B5992" s="203">
        <v>12.04</v>
      </c>
      <c r="D5992" s="53" t="s">
        <v>8996</v>
      </c>
      <c r="E5992" s="55" t="s">
        <v>8995</v>
      </c>
      <c r="F5992" s="53" t="s">
        <v>201</v>
      </c>
    </row>
    <row r="5993" spans="1:6" x14ac:dyDescent="0.2">
      <c r="A5993" s="202" t="s">
        <v>9332</v>
      </c>
      <c r="B5993" s="203">
        <v>10.56</v>
      </c>
      <c r="D5993" s="53" t="s">
        <v>8997</v>
      </c>
      <c r="E5993" s="55" t="s">
        <v>8998</v>
      </c>
      <c r="F5993" s="53" t="s">
        <v>201</v>
      </c>
    </row>
    <row r="5994" spans="1:6" x14ac:dyDescent="0.2">
      <c r="A5994" s="202" t="s">
        <v>9333</v>
      </c>
      <c r="B5994" s="203">
        <v>22.44</v>
      </c>
      <c r="D5994" s="53" t="s">
        <v>8999</v>
      </c>
      <c r="E5994" s="55" t="s">
        <v>8998</v>
      </c>
      <c r="F5994" s="53" t="s">
        <v>201</v>
      </c>
    </row>
    <row r="5995" spans="1:6" x14ac:dyDescent="0.2">
      <c r="A5995" s="202" t="s">
        <v>9335</v>
      </c>
      <c r="B5995" s="203">
        <v>19.690000000000001</v>
      </c>
      <c r="D5995" s="53" t="s">
        <v>9000</v>
      </c>
      <c r="E5995" s="55" t="s">
        <v>9001</v>
      </c>
      <c r="F5995" s="53" t="s">
        <v>201</v>
      </c>
    </row>
    <row r="5996" spans="1:6" x14ac:dyDescent="0.2">
      <c r="A5996" s="202" t="s">
        <v>9336</v>
      </c>
      <c r="B5996" s="203">
        <v>27.74</v>
      </c>
      <c r="D5996" s="53" t="s">
        <v>9002</v>
      </c>
      <c r="E5996" s="55" t="s">
        <v>9001</v>
      </c>
      <c r="F5996" s="53" t="s">
        <v>201</v>
      </c>
    </row>
    <row r="5997" spans="1:6" x14ac:dyDescent="0.2">
      <c r="A5997" s="202" t="s">
        <v>9338</v>
      </c>
      <c r="B5997" s="203">
        <v>24.42</v>
      </c>
      <c r="D5997" s="53" t="s">
        <v>9003</v>
      </c>
      <c r="E5997" s="55" t="s">
        <v>9004</v>
      </c>
      <c r="F5997" s="53" t="s">
        <v>201</v>
      </c>
    </row>
    <row r="5998" spans="1:6" x14ac:dyDescent="0.2">
      <c r="A5998" s="202" t="s">
        <v>9339</v>
      </c>
      <c r="B5998" s="203">
        <v>167.99</v>
      </c>
      <c r="D5998" s="53" t="s">
        <v>9005</v>
      </c>
      <c r="E5998" s="55" t="s">
        <v>9004</v>
      </c>
      <c r="F5998" s="53" t="s">
        <v>201</v>
      </c>
    </row>
    <row r="5999" spans="1:6" x14ac:dyDescent="0.2">
      <c r="A5999" s="202" t="s">
        <v>9341</v>
      </c>
      <c r="B5999" s="203">
        <v>152.63999999999999</v>
      </c>
      <c r="D5999" s="53" t="s">
        <v>9006</v>
      </c>
      <c r="E5999" s="55" t="s">
        <v>9007</v>
      </c>
      <c r="F5999" s="53" t="s">
        <v>201</v>
      </c>
    </row>
    <row r="6000" spans="1:6" x14ac:dyDescent="0.2">
      <c r="A6000" s="202" t="s">
        <v>9342</v>
      </c>
      <c r="B6000" s="203">
        <v>207.36</v>
      </c>
      <c r="D6000" s="53" t="s">
        <v>9008</v>
      </c>
      <c r="E6000" s="55" t="s">
        <v>9007</v>
      </c>
      <c r="F6000" s="53" t="s">
        <v>201</v>
      </c>
    </row>
    <row r="6001" spans="1:6" x14ac:dyDescent="0.2">
      <c r="A6001" s="202" t="s">
        <v>9344</v>
      </c>
      <c r="B6001" s="203">
        <v>189.16</v>
      </c>
      <c r="D6001" s="53" t="s">
        <v>9009</v>
      </c>
      <c r="E6001" s="55" t="s">
        <v>9010</v>
      </c>
      <c r="F6001" s="53" t="s">
        <v>201</v>
      </c>
    </row>
    <row r="6002" spans="1:6" x14ac:dyDescent="0.2">
      <c r="A6002" s="202" t="s">
        <v>9345</v>
      </c>
      <c r="B6002" s="203">
        <v>244.22</v>
      </c>
      <c r="D6002" s="53" t="s">
        <v>9011</v>
      </c>
      <c r="E6002" s="55" t="s">
        <v>9010</v>
      </c>
      <c r="F6002" s="53" t="s">
        <v>201</v>
      </c>
    </row>
    <row r="6003" spans="1:6" x14ac:dyDescent="0.2">
      <c r="A6003" s="202" t="s">
        <v>9347</v>
      </c>
      <c r="B6003" s="203">
        <v>223.43</v>
      </c>
      <c r="D6003" s="53" t="s">
        <v>9012</v>
      </c>
      <c r="E6003" s="55" t="s">
        <v>9013</v>
      </c>
      <c r="F6003" s="53" t="s">
        <v>201</v>
      </c>
    </row>
    <row r="6004" spans="1:6" x14ac:dyDescent="0.2">
      <c r="A6004" s="202" t="s">
        <v>9348</v>
      </c>
      <c r="B6004" s="203">
        <v>286.32</v>
      </c>
      <c r="D6004" s="53" t="s">
        <v>9014</v>
      </c>
      <c r="E6004" s="55" t="s">
        <v>9013</v>
      </c>
      <c r="F6004" s="53" t="s">
        <v>201</v>
      </c>
    </row>
    <row r="6005" spans="1:6" x14ac:dyDescent="0.2">
      <c r="A6005" s="202" t="s">
        <v>9350</v>
      </c>
      <c r="B6005" s="203">
        <v>262.25</v>
      </c>
      <c r="D6005" s="53" t="s">
        <v>9015</v>
      </c>
      <c r="E6005" s="55" t="s">
        <v>9016</v>
      </c>
      <c r="F6005" s="53" t="s">
        <v>201</v>
      </c>
    </row>
    <row r="6006" spans="1:6" x14ac:dyDescent="0.2">
      <c r="A6006" s="202" t="s">
        <v>9351</v>
      </c>
      <c r="B6006" s="203">
        <v>324.18</v>
      </c>
      <c r="D6006" s="53" t="s">
        <v>9017</v>
      </c>
      <c r="E6006" s="55" t="s">
        <v>9016</v>
      </c>
      <c r="F6006" s="53" t="s">
        <v>201</v>
      </c>
    </row>
    <row r="6007" spans="1:6" x14ac:dyDescent="0.2">
      <c r="A6007" s="202" t="s">
        <v>9353</v>
      </c>
      <c r="B6007" s="203">
        <v>297.44</v>
      </c>
      <c r="D6007" s="53" t="s">
        <v>9018</v>
      </c>
      <c r="E6007" s="55" t="s">
        <v>9019</v>
      </c>
      <c r="F6007" s="53" t="s">
        <v>201</v>
      </c>
    </row>
    <row r="6008" spans="1:6" x14ac:dyDescent="0.2">
      <c r="A6008" s="202" t="s">
        <v>9354</v>
      </c>
      <c r="B6008" s="203">
        <v>367.41</v>
      </c>
      <c r="D6008" s="53" t="s">
        <v>9020</v>
      </c>
      <c r="E6008" s="55" t="s">
        <v>9019</v>
      </c>
      <c r="F6008" s="53" t="s">
        <v>201</v>
      </c>
    </row>
    <row r="6009" spans="1:6" x14ac:dyDescent="0.2">
      <c r="A6009" s="202" t="s">
        <v>9356</v>
      </c>
      <c r="B6009" s="203">
        <v>337.23</v>
      </c>
      <c r="D6009" s="53" t="s">
        <v>9021</v>
      </c>
      <c r="E6009" s="55" t="s">
        <v>9022</v>
      </c>
      <c r="F6009" s="53" t="s">
        <v>201</v>
      </c>
    </row>
    <row r="6010" spans="1:6" x14ac:dyDescent="0.2">
      <c r="A6010" s="202" t="s">
        <v>9357</v>
      </c>
      <c r="B6010" s="203">
        <v>405.3</v>
      </c>
      <c r="D6010" s="53" t="s">
        <v>9023</v>
      </c>
      <c r="E6010" s="55" t="s">
        <v>9022</v>
      </c>
      <c r="F6010" s="53" t="s">
        <v>201</v>
      </c>
    </row>
    <row r="6011" spans="1:6" x14ac:dyDescent="0.2">
      <c r="A6011" s="202" t="s">
        <v>9359</v>
      </c>
      <c r="B6011" s="203">
        <v>372.45</v>
      </c>
      <c r="D6011" s="53" t="s">
        <v>9024</v>
      </c>
      <c r="E6011" s="55" t="s">
        <v>9025</v>
      </c>
      <c r="F6011" s="53" t="s">
        <v>201</v>
      </c>
    </row>
    <row r="6012" spans="1:6" x14ac:dyDescent="0.2">
      <c r="A6012" s="202" t="s">
        <v>9360</v>
      </c>
      <c r="B6012" s="203">
        <v>445.02</v>
      </c>
      <c r="D6012" s="53" t="s">
        <v>9026</v>
      </c>
      <c r="E6012" s="55" t="s">
        <v>9025</v>
      </c>
      <c r="F6012" s="53" t="s">
        <v>201</v>
      </c>
    </row>
    <row r="6013" spans="1:6" x14ac:dyDescent="0.2">
      <c r="A6013" s="202" t="s">
        <v>9362</v>
      </c>
      <c r="B6013" s="203">
        <v>409.2</v>
      </c>
      <c r="D6013" s="53" t="s">
        <v>9027</v>
      </c>
      <c r="E6013" s="55" t="s">
        <v>9028</v>
      </c>
      <c r="F6013" s="53" t="s">
        <v>201</v>
      </c>
    </row>
    <row r="6014" spans="1:6" x14ac:dyDescent="0.2">
      <c r="A6014" s="202" t="s">
        <v>9363</v>
      </c>
      <c r="B6014" s="203">
        <v>196.07</v>
      </c>
      <c r="D6014" s="53" t="s">
        <v>9029</v>
      </c>
      <c r="E6014" s="55" t="s">
        <v>9028</v>
      </c>
      <c r="F6014" s="53" t="s">
        <v>201</v>
      </c>
    </row>
    <row r="6015" spans="1:6" x14ac:dyDescent="0.2">
      <c r="A6015" s="202" t="s">
        <v>9365</v>
      </c>
      <c r="B6015" s="203">
        <v>178.75</v>
      </c>
      <c r="D6015" s="53" t="s">
        <v>9030</v>
      </c>
      <c r="E6015" s="55" t="s">
        <v>9031</v>
      </c>
      <c r="F6015" s="53" t="s">
        <v>201</v>
      </c>
    </row>
    <row r="6016" spans="1:6" x14ac:dyDescent="0.2">
      <c r="A6016" s="202" t="s">
        <v>9366</v>
      </c>
      <c r="B6016" s="203">
        <v>244.96</v>
      </c>
      <c r="D6016" s="53" t="s">
        <v>9032</v>
      </c>
      <c r="E6016" s="55" t="s">
        <v>9031</v>
      </c>
      <c r="F6016" s="53" t="s">
        <v>201</v>
      </c>
    </row>
    <row r="6017" spans="1:6" x14ac:dyDescent="0.2">
      <c r="A6017" s="202" t="s">
        <v>9368</v>
      </c>
      <c r="B6017" s="203">
        <v>224.13</v>
      </c>
      <c r="D6017" s="53" t="s">
        <v>9033</v>
      </c>
      <c r="E6017" s="55" t="s">
        <v>9034</v>
      </c>
      <c r="F6017" s="53" t="s">
        <v>201</v>
      </c>
    </row>
    <row r="6018" spans="1:6" x14ac:dyDescent="0.2">
      <c r="A6018" s="202" t="s">
        <v>9369</v>
      </c>
      <c r="B6018" s="203">
        <v>291.05</v>
      </c>
      <c r="D6018" s="53" t="s">
        <v>9035</v>
      </c>
      <c r="E6018" s="55" t="s">
        <v>9034</v>
      </c>
      <c r="F6018" s="53" t="s">
        <v>201</v>
      </c>
    </row>
    <row r="6019" spans="1:6" x14ac:dyDescent="0.2">
      <c r="A6019" s="202" t="s">
        <v>9371</v>
      </c>
      <c r="B6019" s="203">
        <v>266.99</v>
      </c>
      <c r="D6019" s="53" t="s">
        <v>9036</v>
      </c>
      <c r="E6019" s="55" t="s">
        <v>9037</v>
      </c>
      <c r="F6019" s="53" t="s">
        <v>201</v>
      </c>
    </row>
    <row r="6020" spans="1:6" x14ac:dyDescent="0.2">
      <c r="A6020" s="202" t="s">
        <v>9372</v>
      </c>
      <c r="B6020" s="203">
        <v>342.38</v>
      </c>
      <c r="D6020" s="53" t="s">
        <v>9038</v>
      </c>
      <c r="E6020" s="55" t="s">
        <v>9037</v>
      </c>
      <c r="F6020" s="53" t="s">
        <v>201</v>
      </c>
    </row>
    <row r="6021" spans="1:6" x14ac:dyDescent="0.2">
      <c r="A6021" s="202" t="s">
        <v>9374</v>
      </c>
      <c r="B6021" s="203">
        <v>314.39</v>
      </c>
      <c r="D6021" s="53" t="s">
        <v>9039</v>
      </c>
      <c r="E6021" s="55" t="s">
        <v>9040</v>
      </c>
      <c r="F6021" s="53" t="s">
        <v>201</v>
      </c>
    </row>
    <row r="6022" spans="1:6" x14ac:dyDescent="0.2">
      <c r="A6022" s="202" t="s">
        <v>9375</v>
      </c>
      <c r="B6022" s="203">
        <v>389.95</v>
      </c>
      <c r="D6022" s="53" t="s">
        <v>9041</v>
      </c>
      <c r="E6022" s="55" t="s">
        <v>9040</v>
      </c>
      <c r="F6022" s="53" t="s">
        <v>201</v>
      </c>
    </row>
    <row r="6023" spans="1:6" x14ac:dyDescent="0.2">
      <c r="A6023" s="202" t="s">
        <v>9377</v>
      </c>
      <c r="B6023" s="203">
        <v>358.62</v>
      </c>
      <c r="D6023" s="53" t="s">
        <v>9042</v>
      </c>
      <c r="E6023" s="55" t="s">
        <v>9043</v>
      </c>
      <c r="F6023" s="53" t="s">
        <v>201</v>
      </c>
    </row>
    <row r="6024" spans="1:6" x14ac:dyDescent="0.2">
      <c r="A6024" s="202" t="s">
        <v>9378</v>
      </c>
      <c r="B6024" s="203">
        <v>442.42</v>
      </c>
      <c r="D6024" s="53" t="s">
        <v>9044</v>
      </c>
      <c r="E6024" s="55" t="s">
        <v>9043</v>
      </c>
      <c r="F6024" s="53" t="s">
        <v>201</v>
      </c>
    </row>
    <row r="6025" spans="1:6" x14ac:dyDescent="0.2">
      <c r="A6025" s="202" t="s">
        <v>9380</v>
      </c>
      <c r="B6025" s="203">
        <v>407.01</v>
      </c>
      <c r="D6025" s="53" t="s">
        <v>9045</v>
      </c>
      <c r="E6025" s="55" t="s">
        <v>9046</v>
      </c>
      <c r="F6025" s="53" t="s">
        <v>201</v>
      </c>
    </row>
    <row r="6026" spans="1:6" x14ac:dyDescent="0.2">
      <c r="A6026" s="202" t="s">
        <v>9381</v>
      </c>
      <c r="B6026" s="203">
        <v>489.99</v>
      </c>
      <c r="D6026" s="53" t="s">
        <v>9047</v>
      </c>
      <c r="E6026" s="55" t="s">
        <v>9046</v>
      </c>
      <c r="F6026" s="53" t="s">
        <v>201</v>
      </c>
    </row>
    <row r="6027" spans="1:6" x14ac:dyDescent="0.2">
      <c r="A6027" s="202" t="s">
        <v>9383</v>
      </c>
      <c r="B6027" s="203">
        <v>451.24</v>
      </c>
      <c r="D6027" s="53" t="s">
        <v>9048</v>
      </c>
      <c r="E6027" s="55" t="s">
        <v>9049</v>
      </c>
      <c r="F6027" s="53" t="s">
        <v>201</v>
      </c>
    </row>
    <row r="6028" spans="1:6" x14ac:dyDescent="0.2">
      <c r="A6028" s="202" t="s">
        <v>9384</v>
      </c>
      <c r="B6028" s="203">
        <v>539.05999999999995</v>
      </c>
      <c r="D6028" s="53" t="s">
        <v>9050</v>
      </c>
      <c r="E6028" s="55" t="s">
        <v>9049</v>
      </c>
      <c r="F6028" s="53" t="s">
        <v>201</v>
      </c>
    </row>
    <row r="6029" spans="1:6" x14ac:dyDescent="0.2">
      <c r="A6029" s="202" t="s">
        <v>9386</v>
      </c>
      <c r="B6029" s="203">
        <v>496.68</v>
      </c>
      <c r="D6029" s="53" t="s">
        <v>9051</v>
      </c>
      <c r="E6029" s="55" t="s">
        <v>9052</v>
      </c>
      <c r="F6029" s="53" t="s">
        <v>201</v>
      </c>
    </row>
    <row r="6030" spans="1:6" x14ac:dyDescent="0.2">
      <c r="A6030" s="202" t="s">
        <v>9387</v>
      </c>
      <c r="B6030" s="203">
        <v>647.26</v>
      </c>
      <c r="D6030" s="53" t="s">
        <v>9053</v>
      </c>
      <c r="E6030" s="55" t="s">
        <v>9052</v>
      </c>
      <c r="F6030" s="53" t="s">
        <v>201</v>
      </c>
    </row>
    <row r="6031" spans="1:6" x14ac:dyDescent="0.2">
      <c r="A6031" s="202" t="s">
        <v>9389</v>
      </c>
      <c r="B6031" s="203">
        <v>598.08000000000004</v>
      </c>
      <c r="D6031" s="53" t="s">
        <v>9054</v>
      </c>
      <c r="E6031" s="55" t="s">
        <v>9055</v>
      </c>
      <c r="F6031" s="53" t="s">
        <v>201</v>
      </c>
    </row>
    <row r="6032" spans="1:6" x14ac:dyDescent="0.2">
      <c r="A6032" s="202" t="s">
        <v>9390</v>
      </c>
      <c r="B6032" s="203">
        <v>778.08</v>
      </c>
      <c r="D6032" s="53" t="s">
        <v>9056</v>
      </c>
      <c r="E6032" s="55" t="s">
        <v>9055</v>
      </c>
      <c r="F6032" s="53" t="s">
        <v>201</v>
      </c>
    </row>
    <row r="6033" spans="1:6" x14ac:dyDescent="0.2">
      <c r="A6033" s="202" t="s">
        <v>9392</v>
      </c>
      <c r="B6033" s="203">
        <v>717.86</v>
      </c>
      <c r="D6033" s="53" t="s">
        <v>9057</v>
      </c>
      <c r="E6033" s="55" t="s">
        <v>9058</v>
      </c>
      <c r="F6033" s="53" t="s">
        <v>201</v>
      </c>
    </row>
    <row r="6034" spans="1:6" x14ac:dyDescent="0.2">
      <c r="A6034" s="202" t="s">
        <v>9393</v>
      </c>
      <c r="B6034" s="203">
        <v>894.57</v>
      </c>
      <c r="D6034" s="53" t="s">
        <v>9059</v>
      </c>
      <c r="E6034" s="55" t="s">
        <v>9058</v>
      </c>
      <c r="F6034" s="53" t="s">
        <v>201</v>
      </c>
    </row>
    <row r="6035" spans="1:6" x14ac:dyDescent="0.2">
      <c r="A6035" s="202" t="s">
        <v>9395</v>
      </c>
      <c r="B6035" s="203">
        <v>825.25</v>
      </c>
      <c r="D6035" s="53" t="s">
        <v>9060</v>
      </c>
      <c r="E6035" s="55" t="s">
        <v>9061</v>
      </c>
      <c r="F6035" s="53" t="s">
        <v>201</v>
      </c>
    </row>
    <row r="6036" spans="1:6" x14ac:dyDescent="0.2">
      <c r="A6036" s="202" t="s">
        <v>9396</v>
      </c>
      <c r="B6036" s="203">
        <v>473.84</v>
      </c>
      <c r="D6036" s="53" t="s">
        <v>9062</v>
      </c>
      <c r="E6036" s="55" t="s">
        <v>9061</v>
      </c>
      <c r="F6036" s="53" t="s">
        <v>201</v>
      </c>
    </row>
    <row r="6037" spans="1:6" x14ac:dyDescent="0.2">
      <c r="A6037" s="202" t="s">
        <v>9398</v>
      </c>
      <c r="B6037" s="203">
        <v>434.83</v>
      </c>
      <c r="D6037" s="53" t="s">
        <v>9063</v>
      </c>
      <c r="E6037" s="55" t="s">
        <v>9064</v>
      </c>
      <c r="F6037" s="53" t="s">
        <v>201</v>
      </c>
    </row>
    <row r="6038" spans="1:6" x14ac:dyDescent="0.2">
      <c r="A6038" s="202" t="s">
        <v>9399</v>
      </c>
      <c r="B6038" s="203">
        <v>538.09</v>
      </c>
      <c r="D6038" s="53" t="s">
        <v>9065</v>
      </c>
      <c r="E6038" s="55" t="s">
        <v>9064</v>
      </c>
      <c r="F6038" s="53" t="s">
        <v>201</v>
      </c>
    </row>
    <row r="6039" spans="1:6" x14ac:dyDescent="0.2">
      <c r="A6039" s="202" t="s">
        <v>9401</v>
      </c>
      <c r="B6039" s="203">
        <v>494.63</v>
      </c>
      <c r="D6039" s="53" t="s">
        <v>9066</v>
      </c>
      <c r="E6039" s="55" t="s">
        <v>9067</v>
      </c>
      <c r="F6039" s="53" t="s">
        <v>201</v>
      </c>
    </row>
    <row r="6040" spans="1:6" x14ac:dyDescent="0.2">
      <c r="A6040" s="202" t="s">
        <v>9402</v>
      </c>
      <c r="B6040" s="203">
        <v>608.89</v>
      </c>
      <c r="D6040" s="53" t="s">
        <v>9068</v>
      </c>
      <c r="E6040" s="55" t="s">
        <v>9067</v>
      </c>
      <c r="F6040" s="53" t="s">
        <v>201</v>
      </c>
    </row>
    <row r="6041" spans="1:6" x14ac:dyDescent="0.2">
      <c r="A6041" s="202" t="s">
        <v>9404</v>
      </c>
      <c r="B6041" s="203">
        <v>559.97</v>
      </c>
      <c r="D6041" s="53" t="s">
        <v>9069</v>
      </c>
      <c r="E6041" s="55" t="s">
        <v>9070</v>
      </c>
      <c r="F6041" s="53" t="s">
        <v>201</v>
      </c>
    </row>
    <row r="6042" spans="1:6" x14ac:dyDescent="0.2">
      <c r="A6042" s="202" t="s">
        <v>9405</v>
      </c>
      <c r="B6042" s="203">
        <v>673.15</v>
      </c>
      <c r="D6042" s="53" t="s">
        <v>9071</v>
      </c>
      <c r="E6042" s="55" t="s">
        <v>9070</v>
      </c>
      <c r="F6042" s="53" t="s">
        <v>201</v>
      </c>
    </row>
    <row r="6043" spans="1:6" x14ac:dyDescent="0.2">
      <c r="A6043" s="202" t="s">
        <v>9407</v>
      </c>
      <c r="B6043" s="203">
        <v>619.78</v>
      </c>
      <c r="D6043" s="53" t="s">
        <v>9072</v>
      </c>
      <c r="E6043" s="55" t="s">
        <v>9073</v>
      </c>
      <c r="F6043" s="53" t="s">
        <v>201</v>
      </c>
    </row>
    <row r="6044" spans="1:6" x14ac:dyDescent="0.2">
      <c r="A6044" s="202" t="s">
        <v>9408</v>
      </c>
      <c r="B6044" s="203">
        <v>744.24</v>
      </c>
      <c r="D6044" s="53" t="s">
        <v>9074</v>
      </c>
      <c r="E6044" s="55" t="s">
        <v>9073</v>
      </c>
      <c r="F6044" s="53" t="s">
        <v>201</v>
      </c>
    </row>
    <row r="6045" spans="1:6" x14ac:dyDescent="0.2">
      <c r="A6045" s="202" t="s">
        <v>9410</v>
      </c>
      <c r="B6045" s="203">
        <v>685.37</v>
      </c>
      <c r="D6045" s="53" t="s">
        <v>9075</v>
      </c>
      <c r="E6045" s="55" t="s">
        <v>9076</v>
      </c>
      <c r="F6045" s="53" t="s">
        <v>201</v>
      </c>
    </row>
    <row r="6046" spans="1:6" x14ac:dyDescent="0.2">
      <c r="A6046" s="202" t="s">
        <v>9411</v>
      </c>
      <c r="B6046" s="203">
        <v>915.99</v>
      </c>
      <c r="D6046" s="53" t="s">
        <v>9077</v>
      </c>
      <c r="E6046" s="55" t="s">
        <v>9076</v>
      </c>
      <c r="F6046" s="53" t="s">
        <v>201</v>
      </c>
    </row>
    <row r="6047" spans="1:6" x14ac:dyDescent="0.2">
      <c r="A6047" s="202" t="s">
        <v>9413</v>
      </c>
      <c r="B6047" s="203">
        <v>844.74</v>
      </c>
      <c r="D6047" s="53" t="s">
        <v>9078</v>
      </c>
      <c r="E6047" s="55" t="s">
        <v>9079</v>
      </c>
      <c r="F6047" s="53" t="s">
        <v>201</v>
      </c>
    </row>
    <row r="6048" spans="1:6" x14ac:dyDescent="0.2">
      <c r="A6048" s="202" t="s">
        <v>9414</v>
      </c>
      <c r="B6048" s="203">
        <v>1044.5999999999999</v>
      </c>
      <c r="D6048" s="53" t="s">
        <v>9080</v>
      </c>
      <c r="E6048" s="55" t="s">
        <v>9079</v>
      </c>
      <c r="F6048" s="53" t="s">
        <v>201</v>
      </c>
    </row>
    <row r="6049" spans="1:6" x14ac:dyDescent="0.2">
      <c r="A6049" s="202" t="s">
        <v>9416</v>
      </c>
      <c r="B6049" s="203">
        <v>964.56</v>
      </c>
      <c r="D6049" s="53" t="s">
        <v>9081</v>
      </c>
      <c r="E6049" s="55" t="s">
        <v>9082</v>
      </c>
      <c r="F6049" s="53" t="s">
        <v>201</v>
      </c>
    </row>
    <row r="6050" spans="1:6" x14ac:dyDescent="0.2">
      <c r="A6050" s="202" t="s">
        <v>9417</v>
      </c>
      <c r="B6050" s="203">
        <v>1187.6099999999999</v>
      </c>
      <c r="D6050" s="53" t="s">
        <v>9083</v>
      </c>
      <c r="E6050" s="55" t="s">
        <v>9082</v>
      </c>
      <c r="F6050" s="53" t="s">
        <v>201</v>
      </c>
    </row>
    <row r="6051" spans="1:6" x14ac:dyDescent="0.2">
      <c r="A6051" s="202" t="s">
        <v>9419</v>
      </c>
      <c r="B6051" s="203">
        <v>1097.1500000000001</v>
      </c>
      <c r="D6051" s="53" t="s">
        <v>9084</v>
      </c>
      <c r="E6051" s="55" t="s">
        <v>9085</v>
      </c>
      <c r="F6051" s="53" t="s">
        <v>201</v>
      </c>
    </row>
    <row r="6052" spans="1:6" x14ac:dyDescent="0.2">
      <c r="A6052" s="202" t="s">
        <v>9420</v>
      </c>
      <c r="B6052" s="203">
        <v>1321.18</v>
      </c>
      <c r="D6052" s="53" t="s">
        <v>9086</v>
      </c>
      <c r="E6052" s="55" t="s">
        <v>9085</v>
      </c>
      <c r="F6052" s="53" t="s">
        <v>201</v>
      </c>
    </row>
    <row r="6053" spans="1:6" x14ac:dyDescent="0.2">
      <c r="A6053" s="202" t="s">
        <v>9422</v>
      </c>
      <c r="B6053" s="203">
        <v>1221.17</v>
      </c>
      <c r="D6053" s="53" t="s">
        <v>9087</v>
      </c>
      <c r="E6053" s="55" t="s">
        <v>9088</v>
      </c>
      <c r="F6053" s="53" t="s">
        <v>201</v>
      </c>
    </row>
    <row r="6054" spans="1:6" x14ac:dyDescent="0.2">
      <c r="A6054" s="202" t="s">
        <v>9423</v>
      </c>
      <c r="B6054" s="203">
        <v>1477.15</v>
      </c>
      <c r="D6054" s="53" t="s">
        <v>9089</v>
      </c>
      <c r="E6054" s="55" t="s">
        <v>9088</v>
      </c>
      <c r="F6054" s="53" t="s">
        <v>201</v>
      </c>
    </row>
    <row r="6055" spans="1:6" x14ac:dyDescent="0.2">
      <c r="A6055" s="202" t="s">
        <v>9425</v>
      </c>
      <c r="B6055" s="203">
        <v>1365.23</v>
      </c>
      <c r="D6055" s="53" t="s">
        <v>9090</v>
      </c>
      <c r="E6055" s="55" t="s">
        <v>9091</v>
      </c>
      <c r="F6055" s="53" t="s">
        <v>201</v>
      </c>
    </row>
    <row r="6056" spans="1:6" x14ac:dyDescent="0.2">
      <c r="A6056" s="202" t="s">
        <v>9426</v>
      </c>
      <c r="B6056" s="203">
        <v>1739.27</v>
      </c>
      <c r="D6056" s="53" t="s">
        <v>9092</v>
      </c>
      <c r="E6056" s="55" t="s">
        <v>9091</v>
      </c>
      <c r="F6056" s="53" t="s">
        <v>201</v>
      </c>
    </row>
    <row r="6057" spans="1:6" x14ac:dyDescent="0.2">
      <c r="A6057" s="202" t="s">
        <v>9428</v>
      </c>
      <c r="B6057" s="203">
        <v>1608.89</v>
      </c>
      <c r="D6057" s="53" t="s">
        <v>9093</v>
      </c>
      <c r="E6057" s="55" t="s">
        <v>9094</v>
      </c>
      <c r="F6057" s="53" t="s">
        <v>201</v>
      </c>
    </row>
    <row r="6058" spans="1:6" x14ac:dyDescent="0.2">
      <c r="A6058" s="202" t="s">
        <v>9429</v>
      </c>
      <c r="B6058" s="203">
        <v>718.82</v>
      </c>
      <c r="D6058" s="53" t="s">
        <v>9095</v>
      </c>
      <c r="E6058" s="55" t="s">
        <v>9094</v>
      </c>
      <c r="F6058" s="53" t="s">
        <v>201</v>
      </c>
    </row>
    <row r="6059" spans="1:6" x14ac:dyDescent="0.2">
      <c r="A6059" s="202" t="s">
        <v>9431</v>
      </c>
      <c r="B6059" s="203">
        <v>661.34</v>
      </c>
      <c r="D6059" s="53" t="s">
        <v>9096</v>
      </c>
      <c r="E6059" s="55" t="s">
        <v>9097</v>
      </c>
      <c r="F6059" s="53" t="s">
        <v>201</v>
      </c>
    </row>
    <row r="6060" spans="1:6" x14ac:dyDescent="0.2">
      <c r="A6060" s="202" t="s">
        <v>9432</v>
      </c>
      <c r="B6060" s="203">
        <v>834.7</v>
      </c>
      <c r="D6060" s="53" t="s">
        <v>9098</v>
      </c>
      <c r="E6060" s="55" t="s">
        <v>9097</v>
      </c>
      <c r="F6060" s="53" t="s">
        <v>201</v>
      </c>
    </row>
    <row r="6061" spans="1:6" x14ac:dyDescent="0.2">
      <c r="A6061" s="202" t="s">
        <v>9434</v>
      </c>
      <c r="B6061" s="203">
        <v>768.29</v>
      </c>
      <c r="D6061" s="53" t="s">
        <v>9099</v>
      </c>
      <c r="E6061" s="55" t="s">
        <v>9100</v>
      </c>
      <c r="F6061" s="53" t="s">
        <v>201</v>
      </c>
    </row>
    <row r="6062" spans="1:6" x14ac:dyDescent="0.2">
      <c r="A6062" s="202" t="s">
        <v>9435</v>
      </c>
      <c r="B6062" s="203">
        <v>947.3</v>
      </c>
      <c r="D6062" s="53" t="s">
        <v>9101</v>
      </c>
      <c r="E6062" s="55" t="s">
        <v>9100</v>
      </c>
      <c r="F6062" s="53" t="s">
        <v>201</v>
      </c>
    </row>
    <row r="6063" spans="1:6" x14ac:dyDescent="0.2">
      <c r="A6063" s="202" t="s">
        <v>9437</v>
      </c>
      <c r="B6063" s="203">
        <v>872.21</v>
      </c>
      <c r="D6063" s="53" t="s">
        <v>9102</v>
      </c>
      <c r="E6063" s="55" t="s">
        <v>9103</v>
      </c>
      <c r="F6063" s="53" t="s">
        <v>201</v>
      </c>
    </row>
    <row r="6064" spans="1:6" x14ac:dyDescent="0.2">
      <c r="A6064" s="202" t="s">
        <v>9438</v>
      </c>
      <c r="B6064" s="203">
        <v>1059.24</v>
      </c>
      <c r="D6064" s="53" t="s">
        <v>9104</v>
      </c>
      <c r="E6064" s="55" t="s">
        <v>9103</v>
      </c>
      <c r="F6064" s="53" t="s">
        <v>201</v>
      </c>
    </row>
    <row r="6065" spans="1:6" x14ac:dyDescent="0.2">
      <c r="A6065" s="202" t="s">
        <v>9440</v>
      </c>
      <c r="B6065" s="203">
        <v>975.76</v>
      </c>
      <c r="D6065" s="53" t="s">
        <v>9105</v>
      </c>
      <c r="E6065" s="55" t="s">
        <v>9106</v>
      </c>
      <c r="F6065" s="53" t="s">
        <v>201</v>
      </c>
    </row>
    <row r="6066" spans="1:6" x14ac:dyDescent="0.2">
      <c r="A6066" s="202" t="s">
        <v>9441</v>
      </c>
      <c r="B6066" s="203">
        <v>1167.6199999999999</v>
      </c>
      <c r="D6066" s="53" t="s">
        <v>9107</v>
      </c>
      <c r="E6066" s="55" t="s">
        <v>9106</v>
      </c>
      <c r="F6066" s="53" t="s">
        <v>201</v>
      </c>
    </row>
    <row r="6067" spans="1:6" x14ac:dyDescent="0.2">
      <c r="A6067" s="202" t="s">
        <v>9443</v>
      </c>
      <c r="B6067" s="203">
        <v>1076.01</v>
      </c>
      <c r="D6067" s="53" t="s">
        <v>9108</v>
      </c>
      <c r="E6067" s="55" t="s">
        <v>9109</v>
      </c>
      <c r="F6067" s="53" t="s">
        <v>201</v>
      </c>
    </row>
    <row r="6068" spans="1:6" x14ac:dyDescent="0.2">
      <c r="A6068" s="202" t="s">
        <v>9444</v>
      </c>
      <c r="B6068" s="203">
        <v>1423.49</v>
      </c>
      <c r="D6068" s="53" t="s">
        <v>9110</v>
      </c>
      <c r="E6068" s="55" t="s">
        <v>9109</v>
      </c>
      <c r="F6068" s="53" t="s">
        <v>201</v>
      </c>
    </row>
    <row r="6069" spans="1:6" x14ac:dyDescent="0.2">
      <c r="A6069" s="202" t="s">
        <v>9446</v>
      </c>
      <c r="B6069" s="203">
        <v>1313.03</v>
      </c>
      <c r="D6069" s="53" t="s">
        <v>9111</v>
      </c>
      <c r="E6069" s="55" t="s">
        <v>9112</v>
      </c>
      <c r="F6069" s="53" t="s">
        <v>201</v>
      </c>
    </row>
    <row r="6070" spans="1:6" x14ac:dyDescent="0.2">
      <c r="A6070" s="202" t="s">
        <v>9447</v>
      </c>
      <c r="B6070" s="203">
        <v>1634.88</v>
      </c>
      <c r="D6070" s="53" t="s">
        <v>9113</v>
      </c>
      <c r="E6070" s="55" t="s">
        <v>9112</v>
      </c>
      <c r="F6070" s="53" t="s">
        <v>201</v>
      </c>
    </row>
    <row r="6071" spans="1:6" x14ac:dyDescent="0.2">
      <c r="A6071" s="202" t="s">
        <v>9449</v>
      </c>
      <c r="B6071" s="203">
        <v>1509.08</v>
      </c>
      <c r="D6071" s="53" t="s">
        <v>9114</v>
      </c>
      <c r="E6071" s="55" t="s">
        <v>9115</v>
      </c>
      <c r="F6071" s="53" t="s">
        <v>201</v>
      </c>
    </row>
    <row r="6072" spans="1:6" x14ac:dyDescent="0.2">
      <c r="A6072" s="202" t="s">
        <v>9450</v>
      </c>
      <c r="B6072" s="203">
        <v>1883.46</v>
      </c>
      <c r="D6072" s="53" t="s">
        <v>9116</v>
      </c>
      <c r="E6072" s="55" t="s">
        <v>9115</v>
      </c>
      <c r="F6072" s="53" t="s">
        <v>201</v>
      </c>
    </row>
    <row r="6073" spans="1:6" x14ac:dyDescent="0.2">
      <c r="A6073" s="202" t="s">
        <v>9452</v>
      </c>
      <c r="B6073" s="203">
        <v>1738.72</v>
      </c>
      <c r="D6073" s="53" t="s">
        <v>9117</v>
      </c>
      <c r="E6073" s="55" t="s">
        <v>9118</v>
      </c>
      <c r="F6073" s="53" t="s">
        <v>201</v>
      </c>
    </row>
    <row r="6074" spans="1:6" x14ac:dyDescent="0.2">
      <c r="A6074" s="202" t="s">
        <v>9453</v>
      </c>
      <c r="B6074" s="203">
        <v>2091.48</v>
      </c>
      <c r="D6074" s="53" t="s">
        <v>9119</v>
      </c>
      <c r="E6074" s="55" t="s">
        <v>9118</v>
      </c>
      <c r="F6074" s="53" t="s">
        <v>201</v>
      </c>
    </row>
    <row r="6075" spans="1:6" x14ac:dyDescent="0.2">
      <c r="A6075" s="202" t="s">
        <v>9455</v>
      </c>
      <c r="B6075" s="203">
        <v>1931.65</v>
      </c>
      <c r="D6075" s="53" t="s">
        <v>9120</v>
      </c>
      <c r="E6075" s="55" t="s">
        <v>9121</v>
      </c>
      <c r="F6075" s="53" t="s">
        <v>201</v>
      </c>
    </row>
    <row r="6076" spans="1:6" x14ac:dyDescent="0.2">
      <c r="A6076" s="202" t="s">
        <v>9456</v>
      </c>
      <c r="B6076" s="203">
        <v>2352.1999999999998</v>
      </c>
      <c r="D6076" s="53" t="s">
        <v>9122</v>
      </c>
      <c r="E6076" s="55" t="s">
        <v>9121</v>
      </c>
      <c r="F6076" s="53" t="s">
        <v>201</v>
      </c>
    </row>
    <row r="6077" spans="1:6" x14ac:dyDescent="0.2">
      <c r="A6077" s="202" t="s">
        <v>9458</v>
      </c>
      <c r="B6077" s="203">
        <v>2171.8200000000002</v>
      </c>
      <c r="D6077" s="53" t="s">
        <v>9123</v>
      </c>
      <c r="E6077" s="55" t="s">
        <v>9124</v>
      </c>
      <c r="F6077" s="53" t="s">
        <v>201</v>
      </c>
    </row>
    <row r="6078" spans="1:6" x14ac:dyDescent="0.2">
      <c r="A6078" s="202" t="s">
        <v>9459</v>
      </c>
      <c r="B6078" s="203">
        <v>2774.99</v>
      </c>
      <c r="D6078" s="53" t="s">
        <v>9125</v>
      </c>
      <c r="E6078" s="55" t="s">
        <v>9124</v>
      </c>
      <c r="F6078" s="53" t="s">
        <v>201</v>
      </c>
    </row>
    <row r="6079" spans="1:6" x14ac:dyDescent="0.2">
      <c r="A6079" s="202" t="s">
        <v>9461</v>
      </c>
      <c r="B6079" s="203">
        <v>2563.9499999999998</v>
      </c>
      <c r="D6079" s="53" t="s">
        <v>9126</v>
      </c>
      <c r="E6079" s="55" t="s">
        <v>9127</v>
      </c>
      <c r="F6079" s="53" t="s">
        <v>201</v>
      </c>
    </row>
    <row r="6080" spans="1:6" x14ac:dyDescent="0.2">
      <c r="A6080" s="202" t="s">
        <v>9462</v>
      </c>
      <c r="B6080" s="203">
        <v>3019.16</v>
      </c>
      <c r="D6080" s="53" t="s">
        <v>9128</v>
      </c>
      <c r="E6080" s="55" t="s">
        <v>9127</v>
      </c>
      <c r="F6080" s="53" t="s">
        <v>201</v>
      </c>
    </row>
    <row r="6081" spans="1:6" x14ac:dyDescent="0.2">
      <c r="A6081" s="202" t="s">
        <v>9464</v>
      </c>
      <c r="B6081" s="203">
        <v>2789.13</v>
      </c>
      <c r="D6081" s="53" t="s">
        <v>9129</v>
      </c>
      <c r="E6081" s="55" t="s">
        <v>9130</v>
      </c>
      <c r="F6081" s="53" t="s">
        <v>201</v>
      </c>
    </row>
    <row r="6082" spans="1:6" x14ac:dyDescent="0.2">
      <c r="A6082" s="202" t="s">
        <v>9465</v>
      </c>
      <c r="B6082" s="203">
        <v>3438.64</v>
      </c>
      <c r="D6082" s="53" t="s">
        <v>9131</v>
      </c>
      <c r="E6082" s="55" t="s">
        <v>9130</v>
      </c>
      <c r="F6082" s="53" t="s">
        <v>201</v>
      </c>
    </row>
    <row r="6083" spans="1:6" x14ac:dyDescent="0.2">
      <c r="A6083" s="202" t="s">
        <v>9467</v>
      </c>
      <c r="B6083" s="203">
        <v>3178.18</v>
      </c>
      <c r="D6083" s="53" t="s">
        <v>9132</v>
      </c>
      <c r="E6083" s="55" t="s">
        <v>9133</v>
      </c>
      <c r="F6083" s="53" t="s">
        <v>201</v>
      </c>
    </row>
    <row r="6084" spans="1:6" x14ac:dyDescent="0.2">
      <c r="A6084" s="202" t="s">
        <v>9468</v>
      </c>
      <c r="B6084" s="203">
        <v>4540.01</v>
      </c>
      <c r="D6084" s="53" t="s">
        <v>9134</v>
      </c>
      <c r="E6084" s="55" t="s">
        <v>9133</v>
      </c>
      <c r="F6084" s="53" t="s">
        <v>201</v>
      </c>
    </row>
    <row r="6085" spans="1:6" x14ac:dyDescent="0.2">
      <c r="A6085" s="202" t="s">
        <v>9470</v>
      </c>
      <c r="B6085" s="203">
        <v>4197.66</v>
      </c>
      <c r="D6085" s="53" t="s">
        <v>9135</v>
      </c>
      <c r="E6085" s="55" t="s">
        <v>9136</v>
      </c>
      <c r="F6085" s="53" t="s">
        <v>201</v>
      </c>
    </row>
    <row r="6086" spans="1:6" x14ac:dyDescent="0.2">
      <c r="A6086" s="202" t="s">
        <v>9471</v>
      </c>
      <c r="B6086" s="203">
        <v>5637.99</v>
      </c>
      <c r="D6086" s="53" t="s">
        <v>9137</v>
      </c>
      <c r="E6086" s="55" t="s">
        <v>9136</v>
      </c>
      <c r="F6086" s="53" t="s">
        <v>201</v>
      </c>
    </row>
    <row r="6087" spans="1:6" x14ac:dyDescent="0.2">
      <c r="A6087" s="202" t="s">
        <v>9473</v>
      </c>
      <c r="B6087" s="203">
        <v>5214.04</v>
      </c>
      <c r="D6087" s="53" t="s">
        <v>9138</v>
      </c>
      <c r="E6087" s="55" t="s">
        <v>9139</v>
      </c>
      <c r="F6087" s="53" t="s">
        <v>201</v>
      </c>
    </row>
    <row r="6088" spans="1:6" x14ac:dyDescent="0.2">
      <c r="A6088" s="202" t="s">
        <v>9474</v>
      </c>
      <c r="B6088" s="203">
        <v>1644.72</v>
      </c>
      <c r="D6088" s="53" t="s">
        <v>9140</v>
      </c>
      <c r="E6088" s="55" t="s">
        <v>9139</v>
      </c>
      <c r="F6088" s="53" t="s">
        <v>201</v>
      </c>
    </row>
    <row r="6089" spans="1:6" x14ac:dyDescent="0.2">
      <c r="A6089" s="202" t="s">
        <v>9476</v>
      </c>
      <c r="B6089" s="203">
        <v>1510.85</v>
      </c>
      <c r="D6089" s="53" t="s">
        <v>9141</v>
      </c>
      <c r="E6089" s="55" t="s">
        <v>9142</v>
      </c>
      <c r="F6089" s="53" t="s">
        <v>201</v>
      </c>
    </row>
    <row r="6090" spans="1:6" x14ac:dyDescent="0.2">
      <c r="A6090" s="202" t="s">
        <v>9477</v>
      </c>
      <c r="B6090" s="203">
        <v>2001.89</v>
      </c>
      <c r="D6090" s="53" t="s">
        <v>9143</v>
      </c>
      <c r="E6090" s="55" t="s">
        <v>9142</v>
      </c>
      <c r="F6090" s="53" t="s">
        <v>201</v>
      </c>
    </row>
    <row r="6091" spans="1:6" x14ac:dyDescent="0.2">
      <c r="A6091" s="202" t="s">
        <v>9479</v>
      </c>
      <c r="B6091" s="203">
        <v>1840.47</v>
      </c>
      <c r="D6091" s="53" t="s">
        <v>9144</v>
      </c>
      <c r="E6091" s="55" t="s">
        <v>9145</v>
      </c>
      <c r="F6091" s="53" t="s">
        <v>201</v>
      </c>
    </row>
    <row r="6092" spans="1:6" x14ac:dyDescent="0.2">
      <c r="A6092" s="202" t="s">
        <v>9480</v>
      </c>
      <c r="B6092" s="203">
        <v>2283.6799999999998</v>
      </c>
      <c r="D6092" s="53" t="s">
        <v>9146</v>
      </c>
      <c r="E6092" s="55" t="s">
        <v>9145</v>
      </c>
      <c r="F6092" s="53" t="s">
        <v>201</v>
      </c>
    </row>
    <row r="6093" spans="1:6" x14ac:dyDescent="0.2">
      <c r="A6093" s="202" t="s">
        <v>9482</v>
      </c>
      <c r="B6093" s="203">
        <v>2101.83</v>
      </c>
      <c r="D6093" s="53" t="s">
        <v>9147</v>
      </c>
      <c r="E6093" s="55" t="s">
        <v>9148</v>
      </c>
      <c r="F6093" s="53" t="s">
        <v>201</v>
      </c>
    </row>
    <row r="6094" spans="1:6" x14ac:dyDescent="0.2">
      <c r="A6094" s="202" t="s">
        <v>9483</v>
      </c>
      <c r="B6094" s="203">
        <v>2616.59</v>
      </c>
      <c r="D6094" s="53" t="s">
        <v>9149</v>
      </c>
      <c r="E6094" s="55" t="s">
        <v>9148</v>
      </c>
      <c r="F6094" s="53" t="s">
        <v>201</v>
      </c>
    </row>
    <row r="6095" spans="1:6" x14ac:dyDescent="0.2">
      <c r="A6095" s="202" t="s">
        <v>9485</v>
      </c>
      <c r="B6095" s="203">
        <v>2408.69</v>
      </c>
      <c r="D6095" s="53" t="s">
        <v>9150</v>
      </c>
      <c r="E6095" s="55" t="s">
        <v>9151</v>
      </c>
      <c r="F6095" s="53" t="s">
        <v>201</v>
      </c>
    </row>
    <row r="6096" spans="1:6" x14ac:dyDescent="0.2">
      <c r="A6096" s="202" t="s">
        <v>9486</v>
      </c>
      <c r="B6096" s="203">
        <v>2893.93</v>
      </c>
      <c r="D6096" s="53" t="s">
        <v>9152</v>
      </c>
      <c r="E6096" s="55" t="s">
        <v>9151</v>
      </c>
      <c r="F6096" s="53" t="s">
        <v>201</v>
      </c>
    </row>
    <row r="6097" spans="1:6" x14ac:dyDescent="0.2">
      <c r="A6097" s="202" t="s">
        <v>9488</v>
      </c>
      <c r="B6097" s="203">
        <v>2665.92</v>
      </c>
      <c r="D6097" s="53" t="s">
        <v>9153</v>
      </c>
      <c r="E6097" s="55" t="s">
        <v>9154</v>
      </c>
      <c r="F6097" s="53" t="s">
        <v>201</v>
      </c>
    </row>
    <row r="6098" spans="1:6" x14ac:dyDescent="0.2">
      <c r="A6098" s="202" t="s">
        <v>9489</v>
      </c>
      <c r="B6098" s="203">
        <v>3232.44</v>
      </c>
      <c r="D6098" s="53" t="s">
        <v>9155</v>
      </c>
      <c r="E6098" s="55" t="s">
        <v>9154</v>
      </c>
      <c r="F6098" s="53" t="s">
        <v>201</v>
      </c>
    </row>
    <row r="6099" spans="1:6" x14ac:dyDescent="0.2">
      <c r="A6099" s="202" t="s">
        <v>9491</v>
      </c>
      <c r="B6099" s="203">
        <v>2977.87</v>
      </c>
      <c r="D6099" s="53" t="s">
        <v>9156</v>
      </c>
      <c r="E6099" s="55" t="s">
        <v>9157</v>
      </c>
      <c r="F6099" s="53" t="s">
        <v>201</v>
      </c>
    </row>
    <row r="6100" spans="1:6" x14ac:dyDescent="0.2">
      <c r="A6100" s="202" t="s">
        <v>9492</v>
      </c>
      <c r="B6100" s="203">
        <v>3796.02</v>
      </c>
      <c r="D6100" s="53" t="s">
        <v>9158</v>
      </c>
      <c r="E6100" s="55" t="s">
        <v>9157</v>
      </c>
      <c r="F6100" s="53" t="s">
        <v>201</v>
      </c>
    </row>
    <row r="6101" spans="1:6" x14ac:dyDescent="0.2">
      <c r="A6101" s="202" t="s">
        <v>9494</v>
      </c>
      <c r="B6101" s="203">
        <v>3500.59</v>
      </c>
      <c r="D6101" s="53" t="s">
        <v>9159</v>
      </c>
      <c r="E6101" s="55" t="s">
        <v>9160</v>
      </c>
      <c r="F6101" s="53" t="s">
        <v>201</v>
      </c>
    </row>
    <row r="6102" spans="1:6" x14ac:dyDescent="0.2">
      <c r="A6102" s="202" t="s">
        <v>9495</v>
      </c>
      <c r="B6102" s="203">
        <v>4734.1899999999996</v>
      </c>
      <c r="D6102" s="53" t="s">
        <v>9161</v>
      </c>
      <c r="E6102" s="55" t="s">
        <v>9160</v>
      </c>
      <c r="F6102" s="53" t="s">
        <v>201</v>
      </c>
    </row>
    <row r="6103" spans="1:6" x14ac:dyDescent="0.2">
      <c r="A6103" s="202" t="s">
        <v>9497</v>
      </c>
      <c r="B6103" s="203">
        <v>4366.1899999999996</v>
      </c>
      <c r="D6103" s="53" t="s">
        <v>9162</v>
      </c>
      <c r="E6103" s="55" t="s">
        <v>9163</v>
      </c>
      <c r="F6103" s="53" t="s">
        <v>201</v>
      </c>
    </row>
    <row r="6104" spans="1:6" x14ac:dyDescent="0.2">
      <c r="A6104" s="202" t="s">
        <v>9498</v>
      </c>
      <c r="B6104" s="203">
        <v>5523.9</v>
      </c>
      <c r="D6104" s="53" t="s">
        <v>9164</v>
      </c>
      <c r="E6104" s="55" t="s">
        <v>9163</v>
      </c>
      <c r="F6104" s="53" t="s">
        <v>201</v>
      </c>
    </row>
    <row r="6105" spans="1:6" x14ac:dyDescent="0.2">
      <c r="A6105" s="202" t="s">
        <v>9500</v>
      </c>
      <c r="B6105" s="203">
        <v>5094.46</v>
      </c>
      <c r="D6105" s="53" t="s">
        <v>9165</v>
      </c>
      <c r="E6105" s="55" t="s">
        <v>9166</v>
      </c>
      <c r="F6105" s="53" t="s">
        <v>201</v>
      </c>
    </row>
    <row r="6106" spans="1:6" x14ac:dyDescent="0.2">
      <c r="A6106" s="202" t="s">
        <v>9501</v>
      </c>
      <c r="B6106" s="203">
        <v>5667.02</v>
      </c>
      <c r="D6106" s="53" t="s">
        <v>9167</v>
      </c>
      <c r="E6106" s="55" t="s">
        <v>9166</v>
      </c>
      <c r="F6106" s="53" t="s">
        <v>201</v>
      </c>
    </row>
    <row r="6107" spans="1:6" x14ac:dyDescent="0.2">
      <c r="A6107" s="202" t="s">
        <v>9503</v>
      </c>
      <c r="B6107" s="203">
        <v>5227.2</v>
      </c>
      <c r="D6107" s="53" t="s">
        <v>9168</v>
      </c>
      <c r="E6107" s="55" t="s">
        <v>9169</v>
      </c>
      <c r="F6107" s="53" t="s">
        <v>201</v>
      </c>
    </row>
    <row r="6108" spans="1:6" x14ac:dyDescent="0.2">
      <c r="A6108" s="202" t="s">
        <v>9504</v>
      </c>
      <c r="B6108" s="203">
        <v>6287.51</v>
      </c>
      <c r="D6108" s="53" t="s">
        <v>9170</v>
      </c>
      <c r="E6108" s="55" t="s">
        <v>9169</v>
      </c>
      <c r="F6108" s="53" t="s">
        <v>201</v>
      </c>
    </row>
    <row r="6109" spans="1:6" x14ac:dyDescent="0.2">
      <c r="A6109" s="202" t="s">
        <v>9506</v>
      </c>
      <c r="B6109" s="203">
        <v>5799.85</v>
      </c>
      <c r="D6109" s="53" t="s">
        <v>9171</v>
      </c>
      <c r="E6109" s="55" t="s">
        <v>9172</v>
      </c>
      <c r="F6109" s="53" t="s">
        <v>201</v>
      </c>
    </row>
    <row r="6110" spans="1:6" x14ac:dyDescent="0.2">
      <c r="A6110" s="202" t="s">
        <v>9507</v>
      </c>
      <c r="B6110" s="203">
        <v>7853</v>
      </c>
      <c r="D6110" s="53" t="s">
        <v>9173</v>
      </c>
      <c r="E6110" s="55" t="s">
        <v>9172</v>
      </c>
      <c r="F6110" s="53" t="s">
        <v>201</v>
      </c>
    </row>
    <row r="6111" spans="1:6" x14ac:dyDescent="0.2">
      <c r="A6111" s="202" t="s">
        <v>9509</v>
      </c>
      <c r="B6111" s="203">
        <v>7244.57</v>
      </c>
      <c r="D6111" s="53" t="s">
        <v>9174</v>
      </c>
      <c r="E6111" s="55" t="s">
        <v>9175</v>
      </c>
      <c r="F6111" s="53" t="s">
        <v>201</v>
      </c>
    </row>
    <row r="6112" spans="1:6" x14ac:dyDescent="0.2">
      <c r="A6112" s="202" t="s">
        <v>9510</v>
      </c>
      <c r="B6112" s="203">
        <v>7182.67</v>
      </c>
      <c r="D6112" s="53" t="s">
        <v>9176</v>
      </c>
      <c r="E6112" s="55" t="s">
        <v>9175</v>
      </c>
      <c r="F6112" s="53" t="s">
        <v>201</v>
      </c>
    </row>
    <row r="6113" spans="1:6" x14ac:dyDescent="0.2">
      <c r="A6113" s="202" t="s">
        <v>9512</v>
      </c>
      <c r="B6113" s="203">
        <v>6632.76</v>
      </c>
      <c r="D6113" s="53" t="s">
        <v>9177</v>
      </c>
      <c r="E6113" s="55" t="s">
        <v>9178</v>
      </c>
      <c r="F6113" s="53" t="s">
        <v>201</v>
      </c>
    </row>
    <row r="6114" spans="1:6" x14ac:dyDescent="0.2">
      <c r="A6114" s="202" t="s">
        <v>9513</v>
      </c>
      <c r="B6114" s="203">
        <v>7970.67</v>
      </c>
      <c r="D6114" s="53" t="s">
        <v>9179</v>
      </c>
      <c r="E6114" s="55" t="s">
        <v>9178</v>
      </c>
      <c r="F6114" s="53" t="s">
        <v>201</v>
      </c>
    </row>
    <row r="6115" spans="1:6" x14ac:dyDescent="0.2">
      <c r="A6115" s="202" t="s">
        <v>9515</v>
      </c>
      <c r="B6115" s="203">
        <v>7360.76</v>
      </c>
      <c r="D6115" s="53" t="s">
        <v>9180</v>
      </c>
      <c r="E6115" s="55" t="s">
        <v>9181</v>
      </c>
      <c r="F6115" s="53" t="s">
        <v>201</v>
      </c>
    </row>
    <row r="6116" spans="1:6" x14ac:dyDescent="0.2">
      <c r="A6116" s="202" t="s">
        <v>9516</v>
      </c>
      <c r="B6116" s="203">
        <v>9959.25</v>
      </c>
      <c r="D6116" s="53" t="s">
        <v>9182</v>
      </c>
      <c r="E6116" s="55" t="s">
        <v>9181</v>
      </c>
      <c r="F6116" s="53" t="s">
        <v>201</v>
      </c>
    </row>
    <row r="6117" spans="1:6" x14ac:dyDescent="0.2">
      <c r="A6117" s="202" t="s">
        <v>9518</v>
      </c>
      <c r="B6117" s="203">
        <v>9197.91</v>
      </c>
      <c r="D6117" s="53" t="s">
        <v>9183</v>
      </c>
      <c r="E6117" s="55" t="s">
        <v>9184</v>
      </c>
      <c r="F6117" s="53" t="s">
        <v>201</v>
      </c>
    </row>
    <row r="6118" spans="1:6" x14ac:dyDescent="0.2">
      <c r="A6118" s="202" t="s">
        <v>9519</v>
      </c>
      <c r="B6118" s="203">
        <v>90.25</v>
      </c>
      <c r="D6118" s="53" t="s">
        <v>9185</v>
      </c>
      <c r="E6118" s="55" t="s">
        <v>9184</v>
      </c>
      <c r="F6118" s="53" t="s">
        <v>201</v>
      </c>
    </row>
    <row r="6119" spans="1:6" x14ac:dyDescent="0.2">
      <c r="A6119" s="202" t="s">
        <v>9521</v>
      </c>
      <c r="B6119" s="203">
        <v>82.89</v>
      </c>
      <c r="D6119" s="53" t="s">
        <v>9186</v>
      </c>
      <c r="E6119" s="55" t="s">
        <v>9187</v>
      </c>
      <c r="F6119" s="53" t="s">
        <v>201</v>
      </c>
    </row>
    <row r="6120" spans="1:6" x14ac:dyDescent="0.2">
      <c r="A6120" s="202" t="s">
        <v>9522</v>
      </c>
      <c r="B6120" s="203">
        <v>120.34</v>
      </c>
      <c r="D6120" s="53" t="s">
        <v>9188</v>
      </c>
      <c r="E6120" s="55" t="s">
        <v>9187</v>
      </c>
      <c r="F6120" s="53" t="s">
        <v>201</v>
      </c>
    </row>
    <row r="6121" spans="1:6" x14ac:dyDescent="0.2">
      <c r="A6121" s="202" t="s">
        <v>9524</v>
      </c>
      <c r="B6121" s="203">
        <v>110.52</v>
      </c>
      <c r="D6121" s="53" t="s">
        <v>9189</v>
      </c>
      <c r="E6121" s="55" t="s">
        <v>9190</v>
      </c>
      <c r="F6121" s="53" t="s">
        <v>201</v>
      </c>
    </row>
    <row r="6122" spans="1:6" x14ac:dyDescent="0.2">
      <c r="A6122" s="202" t="s">
        <v>9525</v>
      </c>
      <c r="B6122" s="203">
        <v>150.44999999999999</v>
      </c>
      <c r="D6122" s="53" t="s">
        <v>9191</v>
      </c>
      <c r="E6122" s="55" t="s">
        <v>9190</v>
      </c>
      <c r="F6122" s="53" t="s">
        <v>201</v>
      </c>
    </row>
    <row r="6123" spans="1:6" x14ac:dyDescent="0.2">
      <c r="A6123" s="202" t="s">
        <v>9527</v>
      </c>
      <c r="B6123" s="203">
        <v>138.18</v>
      </c>
      <c r="D6123" s="53" t="s">
        <v>9192</v>
      </c>
      <c r="E6123" s="55" t="s">
        <v>9193</v>
      </c>
      <c r="F6123" s="53" t="s">
        <v>201</v>
      </c>
    </row>
    <row r="6124" spans="1:6" x14ac:dyDescent="0.2">
      <c r="A6124" s="202" t="s">
        <v>9528</v>
      </c>
      <c r="B6124" s="203">
        <v>180.45</v>
      </c>
      <c r="D6124" s="53" t="s">
        <v>9194</v>
      </c>
      <c r="E6124" s="55" t="s">
        <v>9193</v>
      </c>
      <c r="F6124" s="53" t="s">
        <v>201</v>
      </c>
    </row>
    <row r="6125" spans="1:6" x14ac:dyDescent="0.2">
      <c r="A6125" s="202" t="s">
        <v>9530</v>
      </c>
      <c r="B6125" s="203">
        <v>165.73</v>
      </c>
      <c r="D6125" s="53" t="s">
        <v>9195</v>
      </c>
      <c r="E6125" s="55" t="s">
        <v>9196</v>
      </c>
      <c r="F6125" s="53" t="s">
        <v>201</v>
      </c>
    </row>
    <row r="6126" spans="1:6" x14ac:dyDescent="0.2">
      <c r="A6126" s="202" t="s">
        <v>9531</v>
      </c>
      <c r="B6126" s="203">
        <v>240.82</v>
      </c>
      <c r="D6126" s="53" t="s">
        <v>9197</v>
      </c>
      <c r="E6126" s="55" t="s">
        <v>9196</v>
      </c>
      <c r="F6126" s="53" t="s">
        <v>201</v>
      </c>
    </row>
    <row r="6127" spans="1:6" x14ac:dyDescent="0.2">
      <c r="A6127" s="202" t="s">
        <v>9533</v>
      </c>
      <c r="B6127" s="203">
        <v>221.18</v>
      </c>
      <c r="D6127" s="53" t="s">
        <v>9198</v>
      </c>
      <c r="E6127" s="55" t="s">
        <v>9199</v>
      </c>
      <c r="F6127" s="53" t="s">
        <v>201</v>
      </c>
    </row>
    <row r="6128" spans="1:6" x14ac:dyDescent="0.2">
      <c r="A6128" s="202" t="s">
        <v>9534</v>
      </c>
      <c r="B6128" s="203">
        <v>270.95999999999998</v>
      </c>
      <c r="D6128" s="53" t="s">
        <v>9200</v>
      </c>
      <c r="E6128" s="55" t="s">
        <v>9199</v>
      </c>
      <c r="F6128" s="53" t="s">
        <v>201</v>
      </c>
    </row>
    <row r="6129" spans="1:6" x14ac:dyDescent="0.2">
      <c r="A6129" s="202" t="s">
        <v>9536</v>
      </c>
      <c r="B6129" s="203">
        <v>248.87</v>
      </c>
      <c r="D6129" s="53" t="s">
        <v>9201</v>
      </c>
      <c r="E6129" s="55" t="s">
        <v>9202</v>
      </c>
      <c r="F6129" s="53" t="s">
        <v>201</v>
      </c>
    </row>
    <row r="6130" spans="1:6" x14ac:dyDescent="0.2">
      <c r="A6130" s="202" t="s">
        <v>9537</v>
      </c>
      <c r="B6130" s="203">
        <v>300.58999999999997</v>
      </c>
      <c r="D6130" s="53" t="s">
        <v>9203</v>
      </c>
      <c r="E6130" s="55" t="s">
        <v>9202</v>
      </c>
      <c r="F6130" s="53" t="s">
        <v>201</v>
      </c>
    </row>
    <row r="6131" spans="1:6" x14ac:dyDescent="0.2">
      <c r="A6131" s="202" t="s">
        <v>9539</v>
      </c>
      <c r="B6131" s="203">
        <v>276.10000000000002</v>
      </c>
      <c r="D6131" s="53" t="s">
        <v>9204</v>
      </c>
      <c r="E6131" s="55" t="s">
        <v>9205</v>
      </c>
      <c r="F6131" s="53" t="s">
        <v>201</v>
      </c>
    </row>
    <row r="6132" spans="1:6" x14ac:dyDescent="0.2">
      <c r="A6132" s="202" t="s">
        <v>9540</v>
      </c>
      <c r="B6132" s="203">
        <v>360.52</v>
      </c>
      <c r="D6132" s="53" t="s">
        <v>9206</v>
      </c>
      <c r="E6132" s="55" t="s">
        <v>9205</v>
      </c>
      <c r="F6132" s="53" t="s">
        <v>201</v>
      </c>
    </row>
    <row r="6133" spans="1:6" x14ac:dyDescent="0.2">
      <c r="A6133" s="202" t="s">
        <v>9542</v>
      </c>
      <c r="B6133" s="203">
        <v>331.12</v>
      </c>
      <c r="D6133" s="53" t="s">
        <v>9207</v>
      </c>
      <c r="E6133" s="55" t="s">
        <v>9208</v>
      </c>
      <c r="F6133" s="53" t="s">
        <v>201</v>
      </c>
    </row>
    <row r="6134" spans="1:6" x14ac:dyDescent="0.2">
      <c r="A6134" s="202" t="s">
        <v>9543</v>
      </c>
      <c r="B6134" s="203">
        <v>421.33</v>
      </c>
      <c r="D6134" s="53" t="s">
        <v>9209</v>
      </c>
      <c r="E6134" s="55" t="s">
        <v>9208</v>
      </c>
      <c r="F6134" s="53" t="s">
        <v>201</v>
      </c>
    </row>
    <row r="6135" spans="1:6" x14ac:dyDescent="0.2">
      <c r="A6135" s="202" t="s">
        <v>9545</v>
      </c>
      <c r="B6135" s="203">
        <v>386.97</v>
      </c>
      <c r="D6135" s="53" t="s">
        <v>9210</v>
      </c>
      <c r="E6135" s="55" t="s">
        <v>9211</v>
      </c>
      <c r="F6135" s="53" t="s">
        <v>201</v>
      </c>
    </row>
    <row r="6136" spans="1:6" x14ac:dyDescent="0.2">
      <c r="A6136" s="202" t="s">
        <v>9546</v>
      </c>
      <c r="B6136" s="203">
        <v>104.67</v>
      </c>
      <c r="D6136" s="53" t="s">
        <v>9212</v>
      </c>
      <c r="E6136" s="55" t="s">
        <v>9211</v>
      </c>
      <c r="F6136" s="53" t="s">
        <v>201</v>
      </c>
    </row>
    <row r="6137" spans="1:6" x14ac:dyDescent="0.2">
      <c r="A6137" s="202" t="s">
        <v>9548</v>
      </c>
      <c r="B6137" s="203">
        <v>96.29</v>
      </c>
      <c r="D6137" s="53" t="s">
        <v>9213</v>
      </c>
      <c r="E6137" s="55" t="s">
        <v>9214</v>
      </c>
      <c r="F6137" s="53" t="s">
        <v>201</v>
      </c>
    </row>
    <row r="6138" spans="1:6" x14ac:dyDescent="0.2">
      <c r="A6138" s="202" t="s">
        <v>9549</v>
      </c>
      <c r="B6138" s="203">
        <v>139.5</v>
      </c>
      <c r="D6138" s="53" t="s">
        <v>9215</v>
      </c>
      <c r="E6138" s="55" t="s">
        <v>9214</v>
      </c>
      <c r="F6138" s="53" t="s">
        <v>201</v>
      </c>
    </row>
    <row r="6139" spans="1:6" x14ac:dyDescent="0.2">
      <c r="A6139" s="202" t="s">
        <v>9551</v>
      </c>
      <c r="B6139" s="203">
        <v>128.33000000000001</v>
      </c>
      <c r="D6139" s="53" t="s">
        <v>9216</v>
      </c>
      <c r="E6139" s="55" t="s">
        <v>9217</v>
      </c>
      <c r="F6139" s="53" t="s">
        <v>201</v>
      </c>
    </row>
    <row r="6140" spans="1:6" x14ac:dyDescent="0.2">
      <c r="A6140" s="202" t="s">
        <v>9552</v>
      </c>
      <c r="B6140" s="203">
        <v>174.43</v>
      </c>
      <c r="D6140" s="53" t="s">
        <v>9218</v>
      </c>
      <c r="E6140" s="55" t="s">
        <v>9217</v>
      </c>
      <c r="F6140" s="53" t="s">
        <v>201</v>
      </c>
    </row>
    <row r="6141" spans="1:6" x14ac:dyDescent="0.2">
      <c r="A6141" s="202" t="s">
        <v>9554</v>
      </c>
      <c r="B6141" s="203">
        <v>160.46</v>
      </c>
      <c r="D6141" s="53" t="s">
        <v>9219</v>
      </c>
      <c r="E6141" s="55" t="s">
        <v>9220</v>
      </c>
      <c r="F6141" s="53" t="s">
        <v>201</v>
      </c>
    </row>
    <row r="6142" spans="1:6" x14ac:dyDescent="0.2">
      <c r="A6142" s="202" t="s">
        <v>9555</v>
      </c>
      <c r="B6142" s="203">
        <v>209.23</v>
      </c>
      <c r="D6142" s="53" t="s">
        <v>9221</v>
      </c>
      <c r="E6142" s="55" t="s">
        <v>9220</v>
      </c>
      <c r="F6142" s="53" t="s">
        <v>201</v>
      </c>
    </row>
    <row r="6143" spans="1:6" x14ac:dyDescent="0.2">
      <c r="A6143" s="202" t="s">
        <v>9557</v>
      </c>
      <c r="B6143" s="203">
        <v>192.48</v>
      </c>
      <c r="D6143" s="53" t="s">
        <v>9222</v>
      </c>
      <c r="E6143" s="55" t="s">
        <v>9223</v>
      </c>
      <c r="F6143" s="53" t="s">
        <v>201</v>
      </c>
    </row>
    <row r="6144" spans="1:6" x14ac:dyDescent="0.2">
      <c r="A6144" s="202" t="s">
        <v>9558</v>
      </c>
      <c r="B6144" s="203">
        <v>244.35</v>
      </c>
      <c r="D6144" s="53" t="s">
        <v>9224</v>
      </c>
      <c r="E6144" s="55" t="s">
        <v>9223</v>
      </c>
      <c r="F6144" s="53" t="s">
        <v>201</v>
      </c>
    </row>
    <row r="6145" spans="1:6" x14ac:dyDescent="0.2">
      <c r="A6145" s="202" t="s">
        <v>9560</v>
      </c>
      <c r="B6145" s="203">
        <v>224.79</v>
      </c>
      <c r="D6145" s="53" t="s">
        <v>9225</v>
      </c>
      <c r="E6145" s="55" t="s">
        <v>9226</v>
      </c>
      <c r="F6145" s="53" t="s">
        <v>201</v>
      </c>
    </row>
    <row r="6146" spans="1:6" x14ac:dyDescent="0.2">
      <c r="A6146" s="202" t="s">
        <v>9561</v>
      </c>
      <c r="B6146" s="203">
        <v>279.16000000000003</v>
      </c>
      <c r="D6146" s="53" t="s">
        <v>9227</v>
      </c>
      <c r="E6146" s="55" t="s">
        <v>9226</v>
      </c>
      <c r="F6146" s="53" t="s">
        <v>201</v>
      </c>
    </row>
    <row r="6147" spans="1:6" x14ac:dyDescent="0.2">
      <c r="A6147" s="202" t="s">
        <v>9563</v>
      </c>
      <c r="B6147" s="203">
        <v>256.8</v>
      </c>
      <c r="D6147" s="53" t="s">
        <v>9228</v>
      </c>
      <c r="E6147" s="55" t="s">
        <v>9229</v>
      </c>
      <c r="F6147" s="53" t="s">
        <v>201</v>
      </c>
    </row>
    <row r="6148" spans="1:6" x14ac:dyDescent="0.2">
      <c r="A6148" s="202" t="s">
        <v>9564</v>
      </c>
      <c r="B6148" s="203">
        <v>314.08</v>
      </c>
      <c r="D6148" s="53" t="s">
        <v>9230</v>
      </c>
      <c r="E6148" s="55" t="s">
        <v>9229</v>
      </c>
      <c r="F6148" s="53" t="s">
        <v>201</v>
      </c>
    </row>
    <row r="6149" spans="1:6" x14ac:dyDescent="0.2">
      <c r="A6149" s="202" t="s">
        <v>9566</v>
      </c>
      <c r="B6149" s="203">
        <v>288.94</v>
      </c>
      <c r="D6149" s="53" t="s">
        <v>9231</v>
      </c>
      <c r="E6149" s="55" t="s">
        <v>9232</v>
      </c>
      <c r="F6149" s="53" t="s">
        <v>201</v>
      </c>
    </row>
    <row r="6150" spans="1:6" x14ac:dyDescent="0.2">
      <c r="A6150" s="202" t="s">
        <v>9567</v>
      </c>
      <c r="B6150" s="203">
        <v>348.54</v>
      </c>
      <c r="D6150" s="53" t="s">
        <v>9233</v>
      </c>
      <c r="E6150" s="55" t="s">
        <v>9232</v>
      </c>
      <c r="F6150" s="53" t="s">
        <v>201</v>
      </c>
    </row>
    <row r="6151" spans="1:6" x14ac:dyDescent="0.2">
      <c r="A6151" s="202" t="s">
        <v>9569</v>
      </c>
      <c r="B6151" s="203">
        <v>320.64999999999998</v>
      </c>
      <c r="D6151" s="53" t="s">
        <v>9234</v>
      </c>
      <c r="E6151" s="55" t="s">
        <v>9235</v>
      </c>
      <c r="F6151" s="53" t="s">
        <v>201</v>
      </c>
    </row>
    <row r="6152" spans="1:6" x14ac:dyDescent="0.2">
      <c r="A6152" s="202" t="s">
        <v>9570</v>
      </c>
      <c r="B6152" s="203">
        <v>418.69</v>
      </c>
      <c r="D6152" s="53" t="s">
        <v>9236</v>
      </c>
      <c r="E6152" s="55" t="s">
        <v>9235</v>
      </c>
      <c r="F6152" s="53" t="s">
        <v>201</v>
      </c>
    </row>
    <row r="6153" spans="1:6" x14ac:dyDescent="0.2">
      <c r="A6153" s="202" t="s">
        <v>9572</v>
      </c>
      <c r="B6153" s="203">
        <v>385.16</v>
      </c>
      <c r="D6153" s="53" t="s">
        <v>9237</v>
      </c>
      <c r="E6153" s="55" t="s">
        <v>9238</v>
      </c>
      <c r="F6153" s="53" t="s">
        <v>201</v>
      </c>
    </row>
    <row r="6154" spans="1:6" x14ac:dyDescent="0.2">
      <c r="A6154" s="202" t="s">
        <v>9573</v>
      </c>
      <c r="B6154" s="203">
        <v>488.43</v>
      </c>
      <c r="D6154" s="53" t="s">
        <v>9239</v>
      </c>
      <c r="E6154" s="55" t="s">
        <v>9238</v>
      </c>
      <c r="F6154" s="53" t="s">
        <v>201</v>
      </c>
    </row>
    <row r="6155" spans="1:6" x14ac:dyDescent="0.2">
      <c r="A6155" s="202" t="s">
        <v>9575</v>
      </c>
      <c r="B6155" s="203">
        <v>449.31</v>
      </c>
      <c r="D6155" s="53" t="s">
        <v>9240</v>
      </c>
      <c r="E6155" s="55" t="s">
        <v>9241</v>
      </c>
      <c r="F6155" s="53" t="s">
        <v>201</v>
      </c>
    </row>
    <row r="6156" spans="1:6" x14ac:dyDescent="0.2">
      <c r="A6156" s="202" t="s">
        <v>9576</v>
      </c>
      <c r="B6156" s="203">
        <v>558.20000000000005</v>
      </c>
      <c r="D6156" s="53" t="s">
        <v>9242</v>
      </c>
      <c r="E6156" s="55" t="s">
        <v>9241</v>
      </c>
      <c r="F6156" s="53" t="s">
        <v>201</v>
      </c>
    </row>
    <row r="6157" spans="1:6" x14ac:dyDescent="0.2">
      <c r="A6157" s="202" t="s">
        <v>9578</v>
      </c>
      <c r="B6157" s="203">
        <v>513.49</v>
      </c>
      <c r="D6157" s="53" t="s">
        <v>9243</v>
      </c>
      <c r="E6157" s="55" t="s">
        <v>9244</v>
      </c>
      <c r="F6157" s="53" t="s">
        <v>201</v>
      </c>
    </row>
    <row r="6158" spans="1:6" x14ac:dyDescent="0.2">
      <c r="A6158" s="202" t="s">
        <v>9579</v>
      </c>
      <c r="B6158" s="203">
        <v>258.85000000000002</v>
      </c>
      <c r="D6158" s="53" t="s">
        <v>9245</v>
      </c>
      <c r="E6158" s="55" t="s">
        <v>9244</v>
      </c>
      <c r="F6158" s="53" t="s">
        <v>201</v>
      </c>
    </row>
    <row r="6159" spans="1:6" x14ac:dyDescent="0.2">
      <c r="A6159" s="202" t="s">
        <v>9581</v>
      </c>
      <c r="B6159" s="203">
        <v>238.75</v>
      </c>
      <c r="D6159" s="53" t="s">
        <v>9246</v>
      </c>
      <c r="E6159" s="55" t="s">
        <v>9247</v>
      </c>
      <c r="F6159" s="53" t="s">
        <v>201</v>
      </c>
    </row>
    <row r="6160" spans="1:6" x14ac:dyDescent="0.2">
      <c r="A6160" s="202" t="s">
        <v>9582</v>
      </c>
      <c r="B6160" s="203">
        <v>302.18</v>
      </c>
      <c r="D6160" s="53" t="s">
        <v>9248</v>
      </c>
      <c r="E6160" s="55" t="s">
        <v>9247</v>
      </c>
      <c r="F6160" s="53" t="s">
        <v>201</v>
      </c>
    </row>
    <row r="6161" spans="1:6" x14ac:dyDescent="0.2">
      <c r="A6161" s="202" t="s">
        <v>9584</v>
      </c>
      <c r="B6161" s="203">
        <v>278.70999999999998</v>
      </c>
      <c r="D6161" s="53" t="s">
        <v>9249</v>
      </c>
      <c r="E6161" s="55" t="s">
        <v>9250</v>
      </c>
      <c r="F6161" s="53" t="s">
        <v>201</v>
      </c>
    </row>
    <row r="6162" spans="1:6" x14ac:dyDescent="0.2">
      <c r="A6162" s="202" t="s">
        <v>9585</v>
      </c>
      <c r="B6162" s="203">
        <v>345.29</v>
      </c>
      <c r="D6162" s="53" t="s">
        <v>9251</v>
      </c>
      <c r="E6162" s="55" t="s">
        <v>9250</v>
      </c>
      <c r="F6162" s="53" t="s">
        <v>201</v>
      </c>
    </row>
    <row r="6163" spans="1:6" x14ac:dyDescent="0.2">
      <c r="A6163" s="202" t="s">
        <v>9587</v>
      </c>
      <c r="B6163" s="203">
        <v>318.47000000000003</v>
      </c>
      <c r="D6163" s="53" t="s">
        <v>9252</v>
      </c>
      <c r="E6163" s="55" t="s">
        <v>9253</v>
      </c>
      <c r="F6163" s="53" t="s">
        <v>201</v>
      </c>
    </row>
    <row r="6164" spans="1:6" x14ac:dyDescent="0.2">
      <c r="A6164" s="202" t="s">
        <v>9588</v>
      </c>
      <c r="B6164" s="203">
        <v>388.52</v>
      </c>
      <c r="D6164" s="53" t="s">
        <v>9254</v>
      </c>
      <c r="E6164" s="55" t="s">
        <v>9253</v>
      </c>
      <c r="F6164" s="53" t="s">
        <v>201</v>
      </c>
    </row>
    <row r="6165" spans="1:6" x14ac:dyDescent="0.2">
      <c r="A6165" s="202" t="s">
        <v>9590</v>
      </c>
      <c r="B6165" s="203">
        <v>358.35</v>
      </c>
      <c r="D6165" s="53" t="s">
        <v>9255</v>
      </c>
      <c r="E6165" s="55" t="s">
        <v>9256</v>
      </c>
      <c r="F6165" s="53" t="s">
        <v>201</v>
      </c>
    </row>
    <row r="6166" spans="1:6" x14ac:dyDescent="0.2">
      <c r="A6166" s="202" t="s">
        <v>9591</v>
      </c>
      <c r="B6166" s="203">
        <v>431.64</v>
      </c>
      <c r="D6166" s="53" t="s">
        <v>9257</v>
      </c>
      <c r="E6166" s="55" t="s">
        <v>9256</v>
      </c>
      <c r="F6166" s="53" t="s">
        <v>201</v>
      </c>
    </row>
    <row r="6167" spans="1:6" x14ac:dyDescent="0.2">
      <c r="A6167" s="202" t="s">
        <v>9593</v>
      </c>
      <c r="B6167" s="203">
        <v>398.11</v>
      </c>
      <c r="D6167" s="53" t="s">
        <v>9258</v>
      </c>
      <c r="E6167" s="55" t="s">
        <v>9259</v>
      </c>
      <c r="F6167" s="53" t="s">
        <v>201</v>
      </c>
    </row>
    <row r="6168" spans="1:6" x14ac:dyDescent="0.2">
      <c r="A6168" s="202" t="s">
        <v>9594</v>
      </c>
      <c r="B6168" s="203">
        <v>517.95000000000005</v>
      </c>
      <c r="D6168" s="53" t="s">
        <v>9260</v>
      </c>
      <c r="E6168" s="55" t="s">
        <v>9259</v>
      </c>
      <c r="F6168" s="53" t="s">
        <v>201</v>
      </c>
    </row>
    <row r="6169" spans="1:6" x14ac:dyDescent="0.2">
      <c r="A6169" s="202" t="s">
        <v>9596</v>
      </c>
      <c r="B6169" s="203">
        <v>477.72</v>
      </c>
      <c r="D6169" s="53" t="s">
        <v>9261</v>
      </c>
      <c r="E6169" s="55" t="s">
        <v>9262</v>
      </c>
      <c r="F6169" s="53" t="s">
        <v>201</v>
      </c>
    </row>
    <row r="6170" spans="1:6" x14ac:dyDescent="0.2">
      <c r="A6170" s="202" t="s">
        <v>9597</v>
      </c>
      <c r="B6170" s="203">
        <v>603.82000000000005</v>
      </c>
      <c r="D6170" s="53" t="s">
        <v>9263</v>
      </c>
      <c r="E6170" s="55" t="s">
        <v>9262</v>
      </c>
      <c r="F6170" s="53" t="s">
        <v>201</v>
      </c>
    </row>
    <row r="6171" spans="1:6" x14ac:dyDescent="0.2">
      <c r="A6171" s="202" t="s">
        <v>9599</v>
      </c>
      <c r="B6171" s="203">
        <v>556.94000000000005</v>
      </c>
      <c r="D6171" s="53" t="s">
        <v>9264</v>
      </c>
      <c r="E6171" s="55" t="s">
        <v>9265</v>
      </c>
      <c r="F6171" s="53" t="s">
        <v>201</v>
      </c>
    </row>
    <row r="6172" spans="1:6" x14ac:dyDescent="0.2">
      <c r="A6172" s="202" t="s">
        <v>9600</v>
      </c>
      <c r="B6172" s="203">
        <v>690.51</v>
      </c>
      <c r="D6172" s="53" t="s">
        <v>9266</v>
      </c>
      <c r="E6172" s="55" t="s">
        <v>9265</v>
      </c>
      <c r="F6172" s="53" t="s">
        <v>201</v>
      </c>
    </row>
    <row r="6173" spans="1:6" x14ac:dyDescent="0.2">
      <c r="A6173" s="202" t="s">
        <v>9602</v>
      </c>
      <c r="B6173" s="203">
        <v>636.88</v>
      </c>
      <c r="D6173" s="53" t="s">
        <v>9267</v>
      </c>
      <c r="E6173" s="55" t="s">
        <v>9268</v>
      </c>
      <c r="F6173" s="53" t="s">
        <v>201</v>
      </c>
    </row>
    <row r="6174" spans="1:6" x14ac:dyDescent="0.2">
      <c r="A6174" s="202" t="s">
        <v>9603</v>
      </c>
      <c r="B6174" s="203">
        <v>776.72</v>
      </c>
      <c r="D6174" s="53" t="s">
        <v>9269</v>
      </c>
      <c r="E6174" s="55" t="s">
        <v>9268</v>
      </c>
      <c r="F6174" s="53" t="s">
        <v>201</v>
      </c>
    </row>
    <row r="6175" spans="1:6" x14ac:dyDescent="0.2">
      <c r="A6175" s="202" t="s">
        <v>9605</v>
      </c>
      <c r="B6175" s="203">
        <v>716.39</v>
      </c>
      <c r="D6175" s="53" t="s">
        <v>9270</v>
      </c>
      <c r="E6175" s="55" t="s">
        <v>9271</v>
      </c>
      <c r="F6175" s="53" t="s">
        <v>201</v>
      </c>
    </row>
    <row r="6176" spans="1:6" x14ac:dyDescent="0.2">
      <c r="A6176" s="202" t="s">
        <v>9606</v>
      </c>
      <c r="B6176" s="203">
        <v>864.22</v>
      </c>
      <c r="D6176" s="53" t="s">
        <v>9272</v>
      </c>
      <c r="E6176" s="55" t="s">
        <v>9271</v>
      </c>
      <c r="F6176" s="53" t="s">
        <v>201</v>
      </c>
    </row>
    <row r="6177" spans="1:6" x14ac:dyDescent="0.2">
      <c r="A6177" s="202" t="s">
        <v>9608</v>
      </c>
      <c r="B6177" s="203">
        <v>797.18</v>
      </c>
      <c r="D6177" s="53" t="s">
        <v>9273</v>
      </c>
      <c r="E6177" s="55" t="s">
        <v>9274</v>
      </c>
      <c r="F6177" s="53" t="s">
        <v>201</v>
      </c>
    </row>
    <row r="6178" spans="1:6" x14ac:dyDescent="0.2">
      <c r="A6178" s="202" t="s">
        <v>9609</v>
      </c>
      <c r="B6178" s="203">
        <v>1035.81</v>
      </c>
      <c r="D6178" s="53" t="s">
        <v>9275</v>
      </c>
      <c r="E6178" s="55" t="s">
        <v>9274</v>
      </c>
      <c r="F6178" s="53" t="s">
        <v>201</v>
      </c>
    </row>
    <row r="6179" spans="1:6" x14ac:dyDescent="0.2">
      <c r="A6179" s="202" t="s">
        <v>9611</v>
      </c>
      <c r="B6179" s="203">
        <v>955.36</v>
      </c>
      <c r="D6179" s="53" t="s">
        <v>9276</v>
      </c>
      <c r="E6179" s="55" t="s">
        <v>9277</v>
      </c>
      <c r="F6179" s="53" t="s">
        <v>201</v>
      </c>
    </row>
    <row r="6180" spans="1:6" x14ac:dyDescent="0.2">
      <c r="A6180" s="202" t="s">
        <v>9612</v>
      </c>
      <c r="B6180" s="203">
        <v>386.34</v>
      </c>
      <c r="D6180" s="53" t="s">
        <v>9278</v>
      </c>
      <c r="E6180" s="55" t="s">
        <v>9277</v>
      </c>
      <c r="F6180" s="53" t="s">
        <v>201</v>
      </c>
    </row>
    <row r="6181" spans="1:6" x14ac:dyDescent="0.2">
      <c r="A6181" s="202" t="s">
        <v>9614</v>
      </c>
      <c r="B6181" s="203">
        <v>356.34</v>
      </c>
      <c r="D6181" s="53" t="s">
        <v>9279</v>
      </c>
      <c r="E6181" s="55" t="s">
        <v>9280</v>
      </c>
      <c r="F6181" s="53" t="s">
        <v>201</v>
      </c>
    </row>
    <row r="6182" spans="1:6" x14ac:dyDescent="0.2">
      <c r="A6182" s="202" t="s">
        <v>9615</v>
      </c>
      <c r="B6182" s="203">
        <v>451.19</v>
      </c>
      <c r="D6182" s="53" t="s">
        <v>9281</v>
      </c>
      <c r="E6182" s="55" t="s">
        <v>9280</v>
      </c>
      <c r="F6182" s="53" t="s">
        <v>201</v>
      </c>
    </row>
    <row r="6183" spans="1:6" x14ac:dyDescent="0.2">
      <c r="A6183" s="202" t="s">
        <v>9617</v>
      </c>
      <c r="B6183" s="203">
        <v>416.16</v>
      </c>
      <c r="D6183" s="53" t="s">
        <v>9282</v>
      </c>
      <c r="E6183" s="55" t="s">
        <v>9283</v>
      </c>
      <c r="F6183" s="53" t="s">
        <v>201</v>
      </c>
    </row>
    <row r="6184" spans="1:6" x14ac:dyDescent="0.2">
      <c r="A6184" s="202" t="s">
        <v>9618</v>
      </c>
      <c r="B6184" s="203">
        <v>515.53</v>
      </c>
      <c r="D6184" s="53" t="s">
        <v>9284</v>
      </c>
      <c r="E6184" s="55" t="s">
        <v>9283</v>
      </c>
      <c r="F6184" s="53" t="s">
        <v>201</v>
      </c>
    </row>
    <row r="6185" spans="1:6" x14ac:dyDescent="0.2">
      <c r="A6185" s="202" t="s">
        <v>9620</v>
      </c>
      <c r="B6185" s="203">
        <v>475.51</v>
      </c>
      <c r="D6185" s="53" t="s">
        <v>9285</v>
      </c>
      <c r="E6185" s="55" t="s">
        <v>9286</v>
      </c>
      <c r="F6185" s="53" t="s">
        <v>201</v>
      </c>
    </row>
    <row r="6186" spans="1:6" x14ac:dyDescent="0.2">
      <c r="A6186" s="202" t="s">
        <v>9621</v>
      </c>
      <c r="B6186" s="203">
        <v>579.94000000000005</v>
      </c>
      <c r="D6186" s="53" t="s">
        <v>9287</v>
      </c>
      <c r="E6186" s="55" t="s">
        <v>9286</v>
      </c>
      <c r="F6186" s="53" t="s">
        <v>201</v>
      </c>
    </row>
    <row r="6187" spans="1:6" x14ac:dyDescent="0.2">
      <c r="A6187" s="202" t="s">
        <v>9623</v>
      </c>
      <c r="B6187" s="203">
        <v>534.91</v>
      </c>
      <c r="D6187" s="53" t="s">
        <v>9288</v>
      </c>
      <c r="E6187" s="55" t="s">
        <v>9289</v>
      </c>
      <c r="F6187" s="53" t="s">
        <v>201</v>
      </c>
    </row>
    <row r="6188" spans="1:6" x14ac:dyDescent="0.2">
      <c r="A6188" s="202" t="s">
        <v>9624</v>
      </c>
      <c r="B6188" s="203">
        <v>644.34</v>
      </c>
      <c r="D6188" s="53" t="s">
        <v>9290</v>
      </c>
      <c r="E6188" s="55" t="s">
        <v>9289</v>
      </c>
      <c r="F6188" s="53" t="s">
        <v>201</v>
      </c>
    </row>
    <row r="6189" spans="1:6" x14ac:dyDescent="0.2">
      <c r="A6189" s="202" t="s">
        <v>9626</v>
      </c>
      <c r="B6189" s="203">
        <v>594.30999999999995</v>
      </c>
      <c r="D6189" s="53" t="s">
        <v>9291</v>
      </c>
      <c r="E6189" s="55" t="s">
        <v>9292</v>
      </c>
      <c r="F6189" s="53" t="s">
        <v>201</v>
      </c>
    </row>
    <row r="6190" spans="1:6" x14ac:dyDescent="0.2">
      <c r="A6190" s="202" t="s">
        <v>9627</v>
      </c>
      <c r="B6190" s="203">
        <v>773.18</v>
      </c>
      <c r="D6190" s="53" t="s">
        <v>9293</v>
      </c>
      <c r="E6190" s="55" t="s">
        <v>9292</v>
      </c>
      <c r="F6190" s="53" t="s">
        <v>201</v>
      </c>
    </row>
    <row r="6191" spans="1:6" x14ac:dyDescent="0.2">
      <c r="A6191" s="202" t="s">
        <v>9629</v>
      </c>
      <c r="B6191" s="203">
        <v>713.14</v>
      </c>
      <c r="D6191" s="53" t="s">
        <v>9294</v>
      </c>
      <c r="E6191" s="55" t="s">
        <v>9295</v>
      </c>
      <c r="F6191" s="53" t="s">
        <v>201</v>
      </c>
    </row>
    <row r="6192" spans="1:6" x14ac:dyDescent="0.2">
      <c r="A6192" s="202" t="s">
        <v>9630</v>
      </c>
      <c r="B6192" s="203">
        <v>901.92</v>
      </c>
      <c r="D6192" s="53" t="s">
        <v>9296</v>
      </c>
      <c r="E6192" s="55" t="s">
        <v>9295</v>
      </c>
      <c r="F6192" s="53" t="s">
        <v>201</v>
      </c>
    </row>
    <row r="6193" spans="1:6" x14ac:dyDescent="0.2">
      <c r="A6193" s="202" t="s">
        <v>9632</v>
      </c>
      <c r="B6193" s="203">
        <v>831.89</v>
      </c>
      <c r="D6193" s="53" t="s">
        <v>9297</v>
      </c>
      <c r="E6193" s="55" t="s">
        <v>9298</v>
      </c>
      <c r="F6193" s="53" t="s">
        <v>201</v>
      </c>
    </row>
    <row r="6194" spans="1:6" x14ac:dyDescent="0.2">
      <c r="A6194" s="202" t="s">
        <v>9633</v>
      </c>
      <c r="B6194" s="203">
        <v>1030.76</v>
      </c>
      <c r="D6194" s="53" t="s">
        <v>9299</v>
      </c>
      <c r="E6194" s="55" t="s">
        <v>9298</v>
      </c>
      <c r="F6194" s="53" t="s">
        <v>201</v>
      </c>
    </row>
    <row r="6195" spans="1:6" x14ac:dyDescent="0.2">
      <c r="A6195" s="202" t="s">
        <v>9635</v>
      </c>
      <c r="B6195" s="203">
        <v>950.73</v>
      </c>
      <c r="D6195" s="53" t="s">
        <v>9300</v>
      </c>
      <c r="E6195" s="55" t="s">
        <v>9301</v>
      </c>
      <c r="F6195" s="53" t="s">
        <v>201</v>
      </c>
    </row>
    <row r="6196" spans="1:6" x14ac:dyDescent="0.2">
      <c r="A6196" s="202" t="s">
        <v>9636</v>
      </c>
      <c r="B6196" s="203">
        <v>1159.52</v>
      </c>
      <c r="D6196" s="53" t="s">
        <v>9302</v>
      </c>
      <c r="E6196" s="55" t="s">
        <v>9301</v>
      </c>
      <c r="F6196" s="53" t="s">
        <v>201</v>
      </c>
    </row>
    <row r="6197" spans="1:6" x14ac:dyDescent="0.2">
      <c r="A6197" s="202" t="s">
        <v>9638</v>
      </c>
      <c r="B6197" s="203">
        <v>1069.49</v>
      </c>
      <c r="D6197" s="53" t="s">
        <v>9303</v>
      </c>
      <c r="E6197" s="55" t="s">
        <v>9304</v>
      </c>
      <c r="F6197" s="53" t="s">
        <v>201</v>
      </c>
    </row>
    <row r="6198" spans="1:6" x14ac:dyDescent="0.2">
      <c r="A6198" s="202" t="s">
        <v>9639</v>
      </c>
      <c r="B6198" s="203">
        <v>1288.71</v>
      </c>
      <c r="D6198" s="53" t="s">
        <v>9305</v>
      </c>
      <c r="E6198" s="55" t="s">
        <v>9304</v>
      </c>
      <c r="F6198" s="53" t="s">
        <v>201</v>
      </c>
    </row>
    <row r="6199" spans="1:6" x14ac:dyDescent="0.2">
      <c r="A6199" s="202" t="s">
        <v>9641</v>
      </c>
      <c r="B6199" s="203">
        <v>1188.6600000000001</v>
      </c>
      <c r="D6199" s="53" t="s">
        <v>9306</v>
      </c>
      <c r="E6199" s="55" t="s">
        <v>9307</v>
      </c>
      <c r="F6199" s="53" t="s">
        <v>201</v>
      </c>
    </row>
    <row r="6200" spans="1:6" x14ac:dyDescent="0.2">
      <c r="A6200" s="202" t="s">
        <v>9642</v>
      </c>
      <c r="B6200" s="203">
        <v>1546.31</v>
      </c>
      <c r="D6200" s="53" t="s">
        <v>9308</v>
      </c>
      <c r="E6200" s="55" t="s">
        <v>9307</v>
      </c>
      <c r="F6200" s="53" t="s">
        <v>201</v>
      </c>
    </row>
    <row r="6201" spans="1:6" x14ac:dyDescent="0.2">
      <c r="A6201" s="202" t="s">
        <v>9644</v>
      </c>
      <c r="B6201" s="203">
        <v>1426.25</v>
      </c>
      <c r="D6201" s="53" t="s">
        <v>9309</v>
      </c>
      <c r="E6201" s="55" t="s">
        <v>9310</v>
      </c>
      <c r="F6201" s="53" t="s">
        <v>201</v>
      </c>
    </row>
    <row r="6202" spans="1:6" x14ac:dyDescent="0.2">
      <c r="A6202" s="202" t="s">
        <v>9645</v>
      </c>
      <c r="B6202" s="203">
        <v>1675.1</v>
      </c>
      <c r="D6202" s="53" t="s">
        <v>9311</v>
      </c>
      <c r="E6202" s="55" t="s">
        <v>9310</v>
      </c>
      <c r="F6202" s="53" t="s">
        <v>201</v>
      </c>
    </row>
    <row r="6203" spans="1:6" x14ac:dyDescent="0.2">
      <c r="A6203" s="202" t="s">
        <v>9647</v>
      </c>
      <c r="B6203" s="203">
        <v>1545.04</v>
      </c>
      <c r="D6203" s="53" t="s">
        <v>9312</v>
      </c>
      <c r="E6203" s="55" t="s">
        <v>9313</v>
      </c>
      <c r="F6203" s="53" t="s">
        <v>201</v>
      </c>
    </row>
    <row r="6204" spans="1:6" x14ac:dyDescent="0.2">
      <c r="A6204" s="202" t="s">
        <v>9648</v>
      </c>
      <c r="B6204" s="203">
        <v>1932.7</v>
      </c>
      <c r="D6204" s="53" t="s">
        <v>9314</v>
      </c>
      <c r="E6204" s="55" t="s">
        <v>9313</v>
      </c>
      <c r="F6204" s="53" t="s">
        <v>201</v>
      </c>
    </row>
    <row r="6205" spans="1:6" x14ac:dyDescent="0.2">
      <c r="A6205" s="202" t="s">
        <v>9650</v>
      </c>
      <c r="B6205" s="203">
        <v>1782.64</v>
      </c>
      <c r="D6205" s="53" t="s">
        <v>9315</v>
      </c>
      <c r="E6205" s="55" t="s">
        <v>9316</v>
      </c>
      <c r="F6205" s="53" t="s">
        <v>201</v>
      </c>
    </row>
    <row r="6206" spans="1:6" x14ac:dyDescent="0.2">
      <c r="A6206" s="202" t="s">
        <v>9651</v>
      </c>
      <c r="B6206" s="203">
        <v>2577.08</v>
      </c>
      <c r="D6206" s="53" t="s">
        <v>9317</v>
      </c>
      <c r="E6206" s="55" t="s">
        <v>9316</v>
      </c>
      <c r="F6206" s="53" t="s">
        <v>201</v>
      </c>
    </row>
    <row r="6207" spans="1:6" x14ac:dyDescent="0.2">
      <c r="A6207" s="202" t="s">
        <v>9653</v>
      </c>
      <c r="B6207" s="203">
        <v>2376.9899999999998</v>
      </c>
      <c r="D6207" s="53" t="s">
        <v>9318</v>
      </c>
      <c r="E6207" s="55" t="s">
        <v>9319</v>
      </c>
      <c r="F6207" s="53" t="s">
        <v>201</v>
      </c>
    </row>
    <row r="6208" spans="1:6" x14ac:dyDescent="0.2">
      <c r="A6208" s="202" t="s">
        <v>9654</v>
      </c>
      <c r="B6208" s="203">
        <v>3221.42</v>
      </c>
      <c r="D6208" s="53" t="s">
        <v>9320</v>
      </c>
      <c r="E6208" s="55" t="s">
        <v>9319</v>
      </c>
      <c r="F6208" s="53" t="s">
        <v>201</v>
      </c>
    </row>
    <row r="6209" spans="1:6" x14ac:dyDescent="0.2">
      <c r="A6209" s="202" t="s">
        <v>9656</v>
      </c>
      <c r="B6209" s="203">
        <v>2971.3</v>
      </c>
      <c r="D6209" s="53" t="s">
        <v>9321</v>
      </c>
      <c r="E6209" s="55" t="s">
        <v>9322</v>
      </c>
      <c r="F6209" s="53" t="s">
        <v>201</v>
      </c>
    </row>
    <row r="6210" spans="1:6" x14ac:dyDescent="0.2">
      <c r="A6210" s="202" t="s">
        <v>9657</v>
      </c>
      <c r="B6210" s="203">
        <v>821.7</v>
      </c>
      <c r="D6210" s="53" t="s">
        <v>9323</v>
      </c>
      <c r="E6210" s="55" t="s">
        <v>9322</v>
      </c>
      <c r="F6210" s="53" t="s">
        <v>201</v>
      </c>
    </row>
    <row r="6211" spans="1:6" x14ac:dyDescent="0.2">
      <c r="A6211" s="202" t="s">
        <v>9659</v>
      </c>
      <c r="B6211" s="203">
        <v>758.7</v>
      </c>
      <c r="D6211" s="53" t="s">
        <v>9324</v>
      </c>
      <c r="E6211" s="55" t="s">
        <v>9325</v>
      </c>
      <c r="F6211" s="53" t="s">
        <v>201</v>
      </c>
    </row>
    <row r="6212" spans="1:6" x14ac:dyDescent="0.2">
      <c r="A6212" s="202" t="s">
        <v>9660</v>
      </c>
      <c r="B6212" s="203">
        <v>985.96</v>
      </c>
      <c r="D6212" s="53" t="s">
        <v>9326</v>
      </c>
      <c r="E6212" s="55" t="s">
        <v>9325</v>
      </c>
      <c r="F6212" s="53" t="s">
        <v>201</v>
      </c>
    </row>
    <row r="6213" spans="1:6" x14ac:dyDescent="0.2">
      <c r="A6213" s="202" t="s">
        <v>9662</v>
      </c>
      <c r="B6213" s="203">
        <v>910.37</v>
      </c>
      <c r="D6213" s="53" t="s">
        <v>9327</v>
      </c>
      <c r="E6213" s="55" t="s">
        <v>9328</v>
      </c>
      <c r="F6213" s="53" t="s">
        <v>201</v>
      </c>
    </row>
    <row r="6214" spans="1:6" x14ac:dyDescent="0.2">
      <c r="A6214" s="202" t="s">
        <v>9663</v>
      </c>
      <c r="B6214" s="203">
        <v>1150.18</v>
      </c>
      <c r="D6214" s="53" t="s">
        <v>9329</v>
      </c>
      <c r="E6214" s="55" t="s">
        <v>9328</v>
      </c>
      <c r="F6214" s="53" t="s">
        <v>201</v>
      </c>
    </row>
    <row r="6215" spans="1:6" x14ac:dyDescent="0.2">
      <c r="A6215" s="202" t="s">
        <v>9665</v>
      </c>
      <c r="B6215" s="203">
        <v>1062</v>
      </c>
      <c r="D6215" s="53" t="s">
        <v>9330</v>
      </c>
      <c r="E6215" s="55" t="s">
        <v>9331</v>
      </c>
      <c r="F6215" s="53" t="s">
        <v>83</v>
      </c>
    </row>
    <row r="6216" spans="1:6" x14ac:dyDescent="0.2">
      <c r="A6216" s="202" t="s">
        <v>9666</v>
      </c>
      <c r="B6216" s="203">
        <v>1314.43</v>
      </c>
      <c r="D6216" s="53" t="s">
        <v>9332</v>
      </c>
      <c r="E6216" s="55" t="s">
        <v>9331</v>
      </c>
      <c r="F6216" s="53" t="s">
        <v>83</v>
      </c>
    </row>
    <row r="6217" spans="1:6" x14ac:dyDescent="0.2">
      <c r="A6217" s="202" t="s">
        <v>9668</v>
      </c>
      <c r="B6217" s="203">
        <v>1213.6500000000001</v>
      </c>
      <c r="D6217" s="53" t="s">
        <v>9333</v>
      </c>
      <c r="E6217" s="55" t="s">
        <v>9334</v>
      </c>
      <c r="F6217" s="53" t="s">
        <v>83</v>
      </c>
    </row>
    <row r="6218" spans="1:6" x14ac:dyDescent="0.2">
      <c r="A6218" s="202" t="s">
        <v>9669</v>
      </c>
      <c r="B6218" s="203">
        <v>1478.67</v>
      </c>
      <c r="D6218" s="53" t="s">
        <v>9335</v>
      </c>
      <c r="E6218" s="55" t="s">
        <v>9334</v>
      </c>
      <c r="F6218" s="53" t="s">
        <v>83</v>
      </c>
    </row>
    <row r="6219" spans="1:6" x14ac:dyDescent="0.2">
      <c r="A6219" s="202" t="s">
        <v>9671</v>
      </c>
      <c r="B6219" s="203">
        <v>1365.3</v>
      </c>
      <c r="D6219" s="53" t="s">
        <v>9336</v>
      </c>
      <c r="E6219" s="55" t="s">
        <v>9337</v>
      </c>
      <c r="F6219" s="53" t="s">
        <v>83</v>
      </c>
    </row>
    <row r="6220" spans="1:6" x14ac:dyDescent="0.2">
      <c r="A6220" s="202" t="s">
        <v>9672</v>
      </c>
      <c r="B6220" s="203">
        <v>1643.49</v>
      </c>
      <c r="D6220" s="53" t="s">
        <v>9338</v>
      </c>
      <c r="E6220" s="55" t="s">
        <v>9337</v>
      </c>
      <c r="F6220" s="53" t="s">
        <v>83</v>
      </c>
    </row>
    <row r="6221" spans="1:6" x14ac:dyDescent="0.2">
      <c r="A6221" s="202" t="s">
        <v>9674</v>
      </c>
      <c r="B6221" s="203">
        <v>1517.49</v>
      </c>
      <c r="D6221" s="53" t="s">
        <v>9339</v>
      </c>
      <c r="E6221" s="55" t="s">
        <v>9340</v>
      </c>
      <c r="F6221" s="53" t="s">
        <v>83</v>
      </c>
    </row>
    <row r="6222" spans="1:6" x14ac:dyDescent="0.2">
      <c r="A6222" s="202" t="s">
        <v>9675</v>
      </c>
      <c r="B6222" s="203">
        <v>1971.97</v>
      </c>
      <c r="D6222" s="53" t="s">
        <v>9341</v>
      </c>
      <c r="E6222" s="55" t="s">
        <v>9340</v>
      </c>
      <c r="F6222" s="53" t="s">
        <v>83</v>
      </c>
    </row>
    <row r="6223" spans="1:6" x14ac:dyDescent="0.2">
      <c r="A6223" s="202" t="s">
        <v>9677</v>
      </c>
      <c r="B6223" s="203">
        <v>1820.79</v>
      </c>
      <c r="D6223" s="53" t="s">
        <v>9342</v>
      </c>
      <c r="E6223" s="55" t="s">
        <v>9343</v>
      </c>
      <c r="F6223" s="53" t="s">
        <v>83</v>
      </c>
    </row>
    <row r="6224" spans="1:6" x14ac:dyDescent="0.2">
      <c r="A6224" s="202" t="s">
        <v>9678</v>
      </c>
      <c r="B6224" s="203">
        <v>2464.7199999999998</v>
      </c>
      <c r="D6224" s="53" t="s">
        <v>9344</v>
      </c>
      <c r="E6224" s="55" t="s">
        <v>9343</v>
      </c>
      <c r="F6224" s="53" t="s">
        <v>83</v>
      </c>
    </row>
    <row r="6225" spans="1:6" x14ac:dyDescent="0.2">
      <c r="A6225" s="202" t="s">
        <v>9680</v>
      </c>
      <c r="B6225" s="203">
        <v>2275.7600000000002</v>
      </c>
      <c r="D6225" s="53" t="s">
        <v>9345</v>
      </c>
      <c r="E6225" s="55" t="s">
        <v>9346</v>
      </c>
      <c r="F6225" s="53" t="s">
        <v>83</v>
      </c>
    </row>
    <row r="6226" spans="1:6" x14ac:dyDescent="0.2">
      <c r="A6226" s="202" t="s">
        <v>9681</v>
      </c>
      <c r="B6226" s="203">
        <v>2875.8</v>
      </c>
      <c r="D6226" s="53" t="s">
        <v>9347</v>
      </c>
      <c r="E6226" s="55" t="s">
        <v>9346</v>
      </c>
      <c r="F6226" s="53" t="s">
        <v>83</v>
      </c>
    </row>
    <row r="6227" spans="1:6" x14ac:dyDescent="0.2">
      <c r="A6227" s="202" t="s">
        <v>9683</v>
      </c>
      <c r="B6227" s="203">
        <v>2655.32</v>
      </c>
      <c r="D6227" s="53" t="s">
        <v>9348</v>
      </c>
      <c r="E6227" s="55" t="s">
        <v>9349</v>
      </c>
      <c r="F6227" s="53" t="s">
        <v>83</v>
      </c>
    </row>
    <row r="6228" spans="1:6" x14ac:dyDescent="0.2">
      <c r="A6228" s="202" t="s">
        <v>9684</v>
      </c>
      <c r="B6228" s="203">
        <v>2957.94</v>
      </c>
      <c r="D6228" s="53" t="s">
        <v>9350</v>
      </c>
      <c r="E6228" s="55" t="s">
        <v>9349</v>
      </c>
      <c r="F6228" s="53" t="s">
        <v>83</v>
      </c>
    </row>
    <row r="6229" spans="1:6" x14ac:dyDescent="0.2">
      <c r="A6229" s="202" t="s">
        <v>9686</v>
      </c>
      <c r="B6229" s="203">
        <v>2731.16</v>
      </c>
      <c r="D6229" s="53" t="s">
        <v>9351</v>
      </c>
      <c r="E6229" s="55" t="s">
        <v>9352</v>
      </c>
      <c r="F6229" s="53" t="s">
        <v>83</v>
      </c>
    </row>
    <row r="6230" spans="1:6" x14ac:dyDescent="0.2">
      <c r="A6230" s="202" t="s">
        <v>9687</v>
      </c>
      <c r="B6230" s="203">
        <v>3286.41</v>
      </c>
      <c r="D6230" s="53" t="s">
        <v>9353</v>
      </c>
      <c r="E6230" s="55" t="s">
        <v>9352</v>
      </c>
      <c r="F6230" s="53" t="s">
        <v>83</v>
      </c>
    </row>
    <row r="6231" spans="1:6" x14ac:dyDescent="0.2">
      <c r="A6231" s="202" t="s">
        <v>9689</v>
      </c>
      <c r="B6231" s="203">
        <v>3034.45</v>
      </c>
      <c r="D6231" s="53" t="s">
        <v>9354</v>
      </c>
      <c r="E6231" s="55" t="s">
        <v>9355</v>
      </c>
      <c r="F6231" s="53" t="s">
        <v>83</v>
      </c>
    </row>
    <row r="6232" spans="1:6" x14ac:dyDescent="0.2">
      <c r="A6232" s="202" t="s">
        <v>9690</v>
      </c>
      <c r="B6232" s="203">
        <v>4108.12</v>
      </c>
      <c r="D6232" s="53" t="s">
        <v>9356</v>
      </c>
      <c r="E6232" s="55" t="s">
        <v>9355</v>
      </c>
      <c r="F6232" s="53" t="s">
        <v>83</v>
      </c>
    </row>
    <row r="6233" spans="1:6" x14ac:dyDescent="0.2">
      <c r="A6233" s="202" t="s">
        <v>9692</v>
      </c>
      <c r="B6233" s="203">
        <v>3793.15</v>
      </c>
      <c r="D6233" s="53" t="s">
        <v>9357</v>
      </c>
      <c r="E6233" s="55" t="s">
        <v>9358</v>
      </c>
      <c r="F6233" s="53" t="s">
        <v>83</v>
      </c>
    </row>
    <row r="6234" spans="1:6" x14ac:dyDescent="0.2">
      <c r="A6234" s="202" t="s">
        <v>9693</v>
      </c>
      <c r="B6234" s="203">
        <v>3722.35</v>
      </c>
      <c r="D6234" s="53" t="s">
        <v>9359</v>
      </c>
      <c r="E6234" s="55" t="s">
        <v>9358</v>
      </c>
      <c r="F6234" s="53" t="s">
        <v>83</v>
      </c>
    </row>
    <row r="6235" spans="1:6" x14ac:dyDescent="0.2">
      <c r="A6235" s="202" t="s">
        <v>9695</v>
      </c>
      <c r="B6235" s="203">
        <v>3439.66</v>
      </c>
      <c r="D6235" s="53" t="s">
        <v>9360</v>
      </c>
      <c r="E6235" s="55" t="s">
        <v>9361</v>
      </c>
      <c r="F6235" s="53" t="s">
        <v>83</v>
      </c>
    </row>
    <row r="6236" spans="1:6" x14ac:dyDescent="0.2">
      <c r="A6236" s="202" t="s">
        <v>9696</v>
      </c>
      <c r="B6236" s="203">
        <v>4135.7299999999996</v>
      </c>
      <c r="D6236" s="53" t="s">
        <v>9362</v>
      </c>
      <c r="E6236" s="55" t="s">
        <v>9361</v>
      </c>
      <c r="F6236" s="53" t="s">
        <v>83</v>
      </c>
    </row>
    <row r="6237" spans="1:6" x14ac:dyDescent="0.2">
      <c r="A6237" s="202" t="s">
        <v>9698</v>
      </c>
      <c r="B6237" s="203">
        <v>3821.65</v>
      </c>
      <c r="D6237" s="53" t="s">
        <v>9363</v>
      </c>
      <c r="E6237" s="55" t="s">
        <v>9364</v>
      </c>
      <c r="F6237" s="53" t="s">
        <v>83</v>
      </c>
    </row>
    <row r="6238" spans="1:6" x14ac:dyDescent="0.2">
      <c r="A6238" s="202" t="s">
        <v>9699</v>
      </c>
      <c r="B6238" s="203">
        <v>5169.93</v>
      </c>
      <c r="D6238" s="53" t="s">
        <v>9365</v>
      </c>
      <c r="E6238" s="55" t="s">
        <v>9364</v>
      </c>
      <c r="F6238" s="53" t="s">
        <v>83</v>
      </c>
    </row>
    <row r="6239" spans="1:6" x14ac:dyDescent="0.2">
      <c r="A6239" s="202" t="s">
        <v>9701</v>
      </c>
      <c r="B6239" s="203">
        <v>4777.3100000000004</v>
      </c>
      <c r="D6239" s="53" t="s">
        <v>9366</v>
      </c>
      <c r="E6239" s="55" t="s">
        <v>9367</v>
      </c>
      <c r="F6239" s="53" t="s">
        <v>83</v>
      </c>
    </row>
    <row r="6240" spans="1:6" x14ac:dyDescent="0.2">
      <c r="A6240" s="202" t="s">
        <v>9702</v>
      </c>
      <c r="B6240" s="203">
        <v>260.70999999999998</v>
      </c>
      <c r="D6240" s="53" t="s">
        <v>9368</v>
      </c>
      <c r="E6240" s="55" t="s">
        <v>9367</v>
      </c>
      <c r="F6240" s="53" t="s">
        <v>83</v>
      </c>
    </row>
    <row r="6241" spans="1:6" x14ac:dyDescent="0.2">
      <c r="A6241" s="202" t="s">
        <v>9704</v>
      </c>
      <c r="B6241" s="203">
        <v>246.29</v>
      </c>
      <c r="D6241" s="53" t="s">
        <v>9369</v>
      </c>
      <c r="E6241" s="55" t="s">
        <v>9370</v>
      </c>
      <c r="F6241" s="53" t="s">
        <v>83</v>
      </c>
    </row>
    <row r="6242" spans="1:6" x14ac:dyDescent="0.2">
      <c r="A6242" s="202" t="s">
        <v>9705</v>
      </c>
      <c r="B6242" s="203">
        <v>274.25</v>
      </c>
      <c r="D6242" s="53" t="s">
        <v>9371</v>
      </c>
      <c r="E6242" s="55" t="s">
        <v>9370</v>
      </c>
      <c r="F6242" s="53" t="s">
        <v>83</v>
      </c>
    </row>
    <row r="6243" spans="1:6" x14ac:dyDescent="0.2">
      <c r="A6243" s="202" t="s">
        <v>9707</v>
      </c>
      <c r="B6243" s="203">
        <v>259.13</v>
      </c>
      <c r="D6243" s="53" t="s">
        <v>9372</v>
      </c>
      <c r="E6243" s="55" t="s">
        <v>9373</v>
      </c>
      <c r="F6243" s="53" t="s">
        <v>83</v>
      </c>
    </row>
    <row r="6244" spans="1:6" x14ac:dyDescent="0.2">
      <c r="A6244" s="202" t="s">
        <v>9708</v>
      </c>
      <c r="B6244" s="203">
        <v>209.69</v>
      </c>
      <c r="D6244" s="53" t="s">
        <v>9374</v>
      </c>
      <c r="E6244" s="55" t="s">
        <v>9373</v>
      </c>
      <c r="F6244" s="53" t="s">
        <v>83</v>
      </c>
    </row>
    <row r="6245" spans="1:6" x14ac:dyDescent="0.2">
      <c r="A6245" s="202" t="s">
        <v>9710</v>
      </c>
      <c r="B6245" s="203">
        <v>196.75</v>
      </c>
      <c r="D6245" s="53" t="s">
        <v>9375</v>
      </c>
      <c r="E6245" s="55" t="s">
        <v>9376</v>
      </c>
      <c r="F6245" s="53" t="s">
        <v>83</v>
      </c>
    </row>
    <row r="6246" spans="1:6" x14ac:dyDescent="0.2">
      <c r="A6246" s="202" t="s">
        <v>9711</v>
      </c>
      <c r="B6246" s="203">
        <v>184.17</v>
      </c>
      <c r="D6246" s="53" t="s">
        <v>9377</v>
      </c>
      <c r="E6246" s="55" t="s">
        <v>9376</v>
      </c>
      <c r="F6246" s="53" t="s">
        <v>83</v>
      </c>
    </row>
    <row r="6247" spans="1:6" x14ac:dyDescent="0.2">
      <c r="A6247" s="202" t="s">
        <v>9713</v>
      </c>
      <c r="B6247" s="203">
        <v>172</v>
      </c>
      <c r="D6247" s="53" t="s">
        <v>9378</v>
      </c>
      <c r="E6247" s="55" t="s">
        <v>9379</v>
      </c>
      <c r="F6247" s="53" t="s">
        <v>83</v>
      </c>
    </row>
    <row r="6248" spans="1:6" x14ac:dyDescent="0.2">
      <c r="A6248" s="202" t="s">
        <v>9714</v>
      </c>
      <c r="B6248" s="203">
        <v>174.83</v>
      </c>
      <c r="D6248" s="53" t="s">
        <v>9380</v>
      </c>
      <c r="E6248" s="55" t="s">
        <v>9379</v>
      </c>
      <c r="F6248" s="53" t="s">
        <v>83</v>
      </c>
    </row>
    <row r="6249" spans="1:6" x14ac:dyDescent="0.2">
      <c r="A6249" s="202" t="s">
        <v>9716</v>
      </c>
      <c r="B6249" s="203">
        <v>159.38</v>
      </c>
      <c r="D6249" s="53" t="s">
        <v>9381</v>
      </c>
      <c r="E6249" s="55" t="s">
        <v>9382</v>
      </c>
      <c r="F6249" s="53" t="s">
        <v>83</v>
      </c>
    </row>
    <row r="6250" spans="1:6" x14ac:dyDescent="0.2">
      <c r="A6250" s="202" t="s">
        <v>9717</v>
      </c>
      <c r="B6250" s="203">
        <v>218.24</v>
      </c>
      <c r="D6250" s="53" t="s">
        <v>9383</v>
      </c>
      <c r="E6250" s="55" t="s">
        <v>9382</v>
      </c>
      <c r="F6250" s="53" t="s">
        <v>83</v>
      </c>
    </row>
    <row r="6251" spans="1:6" x14ac:dyDescent="0.2">
      <c r="A6251" s="202" t="s">
        <v>9719</v>
      </c>
      <c r="B6251" s="203">
        <v>199.7</v>
      </c>
      <c r="D6251" s="53" t="s">
        <v>9384</v>
      </c>
      <c r="E6251" s="55" t="s">
        <v>9385</v>
      </c>
      <c r="F6251" s="53" t="s">
        <v>83</v>
      </c>
    </row>
    <row r="6252" spans="1:6" x14ac:dyDescent="0.2">
      <c r="A6252" s="202" t="s">
        <v>9720</v>
      </c>
      <c r="B6252" s="203">
        <v>271.37</v>
      </c>
      <c r="D6252" s="53" t="s">
        <v>9386</v>
      </c>
      <c r="E6252" s="55" t="s">
        <v>9385</v>
      </c>
      <c r="F6252" s="53" t="s">
        <v>83</v>
      </c>
    </row>
    <row r="6253" spans="1:6" x14ac:dyDescent="0.2">
      <c r="A6253" s="202" t="s">
        <v>9722</v>
      </c>
      <c r="B6253" s="203">
        <v>248.37</v>
      </c>
      <c r="D6253" s="53" t="s">
        <v>9387</v>
      </c>
      <c r="E6253" s="55" t="s">
        <v>9388</v>
      </c>
      <c r="F6253" s="53" t="s">
        <v>83</v>
      </c>
    </row>
    <row r="6254" spans="1:6" x14ac:dyDescent="0.2">
      <c r="A6254" s="202" t="s">
        <v>9723</v>
      </c>
      <c r="B6254" s="203">
        <v>377.2</v>
      </c>
      <c r="D6254" s="53" t="s">
        <v>9389</v>
      </c>
      <c r="E6254" s="55" t="s">
        <v>9388</v>
      </c>
      <c r="F6254" s="53" t="s">
        <v>83</v>
      </c>
    </row>
    <row r="6255" spans="1:6" x14ac:dyDescent="0.2">
      <c r="A6255" s="202" t="s">
        <v>9725</v>
      </c>
      <c r="B6255" s="203">
        <v>346.66</v>
      </c>
      <c r="D6255" s="53" t="s">
        <v>9390</v>
      </c>
      <c r="E6255" s="55" t="s">
        <v>9391</v>
      </c>
      <c r="F6255" s="53" t="s">
        <v>83</v>
      </c>
    </row>
    <row r="6256" spans="1:6" x14ac:dyDescent="0.2">
      <c r="A6256" s="202" t="s">
        <v>9726</v>
      </c>
      <c r="B6256" s="203">
        <v>437.54</v>
      </c>
      <c r="D6256" s="53" t="s">
        <v>9392</v>
      </c>
      <c r="E6256" s="55" t="s">
        <v>9391</v>
      </c>
      <c r="F6256" s="53" t="s">
        <v>83</v>
      </c>
    </row>
    <row r="6257" spans="1:6" x14ac:dyDescent="0.2">
      <c r="A6257" s="202" t="s">
        <v>9728</v>
      </c>
      <c r="B6257" s="203">
        <v>402.23</v>
      </c>
      <c r="D6257" s="53" t="s">
        <v>9393</v>
      </c>
      <c r="E6257" s="55" t="s">
        <v>9394</v>
      </c>
      <c r="F6257" s="53" t="s">
        <v>83</v>
      </c>
    </row>
    <row r="6258" spans="1:6" x14ac:dyDescent="0.2">
      <c r="A6258" s="202" t="s">
        <v>9729</v>
      </c>
      <c r="B6258" s="203">
        <v>507.2</v>
      </c>
      <c r="D6258" s="53" t="s">
        <v>9395</v>
      </c>
      <c r="E6258" s="55" t="s">
        <v>9394</v>
      </c>
      <c r="F6258" s="53" t="s">
        <v>83</v>
      </c>
    </row>
    <row r="6259" spans="1:6" x14ac:dyDescent="0.2">
      <c r="A6259" s="202" t="s">
        <v>9731</v>
      </c>
      <c r="B6259" s="203">
        <v>465.88</v>
      </c>
      <c r="D6259" s="53" t="s">
        <v>9396</v>
      </c>
      <c r="E6259" s="55" t="s">
        <v>9397</v>
      </c>
      <c r="F6259" s="53" t="s">
        <v>83</v>
      </c>
    </row>
    <row r="6260" spans="1:6" x14ac:dyDescent="0.2">
      <c r="A6260" s="202" t="s">
        <v>9732</v>
      </c>
      <c r="B6260" s="203">
        <v>735.72</v>
      </c>
      <c r="D6260" s="53" t="s">
        <v>9398</v>
      </c>
      <c r="E6260" s="55" t="s">
        <v>9397</v>
      </c>
      <c r="F6260" s="53" t="s">
        <v>83</v>
      </c>
    </row>
    <row r="6261" spans="1:6" x14ac:dyDescent="0.2">
      <c r="A6261" s="202" t="s">
        <v>9734</v>
      </c>
      <c r="B6261" s="203">
        <v>678.2</v>
      </c>
      <c r="D6261" s="53" t="s">
        <v>9399</v>
      </c>
      <c r="E6261" s="55" t="s">
        <v>9400</v>
      </c>
      <c r="F6261" s="53" t="s">
        <v>83</v>
      </c>
    </row>
    <row r="6262" spans="1:6" x14ac:dyDescent="0.2">
      <c r="A6262" s="202" t="s">
        <v>9735</v>
      </c>
      <c r="B6262" s="203">
        <v>810.33</v>
      </c>
      <c r="D6262" s="53" t="s">
        <v>9401</v>
      </c>
      <c r="E6262" s="55" t="s">
        <v>9400</v>
      </c>
      <c r="F6262" s="53" t="s">
        <v>83</v>
      </c>
    </row>
    <row r="6263" spans="1:6" x14ac:dyDescent="0.2">
      <c r="A6263" s="202" t="s">
        <v>9737</v>
      </c>
      <c r="B6263" s="203">
        <v>747.35</v>
      </c>
      <c r="D6263" s="53" t="s">
        <v>9402</v>
      </c>
      <c r="E6263" s="55" t="s">
        <v>9403</v>
      </c>
      <c r="F6263" s="53" t="s">
        <v>83</v>
      </c>
    </row>
    <row r="6264" spans="1:6" x14ac:dyDescent="0.2">
      <c r="A6264" s="202" t="s">
        <v>9738</v>
      </c>
      <c r="B6264" s="203">
        <v>963.47</v>
      </c>
      <c r="D6264" s="53" t="s">
        <v>9404</v>
      </c>
      <c r="E6264" s="55" t="s">
        <v>9403</v>
      </c>
      <c r="F6264" s="53" t="s">
        <v>83</v>
      </c>
    </row>
    <row r="6265" spans="1:6" x14ac:dyDescent="0.2">
      <c r="A6265" s="202" t="s">
        <v>9740</v>
      </c>
      <c r="B6265" s="203">
        <v>889.18</v>
      </c>
      <c r="D6265" s="53" t="s">
        <v>9405</v>
      </c>
      <c r="E6265" s="55" t="s">
        <v>9406</v>
      </c>
      <c r="F6265" s="53" t="s">
        <v>83</v>
      </c>
    </row>
    <row r="6266" spans="1:6" x14ac:dyDescent="0.2">
      <c r="A6266" s="202" t="s">
        <v>9741</v>
      </c>
      <c r="B6266" s="203">
        <v>1792.55</v>
      </c>
      <c r="D6266" s="53" t="s">
        <v>9407</v>
      </c>
      <c r="E6266" s="55" t="s">
        <v>9406</v>
      </c>
      <c r="F6266" s="53" t="s">
        <v>83</v>
      </c>
    </row>
    <row r="6267" spans="1:6" x14ac:dyDescent="0.2">
      <c r="A6267" s="202" t="s">
        <v>9743</v>
      </c>
      <c r="B6267" s="203">
        <v>1654.17</v>
      </c>
      <c r="D6267" s="53" t="s">
        <v>9408</v>
      </c>
      <c r="E6267" s="55" t="s">
        <v>9409</v>
      </c>
      <c r="F6267" s="53" t="s">
        <v>83</v>
      </c>
    </row>
    <row r="6268" spans="1:6" x14ac:dyDescent="0.2">
      <c r="A6268" s="202" t="s">
        <v>9744</v>
      </c>
      <c r="B6268" s="203">
        <v>2187.89</v>
      </c>
      <c r="D6268" s="53" t="s">
        <v>9410</v>
      </c>
      <c r="E6268" s="55" t="s">
        <v>9409</v>
      </c>
      <c r="F6268" s="53" t="s">
        <v>83</v>
      </c>
    </row>
    <row r="6269" spans="1:6" x14ac:dyDescent="0.2">
      <c r="A6269" s="202" t="s">
        <v>9746</v>
      </c>
      <c r="B6269" s="203">
        <v>2028.8</v>
      </c>
      <c r="D6269" s="53" t="s">
        <v>9411</v>
      </c>
      <c r="E6269" s="55" t="s">
        <v>9412</v>
      </c>
      <c r="F6269" s="53" t="s">
        <v>83</v>
      </c>
    </row>
    <row r="6270" spans="1:6" x14ac:dyDescent="0.2">
      <c r="A6270" s="202" t="s">
        <v>9747</v>
      </c>
      <c r="B6270" s="203">
        <v>2441.09</v>
      </c>
      <c r="D6270" s="53" t="s">
        <v>9413</v>
      </c>
      <c r="E6270" s="55" t="s">
        <v>9412</v>
      </c>
      <c r="F6270" s="53" t="s">
        <v>83</v>
      </c>
    </row>
    <row r="6271" spans="1:6" x14ac:dyDescent="0.2">
      <c r="A6271" s="202" t="s">
        <v>9749</v>
      </c>
      <c r="B6271" s="203">
        <v>2262.59</v>
      </c>
      <c r="D6271" s="53" t="s">
        <v>9414</v>
      </c>
      <c r="E6271" s="55" t="s">
        <v>9415</v>
      </c>
      <c r="F6271" s="53" t="s">
        <v>83</v>
      </c>
    </row>
    <row r="6272" spans="1:6" x14ac:dyDescent="0.2">
      <c r="A6272" s="202" t="s">
        <v>9750</v>
      </c>
      <c r="B6272" s="203">
        <v>3495.74</v>
      </c>
      <c r="D6272" s="53" t="s">
        <v>9416</v>
      </c>
      <c r="E6272" s="55" t="s">
        <v>9415</v>
      </c>
      <c r="F6272" s="53" t="s">
        <v>83</v>
      </c>
    </row>
    <row r="6273" spans="1:6" x14ac:dyDescent="0.2">
      <c r="A6273" s="202" t="s">
        <v>9752</v>
      </c>
      <c r="B6273" s="203">
        <v>3239.45</v>
      </c>
      <c r="D6273" s="53" t="s">
        <v>9417</v>
      </c>
      <c r="E6273" s="55" t="s">
        <v>9418</v>
      </c>
      <c r="F6273" s="53" t="s">
        <v>83</v>
      </c>
    </row>
    <row r="6274" spans="1:6" x14ac:dyDescent="0.2">
      <c r="A6274" s="202" t="s">
        <v>9753</v>
      </c>
      <c r="B6274" s="203">
        <v>4160.5</v>
      </c>
      <c r="D6274" s="53" t="s">
        <v>9419</v>
      </c>
      <c r="E6274" s="55" t="s">
        <v>9418</v>
      </c>
      <c r="F6274" s="53" t="s">
        <v>83</v>
      </c>
    </row>
    <row r="6275" spans="1:6" x14ac:dyDescent="0.2">
      <c r="A6275" s="202" t="s">
        <v>9755</v>
      </c>
      <c r="B6275" s="203">
        <v>3853.86</v>
      </c>
      <c r="D6275" s="53" t="s">
        <v>9420</v>
      </c>
      <c r="E6275" s="55" t="s">
        <v>9421</v>
      </c>
      <c r="F6275" s="53" t="s">
        <v>83</v>
      </c>
    </row>
    <row r="6276" spans="1:6" x14ac:dyDescent="0.2">
      <c r="A6276" s="202" t="s">
        <v>9756</v>
      </c>
      <c r="B6276" s="203">
        <v>4506.03</v>
      </c>
      <c r="D6276" s="53" t="s">
        <v>9422</v>
      </c>
      <c r="E6276" s="55" t="s">
        <v>9421</v>
      </c>
      <c r="F6276" s="53" t="s">
        <v>83</v>
      </c>
    </row>
    <row r="6277" spans="1:6" x14ac:dyDescent="0.2">
      <c r="A6277" s="202" t="s">
        <v>9758</v>
      </c>
      <c r="B6277" s="203">
        <v>4172.5200000000004</v>
      </c>
      <c r="D6277" s="53" t="s">
        <v>9423</v>
      </c>
      <c r="E6277" s="55" t="s">
        <v>9424</v>
      </c>
      <c r="F6277" s="53" t="s">
        <v>83</v>
      </c>
    </row>
    <row r="6278" spans="1:6" x14ac:dyDescent="0.2">
      <c r="A6278" s="202" t="s">
        <v>9759</v>
      </c>
      <c r="B6278" s="203">
        <v>6606.58</v>
      </c>
      <c r="D6278" s="53" t="s">
        <v>9425</v>
      </c>
      <c r="E6278" s="55" t="s">
        <v>9424</v>
      </c>
      <c r="F6278" s="53" t="s">
        <v>83</v>
      </c>
    </row>
    <row r="6279" spans="1:6" x14ac:dyDescent="0.2">
      <c r="A6279" s="202" t="s">
        <v>9761</v>
      </c>
      <c r="B6279" s="203">
        <v>6118.1</v>
      </c>
      <c r="D6279" s="53" t="s">
        <v>9426</v>
      </c>
      <c r="E6279" s="55" t="s">
        <v>9427</v>
      </c>
      <c r="F6279" s="53" t="s">
        <v>83</v>
      </c>
    </row>
    <row r="6280" spans="1:6" x14ac:dyDescent="0.2">
      <c r="A6280" s="202" t="s">
        <v>9762</v>
      </c>
      <c r="B6280" s="203">
        <v>8753.0400000000009</v>
      </c>
      <c r="D6280" s="53" t="s">
        <v>9428</v>
      </c>
      <c r="E6280" s="55" t="s">
        <v>9427</v>
      </c>
      <c r="F6280" s="53" t="s">
        <v>83</v>
      </c>
    </row>
    <row r="6281" spans="1:6" x14ac:dyDescent="0.2">
      <c r="A6281" s="202" t="s">
        <v>9764</v>
      </c>
      <c r="B6281" s="203">
        <v>8103.25</v>
      </c>
      <c r="D6281" s="53" t="s">
        <v>9429</v>
      </c>
      <c r="E6281" s="55" t="s">
        <v>9430</v>
      </c>
      <c r="F6281" s="53" t="s">
        <v>83</v>
      </c>
    </row>
    <row r="6282" spans="1:6" x14ac:dyDescent="0.2">
      <c r="A6282" s="202" t="s">
        <v>9765</v>
      </c>
      <c r="B6282" s="203">
        <v>10922.39</v>
      </c>
      <c r="D6282" s="53" t="s">
        <v>9431</v>
      </c>
      <c r="E6282" s="55" t="s">
        <v>9430</v>
      </c>
      <c r="F6282" s="53" t="s">
        <v>83</v>
      </c>
    </row>
    <row r="6283" spans="1:6" x14ac:dyDescent="0.2">
      <c r="A6283" s="202" t="s">
        <v>9767</v>
      </c>
      <c r="B6283" s="203">
        <v>10108.57</v>
      </c>
      <c r="D6283" s="53" t="s">
        <v>9432</v>
      </c>
      <c r="E6283" s="55" t="s">
        <v>9433</v>
      </c>
      <c r="F6283" s="53" t="s">
        <v>83</v>
      </c>
    </row>
    <row r="6284" spans="1:6" x14ac:dyDescent="0.2">
      <c r="A6284" s="202" t="s">
        <v>9768</v>
      </c>
      <c r="B6284" s="203">
        <v>276.25</v>
      </c>
      <c r="D6284" s="53" t="s">
        <v>9434</v>
      </c>
      <c r="E6284" s="55" t="s">
        <v>9433</v>
      </c>
      <c r="F6284" s="53" t="s">
        <v>83</v>
      </c>
    </row>
    <row r="6285" spans="1:6" x14ac:dyDescent="0.2">
      <c r="A6285" s="202" t="s">
        <v>9770</v>
      </c>
      <c r="B6285" s="203">
        <v>253.63</v>
      </c>
      <c r="D6285" s="53" t="s">
        <v>9435</v>
      </c>
      <c r="E6285" s="55" t="s">
        <v>9436</v>
      </c>
      <c r="F6285" s="53" t="s">
        <v>83</v>
      </c>
    </row>
    <row r="6286" spans="1:6" x14ac:dyDescent="0.2">
      <c r="A6286" s="202" t="s">
        <v>9771</v>
      </c>
      <c r="B6286" s="203">
        <v>355.13</v>
      </c>
      <c r="D6286" s="53" t="s">
        <v>9437</v>
      </c>
      <c r="E6286" s="55" t="s">
        <v>9436</v>
      </c>
      <c r="F6286" s="53" t="s">
        <v>83</v>
      </c>
    </row>
    <row r="6287" spans="1:6" x14ac:dyDescent="0.2">
      <c r="A6287" s="202" t="s">
        <v>9773</v>
      </c>
      <c r="B6287" s="203">
        <v>326.08</v>
      </c>
      <c r="D6287" s="53" t="s">
        <v>9438</v>
      </c>
      <c r="E6287" s="55" t="s">
        <v>9439</v>
      </c>
      <c r="F6287" s="53" t="s">
        <v>83</v>
      </c>
    </row>
    <row r="6288" spans="1:6" x14ac:dyDescent="0.2">
      <c r="A6288" s="202" t="s">
        <v>9774</v>
      </c>
      <c r="B6288" s="203">
        <v>412.97</v>
      </c>
      <c r="D6288" s="53" t="s">
        <v>9440</v>
      </c>
      <c r="E6288" s="55" t="s">
        <v>9439</v>
      </c>
      <c r="F6288" s="53" t="s">
        <v>83</v>
      </c>
    </row>
    <row r="6289" spans="1:6" x14ac:dyDescent="0.2">
      <c r="A6289" s="202" t="s">
        <v>9776</v>
      </c>
      <c r="B6289" s="203">
        <v>379.12</v>
      </c>
      <c r="D6289" s="53" t="s">
        <v>9441</v>
      </c>
      <c r="E6289" s="55" t="s">
        <v>9442</v>
      </c>
      <c r="F6289" s="53" t="s">
        <v>83</v>
      </c>
    </row>
    <row r="6290" spans="1:6" x14ac:dyDescent="0.2">
      <c r="A6290" s="202" t="s">
        <v>9777</v>
      </c>
      <c r="B6290" s="203">
        <v>502.33</v>
      </c>
      <c r="D6290" s="53" t="s">
        <v>9443</v>
      </c>
      <c r="E6290" s="55" t="s">
        <v>9442</v>
      </c>
      <c r="F6290" s="53" t="s">
        <v>83</v>
      </c>
    </row>
    <row r="6291" spans="1:6" x14ac:dyDescent="0.2">
      <c r="A6291" s="202" t="s">
        <v>9779</v>
      </c>
      <c r="B6291" s="203">
        <v>461.13</v>
      </c>
      <c r="D6291" s="53" t="s">
        <v>9444</v>
      </c>
      <c r="E6291" s="55" t="s">
        <v>9445</v>
      </c>
      <c r="F6291" s="53" t="s">
        <v>83</v>
      </c>
    </row>
    <row r="6292" spans="1:6" x14ac:dyDescent="0.2">
      <c r="A6292" s="202" t="s">
        <v>9780</v>
      </c>
      <c r="B6292" s="203">
        <v>665.05</v>
      </c>
      <c r="D6292" s="53" t="s">
        <v>9446</v>
      </c>
      <c r="E6292" s="55" t="s">
        <v>9445</v>
      </c>
      <c r="F6292" s="53" t="s">
        <v>83</v>
      </c>
    </row>
    <row r="6293" spans="1:6" x14ac:dyDescent="0.2">
      <c r="A6293" s="202" t="s">
        <v>9782</v>
      </c>
      <c r="B6293" s="203">
        <v>610.80999999999995</v>
      </c>
      <c r="D6293" s="53" t="s">
        <v>9447</v>
      </c>
      <c r="E6293" s="55" t="s">
        <v>9448</v>
      </c>
      <c r="F6293" s="53" t="s">
        <v>83</v>
      </c>
    </row>
    <row r="6294" spans="1:6" x14ac:dyDescent="0.2">
      <c r="A6294" s="202" t="s">
        <v>9783</v>
      </c>
      <c r="B6294" s="203">
        <v>778.44</v>
      </c>
      <c r="D6294" s="53" t="s">
        <v>9449</v>
      </c>
      <c r="E6294" s="55" t="s">
        <v>9448</v>
      </c>
      <c r="F6294" s="53" t="s">
        <v>83</v>
      </c>
    </row>
    <row r="6295" spans="1:6" x14ac:dyDescent="0.2">
      <c r="A6295" s="202" t="s">
        <v>9785</v>
      </c>
      <c r="B6295" s="203">
        <v>714.92</v>
      </c>
      <c r="D6295" s="53" t="s">
        <v>9450</v>
      </c>
      <c r="E6295" s="55" t="s">
        <v>9451</v>
      </c>
      <c r="F6295" s="53" t="s">
        <v>83</v>
      </c>
    </row>
    <row r="6296" spans="1:6" x14ac:dyDescent="0.2">
      <c r="A6296" s="202" t="s">
        <v>9786</v>
      </c>
      <c r="B6296" s="203">
        <v>946.23</v>
      </c>
      <c r="D6296" s="53" t="s">
        <v>9452</v>
      </c>
      <c r="E6296" s="55" t="s">
        <v>9451</v>
      </c>
      <c r="F6296" s="53" t="s">
        <v>83</v>
      </c>
    </row>
    <row r="6297" spans="1:6" x14ac:dyDescent="0.2">
      <c r="A6297" s="202" t="s">
        <v>9788</v>
      </c>
      <c r="B6297" s="203">
        <v>869.64</v>
      </c>
      <c r="D6297" s="53" t="s">
        <v>9453</v>
      </c>
      <c r="E6297" s="55" t="s">
        <v>9454</v>
      </c>
      <c r="F6297" s="53" t="s">
        <v>83</v>
      </c>
    </row>
    <row r="6298" spans="1:6" x14ac:dyDescent="0.2">
      <c r="A6298" s="202" t="s">
        <v>9789</v>
      </c>
      <c r="B6298" s="203">
        <v>896.69</v>
      </c>
      <c r="D6298" s="53" t="s">
        <v>9455</v>
      </c>
      <c r="E6298" s="55" t="s">
        <v>9454</v>
      </c>
      <c r="F6298" s="53" t="s">
        <v>83</v>
      </c>
    </row>
    <row r="6299" spans="1:6" x14ac:dyDescent="0.2">
      <c r="A6299" s="202" t="s">
        <v>9791</v>
      </c>
      <c r="B6299" s="203">
        <v>823.04</v>
      </c>
      <c r="D6299" s="53" t="s">
        <v>9456</v>
      </c>
      <c r="E6299" s="55" t="s">
        <v>9457</v>
      </c>
      <c r="F6299" s="53" t="s">
        <v>83</v>
      </c>
    </row>
    <row r="6300" spans="1:6" x14ac:dyDescent="0.2">
      <c r="A6300" s="202" t="s">
        <v>9792</v>
      </c>
      <c r="B6300" s="203">
        <v>1191.6600000000001</v>
      </c>
      <c r="D6300" s="53" t="s">
        <v>9458</v>
      </c>
      <c r="E6300" s="55" t="s">
        <v>9457</v>
      </c>
      <c r="F6300" s="53" t="s">
        <v>83</v>
      </c>
    </row>
    <row r="6301" spans="1:6" x14ac:dyDescent="0.2">
      <c r="A6301" s="202" t="s">
        <v>9794</v>
      </c>
      <c r="B6301" s="203">
        <v>1095.04</v>
      </c>
      <c r="D6301" s="53" t="s">
        <v>9459</v>
      </c>
      <c r="E6301" s="55" t="s">
        <v>9460</v>
      </c>
      <c r="F6301" s="53" t="s">
        <v>83</v>
      </c>
    </row>
    <row r="6302" spans="1:6" x14ac:dyDescent="0.2">
      <c r="A6302" s="202" t="s">
        <v>9795</v>
      </c>
      <c r="B6302" s="203">
        <v>1397.16</v>
      </c>
      <c r="D6302" s="53" t="s">
        <v>9461</v>
      </c>
      <c r="E6302" s="55" t="s">
        <v>9460</v>
      </c>
      <c r="F6302" s="53" t="s">
        <v>83</v>
      </c>
    </row>
    <row r="6303" spans="1:6" x14ac:dyDescent="0.2">
      <c r="A6303" s="202" t="s">
        <v>9797</v>
      </c>
      <c r="B6303" s="203">
        <v>1283.5999999999999</v>
      </c>
      <c r="D6303" s="53" t="s">
        <v>9462</v>
      </c>
      <c r="E6303" s="55" t="s">
        <v>9463</v>
      </c>
      <c r="F6303" s="53" t="s">
        <v>83</v>
      </c>
    </row>
    <row r="6304" spans="1:6" x14ac:dyDescent="0.2">
      <c r="A6304" s="202" t="s">
        <v>9798</v>
      </c>
      <c r="B6304" s="203">
        <v>1811.68</v>
      </c>
      <c r="D6304" s="53" t="s">
        <v>9464</v>
      </c>
      <c r="E6304" s="55" t="s">
        <v>9463</v>
      </c>
      <c r="F6304" s="53" t="s">
        <v>83</v>
      </c>
    </row>
    <row r="6305" spans="1:6" x14ac:dyDescent="0.2">
      <c r="A6305" s="202" t="s">
        <v>9800</v>
      </c>
      <c r="B6305" s="203">
        <v>1666.28</v>
      </c>
      <c r="D6305" s="53" t="s">
        <v>9465</v>
      </c>
      <c r="E6305" s="55" t="s">
        <v>9466</v>
      </c>
      <c r="F6305" s="53" t="s">
        <v>83</v>
      </c>
    </row>
    <row r="6306" spans="1:6" x14ac:dyDescent="0.2">
      <c r="A6306" s="202" t="s">
        <v>9801</v>
      </c>
      <c r="B6306" s="203">
        <v>2039.96</v>
      </c>
      <c r="D6306" s="53" t="s">
        <v>9467</v>
      </c>
      <c r="E6306" s="55" t="s">
        <v>9466</v>
      </c>
      <c r="F6306" s="53" t="s">
        <v>83</v>
      </c>
    </row>
    <row r="6307" spans="1:6" x14ac:dyDescent="0.2">
      <c r="A6307" s="202" t="s">
        <v>9803</v>
      </c>
      <c r="B6307" s="203">
        <v>1876.44</v>
      </c>
      <c r="D6307" s="53" t="s">
        <v>9468</v>
      </c>
      <c r="E6307" s="55" t="s">
        <v>9469</v>
      </c>
      <c r="F6307" s="53" t="s">
        <v>83</v>
      </c>
    </row>
    <row r="6308" spans="1:6" x14ac:dyDescent="0.2">
      <c r="A6308" s="202" t="s">
        <v>9804</v>
      </c>
      <c r="B6308" s="203">
        <v>630.16</v>
      </c>
      <c r="D6308" s="53" t="s">
        <v>9470</v>
      </c>
      <c r="E6308" s="55" t="s">
        <v>9469</v>
      </c>
      <c r="F6308" s="53" t="s">
        <v>83</v>
      </c>
    </row>
    <row r="6309" spans="1:6" x14ac:dyDescent="0.2">
      <c r="A6309" s="202" t="s">
        <v>9806</v>
      </c>
      <c r="B6309" s="203">
        <v>577.16</v>
      </c>
      <c r="D6309" s="53" t="s">
        <v>9471</v>
      </c>
      <c r="E6309" s="55" t="s">
        <v>9472</v>
      </c>
      <c r="F6309" s="53" t="s">
        <v>83</v>
      </c>
    </row>
    <row r="6310" spans="1:6" x14ac:dyDescent="0.2">
      <c r="A6310" s="202" t="s">
        <v>9807</v>
      </c>
      <c r="B6310" s="203">
        <v>810.45</v>
      </c>
      <c r="D6310" s="53" t="s">
        <v>9473</v>
      </c>
      <c r="E6310" s="55" t="s">
        <v>9472</v>
      </c>
      <c r="F6310" s="53" t="s">
        <v>83</v>
      </c>
    </row>
    <row r="6311" spans="1:6" x14ac:dyDescent="0.2">
      <c r="A6311" s="202" t="s">
        <v>9809</v>
      </c>
      <c r="B6311" s="203">
        <v>742.35</v>
      </c>
      <c r="D6311" s="53" t="s">
        <v>9474</v>
      </c>
      <c r="E6311" s="55" t="s">
        <v>9475</v>
      </c>
      <c r="F6311" s="53" t="s">
        <v>83</v>
      </c>
    </row>
    <row r="6312" spans="1:6" x14ac:dyDescent="0.2">
      <c r="A6312" s="202" t="s">
        <v>9810</v>
      </c>
      <c r="B6312" s="203">
        <v>1091.43</v>
      </c>
      <c r="D6312" s="53" t="s">
        <v>9476</v>
      </c>
      <c r="E6312" s="55" t="s">
        <v>9475</v>
      </c>
      <c r="F6312" s="53" t="s">
        <v>83</v>
      </c>
    </row>
    <row r="6313" spans="1:6" x14ac:dyDescent="0.2">
      <c r="A6313" s="202" t="s">
        <v>9812</v>
      </c>
      <c r="B6313" s="203">
        <v>1000.94</v>
      </c>
      <c r="D6313" s="53" t="s">
        <v>9477</v>
      </c>
      <c r="E6313" s="55" t="s">
        <v>9478</v>
      </c>
      <c r="F6313" s="53" t="s">
        <v>83</v>
      </c>
    </row>
    <row r="6314" spans="1:6" x14ac:dyDescent="0.2">
      <c r="A6314" s="202" t="s">
        <v>9813</v>
      </c>
      <c r="B6314" s="203">
        <v>1325.14</v>
      </c>
      <c r="D6314" s="53" t="s">
        <v>9479</v>
      </c>
      <c r="E6314" s="55" t="s">
        <v>9478</v>
      </c>
      <c r="F6314" s="53" t="s">
        <v>83</v>
      </c>
    </row>
    <row r="6315" spans="1:6" x14ac:dyDescent="0.2">
      <c r="A6315" s="202" t="s">
        <v>9815</v>
      </c>
      <c r="B6315" s="203">
        <v>1215.19</v>
      </c>
      <c r="D6315" s="53" t="s">
        <v>9480</v>
      </c>
      <c r="E6315" s="55" t="s">
        <v>9481</v>
      </c>
      <c r="F6315" s="53" t="s">
        <v>83</v>
      </c>
    </row>
    <row r="6316" spans="1:6" x14ac:dyDescent="0.2">
      <c r="A6316" s="202" t="s">
        <v>9816</v>
      </c>
      <c r="B6316" s="203">
        <v>1841.71</v>
      </c>
      <c r="D6316" s="53" t="s">
        <v>9482</v>
      </c>
      <c r="E6316" s="55" t="s">
        <v>9481</v>
      </c>
      <c r="F6316" s="53" t="s">
        <v>83</v>
      </c>
    </row>
    <row r="6317" spans="1:6" x14ac:dyDescent="0.2">
      <c r="A6317" s="202" t="s">
        <v>9818</v>
      </c>
      <c r="B6317" s="203">
        <v>1690.65</v>
      </c>
      <c r="D6317" s="53" t="s">
        <v>9483</v>
      </c>
      <c r="E6317" s="55" t="s">
        <v>9484</v>
      </c>
      <c r="F6317" s="53" t="s">
        <v>83</v>
      </c>
    </row>
    <row r="6318" spans="1:6" x14ac:dyDescent="0.2">
      <c r="A6318" s="202" t="s">
        <v>9819</v>
      </c>
      <c r="B6318" s="203">
        <v>2147.31</v>
      </c>
      <c r="D6318" s="53" t="s">
        <v>9485</v>
      </c>
      <c r="E6318" s="55" t="s">
        <v>9484</v>
      </c>
      <c r="F6318" s="53" t="s">
        <v>83</v>
      </c>
    </row>
    <row r="6319" spans="1:6" x14ac:dyDescent="0.2">
      <c r="A6319" s="202" t="s">
        <v>9821</v>
      </c>
      <c r="B6319" s="203">
        <v>1970.9</v>
      </c>
      <c r="D6319" s="53" t="s">
        <v>9486</v>
      </c>
      <c r="E6319" s="55" t="s">
        <v>9487</v>
      </c>
      <c r="F6319" s="53" t="s">
        <v>83</v>
      </c>
    </row>
    <row r="6320" spans="1:6" x14ac:dyDescent="0.2">
      <c r="A6320" s="202" t="s">
        <v>9822</v>
      </c>
      <c r="B6320" s="203">
        <v>2789.07</v>
      </c>
      <c r="D6320" s="53" t="s">
        <v>9488</v>
      </c>
      <c r="E6320" s="55" t="s">
        <v>9487</v>
      </c>
      <c r="F6320" s="53" t="s">
        <v>83</v>
      </c>
    </row>
    <row r="6321" spans="1:6" x14ac:dyDescent="0.2">
      <c r="A6321" s="202" t="s">
        <v>9824</v>
      </c>
      <c r="B6321" s="203">
        <v>2562.9499999999998</v>
      </c>
      <c r="D6321" s="53" t="s">
        <v>9489</v>
      </c>
      <c r="E6321" s="55" t="s">
        <v>9490</v>
      </c>
      <c r="F6321" s="53" t="s">
        <v>83</v>
      </c>
    </row>
    <row r="6322" spans="1:6" x14ac:dyDescent="0.2">
      <c r="A6322" s="202" t="s">
        <v>9825</v>
      </c>
      <c r="B6322" s="203">
        <v>3054.19</v>
      </c>
      <c r="D6322" s="53" t="s">
        <v>9491</v>
      </c>
      <c r="E6322" s="55" t="s">
        <v>9490</v>
      </c>
      <c r="F6322" s="53" t="s">
        <v>83</v>
      </c>
    </row>
    <row r="6323" spans="1:6" x14ac:dyDescent="0.2">
      <c r="A6323" s="202" t="s">
        <v>9827</v>
      </c>
      <c r="B6323" s="203">
        <v>2806.9</v>
      </c>
      <c r="D6323" s="53" t="s">
        <v>9492</v>
      </c>
      <c r="E6323" s="55" t="s">
        <v>9493</v>
      </c>
      <c r="F6323" s="53" t="s">
        <v>83</v>
      </c>
    </row>
    <row r="6324" spans="1:6" x14ac:dyDescent="0.2">
      <c r="A6324" s="202" t="s">
        <v>9828</v>
      </c>
      <c r="B6324" s="203">
        <v>3586.09</v>
      </c>
      <c r="D6324" s="53" t="s">
        <v>9494</v>
      </c>
      <c r="E6324" s="55" t="s">
        <v>9493</v>
      </c>
      <c r="F6324" s="53" t="s">
        <v>83</v>
      </c>
    </row>
    <row r="6325" spans="1:6" x14ac:dyDescent="0.2">
      <c r="A6325" s="202" t="s">
        <v>9830</v>
      </c>
      <c r="B6325" s="203">
        <v>3295.84</v>
      </c>
      <c r="D6325" s="53" t="s">
        <v>9495</v>
      </c>
      <c r="E6325" s="55" t="s">
        <v>9496</v>
      </c>
      <c r="F6325" s="53" t="s">
        <v>83</v>
      </c>
    </row>
    <row r="6326" spans="1:6" x14ac:dyDescent="0.2">
      <c r="A6326" s="202" t="s">
        <v>9831</v>
      </c>
      <c r="B6326" s="203">
        <v>4659.3599999999997</v>
      </c>
      <c r="D6326" s="53" t="s">
        <v>9497</v>
      </c>
      <c r="E6326" s="55" t="s">
        <v>9496</v>
      </c>
      <c r="F6326" s="53" t="s">
        <v>83</v>
      </c>
    </row>
    <row r="6327" spans="1:6" x14ac:dyDescent="0.2">
      <c r="A6327" s="202" t="s">
        <v>9833</v>
      </c>
      <c r="B6327" s="203">
        <v>4286.3</v>
      </c>
      <c r="D6327" s="53" t="s">
        <v>9498</v>
      </c>
      <c r="E6327" s="55" t="s">
        <v>9499</v>
      </c>
      <c r="F6327" s="53" t="s">
        <v>83</v>
      </c>
    </row>
    <row r="6328" spans="1:6" x14ac:dyDescent="0.2">
      <c r="A6328" s="202" t="s">
        <v>9834</v>
      </c>
      <c r="B6328" s="203">
        <v>6227.85</v>
      </c>
      <c r="D6328" s="53" t="s">
        <v>9500</v>
      </c>
      <c r="E6328" s="55" t="s">
        <v>9499</v>
      </c>
      <c r="F6328" s="53" t="s">
        <v>83</v>
      </c>
    </row>
    <row r="6329" spans="1:6" x14ac:dyDescent="0.2">
      <c r="A6329" s="202" t="s">
        <v>9836</v>
      </c>
      <c r="B6329" s="203">
        <v>5735.71</v>
      </c>
      <c r="D6329" s="53" t="s">
        <v>9501</v>
      </c>
      <c r="E6329" s="55" t="s">
        <v>9502</v>
      </c>
      <c r="F6329" s="53" t="s">
        <v>83</v>
      </c>
    </row>
    <row r="6330" spans="1:6" x14ac:dyDescent="0.2">
      <c r="A6330" s="202" t="s">
        <v>9837</v>
      </c>
      <c r="B6330" s="203">
        <v>7040.1</v>
      </c>
      <c r="D6330" s="53" t="s">
        <v>9503</v>
      </c>
      <c r="E6330" s="55" t="s">
        <v>9502</v>
      </c>
      <c r="F6330" s="53" t="s">
        <v>83</v>
      </c>
    </row>
    <row r="6331" spans="1:6" x14ac:dyDescent="0.2">
      <c r="A6331" s="202" t="s">
        <v>9839</v>
      </c>
      <c r="B6331" s="203">
        <v>6484.5</v>
      </c>
      <c r="D6331" s="53" t="s">
        <v>9504</v>
      </c>
      <c r="E6331" s="55" t="s">
        <v>9505</v>
      </c>
      <c r="F6331" s="53" t="s">
        <v>83</v>
      </c>
    </row>
    <row r="6332" spans="1:6" x14ac:dyDescent="0.2">
      <c r="A6332" s="202" t="s">
        <v>9840</v>
      </c>
      <c r="B6332" s="203">
        <v>5944.57</v>
      </c>
      <c r="D6332" s="53" t="s">
        <v>9506</v>
      </c>
      <c r="E6332" s="55" t="s">
        <v>9505</v>
      </c>
      <c r="F6332" s="53" t="s">
        <v>83</v>
      </c>
    </row>
    <row r="6333" spans="1:6" x14ac:dyDescent="0.2">
      <c r="A6333" s="202" t="s">
        <v>9842</v>
      </c>
      <c r="B6333" s="203">
        <v>5450.65</v>
      </c>
      <c r="D6333" s="53" t="s">
        <v>9507</v>
      </c>
      <c r="E6333" s="55" t="s">
        <v>9508</v>
      </c>
      <c r="F6333" s="53" t="s">
        <v>83</v>
      </c>
    </row>
    <row r="6334" spans="1:6" x14ac:dyDescent="0.2">
      <c r="A6334" s="202" t="s">
        <v>9843</v>
      </c>
      <c r="B6334" s="203">
        <v>15940.63</v>
      </c>
      <c r="D6334" s="53" t="s">
        <v>9509</v>
      </c>
      <c r="E6334" s="55" t="s">
        <v>9508</v>
      </c>
      <c r="F6334" s="53" t="s">
        <v>83</v>
      </c>
    </row>
    <row r="6335" spans="1:6" x14ac:dyDescent="0.2">
      <c r="A6335" s="202" t="s">
        <v>9845</v>
      </c>
      <c r="B6335" s="203">
        <v>14863.79</v>
      </c>
      <c r="D6335" s="53" t="s">
        <v>9510</v>
      </c>
      <c r="E6335" s="55" t="s">
        <v>9511</v>
      </c>
      <c r="F6335" s="53" t="s">
        <v>83</v>
      </c>
    </row>
    <row r="6336" spans="1:6" x14ac:dyDescent="0.2">
      <c r="A6336" s="202" t="s">
        <v>9846</v>
      </c>
      <c r="B6336" s="203">
        <v>69.959999999999994</v>
      </c>
      <c r="D6336" s="53" t="s">
        <v>9512</v>
      </c>
      <c r="E6336" s="55" t="s">
        <v>9511</v>
      </c>
      <c r="F6336" s="53" t="s">
        <v>83</v>
      </c>
    </row>
    <row r="6337" spans="1:6" x14ac:dyDescent="0.2">
      <c r="A6337" s="202" t="s">
        <v>9848</v>
      </c>
      <c r="B6337" s="203">
        <v>68.14</v>
      </c>
      <c r="D6337" s="53" t="s">
        <v>9513</v>
      </c>
      <c r="E6337" s="55" t="s">
        <v>9514</v>
      </c>
      <c r="F6337" s="53" t="s">
        <v>83</v>
      </c>
    </row>
    <row r="6338" spans="1:6" x14ac:dyDescent="0.2">
      <c r="A6338" s="202" t="s">
        <v>9849</v>
      </c>
      <c r="B6338" s="203">
        <v>66.89</v>
      </c>
      <c r="D6338" s="53" t="s">
        <v>9515</v>
      </c>
      <c r="E6338" s="55" t="s">
        <v>9514</v>
      </c>
      <c r="F6338" s="53" t="s">
        <v>83</v>
      </c>
    </row>
    <row r="6339" spans="1:6" x14ac:dyDescent="0.2">
      <c r="A6339" s="202" t="s">
        <v>9851</v>
      </c>
      <c r="B6339" s="203">
        <v>63.99</v>
      </c>
      <c r="D6339" s="53" t="s">
        <v>9516</v>
      </c>
      <c r="E6339" s="55" t="s">
        <v>9517</v>
      </c>
      <c r="F6339" s="53" t="s">
        <v>83</v>
      </c>
    </row>
    <row r="6340" spans="1:6" x14ac:dyDescent="0.2">
      <c r="A6340" s="202" t="s">
        <v>9852</v>
      </c>
      <c r="B6340" s="203">
        <v>113.97</v>
      </c>
      <c r="D6340" s="53" t="s">
        <v>9518</v>
      </c>
      <c r="E6340" s="55" t="s">
        <v>9517</v>
      </c>
      <c r="F6340" s="53" t="s">
        <v>83</v>
      </c>
    </row>
    <row r="6341" spans="1:6" x14ac:dyDescent="0.2">
      <c r="A6341" s="202" t="s">
        <v>9854</v>
      </c>
      <c r="B6341" s="203">
        <v>110.34</v>
      </c>
      <c r="D6341" s="53" t="s">
        <v>9519</v>
      </c>
      <c r="E6341" s="55" t="s">
        <v>9520</v>
      </c>
      <c r="F6341" s="53" t="s">
        <v>83</v>
      </c>
    </row>
    <row r="6342" spans="1:6" x14ac:dyDescent="0.2">
      <c r="A6342" s="202" t="s">
        <v>9855</v>
      </c>
      <c r="B6342" s="203">
        <v>206.97</v>
      </c>
      <c r="D6342" s="53" t="s">
        <v>9521</v>
      </c>
      <c r="E6342" s="55" t="s">
        <v>9520</v>
      </c>
      <c r="F6342" s="53" t="s">
        <v>83</v>
      </c>
    </row>
    <row r="6343" spans="1:6" x14ac:dyDescent="0.2">
      <c r="A6343" s="202" t="s">
        <v>9857</v>
      </c>
      <c r="B6343" s="203">
        <v>202.98</v>
      </c>
      <c r="D6343" s="53" t="s">
        <v>9522</v>
      </c>
      <c r="E6343" s="55" t="s">
        <v>9523</v>
      </c>
      <c r="F6343" s="53" t="s">
        <v>83</v>
      </c>
    </row>
    <row r="6344" spans="1:6" x14ac:dyDescent="0.2">
      <c r="A6344" s="202" t="s">
        <v>9858</v>
      </c>
      <c r="B6344" s="203">
        <v>547.54999999999995</v>
      </c>
      <c r="D6344" s="53" t="s">
        <v>9524</v>
      </c>
      <c r="E6344" s="55" t="s">
        <v>9523</v>
      </c>
      <c r="F6344" s="53" t="s">
        <v>83</v>
      </c>
    </row>
    <row r="6345" spans="1:6" x14ac:dyDescent="0.2">
      <c r="A6345" s="202" t="s">
        <v>9860</v>
      </c>
      <c r="B6345" s="203">
        <v>542.11</v>
      </c>
      <c r="D6345" s="53" t="s">
        <v>9525</v>
      </c>
      <c r="E6345" s="55" t="s">
        <v>9526</v>
      </c>
      <c r="F6345" s="53" t="s">
        <v>83</v>
      </c>
    </row>
    <row r="6346" spans="1:6" x14ac:dyDescent="0.2">
      <c r="A6346" s="202" t="s">
        <v>9861</v>
      </c>
      <c r="B6346" s="203">
        <v>46.98</v>
      </c>
      <c r="D6346" s="53" t="s">
        <v>9527</v>
      </c>
      <c r="E6346" s="55" t="s">
        <v>9526</v>
      </c>
      <c r="F6346" s="53" t="s">
        <v>83</v>
      </c>
    </row>
    <row r="6347" spans="1:6" x14ac:dyDescent="0.2">
      <c r="A6347" s="202" t="s">
        <v>9863</v>
      </c>
      <c r="B6347" s="203">
        <v>45.53</v>
      </c>
      <c r="D6347" s="53" t="s">
        <v>9528</v>
      </c>
      <c r="E6347" s="55" t="s">
        <v>9529</v>
      </c>
      <c r="F6347" s="53" t="s">
        <v>83</v>
      </c>
    </row>
    <row r="6348" spans="1:6" x14ac:dyDescent="0.2">
      <c r="A6348" s="202" t="s">
        <v>9864</v>
      </c>
      <c r="B6348" s="203">
        <v>69.540000000000006</v>
      </c>
      <c r="D6348" s="53" t="s">
        <v>9530</v>
      </c>
      <c r="E6348" s="55" t="s">
        <v>9529</v>
      </c>
      <c r="F6348" s="53" t="s">
        <v>83</v>
      </c>
    </row>
    <row r="6349" spans="1:6" x14ac:dyDescent="0.2">
      <c r="A6349" s="202" t="s">
        <v>9866</v>
      </c>
      <c r="B6349" s="203">
        <v>67.72</v>
      </c>
      <c r="D6349" s="53" t="s">
        <v>9531</v>
      </c>
      <c r="E6349" s="55" t="s">
        <v>9532</v>
      </c>
      <c r="F6349" s="53" t="s">
        <v>83</v>
      </c>
    </row>
    <row r="6350" spans="1:6" x14ac:dyDescent="0.2">
      <c r="A6350" s="202" t="s">
        <v>9867</v>
      </c>
      <c r="B6350" s="203">
        <v>132.71</v>
      </c>
      <c r="D6350" s="53" t="s">
        <v>9533</v>
      </c>
      <c r="E6350" s="55" t="s">
        <v>9532</v>
      </c>
      <c r="F6350" s="53" t="s">
        <v>83</v>
      </c>
    </row>
    <row r="6351" spans="1:6" x14ac:dyDescent="0.2">
      <c r="A6351" s="202" t="s">
        <v>9869</v>
      </c>
      <c r="B6351" s="203">
        <v>129.99</v>
      </c>
      <c r="D6351" s="53" t="s">
        <v>9534</v>
      </c>
      <c r="E6351" s="55" t="s">
        <v>9535</v>
      </c>
      <c r="F6351" s="53" t="s">
        <v>83</v>
      </c>
    </row>
    <row r="6352" spans="1:6" x14ac:dyDescent="0.2">
      <c r="A6352" s="202" t="s">
        <v>9870</v>
      </c>
      <c r="B6352" s="203">
        <v>374.39</v>
      </c>
      <c r="D6352" s="53" t="s">
        <v>9536</v>
      </c>
      <c r="E6352" s="55" t="s">
        <v>9535</v>
      </c>
      <c r="F6352" s="53" t="s">
        <v>83</v>
      </c>
    </row>
    <row r="6353" spans="1:6" x14ac:dyDescent="0.2">
      <c r="A6353" s="202" t="s">
        <v>9872</v>
      </c>
      <c r="B6353" s="203">
        <v>370.76</v>
      </c>
      <c r="D6353" s="53" t="s">
        <v>9537</v>
      </c>
      <c r="E6353" s="55" t="s">
        <v>9538</v>
      </c>
      <c r="F6353" s="53" t="s">
        <v>83</v>
      </c>
    </row>
    <row r="6354" spans="1:6" x14ac:dyDescent="0.2">
      <c r="A6354" s="202" t="s">
        <v>9873</v>
      </c>
      <c r="B6354" s="203">
        <v>81.239999999999995</v>
      </c>
      <c r="D6354" s="53" t="s">
        <v>9539</v>
      </c>
      <c r="E6354" s="55" t="s">
        <v>9538</v>
      </c>
      <c r="F6354" s="53" t="s">
        <v>83</v>
      </c>
    </row>
    <row r="6355" spans="1:6" x14ac:dyDescent="0.2">
      <c r="A6355" s="202" t="s">
        <v>9875</v>
      </c>
      <c r="B6355" s="203">
        <v>77.98</v>
      </c>
      <c r="D6355" s="53" t="s">
        <v>9540</v>
      </c>
      <c r="E6355" s="55" t="s">
        <v>9541</v>
      </c>
      <c r="F6355" s="53" t="s">
        <v>83</v>
      </c>
    </row>
    <row r="6356" spans="1:6" x14ac:dyDescent="0.2">
      <c r="A6356" s="202" t="s">
        <v>9876</v>
      </c>
      <c r="B6356" s="203">
        <v>103.54</v>
      </c>
      <c r="D6356" s="53" t="s">
        <v>9542</v>
      </c>
      <c r="E6356" s="55" t="s">
        <v>9541</v>
      </c>
      <c r="F6356" s="53" t="s">
        <v>83</v>
      </c>
    </row>
    <row r="6357" spans="1:6" x14ac:dyDescent="0.2">
      <c r="A6357" s="202" t="s">
        <v>9878</v>
      </c>
      <c r="B6357" s="203">
        <v>99.38</v>
      </c>
      <c r="D6357" s="53" t="s">
        <v>9543</v>
      </c>
      <c r="E6357" s="55" t="s">
        <v>9544</v>
      </c>
      <c r="F6357" s="53" t="s">
        <v>83</v>
      </c>
    </row>
    <row r="6358" spans="1:6" x14ac:dyDescent="0.2">
      <c r="A6358" s="202" t="s">
        <v>9879</v>
      </c>
      <c r="B6358" s="203">
        <v>110.64</v>
      </c>
      <c r="D6358" s="53" t="s">
        <v>9545</v>
      </c>
      <c r="E6358" s="55" t="s">
        <v>9544</v>
      </c>
      <c r="F6358" s="53" t="s">
        <v>83</v>
      </c>
    </row>
    <row r="6359" spans="1:6" x14ac:dyDescent="0.2">
      <c r="A6359" s="202" t="s">
        <v>9881</v>
      </c>
      <c r="B6359" s="203">
        <v>106.11</v>
      </c>
      <c r="D6359" s="53" t="s">
        <v>9546</v>
      </c>
      <c r="E6359" s="55" t="s">
        <v>9547</v>
      </c>
      <c r="F6359" s="53" t="s">
        <v>83</v>
      </c>
    </row>
    <row r="6360" spans="1:6" x14ac:dyDescent="0.2">
      <c r="A6360" s="202" t="s">
        <v>9882</v>
      </c>
      <c r="B6360" s="203">
        <v>117.48</v>
      </c>
      <c r="D6360" s="53" t="s">
        <v>9548</v>
      </c>
      <c r="E6360" s="55" t="s">
        <v>9547</v>
      </c>
      <c r="F6360" s="53" t="s">
        <v>83</v>
      </c>
    </row>
    <row r="6361" spans="1:6" x14ac:dyDescent="0.2">
      <c r="A6361" s="202" t="s">
        <v>9884</v>
      </c>
      <c r="B6361" s="203">
        <v>112.41</v>
      </c>
      <c r="D6361" s="53" t="s">
        <v>9549</v>
      </c>
      <c r="E6361" s="55" t="s">
        <v>9550</v>
      </c>
      <c r="F6361" s="53" t="s">
        <v>83</v>
      </c>
    </row>
    <row r="6362" spans="1:6" x14ac:dyDescent="0.2">
      <c r="A6362" s="202" t="s">
        <v>9885</v>
      </c>
      <c r="B6362" s="203">
        <v>127.37</v>
      </c>
      <c r="D6362" s="53" t="s">
        <v>9551</v>
      </c>
      <c r="E6362" s="55" t="s">
        <v>9550</v>
      </c>
      <c r="F6362" s="53" t="s">
        <v>83</v>
      </c>
    </row>
    <row r="6363" spans="1:6" x14ac:dyDescent="0.2">
      <c r="A6363" s="202" t="s">
        <v>9887</v>
      </c>
      <c r="B6363" s="203">
        <v>121.93</v>
      </c>
      <c r="D6363" s="53" t="s">
        <v>9552</v>
      </c>
      <c r="E6363" s="55" t="s">
        <v>9553</v>
      </c>
      <c r="F6363" s="53" t="s">
        <v>83</v>
      </c>
    </row>
    <row r="6364" spans="1:6" x14ac:dyDescent="0.2">
      <c r="A6364" s="202" t="s">
        <v>9888</v>
      </c>
      <c r="B6364" s="203">
        <v>127.23</v>
      </c>
      <c r="D6364" s="53" t="s">
        <v>9554</v>
      </c>
      <c r="E6364" s="55" t="s">
        <v>9553</v>
      </c>
      <c r="F6364" s="53" t="s">
        <v>83</v>
      </c>
    </row>
    <row r="6365" spans="1:6" x14ac:dyDescent="0.2">
      <c r="A6365" s="202" t="s">
        <v>9890</v>
      </c>
      <c r="B6365" s="203">
        <v>121.26</v>
      </c>
      <c r="D6365" s="53" t="s">
        <v>9555</v>
      </c>
      <c r="E6365" s="55" t="s">
        <v>9556</v>
      </c>
      <c r="F6365" s="53" t="s">
        <v>83</v>
      </c>
    </row>
    <row r="6366" spans="1:6" x14ac:dyDescent="0.2">
      <c r="A6366" s="202" t="s">
        <v>9891</v>
      </c>
      <c r="B6366" s="203">
        <v>135.16999999999999</v>
      </c>
      <c r="D6366" s="53" t="s">
        <v>9557</v>
      </c>
      <c r="E6366" s="55" t="s">
        <v>9556</v>
      </c>
      <c r="F6366" s="53" t="s">
        <v>83</v>
      </c>
    </row>
    <row r="6367" spans="1:6" x14ac:dyDescent="0.2">
      <c r="A6367" s="202" t="s">
        <v>9893</v>
      </c>
      <c r="B6367" s="203">
        <v>128.83000000000001</v>
      </c>
      <c r="D6367" s="53" t="s">
        <v>9558</v>
      </c>
      <c r="E6367" s="55" t="s">
        <v>9559</v>
      </c>
      <c r="F6367" s="53" t="s">
        <v>83</v>
      </c>
    </row>
    <row r="6368" spans="1:6" x14ac:dyDescent="0.2">
      <c r="A6368" s="202" t="s">
        <v>9894</v>
      </c>
      <c r="B6368" s="203">
        <v>34289.93</v>
      </c>
      <c r="D6368" s="53" t="s">
        <v>9560</v>
      </c>
      <c r="E6368" s="55" t="s">
        <v>9559</v>
      </c>
      <c r="F6368" s="53" t="s">
        <v>83</v>
      </c>
    </row>
    <row r="6369" spans="1:6" x14ac:dyDescent="0.2">
      <c r="A6369" s="202" t="s">
        <v>9896</v>
      </c>
      <c r="B6369" s="203">
        <v>31748.39</v>
      </c>
      <c r="D6369" s="53" t="s">
        <v>9561</v>
      </c>
      <c r="E6369" s="55" t="s">
        <v>9562</v>
      </c>
      <c r="F6369" s="53" t="s">
        <v>83</v>
      </c>
    </row>
    <row r="6370" spans="1:6" x14ac:dyDescent="0.2">
      <c r="A6370" s="202" t="s">
        <v>9897</v>
      </c>
      <c r="B6370" s="203">
        <v>56578.38</v>
      </c>
      <c r="D6370" s="53" t="s">
        <v>9563</v>
      </c>
      <c r="E6370" s="55" t="s">
        <v>9562</v>
      </c>
      <c r="F6370" s="53" t="s">
        <v>83</v>
      </c>
    </row>
    <row r="6371" spans="1:6" x14ac:dyDescent="0.2">
      <c r="A6371" s="202" t="s">
        <v>9899</v>
      </c>
      <c r="B6371" s="203">
        <v>52384.85</v>
      </c>
      <c r="D6371" s="53" t="s">
        <v>9564</v>
      </c>
      <c r="E6371" s="55" t="s">
        <v>9565</v>
      </c>
      <c r="F6371" s="53" t="s">
        <v>83</v>
      </c>
    </row>
    <row r="6372" spans="1:6" x14ac:dyDescent="0.2">
      <c r="A6372" s="202" t="s">
        <v>9900</v>
      </c>
      <c r="B6372" s="203">
        <v>613.17999999999995</v>
      </c>
      <c r="D6372" s="53" t="s">
        <v>9566</v>
      </c>
      <c r="E6372" s="55" t="s">
        <v>9565</v>
      </c>
      <c r="F6372" s="53" t="s">
        <v>83</v>
      </c>
    </row>
    <row r="6373" spans="1:6" x14ac:dyDescent="0.2">
      <c r="A6373" s="202" t="s">
        <v>9902</v>
      </c>
      <c r="B6373" s="203">
        <v>613.17999999999995</v>
      </c>
      <c r="D6373" s="53" t="s">
        <v>9567</v>
      </c>
      <c r="E6373" s="55" t="s">
        <v>9568</v>
      </c>
      <c r="F6373" s="53" t="s">
        <v>83</v>
      </c>
    </row>
    <row r="6374" spans="1:6" x14ac:dyDescent="0.2">
      <c r="A6374" s="202" t="s">
        <v>9903</v>
      </c>
      <c r="B6374" s="203">
        <v>813.02</v>
      </c>
      <c r="D6374" s="53" t="s">
        <v>9569</v>
      </c>
      <c r="E6374" s="55" t="s">
        <v>9568</v>
      </c>
      <c r="F6374" s="53" t="s">
        <v>83</v>
      </c>
    </row>
    <row r="6375" spans="1:6" x14ac:dyDescent="0.2">
      <c r="A6375" s="202" t="s">
        <v>9905</v>
      </c>
      <c r="B6375" s="203">
        <v>813.02</v>
      </c>
      <c r="D6375" s="53" t="s">
        <v>9570</v>
      </c>
      <c r="E6375" s="55" t="s">
        <v>9571</v>
      </c>
      <c r="F6375" s="53" t="s">
        <v>83</v>
      </c>
    </row>
    <row r="6376" spans="1:6" x14ac:dyDescent="0.2">
      <c r="A6376" s="202" t="s">
        <v>9906</v>
      </c>
      <c r="B6376" s="203">
        <v>1127.5</v>
      </c>
      <c r="D6376" s="53" t="s">
        <v>9572</v>
      </c>
      <c r="E6376" s="55" t="s">
        <v>9571</v>
      </c>
      <c r="F6376" s="53" t="s">
        <v>83</v>
      </c>
    </row>
    <row r="6377" spans="1:6" x14ac:dyDescent="0.2">
      <c r="A6377" s="202" t="s">
        <v>9908</v>
      </c>
      <c r="B6377" s="203">
        <v>1127.5</v>
      </c>
      <c r="D6377" s="53" t="s">
        <v>9573</v>
      </c>
      <c r="E6377" s="55" t="s">
        <v>9574</v>
      </c>
      <c r="F6377" s="53" t="s">
        <v>83</v>
      </c>
    </row>
    <row r="6378" spans="1:6" x14ac:dyDescent="0.2">
      <c r="A6378" s="202" t="s">
        <v>9909</v>
      </c>
      <c r="B6378" s="203">
        <v>1375.72</v>
      </c>
      <c r="D6378" s="53" t="s">
        <v>9575</v>
      </c>
      <c r="E6378" s="55" t="s">
        <v>9574</v>
      </c>
      <c r="F6378" s="53" t="s">
        <v>83</v>
      </c>
    </row>
    <row r="6379" spans="1:6" x14ac:dyDescent="0.2">
      <c r="A6379" s="202" t="s">
        <v>9911</v>
      </c>
      <c r="B6379" s="203">
        <v>1375.72</v>
      </c>
      <c r="D6379" s="53" t="s">
        <v>9576</v>
      </c>
      <c r="E6379" s="55" t="s">
        <v>9577</v>
      </c>
      <c r="F6379" s="53" t="s">
        <v>83</v>
      </c>
    </row>
    <row r="6380" spans="1:6" x14ac:dyDescent="0.2">
      <c r="A6380" s="202" t="s">
        <v>9912</v>
      </c>
      <c r="B6380" s="203">
        <v>1644.98</v>
      </c>
      <c r="D6380" s="53" t="s">
        <v>9578</v>
      </c>
      <c r="E6380" s="55" t="s">
        <v>9577</v>
      </c>
      <c r="F6380" s="53" t="s">
        <v>83</v>
      </c>
    </row>
    <row r="6381" spans="1:6" x14ac:dyDescent="0.2">
      <c r="A6381" s="202" t="s">
        <v>9914</v>
      </c>
      <c r="B6381" s="203">
        <v>1644.98</v>
      </c>
      <c r="D6381" s="53" t="s">
        <v>9579</v>
      </c>
      <c r="E6381" s="55" t="s">
        <v>9580</v>
      </c>
      <c r="F6381" s="53" t="s">
        <v>83</v>
      </c>
    </row>
    <row r="6382" spans="1:6" x14ac:dyDescent="0.2">
      <c r="A6382" s="202" t="s">
        <v>9915</v>
      </c>
      <c r="B6382" s="203">
        <v>2074.11</v>
      </c>
      <c r="D6382" s="53" t="s">
        <v>9581</v>
      </c>
      <c r="E6382" s="55" t="s">
        <v>9580</v>
      </c>
      <c r="F6382" s="53" t="s">
        <v>83</v>
      </c>
    </row>
    <row r="6383" spans="1:6" x14ac:dyDescent="0.2">
      <c r="A6383" s="202" t="s">
        <v>9917</v>
      </c>
      <c r="B6383" s="203">
        <v>2074.11</v>
      </c>
      <c r="D6383" s="53" t="s">
        <v>9582</v>
      </c>
      <c r="E6383" s="55" t="s">
        <v>9583</v>
      </c>
      <c r="F6383" s="53" t="s">
        <v>83</v>
      </c>
    </row>
    <row r="6384" spans="1:6" x14ac:dyDescent="0.2">
      <c r="A6384" s="202" t="s">
        <v>9918</v>
      </c>
      <c r="B6384" s="203">
        <v>2505.33</v>
      </c>
      <c r="D6384" s="53" t="s">
        <v>9584</v>
      </c>
      <c r="E6384" s="55" t="s">
        <v>9583</v>
      </c>
      <c r="F6384" s="53" t="s">
        <v>83</v>
      </c>
    </row>
    <row r="6385" spans="1:6" x14ac:dyDescent="0.2">
      <c r="A6385" s="202" t="s">
        <v>9920</v>
      </c>
      <c r="B6385" s="203">
        <v>2505.33</v>
      </c>
      <c r="D6385" s="53" t="s">
        <v>9585</v>
      </c>
      <c r="E6385" s="55" t="s">
        <v>9586</v>
      </c>
      <c r="F6385" s="53" t="s">
        <v>83</v>
      </c>
    </row>
    <row r="6386" spans="1:6" x14ac:dyDescent="0.2">
      <c r="A6386" s="202" t="s">
        <v>9921</v>
      </c>
      <c r="B6386" s="203">
        <v>3701.21</v>
      </c>
      <c r="D6386" s="53" t="s">
        <v>9587</v>
      </c>
      <c r="E6386" s="55" t="s">
        <v>9586</v>
      </c>
      <c r="F6386" s="53" t="s">
        <v>83</v>
      </c>
    </row>
    <row r="6387" spans="1:6" x14ac:dyDescent="0.2">
      <c r="A6387" s="202" t="s">
        <v>9923</v>
      </c>
      <c r="B6387" s="203">
        <v>3701.21</v>
      </c>
      <c r="D6387" s="53" t="s">
        <v>9588</v>
      </c>
      <c r="E6387" s="55" t="s">
        <v>9589</v>
      </c>
      <c r="F6387" s="53" t="s">
        <v>83</v>
      </c>
    </row>
    <row r="6388" spans="1:6" x14ac:dyDescent="0.2">
      <c r="A6388" s="202" t="s">
        <v>9924</v>
      </c>
      <c r="B6388" s="203">
        <v>5243.12</v>
      </c>
      <c r="D6388" s="53" t="s">
        <v>9590</v>
      </c>
      <c r="E6388" s="55" t="s">
        <v>9589</v>
      </c>
      <c r="F6388" s="53" t="s">
        <v>83</v>
      </c>
    </row>
    <row r="6389" spans="1:6" x14ac:dyDescent="0.2">
      <c r="A6389" s="202" t="s">
        <v>9926</v>
      </c>
      <c r="B6389" s="203">
        <v>5243.12</v>
      </c>
      <c r="D6389" s="53" t="s">
        <v>9591</v>
      </c>
      <c r="E6389" s="55" t="s">
        <v>9592</v>
      </c>
      <c r="F6389" s="53" t="s">
        <v>83</v>
      </c>
    </row>
    <row r="6390" spans="1:6" x14ac:dyDescent="0.2">
      <c r="A6390" s="202" t="s">
        <v>9927</v>
      </c>
      <c r="B6390" s="203">
        <v>10754.44</v>
      </c>
      <c r="D6390" s="53" t="s">
        <v>9593</v>
      </c>
      <c r="E6390" s="55" t="s">
        <v>9592</v>
      </c>
      <c r="F6390" s="53" t="s">
        <v>83</v>
      </c>
    </row>
    <row r="6391" spans="1:6" x14ac:dyDescent="0.2">
      <c r="A6391" s="202" t="s">
        <v>9929</v>
      </c>
      <c r="B6391" s="203">
        <v>10754.44</v>
      </c>
      <c r="D6391" s="53" t="s">
        <v>9594</v>
      </c>
      <c r="E6391" s="55" t="s">
        <v>9595</v>
      </c>
      <c r="F6391" s="53" t="s">
        <v>83</v>
      </c>
    </row>
    <row r="6392" spans="1:6" x14ac:dyDescent="0.2">
      <c r="A6392" s="202" t="s">
        <v>9930</v>
      </c>
      <c r="B6392" s="203">
        <v>15.88</v>
      </c>
      <c r="D6392" s="53" t="s">
        <v>9596</v>
      </c>
      <c r="E6392" s="55" t="s">
        <v>9595</v>
      </c>
      <c r="F6392" s="53" t="s">
        <v>83</v>
      </c>
    </row>
    <row r="6393" spans="1:6" x14ac:dyDescent="0.2">
      <c r="A6393" s="202" t="s">
        <v>9932</v>
      </c>
      <c r="B6393" s="203">
        <v>14.75</v>
      </c>
      <c r="D6393" s="53" t="s">
        <v>9597</v>
      </c>
      <c r="E6393" s="55" t="s">
        <v>9598</v>
      </c>
      <c r="F6393" s="53" t="s">
        <v>83</v>
      </c>
    </row>
    <row r="6394" spans="1:6" x14ac:dyDescent="0.2">
      <c r="A6394" s="202" t="s">
        <v>9933</v>
      </c>
      <c r="B6394" s="203">
        <v>25.73</v>
      </c>
      <c r="D6394" s="53" t="s">
        <v>9599</v>
      </c>
      <c r="E6394" s="55" t="s">
        <v>9598</v>
      </c>
      <c r="F6394" s="53" t="s">
        <v>83</v>
      </c>
    </row>
    <row r="6395" spans="1:6" x14ac:dyDescent="0.2">
      <c r="A6395" s="202" t="s">
        <v>9935</v>
      </c>
      <c r="B6395" s="203">
        <v>24.28</v>
      </c>
      <c r="D6395" s="53" t="s">
        <v>9600</v>
      </c>
      <c r="E6395" s="55" t="s">
        <v>9601</v>
      </c>
      <c r="F6395" s="53" t="s">
        <v>83</v>
      </c>
    </row>
    <row r="6396" spans="1:6" x14ac:dyDescent="0.2">
      <c r="A6396" s="202" t="s">
        <v>9936</v>
      </c>
      <c r="B6396" s="203">
        <v>17.88</v>
      </c>
      <c r="D6396" s="53" t="s">
        <v>9602</v>
      </c>
      <c r="E6396" s="55" t="s">
        <v>9601</v>
      </c>
      <c r="F6396" s="53" t="s">
        <v>83</v>
      </c>
    </row>
    <row r="6397" spans="1:6" x14ac:dyDescent="0.2">
      <c r="A6397" s="202" t="s">
        <v>9938</v>
      </c>
      <c r="B6397" s="203">
        <v>16.75</v>
      </c>
      <c r="D6397" s="53" t="s">
        <v>9603</v>
      </c>
      <c r="E6397" s="55" t="s">
        <v>9604</v>
      </c>
      <c r="F6397" s="53" t="s">
        <v>83</v>
      </c>
    </row>
    <row r="6398" spans="1:6" x14ac:dyDescent="0.2">
      <c r="A6398" s="202" t="s">
        <v>9939</v>
      </c>
      <c r="B6398" s="203">
        <v>29.73</v>
      </c>
      <c r="D6398" s="53" t="s">
        <v>9605</v>
      </c>
      <c r="E6398" s="55" t="s">
        <v>9604</v>
      </c>
      <c r="F6398" s="53" t="s">
        <v>83</v>
      </c>
    </row>
    <row r="6399" spans="1:6" x14ac:dyDescent="0.2">
      <c r="A6399" s="202" t="s">
        <v>9941</v>
      </c>
      <c r="B6399" s="203">
        <v>28.27</v>
      </c>
      <c r="D6399" s="53" t="s">
        <v>9606</v>
      </c>
      <c r="E6399" s="55" t="s">
        <v>9607</v>
      </c>
      <c r="F6399" s="53" t="s">
        <v>83</v>
      </c>
    </row>
    <row r="6400" spans="1:6" x14ac:dyDescent="0.2">
      <c r="A6400" s="202" t="s">
        <v>9942</v>
      </c>
      <c r="B6400" s="203">
        <v>19.32</v>
      </c>
      <c r="D6400" s="53" t="s">
        <v>9608</v>
      </c>
      <c r="E6400" s="55" t="s">
        <v>9607</v>
      </c>
      <c r="F6400" s="53" t="s">
        <v>83</v>
      </c>
    </row>
    <row r="6401" spans="1:6" x14ac:dyDescent="0.2">
      <c r="A6401" s="202" t="s">
        <v>9944</v>
      </c>
      <c r="B6401" s="203">
        <v>18.190000000000001</v>
      </c>
      <c r="D6401" s="53" t="s">
        <v>9609</v>
      </c>
      <c r="E6401" s="55" t="s">
        <v>9610</v>
      </c>
      <c r="F6401" s="53" t="s">
        <v>83</v>
      </c>
    </row>
    <row r="6402" spans="1:6" x14ac:dyDescent="0.2">
      <c r="A6402" s="202" t="s">
        <v>9945</v>
      </c>
      <c r="B6402" s="203">
        <v>32.619999999999997</v>
      </c>
      <c r="D6402" s="53" t="s">
        <v>9611</v>
      </c>
      <c r="E6402" s="55" t="s">
        <v>9610</v>
      </c>
      <c r="F6402" s="53" t="s">
        <v>83</v>
      </c>
    </row>
    <row r="6403" spans="1:6" x14ac:dyDescent="0.2">
      <c r="A6403" s="202" t="s">
        <v>9947</v>
      </c>
      <c r="B6403" s="203">
        <v>31.16</v>
      </c>
      <c r="D6403" s="53" t="s">
        <v>9612</v>
      </c>
      <c r="E6403" s="55" t="s">
        <v>9613</v>
      </c>
      <c r="F6403" s="53" t="s">
        <v>83</v>
      </c>
    </row>
    <row r="6404" spans="1:6" x14ac:dyDescent="0.2">
      <c r="A6404" s="202" t="s">
        <v>9948</v>
      </c>
      <c r="B6404" s="203">
        <v>26</v>
      </c>
      <c r="D6404" s="53" t="s">
        <v>9614</v>
      </c>
      <c r="E6404" s="55" t="s">
        <v>9613</v>
      </c>
      <c r="F6404" s="53" t="s">
        <v>83</v>
      </c>
    </row>
    <row r="6405" spans="1:6" x14ac:dyDescent="0.2">
      <c r="A6405" s="202" t="s">
        <v>9950</v>
      </c>
      <c r="B6405" s="203">
        <v>24.87</v>
      </c>
      <c r="D6405" s="53" t="s">
        <v>9615</v>
      </c>
      <c r="E6405" s="55" t="s">
        <v>9616</v>
      </c>
      <c r="F6405" s="53" t="s">
        <v>83</v>
      </c>
    </row>
    <row r="6406" spans="1:6" x14ac:dyDescent="0.2">
      <c r="A6406" s="202" t="s">
        <v>9951</v>
      </c>
      <c r="B6406" s="203">
        <v>45.97</v>
      </c>
      <c r="D6406" s="53" t="s">
        <v>9617</v>
      </c>
      <c r="E6406" s="55" t="s">
        <v>9616</v>
      </c>
      <c r="F6406" s="53" t="s">
        <v>83</v>
      </c>
    </row>
    <row r="6407" spans="1:6" x14ac:dyDescent="0.2">
      <c r="A6407" s="202" t="s">
        <v>9953</v>
      </c>
      <c r="B6407" s="203">
        <v>44.51</v>
      </c>
      <c r="D6407" s="53" t="s">
        <v>9618</v>
      </c>
      <c r="E6407" s="55" t="s">
        <v>9619</v>
      </c>
      <c r="F6407" s="53" t="s">
        <v>83</v>
      </c>
    </row>
    <row r="6408" spans="1:6" x14ac:dyDescent="0.2">
      <c r="A6408" s="202" t="s">
        <v>9954</v>
      </c>
      <c r="B6408" s="203">
        <v>27.47</v>
      </c>
      <c r="D6408" s="53" t="s">
        <v>9620</v>
      </c>
      <c r="E6408" s="55" t="s">
        <v>9619</v>
      </c>
      <c r="F6408" s="53" t="s">
        <v>83</v>
      </c>
    </row>
    <row r="6409" spans="1:6" x14ac:dyDescent="0.2">
      <c r="A6409" s="202" t="s">
        <v>9956</v>
      </c>
      <c r="B6409" s="203">
        <v>26.34</v>
      </c>
      <c r="D6409" s="53" t="s">
        <v>9621</v>
      </c>
      <c r="E6409" s="55" t="s">
        <v>9622</v>
      </c>
      <c r="F6409" s="53" t="s">
        <v>83</v>
      </c>
    </row>
    <row r="6410" spans="1:6" x14ac:dyDescent="0.2">
      <c r="A6410" s="202" t="s">
        <v>9957</v>
      </c>
      <c r="B6410" s="203">
        <v>48.9</v>
      </c>
      <c r="D6410" s="53" t="s">
        <v>9623</v>
      </c>
      <c r="E6410" s="55" t="s">
        <v>9622</v>
      </c>
      <c r="F6410" s="53" t="s">
        <v>83</v>
      </c>
    </row>
    <row r="6411" spans="1:6" x14ac:dyDescent="0.2">
      <c r="A6411" s="202" t="s">
        <v>9959</v>
      </c>
      <c r="B6411" s="203">
        <v>47.45</v>
      </c>
      <c r="D6411" s="53" t="s">
        <v>9624</v>
      </c>
      <c r="E6411" s="55" t="s">
        <v>9625</v>
      </c>
      <c r="F6411" s="53" t="s">
        <v>83</v>
      </c>
    </row>
    <row r="6412" spans="1:6" x14ac:dyDescent="0.2">
      <c r="A6412" s="202" t="s">
        <v>9960</v>
      </c>
      <c r="B6412" s="203">
        <v>33.53</v>
      </c>
      <c r="D6412" s="53" t="s">
        <v>9626</v>
      </c>
      <c r="E6412" s="55" t="s">
        <v>9625</v>
      </c>
      <c r="F6412" s="53" t="s">
        <v>83</v>
      </c>
    </row>
    <row r="6413" spans="1:6" x14ac:dyDescent="0.2">
      <c r="A6413" s="202" t="s">
        <v>9962</v>
      </c>
      <c r="B6413" s="203">
        <v>32.39</v>
      </c>
      <c r="D6413" s="53" t="s">
        <v>9627</v>
      </c>
      <c r="E6413" s="55" t="s">
        <v>9628</v>
      </c>
      <c r="F6413" s="53" t="s">
        <v>83</v>
      </c>
    </row>
    <row r="6414" spans="1:6" x14ac:dyDescent="0.2">
      <c r="A6414" s="202" t="s">
        <v>9963</v>
      </c>
      <c r="B6414" s="203">
        <v>61.02</v>
      </c>
      <c r="D6414" s="53" t="s">
        <v>9629</v>
      </c>
      <c r="E6414" s="55" t="s">
        <v>9628</v>
      </c>
      <c r="F6414" s="53" t="s">
        <v>83</v>
      </c>
    </row>
    <row r="6415" spans="1:6" x14ac:dyDescent="0.2">
      <c r="A6415" s="202" t="s">
        <v>9965</v>
      </c>
      <c r="B6415" s="203">
        <v>59.56</v>
      </c>
      <c r="D6415" s="53" t="s">
        <v>9630</v>
      </c>
      <c r="E6415" s="55" t="s">
        <v>9631</v>
      </c>
      <c r="F6415" s="53" t="s">
        <v>83</v>
      </c>
    </row>
    <row r="6416" spans="1:6" x14ac:dyDescent="0.2">
      <c r="A6416" s="202" t="s">
        <v>9966</v>
      </c>
      <c r="B6416" s="203">
        <v>37.15</v>
      </c>
      <c r="D6416" s="53" t="s">
        <v>9632</v>
      </c>
      <c r="E6416" s="55" t="s">
        <v>9631</v>
      </c>
      <c r="F6416" s="53" t="s">
        <v>83</v>
      </c>
    </row>
    <row r="6417" spans="1:6" x14ac:dyDescent="0.2">
      <c r="A6417" s="202" t="s">
        <v>9968</v>
      </c>
      <c r="B6417" s="203">
        <v>36.020000000000003</v>
      </c>
      <c r="D6417" s="53" t="s">
        <v>9633</v>
      </c>
      <c r="E6417" s="55" t="s">
        <v>9634</v>
      </c>
      <c r="F6417" s="53" t="s">
        <v>83</v>
      </c>
    </row>
    <row r="6418" spans="1:6" x14ac:dyDescent="0.2">
      <c r="A6418" s="202" t="s">
        <v>9969</v>
      </c>
      <c r="B6418" s="203">
        <v>68.27</v>
      </c>
      <c r="D6418" s="53" t="s">
        <v>9635</v>
      </c>
      <c r="E6418" s="55" t="s">
        <v>9634</v>
      </c>
      <c r="F6418" s="53" t="s">
        <v>83</v>
      </c>
    </row>
    <row r="6419" spans="1:6" x14ac:dyDescent="0.2">
      <c r="A6419" s="202" t="s">
        <v>9971</v>
      </c>
      <c r="B6419" s="203">
        <v>66.81</v>
      </c>
      <c r="D6419" s="53" t="s">
        <v>9636</v>
      </c>
      <c r="E6419" s="55" t="s">
        <v>9637</v>
      </c>
      <c r="F6419" s="53" t="s">
        <v>83</v>
      </c>
    </row>
    <row r="6420" spans="1:6" x14ac:dyDescent="0.2">
      <c r="A6420" s="202" t="s">
        <v>9972</v>
      </c>
      <c r="B6420" s="203">
        <v>21.67</v>
      </c>
      <c r="D6420" s="53" t="s">
        <v>9638</v>
      </c>
      <c r="E6420" s="55" t="s">
        <v>9637</v>
      </c>
      <c r="F6420" s="53" t="s">
        <v>83</v>
      </c>
    </row>
    <row r="6421" spans="1:6" x14ac:dyDescent="0.2">
      <c r="A6421" s="202" t="s">
        <v>9974</v>
      </c>
      <c r="B6421" s="203">
        <v>20.54</v>
      </c>
      <c r="D6421" s="53" t="s">
        <v>9639</v>
      </c>
      <c r="E6421" s="55" t="s">
        <v>9640</v>
      </c>
      <c r="F6421" s="53" t="s">
        <v>83</v>
      </c>
    </row>
    <row r="6422" spans="1:6" x14ac:dyDescent="0.2">
      <c r="A6422" s="202" t="s">
        <v>9975</v>
      </c>
      <c r="B6422" s="203">
        <v>37.31</v>
      </c>
      <c r="D6422" s="53" t="s">
        <v>9641</v>
      </c>
      <c r="E6422" s="55" t="s">
        <v>9640</v>
      </c>
      <c r="F6422" s="53" t="s">
        <v>83</v>
      </c>
    </row>
    <row r="6423" spans="1:6" x14ac:dyDescent="0.2">
      <c r="A6423" s="202" t="s">
        <v>9977</v>
      </c>
      <c r="B6423" s="203">
        <v>35.86</v>
      </c>
      <c r="D6423" s="53" t="s">
        <v>9642</v>
      </c>
      <c r="E6423" s="55" t="s">
        <v>9643</v>
      </c>
      <c r="F6423" s="53" t="s">
        <v>83</v>
      </c>
    </row>
    <row r="6424" spans="1:6" x14ac:dyDescent="0.2">
      <c r="A6424" s="202" t="s">
        <v>9978</v>
      </c>
      <c r="B6424" s="203">
        <v>26.87</v>
      </c>
      <c r="D6424" s="53" t="s">
        <v>9644</v>
      </c>
      <c r="E6424" s="55" t="s">
        <v>9643</v>
      </c>
      <c r="F6424" s="53" t="s">
        <v>83</v>
      </c>
    </row>
    <row r="6425" spans="1:6" x14ac:dyDescent="0.2">
      <c r="A6425" s="202" t="s">
        <v>9980</v>
      </c>
      <c r="B6425" s="203">
        <v>25.74</v>
      </c>
      <c r="D6425" s="53" t="s">
        <v>9645</v>
      </c>
      <c r="E6425" s="55" t="s">
        <v>9646</v>
      </c>
      <c r="F6425" s="53" t="s">
        <v>83</v>
      </c>
    </row>
    <row r="6426" spans="1:6" x14ac:dyDescent="0.2">
      <c r="A6426" s="202" t="s">
        <v>9981</v>
      </c>
      <c r="B6426" s="203">
        <v>47.71</v>
      </c>
      <c r="D6426" s="53" t="s">
        <v>9647</v>
      </c>
      <c r="E6426" s="55" t="s">
        <v>9646</v>
      </c>
      <c r="F6426" s="53" t="s">
        <v>83</v>
      </c>
    </row>
    <row r="6427" spans="1:6" x14ac:dyDescent="0.2">
      <c r="A6427" s="202" t="s">
        <v>9983</v>
      </c>
      <c r="B6427" s="203">
        <v>46.25</v>
      </c>
      <c r="D6427" s="53" t="s">
        <v>9648</v>
      </c>
      <c r="E6427" s="55" t="s">
        <v>9649</v>
      </c>
      <c r="F6427" s="53" t="s">
        <v>83</v>
      </c>
    </row>
    <row r="6428" spans="1:6" x14ac:dyDescent="0.2">
      <c r="A6428" s="202" t="s">
        <v>9984</v>
      </c>
      <c r="B6428" s="203">
        <v>34.520000000000003</v>
      </c>
      <c r="D6428" s="53" t="s">
        <v>9650</v>
      </c>
      <c r="E6428" s="55" t="s">
        <v>9649</v>
      </c>
      <c r="F6428" s="53" t="s">
        <v>83</v>
      </c>
    </row>
    <row r="6429" spans="1:6" x14ac:dyDescent="0.2">
      <c r="A6429" s="202" t="s">
        <v>9986</v>
      </c>
      <c r="B6429" s="203">
        <v>33.39</v>
      </c>
      <c r="D6429" s="53" t="s">
        <v>9651</v>
      </c>
      <c r="E6429" s="55" t="s">
        <v>9652</v>
      </c>
      <c r="F6429" s="53" t="s">
        <v>83</v>
      </c>
    </row>
    <row r="6430" spans="1:6" x14ac:dyDescent="0.2">
      <c r="A6430" s="202" t="s">
        <v>9987</v>
      </c>
      <c r="B6430" s="203">
        <v>63.02</v>
      </c>
      <c r="D6430" s="53" t="s">
        <v>9653</v>
      </c>
      <c r="E6430" s="55" t="s">
        <v>9652</v>
      </c>
      <c r="F6430" s="53" t="s">
        <v>83</v>
      </c>
    </row>
    <row r="6431" spans="1:6" x14ac:dyDescent="0.2">
      <c r="A6431" s="202" t="s">
        <v>9989</v>
      </c>
      <c r="B6431" s="203">
        <v>61.56</v>
      </c>
      <c r="D6431" s="53" t="s">
        <v>9654</v>
      </c>
      <c r="E6431" s="55" t="s">
        <v>9655</v>
      </c>
      <c r="F6431" s="53" t="s">
        <v>83</v>
      </c>
    </row>
    <row r="6432" spans="1:6" x14ac:dyDescent="0.2">
      <c r="A6432" s="202" t="s">
        <v>9990</v>
      </c>
      <c r="B6432" s="203">
        <v>41.87</v>
      </c>
      <c r="D6432" s="53" t="s">
        <v>9656</v>
      </c>
      <c r="E6432" s="55" t="s">
        <v>9655</v>
      </c>
      <c r="F6432" s="53" t="s">
        <v>83</v>
      </c>
    </row>
    <row r="6433" spans="1:6" x14ac:dyDescent="0.2">
      <c r="A6433" s="202" t="s">
        <v>9992</v>
      </c>
      <c r="B6433" s="203">
        <v>40.74</v>
      </c>
      <c r="D6433" s="53" t="s">
        <v>9657</v>
      </c>
      <c r="E6433" s="55" t="s">
        <v>9658</v>
      </c>
      <c r="F6433" s="53" t="s">
        <v>83</v>
      </c>
    </row>
    <row r="6434" spans="1:6" x14ac:dyDescent="0.2">
      <c r="A6434" s="202" t="s">
        <v>9993</v>
      </c>
      <c r="B6434" s="203">
        <v>77.709999999999994</v>
      </c>
      <c r="D6434" s="53" t="s">
        <v>9659</v>
      </c>
      <c r="E6434" s="55" t="s">
        <v>9658</v>
      </c>
      <c r="F6434" s="53" t="s">
        <v>83</v>
      </c>
    </row>
    <row r="6435" spans="1:6" x14ac:dyDescent="0.2">
      <c r="A6435" s="202" t="s">
        <v>9995</v>
      </c>
      <c r="B6435" s="203">
        <v>76.25</v>
      </c>
      <c r="D6435" s="53" t="s">
        <v>9660</v>
      </c>
      <c r="E6435" s="55" t="s">
        <v>9661</v>
      </c>
      <c r="F6435" s="53" t="s">
        <v>83</v>
      </c>
    </row>
    <row r="6436" spans="1:6" x14ac:dyDescent="0.2">
      <c r="A6436" s="202" t="s">
        <v>9996</v>
      </c>
      <c r="B6436" s="203">
        <v>46.54</v>
      </c>
      <c r="D6436" s="53" t="s">
        <v>9662</v>
      </c>
      <c r="E6436" s="55" t="s">
        <v>9661</v>
      </c>
      <c r="F6436" s="53" t="s">
        <v>83</v>
      </c>
    </row>
    <row r="6437" spans="1:6" x14ac:dyDescent="0.2">
      <c r="A6437" s="202" t="s">
        <v>9998</v>
      </c>
      <c r="B6437" s="203">
        <v>45.41</v>
      </c>
      <c r="D6437" s="53" t="s">
        <v>9663</v>
      </c>
      <c r="E6437" s="55" t="s">
        <v>9664</v>
      </c>
      <c r="F6437" s="53" t="s">
        <v>83</v>
      </c>
    </row>
    <row r="6438" spans="1:6" x14ac:dyDescent="0.2">
      <c r="A6438" s="202" t="s">
        <v>9999</v>
      </c>
      <c r="B6438" s="203">
        <v>87.04</v>
      </c>
      <c r="D6438" s="53" t="s">
        <v>9665</v>
      </c>
      <c r="E6438" s="55" t="s">
        <v>9664</v>
      </c>
      <c r="F6438" s="53" t="s">
        <v>83</v>
      </c>
    </row>
    <row r="6439" spans="1:6" x14ac:dyDescent="0.2">
      <c r="A6439" s="202" t="s">
        <v>10001</v>
      </c>
      <c r="B6439" s="203">
        <v>85.59</v>
      </c>
      <c r="D6439" s="53" t="s">
        <v>9666</v>
      </c>
      <c r="E6439" s="55" t="s">
        <v>9667</v>
      </c>
      <c r="F6439" s="53" t="s">
        <v>83</v>
      </c>
    </row>
    <row r="6440" spans="1:6" x14ac:dyDescent="0.2">
      <c r="A6440" s="202" t="s">
        <v>10002</v>
      </c>
      <c r="B6440" s="203">
        <v>83.14</v>
      </c>
      <c r="D6440" s="53" t="s">
        <v>9668</v>
      </c>
      <c r="E6440" s="55" t="s">
        <v>9667</v>
      </c>
      <c r="F6440" s="53" t="s">
        <v>83</v>
      </c>
    </row>
    <row r="6441" spans="1:6" x14ac:dyDescent="0.2">
      <c r="A6441" s="202" t="s">
        <v>10004</v>
      </c>
      <c r="B6441" s="203">
        <v>82.01</v>
      </c>
      <c r="D6441" s="53" t="s">
        <v>9669</v>
      </c>
      <c r="E6441" s="55" t="s">
        <v>9670</v>
      </c>
      <c r="F6441" s="53" t="s">
        <v>83</v>
      </c>
    </row>
    <row r="6442" spans="1:6" x14ac:dyDescent="0.2">
      <c r="A6442" s="202" t="s">
        <v>10005</v>
      </c>
      <c r="B6442" s="203">
        <v>160.25</v>
      </c>
      <c r="D6442" s="53" t="s">
        <v>9671</v>
      </c>
      <c r="E6442" s="55" t="s">
        <v>9670</v>
      </c>
      <c r="F6442" s="53" t="s">
        <v>83</v>
      </c>
    </row>
    <row r="6443" spans="1:6" x14ac:dyDescent="0.2">
      <c r="A6443" s="202" t="s">
        <v>10007</v>
      </c>
      <c r="B6443" s="203">
        <v>158.79</v>
      </c>
      <c r="D6443" s="53" t="s">
        <v>9672</v>
      </c>
      <c r="E6443" s="55" t="s">
        <v>9673</v>
      </c>
      <c r="F6443" s="53" t="s">
        <v>83</v>
      </c>
    </row>
    <row r="6444" spans="1:6" x14ac:dyDescent="0.2">
      <c r="A6444" s="202" t="s">
        <v>10008</v>
      </c>
      <c r="B6444" s="203">
        <v>111.38</v>
      </c>
      <c r="D6444" s="53" t="s">
        <v>9674</v>
      </c>
      <c r="E6444" s="55" t="s">
        <v>9673</v>
      </c>
      <c r="F6444" s="53" t="s">
        <v>83</v>
      </c>
    </row>
    <row r="6445" spans="1:6" x14ac:dyDescent="0.2">
      <c r="A6445" s="202" t="s">
        <v>10010</v>
      </c>
      <c r="B6445" s="203">
        <v>110.25</v>
      </c>
      <c r="D6445" s="53" t="s">
        <v>9675</v>
      </c>
      <c r="E6445" s="55" t="s">
        <v>9676</v>
      </c>
      <c r="F6445" s="53" t="s">
        <v>83</v>
      </c>
    </row>
    <row r="6446" spans="1:6" x14ac:dyDescent="0.2">
      <c r="A6446" s="202" t="s">
        <v>10011</v>
      </c>
      <c r="B6446" s="203">
        <v>216.73</v>
      </c>
      <c r="D6446" s="53" t="s">
        <v>9677</v>
      </c>
      <c r="E6446" s="55" t="s">
        <v>9676</v>
      </c>
      <c r="F6446" s="53" t="s">
        <v>83</v>
      </c>
    </row>
    <row r="6447" spans="1:6" x14ac:dyDescent="0.2">
      <c r="A6447" s="202" t="s">
        <v>10013</v>
      </c>
      <c r="B6447" s="203">
        <v>215.27</v>
      </c>
      <c r="D6447" s="53" t="s">
        <v>9678</v>
      </c>
      <c r="E6447" s="55" t="s">
        <v>9679</v>
      </c>
      <c r="F6447" s="53" t="s">
        <v>83</v>
      </c>
    </row>
    <row r="6448" spans="1:6" x14ac:dyDescent="0.2">
      <c r="A6448" s="202" t="s">
        <v>10014</v>
      </c>
      <c r="B6448" s="203">
        <v>181.4</v>
      </c>
      <c r="D6448" s="53" t="s">
        <v>9680</v>
      </c>
      <c r="E6448" s="55" t="s">
        <v>9679</v>
      </c>
      <c r="F6448" s="53" t="s">
        <v>83</v>
      </c>
    </row>
    <row r="6449" spans="1:6" x14ac:dyDescent="0.2">
      <c r="A6449" s="202" t="s">
        <v>10016</v>
      </c>
      <c r="B6449" s="203">
        <v>180.27</v>
      </c>
      <c r="D6449" s="53" t="s">
        <v>9681</v>
      </c>
      <c r="E6449" s="55" t="s">
        <v>9682</v>
      </c>
      <c r="F6449" s="53" t="s">
        <v>83</v>
      </c>
    </row>
    <row r="6450" spans="1:6" x14ac:dyDescent="0.2">
      <c r="A6450" s="202" t="s">
        <v>10017</v>
      </c>
      <c r="B6450" s="203">
        <v>356.76</v>
      </c>
      <c r="D6450" s="53" t="s">
        <v>9683</v>
      </c>
      <c r="E6450" s="55" t="s">
        <v>9682</v>
      </c>
      <c r="F6450" s="53" t="s">
        <v>83</v>
      </c>
    </row>
    <row r="6451" spans="1:6" x14ac:dyDescent="0.2">
      <c r="A6451" s="202" t="s">
        <v>10019</v>
      </c>
      <c r="B6451" s="203">
        <v>355.31</v>
      </c>
      <c r="D6451" s="53" t="s">
        <v>9684</v>
      </c>
      <c r="E6451" s="55" t="s">
        <v>9685</v>
      </c>
      <c r="F6451" s="53" t="s">
        <v>83</v>
      </c>
    </row>
    <row r="6452" spans="1:6" x14ac:dyDescent="0.2">
      <c r="A6452" s="202" t="s">
        <v>10020</v>
      </c>
      <c r="B6452" s="203">
        <v>697.29</v>
      </c>
      <c r="D6452" s="53" t="s">
        <v>9686</v>
      </c>
      <c r="E6452" s="55" t="s">
        <v>9685</v>
      </c>
      <c r="F6452" s="53" t="s">
        <v>83</v>
      </c>
    </row>
    <row r="6453" spans="1:6" x14ac:dyDescent="0.2">
      <c r="A6453" s="202" t="s">
        <v>10022</v>
      </c>
      <c r="B6453" s="203">
        <v>667.04</v>
      </c>
      <c r="D6453" s="53" t="s">
        <v>9687</v>
      </c>
      <c r="E6453" s="55" t="s">
        <v>9688</v>
      </c>
      <c r="F6453" s="53" t="s">
        <v>83</v>
      </c>
    </row>
    <row r="6454" spans="1:6" x14ac:dyDescent="0.2">
      <c r="A6454" s="202" t="s">
        <v>10023</v>
      </c>
      <c r="B6454" s="203">
        <v>868.14</v>
      </c>
      <c r="D6454" s="53" t="s">
        <v>9689</v>
      </c>
      <c r="E6454" s="55" t="s">
        <v>9688</v>
      </c>
      <c r="F6454" s="53" t="s">
        <v>83</v>
      </c>
    </row>
    <row r="6455" spans="1:6" x14ac:dyDescent="0.2">
      <c r="A6455" s="202" t="s">
        <v>10025</v>
      </c>
      <c r="B6455" s="203">
        <v>836.84</v>
      </c>
      <c r="D6455" s="53" t="s">
        <v>9690</v>
      </c>
      <c r="E6455" s="55" t="s">
        <v>9691</v>
      </c>
      <c r="F6455" s="53" t="s">
        <v>83</v>
      </c>
    </row>
    <row r="6456" spans="1:6" x14ac:dyDescent="0.2">
      <c r="A6456" s="202" t="s">
        <v>10026</v>
      </c>
      <c r="B6456" s="203">
        <v>897.8</v>
      </c>
      <c r="D6456" s="53" t="s">
        <v>9692</v>
      </c>
      <c r="E6456" s="55" t="s">
        <v>9691</v>
      </c>
      <c r="F6456" s="53" t="s">
        <v>83</v>
      </c>
    </row>
    <row r="6457" spans="1:6" x14ac:dyDescent="0.2">
      <c r="A6457" s="202" t="s">
        <v>10028</v>
      </c>
      <c r="B6457" s="203">
        <v>867.36</v>
      </c>
      <c r="D6457" s="53" t="s">
        <v>9693</v>
      </c>
      <c r="E6457" s="55" t="s">
        <v>9694</v>
      </c>
      <c r="F6457" s="53" t="s">
        <v>83</v>
      </c>
    </row>
    <row r="6458" spans="1:6" x14ac:dyDescent="0.2">
      <c r="A6458" s="202" t="s">
        <v>10029</v>
      </c>
      <c r="B6458" s="203">
        <v>1055.04</v>
      </c>
      <c r="D6458" s="53" t="s">
        <v>9695</v>
      </c>
      <c r="E6458" s="55" t="s">
        <v>9694</v>
      </c>
      <c r="F6458" s="53" t="s">
        <v>83</v>
      </c>
    </row>
    <row r="6459" spans="1:6" x14ac:dyDescent="0.2">
      <c r="A6459" s="202" t="s">
        <v>10031</v>
      </c>
      <c r="B6459" s="203">
        <v>1023.74</v>
      </c>
      <c r="D6459" s="53" t="s">
        <v>9696</v>
      </c>
      <c r="E6459" s="55" t="s">
        <v>9697</v>
      </c>
      <c r="F6459" s="53" t="s">
        <v>83</v>
      </c>
    </row>
    <row r="6460" spans="1:6" x14ac:dyDescent="0.2">
      <c r="A6460" s="202" t="s">
        <v>10032</v>
      </c>
      <c r="B6460" s="203">
        <v>795.66</v>
      </c>
      <c r="D6460" s="53" t="s">
        <v>9698</v>
      </c>
      <c r="E6460" s="55" t="s">
        <v>9697</v>
      </c>
      <c r="F6460" s="53" t="s">
        <v>83</v>
      </c>
    </row>
    <row r="6461" spans="1:6" x14ac:dyDescent="0.2">
      <c r="A6461" s="202" t="s">
        <v>10034</v>
      </c>
      <c r="B6461" s="203">
        <v>765.42</v>
      </c>
      <c r="D6461" s="53" t="s">
        <v>9699</v>
      </c>
      <c r="E6461" s="55" t="s">
        <v>9700</v>
      </c>
      <c r="F6461" s="53" t="s">
        <v>83</v>
      </c>
    </row>
    <row r="6462" spans="1:6" x14ac:dyDescent="0.2">
      <c r="A6462" s="202" t="s">
        <v>10035</v>
      </c>
      <c r="B6462" s="203">
        <v>1039.73</v>
      </c>
      <c r="D6462" s="53" t="s">
        <v>9701</v>
      </c>
      <c r="E6462" s="55" t="s">
        <v>9700</v>
      </c>
      <c r="F6462" s="53" t="s">
        <v>83</v>
      </c>
    </row>
    <row r="6463" spans="1:6" x14ac:dyDescent="0.2">
      <c r="A6463" s="202" t="s">
        <v>10037</v>
      </c>
      <c r="B6463" s="203">
        <v>1008.42</v>
      </c>
      <c r="D6463" s="53" t="s">
        <v>9702</v>
      </c>
      <c r="E6463" s="55" t="s">
        <v>9703</v>
      </c>
      <c r="F6463" s="53" t="s">
        <v>83</v>
      </c>
    </row>
    <row r="6464" spans="1:6" x14ac:dyDescent="0.2">
      <c r="A6464" s="202" t="s">
        <v>10038</v>
      </c>
      <c r="B6464" s="203">
        <v>801.99</v>
      </c>
      <c r="D6464" s="53" t="s">
        <v>9704</v>
      </c>
      <c r="E6464" s="55" t="s">
        <v>9703</v>
      </c>
      <c r="F6464" s="53" t="s">
        <v>83</v>
      </c>
    </row>
    <row r="6465" spans="1:6" x14ac:dyDescent="0.2">
      <c r="A6465" s="202" t="s">
        <v>10040</v>
      </c>
      <c r="B6465" s="203">
        <v>775.93</v>
      </c>
      <c r="D6465" s="53" t="s">
        <v>9705</v>
      </c>
      <c r="E6465" s="55" t="s">
        <v>9706</v>
      </c>
      <c r="F6465" s="53" t="s">
        <v>83</v>
      </c>
    </row>
    <row r="6466" spans="1:6" x14ac:dyDescent="0.2">
      <c r="A6466" s="202" t="s">
        <v>10041</v>
      </c>
      <c r="B6466" s="203">
        <v>336.07</v>
      </c>
      <c r="D6466" s="53" t="s">
        <v>9707</v>
      </c>
      <c r="E6466" s="55" t="s">
        <v>9706</v>
      </c>
      <c r="F6466" s="53" t="s">
        <v>83</v>
      </c>
    </row>
    <row r="6467" spans="1:6" x14ac:dyDescent="0.2">
      <c r="A6467" s="202" t="s">
        <v>10043</v>
      </c>
      <c r="B6467" s="203">
        <v>325.83</v>
      </c>
      <c r="D6467" s="53" t="s">
        <v>9708</v>
      </c>
      <c r="E6467" s="55" t="s">
        <v>9709</v>
      </c>
      <c r="F6467" s="53" t="s">
        <v>83</v>
      </c>
    </row>
    <row r="6468" spans="1:6" x14ac:dyDescent="0.2">
      <c r="A6468" s="202" t="s">
        <v>10044</v>
      </c>
      <c r="B6468" s="203">
        <v>294.23</v>
      </c>
      <c r="D6468" s="53" t="s">
        <v>9710</v>
      </c>
      <c r="E6468" s="55" t="s">
        <v>9709</v>
      </c>
      <c r="F6468" s="53" t="s">
        <v>83</v>
      </c>
    </row>
    <row r="6469" spans="1:6" x14ac:dyDescent="0.2">
      <c r="A6469" s="202" t="s">
        <v>10046</v>
      </c>
      <c r="B6469" s="203">
        <v>286.33999999999997</v>
      </c>
      <c r="D6469" s="53" t="s">
        <v>9711</v>
      </c>
      <c r="E6469" s="55" t="s">
        <v>9712</v>
      </c>
      <c r="F6469" s="53" t="s">
        <v>83</v>
      </c>
    </row>
    <row r="6470" spans="1:6" x14ac:dyDescent="0.2">
      <c r="A6470" s="202" t="s">
        <v>10047</v>
      </c>
      <c r="B6470" s="203">
        <v>982.56</v>
      </c>
      <c r="D6470" s="53" t="s">
        <v>9713</v>
      </c>
      <c r="E6470" s="55" t="s">
        <v>9712</v>
      </c>
      <c r="F6470" s="53" t="s">
        <v>83</v>
      </c>
    </row>
    <row r="6471" spans="1:6" x14ac:dyDescent="0.2">
      <c r="A6471" s="202" t="s">
        <v>10049</v>
      </c>
      <c r="B6471" s="203">
        <v>952.32</v>
      </c>
      <c r="D6471" s="53" t="s">
        <v>9714</v>
      </c>
      <c r="E6471" s="55" t="s">
        <v>9715</v>
      </c>
      <c r="F6471" s="53" t="s">
        <v>83</v>
      </c>
    </row>
    <row r="6472" spans="1:6" x14ac:dyDescent="0.2">
      <c r="A6472" s="202" t="s">
        <v>10050</v>
      </c>
      <c r="B6472" s="203">
        <v>1226.6300000000001</v>
      </c>
      <c r="D6472" s="53" t="s">
        <v>9716</v>
      </c>
      <c r="E6472" s="55" t="s">
        <v>9715</v>
      </c>
      <c r="F6472" s="53" t="s">
        <v>83</v>
      </c>
    </row>
    <row r="6473" spans="1:6" x14ac:dyDescent="0.2">
      <c r="A6473" s="202" t="s">
        <v>10052</v>
      </c>
      <c r="B6473" s="203">
        <v>1195.32</v>
      </c>
      <c r="D6473" s="53" t="s">
        <v>9717</v>
      </c>
      <c r="E6473" s="55" t="s">
        <v>9718</v>
      </c>
      <c r="F6473" s="53" t="s">
        <v>83</v>
      </c>
    </row>
    <row r="6474" spans="1:6" x14ac:dyDescent="0.2">
      <c r="A6474" s="202" t="s">
        <v>10053</v>
      </c>
      <c r="B6474" s="203">
        <v>988.89</v>
      </c>
      <c r="D6474" s="53" t="s">
        <v>9719</v>
      </c>
      <c r="E6474" s="55" t="s">
        <v>9718</v>
      </c>
      <c r="F6474" s="53" t="s">
        <v>83</v>
      </c>
    </row>
    <row r="6475" spans="1:6" x14ac:dyDescent="0.2">
      <c r="A6475" s="202" t="s">
        <v>10055</v>
      </c>
      <c r="B6475" s="203">
        <v>962.83</v>
      </c>
      <c r="D6475" s="53" t="s">
        <v>9720</v>
      </c>
      <c r="E6475" s="55" t="s">
        <v>9721</v>
      </c>
      <c r="F6475" s="53" t="s">
        <v>83</v>
      </c>
    </row>
    <row r="6476" spans="1:6" x14ac:dyDescent="0.2">
      <c r="A6476" s="202" t="s">
        <v>10056</v>
      </c>
      <c r="B6476" s="203">
        <v>392.14</v>
      </c>
      <c r="D6476" s="53" t="s">
        <v>9722</v>
      </c>
      <c r="E6476" s="55" t="s">
        <v>9721</v>
      </c>
      <c r="F6476" s="53" t="s">
        <v>83</v>
      </c>
    </row>
    <row r="6477" spans="1:6" x14ac:dyDescent="0.2">
      <c r="A6477" s="202" t="s">
        <v>10058</v>
      </c>
      <c r="B6477" s="203">
        <v>381.9</v>
      </c>
      <c r="D6477" s="53" t="s">
        <v>9723</v>
      </c>
      <c r="E6477" s="55" t="s">
        <v>9724</v>
      </c>
      <c r="F6477" s="53" t="s">
        <v>83</v>
      </c>
    </row>
    <row r="6478" spans="1:6" x14ac:dyDescent="0.2">
      <c r="A6478" s="202" t="s">
        <v>10059</v>
      </c>
      <c r="B6478" s="203">
        <v>337.21</v>
      </c>
      <c r="D6478" s="53" t="s">
        <v>9725</v>
      </c>
      <c r="E6478" s="55" t="s">
        <v>9724</v>
      </c>
      <c r="F6478" s="53" t="s">
        <v>83</v>
      </c>
    </row>
    <row r="6479" spans="1:6" x14ac:dyDescent="0.2">
      <c r="A6479" s="202" t="s">
        <v>10061</v>
      </c>
      <c r="B6479" s="203">
        <v>329.33</v>
      </c>
      <c r="D6479" s="53" t="s">
        <v>9726</v>
      </c>
      <c r="E6479" s="55" t="s">
        <v>9727</v>
      </c>
      <c r="F6479" s="53" t="s">
        <v>83</v>
      </c>
    </row>
    <row r="6480" spans="1:6" x14ac:dyDescent="0.2">
      <c r="A6480" s="202" t="s">
        <v>10062</v>
      </c>
      <c r="B6480" s="203">
        <v>152.1</v>
      </c>
      <c r="D6480" s="53" t="s">
        <v>9728</v>
      </c>
      <c r="E6480" s="55" t="s">
        <v>9727</v>
      </c>
      <c r="F6480" s="53" t="s">
        <v>83</v>
      </c>
    </row>
    <row r="6481" spans="1:6" x14ac:dyDescent="0.2">
      <c r="A6481" s="202" t="s">
        <v>10064</v>
      </c>
      <c r="B6481" s="203">
        <v>145.6</v>
      </c>
      <c r="D6481" s="53" t="s">
        <v>9729</v>
      </c>
      <c r="E6481" s="55" t="s">
        <v>9730</v>
      </c>
      <c r="F6481" s="53" t="s">
        <v>83</v>
      </c>
    </row>
    <row r="6482" spans="1:6" x14ac:dyDescent="0.2">
      <c r="A6482" s="202" t="s">
        <v>10065</v>
      </c>
      <c r="B6482" s="203">
        <v>29.58</v>
      </c>
      <c r="D6482" s="53" t="s">
        <v>9731</v>
      </c>
      <c r="E6482" s="55" t="s">
        <v>9730</v>
      </c>
      <c r="F6482" s="53" t="s">
        <v>83</v>
      </c>
    </row>
    <row r="6483" spans="1:6" x14ac:dyDescent="0.2">
      <c r="A6483" s="202" t="s">
        <v>10067</v>
      </c>
      <c r="B6483" s="203">
        <v>26.94</v>
      </c>
      <c r="D6483" s="53" t="s">
        <v>9732</v>
      </c>
      <c r="E6483" s="55" t="s">
        <v>9733</v>
      </c>
      <c r="F6483" s="53" t="s">
        <v>83</v>
      </c>
    </row>
    <row r="6484" spans="1:6" x14ac:dyDescent="0.2">
      <c r="A6484" s="202" t="s">
        <v>10068</v>
      </c>
      <c r="B6484" s="203">
        <v>40.33</v>
      </c>
      <c r="D6484" s="53" t="s">
        <v>9734</v>
      </c>
      <c r="E6484" s="55" t="s">
        <v>9733</v>
      </c>
      <c r="F6484" s="53" t="s">
        <v>83</v>
      </c>
    </row>
    <row r="6485" spans="1:6" x14ac:dyDescent="0.2">
      <c r="A6485" s="202" t="s">
        <v>10070</v>
      </c>
      <c r="B6485" s="203">
        <v>37.03</v>
      </c>
      <c r="D6485" s="53" t="s">
        <v>9735</v>
      </c>
      <c r="E6485" s="55" t="s">
        <v>9736</v>
      </c>
      <c r="F6485" s="53" t="s">
        <v>83</v>
      </c>
    </row>
    <row r="6486" spans="1:6" x14ac:dyDescent="0.2">
      <c r="A6486" s="202" t="s">
        <v>10071</v>
      </c>
      <c r="B6486" s="203">
        <v>45.7</v>
      </c>
      <c r="D6486" s="53" t="s">
        <v>9737</v>
      </c>
      <c r="E6486" s="55" t="s">
        <v>9736</v>
      </c>
      <c r="F6486" s="53" t="s">
        <v>83</v>
      </c>
    </row>
    <row r="6487" spans="1:6" x14ac:dyDescent="0.2">
      <c r="A6487" s="202" t="s">
        <v>10073</v>
      </c>
      <c r="B6487" s="203">
        <v>41.76</v>
      </c>
      <c r="D6487" s="53" t="s">
        <v>9738</v>
      </c>
      <c r="E6487" s="55" t="s">
        <v>9739</v>
      </c>
      <c r="F6487" s="53" t="s">
        <v>83</v>
      </c>
    </row>
    <row r="6488" spans="1:6" x14ac:dyDescent="0.2">
      <c r="A6488" s="202" t="s">
        <v>10074</v>
      </c>
      <c r="B6488" s="203">
        <v>19.57</v>
      </c>
      <c r="D6488" s="53" t="s">
        <v>9740</v>
      </c>
      <c r="E6488" s="55" t="s">
        <v>9739</v>
      </c>
      <c r="F6488" s="53" t="s">
        <v>83</v>
      </c>
    </row>
    <row r="6489" spans="1:6" x14ac:dyDescent="0.2">
      <c r="A6489" s="202" t="s">
        <v>10076</v>
      </c>
      <c r="B6489" s="203">
        <v>18.309999999999999</v>
      </c>
      <c r="D6489" s="53" t="s">
        <v>9741</v>
      </c>
      <c r="E6489" s="55" t="s">
        <v>9742</v>
      </c>
      <c r="F6489" s="53" t="s">
        <v>83</v>
      </c>
    </row>
    <row r="6490" spans="1:6" x14ac:dyDescent="0.2">
      <c r="A6490" s="202" t="s">
        <v>10077</v>
      </c>
      <c r="B6490" s="203">
        <v>24.51</v>
      </c>
      <c r="D6490" s="53" t="s">
        <v>9743</v>
      </c>
      <c r="E6490" s="55" t="s">
        <v>9742</v>
      </c>
      <c r="F6490" s="53" t="s">
        <v>83</v>
      </c>
    </row>
    <row r="6491" spans="1:6" x14ac:dyDescent="0.2">
      <c r="A6491" s="202" t="s">
        <v>10079</v>
      </c>
      <c r="B6491" s="203">
        <v>23.25</v>
      </c>
      <c r="D6491" s="53" t="s">
        <v>9744</v>
      </c>
      <c r="E6491" s="55" t="s">
        <v>9745</v>
      </c>
      <c r="F6491" s="53" t="s">
        <v>83</v>
      </c>
    </row>
    <row r="6492" spans="1:6" x14ac:dyDescent="0.2">
      <c r="A6492" s="202" t="s">
        <v>10080</v>
      </c>
      <c r="B6492" s="203">
        <v>25.09</v>
      </c>
      <c r="D6492" s="53" t="s">
        <v>9746</v>
      </c>
      <c r="E6492" s="55" t="s">
        <v>9745</v>
      </c>
      <c r="F6492" s="53" t="s">
        <v>83</v>
      </c>
    </row>
    <row r="6493" spans="1:6" x14ac:dyDescent="0.2">
      <c r="A6493" s="202" t="s">
        <v>10082</v>
      </c>
      <c r="B6493" s="203">
        <v>23.83</v>
      </c>
      <c r="D6493" s="53" t="s">
        <v>9747</v>
      </c>
      <c r="E6493" s="55" t="s">
        <v>9748</v>
      </c>
      <c r="F6493" s="53" t="s">
        <v>83</v>
      </c>
    </row>
    <row r="6494" spans="1:6" x14ac:dyDescent="0.2">
      <c r="A6494" s="202" t="s">
        <v>10083</v>
      </c>
      <c r="B6494" s="203">
        <v>22.33</v>
      </c>
      <c r="D6494" s="53" t="s">
        <v>9749</v>
      </c>
      <c r="E6494" s="55" t="s">
        <v>9748</v>
      </c>
      <c r="F6494" s="53" t="s">
        <v>83</v>
      </c>
    </row>
    <row r="6495" spans="1:6" x14ac:dyDescent="0.2">
      <c r="A6495" s="202" t="s">
        <v>10085</v>
      </c>
      <c r="B6495" s="203">
        <v>21.33</v>
      </c>
      <c r="D6495" s="53" t="s">
        <v>9750</v>
      </c>
      <c r="E6495" s="55" t="s">
        <v>9751</v>
      </c>
      <c r="F6495" s="53" t="s">
        <v>83</v>
      </c>
    </row>
    <row r="6496" spans="1:6" x14ac:dyDescent="0.2">
      <c r="A6496" s="202" t="s">
        <v>10086</v>
      </c>
      <c r="B6496" s="203">
        <v>22.68</v>
      </c>
      <c r="D6496" s="53" t="s">
        <v>9752</v>
      </c>
      <c r="E6496" s="55" t="s">
        <v>9751</v>
      </c>
      <c r="F6496" s="53" t="s">
        <v>83</v>
      </c>
    </row>
    <row r="6497" spans="1:6" x14ac:dyDescent="0.2">
      <c r="A6497" s="202" t="s">
        <v>10088</v>
      </c>
      <c r="B6497" s="203">
        <v>21.67</v>
      </c>
      <c r="D6497" s="53" t="s">
        <v>9753</v>
      </c>
      <c r="E6497" s="55" t="s">
        <v>9754</v>
      </c>
      <c r="F6497" s="53" t="s">
        <v>83</v>
      </c>
    </row>
    <row r="6498" spans="1:6" x14ac:dyDescent="0.2">
      <c r="A6498" s="202" t="s">
        <v>10089</v>
      </c>
      <c r="B6498" s="203">
        <v>183.42</v>
      </c>
      <c r="D6498" s="53" t="s">
        <v>9755</v>
      </c>
      <c r="E6498" s="55" t="s">
        <v>9754</v>
      </c>
      <c r="F6498" s="53" t="s">
        <v>83</v>
      </c>
    </row>
    <row r="6499" spans="1:6" x14ac:dyDescent="0.2">
      <c r="A6499" s="202" t="s">
        <v>10091</v>
      </c>
      <c r="B6499" s="203">
        <v>177.14</v>
      </c>
      <c r="D6499" s="53" t="s">
        <v>9756</v>
      </c>
      <c r="E6499" s="55" t="s">
        <v>9757</v>
      </c>
      <c r="F6499" s="53" t="s">
        <v>83</v>
      </c>
    </row>
    <row r="6500" spans="1:6" x14ac:dyDescent="0.2">
      <c r="A6500" s="202" t="s">
        <v>10092</v>
      </c>
      <c r="B6500" s="203">
        <v>12.83</v>
      </c>
      <c r="D6500" s="53" t="s">
        <v>9758</v>
      </c>
      <c r="E6500" s="55" t="s">
        <v>9757</v>
      </c>
      <c r="F6500" s="53" t="s">
        <v>83</v>
      </c>
    </row>
    <row r="6501" spans="1:6" x14ac:dyDescent="0.2">
      <c r="A6501" s="202" t="s">
        <v>10094</v>
      </c>
      <c r="B6501" s="203">
        <v>11.58</v>
      </c>
      <c r="D6501" s="53" t="s">
        <v>9759</v>
      </c>
      <c r="E6501" s="55" t="s">
        <v>9760</v>
      </c>
      <c r="F6501" s="53" t="s">
        <v>83</v>
      </c>
    </row>
    <row r="6502" spans="1:6" x14ac:dyDescent="0.2">
      <c r="A6502" s="202" t="s">
        <v>10095</v>
      </c>
      <c r="B6502" s="203">
        <v>99.83</v>
      </c>
      <c r="D6502" s="53" t="s">
        <v>9761</v>
      </c>
      <c r="E6502" s="55" t="s">
        <v>9760</v>
      </c>
      <c r="F6502" s="53" t="s">
        <v>83</v>
      </c>
    </row>
    <row r="6503" spans="1:6" x14ac:dyDescent="0.2">
      <c r="A6503" s="202" t="s">
        <v>10097</v>
      </c>
      <c r="B6503" s="203">
        <v>92.29</v>
      </c>
      <c r="D6503" s="53" t="s">
        <v>9762</v>
      </c>
      <c r="E6503" s="55" t="s">
        <v>9763</v>
      </c>
      <c r="F6503" s="53" t="s">
        <v>83</v>
      </c>
    </row>
    <row r="6504" spans="1:6" x14ac:dyDescent="0.2">
      <c r="A6504" s="202" t="s">
        <v>10098</v>
      </c>
      <c r="B6504" s="203">
        <v>191.33</v>
      </c>
      <c r="D6504" s="53" t="s">
        <v>9764</v>
      </c>
      <c r="E6504" s="55" t="s">
        <v>9763</v>
      </c>
      <c r="F6504" s="53" t="s">
        <v>83</v>
      </c>
    </row>
    <row r="6505" spans="1:6" x14ac:dyDescent="0.2">
      <c r="A6505" s="202" t="s">
        <v>10100</v>
      </c>
      <c r="B6505" s="203">
        <v>185.05</v>
      </c>
      <c r="D6505" s="53" t="s">
        <v>9765</v>
      </c>
      <c r="E6505" s="55" t="s">
        <v>9766</v>
      </c>
      <c r="F6505" s="53" t="s">
        <v>83</v>
      </c>
    </row>
    <row r="6506" spans="1:6" x14ac:dyDescent="0.2">
      <c r="A6506" s="202" t="s">
        <v>10101</v>
      </c>
      <c r="B6506" s="203">
        <v>206</v>
      </c>
      <c r="D6506" s="53" t="s">
        <v>9767</v>
      </c>
      <c r="E6506" s="55" t="s">
        <v>9766</v>
      </c>
      <c r="F6506" s="53" t="s">
        <v>83</v>
      </c>
    </row>
    <row r="6507" spans="1:6" x14ac:dyDescent="0.2">
      <c r="A6507" s="202" t="s">
        <v>10103</v>
      </c>
      <c r="B6507" s="203">
        <v>198.46</v>
      </c>
      <c r="D6507" s="53" t="s">
        <v>9768</v>
      </c>
      <c r="E6507" s="55" t="s">
        <v>9769</v>
      </c>
      <c r="F6507" s="53" t="s">
        <v>201</v>
      </c>
    </row>
    <row r="6508" spans="1:6" x14ac:dyDescent="0.2">
      <c r="A6508" s="202" t="s">
        <v>10104</v>
      </c>
      <c r="B6508" s="203">
        <v>184.78</v>
      </c>
      <c r="D6508" s="53" t="s">
        <v>9770</v>
      </c>
      <c r="E6508" s="55" t="s">
        <v>9769</v>
      </c>
      <c r="F6508" s="53" t="s">
        <v>201</v>
      </c>
    </row>
    <row r="6509" spans="1:6" x14ac:dyDescent="0.2">
      <c r="A6509" s="202" t="s">
        <v>10106</v>
      </c>
      <c r="B6509" s="203">
        <v>178.49</v>
      </c>
      <c r="D6509" s="53" t="s">
        <v>9771</v>
      </c>
      <c r="E6509" s="55" t="s">
        <v>9772</v>
      </c>
      <c r="F6509" s="53" t="s">
        <v>201</v>
      </c>
    </row>
    <row r="6510" spans="1:6" x14ac:dyDescent="0.2">
      <c r="A6510" s="202" t="s">
        <v>10107</v>
      </c>
      <c r="B6510" s="203">
        <v>532.84</v>
      </c>
      <c r="D6510" s="53" t="s">
        <v>9773</v>
      </c>
      <c r="E6510" s="55" t="s">
        <v>9772</v>
      </c>
      <c r="F6510" s="53" t="s">
        <v>201</v>
      </c>
    </row>
    <row r="6511" spans="1:6" x14ac:dyDescent="0.2">
      <c r="A6511" s="202" t="s">
        <v>10109</v>
      </c>
      <c r="B6511" s="203">
        <v>526.55999999999995</v>
      </c>
      <c r="D6511" s="53" t="s">
        <v>9774</v>
      </c>
      <c r="E6511" s="55" t="s">
        <v>9775</v>
      </c>
      <c r="F6511" s="53" t="s">
        <v>201</v>
      </c>
    </row>
    <row r="6512" spans="1:6" x14ac:dyDescent="0.2">
      <c r="A6512" s="202" t="s">
        <v>10110</v>
      </c>
      <c r="B6512" s="203">
        <v>202.19</v>
      </c>
      <c r="D6512" s="53" t="s">
        <v>9776</v>
      </c>
      <c r="E6512" s="55" t="s">
        <v>9775</v>
      </c>
      <c r="F6512" s="53" t="s">
        <v>201</v>
      </c>
    </row>
    <row r="6513" spans="1:6" x14ac:dyDescent="0.2">
      <c r="A6513" s="202" t="s">
        <v>10112</v>
      </c>
      <c r="B6513" s="203">
        <v>197.16</v>
      </c>
      <c r="D6513" s="53" t="s">
        <v>9777</v>
      </c>
      <c r="E6513" s="55" t="s">
        <v>9778</v>
      </c>
      <c r="F6513" s="53" t="s">
        <v>201</v>
      </c>
    </row>
    <row r="6514" spans="1:6" x14ac:dyDescent="0.2">
      <c r="A6514" s="202" t="s">
        <v>10113</v>
      </c>
      <c r="B6514" s="203">
        <v>239.9</v>
      </c>
      <c r="D6514" s="53" t="s">
        <v>9779</v>
      </c>
      <c r="E6514" s="55" t="s">
        <v>9778</v>
      </c>
      <c r="F6514" s="53" t="s">
        <v>201</v>
      </c>
    </row>
    <row r="6515" spans="1:6" x14ac:dyDescent="0.2">
      <c r="A6515" s="202" t="s">
        <v>10115</v>
      </c>
      <c r="B6515" s="203">
        <v>229.85</v>
      </c>
      <c r="D6515" s="53" t="s">
        <v>9780</v>
      </c>
      <c r="E6515" s="55" t="s">
        <v>9781</v>
      </c>
      <c r="F6515" s="53" t="s">
        <v>201</v>
      </c>
    </row>
    <row r="6516" spans="1:6" x14ac:dyDescent="0.2">
      <c r="A6516" s="202" t="s">
        <v>10116</v>
      </c>
      <c r="B6516" s="203">
        <v>371.35</v>
      </c>
      <c r="D6516" s="53" t="s">
        <v>9782</v>
      </c>
      <c r="E6516" s="55" t="s">
        <v>9781</v>
      </c>
      <c r="F6516" s="53" t="s">
        <v>201</v>
      </c>
    </row>
    <row r="6517" spans="1:6" x14ac:dyDescent="0.2">
      <c r="A6517" s="202" t="s">
        <v>10118</v>
      </c>
      <c r="B6517" s="203">
        <v>364.63</v>
      </c>
      <c r="D6517" s="53" t="s">
        <v>9783</v>
      </c>
      <c r="E6517" s="55" t="s">
        <v>9784</v>
      </c>
      <c r="F6517" s="53" t="s">
        <v>201</v>
      </c>
    </row>
    <row r="6518" spans="1:6" x14ac:dyDescent="0.2">
      <c r="A6518" s="202" t="s">
        <v>10119</v>
      </c>
      <c r="B6518" s="203">
        <v>224.95</v>
      </c>
      <c r="D6518" s="53" t="s">
        <v>9785</v>
      </c>
      <c r="E6518" s="55" t="s">
        <v>9784</v>
      </c>
      <c r="F6518" s="53" t="s">
        <v>201</v>
      </c>
    </row>
    <row r="6519" spans="1:6" x14ac:dyDescent="0.2">
      <c r="A6519" s="202" t="s">
        <v>10121</v>
      </c>
      <c r="B6519" s="203">
        <v>214.9</v>
      </c>
      <c r="D6519" s="53" t="s">
        <v>9786</v>
      </c>
      <c r="E6519" s="55" t="s">
        <v>9787</v>
      </c>
      <c r="F6519" s="53" t="s">
        <v>201</v>
      </c>
    </row>
    <row r="6520" spans="1:6" x14ac:dyDescent="0.2">
      <c r="A6520" s="202" t="s">
        <v>10122</v>
      </c>
      <c r="B6520" s="203">
        <v>437.41</v>
      </c>
      <c r="D6520" s="53" t="s">
        <v>9788</v>
      </c>
      <c r="E6520" s="55" t="s">
        <v>9787</v>
      </c>
      <c r="F6520" s="53" t="s">
        <v>201</v>
      </c>
    </row>
    <row r="6521" spans="1:6" x14ac:dyDescent="0.2">
      <c r="A6521" s="202" t="s">
        <v>10124</v>
      </c>
      <c r="B6521" s="203">
        <v>394.91</v>
      </c>
      <c r="D6521" s="53" t="s">
        <v>9789</v>
      </c>
      <c r="E6521" s="55" t="s">
        <v>9790</v>
      </c>
      <c r="F6521" s="53" t="s">
        <v>201</v>
      </c>
    </row>
    <row r="6522" spans="1:6" x14ac:dyDescent="0.2">
      <c r="A6522" s="202" t="s">
        <v>10125</v>
      </c>
      <c r="B6522" s="203">
        <v>187.65</v>
      </c>
      <c r="D6522" s="53" t="s">
        <v>9791</v>
      </c>
      <c r="E6522" s="55" t="s">
        <v>9790</v>
      </c>
      <c r="F6522" s="53" t="s">
        <v>201</v>
      </c>
    </row>
    <row r="6523" spans="1:6" x14ac:dyDescent="0.2">
      <c r="A6523" s="202" t="s">
        <v>10127</v>
      </c>
      <c r="B6523" s="203">
        <v>180.11</v>
      </c>
      <c r="D6523" s="53" t="s">
        <v>9792</v>
      </c>
      <c r="E6523" s="55" t="s">
        <v>9793</v>
      </c>
      <c r="F6523" s="53" t="s">
        <v>201</v>
      </c>
    </row>
    <row r="6524" spans="1:6" x14ac:dyDescent="0.2">
      <c r="A6524" s="202" t="s">
        <v>10128</v>
      </c>
      <c r="B6524" s="203">
        <v>184.78</v>
      </c>
      <c r="D6524" s="53" t="s">
        <v>9794</v>
      </c>
      <c r="E6524" s="55" t="s">
        <v>9793</v>
      </c>
      <c r="F6524" s="53" t="s">
        <v>201</v>
      </c>
    </row>
    <row r="6525" spans="1:6" x14ac:dyDescent="0.2">
      <c r="A6525" s="202" t="s">
        <v>10130</v>
      </c>
      <c r="B6525" s="203">
        <v>178.49</v>
      </c>
      <c r="D6525" s="53" t="s">
        <v>9795</v>
      </c>
      <c r="E6525" s="55" t="s">
        <v>9796</v>
      </c>
      <c r="F6525" s="53" t="s">
        <v>201</v>
      </c>
    </row>
    <row r="6526" spans="1:6" x14ac:dyDescent="0.2">
      <c r="A6526" s="202" t="s">
        <v>10131</v>
      </c>
      <c r="B6526" s="203">
        <v>226.32</v>
      </c>
      <c r="D6526" s="53" t="s">
        <v>9797</v>
      </c>
      <c r="E6526" s="55" t="s">
        <v>9796</v>
      </c>
      <c r="F6526" s="53" t="s">
        <v>201</v>
      </c>
    </row>
    <row r="6527" spans="1:6" x14ac:dyDescent="0.2">
      <c r="A6527" s="202" t="s">
        <v>10133</v>
      </c>
      <c r="B6527" s="203">
        <v>216.27</v>
      </c>
      <c r="D6527" s="53" t="s">
        <v>9798</v>
      </c>
      <c r="E6527" s="55" t="s">
        <v>9799</v>
      </c>
      <c r="F6527" s="53" t="s">
        <v>201</v>
      </c>
    </row>
    <row r="6528" spans="1:6" x14ac:dyDescent="0.2">
      <c r="A6528" s="202" t="s">
        <v>10134</v>
      </c>
      <c r="B6528" s="203">
        <v>219.62</v>
      </c>
      <c r="D6528" s="53" t="s">
        <v>9800</v>
      </c>
      <c r="E6528" s="55" t="s">
        <v>9799</v>
      </c>
      <c r="F6528" s="53" t="s">
        <v>201</v>
      </c>
    </row>
    <row r="6529" spans="1:6" x14ac:dyDescent="0.2">
      <c r="A6529" s="202" t="s">
        <v>10136</v>
      </c>
      <c r="B6529" s="203">
        <v>209.57</v>
      </c>
      <c r="D6529" s="53" t="s">
        <v>9801</v>
      </c>
      <c r="E6529" s="55" t="s">
        <v>9802</v>
      </c>
      <c r="F6529" s="53" t="s">
        <v>201</v>
      </c>
    </row>
    <row r="6530" spans="1:6" x14ac:dyDescent="0.2">
      <c r="A6530" s="202" t="s">
        <v>10137</v>
      </c>
      <c r="B6530" s="203">
        <v>219.62</v>
      </c>
      <c r="D6530" s="53" t="s">
        <v>9803</v>
      </c>
      <c r="E6530" s="55" t="s">
        <v>9802</v>
      </c>
      <c r="F6530" s="53" t="s">
        <v>201</v>
      </c>
    </row>
    <row r="6531" spans="1:6" x14ac:dyDescent="0.2">
      <c r="A6531" s="202" t="s">
        <v>10139</v>
      </c>
      <c r="B6531" s="203">
        <v>209.57</v>
      </c>
      <c r="D6531" s="53" t="s">
        <v>9804</v>
      </c>
      <c r="E6531" s="55" t="s">
        <v>9805</v>
      </c>
      <c r="F6531" s="53" t="s">
        <v>201</v>
      </c>
    </row>
    <row r="6532" spans="1:6" x14ac:dyDescent="0.2">
      <c r="A6532" s="202" t="s">
        <v>10140</v>
      </c>
      <c r="B6532" s="203">
        <v>491.42</v>
      </c>
      <c r="D6532" s="53" t="s">
        <v>9806</v>
      </c>
      <c r="E6532" s="55" t="s">
        <v>9805</v>
      </c>
      <c r="F6532" s="53" t="s">
        <v>201</v>
      </c>
    </row>
    <row r="6533" spans="1:6" x14ac:dyDescent="0.2">
      <c r="A6533" s="202" t="s">
        <v>10142</v>
      </c>
      <c r="B6533" s="203">
        <v>472.44</v>
      </c>
      <c r="D6533" s="53" t="s">
        <v>9807</v>
      </c>
      <c r="E6533" s="55" t="s">
        <v>9808</v>
      </c>
      <c r="F6533" s="53" t="s">
        <v>201</v>
      </c>
    </row>
    <row r="6534" spans="1:6" x14ac:dyDescent="0.2">
      <c r="A6534" s="202" t="s">
        <v>10143</v>
      </c>
      <c r="B6534" s="203">
        <v>1357.82</v>
      </c>
      <c r="D6534" s="53" t="s">
        <v>9809</v>
      </c>
      <c r="E6534" s="55" t="s">
        <v>9808</v>
      </c>
      <c r="F6534" s="53" t="s">
        <v>201</v>
      </c>
    </row>
    <row r="6535" spans="1:6" x14ac:dyDescent="0.2">
      <c r="A6535" s="202" t="s">
        <v>10145</v>
      </c>
      <c r="B6535" s="203">
        <v>1297.55</v>
      </c>
      <c r="D6535" s="53" t="s">
        <v>9810</v>
      </c>
      <c r="E6535" s="55" t="s">
        <v>9811</v>
      </c>
      <c r="F6535" s="53" t="s">
        <v>201</v>
      </c>
    </row>
    <row r="6536" spans="1:6" x14ac:dyDescent="0.2">
      <c r="A6536" s="202" t="s">
        <v>10146</v>
      </c>
      <c r="B6536" s="203">
        <v>176.24</v>
      </c>
      <c r="D6536" s="53" t="s">
        <v>9812</v>
      </c>
      <c r="E6536" s="55" t="s">
        <v>9811</v>
      </c>
      <c r="F6536" s="53" t="s">
        <v>201</v>
      </c>
    </row>
    <row r="6537" spans="1:6" x14ac:dyDescent="0.2">
      <c r="A6537" s="202" t="s">
        <v>10148</v>
      </c>
      <c r="B6537" s="203">
        <v>171.22</v>
      </c>
      <c r="D6537" s="53" t="s">
        <v>9813</v>
      </c>
      <c r="E6537" s="55" t="s">
        <v>9814</v>
      </c>
      <c r="F6537" s="53" t="s">
        <v>201</v>
      </c>
    </row>
    <row r="6538" spans="1:6" x14ac:dyDescent="0.2">
      <c r="A6538" s="202" t="s">
        <v>10149</v>
      </c>
      <c r="B6538" s="203">
        <v>6.22</v>
      </c>
      <c r="D6538" s="53" t="s">
        <v>9815</v>
      </c>
      <c r="E6538" s="55" t="s">
        <v>9814</v>
      </c>
      <c r="F6538" s="53" t="s">
        <v>201</v>
      </c>
    </row>
    <row r="6539" spans="1:6" x14ac:dyDescent="0.2">
      <c r="A6539" s="202" t="s">
        <v>10151</v>
      </c>
      <c r="B6539" s="203">
        <v>5.39</v>
      </c>
      <c r="D6539" s="53" t="s">
        <v>9816</v>
      </c>
      <c r="E6539" s="55" t="s">
        <v>9817</v>
      </c>
      <c r="F6539" s="53" t="s">
        <v>201</v>
      </c>
    </row>
    <row r="6540" spans="1:6" x14ac:dyDescent="0.2">
      <c r="A6540" s="202" t="s">
        <v>10155</v>
      </c>
      <c r="B6540" s="203">
        <v>28.66</v>
      </c>
      <c r="D6540" s="53" t="s">
        <v>9818</v>
      </c>
      <c r="E6540" s="55" t="s">
        <v>9817</v>
      </c>
      <c r="F6540" s="53" t="s">
        <v>201</v>
      </c>
    </row>
    <row r="6541" spans="1:6" x14ac:dyDescent="0.2">
      <c r="A6541" s="202" t="s">
        <v>10157</v>
      </c>
      <c r="B6541" s="203">
        <v>27.24</v>
      </c>
      <c r="D6541" s="53" t="s">
        <v>9819</v>
      </c>
      <c r="E6541" s="55" t="s">
        <v>9820</v>
      </c>
      <c r="F6541" s="53" t="s">
        <v>201</v>
      </c>
    </row>
    <row r="6542" spans="1:6" x14ac:dyDescent="0.2">
      <c r="A6542" s="202" t="s">
        <v>10158</v>
      </c>
      <c r="B6542" s="203">
        <v>33.76</v>
      </c>
      <c r="D6542" s="53" t="s">
        <v>9821</v>
      </c>
      <c r="E6542" s="55" t="s">
        <v>9820</v>
      </c>
      <c r="F6542" s="53" t="s">
        <v>201</v>
      </c>
    </row>
    <row r="6543" spans="1:6" x14ac:dyDescent="0.2">
      <c r="A6543" s="202" t="s">
        <v>10160</v>
      </c>
      <c r="B6543" s="203">
        <v>32.270000000000003</v>
      </c>
      <c r="D6543" s="53" t="s">
        <v>9822</v>
      </c>
      <c r="E6543" s="55" t="s">
        <v>9823</v>
      </c>
      <c r="F6543" s="53" t="s">
        <v>201</v>
      </c>
    </row>
    <row r="6544" spans="1:6" x14ac:dyDescent="0.2">
      <c r="A6544" s="202" t="s">
        <v>10161</v>
      </c>
      <c r="B6544" s="203">
        <v>46.57</v>
      </c>
      <c r="D6544" s="53" t="s">
        <v>9824</v>
      </c>
      <c r="E6544" s="55" t="s">
        <v>9823</v>
      </c>
      <c r="F6544" s="53" t="s">
        <v>201</v>
      </c>
    </row>
    <row r="6545" spans="1:6" x14ac:dyDescent="0.2">
      <c r="A6545" s="202" t="s">
        <v>10163</v>
      </c>
      <c r="B6545" s="203">
        <v>44.9</v>
      </c>
      <c r="D6545" s="53" t="s">
        <v>9825</v>
      </c>
      <c r="E6545" s="55" t="s">
        <v>9826</v>
      </c>
      <c r="F6545" s="53" t="s">
        <v>201</v>
      </c>
    </row>
    <row r="6546" spans="1:6" x14ac:dyDescent="0.2">
      <c r="A6546" s="202" t="s">
        <v>10164</v>
      </c>
      <c r="B6546" s="203">
        <v>58.67</v>
      </c>
      <c r="D6546" s="53" t="s">
        <v>9827</v>
      </c>
      <c r="E6546" s="55" t="s">
        <v>9826</v>
      </c>
      <c r="F6546" s="53" t="s">
        <v>201</v>
      </c>
    </row>
    <row r="6547" spans="1:6" x14ac:dyDescent="0.2">
      <c r="A6547" s="202" t="s">
        <v>10166</v>
      </c>
      <c r="B6547" s="203">
        <v>56.85</v>
      </c>
      <c r="D6547" s="53" t="s">
        <v>9828</v>
      </c>
      <c r="E6547" s="55" t="s">
        <v>9829</v>
      </c>
      <c r="F6547" s="53" t="s">
        <v>201</v>
      </c>
    </row>
    <row r="6548" spans="1:6" x14ac:dyDescent="0.2">
      <c r="A6548" s="202" t="s">
        <v>10167</v>
      </c>
      <c r="B6548" s="203">
        <v>67.47</v>
      </c>
      <c r="D6548" s="53" t="s">
        <v>9830</v>
      </c>
      <c r="E6548" s="55" t="s">
        <v>9829</v>
      </c>
      <c r="F6548" s="53" t="s">
        <v>201</v>
      </c>
    </row>
    <row r="6549" spans="1:6" x14ac:dyDescent="0.2">
      <c r="A6549" s="202" t="s">
        <v>10169</v>
      </c>
      <c r="B6549" s="203">
        <v>65.47</v>
      </c>
      <c r="D6549" s="53" t="s">
        <v>9831</v>
      </c>
      <c r="E6549" s="55" t="s">
        <v>9832</v>
      </c>
      <c r="F6549" s="53" t="s">
        <v>201</v>
      </c>
    </row>
    <row r="6550" spans="1:6" x14ac:dyDescent="0.2">
      <c r="A6550" s="202" t="s">
        <v>10170</v>
      </c>
      <c r="B6550" s="203">
        <v>35.659999999999997</v>
      </c>
      <c r="D6550" s="53" t="s">
        <v>9833</v>
      </c>
      <c r="E6550" s="55" t="s">
        <v>9832</v>
      </c>
      <c r="F6550" s="53" t="s">
        <v>201</v>
      </c>
    </row>
    <row r="6551" spans="1:6" x14ac:dyDescent="0.2">
      <c r="A6551" s="202" t="s">
        <v>10172</v>
      </c>
      <c r="B6551" s="203">
        <v>34.17</v>
      </c>
      <c r="D6551" s="53" t="s">
        <v>9834</v>
      </c>
      <c r="E6551" s="55" t="s">
        <v>9835</v>
      </c>
      <c r="F6551" s="53" t="s">
        <v>201</v>
      </c>
    </row>
    <row r="6552" spans="1:6" x14ac:dyDescent="0.2">
      <c r="A6552" s="202" t="s">
        <v>10173</v>
      </c>
      <c r="B6552" s="203">
        <v>49.08</v>
      </c>
      <c r="D6552" s="53" t="s">
        <v>9836</v>
      </c>
      <c r="E6552" s="55" t="s">
        <v>9835</v>
      </c>
      <c r="F6552" s="53" t="s">
        <v>201</v>
      </c>
    </row>
    <row r="6553" spans="1:6" x14ac:dyDescent="0.2">
      <c r="A6553" s="202" t="s">
        <v>10175</v>
      </c>
      <c r="B6553" s="203">
        <v>47.41</v>
      </c>
      <c r="D6553" s="53" t="s">
        <v>9837</v>
      </c>
      <c r="E6553" s="55" t="s">
        <v>9838</v>
      </c>
      <c r="F6553" s="53" t="s">
        <v>201</v>
      </c>
    </row>
    <row r="6554" spans="1:6" x14ac:dyDescent="0.2">
      <c r="A6554" s="202" t="s">
        <v>10176</v>
      </c>
      <c r="B6554" s="203">
        <v>62.47</v>
      </c>
      <c r="D6554" s="53" t="s">
        <v>9839</v>
      </c>
      <c r="E6554" s="55" t="s">
        <v>9838</v>
      </c>
      <c r="F6554" s="53" t="s">
        <v>201</v>
      </c>
    </row>
    <row r="6555" spans="1:6" x14ac:dyDescent="0.2">
      <c r="A6555" s="202" t="s">
        <v>10178</v>
      </c>
      <c r="B6555" s="203">
        <v>60.65</v>
      </c>
      <c r="D6555" s="53" t="s">
        <v>9840</v>
      </c>
      <c r="E6555" s="55" t="s">
        <v>9841</v>
      </c>
      <c r="F6555" s="53" t="s">
        <v>83</v>
      </c>
    </row>
    <row r="6556" spans="1:6" x14ac:dyDescent="0.2">
      <c r="A6556" s="202" t="s">
        <v>10179</v>
      </c>
      <c r="B6556" s="203">
        <v>7.5</v>
      </c>
      <c r="D6556" s="53" t="s">
        <v>9842</v>
      </c>
      <c r="E6556" s="55" t="s">
        <v>9841</v>
      </c>
      <c r="F6556" s="53" t="s">
        <v>83</v>
      </c>
    </row>
    <row r="6557" spans="1:6" x14ac:dyDescent="0.2">
      <c r="A6557" s="202" t="s">
        <v>10181</v>
      </c>
      <c r="B6557" s="203">
        <v>7.32</v>
      </c>
      <c r="D6557" s="53" t="s">
        <v>9843</v>
      </c>
      <c r="E6557" s="55" t="s">
        <v>9844</v>
      </c>
      <c r="F6557" s="53" t="s">
        <v>83</v>
      </c>
    </row>
    <row r="6558" spans="1:6" x14ac:dyDescent="0.2">
      <c r="A6558" s="202" t="s">
        <v>10182</v>
      </c>
      <c r="B6558" s="203">
        <v>10.58</v>
      </c>
      <c r="D6558" s="53" t="s">
        <v>9845</v>
      </c>
      <c r="E6558" s="55" t="s">
        <v>9844</v>
      </c>
      <c r="F6558" s="53" t="s">
        <v>83</v>
      </c>
    </row>
    <row r="6559" spans="1:6" x14ac:dyDescent="0.2">
      <c r="A6559" s="202" t="s">
        <v>10184</v>
      </c>
      <c r="B6559" s="203">
        <v>10.4</v>
      </c>
      <c r="D6559" s="53" t="s">
        <v>9846</v>
      </c>
      <c r="E6559" s="55" t="s">
        <v>9847</v>
      </c>
      <c r="F6559" s="53" t="s">
        <v>4247</v>
      </c>
    </row>
    <row r="6560" spans="1:6" x14ac:dyDescent="0.2">
      <c r="A6560" s="202" t="s">
        <v>10185</v>
      </c>
      <c r="B6560" s="203">
        <v>13.21</v>
      </c>
      <c r="D6560" s="53" t="s">
        <v>9848</v>
      </c>
      <c r="E6560" s="55" t="s">
        <v>9847</v>
      </c>
      <c r="F6560" s="53" t="s">
        <v>4247</v>
      </c>
    </row>
    <row r="6561" spans="1:6" x14ac:dyDescent="0.2">
      <c r="A6561" s="202" t="s">
        <v>10187</v>
      </c>
      <c r="B6561" s="203">
        <v>13.09</v>
      </c>
      <c r="D6561" s="53" t="s">
        <v>9849</v>
      </c>
      <c r="E6561" s="55" t="s">
        <v>9850</v>
      </c>
      <c r="F6561" s="53" t="s">
        <v>83</v>
      </c>
    </row>
    <row r="6562" spans="1:6" x14ac:dyDescent="0.2">
      <c r="A6562" s="202" t="s">
        <v>10188</v>
      </c>
      <c r="B6562" s="203">
        <v>11.48</v>
      </c>
      <c r="D6562" s="53" t="s">
        <v>9851</v>
      </c>
      <c r="E6562" s="55" t="s">
        <v>9850</v>
      </c>
      <c r="F6562" s="53" t="s">
        <v>83</v>
      </c>
    </row>
    <row r="6563" spans="1:6" x14ac:dyDescent="0.2">
      <c r="A6563" s="202" t="s">
        <v>10190</v>
      </c>
      <c r="B6563" s="203">
        <v>11.18</v>
      </c>
      <c r="D6563" s="53" t="s">
        <v>9852</v>
      </c>
      <c r="E6563" s="55" t="s">
        <v>9853</v>
      </c>
      <c r="F6563" s="53" t="s">
        <v>83</v>
      </c>
    </row>
    <row r="6564" spans="1:6" x14ac:dyDescent="0.2">
      <c r="A6564" s="202" t="s">
        <v>10191</v>
      </c>
      <c r="B6564" s="203">
        <v>19.059999999999999</v>
      </c>
      <c r="D6564" s="53" t="s">
        <v>9854</v>
      </c>
      <c r="E6564" s="55" t="s">
        <v>9853</v>
      </c>
      <c r="F6564" s="53" t="s">
        <v>83</v>
      </c>
    </row>
    <row r="6565" spans="1:6" x14ac:dyDescent="0.2">
      <c r="A6565" s="202" t="s">
        <v>10193</v>
      </c>
      <c r="B6565" s="203">
        <v>18.16</v>
      </c>
      <c r="D6565" s="53" t="s">
        <v>9855</v>
      </c>
      <c r="E6565" s="55" t="s">
        <v>9856</v>
      </c>
      <c r="F6565" s="53" t="s">
        <v>83</v>
      </c>
    </row>
    <row r="6566" spans="1:6" x14ac:dyDescent="0.2">
      <c r="A6566" s="202" t="s">
        <v>10194</v>
      </c>
      <c r="B6566" s="203">
        <v>18.23</v>
      </c>
      <c r="D6566" s="53" t="s">
        <v>9857</v>
      </c>
      <c r="E6566" s="55" t="s">
        <v>9856</v>
      </c>
      <c r="F6566" s="53" t="s">
        <v>83</v>
      </c>
    </row>
    <row r="6567" spans="1:6" x14ac:dyDescent="0.2">
      <c r="A6567" s="202" t="s">
        <v>10196</v>
      </c>
      <c r="B6567" s="203">
        <v>17.03</v>
      </c>
      <c r="D6567" s="53" t="s">
        <v>9858</v>
      </c>
      <c r="E6567" s="55" t="s">
        <v>9859</v>
      </c>
      <c r="F6567" s="53" t="s">
        <v>83</v>
      </c>
    </row>
    <row r="6568" spans="1:6" x14ac:dyDescent="0.2">
      <c r="A6568" s="202" t="s">
        <v>10197</v>
      </c>
      <c r="B6568" s="203">
        <v>18.23</v>
      </c>
      <c r="D6568" s="53" t="s">
        <v>9860</v>
      </c>
      <c r="E6568" s="55" t="s">
        <v>9859</v>
      </c>
      <c r="F6568" s="53" t="s">
        <v>83</v>
      </c>
    </row>
    <row r="6569" spans="1:6" x14ac:dyDescent="0.2">
      <c r="A6569" s="202" t="s">
        <v>10199</v>
      </c>
      <c r="B6569" s="203">
        <v>17.03</v>
      </c>
      <c r="D6569" s="53" t="s">
        <v>9861</v>
      </c>
      <c r="E6569" s="55" t="s">
        <v>9862</v>
      </c>
      <c r="F6569" s="53" t="s">
        <v>83</v>
      </c>
    </row>
    <row r="6570" spans="1:6" x14ac:dyDescent="0.2">
      <c r="A6570" s="202" t="s">
        <v>10200</v>
      </c>
      <c r="B6570" s="203">
        <v>6.44</v>
      </c>
      <c r="D6570" s="53" t="s">
        <v>9863</v>
      </c>
      <c r="E6570" s="55" t="s">
        <v>9862</v>
      </c>
      <c r="F6570" s="53" t="s">
        <v>83</v>
      </c>
    </row>
    <row r="6571" spans="1:6" x14ac:dyDescent="0.2">
      <c r="A6571" s="202" t="s">
        <v>10202</v>
      </c>
      <c r="B6571" s="203">
        <v>6.14</v>
      </c>
      <c r="D6571" s="53" t="s">
        <v>9864</v>
      </c>
      <c r="E6571" s="55" t="s">
        <v>9865</v>
      </c>
      <c r="F6571" s="53" t="s">
        <v>83</v>
      </c>
    </row>
    <row r="6572" spans="1:6" x14ac:dyDescent="0.2">
      <c r="A6572" s="202" t="s">
        <v>10203</v>
      </c>
      <c r="B6572" s="203">
        <v>7.81</v>
      </c>
      <c r="D6572" s="53" t="s">
        <v>9866</v>
      </c>
      <c r="E6572" s="55" t="s">
        <v>9865</v>
      </c>
      <c r="F6572" s="53" t="s">
        <v>83</v>
      </c>
    </row>
    <row r="6573" spans="1:6" x14ac:dyDescent="0.2">
      <c r="A6573" s="202" t="s">
        <v>10205</v>
      </c>
      <c r="B6573" s="203">
        <v>7.45</v>
      </c>
      <c r="D6573" s="53" t="s">
        <v>9867</v>
      </c>
      <c r="E6573" s="55" t="s">
        <v>9868</v>
      </c>
      <c r="F6573" s="53" t="s">
        <v>83</v>
      </c>
    </row>
    <row r="6574" spans="1:6" x14ac:dyDescent="0.2">
      <c r="A6574" s="202" t="s">
        <v>10206</v>
      </c>
      <c r="B6574" s="203">
        <v>11.32</v>
      </c>
      <c r="D6574" s="53" t="s">
        <v>9869</v>
      </c>
      <c r="E6574" s="55" t="s">
        <v>9868</v>
      </c>
      <c r="F6574" s="53" t="s">
        <v>83</v>
      </c>
    </row>
    <row r="6575" spans="1:6" x14ac:dyDescent="0.2">
      <c r="A6575" s="202" t="s">
        <v>10208</v>
      </c>
      <c r="B6575" s="203">
        <v>10.93</v>
      </c>
      <c r="D6575" s="53" t="s">
        <v>9870</v>
      </c>
      <c r="E6575" s="55" t="s">
        <v>9871</v>
      </c>
      <c r="F6575" s="53" t="s">
        <v>83</v>
      </c>
    </row>
    <row r="6576" spans="1:6" x14ac:dyDescent="0.2">
      <c r="A6576" s="202" t="s">
        <v>10209</v>
      </c>
      <c r="B6576" s="203">
        <v>14.34</v>
      </c>
      <c r="D6576" s="53" t="s">
        <v>9872</v>
      </c>
      <c r="E6576" s="55" t="s">
        <v>9871</v>
      </c>
      <c r="F6576" s="53" t="s">
        <v>83</v>
      </c>
    </row>
    <row r="6577" spans="1:6" x14ac:dyDescent="0.2">
      <c r="A6577" s="202" t="s">
        <v>10211</v>
      </c>
      <c r="B6577" s="203">
        <v>13.92</v>
      </c>
      <c r="D6577" s="53" t="s">
        <v>9873</v>
      </c>
      <c r="E6577" s="55" t="s">
        <v>9874</v>
      </c>
      <c r="F6577" s="53" t="s">
        <v>83</v>
      </c>
    </row>
    <row r="6578" spans="1:6" x14ac:dyDescent="0.2">
      <c r="A6578" s="202" t="s">
        <v>10212</v>
      </c>
      <c r="B6578" s="203">
        <v>20.170000000000002</v>
      </c>
      <c r="D6578" s="53" t="s">
        <v>9875</v>
      </c>
      <c r="E6578" s="55" t="s">
        <v>9874</v>
      </c>
      <c r="F6578" s="53" t="s">
        <v>83</v>
      </c>
    </row>
    <row r="6579" spans="1:6" x14ac:dyDescent="0.2">
      <c r="A6579" s="202" t="s">
        <v>10214</v>
      </c>
      <c r="B6579" s="203">
        <v>19.72</v>
      </c>
      <c r="D6579" s="53" t="s">
        <v>9876</v>
      </c>
      <c r="E6579" s="55" t="s">
        <v>9877</v>
      </c>
      <c r="F6579" s="53" t="s">
        <v>83</v>
      </c>
    </row>
    <row r="6580" spans="1:6" x14ac:dyDescent="0.2">
      <c r="A6580" s="202" t="s">
        <v>10215</v>
      </c>
      <c r="B6580" s="203">
        <v>6.39</v>
      </c>
      <c r="D6580" s="53" t="s">
        <v>9878</v>
      </c>
      <c r="E6580" s="55" t="s">
        <v>9877</v>
      </c>
      <c r="F6580" s="53" t="s">
        <v>83</v>
      </c>
    </row>
    <row r="6581" spans="1:6" x14ac:dyDescent="0.2">
      <c r="A6581" s="202" t="s">
        <v>10217</v>
      </c>
      <c r="B6581" s="203">
        <v>6.12</v>
      </c>
      <c r="D6581" s="53" t="s">
        <v>9879</v>
      </c>
      <c r="E6581" s="55" t="s">
        <v>9880</v>
      </c>
      <c r="F6581" s="53" t="s">
        <v>83</v>
      </c>
    </row>
    <row r="6582" spans="1:6" x14ac:dyDescent="0.2">
      <c r="A6582" s="202" t="s">
        <v>10218</v>
      </c>
      <c r="B6582" s="203">
        <v>26.47</v>
      </c>
      <c r="D6582" s="53" t="s">
        <v>9881</v>
      </c>
      <c r="E6582" s="55" t="s">
        <v>9880</v>
      </c>
      <c r="F6582" s="53" t="s">
        <v>83</v>
      </c>
    </row>
    <row r="6583" spans="1:6" x14ac:dyDescent="0.2">
      <c r="A6583" s="202" t="s">
        <v>10220</v>
      </c>
      <c r="B6583" s="203">
        <v>25.85</v>
      </c>
      <c r="D6583" s="53" t="s">
        <v>9882</v>
      </c>
      <c r="E6583" s="55" t="s">
        <v>9883</v>
      </c>
      <c r="F6583" s="53" t="s">
        <v>83</v>
      </c>
    </row>
    <row r="6584" spans="1:6" x14ac:dyDescent="0.2">
      <c r="A6584" s="202" t="s">
        <v>10221</v>
      </c>
      <c r="B6584" s="203">
        <v>28.93</v>
      </c>
      <c r="D6584" s="53" t="s">
        <v>9884</v>
      </c>
      <c r="E6584" s="55" t="s">
        <v>9883</v>
      </c>
      <c r="F6584" s="53" t="s">
        <v>83</v>
      </c>
    </row>
    <row r="6585" spans="1:6" x14ac:dyDescent="0.2">
      <c r="A6585" s="202" t="s">
        <v>10223</v>
      </c>
      <c r="B6585" s="203">
        <v>27.97</v>
      </c>
      <c r="D6585" s="53" t="s">
        <v>9885</v>
      </c>
      <c r="E6585" s="55" t="s">
        <v>9886</v>
      </c>
      <c r="F6585" s="53" t="s">
        <v>83</v>
      </c>
    </row>
    <row r="6586" spans="1:6" x14ac:dyDescent="0.2">
      <c r="A6586" s="202" t="s">
        <v>10224</v>
      </c>
      <c r="B6586" s="203">
        <v>35.340000000000003</v>
      </c>
      <c r="D6586" s="53" t="s">
        <v>9887</v>
      </c>
      <c r="E6586" s="55" t="s">
        <v>9886</v>
      </c>
      <c r="F6586" s="53" t="s">
        <v>83</v>
      </c>
    </row>
    <row r="6587" spans="1:6" x14ac:dyDescent="0.2">
      <c r="A6587" s="202" t="s">
        <v>10226</v>
      </c>
      <c r="B6587" s="203">
        <v>34.36</v>
      </c>
      <c r="D6587" s="53" t="s">
        <v>9888</v>
      </c>
      <c r="E6587" s="55" t="s">
        <v>9889</v>
      </c>
      <c r="F6587" s="53" t="s">
        <v>83</v>
      </c>
    </row>
    <row r="6588" spans="1:6" x14ac:dyDescent="0.2">
      <c r="A6588" s="202" t="s">
        <v>10227</v>
      </c>
      <c r="B6588" s="203">
        <v>35.53</v>
      </c>
      <c r="D6588" s="53" t="s">
        <v>9890</v>
      </c>
      <c r="E6588" s="55" t="s">
        <v>9889</v>
      </c>
      <c r="F6588" s="53" t="s">
        <v>83</v>
      </c>
    </row>
    <row r="6589" spans="1:6" x14ac:dyDescent="0.2">
      <c r="A6589" s="202" t="s">
        <v>10229</v>
      </c>
      <c r="B6589" s="203">
        <v>34.53</v>
      </c>
      <c r="D6589" s="53" t="s">
        <v>9891</v>
      </c>
      <c r="E6589" s="55" t="s">
        <v>9892</v>
      </c>
      <c r="F6589" s="53" t="s">
        <v>83</v>
      </c>
    </row>
    <row r="6590" spans="1:6" x14ac:dyDescent="0.2">
      <c r="A6590" s="202" t="s">
        <v>10230</v>
      </c>
      <c r="B6590" s="203">
        <v>46.22</v>
      </c>
      <c r="D6590" s="53" t="s">
        <v>9893</v>
      </c>
      <c r="E6590" s="55" t="s">
        <v>9892</v>
      </c>
      <c r="F6590" s="53" t="s">
        <v>83</v>
      </c>
    </row>
    <row r="6591" spans="1:6" x14ac:dyDescent="0.2">
      <c r="A6591" s="202" t="s">
        <v>10232</v>
      </c>
      <c r="B6591" s="203">
        <v>45.19</v>
      </c>
      <c r="D6591" s="53" t="s">
        <v>9894</v>
      </c>
      <c r="E6591" s="55" t="s">
        <v>9895</v>
      </c>
      <c r="F6591" s="53" t="s">
        <v>83</v>
      </c>
    </row>
    <row r="6592" spans="1:6" x14ac:dyDescent="0.2">
      <c r="A6592" s="202" t="s">
        <v>10233</v>
      </c>
      <c r="B6592" s="203">
        <v>46.41</v>
      </c>
      <c r="D6592" s="53" t="s">
        <v>9896</v>
      </c>
      <c r="E6592" s="55" t="s">
        <v>9895</v>
      </c>
      <c r="F6592" s="53" t="s">
        <v>83</v>
      </c>
    </row>
    <row r="6593" spans="1:6" x14ac:dyDescent="0.2">
      <c r="A6593" s="202" t="s">
        <v>10235</v>
      </c>
      <c r="B6593" s="203">
        <v>45.35</v>
      </c>
      <c r="D6593" s="53" t="s">
        <v>9897</v>
      </c>
      <c r="E6593" s="55" t="s">
        <v>9898</v>
      </c>
      <c r="F6593" s="53" t="s">
        <v>83</v>
      </c>
    </row>
    <row r="6594" spans="1:6" x14ac:dyDescent="0.2">
      <c r="A6594" s="202" t="s">
        <v>10236</v>
      </c>
      <c r="B6594" s="203">
        <v>54.76</v>
      </c>
      <c r="D6594" s="53" t="s">
        <v>9899</v>
      </c>
      <c r="E6594" s="55" t="s">
        <v>9898</v>
      </c>
      <c r="F6594" s="53" t="s">
        <v>83</v>
      </c>
    </row>
    <row r="6595" spans="1:6" x14ac:dyDescent="0.2">
      <c r="A6595" s="202" t="s">
        <v>10238</v>
      </c>
      <c r="B6595" s="203">
        <v>53.68</v>
      </c>
      <c r="D6595" s="53" t="s">
        <v>9900</v>
      </c>
      <c r="E6595" s="55" t="s">
        <v>9901</v>
      </c>
      <c r="F6595" s="53" t="s">
        <v>201</v>
      </c>
    </row>
    <row r="6596" spans="1:6" x14ac:dyDescent="0.2">
      <c r="A6596" s="202" t="s">
        <v>10239</v>
      </c>
      <c r="B6596" s="203">
        <v>55.32</v>
      </c>
      <c r="D6596" s="53" t="s">
        <v>9902</v>
      </c>
      <c r="E6596" s="55" t="s">
        <v>9901</v>
      </c>
      <c r="F6596" s="53" t="s">
        <v>201</v>
      </c>
    </row>
    <row r="6597" spans="1:6" x14ac:dyDescent="0.2">
      <c r="A6597" s="202" t="s">
        <v>10241</v>
      </c>
      <c r="B6597" s="203">
        <v>54.17</v>
      </c>
      <c r="D6597" s="53" t="s">
        <v>9903</v>
      </c>
      <c r="E6597" s="55" t="s">
        <v>9904</v>
      </c>
      <c r="F6597" s="53" t="s">
        <v>201</v>
      </c>
    </row>
    <row r="6598" spans="1:6" x14ac:dyDescent="0.2">
      <c r="A6598" s="202" t="s">
        <v>10242</v>
      </c>
      <c r="B6598" s="203">
        <v>65.150000000000006</v>
      </c>
      <c r="D6598" s="53" t="s">
        <v>9905</v>
      </c>
      <c r="E6598" s="55" t="s">
        <v>9904</v>
      </c>
      <c r="F6598" s="53" t="s">
        <v>201</v>
      </c>
    </row>
    <row r="6599" spans="1:6" x14ac:dyDescent="0.2">
      <c r="A6599" s="202" t="s">
        <v>10244</v>
      </c>
      <c r="B6599" s="203">
        <v>63.92</v>
      </c>
      <c r="D6599" s="53" t="s">
        <v>9906</v>
      </c>
      <c r="E6599" s="55" t="s">
        <v>9907</v>
      </c>
      <c r="F6599" s="53" t="s">
        <v>201</v>
      </c>
    </row>
    <row r="6600" spans="1:6" x14ac:dyDescent="0.2">
      <c r="A6600" s="202" t="s">
        <v>10245</v>
      </c>
      <c r="B6600" s="203">
        <v>81.14</v>
      </c>
      <c r="D6600" s="53" t="s">
        <v>9908</v>
      </c>
      <c r="E6600" s="55" t="s">
        <v>9907</v>
      </c>
      <c r="F6600" s="53" t="s">
        <v>201</v>
      </c>
    </row>
    <row r="6601" spans="1:6" x14ac:dyDescent="0.2">
      <c r="A6601" s="202" t="s">
        <v>10247</v>
      </c>
      <c r="B6601" s="203">
        <v>79.86</v>
      </c>
      <c r="D6601" s="53" t="s">
        <v>9909</v>
      </c>
      <c r="E6601" s="55" t="s">
        <v>9910</v>
      </c>
      <c r="F6601" s="53" t="s">
        <v>201</v>
      </c>
    </row>
    <row r="6602" spans="1:6" x14ac:dyDescent="0.2">
      <c r="A6602" s="202" t="s">
        <v>10248</v>
      </c>
      <c r="B6602" s="203">
        <v>112.63</v>
      </c>
      <c r="D6602" s="53" t="s">
        <v>9911</v>
      </c>
      <c r="E6602" s="55" t="s">
        <v>9910</v>
      </c>
      <c r="F6602" s="53" t="s">
        <v>201</v>
      </c>
    </row>
    <row r="6603" spans="1:6" x14ac:dyDescent="0.2">
      <c r="A6603" s="202" t="s">
        <v>10250</v>
      </c>
      <c r="B6603" s="203">
        <v>111.3</v>
      </c>
      <c r="D6603" s="53" t="s">
        <v>9912</v>
      </c>
      <c r="E6603" s="55" t="s">
        <v>9913</v>
      </c>
      <c r="F6603" s="53" t="s">
        <v>201</v>
      </c>
    </row>
    <row r="6604" spans="1:6" x14ac:dyDescent="0.2">
      <c r="A6604" s="202" t="s">
        <v>10251</v>
      </c>
      <c r="B6604" s="203">
        <v>144.30000000000001</v>
      </c>
      <c r="D6604" s="53" t="s">
        <v>9914</v>
      </c>
      <c r="E6604" s="55" t="s">
        <v>9913</v>
      </c>
      <c r="F6604" s="53" t="s">
        <v>201</v>
      </c>
    </row>
    <row r="6605" spans="1:6" x14ac:dyDescent="0.2">
      <c r="A6605" s="202" t="s">
        <v>10253</v>
      </c>
      <c r="B6605" s="203">
        <v>142.88999999999999</v>
      </c>
      <c r="D6605" s="53" t="s">
        <v>9915</v>
      </c>
      <c r="E6605" s="55" t="s">
        <v>9916</v>
      </c>
      <c r="F6605" s="53" t="s">
        <v>201</v>
      </c>
    </row>
    <row r="6606" spans="1:6" x14ac:dyDescent="0.2">
      <c r="A6606" s="202" t="s">
        <v>10254</v>
      </c>
      <c r="B6606" s="203">
        <v>52.94</v>
      </c>
      <c r="D6606" s="53" t="s">
        <v>9917</v>
      </c>
      <c r="E6606" s="55" t="s">
        <v>9916</v>
      </c>
      <c r="F6606" s="53" t="s">
        <v>201</v>
      </c>
    </row>
    <row r="6607" spans="1:6" x14ac:dyDescent="0.2">
      <c r="A6607" s="202" t="s">
        <v>10256</v>
      </c>
      <c r="B6607" s="203">
        <v>51.48</v>
      </c>
      <c r="D6607" s="53" t="s">
        <v>9918</v>
      </c>
      <c r="E6607" s="55" t="s">
        <v>9919</v>
      </c>
      <c r="F6607" s="53" t="s">
        <v>201</v>
      </c>
    </row>
    <row r="6608" spans="1:6" x14ac:dyDescent="0.2">
      <c r="A6608" s="202" t="s">
        <v>10257</v>
      </c>
      <c r="B6608" s="203">
        <v>70.739999999999995</v>
      </c>
      <c r="D6608" s="53" t="s">
        <v>9920</v>
      </c>
      <c r="E6608" s="55" t="s">
        <v>9919</v>
      </c>
      <c r="F6608" s="53" t="s">
        <v>201</v>
      </c>
    </row>
    <row r="6609" spans="1:6" x14ac:dyDescent="0.2">
      <c r="A6609" s="202" t="s">
        <v>10259</v>
      </c>
      <c r="B6609" s="203">
        <v>69.23</v>
      </c>
      <c r="D6609" s="53" t="s">
        <v>9921</v>
      </c>
      <c r="E6609" s="55" t="s">
        <v>9922</v>
      </c>
      <c r="F6609" s="53" t="s">
        <v>201</v>
      </c>
    </row>
    <row r="6610" spans="1:6" x14ac:dyDescent="0.2">
      <c r="A6610" s="202" t="s">
        <v>10260</v>
      </c>
      <c r="B6610" s="203">
        <v>84.32</v>
      </c>
      <c r="D6610" s="53" t="s">
        <v>9923</v>
      </c>
      <c r="E6610" s="55" t="s">
        <v>9922</v>
      </c>
      <c r="F6610" s="53" t="s">
        <v>201</v>
      </c>
    </row>
    <row r="6611" spans="1:6" x14ac:dyDescent="0.2">
      <c r="A6611" s="202" t="s">
        <v>10262</v>
      </c>
      <c r="B6611" s="203">
        <v>82.69</v>
      </c>
      <c r="D6611" s="53" t="s">
        <v>9924</v>
      </c>
      <c r="E6611" s="55" t="s">
        <v>9925</v>
      </c>
      <c r="F6611" s="53" t="s">
        <v>201</v>
      </c>
    </row>
    <row r="6612" spans="1:6" x14ac:dyDescent="0.2">
      <c r="A6612" s="202" t="s">
        <v>10263</v>
      </c>
      <c r="B6612" s="203">
        <v>98.71</v>
      </c>
      <c r="D6612" s="53" t="s">
        <v>9926</v>
      </c>
      <c r="E6612" s="55" t="s">
        <v>9925</v>
      </c>
      <c r="F6612" s="53" t="s">
        <v>201</v>
      </c>
    </row>
    <row r="6613" spans="1:6" x14ac:dyDescent="0.2">
      <c r="A6613" s="202" t="s">
        <v>10265</v>
      </c>
      <c r="B6613" s="203">
        <v>97.02</v>
      </c>
      <c r="D6613" s="53" t="s">
        <v>9927</v>
      </c>
      <c r="E6613" s="55" t="s">
        <v>9928</v>
      </c>
      <c r="F6613" s="53" t="s">
        <v>201</v>
      </c>
    </row>
    <row r="6614" spans="1:6" x14ac:dyDescent="0.2">
      <c r="A6614" s="202" t="s">
        <v>10266</v>
      </c>
      <c r="B6614" s="203">
        <v>121.57</v>
      </c>
      <c r="D6614" s="53" t="s">
        <v>9929</v>
      </c>
      <c r="E6614" s="55" t="s">
        <v>9928</v>
      </c>
      <c r="F6614" s="53" t="s">
        <v>201</v>
      </c>
    </row>
    <row r="6615" spans="1:6" x14ac:dyDescent="0.2">
      <c r="A6615" s="202" t="s">
        <v>10268</v>
      </c>
      <c r="B6615" s="203">
        <v>119.84</v>
      </c>
      <c r="D6615" s="53" t="s">
        <v>9930</v>
      </c>
      <c r="E6615" s="55" t="s">
        <v>9931</v>
      </c>
      <c r="F6615" s="53" t="s">
        <v>201</v>
      </c>
    </row>
    <row r="6616" spans="1:6" x14ac:dyDescent="0.2">
      <c r="A6616" s="202" t="s">
        <v>10269</v>
      </c>
      <c r="B6616" s="203">
        <v>139.63</v>
      </c>
      <c r="D6616" s="53" t="s">
        <v>9932</v>
      </c>
      <c r="E6616" s="55" t="s">
        <v>9931</v>
      </c>
      <c r="F6616" s="53" t="s">
        <v>201</v>
      </c>
    </row>
    <row r="6617" spans="1:6" x14ac:dyDescent="0.2">
      <c r="A6617" s="202" t="s">
        <v>10271</v>
      </c>
      <c r="B6617" s="203">
        <v>137.83000000000001</v>
      </c>
      <c r="D6617" s="53" t="s">
        <v>9933</v>
      </c>
      <c r="E6617" s="55" t="s">
        <v>9934</v>
      </c>
      <c r="F6617" s="53" t="s">
        <v>201</v>
      </c>
    </row>
    <row r="6618" spans="1:6" x14ac:dyDescent="0.2">
      <c r="A6618" s="202" t="s">
        <v>10272</v>
      </c>
      <c r="B6618" s="203">
        <v>203.24</v>
      </c>
      <c r="D6618" s="53" t="s">
        <v>9935</v>
      </c>
      <c r="E6618" s="55" t="s">
        <v>9934</v>
      </c>
      <c r="F6618" s="53" t="s">
        <v>201</v>
      </c>
    </row>
    <row r="6619" spans="1:6" x14ac:dyDescent="0.2">
      <c r="A6619" s="202" t="s">
        <v>10274</v>
      </c>
      <c r="B6619" s="203">
        <v>201.36</v>
      </c>
      <c r="D6619" s="53" t="s">
        <v>9936</v>
      </c>
      <c r="E6619" s="55" t="s">
        <v>9937</v>
      </c>
      <c r="F6619" s="53" t="s">
        <v>201</v>
      </c>
    </row>
    <row r="6620" spans="1:6" x14ac:dyDescent="0.2">
      <c r="A6620" s="202" t="s">
        <v>10275</v>
      </c>
      <c r="B6620" s="203">
        <v>266.64999999999998</v>
      </c>
      <c r="D6620" s="53" t="s">
        <v>9938</v>
      </c>
      <c r="E6620" s="55" t="s">
        <v>9937</v>
      </c>
      <c r="F6620" s="53" t="s">
        <v>201</v>
      </c>
    </row>
    <row r="6621" spans="1:6" x14ac:dyDescent="0.2">
      <c r="A6621" s="202" t="s">
        <v>10277</v>
      </c>
      <c r="B6621" s="203">
        <v>264.70999999999998</v>
      </c>
      <c r="D6621" s="53" t="s">
        <v>9939</v>
      </c>
      <c r="E6621" s="55" t="s">
        <v>9940</v>
      </c>
      <c r="F6621" s="53" t="s">
        <v>201</v>
      </c>
    </row>
    <row r="6622" spans="1:6" x14ac:dyDescent="0.2">
      <c r="A6622" s="202" t="s">
        <v>10278</v>
      </c>
      <c r="B6622" s="203">
        <v>26.16</v>
      </c>
      <c r="D6622" s="53" t="s">
        <v>9941</v>
      </c>
      <c r="E6622" s="55" t="s">
        <v>9940</v>
      </c>
      <c r="F6622" s="53" t="s">
        <v>201</v>
      </c>
    </row>
    <row r="6623" spans="1:6" x14ac:dyDescent="0.2">
      <c r="A6623" s="202" t="s">
        <v>10280</v>
      </c>
      <c r="B6623" s="203">
        <v>25.18</v>
      </c>
      <c r="D6623" s="53" t="s">
        <v>9942</v>
      </c>
      <c r="E6623" s="55" t="s">
        <v>9943</v>
      </c>
      <c r="F6623" s="53" t="s">
        <v>201</v>
      </c>
    </row>
    <row r="6624" spans="1:6" x14ac:dyDescent="0.2">
      <c r="A6624" s="202" t="s">
        <v>10281</v>
      </c>
      <c r="B6624" s="203">
        <v>46.52</v>
      </c>
      <c r="D6624" s="53" t="s">
        <v>9944</v>
      </c>
      <c r="E6624" s="55" t="s">
        <v>9943</v>
      </c>
      <c r="F6624" s="53" t="s">
        <v>201</v>
      </c>
    </row>
    <row r="6625" spans="1:6" x14ac:dyDescent="0.2">
      <c r="A6625" s="202" t="s">
        <v>10283</v>
      </c>
      <c r="B6625" s="203">
        <v>45.01</v>
      </c>
      <c r="D6625" s="53" t="s">
        <v>9945</v>
      </c>
      <c r="E6625" s="55" t="s">
        <v>9946</v>
      </c>
      <c r="F6625" s="53" t="s">
        <v>201</v>
      </c>
    </row>
    <row r="6626" spans="1:6" x14ac:dyDescent="0.2">
      <c r="A6626" s="202" t="s">
        <v>10284</v>
      </c>
      <c r="B6626" s="203">
        <v>45.37</v>
      </c>
      <c r="D6626" s="53" t="s">
        <v>9947</v>
      </c>
      <c r="E6626" s="55" t="s">
        <v>9946</v>
      </c>
      <c r="F6626" s="53" t="s">
        <v>201</v>
      </c>
    </row>
    <row r="6627" spans="1:6" x14ac:dyDescent="0.2">
      <c r="A6627" s="202" t="s">
        <v>10286</v>
      </c>
      <c r="B6627" s="203">
        <v>43.87</v>
      </c>
      <c r="D6627" s="53" t="s">
        <v>9948</v>
      </c>
      <c r="E6627" s="55" t="s">
        <v>9949</v>
      </c>
      <c r="F6627" s="53" t="s">
        <v>201</v>
      </c>
    </row>
    <row r="6628" spans="1:6" x14ac:dyDescent="0.2">
      <c r="A6628" s="202" t="s">
        <v>10287</v>
      </c>
      <c r="B6628" s="203">
        <v>48.3</v>
      </c>
      <c r="D6628" s="53" t="s">
        <v>9950</v>
      </c>
      <c r="E6628" s="55" t="s">
        <v>9949</v>
      </c>
      <c r="F6628" s="53" t="s">
        <v>201</v>
      </c>
    </row>
    <row r="6629" spans="1:6" x14ac:dyDescent="0.2">
      <c r="A6629" s="202" t="s">
        <v>10289</v>
      </c>
      <c r="B6629" s="203">
        <v>46.79</v>
      </c>
      <c r="D6629" s="53" t="s">
        <v>9951</v>
      </c>
      <c r="E6629" s="55" t="s">
        <v>9952</v>
      </c>
      <c r="F6629" s="53" t="s">
        <v>201</v>
      </c>
    </row>
    <row r="6630" spans="1:6" x14ac:dyDescent="0.2">
      <c r="A6630" s="202" t="s">
        <v>10290</v>
      </c>
      <c r="B6630" s="203">
        <v>68.239999999999995</v>
      </c>
      <c r="D6630" s="53" t="s">
        <v>9953</v>
      </c>
      <c r="E6630" s="55" t="s">
        <v>9952</v>
      </c>
      <c r="F6630" s="53" t="s">
        <v>201</v>
      </c>
    </row>
    <row r="6631" spans="1:6" x14ac:dyDescent="0.2">
      <c r="A6631" s="202" t="s">
        <v>10292</v>
      </c>
      <c r="B6631" s="203">
        <v>65.23</v>
      </c>
      <c r="D6631" s="53" t="s">
        <v>9954</v>
      </c>
      <c r="E6631" s="55" t="s">
        <v>9955</v>
      </c>
      <c r="F6631" s="53" t="s">
        <v>201</v>
      </c>
    </row>
    <row r="6632" spans="1:6" x14ac:dyDescent="0.2">
      <c r="A6632" s="202" t="s">
        <v>10293</v>
      </c>
      <c r="B6632" s="203">
        <v>68.989999999999995</v>
      </c>
      <c r="D6632" s="53" t="s">
        <v>9956</v>
      </c>
      <c r="E6632" s="55" t="s">
        <v>9955</v>
      </c>
      <c r="F6632" s="53" t="s">
        <v>201</v>
      </c>
    </row>
    <row r="6633" spans="1:6" x14ac:dyDescent="0.2">
      <c r="A6633" s="202" t="s">
        <v>10295</v>
      </c>
      <c r="B6633" s="203">
        <v>65.98</v>
      </c>
      <c r="D6633" s="53" t="s">
        <v>9957</v>
      </c>
      <c r="E6633" s="55" t="s">
        <v>9958</v>
      </c>
      <c r="F6633" s="53" t="s">
        <v>201</v>
      </c>
    </row>
    <row r="6634" spans="1:6" x14ac:dyDescent="0.2">
      <c r="A6634" s="202" t="s">
        <v>10296</v>
      </c>
      <c r="B6634" s="203">
        <v>49.03</v>
      </c>
      <c r="D6634" s="53" t="s">
        <v>9959</v>
      </c>
      <c r="E6634" s="55" t="s">
        <v>9958</v>
      </c>
      <c r="F6634" s="53" t="s">
        <v>201</v>
      </c>
    </row>
    <row r="6635" spans="1:6" x14ac:dyDescent="0.2">
      <c r="A6635" s="202" t="s">
        <v>10298</v>
      </c>
      <c r="B6635" s="203">
        <v>47.52</v>
      </c>
      <c r="D6635" s="53" t="s">
        <v>9960</v>
      </c>
      <c r="E6635" s="55" t="s">
        <v>9961</v>
      </c>
      <c r="F6635" s="53" t="s">
        <v>201</v>
      </c>
    </row>
    <row r="6636" spans="1:6" x14ac:dyDescent="0.2">
      <c r="A6636" s="202" t="s">
        <v>10299</v>
      </c>
      <c r="B6636" s="203">
        <v>73.56</v>
      </c>
      <c r="D6636" s="53" t="s">
        <v>9962</v>
      </c>
      <c r="E6636" s="55" t="s">
        <v>9961</v>
      </c>
      <c r="F6636" s="53" t="s">
        <v>201</v>
      </c>
    </row>
    <row r="6637" spans="1:6" x14ac:dyDescent="0.2">
      <c r="A6637" s="202" t="s">
        <v>10301</v>
      </c>
      <c r="B6637" s="203">
        <v>70.55</v>
      </c>
      <c r="D6637" s="53" t="s">
        <v>9963</v>
      </c>
      <c r="E6637" s="55" t="s">
        <v>9964</v>
      </c>
      <c r="F6637" s="53" t="s">
        <v>201</v>
      </c>
    </row>
    <row r="6638" spans="1:6" x14ac:dyDescent="0.2">
      <c r="A6638" s="202" t="s">
        <v>10302</v>
      </c>
      <c r="B6638" s="203">
        <v>80.260000000000005</v>
      </c>
      <c r="D6638" s="53" t="s">
        <v>9965</v>
      </c>
      <c r="E6638" s="55" t="s">
        <v>9964</v>
      </c>
      <c r="F6638" s="53" t="s">
        <v>201</v>
      </c>
    </row>
    <row r="6639" spans="1:6" x14ac:dyDescent="0.2">
      <c r="A6639" s="202" t="s">
        <v>10304</v>
      </c>
      <c r="B6639" s="203">
        <v>76.239999999999995</v>
      </c>
      <c r="D6639" s="53" t="s">
        <v>9966</v>
      </c>
      <c r="E6639" s="55" t="s">
        <v>9967</v>
      </c>
      <c r="F6639" s="53" t="s">
        <v>201</v>
      </c>
    </row>
    <row r="6640" spans="1:6" x14ac:dyDescent="0.2">
      <c r="A6640" s="202" t="s">
        <v>10305</v>
      </c>
      <c r="B6640" s="203">
        <v>91.56</v>
      </c>
      <c r="D6640" s="53" t="s">
        <v>9968</v>
      </c>
      <c r="E6640" s="55" t="s">
        <v>9967</v>
      </c>
      <c r="F6640" s="53" t="s">
        <v>201</v>
      </c>
    </row>
    <row r="6641" spans="1:6" x14ac:dyDescent="0.2">
      <c r="A6641" s="202" t="s">
        <v>10307</v>
      </c>
      <c r="B6641" s="203">
        <v>89.93</v>
      </c>
      <c r="D6641" s="53" t="s">
        <v>9969</v>
      </c>
      <c r="E6641" s="55" t="s">
        <v>9970</v>
      </c>
      <c r="F6641" s="53" t="s">
        <v>201</v>
      </c>
    </row>
    <row r="6642" spans="1:6" x14ac:dyDescent="0.2">
      <c r="A6642" s="202" t="s">
        <v>10308</v>
      </c>
      <c r="B6642" s="203">
        <v>72.16</v>
      </c>
      <c r="D6642" s="53" t="s">
        <v>9971</v>
      </c>
      <c r="E6642" s="55" t="s">
        <v>9970</v>
      </c>
      <c r="F6642" s="53" t="s">
        <v>201</v>
      </c>
    </row>
    <row r="6643" spans="1:6" x14ac:dyDescent="0.2">
      <c r="A6643" s="202" t="s">
        <v>10310</v>
      </c>
      <c r="B6643" s="203">
        <v>68.28</v>
      </c>
      <c r="D6643" s="53" t="s">
        <v>9972</v>
      </c>
      <c r="E6643" s="55" t="s">
        <v>9973</v>
      </c>
      <c r="F6643" s="53" t="s">
        <v>201</v>
      </c>
    </row>
    <row r="6644" spans="1:6" x14ac:dyDescent="0.2">
      <c r="A6644" s="202" t="s">
        <v>10311</v>
      </c>
      <c r="B6644" s="203">
        <v>60.35</v>
      </c>
      <c r="D6644" s="53" t="s">
        <v>9974</v>
      </c>
      <c r="E6644" s="55" t="s">
        <v>9973</v>
      </c>
      <c r="F6644" s="53" t="s">
        <v>201</v>
      </c>
    </row>
    <row r="6645" spans="1:6" x14ac:dyDescent="0.2">
      <c r="A6645" s="202" t="s">
        <v>10313</v>
      </c>
      <c r="B6645" s="203">
        <v>59.97</v>
      </c>
      <c r="D6645" s="53" t="s">
        <v>9975</v>
      </c>
      <c r="E6645" s="55" t="s">
        <v>9976</v>
      </c>
      <c r="F6645" s="53" t="s">
        <v>201</v>
      </c>
    </row>
    <row r="6646" spans="1:6" x14ac:dyDescent="0.2">
      <c r="A6646" s="202" t="s">
        <v>10314</v>
      </c>
      <c r="B6646" s="203">
        <v>249.64</v>
      </c>
      <c r="D6646" s="53" t="s">
        <v>9977</v>
      </c>
      <c r="E6646" s="55" t="s">
        <v>9976</v>
      </c>
      <c r="F6646" s="53" t="s">
        <v>201</v>
      </c>
    </row>
    <row r="6647" spans="1:6" x14ac:dyDescent="0.2">
      <c r="A6647" s="202" t="s">
        <v>10316</v>
      </c>
      <c r="B6647" s="203">
        <v>233.49</v>
      </c>
      <c r="D6647" s="53" t="s">
        <v>9978</v>
      </c>
      <c r="E6647" s="55" t="s">
        <v>9979</v>
      </c>
      <c r="F6647" s="53" t="s">
        <v>201</v>
      </c>
    </row>
    <row r="6648" spans="1:6" x14ac:dyDescent="0.2">
      <c r="A6648" s="202" t="s">
        <v>10317</v>
      </c>
      <c r="B6648" s="203">
        <v>667.3</v>
      </c>
      <c r="D6648" s="53" t="s">
        <v>9980</v>
      </c>
      <c r="E6648" s="55" t="s">
        <v>9979</v>
      </c>
      <c r="F6648" s="53" t="s">
        <v>201</v>
      </c>
    </row>
    <row r="6649" spans="1:6" x14ac:dyDescent="0.2">
      <c r="A6649" s="202" t="s">
        <v>10319</v>
      </c>
      <c r="B6649" s="203">
        <v>667.3</v>
      </c>
      <c r="D6649" s="53" t="s">
        <v>9981</v>
      </c>
      <c r="E6649" s="55" t="s">
        <v>9982</v>
      </c>
      <c r="F6649" s="53" t="s">
        <v>201</v>
      </c>
    </row>
    <row r="6650" spans="1:6" x14ac:dyDescent="0.2">
      <c r="A6650" s="202" t="s">
        <v>10320</v>
      </c>
      <c r="B6650" s="203">
        <v>784.19</v>
      </c>
      <c r="D6650" s="53" t="s">
        <v>9983</v>
      </c>
      <c r="E6650" s="55" t="s">
        <v>9982</v>
      </c>
      <c r="F6650" s="53" t="s">
        <v>201</v>
      </c>
    </row>
    <row r="6651" spans="1:6" x14ac:dyDescent="0.2">
      <c r="A6651" s="202" t="s">
        <v>10322</v>
      </c>
      <c r="B6651" s="203">
        <v>784.19</v>
      </c>
      <c r="D6651" s="53" t="s">
        <v>9984</v>
      </c>
      <c r="E6651" s="55" t="s">
        <v>9985</v>
      </c>
      <c r="F6651" s="53" t="s">
        <v>201</v>
      </c>
    </row>
    <row r="6652" spans="1:6" x14ac:dyDescent="0.2">
      <c r="A6652" s="202" t="s">
        <v>10323</v>
      </c>
      <c r="B6652" s="203">
        <v>868.5</v>
      </c>
      <c r="D6652" s="53" t="s">
        <v>9986</v>
      </c>
      <c r="E6652" s="55" t="s">
        <v>9985</v>
      </c>
      <c r="F6652" s="53" t="s">
        <v>201</v>
      </c>
    </row>
    <row r="6653" spans="1:6" x14ac:dyDescent="0.2">
      <c r="A6653" s="202" t="s">
        <v>10325</v>
      </c>
      <c r="B6653" s="203">
        <v>868.5</v>
      </c>
      <c r="D6653" s="53" t="s">
        <v>9987</v>
      </c>
      <c r="E6653" s="55" t="s">
        <v>9988</v>
      </c>
      <c r="F6653" s="53" t="s">
        <v>201</v>
      </c>
    </row>
    <row r="6654" spans="1:6" x14ac:dyDescent="0.2">
      <c r="A6654" s="202" t="s">
        <v>10326</v>
      </c>
      <c r="B6654" s="203">
        <v>965.42</v>
      </c>
      <c r="D6654" s="53" t="s">
        <v>9989</v>
      </c>
      <c r="E6654" s="55" t="s">
        <v>9988</v>
      </c>
      <c r="F6654" s="53" t="s">
        <v>201</v>
      </c>
    </row>
    <row r="6655" spans="1:6" x14ac:dyDescent="0.2">
      <c r="A6655" s="202" t="s">
        <v>10328</v>
      </c>
      <c r="B6655" s="203">
        <v>965.42</v>
      </c>
      <c r="D6655" s="53" t="s">
        <v>9990</v>
      </c>
      <c r="E6655" s="55" t="s">
        <v>9991</v>
      </c>
      <c r="F6655" s="53" t="s">
        <v>201</v>
      </c>
    </row>
    <row r="6656" spans="1:6" x14ac:dyDescent="0.2">
      <c r="A6656" s="202" t="s">
        <v>10329</v>
      </c>
      <c r="B6656" s="203">
        <v>1056.24</v>
      </c>
      <c r="D6656" s="53" t="s">
        <v>9992</v>
      </c>
      <c r="E6656" s="55" t="s">
        <v>9991</v>
      </c>
      <c r="F6656" s="53" t="s">
        <v>201</v>
      </c>
    </row>
    <row r="6657" spans="1:6" x14ac:dyDescent="0.2">
      <c r="A6657" s="202" t="s">
        <v>10331</v>
      </c>
      <c r="B6657" s="203">
        <v>1056.24</v>
      </c>
      <c r="D6657" s="53" t="s">
        <v>9993</v>
      </c>
      <c r="E6657" s="55" t="s">
        <v>9994</v>
      </c>
      <c r="F6657" s="53" t="s">
        <v>201</v>
      </c>
    </row>
    <row r="6658" spans="1:6" x14ac:dyDescent="0.2">
      <c r="A6658" s="202" t="s">
        <v>10332</v>
      </c>
      <c r="B6658" s="203">
        <v>1149.8</v>
      </c>
      <c r="D6658" s="53" t="s">
        <v>9995</v>
      </c>
      <c r="E6658" s="55" t="s">
        <v>9994</v>
      </c>
      <c r="F6658" s="53" t="s">
        <v>201</v>
      </c>
    </row>
    <row r="6659" spans="1:6" x14ac:dyDescent="0.2">
      <c r="A6659" s="202" t="s">
        <v>10334</v>
      </c>
      <c r="B6659" s="203">
        <v>1149.8</v>
      </c>
      <c r="D6659" s="53" t="s">
        <v>9996</v>
      </c>
      <c r="E6659" s="55" t="s">
        <v>9997</v>
      </c>
      <c r="F6659" s="53" t="s">
        <v>201</v>
      </c>
    </row>
    <row r="6660" spans="1:6" x14ac:dyDescent="0.2">
      <c r="A6660" s="202" t="s">
        <v>10335</v>
      </c>
      <c r="B6660" s="203">
        <v>1257.02</v>
      </c>
      <c r="D6660" s="53" t="s">
        <v>9998</v>
      </c>
      <c r="E6660" s="55" t="s">
        <v>9997</v>
      </c>
      <c r="F6660" s="53" t="s">
        <v>201</v>
      </c>
    </row>
    <row r="6661" spans="1:6" x14ac:dyDescent="0.2">
      <c r="A6661" s="202" t="s">
        <v>10337</v>
      </c>
      <c r="B6661" s="203">
        <v>1257.02</v>
      </c>
      <c r="D6661" s="53" t="s">
        <v>9999</v>
      </c>
      <c r="E6661" s="55" t="s">
        <v>10000</v>
      </c>
      <c r="F6661" s="53" t="s">
        <v>201</v>
      </c>
    </row>
    <row r="6662" spans="1:6" x14ac:dyDescent="0.2">
      <c r="A6662" s="202" t="s">
        <v>10338</v>
      </c>
      <c r="B6662" s="203">
        <v>1354.15</v>
      </c>
      <c r="D6662" s="53" t="s">
        <v>10001</v>
      </c>
      <c r="E6662" s="55" t="s">
        <v>10000</v>
      </c>
      <c r="F6662" s="53" t="s">
        <v>201</v>
      </c>
    </row>
    <row r="6663" spans="1:6" x14ac:dyDescent="0.2">
      <c r="A6663" s="202" t="s">
        <v>10340</v>
      </c>
      <c r="B6663" s="203">
        <v>1354.15</v>
      </c>
      <c r="D6663" s="53" t="s">
        <v>10002</v>
      </c>
      <c r="E6663" s="55" t="s">
        <v>10003</v>
      </c>
      <c r="F6663" s="53" t="s">
        <v>201</v>
      </c>
    </row>
    <row r="6664" spans="1:6" x14ac:dyDescent="0.2">
      <c r="A6664" s="202" t="s">
        <v>10341</v>
      </c>
      <c r="B6664" s="203">
        <v>1448.13</v>
      </c>
      <c r="D6664" s="53" t="s">
        <v>10004</v>
      </c>
      <c r="E6664" s="55" t="s">
        <v>10003</v>
      </c>
      <c r="F6664" s="53" t="s">
        <v>201</v>
      </c>
    </row>
    <row r="6665" spans="1:6" x14ac:dyDescent="0.2">
      <c r="A6665" s="202" t="s">
        <v>10343</v>
      </c>
      <c r="B6665" s="203">
        <v>1448.13</v>
      </c>
      <c r="D6665" s="53" t="s">
        <v>10005</v>
      </c>
      <c r="E6665" s="55" t="s">
        <v>10006</v>
      </c>
      <c r="F6665" s="53" t="s">
        <v>201</v>
      </c>
    </row>
    <row r="6666" spans="1:6" x14ac:dyDescent="0.2">
      <c r="A6666" s="202" t="s">
        <v>10344</v>
      </c>
      <c r="B6666" s="203">
        <v>1542.31</v>
      </c>
      <c r="D6666" s="53" t="s">
        <v>10007</v>
      </c>
      <c r="E6666" s="55" t="s">
        <v>10006</v>
      </c>
      <c r="F6666" s="53" t="s">
        <v>201</v>
      </c>
    </row>
    <row r="6667" spans="1:6" x14ac:dyDescent="0.2">
      <c r="A6667" s="202" t="s">
        <v>10346</v>
      </c>
      <c r="B6667" s="203">
        <v>1542.31</v>
      </c>
      <c r="D6667" s="53" t="s">
        <v>10008</v>
      </c>
      <c r="E6667" s="55" t="s">
        <v>10009</v>
      </c>
      <c r="F6667" s="53" t="s">
        <v>201</v>
      </c>
    </row>
    <row r="6668" spans="1:6" x14ac:dyDescent="0.2">
      <c r="A6668" s="202" t="s">
        <v>10347</v>
      </c>
      <c r="B6668" s="203">
        <v>858.61</v>
      </c>
      <c r="D6668" s="53" t="s">
        <v>10010</v>
      </c>
      <c r="E6668" s="55" t="s">
        <v>10009</v>
      </c>
      <c r="F6668" s="53" t="s">
        <v>201</v>
      </c>
    </row>
    <row r="6669" spans="1:6" x14ac:dyDescent="0.2">
      <c r="A6669" s="202" t="s">
        <v>10349</v>
      </c>
      <c r="B6669" s="203">
        <v>858.61</v>
      </c>
      <c r="D6669" s="53" t="s">
        <v>10011</v>
      </c>
      <c r="E6669" s="55" t="s">
        <v>10012</v>
      </c>
      <c r="F6669" s="53" t="s">
        <v>201</v>
      </c>
    </row>
    <row r="6670" spans="1:6" x14ac:dyDescent="0.2">
      <c r="A6670" s="202" t="s">
        <v>10350</v>
      </c>
      <c r="B6670" s="203">
        <v>946.07</v>
      </c>
      <c r="D6670" s="53" t="s">
        <v>10013</v>
      </c>
      <c r="E6670" s="55" t="s">
        <v>10012</v>
      </c>
      <c r="F6670" s="53" t="s">
        <v>201</v>
      </c>
    </row>
    <row r="6671" spans="1:6" x14ac:dyDescent="0.2">
      <c r="A6671" s="202" t="s">
        <v>10352</v>
      </c>
      <c r="B6671" s="203">
        <v>946.07</v>
      </c>
      <c r="D6671" s="53" t="s">
        <v>10014</v>
      </c>
      <c r="E6671" s="55" t="s">
        <v>10015</v>
      </c>
      <c r="F6671" s="53" t="s">
        <v>201</v>
      </c>
    </row>
    <row r="6672" spans="1:6" x14ac:dyDescent="0.2">
      <c r="A6672" s="202" t="s">
        <v>10353</v>
      </c>
      <c r="B6672" s="203">
        <v>1046.3599999999999</v>
      </c>
      <c r="D6672" s="53" t="s">
        <v>10016</v>
      </c>
      <c r="E6672" s="55" t="s">
        <v>10015</v>
      </c>
      <c r="F6672" s="53" t="s">
        <v>201</v>
      </c>
    </row>
    <row r="6673" spans="1:6" x14ac:dyDescent="0.2">
      <c r="A6673" s="202" t="s">
        <v>10355</v>
      </c>
      <c r="B6673" s="203">
        <v>1046.3599999999999</v>
      </c>
      <c r="D6673" s="53" t="s">
        <v>10017</v>
      </c>
      <c r="E6673" s="55" t="s">
        <v>10018</v>
      </c>
      <c r="F6673" s="53" t="s">
        <v>201</v>
      </c>
    </row>
    <row r="6674" spans="1:6" x14ac:dyDescent="0.2">
      <c r="A6674" s="202" t="s">
        <v>10356</v>
      </c>
      <c r="B6674" s="203">
        <v>1140.55</v>
      </c>
      <c r="D6674" s="53" t="s">
        <v>10019</v>
      </c>
      <c r="E6674" s="55" t="s">
        <v>10018</v>
      </c>
      <c r="F6674" s="53" t="s">
        <v>201</v>
      </c>
    </row>
    <row r="6675" spans="1:6" x14ac:dyDescent="0.2">
      <c r="A6675" s="202" t="s">
        <v>10358</v>
      </c>
      <c r="B6675" s="203">
        <v>1140.55</v>
      </c>
      <c r="D6675" s="53" t="s">
        <v>10020</v>
      </c>
      <c r="E6675" s="55" t="s">
        <v>10021</v>
      </c>
      <c r="F6675" s="53" t="s">
        <v>430</v>
      </c>
    </row>
    <row r="6676" spans="1:6" x14ac:dyDescent="0.2">
      <c r="A6676" s="202" t="s">
        <v>10359</v>
      </c>
      <c r="B6676" s="203">
        <v>1231.27</v>
      </c>
      <c r="D6676" s="53" t="s">
        <v>10022</v>
      </c>
      <c r="E6676" s="55" t="s">
        <v>10021</v>
      </c>
      <c r="F6676" s="53" t="s">
        <v>430</v>
      </c>
    </row>
    <row r="6677" spans="1:6" x14ac:dyDescent="0.2">
      <c r="A6677" s="202" t="s">
        <v>10361</v>
      </c>
      <c r="B6677" s="203">
        <v>1231.27</v>
      </c>
      <c r="D6677" s="53" t="s">
        <v>10023</v>
      </c>
      <c r="E6677" s="55" t="s">
        <v>10024</v>
      </c>
      <c r="F6677" s="53" t="s">
        <v>430</v>
      </c>
    </row>
    <row r="6678" spans="1:6" x14ac:dyDescent="0.2">
      <c r="A6678" s="202" t="s">
        <v>10362</v>
      </c>
      <c r="B6678" s="203">
        <v>1237.6400000000001</v>
      </c>
      <c r="D6678" s="53" t="s">
        <v>10025</v>
      </c>
      <c r="E6678" s="55" t="s">
        <v>10024</v>
      </c>
      <c r="F6678" s="53" t="s">
        <v>430</v>
      </c>
    </row>
    <row r="6679" spans="1:6" x14ac:dyDescent="0.2">
      <c r="A6679" s="202" t="s">
        <v>10364</v>
      </c>
      <c r="B6679" s="203">
        <v>1237.6400000000001</v>
      </c>
      <c r="D6679" s="53" t="s">
        <v>10026</v>
      </c>
      <c r="E6679" s="55" t="s">
        <v>10027</v>
      </c>
      <c r="F6679" s="53" t="s">
        <v>430</v>
      </c>
    </row>
    <row r="6680" spans="1:6" x14ac:dyDescent="0.2">
      <c r="A6680" s="202" t="s">
        <v>10365</v>
      </c>
      <c r="B6680" s="203">
        <v>1441.61</v>
      </c>
      <c r="D6680" s="53" t="s">
        <v>10028</v>
      </c>
      <c r="E6680" s="55" t="s">
        <v>10027</v>
      </c>
      <c r="F6680" s="53" t="s">
        <v>430</v>
      </c>
    </row>
    <row r="6681" spans="1:6" x14ac:dyDescent="0.2">
      <c r="A6681" s="202" t="s">
        <v>10367</v>
      </c>
      <c r="B6681" s="203">
        <v>1441.61</v>
      </c>
      <c r="D6681" s="53" t="s">
        <v>10029</v>
      </c>
      <c r="E6681" s="55" t="s">
        <v>10030</v>
      </c>
      <c r="F6681" s="53" t="s">
        <v>430</v>
      </c>
    </row>
    <row r="6682" spans="1:6" x14ac:dyDescent="0.2">
      <c r="A6682" s="202" t="s">
        <v>10368</v>
      </c>
      <c r="B6682" s="203">
        <v>1542.31</v>
      </c>
      <c r="D6682" s="53" t="s">
        <v>10031</v>
      </c>
      <c r="E6682" s="55" t="s">
        <v>10030</v>
      </c>
      <c r="F6682" s="53" t="s">
        <v>430</v>
      </c>
    </row>
    <row r="6683" spans="1:6" x14ac:dyDescent="0.2">
      <c r="A6683" s="202" t="s">
        <v>10370</v>
      </c>
      <c r="B6683" s="203">
        <v>1542.31</v>
      </c>
      <c r="D6683" s="53" t="s">
        <v>10032</v>
      </c>
      <c r="E6683" s="55" t="s">
        <v>10033</v>
      </c>
      <c r="F6683" s="53" t="s">
        <v>430</v>
      </c>
    </row>
    <row r="6684" spans="1:6" x14ac:dyDescent="0.2">
      <c r="A6684" s="202" t="s">
        <v>10371</v>
      </c>
      <c r="B6684" s="203">
        <v>1636.08</v>
      </c>
      <c r="D6684" s="53" t="s">
        <v>10034</v>
      </c>
      <c r="E6684" s="55" t="s">
        <v>10033</v>
      </c>
      <c r="F6684" s="53" t="s">
        <v>430</v>
      </c>
    </row>
    <row r="6685" spans="1:6" x14ac:dyDescent="0.2">
      <c r="A6685" s="202" t="s">
        <v>10373</v>
      </c>
      <c r="B6685" s="203">
        <v>1636.08</v>
      </c>
      <c r="D6685" s="53" t="s">
        <v>10035</v>
      </c>
      <c r="E6685" s="55" t="s">
        <v>10036</v>
      </c>
      <c r="F6685" s="53" t="s">
        <v>430</v>
      </c>
    </row>
    <row r="6686" spans="1:6" x14ac:dyDescent="0.2">
      <c r="A6686" s="202" t="s">
        <v>10374</v>
      </c>
      <c r="B6686" s="203">
        <v>1742.88</v>
      </c>
      <c r="D6686" s="53" t="s">
        <v>10037</v>
      </c>
      <c r="E6686" s="55" t="s">
        <v>10036</v>
      </c>
      <c r="F6686" s="53" t="s">
        <v>430</v>
      </c>
    </row>
    <row r="6687" spans="1:6" x14ac:dyDescent="0.2">
      <c r="A6687" s="202" t="s">
        <v>10376</v>
      </c>
      <c r="B6687" s="203">
        <v>1742.88</v>
      </c>
      <c r="D6687" s="53" t="s">
        <v>10038</v>
      </c>
      <c r="E6687" s="55" t="s">
        <v>10039</v>
      </c>
      <c r="F6687" s="53" t="s">
        <v>430</v>
      </c>
    </row>
    <row r="6688" spans="1:6" x14ac:dyDescent="0.2">
      <c r="A6688" s="202" t="s">
        <v>10377</v>
      </c>
      <c r="B6688" s="203">
        <v>88.65</v>
      </c>
      <c r="D6688" s="53" t="s">
        <v>10040</v>
      </c>
      <c r="E6688" s="55" t="s">
        <v>10039</v>
      </c>
      <c r="F6688" s="53" t="s">
        <v>430</v>
      </c>
    </row>
    <row r="6689" spans="1:6" x14ac:dyDescent="0.2">
      <c r="A6689" s="202" t="s">
        <v>10379</v>
      </c>
      <c r="B6689" s="203">
        <v>88.65</v>
      </c>
      <c r="D6689" s="53" t="s">
        <v>10041</v>
      </c>
      <c r="E6689" s="55" t="s">
        <v>10042</v>
      </c>
      <c r="F6689" s="53" t="s">
        <v>1147</v>
      </c>
    </row>
    <row r="6690" spans="1:6" x14ac:dyDescent="0.2">
      <c r="A6690" s="202" t="s">
        <v>10380</v>
      </c>
      <c r="B6690" s="203">
        <v>2008.83</v>
      </c>
      <c r="D6690" s="53" t="s">
        <v>10043</v>
      </c>
      <c r="E6690" s="55" t="s">
        <v>10042</v>
      </c>
      <c r="F6690" s="53" t="s">
        <v>1147</v>
      </c>
    </row>
    <row r="6691" spans="1:6" x14ac:dyDescent="0.2">
      <c r="A6691" s="202" t="s">
        <v>10382</v>
      </c>
      <c r="B6691" s="203">
        <v>1863.91</v>
      </c>
      <c r="D6691" s="53" t="s">
        <v>10044</v>
      </c>
      <c r="E6691" s="55" t="s">
        <v>10045</v>
      </c>
      <c r="F6691" s="53" t="s">
        <v>1147</v>
      </c>
    </row>
    <row r="6692" spans="1:6" x14ac:dyDescent="0.2">
      <c r="A6692" s="202" t="s">
        <v>10383</v>
      </c>
      <c r="B6692" s="203">
        <v>2268.9699999999998</v>
      </c>
      <c r="D6692" s="53" t="s">
        <v>10046</v>
      </c>
      <c r="E6692" s="55" t="s">
        <v>10045</v>
      </c>
      <c r="F6692" s="53" t="s">
        <v>1147</v>
      </c>
    </row>
    <row r="6693" spans="1:6" x14ac:dyDescent="0.2">
      <c r="A6693" s="202" t="s">
        <v>10385</v>
      </c>
      <c r="B6693" s="203">
        <v>2108.81</v>
      </c>
      <c r="D6693" s="53" t="s">
        <v>10047</v>
      </c>
      <c r="E6693" s="55" t="s">
        <v>10048</v>
      </c>
      <c r="F6693" s="53" t="s">
        <v>430</v>
      </c>
    </row>
    <row r="6694" spans="1:6" x14ac:dyDescent="0.2">
      <c r="A6694" s="202" t="s">
        <v>10386</v>
      </c>
      <c r="B6694" s="203">
        <v>2734.01</v>
      </c>
      <c r="D6694" s="53" t="s">
        <v>10049</v>
      </c>
      <c r="E6694" s="55" t="s">
        <v>10048</v>
      </c>
      <c r="F6694" s="53" t="s">
        <v>430</v>
      </c>
    </row>
    <row r="6695" spans="1:6" x14ac:dyDescent="0.2">
      <c r="A6695" s="202" t="s">
        <v>10388</v>
      </c>
      <c r="B6695" s="203">
        <v>2543.73</v>
      </c>
      <c r="D6695" s="53" t="s">
        <v>10050</v>
      </c>
      <c r="E6695" s="55" t="s">
        <v>10051</v>
      </c>
      <c r="F6695" s="53" t="s">
        <v>430</v>
      </c>
    </row>
    <row r="6696" spans="1:6" x14ac:dyDescent="0.2">
      <c r="A6696" s="202" t="s">
        <v>10389</v>
      </c>
      <c r="B6696" s="203">
        <v>2204.9</v>
      </c>
      <c r="D6696" s="53" t="s">
        <v>10052</v>
      </c>
      <c r="E6696" s="55" t="s">
        <v>10051</v>
      </c>
      <c r="F6696" s="53" t="s">
        <v>430</v>
      </c>
    </row>
    <row r="6697" spans="1:6" x14ac:dyDescent="0.2">
      <c r="A6697" s="202" t="s">
        <v>10391</v>
      </c>
      <c r="B6697" s="203">
        <v>2054.0300000000002</v>
      </c>
      <c r="D6697" s="53" t="s">
        <v>10053</v>
      </c>
      <c r="E6697" s="55" t="s">
        <v>10054</v>
      </c>
      <c r="F6697" s="53" t="s">
        <v>430</v>
      </c>
    </row>
    <row r="6698" spans="1:6" x14ac:dyDescent="0.2">
      <c r="A6698" s="202" t="s">
        <v>10392</v>
      </c>
      <c r="B6698" s="203">
        <v>2645.85</v>
      </c>
      <c r="D6698" s="53" t="s">
        <v>10055</v>
      </c>
      <c r="E6698" s="55" t="s">
        <v>10054</v>
      </c>
      <c r="F6698" s="53" t="s">
        <v>430</v>
      </c>
    </row>
    <row r="6699" spans="1:6" x14ac:dyDescent="0.2">
      <c r="A6699" s="202" t="s">
        <v>10394</v>
      </c>
      <c r="B6699" s="203">
        <v>2464.8000000000002</v>
      </c>
      <c r="D6699" s="53" t="s">
        <v>10056</v>
      </c>
      <c r="E6699" s="55" t="s">
        <v>10057</v>
      </c>
      <c r="F6699" s="53" t="s">
        <v>1147</v>
      </c>
    </row>
    <row r="6700" spans="1:6" x14ac:dyDescent="0.2">
      <c r="A6700" s="202" t="s">
        <v>10395</v>
      </c>
      <c r="B6700" s="203">
        <v>3307.36</v>
      </c>
      <c r="D6700" s="53" t="s">
        <v>10058</v>
      </c>
      <c r="E6700" s="55" t="s">
        <v>10057</v>
      </c>
      <c r="F6700" s="53" t="s">
        <v>1147</v>
      </c>
    </row>
    <row r="6701" spans="1:6" x14ac:dyDescent="0.2">
      <c r="A6701" s="202" t="s">
        <v>10397</v>
      </c>
      <c r="B6701" s="203">
        <v>3081.04</v>
      </c>
      <c r="D6701" s="53" t="s">
        <v>10059</v>
      </c>
      <c r="E6701" s="55" t="s">
        <v>10060</v>
      </c>
      <c r="F6701" s="53" t="s">
        <v>1147</v>
      </c>
    </row>
    <row r="6702" spans="1:6" x14ac:dyDescent="0.2">
      <c r="A6702" s="202" t="s">
        <v>10398</v>
      </c>
      <c r="B6702" s="203">
        <v>4409.8100000000004</v>
      </c>
      <c r="D6702" s="53" t="s">
        <v>10061</v>
      </c>
      <c r="E6702" s="55" t="s">
        <v>10060</v>
      </c>
      <c r="F6702" s="53" t="s">
        <v>1147</v>
      </c>
    </row>
    <row r="6703" spans="1:6" x14ac:dyDescent="0.2">
      <c r="A6703" s="202" t="s">
        <v>10400</v>
      </c>
      <c r="B6703" s="203">
        <v>4108.0600000000004</v>
      </c>
      <c r="D6703" s="53" t="s">
        <v>10062</v>
      </c>
      <c r="E6703" s="55" t="s">
        <v>10063</v>
      </c>
      <c r="F6703" s="53" t="s">
        <v>201</v>
      </c>
    </row>
    <row r="6704" spans="1:6" x14ac:dyDescent="0.2">
      <c r="A6704" s="202" t="s">
        <v>10401</v>
      </c>
      <c r="B6704" s="203">
        <v>5512.26</v>
      </c>
      <c r="D6704" s="53" t="s">
        <v>10064</v>
      </c>
      <c r="E6704" s="55" t="s">
        <v>10063</v>
      </c>
      <c r="F6704" s="53" t="s">
        <v>201</v>
      </c>
    </row>
    <row r="6705" spans="1:6" x14ac:dyDescent="0.2">
      <c r="A6705" s="202" t="s">
        <v>10403</v>
      </c>
      <c r="B6705" s="203">
        <v>5135.07</v>
      </c>
      <c r="D6705" s="53" t="s">
        <v>10065</v>
      </c>
      <c r="E6705" s="55" t="s">
        <v>10066</v>
      </c>
      <c r="F6705" s="53" t="s">
        <v>201</v>
      </c>
    </row>
    <row r="6706" spans="1:6" x14ac:dyDescent="0.2">
      <c r="A6706" s="202" t="s">
        <v>10404</v>
      </c>
      <c r="B6706" s="203">
        <v>1542</v>
      </c>
      <c r="D6706" s="53" t="s">
        <v>10067</v>
      </c>
      <c r="E6706" s="55" t="s">
        <v>10066</v>
      </c>
      <c r="F6706" s="53" t="s">
        <v>201</v>
      </c>
    </row>
    <row r="6707" spans="1:6" x14ac:dyDescent="0.2">
      <c r="A6707" s="202" t="s">
        <v>10406</v>
      </c>
      <c r="B6707" s="203">
        <v>1378.62</v>
      </c>
      <c r="D6707" s="53" t="s">
        <v>10068</v>
      </c>
      <c r="E6707" s="55" t="s">
        <v>10069</v>
      </c>
      <c r="F6707" s="53" t="s">
        <v>201</v>
      </c>
    </row>
    <row r="6708" spans="1:6" x14ac:dyDescent="0.2">
      <c r="A6708" s="202" t="s">
        <v>10407</v>
      </c>
      <c r="B6708" s="203">
        <v>413.57</v>
      </c>
      <c r="D6708" s="53" t="s">
        <v>10070</v>
      </c>
      <c r="E6708" s="55" t="s">
        <v>10069</v>
      </c>
      <c r="F6708" s="53" t="s">
        <v>201</v>
      </c>
    </row>
    <row r="6709" spans="1:6" x14ac:dyDescent="0.2">
      <c r="A6709" s="202" t="s">
        <v>10409</v>
      </c>
      <c r="B6709" s="203">
        <v>370.79</v>
      </c>
      <c r="D6709" s="53" t="s">
        <v>10071</v>
      </c>
      <c r="E6709" s="55" t="s">
        <v>10072</v>
      </c>
      <c r="F6709" s="53" t="s">
        <v>201</v>
      </c>
    </row>
    <row r="6710" spans="1:6" x14ac:dyDescent="0.2">
      <c r="A6710" s="202" t="s">
        <v>10410</v>
      </c>
      <c r="B6710" s="203">
        <v>216.61</v>
      </c>
      <c r="D6710" s="53" t="s">
        <v>10073</v>
      </c>
      <c r="E6710" s="55" t="s">
        <v>10072</v>
      </c>
      <c r="F6710" s="53" t="s">
        <v>201</v>
      </c>
    </row>
    <row r="6711" spans="1:6" x14ac:dyDescent="0.2">
      <c r="A6711" s="202" t="s">
        <v>10412</v>
      </c>
      <c r="B6711" s="203">
        <v>216.61</v>
      </c>
      <c r="D6711" s="53" t="s">
        <v>10074</v>
      </c>
      <c r="E6711" s="55" t="s">
        <v>10075</v>
      </c>
      <c r="F6711" s="53" t="s">
        <v>201</v>
      </c>
    </row>
    <row r="6712" spans="1:6" x14ac:dyDescent="0.2">
      <c r="A6712" s="202" t="s">
        <v>10413</v>
      </c>
      <c r="B6712" s="203">
        <v>305.55</v>
      </c>
      <c r="D6712" s="53" t="s">
        <v>10076</v>
      </c>
      <c r="E6712" s="55" t="s">
        <v>10075</v>
      </c>
      <c r="F6712" s="53" t="s">
        <v>201</v>
      </c>
    </row>
    <row r="6713" spans="1:6" x14ac:dyDescent="0.2">
      <c r="A6713" s="202" t="s">
        <v>10415</v>
      </c>
      <c r="B6713" s="203">
        <v>305.55</v>
      </c>
      <c r="D6713" s="53" t="s">
        <v>10077</v>
      </c>
      <c r="E6713" s="55" t="s">
        <v>10078</v>
      </c>
      <c r="F6713" s="53" t="s">
        <v>201</v>
      </c>
    </row>
    <row r="6714" spans="1:6" x14ac:dyDescent="0.2">
      <c r="A6714" s="202" t="s">
        <v>10416</v>
      </c>
      <c r="B6714" s="203">
        <v>422.21</v>
      </c>
      <c r="D6714" s="53" t="s">
        <v>10079</v>
      </c>
      <c r="E6714" s="55" t="s">
        <v>10078</v>
      </c>
      <c r="F6714" s="53" t="s">
        <v>201</v>
      </c>
    </row>
    <row r="6715" spans="1:6" x14ac:dyDescent="0.2">
      <c r="A6715" s="202" t="s">
        <v>10418</v>
      </c>
      <c r="B6715" s="203">
        <v>422.21</v>
      </c>
      <c r="D6715" s="53" t="s">
        <v>10080</v>
      </c>
      <c r="E6715" s="55" t="s">
        <v>10081</v>
      </c>
      <c r="F6715" s="53" t="s">
        <v>201</v>
      </c>
    </row>
    <row r="6716" spans="1:6" x14ac:dyDescent="0.2">
      <c r="A6716" s="202" t="s">
        <v>10419</v>
      </c>
      <c r="B6716" s="203">
        <v>514.91</v>
      </c>
      <c r="D6716" s="53" t="s">
        <v>10082</v>
      </c>
      <c r="E6716" s="55" t="s">
        <v>10081</v>
      </c>
      <c r="F6716" s="53" t="s">
        <v>201</v>
      </c>
    </row>
    <row r="6717" spans="1:6" x14ac:dyDescent="0.2">
      <c r="A6717" s="202" t="s">
        <v>10421</v>
      </c>
      <c r="B6717" s="203">
        <v>514.91</v>
      </c>
      <c r="D6717" s="53" t="s">
        <v>10083</v>
      </c>
      <c r="E6717" s="55" t="s">
        <v>10084</v>
      </c>
      <c r="F6717" s="53" t="s">
        <v>201</v>
      </c>
    </row>
    <row r="6718" spans="1:6" x14ac:dyDescent="0.2">
      <c r="A6718" s="202" t="s">
        <v>10422</v>
      </c>
      <c r="B6718" s="203">
        <v>503.34</v>
      </c>
      <c r="D6718" s="53" t="s">
        <v>10085</v>
      </c>
      <c r="E6718" s="55" t="s">
        <v>10084</v>
      </c>
      <c r="F6718" s="53" t="s">
        <v>201</v>
      </c>
    </row>
    <row r="6719" spans="1:6" x14ac:dyDescent="0.2">
      <c r="A6719" s="202" t="s">
        <v>10424</v>
      </c>
      <c r="B6719" s="203">
        <v>503.34</v>
      </c>
      <c r="D6719" s="53" t="s">
        <v>10086</v>
      </c>
      <c r="E6719" s="55" t="s">
        <v>10087</v>
      </c>
      <c r="F6719" s="53" t="s">
        <v>201</v>
      </c>
    </row>
    <row r="6720" spans="1:6" x14ac:dyDescent="0.2">
      <c r="A6720" s="202" t="s">
        <v>10425</v>
      </c>
      <c r="B6720" s="203">
        <v>598.30999999999995</v>
      </c>
      <c r="D6720" s="53" t="s">
        <v>10088</v>
      </c>
      <c r="E6720" s="55" t="s">
        <v>10087</v>
      </c>
      <c r="F6720" s="53" t="s">
        <v>201</v>
      </c>
    </row>
    <row r="6721" spans="1:6" x14ac:dyDescent="0.2">
      <c r="A6721" s="202" t="s">
        <v>10427</v>
      </c>
      <c r="B6721" s="203">
        <v>598.30999999999995</v>
      </c>
      <c r="D6721" s="53" t="s">
        <v>10089</v>
      </c>
      <c r="E6721" s="55" t="s">
        <v>10090</v>
      </c>
      <c r="F6721" s="53" t="s">
        <v>430</v>
      </c>
    </row>
    <row r="6722" spans="1:6" x14ac:dyDescent="0.2">
      <c r="A6722" s="202" t="s">
        <v>10428</v>
      </c>
      <c r="B6722" s="203">
        <v>728.27</v>
      </c>
      <c r="D6722" s="53" t="s">
        <v>10091</v>
      </c>
      <c r="E6722" s="55" t="s">
        <v>10090</v>
      </c>
      <c r="F6722" s="53" t="s">
        <v>430</v>
      </c>
    </row>
    <row r="6723" spans="1:6" x14ac:dyDescent="0.2">
      <c r="A6723" s="202" t="s">
        <v>10430</v>
      </c>
      <c r="B6723" s="203">
        <v>728.27</v>
      </c>
      <c r="D6723" s="53" t="s">
        <v>10092</v>
      </c>
      <c r="E6723" s="55" t="s">
        <v>10093</v>
      </c>
      <c r="F6723" s="53" t="s">
        <v>1147</v>
      </c>
    </row>
    <row r="6724" spans="1:6" x14ac:dyDescent="0.2">
      <c r="A6724" s="202" t="s">
        <v>10431</v>
      </c>
      <c r="B6724" s="203">
        <v>893.08</v>
      </c>
      <c r="D6724" s="53" t="s">
        <v>10094</v>
      </c>
      <c r="E6724" s="55" t="s">
        <v>10093</v>
      </c>
      <c r="F6724" s="53" t="s">
        <v>1147</v>
      </c>
    </row>
    <row r="6725" spans="1:6" x14ac:dyDescent="0.2">
      <c r="A6725" s="202" t="s">
        <v>10433</v>
      </c>
      <c r="B6725" s="203">
        <v>893.08</v>
      </c>
      <c r="D6725" s="53" t="s">
        <v>10095</v>
      </c>
      <c r="E6725" s="55" t="s">
        <v>10096</v>
      </c>
      <c r="F6725" s="53" t="s">
        <v>201</v>
      </c>
    </row>
    <row r="6726" spans="1:6" x14ac:dyDescent="0.2">
      <c r="A6726" s="202" t="s">
        <v>10434</v>
      </c>
      <c r="B6726" s="203">
        <v>1054.03</v>
      </c>
      <c r="D6726" s="53" t="s">
        <v>10097</v>
      </c>
      <c r="E6726" s="55" t="s">
        <v>10096</v>
      </c>
      <c r="F6726" s="53" t="s">
        <v>201</v>
      </c>
    </row>
    <row r="6727" spans="1:6" x14ac:dyDescent="0.2">
      <c r="A6727" s="202" t="s">
        <v>10436</v>
      </c>
      <c r="B6727" s="203">
        <v>1054.03</v>
      </c>
      <c r="D6727" s="53" t="s">
        <v>10098</v>
      </c>
      <c r="E6727" s="55" t="s">
        <v>10099</v>
      </c>
      <c r="F6727" s="53" t="s">
        <v>430</v>
      </c>
    </row>
    <row r="6728" spans="1:6" x14ac:dyDescent="0.2">
      <c r="A6728" s="202" t="s">
        <v>10437</v>
      </c>
      <c r="B6728" s="203">
        <v>1376.16</v>
      </c>
      <c r="D6728" s="53" t="s">
        <v>10100</v>
      </c>
      <c r="E6728" s="55" t="s">
        <v>10099</v>
      </c>
      <c r="F6728" s="53" t="s">
        <v>430</v>
      </c>
    </row>
    <row r="6729" spans="1:6" x14ac:dyDescent="0.2">
      <c r="A6729" s="202" t="s">
        <v>10439</v>
      </c>
      <c r="B6729" s="203">
        <v>1376.16</v>
      </c>
      <c r="D6729" s="53" t="s">
        <v>10101</v>
      </c>
      <c r="E6729" s="55" t="s">
        <v>10102</v>
      </c>
      <c r="F6729" s="53" t="s">
        <v>430</v>
      </c>
    </row>
    <row r="6730" spans="1:6" x14ac:dyDescent="0.2">
      <c r="A6730" s="202" t="s">
        <v>10440</v>
      </c>
      <c r="B6730" s="203">
        <v>1439.1</v>
      </c>
      <c r="D6730" s="53" t="s">
        <v>10103</v>
      </c>
      <c r="E6730" s="55" t="s">
        <v>10102</v>
      </c>
      <c r="F6730" s="53" t="s">
        <v>430</v>
      </c>
    </row>
    <row r="6731" spans="1:6" x14ac:dyDescent="0.2">
      <c r="A6731" s="202" t="s">
        <v>10442</v>
      </c>
      <c r="B6731" s="203">
        <v>1439.1</v>
      </c>
      <c r="D6731" s="53" t="s">
        <v>10104</v>
      </c>
      <c r="E6731" s="55" t="s">
        <v>10105</v>
      </c>
      <c r="F6731" s="53" t="s">
        <v>430</v>
      </c>
    </row>
    <row r="6732" spans="1:6" x14ac:dyDescent="0.2">
      <c r="A6732" s="202" t="s">
        <v>10443</v>
      </c>
      <c r="B6732" s="203">
        <v>1684.31</v>
      </c>
      <c r="D6732" s="53" t="s">
        <v>10106</v>
      </c>
      <c r="E6732" s="55" t="s">
        <v>10105</v>
      </c>
      <c r="F6732" s="53" t="s">
        <v>430</v>
      </c>
    </row>
    <row r="6733" spans="1:6" x14ac:dyDescent="0.2">
      <c r="A6733" s="202" t="s">
        <v>10445</v>
      </c>
      <c r="B6733" s="203">
        <v>1684.31</v>
      </c>
      <c r="D6733" s="53" t="s">
        <v>10107</v>
      </c>
      <c r="E6733" s="55" t="s">
        <v>10108</v>
      </c>
      <c r="F6733" s="53" t="s">
        <v>430</v>
      </c>
    </row>
    <row r="6734" spans="1:6" x14ac:dyDescent="0.2">
      <c r="A6734" s="202" t="s">
        <v>10446</v>
      </c>
      <c r="B6734" s="203">
        <v>1851.46</v>
      </c>
      <c r="D6734" s="53" t="s">
        <v>10109</v>
      </c>
      <c r="E6734" s="55" t="s">
        <v>10108</v>
      </c>
      <c r="F6734" s="53" t="s">
        <v>430</v>
      </c>
    </row>
    <row r="6735" spans="1:6" x14ac:dyDescent="0.2">
      <c r="A6735" s="202" t="s">
        <v>10448</v>
      </c>
      <c r="B6735" s="203">
        <v>1851.46</v>
      </c>
      <c r="D6735" s="53" t="s">
        <v>10110</v>
      </c>
      <c r="E6735" s="55" t="s">
        <v>10111</v>
      </c>
      <c r="F6735" s="53" t="s">
        <v>430</v>
      </c>
    </row>
    <row r="6736" spans="1:6" x14ac:dyDescent="0.2">
      <c r="A6736" s="202" t="s">
        <v>10449</v>
      </c>
      <c r="B6736" s="203">
        <v>2401.5300000000002</v>
      </c>
      <c r="D6736" s="53" t="s">
        <v>10112</v>
      </c>
      <c r="E6736" s="55" t="s">
        <v>10111</v>
      </c>
      <c r="F6736" s="53" t="s">
        <v>430</v>
      </c>
    </row>
    <row r="6737" spans="1:6" x14ac:dyDescent="0.2">
      <c r="A6737" s="202" t="s">
        <v>10451</v>
      </c>
      <c r="B6737" s="203">
        <v>2401.5300000000002</v>
      </c>
      <c r="D6737" s="53" t="s">
        <v>10113</v>
      </c>
      <c r="E6737" s="55" t="s">
        <v>10114</v>
      </c>
      <c r="F6737" s="53" t="s">
        <v>430</v>
      </c>
    </row>
    <row r="6738" spans="1:6" x14ac:dyDescent="0.2">
      <c r="A6738" s="202" t="s">
        <v>10452</v>
      </c>
      <c r="B6738" s="203">
        <v>3383.1</v>
      </c>
      <c r="D6738" s="53" t="s">
        <v>10115</v>
      </c>
      <c r="E6738" s="55" t="s">
        <v>10114</v>
      </c>
      <c r="F6738" s="53" t="s">
        <v>430</v>
      </c>
    </row>
    <row r="6739" spans="1:6" x14ac:dyDescent="0.2">
      <c r="A6739" s="202" t="s">
        <v>10454</v>
      </c>
      <c r="B6739" s="203">
        <v>3383.1</v>
      </c>
      <c r="D6739" s="53" t="s">
        <v>10116</v>
      </c>
      <c r="E6739" s="55" t="s">
        <v>10117</v>
      </c>
      <c r="F6739" s="53" t="s">
        <v>430</v>
      </c>
    </row>
    <row r="6740" spans="1:6" x14ac:dyDescent="0.2">
      <c r="A6740" s="202" t="s">
        <v>10455</v>
      </c>
      <c r="B6740" s="203">
        <v>4051.07</v>
      </c>
      <c r="D6740" s="53" t="s">
        <v>10118</v>
      </c>
      <c r="E6740" s="55" t="s">
        <v>10117</v>
      </c>
      <c r="F6740" s="53" t="s">
        <v>430</v>
      </c>
    </row>
    <row r="6741" spans="1:6" x14ac:dyDescent="0.2">
      <c r="A6741" s="202" t="s">
        <v>10457</v>
      </c>
      <c r="B6741" s="203">
        <v>4051.07</v>
      </c>
      <c r="D6741" s="53" t="s">
        <v>10119</v>
      </c>
      <c r="E6741" s="55" t="s">
        <v>10120</v>
      </c>
      <c r="F6741" s="53" t="s">
        <v>430</v>
      </c>
    </row>
    <row r="6742" spans="1:6" x14ac:dyDescent="0.2">
      <c r="A6742" s="202" t="s">
        <v>10458</v>
      </c>
      <c r="B6742" s="203">
        <v>4741.79</v>
      </c>
      <c r="D6742" s="53" t="s">
        <v>10121</v>
      </c>
      <c r="E6742" s="55" t="s">
        <v>10120</v>
      </c>
      <c r="F6742" s="53" t="s">
        <v>430</v>
      </c>
    </row>
    <row r="6743" spans="1:6" x14ac:dyDescent="0.2">
      <c r="A6743" s="202" t="s">
        <v>10460</v>
      </c>
      <c r="B6743" s="203">
        <v>4741.79</v>
      </c>
      <c r="D6743" s="53" t="s">
        <v>10122</v>
      </c>
      <c r="E6743" s="55" t="s">
        <v>10123</v>
      </c>
      <c r="F6743" s="53" t="s">
        <v>430</v>
      </c>
    </row>
    <row r="6744" spans="1:6" x14ac:dyDescent="0.2">
      <c r="A6744" s="202" t="s">
        <v>10461</v>
      </c>
      <c r="B6744" s="203">
        <v>5531.57</v>
      </c>
      <c r="D6744" s="53" t="s">
        <v>10124</v>
      </c>
      <c r="E6744" s="55" t="s">
        <v>10123</v>
      </c>
      <c r="F6744" s="53" t="s">
        <v>430</v>
      </c>
    </row>
    <row r="6745" spans="1:6" x14ac:dyDescent="0.2">
      <c r="A6745" s="202" t="s">
        <v>10463</v>
      </c>
      <c r="B6745" s="203">
        <v>5531.57</v>
      </c>
      <c r="D6745" s="53" t="s">
        <v>10125</v>
      </c>
      <c r="E6745" s="55" t="s">
        <v>10126</v>
      </c>
      <c r="F6745" s="53" t="s">
        <v>430</v>
      </c>
    </row>
    <row r="6746" spans="1:6" x14ac:dyDescent="0.2">
      <c r="A6746" s="202" t="s">
        <v>10464</v>
      </c>
      <c r="B6746" s="203">
        <v>7250.78</v>
      </c>
      <c r="D6746" s="53" t="s">
        <v>10127</v>
      </c>
      <c r="E6746" s="55" t="s">
        <v>10126</v>
      </c>
      <c r="F6746" s="53" t="s">
        <v>430</v>
      </c>
    </row>
    <row r="6747" spans="1:6" x14ac:dyDescent="0.2">
      <c r="A6747" s="202" t="s">
        <v>10466</v>
      </c>
      <c r="B6747" s="203">
        <v>7250.78</v>
      </c>
      <c r="D6747" s="53" t="s">
        <v>10128</v>
      </c>
      <c r="E6747" s="55" t="s">
        <v>10129</v>
      </c>
      <c r="F6747" s="53" t="s">
        <v>430</v>
      </c>
    </row>
    <row r="6748" spans="1:6" x14ac:dyDescent="0.2">
      <c r="A6748" s="202" t="s">
        <v>10467</v>
      </c>
      <c r="B6748" s="203">
        <v>557.80999999999995</v>
      </c>
      <c r="D6748" s="53" t="s">
        <v>10130</v>
      </c>
      <c r="E6748" s="55" t="s">
        <v>10129</v>
      </c>
      <c r="F6748" s="53" t="s">
        <v>430</v>
      </c>
    </row>
    <row r="6749" spans="1:6" x14ac:dyDescent="0.2">
      <c r="A6749" s="202" t="s">
        <v>10469</v>
      </c>
      <c r="B6749" s="203">
        <v>557.80999999999995</v>
      </c>
      <c r="D6749" s="53" t="s">
        <v>10131</v>
      </c>
      <c r="E6749" s="55" t="s">
        <v>10132</v>
      </c>
      <c r="F6749" s="53" t="s">
        <v>430</v>
      </c>
    </row>
    <row r="6750" spans="1:6" x14ac:dyDescent="0.2">
      <c r="A6750" s="202" t="s">
        <v>10470</v>
      </c>
      <c r="B6750" s="203">
        <v>666.84</v>
      </c>
      <c r="D6750" s="53" t="s">
        <v>10133</v>
      </c>
      <c r="E6750" s="55" t="s">
        <v>10132</v>
      </c>
      <c r="F6750" s="53" t="s">
        <v>430</v>
      </c>
    </row>
    <row r="6751" spans="1:6" x14ac:dyDescent="0.2">
      <c r="A6751" s="202" t="s">
        <v>10472</v>
      </c>
      <c r="B6751" s="203">
        <v>666.84</v>
      </c>
      <c r="D6751" s="53" t="s">
        <v>10134</v>
      </c>
      <c r="E6751" s="55" t="s">
        <v>10135</v>
      </c>
      <c r="F6751" s="53" t="s">
        <v>430</v>
      </c>
    </row>
    <row r="6752" spans="1:6" x14ac:dyDescent="0.2">
      <c r="A6752" s="202" t="s">
        <v>10473</v>
      </c>
      <c r="B6752" s="203">
        <v>815.47</v>
      </c>
      <c r="D6752" s="53" t="s">
        <v>10136</v>
      </c>
      <c r="E6752" s="55" t="s">
        <v>10135</v>
      </c>
      <c r="F6752" s="53" t="s">
        <v>430</v>
      </c>
    </row>
    <row r="6753" spans="1:6" x14ac:dyDescent="0.2">
      <c r="A6753" s="202" t="s">
        <v>10475</v>
      </c>
      <c r="B6753" s="203">
        <v>815.47</v>
      </c>
      <c r="D6753" s="53" t="s">
        <v>10137</v>
      </c>
      <c r="E6753" s="55" t="s">
        <v>10138</v>
      </c>
      <c r="F6753" s="53" t="s">
        <v>430</v>
      </c>
    </row>
    <row r="6754" spans="1:6" x14ac:dyDescent="0.2">
      <c r="A6754" s="202" t="s">
        <v>10476</v>
      </c>
      <c r="B6754" s="203">
        <v>930.29</v>
      </c>
      <c r="D6754" s="53" t="s">
        <v>10139</v>
      </c>
      <c r="E6754" s="55" t="s">
        <v>10138</v>
      </c>
      <c r="F6754" s="53" t="s">
        <v>430</v>
      </c>
    </row>
    <row r="6755" spans="1:6" x14ac:dyDescent="0.2">
      <c r="A6755" s="202" t="s">
        <v>10478</v>
      </c>
      <c r="B6755" s="203">
        <v>930.29</v>
      </c>
      <c r="D6755" s="53" t="s">
        <v>10140</v>
      </c>
      <c r="E6755" s="55" t="s">
        <v>10141</v>
      </c>
      <c r="F6755" s="53" t="s">
        <v>430</v>
      </c>
    </row>
    <row r="6756" spans="1:6" x14ac:dyDescent="0.2">
      <c r="A6756" s="202" t="s">
        <v>10479</v>
      </c>
      <c r="B6756" s="203">
        <v>1227.3900000000001</v>
      </c>
      <c r="D6756" s="53" t="s">
        <v>10142</v>
      </c>
      <c r="E6756" s="55" t="s">
        <v>10141</v>
      </c>
      <c r="F6756" s="53" t="s">
        <v>430</v>
      </c>
    </row>
    <row r="6757" spans="1:6" x14ac:dyDescent="0.2">
      <c r="A6757" s="202" t="s">
        <v>10481</v>
      </c>
      <c r="B6757" s="203">
        <v>1227.3900000000001</v>
      </c>
      <c r="D6757" s="53" t="s">
        <v>10143</v>
      </c>
      <c r="E6757" s="55" t="s">
        <v>10144</v>
      </c>
      <c r="F6757" s="53" t="s">
        <v>430</v>
      </c>
    </row>
    <row r="6758" spans="1:6" x14ac:dyDescent="0.2">
      <c r="A6758" s="202" t="s">
        <v>10482</v>
      </c>
      <c r="B6758" s="203">
        <v>1309.71</v>
      </c>
      <c r="D6758" s="53" t="s">
        <v>10145</v>
      </c>
      <c r="E6758" s="55" t="s">
        <v>10144</v>
      </c>
      <c r="F6758" s="53" t="s">
        <v>430</v>
      </c>
    </row>
    <row r="6759" spans="1:6" x14ac:dyDescent="0.2">
      <c r="A6759" s="202" t="s">
        <v>10484</v>
      </c>
      <c r="B6759" s="203">
        <v>1309.71</v>
      </c>
      <c r="D6759" s="53" t="s">
        <v>10146</v>
      </c>
      <c r="E6759" s="55" t="s">
        <v>10147</v>
      </c>
      <c r="F6759" s="53" t="s">
        <v>430</v>
      </c>
    </row>
    <row r="6760" spans="1:6" x14ac:dyDescent="0.2">
      <c r="A6760" s="202" t="s">
        <v>10485</v>
      </c>
      <c r="B6760" s="203">
        <v>1533.41</v>
      </c>
      <c r="D6760" s="53" t="s">
        <v>10148</v>
      </c>
      <c r="E6760" s="55" t="s">
        <v>10147</v>
      </c>
      <c r="F6760" s="53" t="s">
        <v>430</v>
      </c>
    </row>
    <row r="6761" spans="1:6" x14ac:dyDescent="0.2">
      <c r="A6761" s="202" t="s">
        <v>10487</v>
      </c>
      <c r="B6761" s="203">
        <v>1533.41</v>
      </c>
      <c r="D6761" s="53" t="s">
        <v>10149</v>
      </c>
      <c r="E6761" s="55" t="s">
        <v>10150</v>
      </c>
      <c r="F6761" s="53" t="s">
        <v>201</v>
      </c>
    </row>
    <row r="6762" spans="1:6" x14ac:dyDescent="0.2">
      <c r="A6762" s="202" t="s">
        <v>10488</v>
      </c>
      <c r="B6762" s="203">
        <v>1633.05</v>
      </c>
      <c r="D6762" s="53" t="s">
        <v>10151</v>
      </c>
      <c r="E6762" s="55" t="s">
        <v>10150</v>
      </c>
      <c r="F6762" s="53" t="s">
        <v>201</v>
      </c>
    </row>
    <row r="6763" spans="1:6" x14ac:dyDescent="0.2">
      <c r="A6763" s="202" t="s">
        <v>10490</v>
      </c>
      <c r="B6763" s="203">
        <v>1633.05</v>
      </c>
      <c r="D6763" s="53" t="s">
        <v>10152</v>
      </c>
      <c r="E6763" s="55" t="s">
        <v>10153</v>
      </c>
      <c r="F6763" s="53" t="s">
        <v>1147</v>
      </c>
    </row>
    <row r="6764" spans="1:6" x14ac:dyDescent="0.2">
      <c r="A6764" s="202" t="s">
        <v>10491</v>
      </c>
      <c r="B6764" s="203">
        <v>2111.4499999999998</v>
      </c>
      <c r="D6764" s="53" t="s">
        <v>10154</v>
      </c>
      <c r="E6764" s="55" t="s">
        <v>10153</v>
      </c>
      <c r="F6764" s="53" t="s">
        <v>1147</v>
      </c>
    </row>
    <row r="6765" spans="1:6" x14ac:dyDescent="0.2">
      <c r="A6765" s="202" t="s">
        <v>10493</v>
      </c>
      <c r="B6765" s="203">
        <v>2111.4499999999998</v>
      </c>
      <c r="D6765" s="53" t="s">
        <v>10155</v>
      </c>
      <c r="E6765" s="55" t="s">
        <v>10156</v>
      </c>
      <c r="F6765" s="53" t="s">
        <v>1147</v>
      </c>
    </row>
    <row r="6766" spans="1:6" x14ac:dyDescent="0.2">
      <c r="A6766" s="202" t="s">
        <v>10494</v>
      </c>
      <c r="B6766" s="203">
        <v>3001.99</v>
      </c>
      <c r="D6766" s="53" t="s">
        <v>10157</v>
      </c>
      <c r="E6766" s="55" t="s">
        <v>10156</v>
      </c>
      <c r="F6766" s="53" t="s">
        <v>1147</v>
      </c>
    </row>
    <row r="6767" spans="1:6" x14ac:dyDescent="0.2">
      <c r="A6767" s="202" t="s">
        <v>10496</v>
      </c>
      <c r="B6767" s="203">
        <v>3001.99</v>
      </c>
      <c r="D6767" s="53" t="s">
        <v>10158</v>
      </c>
      <c r="E6767" s="55" t="s">
        <v>10159</v>
      </c>
      <c r="F6767" s="53" t="s">
        <v>1147</v>
      </c>
    </row>
    <row r="6768" spans="1:6" x14ac:dyDescent="0.2">
      <c r="A6768" s="202" t="s">
        <v>10497</v>
      </c>
      <c r="B6768" s="203">
        <v>3484.51</v>
      </c>
      <c r="D6768" s="53" t="s">
        <v>10160</v>
      </c>
      <c r="E6768" s="55" t="s">
        <v>10159</v>
      </c>
      <c r="F6768" s="53" t="s">
        <v>1147</v>
      </c>
    </row>
    <row r="6769" spans="1:6" x14ac:dyDescent="0.2">
      <c r="A6769" s="202" t="s">
        <v>10499</v>
      </c>
      <c r="B6769" s="203">
        <v>3484.51</v>
      </c>
      <c r="D6769" s="53" t="s">
        <v>10161</v>
      </c>
      <c r="E6769" s="55" t="s">
        <v>10162</v>
      </c>
      <c r="F6769" s="53" t="s">
        <v>1147</v>
      </c>
    </row>
    <row r="6770" spans="1:6" x14ac:dyDescent="0.2">
      <c r="A6770" s="202" t="s">
        <v>10500</v>
      </c>
      <c r="B6770" s="203">
        <v>4025.38</v>
      </c>
      <c r="D6770" s="53" t="s">
        <v>10163</v>
      </c>
      <c r="E6770" s="55" t="s">
        <v>10162</v>
      </c>
      <c r="F6770" s="53" t="s">
        <v>1147</v>
      </c>
    </row>
    <row r="6771" spans="1:6" x14ac:dyDescent="0.2">
      <c r="A6771" s="202" t="s">
        <v>10502</v>
      </c>
      <c r="B6771" s="203">
        <v>4025.38</v>
      </c>
      <c r="D6771" s="53" t="s">
        <v>10164</v>
      </c>
      <c r="E6771" s="55" t="s">
        <v>10165</v>
      </c>
      <c r="F6771" s="53" t="s">
        <v>1147</v>
      </c>
    </row>
    <row r="6772" spans="1:6" x14ac:dyDescent="0.2">
      <c r="A6772" s="202" t="s">
        <v>10503</v>
      </c>
      <c r="B6772" s="203">
        <v>4732.25</v>
      </c>
      <c r="D6772" s="53" t="s">
        <v>10166</v>
      </c>
      <c r="E6772" s="55" t="s">
        <v>10165</v>
      </c>
      <c r="F6772" s="53" t="s">
        <v>1147</v>
      </c>
    </row>
    <row r="6773" spans="1:6" x14ac:dyDescent="0.2">
      <c r="A6773" s="202" t="s">
        <v>10505</v>
      </c>
      <c r="B6773" s="203">
        <v>4732.25</v>
      </c>
      <c r="D6773" s="53" t="s">
        <v>10167</v>
      </c>
      <c r="E6773" s="55" t="s">
        <v>10168</v>
      </c>
      <c r="F6773" s="53" t="s">
        <v>1147</v>
      </c>
    </row>
    <row r="6774" spans="1:6" x14ac:dyDescent="0.2">
      <c r="A6774" s="202" t="s">
        <v>10506</v>
      </c>
      <c r="B6774" s="203">
        <v>6296.86</v>
      </c>
      <c r="D6774" s="53" t="s">
        <v>10169</v>
      </c>
      <c r="E6774" s="55" t="s">
        <v>10168</v>
      </c>
      <c r="F6774" s="53" t="s">
        <v>1147</v>
      </c>
    </row>
    <row r="6775" spans="1:6" x14ac:dyDescent="0.2">
      <c r="A6775" s="202" t="s">
        <v>10508</v>
      </c>
      <c r="B6775" s="203">
        <v>6296.86</v>
      </c>
      <c r="D6775" s="53" t="s">
        <v>10170</v>
      </c>
      <c r="E6775" s="55" t="s">
        <v>10171</v>
      </c>
      <c r="F6775" s="53" t="s">
        <v>1147</v>
      </c>
    </row>
    <row r="6776" spans="1:6" x14ac:dyDescent="0.2">
      <c r="A6776" s="202" t="s">
        <v>10509</v>
      </c>
      <c r="B6776" s="203">
        <v>553.34</v>
      </c>
      <c r="D6776" s="53" t="s">
        <v>10172</v>
      </c>
      <c r="E6776" s="55" t="s">
        <v>10171</v>
      </c>
      <c r="F6776" s="53" t="s">
        <v>1147</v>
      </c>
    </row>
    <row r="6777" spans="1:6" x14ac:dyDescent="0.2">
      <c r="A6777" s="202" t="s">
        <v>10511</v>
      </c>
      <c r="B6777" s="203">
        <v>553.34</v>
      </c>
      <c r="D6777" s="53" t="s">
        <v>10173</v>
      </c>
      <c r="E6777" s="55" t="s">
        <v>10174</v>
      </c>
      <c r="F6777" s="53" t="s">
        <v>1147</v>
      </c>
    </row>
    <row r="6778" spans="1:6" x14ac:dyDescent="0.2">
      <c r="A6778" s="202" t="s">
        <v>10512</v>
      </c>
      <c r="B6778" s="203">
        <v>553.53</v>
      </c>
      <c r="D6778" s="53" t="s">
        <v>10175</v>
      </c>
      <c r="E6778" s="55" t="s">
        <v>10174</v>
      </c>
      <c r="F6778" s="53" t="s">
        <v>1147</v>
      </c>
    </row>
    <row r="6779" spans="1:6" x14ac:dyDescent="0.2">
      <c r="A6779" s="202" t="s">
        <v>10514</v>
      </c>
      <c r="B6779" s="203">
        <v>553.53</v>
      </c>
      <c r="D6779" s="53" t="s">
        <v>10176</v>
      </c>
      <c r="E6779" s="55" t="s">
        <v>10177</v>
      </c>
      <c r="F6779" s="53" t="s">
        <v>1147</v>
      </c>
    </row>
    <row r="6780" spans="1:6" x14ac:dyDescent="0.2">
      <c r="A6780" s="202" t="s">
        <v>10515</v>
      </c>
      <c r="B6780" s="203">
        <v>638.92999999999995</v>
      </c>
      <c r="D6780" s="53" t="s">
        <v>10178</v>
      </c>
      <c r="E6780" s="55" t="s">
        <v>10177</v>
      </c>
      <c r="F6780" s="53" t="s">
        <v>1147</v>
      </c>
    </row>
    <row r="6781" spans="1:6" x14ac:dyDescent="0.2">
      <c r="A6781" s="202" t="s">
        <v>10517</v>
      </c>
      <c r="B6781" s="203">
        <v>638.92999999999995</v>
      </c>
      <c r="D6781" s="53" t="s">
        <v>10179</v>
      </c>
      <c r="E6781" s="55" t="s">
        <v>10180</v>
      </c>
      <c r="F6781" s="53" t="s">
        <v>1147</v>
      </c>
    </row>
    <row r="6782" spans="1:6" x14ac:dyDescent="0.2">
      <c r="A6782" s="202" t="s">
        <v>10518</v>
      </c>
      <c r="B6782" s="203">
        <v>747.29</v>
      </c>
      <c r="D6782" s="53" t="s">
        <v>10181</v>
      </c>
      <c r="E6782" s="55" t="s">
        <v>10180</v>
      </c>
      <c r="F6782" s="53" t="s">
        <v>1147</v>
      </c>
    </row>
    <row r="6783" spans="1:6" x14ac:dyDescent="0.2">
      <c r="A6783" s="202" t="s">
        <v>10520</v>
      </c>
      <c r="B6783" s="203">
        <v>747.29</v>
      </c>
      <c r="D6783" s="53" t="s">
        <v>10182</v>
      </c>
      <c r="E6783" s="55" t="s">
        <v>10183</v>
      </c>
      <c r="F6783" s="53" t="s">
        <v>1147</v>
      </c>
    </row>
    <row r="6784" spans="1:6" x14ac:dyDescent="0.2">
      <c r="A6784" s="202" t="s">
        <v>10521</v>
      </c>
      <c r="B6784" s="203">
        <v>927.37</v>
      </c>
      <c r="D6784" s="53" t="s">
        <v>10184</v>
      </c>
      <c r="E6784" s="55" t="s">
        <v>10183</v>
      </c>
      <c r="F6784" s="53" t="s">
        <v>1147</v>
      </c>
    </row>
    <row r="6785" spans="1:6" x14ac:dyDescent="0.2">
      <c r="A6785" s="202" t="s">
        <v>10523</v>
      </c>
      <c r="B6785" s="203">
        <v>927.37</v>
      </c>
      <c r="D6785" s="53" t="s">
        <v>10185</v>
      </c>
      <c r="E6785" s="55" t="s">
        <v>10186</v>
      </c>
      <c r="F6785" s="53" t="s">
        <v>1147</v>
      </c>
    </row>
    <row r="6786" spans="1:6" x14ac:dyDescent="0.2">
      <c r="A6786" s="202" t="s">
        <v>10524</v>
      </c>
      <c r="B6786" s="203">
        <v>1046.93</v>
      </c>
      <c r="D6786" s="53" t="s">
        <v>10187</v>
      </c>
      <c r="E6786" s="55" t="s">
        <v>10186</v>
      </c>
      <c r="F6786" s="53" t="s">
        <v>1147</v>
      </c>
    </row>
    <row r="6787" spans="1:6" x14ac:dyDescent="0.2">
      <c r="A6787" s="202" t="s">
        <v>10526</v>
      </c>
      <c r="B6787" s="203">
        <v>1046.93</v>
      </c>
      <c r="D6787" s="53" t="s">
        <v>10188</v>
      </c>
      <c r="E6787" s="55" t="s">
        <v>10189</v>
      </c>
      <c r="F6787" s="53" t="s">
        <v>1147</v>
      </c>
    </row>
    <row r="6788" spans="1:6" x14ac:dyDescent="0.2">
      <c r="A6788" s="202" t="s">
        <v>10527</v>
      </c>
      <c r="B6788" s="203">
        <v>1399.58</v>
      </c>
      <c r="D6788" s="53" t="s">
        <v>10190</v>
      </c>
      <c r="E6788" s="55" t="s">
        <v>10189</v>
      </c>
      <c r="F6788" s="53" t="s">
        <v>1147</v>
      </c>
    </row>
    <row r="6789" spans="1:6" x14ac:dyDescent="0.2">
      <c r="A6789" s="202" t="s">
        <v>10529</v>
      </c>
      <c r="B6789" s="203">
        <v>1399.58</v>
      </c>
      <c r="D6789" s="53" t="s">
        <v>10191</v>
      </c>
      <c r="E6789" s="55" t="s">
        <v>10192</v>
      </c>
      <c r="F6789" s="53" t="s">
        <v>1147</v>
      </c>
    </row>
    <row r="6790" spans="1:6" x14ac:dyDescent="0.2">
      <c r="A6790" s="202" t="s">
        <v>10530</v>
      </c>
      <c r="B6790" s="203">
        <v>1530.68</v>
      </c>
      <c r="D6790" s="53" t="s">
        <v>10193</v>
      </c>
      <c r="E6790" s="55" t="s">
        <v>10192</v>
      </c>
      <c r="F6790" s="53" t="s">
        <v>1147</v>
      </c>
    </row>
    <row r="6791" spans="1:6" x14ac:dyDescent="0.2">
      <c r="A6791" s="202" t="s">
        <v>10532</v>
      </c>
      <c r="B6791" s="203">
        <v>1530.68</v>
      </c>
      <c r="D6791" s="53" t="s">
        <v>10194</v>
      </c>
      <c r="E6791" s="55" t="s">
        <v>10195</v>
      </c>
      <c r="F6791" s="53" t="s">
        <v>1147</v>
      </c>
    </row>
    <row r="6792" spans="1:6" x14ac:dyDescent="0.2">
      <c r="A6792" s="202" t="s">
        <v>10533</v>
      </c>
      <c r="B6792" s="203">
        <v>1752.02</v>
      </c>
      <c r="D6792" s="53" t="s">
        <v>10196</v>
      </c>
      <c r="E6792" s="55" t="s">
        <v>10195</v>
      </c>
      <c r="F6792" s="53" t="s">
        <v>1147</v>
      </c>
    </row>
    <row r="6793" spans="1:6" x14ac:dyDescent="0.2">
      <c r="A6793" s="202" t="s">
        <v>10535</v>
      </c>
      <c r="B6793" s="203">
        <v>1752.02</v>
      </c>
      <c r="D6793" s="53" t="s">
        <v>10197</v>
      </c>
      <c r="E6793" s="55" t="s">
        <v>10198</v>
      </c>
      <c r="F6793" s="53" t="s">
        <v>1147</v>
      </c>
    </row>
    <row r="6794" spans="1:6" x14ac:dyDescent="0.2">
      <c r="A6794" s="202" t="s">
        <v>10536</v>
      </c>
      <c r="B6794" s="203">
        <v>1881.81</v>
      </c>
      <c r="D6794" s="53" t="s">
        <v>10199</v>
      </c>
      <c r="E6794" s="55" t="s">
        <v>10198</v>
      </c>
      <c r="F6794" s="53" t="s">
        <v>1147</v>
      </c>
    </row>
    <row r="6795" spans="1:6" x14ac:dyDescent="0.2">
      <c r="A6795" s="202" t="s">
        <v>10538</v>
      </c>
      <c r="B6795" s="203">
        <v>1881.81</v>
      </c>
      <c r="D6795" s="53" t="s">
        <v>10200</v>
      </c>
      <c r="E6795" s="55" t="s">
        <v>10201</v>
      </c>
      <c r="F6795" s="53" t="s">
        <v>1147</v>
      </c>
    </row>
    <row r="6796" spans="1:6" x14ac:dyDescent="0.2">
      <c r="A6796" s="202" t="s">
        <v>10539</v>
      </c>
      <c r="B6796" s="203">
        <v>2498</v>
      </c>
      <c r="D6796" s="53" t="s">
        <v>10202</v>
      </c>
      <c r="E6796" s="55" t="s">
        <v>10201</v>
      </c>
      <c r="F6796" s="53" t="s">
        <v>1147</v>
      </c>
    </row>
    <row r="6797" spans="1:6" x14ac:dyDescent="0.2">
      <c r="A6797" s="202" t="s">
        <v>10541</v>
      </c>
      <c r="B6797" s="203">
        <v>2498</v>
      </c>
      <c r="D6797" s="53" t="s">
        <v>10203</v>
      </c>
      <c r="E6797" s="55" t="s">
        <v>10204</v>
      </c>
      <c r="F6797" s="53" t="s">
        <v>1147</v>
      </c>
    </row>
    <row r="6798" spans="1:6" x14ac:dyDescent="0.2">
      <c r="A6798" s="202" t="s">
        <v>10542</v>
      </c>
      <c r="B6798" s="203">
        <v>3647.25</v>
      </c>
      <c r="D6798" s="53" t="s">
        <v>10205</v>
      </c>
      <c r="E6798" s="55" t="s">
        <v>10204</v>
      </c>
      <c r="F6798" s="53" t="s">
        <v>1147</v>
      </c>
    </row>
    <row r="6799" spans="1:6" x14ac:dyDescent="0.2">
      <c r="A6799" s="202" t="s">
        <v>10544</v>
      </c>
      <c r="B6799" s="203">
        <v>3647.25</v>
      </c>
      <c r="D6799" s="53" t="s">
        <v>10206</v>
      </c>
      <c r="E6799" s="55" t="s">
        <v>10207</v>
      </c>
      <c r="F6799" s="53" t="s">
        <v>1147</v>
      </c>
    </row>
    <row r="6800" spans="1:6" x14ac:dyDescent="0.2">
      <c r="A6800" s="202" t="s">
        <v>10545</v>
      </c>
      <c r="B6800" s="203">
        <v>4271.8999999999996</v>
      </c>
      <c r="D6800" s="53" t="s">
        <v>10208</v>
      </c>
      <c r="E6800" s="55" t="s">
        <v>10207</v>
      </c>
      <c r="F6800" s="53" t="s">
        <v>1147</v>
      </c>
    </row>
    <row r="6801" spans="1:6" x14ac:dyDescent="0.2">
      <c r="A6801" s="202" t="s">
        <v>10547</v>
      </c>
      <c r="B6801" s="203">
        <v>4271.8999999999996</v>
      </c>
      <c r="D6801" s="53" t="s">
        <v>10209</v>
      </c>
      <c r="E6801" s="55" t="s">
        <v>10210</v>
      </c>
      <c r="F6801" s="53" t="s">
        <v>1147</v>
      </c>
    </row>
    <row r="6802" spans="1:6" x14ac:dyDescent="0.2">
      <c r="A6802" s="202" t="s">
        <v>10548</v>
      </c>
      <c r="B6802" s="203">
        <v>5079.58</v>
      </c>
      <c r="D6802" s="53" t="s">
        <v>10211</v>
      </c>
      <c r="E6802" s="55" t="s">
        <v>10210</v>
      </c>
      <c r="F6802" s="53" t="s">
        <v>1147</v>
      </c>
    </row>
    <row r="6803" spans="1:6" x14ac:dyDescent="0.2">
      <c r="A6803" s="202" t="s">
        <v>10550</v>
      </c>
      <c r="B6803" s="203">
        <v>5079.58</v>
      </c>
      <c r="D6803" s="53" t="s">
        <v>10212</v>
      </c>
      <c r="E6803" s="55" t="s">
        <v>10213</v>
      </c>
      <c r="F6803" s="53" t="s">
        <v>1147</v>
      </c>
    </row>
    <row r="6804" spans="1:6" x14ac:dyDescent="0.2">
      <c r="A6804" s="202" t="s">
        <v>10551</v>
      </c>
      <c r="B6804" s="203">
        <v>5954.5</v>
      </c>
      <c r="D6804" s="53" t="s">
        <v>10214</v>
      </c>
      <c r="E6804" s="55" t="s">
        <v>10213</v>
      </c>
      <c r="F6804" s="53" t="s">
        <v>1147</v>
      </c>
    </row>
    <row r="6805" spans="1:6" x14ac:dyDescent="0.2">
      <c r="A6805" s="202" t="s">
        <v>10553</v>
      </c>
      <c r="B6805" s="203">
        <v>5954.5</v>
      </c>
      <c r="D6805" s="53" t="s">
        <v>10215</v>
      </c>
      <c r="E6805" s="55" t="s">
        <v>10216</v>
      </c>
      <c r="F6805" s="53" t="s">
        <v>1147</v>
      </c>
    </row>
    <row r="6806" spans="1:6" x14ac:dyDescent="0.2">
      <c r="A6806" s="202" t="s">
        <v>10554</v>
      </c>
      <c r="B6806" s="203">
        <v>8336.5300000000007</v>
      </c>
      <c r="D6806" s="53" t="s">
        <v>10217</v>
      </c>
      <c r="E6806" s="55" t="s">
        <v>10216</v>
      </c>
      <c r="F6806" s="53" t="s">
        <v>1147</v>
      </c>
    </row>
    <row r="6807" spans="1:6" x14ac:dyDescent="0.2">
      <c r="A6807" s="202" t="s">
        <v>10556</v>
      </c>
      <c r="B6807" s="203">
        <v>8336.5300000000007</v>
      </c>
      <c r="D6807" s="53" t="s">
        <v>10218</v>
      </c>
      <c r="E6807" s="55" t="s">
        <v>10219</v>
      </c>
      <c r="F6807" s="53" t="s">
        <v>1147</v>
      </c>
    </row>
    <row r="6808" spans="1:6" x14ac:dyDescent="0.2">
      <c r="A6808" s="202" t="s">
        <v>10557</v>
      </c>
      <c r="B6808" s="203">
        <v>1836.32</v>
      </c>
      <c r="D6808" s="53" t="s">
        <v>10220</v>
      </c>
      <c r="E6808" s="55" t="s">
        <v>10219</v>
      </c>
      <c r="F6808" s="53" t="s">
        <v>1147</v>
      </c>
    </row>
    <row r="6809" spans="1:6" x14ac:dyDescent="0.2">
      <c r="A6809" s="202" t="s">
        <v>10559</v>
      </c>
      <c r="B6809" s="203">
        <v>1836.32</v>
      </c>
      <c r="D6809" s="53" t="s">
        <v>10221</v>
      </c>
      <c r="E6809" s="55" t="s">
        <v>10222</v>
      </c>
      <c r="F6809" s="53" t="s">
        <v>1147</v>
      </c>
    </row>
    <row r="6810" spans="1:6" x14ac:dyDescent="0.2">
      <c r="A6810" s="202" t="s">
        <v>10560</v>
      </c>
      <c r="B6810" s="203">
        <v>2043.91</v>
      </c>
      <c r="D6810" s="53" t="s">
        <v>10223</v>
      </c>
      <c r="E6810" s="55" t="s">
        <v>10222</v>
      </c>
      <c r="F6810" s="53" t="s">
        <v>1147</v>
      </c>
    </row>
    <row r="6811" spans="1:6" x14ac:dyDescent="0.2">
      <c r="A6811" s="202" t="s">
        <v>10562</v>
      </c>
      <c r="B6811" s="203">
        <v>2043.91</v>
      </c>
      <c r="D6811" s="53" t="s">
        <v>10224</v>
      </c>
      <c r="E6811" s="55" t="s">
        <v>10225</v>
      </c>
      <c r="F6811" s="53" t="s">
        <v>1147</v>
      </c>
    </row>
    <row r="6812" spans="1:6" x14ac:dyDescent="0.2">
      <c r="A6812" s="202" t="s">
        <v>10563</v>
      </c>
      <c r="B6812" s="203">
        <v>2522.2800000000002</v>
      </c>
      <c r="D6812" s="53" t="s">
        <v>10226</v>
      </c>
      <c r="E6812" s="55" t="s">
        <v>10225</v>
      </c>
      <c r="F6812" s="53" t="s">
        <v>1147</v>
      </c>
    </row>
    <row r="6813" spans="1:6" x14ac:dyDescent="0.2">
      <c r="A6813" s="202" t="s">
        <v>10565</v>
      </c>
      <c r="B6813" s="203">
        <v>2522.2800000000002</v>
      </c>
      <c r="D6813" s="53" t="s">
        <v>10227</v>
      </c>
      <c r="E6813" s="55" t="s">
        <v>10228</v>
      </c>
      <c r="F6813" s="53" t="s">
        <v>1147</v>
      </c>
    </row>
    <row r="6814" spans="1:6" x14ac:dyDescent="0.2">
      <c r="A6814" s="202" t="s">
        <v>10566</v>
      </c>
      <c r="B6814" s="203">
        <v>3047.15</v>
      </c>
      <c r="D6814" s="53" t="s">
        <v>10229</v>
      </c>
      <c r="E6814" s="55" t="s">
        <v>10228</v>
      </c>
      <c r="F6814" s="53" t="s">
        <v>1147</v>
      </c>
    </row>
    <row r="6815" spans="1:6" x14ac:dyDescent="0.2">
      <c r="A6815" s="202" t="s">
        <v>10568</v>
      </c>
      <c r="B6815" s="203">
        <v>3047.15</v>
      </c>
      <c r="D6815" s="53" t="s">
        <v>10230</v>
      </c>
      <c r="E6815" s="55" t="s">
        <v>10231</v>
      </c>
      <c r="F6815" s="53" t="s">
        <v>1147</v>
      </c>
    </row>
    <row r="6816" spans="1:6" x14ac:dyDescent="0.2">
      <c r="A6816" s="202" t="s">
        <v>10569</v>
      </c>
      <c r="B6816" s="203">
        <v>3602.99</v>
      </c>
      <c r="D6816" s="53" t="s">
        <v>10232</v>
      </c>
      <c r="E6816" s="55" t="s">
        <v>10231</v>
      </c>
      <c r="F6816" s="53" t="s">
        <v>1147</v>
      </c>
    </row>
    <row r="6817" spans="1:6" x14ac:dyDescent="0.2">
      <c r="A6817" s="202" t="s">
        <v>10571</v>
      </c>
      <c r="B6817" s="203">
        <v>3602.99</v>
      </c>
      <c r="D6817" s="53" t="s">
        <v>10233</v>
      </c>
      <c r="E6817" s="55" t="s">
        <v>10234</v>
      </c>
      <c r="F6817" s="53" t="s">
        <v>1147</v>
      </c>
    </row>
    <row r="6818" spans="1:6" x14ac:dyDescent="0.2">
      <c r="A6818" s="202" t="s">
        <v>10572</v>
      </c>
      <c r="B6818" s="203">
        <v>4412.71</v>
      </c>
      <c r="D6818" s="53" t="s">
        <v>10235</v>
      </c>
      <c r="E6818" s="55" t="s">
        <v>10234</v>
      </c>
      <c r="F6818" s="53" t="s">
        <v>1147</v>
      </c>
    </row>
    <row r="6819" spans="1:6" x14ac:dyDescent="0.2">
      <c r="A6819" s="202" t="s">
        <v>10574</v>
      </c>
      <c r="B6819" s="203">
        <v>4412.71</v>
      </c>
      <c r="D6819" s="53" t="s">
        <v>10236</v>
      </c>
      <c r="E6819" s="55" t="s">
        <v>10237</v>
      </c>
      <c r="F6819" s="53" t="s">
        <v>1147</v>
      </c>
    </row>
    <row r="6820" spans="1:6" x14ac:dyDescent="0.2">
      <c r="A6820" s="202" t="s">
        <v>10575</v>
      </c>
      <c r="B6820" s="203">
        <v>5128.6099999999997</v>
      </c>
      <c r="D6820" s="53" t="s">
        <v>10238</v>
      </c>
      <c r="E6820" s="55" t="s">
        <v>10237</v>
      </c>
      <c r="F6820" s="53" t="s">
        <v>1147</v>
      </c>
    </row>
    <row r="6821" spans="1:6" x14ac:dyDescent="0.2">
      <c r="A6821" s="202" t="s">
        <v>10577</v>
      </c>
      <c r="B6821" s="203">
        <v>5128.6099999999997</v>
      </c>
      <c r="D6821" s="53" t="s">
        <v>10239</v>
      </c>
      <c r="E6821" s="55" t="s">
        <v>10240</v>
      </c>
      <c r="F6821" s="53" t="s">
        <v>1147</v>
      </c>
    </row>
    <row r="6822" spans="1:6" x14ac:dyDescent="0.2">
      <c r="A6822" s="202" t="s">
        <v>10578</v>
      </c>
      <c r="B6822" s="203">
        <v>5770.86</v>
      </c>
      <c r="D6822" s="53" t="s">
        <v>10241</v>
      </c>
      <c r="E6822" s="55" t="s">
        <v>10240</v>
      </c>
      <c r="F6822" s="53" t="s">
        <v>1147</v>
      </c>
    </row>
    <row r="6823" spans="1:6" x14ac:dyDescent="0.2">
      <c r="A6823" s="202" t="s">
        <v>10580</v>
      </c>
      <c r="B6823" s="203">
        <v>5770.86</v>
      </c>
      <c r="D6823" s="53" t="s">
        <v>10242</v>
      </c>
      <c r="E6823" s="55" t="s">
        <v>10243</v>
      </c>
      <c r="F6823" s="53" t="s">
        <v>1147</v>
      </c>
    </row>
    <row r="6824" spans="1:6" x14ac:dyDescent="0.2">
      <c r="A6824" s="202" t="s">
        <v>10581</v>
      </c>
      <c r="B6824" s="203">
        <v>7069.64</v>
      </c>
      <c r="D6824" s="53" t="s">
        <v>10244</v>
      </c>
      <c r="E6824" s="55" t="s">
        <v>10243</v>
      </c>
      <c r="F6824" s="53" t="s">
        <v>1147</v>
      </c>
    </row>
    <row r="6825" spans="1:6" x14ac:dyDescent="0.2">
      <c r="A6825" s="202" t="s">
        <v>10583</v>
      </c>
      <c r="B6825" s="203">
        <v>7069.64</v>
      </c>
      <c r="D6825" s="53" t="s">
        <v>10245</v>
      </c>
      <c r="E6825" s="55" t="s">
        <v>10246</v>
      </c>
      <c r="F6825" s="53" t="s">
        <v>1147</v>
      </c>
    </row>
    <row r="6826" spans="1:6" x14ac:dyDescent="0.2">
      <c r="A6826" s="202" t="s">
        <v>10584</v>
      </c>
      <c r="B6826" s="203">
        <v>7534.32</v>
      </c>
      <c r="D6826" s="53" t="s">
        <v>10247</v>
      </c>
      <c r="E6826" s="55" t="s">
        <v>10246</v>
      </c>
      <c r="F6826" s="53" t="s">
        <v>1147</v>
      </c>
    </row>
    <row r="6827" spans="1:6" x14ac:dyDescent="0.2">
      <c r="A6827" s="202" t="s">
        <v>10586</v>
      </c>
      <c r="B6827" s="203">
        <v>7534.32</v>
      </c>
      <c r="D6827" s="53" t="s">
        <v>10248</v>
      </c>
      <c r="E6827" s="55" t="s">
        <v>10249</v>
      </c>
      <c r="F6827" s="53" t="s">
        <v>1147</v>
      </c>
    </row>
    <row r="6828" spans="1:6" x14ac:dyDescent="0.2">
      <c r="A6828" s="202" t="s">
        <v>10587</v>
      </c>
      <c r="B6828" s="203">
        <v>9125.69</v>
      </c>
      <c r="D6828" s="53" t="s">
        <v>10250</v>
      </c>
      <c r="E6828" s="55" t="s">
        <v>10249</v>
      </c>
      <c r="F6828" s="53" t="s">
        <v>1147</v>
      </c>
    </row>
    <row r="6829" spans="1:6" x14ac:dyDescent="0.2">
      <c r="A6829" s="202" t="s">
        <v>10589</v>
      </c>
      <c r="B6829" s="203">
        <v>9125.69</v>
      </c>
      <c r="D6829" s="53" t="s">
        <v>10251</v>
      </c>
      <c r="E6829" s="55" t="s">
        <v>10252</v>
      </c>
      <c r="F6829" s="53" t="s">
        <v>1147</v>
      </c>
    </row>
    <row r="6830" spans="1:6" x14ac:dyDescent="0.2">
      <c r="A6830" s="202" t="s">
        <v>10590</v>
      </c>
      <c r="B6830" s="203">
        <v>20287.919999999998</v>
      </c>
      <c r="D6830" s="53" t="s">
        <v>10253</v>
      </c>
      <c r="E6830" s="55" t="s">
        <v>10252</v>
      </c>
      <c r="F6830" s="53" t="s">
        <v>1147</v>
      </c>
    </row>
    <row r="6831" spans="1:6" x14ac:dyDescent="0.2">
      <c r="A6831" s="202" t="s">
        <v>10592</v>
      </c>
      <c r="B6831" s="203">
        <v>20287.919999999998</v>
      </c>
      <c r="D6831" s="53" t="s">
        <v>10254</v>
      </c>
      <c r="E6831" s="55" t="s">
        <v>10255</v>
      </c>
      <c r="F6831" s="53" t="s">
        <v>1147</v>
      </c>
    </row>
    <row r="6832" spans="1:6" x14ac:dyDescent="0.2">
      <c r="A6832" s="202" t="s">
        <v>10593</v>
      </c>
      <c r="B6832" s="203">
        <v>25761.33</v>
      </c>
      <c r="D6832" s="53" t="s">
        <v>10256</v>
      </c>
      <c r="E6832" s="55" t="s">
        <v>10255</v>
      </c>
      <c r="F6832" s="53" t="s">
        <v>1147</v>
      </c>
    </row>
    <row r="6833" spans="1:6" x14ac:dyDescent="0.2">
      <c r="A6833" s="202" t="s">
        <v>10595</v>
      </c>
      <c r="B6833" s="203">
        <v>25761.33</v>
      </c>
      <c r="D6833" s="53" t="s">
        <v>10257</v>
      </c>
      <c r="E6833" s="55" t="s">
        <v>10258</v>
      </c>
      <c r="F6833" s="53" t="s">
        <v>1147</v>
      </c>
    </row>
    <row r="6834" spans="1:6" x14ac:dyDescent="0.2">
      <c r="A6834" s="202" t="s">
        <v>10596</v>
      </c>
      <c r="B6834" s="203">
        <v>37422.33</v>
      </c>
      <c r="D6834" s="53" t="s">
        <v>10259</v>
      </c>
      <c r="E6834" s="55" t="s">
        <v>10258</v>
      </c>
      <c r="F6834" s="53" t="s">
        <v>1147</v>
      </c>
    </row>
    <row r="6835" spans="1:6" x14ac:dyDescent="0.2">
      <c r="A6835" s="202" t="s">
        <v>10598</v>
      </c>
      <c r="B6835" s="203">
        <v>37422.33</v>
      </c>
      <c r="D6835" s="53" t="s">
        <v>10260</v>
      </c>
      <c r="E6835" s="55" t="s">
        <v>10261</v>
      </c>
      <c r="F6835" s="53" t="s">
        <v>1147</v>
      </c>
    </row>
    <row r="6836" spans="1:6" x14ac:dyDescent="0.2">
      <c r="A6836" s="202" t="s">
        <v>10599</v>
      </c>
      <c r="B6836" s="203">
        <v>38823.870000000003</v>
      </c>
      <c r="D6836" s="53" t="s">
        <v>10262</v>
      </c>
      <c r="E6836" s="55" t="s">
        <v>10261</v>
      </c>
      <c r="F6836" s="53" t="s">
        <v>1147</v>
      </c>
    </row>
    <row r="6837" spans="1:6" x14ac:dyDescent="0.2">
      <c r="A6837" s="202" t="s">
        <v>10601</v>
      </c>
      <c r="B6837" s="203">
        <v>38823.870000000003</v>
      </c>
      <c r="D6837" s="53" t="s">
        <v>10263</v>
      </c>
      <c r="E6837" s="55" t="s">
        <v>10264</v>
      </c>
      <c r="F6837" s="53" t="s">
        <v>1147</v>
      </c>
    </row>
    <row r="6838" spans="1:6" x14ac:dyDescent="0.2">
      <c r="A6838" s="202" t="s">
        <v>10602</v>
      </c>
      <c r="B6838" s="203">
        <v>55682.76</v>
      </c>
      <c r="D6838" s="53" t="s">
        <v>10265</v>
      </c>
      <c r="E6838" s="55" t="s">
        <v>10264</v>
      </c>
      <c r="F6838" s="53" t="s">
        <v>1147</v>
      </c>
    </row>
    <row r="6839" spans="1:6" x14ac:dyDescent="0.2">
      <c r="A6839" s="202" t="s">
        <v>10604</v>
      </c>
      <c r="B6839" s="203">
        <v>55682.76</v>
      </c>
      <c r="D6839" s="53" t="s">
        <v>10266</v>
      </c>
      <c r="E6839" s="55" t="s">
        <v>10267</v>
      </c>
      <c r="F6839" s="53" t="s">
        <v>1147</v>
      </c>
    </row>
    <row r="6840" spans="1:6" x14ac:dyDescent="0.2">
      <c r="A6840" s="202" t="s">
        <v>10605</v>
      </c>
      <c r="B6840" s="203">
        <v>1836.32</v>
      </c>
      <c r="D6840" s="53" t="s">
        <v>10268</v>
      </c>
      <c r="E6840" s="55" t="s">
        <v>10267</v>
      </c>
      <c r="F6840" s="53" t="s">
        <v>1147</v>
      </c>
    </row>
    <row r="6841" spans="1:6" x14ac:dyDescent="0.2">
      <c r="A6841" s="202" t="s">
        <v>10607</v>
      </c>
      <c r="B6841" s="203">
        <v>1836.32</v>
      </c>
      <c r="D6841" s="53" t="s">
        <v>10269</v>
      </c>
      <c r="E6841" s="55" t="s">
        <v>10270</v>
      </c>
      <c r="F6841" s="53" t="s">
        <v>1147</v>
      </c>
    </row>
    <row r="6842" spans="1:6" x14ac:dyDescent="0.2">
      <c r="A6842" s="202" t="s">
        <v>10608</v>
      </c>
      <c r="B6842" s="203">
        <v>2043.91</v>
      </c>
      <c r="D6842" s="53" t="s">
        <v>10271</v>
      </c>
      <c r="E6842" s="55" t="s">
        <v>10270</v>
      </c>
      <c r="F6842" s="53" t="s">
        <v>1147</v>
      </c>
    </row>
    <row r="6843" spans="1:6" x14ac:dyDescent="0.2">
      <c r="A6843" s="202" t="s">
        <v>10610</v>
      </c>
      <c r="B6843" s="203">
        <v>2043.91</v>
      </c>
      <c r="D6843" s="53" t="s">
        <v>10272</v>
      </c>
      <c r="E6843" s="55" t="s">
        <v>10273</v>
      </c>
      <c r="F6843" s="53" t="s">
        <v>1147</v>
      </c>
    </row>
    <row r="6844" spans="1:6" x14ac:dyDescent="0.2">
      <c r="A6844" s="202" t="s">
        <v>10611</v>
      </c>
      <c r="B6844" s="203">
        <v>2522.2800000000002</v>
      </c>
      <c r="D6844" s="53" t="s">
        <v>10274</v>
      </c>
      <c r="E6844" s="55" t="s">
        <v>10273</v>
      </c>
      <c r="F6844" s="53" t="s">
        <v>1147</v>
      </c>
    </row>
    <row r="6845" spans="1:6" x14ac:dyDescent="0.2">
      <c r="A6845" s="202" t="s">
        <v>10613</v>
      </c>
      <c r="B6845" s="203">
        <v>2522.2800000000002</v>
      </c>
      <c r="D6845" s="53" t="s">
        <v>10275</v>
      </c>
      <c r="E6845" s="55" t="s">
        <v>10276</v>
      </c>
      <c r="F6845" s="53" t="s">
        <v>1147</v>
      </c>
    </row>
    <row r="6846" spans="1:6" x14ac:dyDescent="0.2">
      <c r="A6846" s="202" t="s">
        <v>10614</v>
      </c>
      <c r="B6846" s="203">
        <v>3048.38</v>
      </c>
      <c r="D6846" s="53" t="s">
        <v>10277</v>
      </c>
      <c r="E6846" s="55" t="s">
        <v>10276</v>
      </c>
      <c r="F6846" s="53" t="s">
        <v>1147</v>
      </c>
    </row>
    <row r="6847" spans="1:6" x14ac:dyDescent="0.2">
      <c r="A6847" s="202" t="s">
        <v>10616</v>
      </c>
      <c r="B6847" s="203">
        <v>3048.38</v>
      </c>
      <c r="D6847" s="53" t="s">
        <v>10278</v>
      </c>
      <c r="E6847" s="55" t="s">
        <v>10279</v>
      </c>
      <c r="F6847" s="53" t="s">
        <v>1147</v>
      </c>
    </row>
    <row r="6848" spans="1:6" x14ac:dyDescent="0.2">
      <c r="A6848" s="202" t="s">
        <v>10617</v>
      </c>
      <c r="B6848" s="203">
        <v>3685.83</v>
      </c>
      <c r="D6848" s="53" t="s">
        <v>10280</v>
      </c>
      <c r="E6848" s="55" t="s">
        <v>10279</v>
      </c>
      <c r="F6848" s="53" t="s">
        <v>1147</v>
      </c>
    </row>
    <row r="6849" spans="1:6" x14ac:dyDescent="0.2">
      <c r="A6849" s="202" t="s">
        <v>10619</v>
      </c>
      <c r="B6849" s="203">
        <v>3685.83</v>
      </c>
      <c r="D6849" s="53" t="s">
        <v>10281</v>
      </c>
      <c r="E6849" s="55" t="s">
        <v>10282</v>
      </c>
      <c r="F6849" s="53" t="s">
        <v>1147</v>
      </c>
    </row>
    <row r="6850" spans="1:6" x14ac:dyDescent="0.2">
      <c r="A6850" s="202" t="s">
        <v>10620</v>
      </c>
      <c r="B6850" s="203">
        <v>4480.72</v>
      </c>
      <c r="D6850" s="53" t="s">
        <v>10283</v>
      </c>
      <c r="E6850" s="55" t="s">
        <v>10282</v>
      </c>
      <c r="F6850" s="53" t="s">
        <v>1147</v>
      </c>
    </row>
    <row r="6851" spans="1:6" x14ac:dyDescent="0.2">
      <c r="A6851" s="202" t="s">
        <v>10622</v>
      </c>
      <c r="B6851" s="203">
        <v>4480.72</v>
      </c>
      <c r="D6851" s="53" t="s">
        <v>10284</v>
      </c>
      <c r="E6851" s="55" t="s">
        <v>10285</v>
      </c>
      <c r="F6851" s="53" t="s">
        <v>1147</v>
      </c>
    </row>
    <row r="6852" spans="1:6" x14ac:dyDescent="0.2">
      <c r="A6852" s="202" t="s">
        <v>10623</v>
      </c>
      <c r="B6852" s="203">
        <v>5201.8100000000004</v>
      </c>
      <c r="D6852" s="53" t="s">
        <v>10286</v>
      </c>
      <c r="E6852" s="55" t="s">
        <v>10285</v>
      </c>
      <c r="F6852" s="53" t="s">
        <v>1147</v>
      </c>
    </row>
    <row r="6853" spans="1:6" x14ac:dyDescent="0.2">
      <c r="A6853" s="202" t="s">
        <v>10625</v>
      </c>
      <c r="B6853" s="203">
        <v>5201.8100000000004</v>
      </c>
      <c r="D6853" s="53" t="s">
        <v>10287</v>
      </c>
      <c r="E6853" s="55" t="s">
        <v>10288</v>
      </c>
      <c r="F6853" s="53" t="s">
        <v>1147</v>
      </c>
    </row>
    <row r="6854" spans="1:6" x14ac:dyDescent="0.2">
      <c r="A6854" s="202" t="s">
        <v>10626</v>
      </c>
      <c r="B6854" s="203">
        <v>6119.3</v>
      </c>
      <c r="D6854" s="53" t="s">
        <v>10289</v>
      </c>
      <c r="E6854" s="55" t="s">
        <v>10288</v>
      </c>
      <c r="F6854" s="53" t="s">
        <v>1147</v>
      </c>
    </row>
    <row r="6855" spans="1:6" x14ac:dyDescent="0.2">
      <c r="A6855" s="202" t="s">
        <v>10628</v>
      </c>
      <c r="B6855" s="203">
        <v>6119.3</v>
      </c>
      <c r="D6855" s="53" t="s">
        <v>10290</v>
      </c>
      <c r="E6855" s="55" t="s">
        <v>10291</v>
      </c>
      <c r="F6855" s="53" t="s">
        <v>1147</v>
      </c>
    </row>
    <row r="6856" spans="1:6" x14ac:dyDescent="0.2">
      <c r="A6856" s="202" t="s">
        <v>10629</v>
      </c>
      <c r="B6856" s="203">
        <v>7497.57</v>
      </c>
      <c r="D6856" s="53" t="s">
        <v>10292</v>
      </c>
      <c r="E6856" s="55" t="s">
        <v>10291</v>
      </c>
      <c r="F6856" s="53" t="s">
        <v>1147</v>
      </c>
    </row>
    <row r="6857" spans="1:6" x14ac:dyDescent="0.2">
      <c r="A6857" s="202" t="s">
        <v>10631</v>
      </c>
      <c r="B6857" s="203">
        <v>7497.57</v>
      </c>
      <c r="D6857" s="53" t="s">
        <v>10293</v>
      </c>
      <c r="E6857" s="55" t="s">
        <v>10294</v>
      </c>
      <c r="F6857" s="53" t="s">
        <v>1147</v>
      </c>
    </row>
    <row r="6858" spans="1:6" x14ac:dyDescent="0.2">
      <c r="A6858" s="202" t="s">
        <v>10632</v>
      </c>
      <c r="B6858" s="203">
        <v>8697.5400000000009</v>
      </c>
      <c r="D6858" s="53" t="s">
        <v>10295</v>
      </c>
      <c r="E6858" s="55" t="s">
        <v>10294</v>
      </c>
      <c r="F6858" s="53" t="s">
        <v>1147</v>
      </c>
    </row>
    <row r="6859" spans="1:6" x14ac:dyDescent="0.2">
      <c r="A6859" s="202" t="s">
        <v>10634</v>
      </c>
      <c r="B6859" s="203">
        <v>8697.5400000000009</v>
      </c>
      <c r="D6859" s="53" t="s">
        <v>10296</v>
      </c>
      <c r="E6859" s="55" t="s">
        <v>10297</v>
      </c>
      <c r="F6859" s="53" t="s">
        <v>1147</v>
      </c>
    </row>
    <row r="6860" spans="1:6" x14ac:dyDescent="0.2">
      <c r="A6860" s="202" t="s">
        <v>10635</v>
      </c>
      <c r="B6860" s="203">
        <v>11945.19</v>
      </c>
      <c r="D6860" s="53" t="s">
        <v>10298</v>
      </c>
      <c r="E6860" s="55" t="s">
        <v>10297</v>
      </c>
      <c r="F6860" s="53" t="s">
        <v>1147</v>
      </c>
    </row>
    <row r="6861" spans="1:6" x14ac:dyDescent="0.2">
      <c r="A6861" s="202" t="s">
        <v>10637</v>
      </c>
      <c r="B6861" s="203">
        <v>11945.19</v>
      </c>
      <c r="D6861" s="53" t="s">
        <v>10299</v>
      </c>
      <c r="E6861" s="55" t="s">
        <v>10300</v>
      </c>
      <c r="F6861" s="53" t="s">
        <v>1147</v>
      </c>
    </row>
    <row r="6862" spans="1:6" x14ac:dyDescent="0.2">
      <c r="A6862" s="202" t="s">
        <v>10638</v>
      </c>
      <c r="B6862" s="203">
        <v>20836.54</v>
      </c>
      <c r="D6862" s="53" t="s">
        <v>10301</v>
      </c>
      <c r="E6862" s="55" t="s">
        <v>10300</v>
      </c>
      <c r="F6862" s="53" t="s">
        <v>1147</v>
      </c>
    </row>
    <row r="6863" spans="1:6" x14ac:dyDescent="0.2">
      <c r="A6863" s="202" t="s">
        <v>10640</v>
      </c>
      <c r="B6863" s="203">
        <v>20836.54</v>
      </c>
      <c r="D6863" s="53" t="s">
        <v>10302</v>
      </c>
      <c r="E6863" s="55" t="s">
        <v>10303</v>
      </c>
      <c r="F6863" s="53" t="s">
        <v>1147</v>
      </c>
    </row>
    <row r="6864" spans="1:6" x14ac:dyDescent="0.2">
      <c r="A6864" s="202" t="s">
        <v>10641</v>
      </c>
      <c r="B6864" s="203">
        <v>37454.81</v>
      </c>
      <c r="D6864" s="53" t="s">
        <v>10304</v>
      </c>
      <c r="E6864" s="55" t="s">
        <v>10303</v>
      </c>
      <c r="F6864" s="53" t="s">
        <v>1147</v>
      </c>
    </row>
    <row r="6865" spans="1:6" x14ac:dyDescent="0.2">
      <c r="A6865" s="202" t="s">
        <v>10643</v>
      </c>
      <c r="B6865" s="203">
        <v>37454.81</v>
      </c>
      <c r="D6865" s="53" t="s">
        <v>10305</v>
      </c>
      <c r="E6865" s="55" t="s">
        <v>10306</v>
      </c>
      <c r="F6865" s="53" t="s">
        <v>1147</v>
      </c>
    </row>
    <row r="6866" spans="1:6" x14ac:dyDescent="0.2">
      <c r="A6866" s="202" t="s">
        <v>10644</v>
      </c>
      <c r="B6866" s="203">
        <v>49627.75</v>
      </c>
      <c r="D6866" s="53" t="s">
        <v>10307</v>
      </c>
      <c r="E6866" s="55" t="s">
        <v>10306</v>
      </c>
      <c r="F6866" s="53" t="s">
        <v>1147</v>
      </c>
    </row>
    <row r="6867" spans="1:6" x14ac:dyDescent="0.2">
      <c r="A6867" s="202" t="s">
        <v>10646</v>
      </c>
      <c r="B6867" s="203">
        <v>49627.75</v>
      </c>
      <c r="D6867" s="53" t="s">
        <v>10308</v>
      </c>
      <c r="E6867" s="55" t="s">
        <v>10309</v>
      </c>
      <c r="F6867" s="53" t="s">
        <v>1147</v>
      </c>
    </row>
    <row r="6868" spans="1:6" x14ac:dyDescent="0.2">
      <c r="A6868" s="202" t="s">
        <v>10647</v>
      </c>
      <c r="B6868" s="203">
        <v>68153.009999999995</v>
      </c>
      <c r="D6868" s="53" t="s">
        <v>10310</v>
      </c>
      <c r="E6868" s="55" t="s">
        <v>10309</v>
      </c>
      <c r="F6868" s="53" t="s">
        <v>1147</v>
      </c>
    </row>
    <row r="6869" spans="1:6" x14ac:dyDescent="0.2">
      <c r="A6869" s="202" t="s">
        <v>10649</v>
      </c>
      <c r="B6869" s="203">
        <v>68153.009999999995</v>
      </c>
      <c r="D6869" s="53" t="s">
        <v>10311</v>
      </c>
      <c r="E6869" s="55" t="s">
        <v>10312</v>
      </c>
      <c r="F6869" s="53" t="s">
        <v>1147</v>
      </c>
    </row>
    <row r="6870" spans="1:6" x14ac:dyDescent="0.2">
      <c r="A6870" s="202" t="s">
        <v>10650</v>
      </c>
      <c r="B6870" s="203">
        <v>40465.07</v>
      </c>
      <c r="D6870" s="53" t="s">
        <v>10313</v>
      </c>
      <c r="E6870" s="55" t="s">
        <v>10312</v>
      </c>
      <c r="F6870" s="53" t="s">
        <v>1147</v>
      </c>
    </row>
    <row r="6871" spans="1:6" x14ac:dyDescent="0.2">
      <c r="A6871" s="202" t="s">
        <v>10652</v>
      </c>
      <c r="B6871" s="203">
        <v>40465.07</v>
      </c>
      <c r="D6871" s="53" t="s">
        <v>10314</v>
      </c>
      <c r="E6871" s="55" t="s">
        <v>10315</v>
      </c>
      <c r="F6871" s="53" t="s">
        <v>1147</v>
      </c>
    </row>
    <row r="6872" spans="1:6" x14ac:dyDescent="0.2">
      <c r="A6872" s="202" t="s">
        <v>10653</v>
      </c>
      <c r="B6872" s="203">
        <v>49627.75</v>
      </c>
      <c r="D6872" s="53" t="s">
        <v>10316</v>
      </c>
      <c r="E6872" s="55" t="s">
        <v>10315</v>
      </c>
      <c r="F6872" s="53" t="s">
        <v>1147</v>
      </c>
    </row>
    <row r="6873" spans="1:6" x14ac:dyDescent="0.2">
      <c r="A6873" s="202" t="s">
        <v>10655</v>
      </c>
      <c r="B6873" s="203">
        <v>49627.75</v>
      </c>
      <c r="D6873" s="53" t="s">
        <v>10317</v>
      </c>
      <c r="E6873" s="55" t="s">
        <v>10318</v>
      </c>
      <c r="F6873" s="53" t="s">
        <v>83</v>
      </c>
    </row>
    <row r="6874" spans="1:6" x14ac:dyDescent="0.2">
      <c r="A6874" s="202" t="s">
        <v>10656</v>
      </c>
      <c r="B6874" s="203">
        <v>73667.09</v>
      </c>
      <c r="D6874" s="53" t="s">
        <v>10319</v>
      </c>
      <c r="E6874" s="55" t="s">
        <v>10318</v>
      </c>
      <c r="F6874" s="53" t="s">
        <v>83</v>
      </c>
    </row>
    <row r="6875" spans="1:6" x14ac:dyDescent="0.2">
      <c r="A6875" s="202" t="s">
        <v>10658</v>
      </c>
      <c r="B6875" s="203">
        <v>73667.09</v>
      </c>
      <c r="D6875" s="53" t="s">
        <v>10320</v>
      </c>
      <c r="E6875" s="55" t="s">
        <v>10321</v>
      </c>
      <c r="F6875" s="53" t="s">
        <v>83</v>
      </c>
    </row>
    <row r="6876" spans="1:6" x14ac:dyDescent="0.2">
      <c r="A6876" s="202" t="s">
        <v>10659</v>
      </c>
      <c r="B6876" s="203">
        <v>51586.99</v>
      </c>
      <c r="D6876" s="53" t="s">
        <v>10322</v>
      </c>
      <c r="E6876" s="55" t="s">
        <v>10321</v>
      </c>
      <c r="F6876" s="53" t="s">
        <v>83</v>
      </c>
    </row>
    <row r="6877" spans="1:6" x14ac:dyDescent="0.2">
      <c r="A6877" s="202" t="s">
        <v>10661</v>
      </c>
      <c r="B6877" s="203">
        <v>51586.99</v>
      </c>
      <c r="D6877" s="53" t="s">
        <v>10323</v>
      </c>
      <c r="E6877" s="55" t="s">
        <v>10324</v>
      </c>
      <c r="F6877" s="53" t="s">
        <v>83</v>
      </c>
    </row>
    <row r="6878" spans="1:6" x14ac:dyDescent="0.2">
      <c r="A6878" s="202" t="s">
        <v>10662</v>
      </c>
      <c r="B6878" s="203">
        <v>65172.14</v>
      </c>
      <c r="D6878" s="53" t="s">
        <v>10325</v>
      </c>
      <c r="E6878" s="55" t="s">
        <v>10324</v>
      </c>
      <c r="F6878" s="53" t="s">
        <v>83</v>
      </c>
    </row>
    <row r="6879" spans="1:6" x14ac:dyDescent="0.2">
      <c r="A6879" s="202" t="s">
        <v>10664</v>
      </c>
      <c r="B6879" s="203">
        <v>65172.14</v>
      </c>
      <c r="D6879" s="53" t="s">
        <v>10326</v>
      </c>
      <c r="E6879" s="55" t="s">
        <v>10327</v>
      </c>
      <c r="F6879" s="53" t="s">
        <v>83</v>
      </c>
    </row>
    <row r="6880" spans="1:6" x14ac:dyDescent="0.2">
      <c r="A6880" s="202" t="s">
        <v>10665</v>
      </c>
      <c r="B6880" s="203">
        <v>79876.37</v>
      </c>
      <c r="D6880" s="53" t="s">
        <v>10328</v>
      </c>
      <c r="E6880" s="55" t="s">
        <v>10327</v>
      </c>
      <c r="F6880" s="53" t="s">
        <v>83</v>
      </c>
    </row>
    <row r="6881" spans="1:6" x14ac:dyDescent="0.2">
      <c r="A6881" s="202" t="s">
        <v>10667</v>
      </c>
      <c r="B6881" s="203">
        <v>79876.37</v>
      </c>
      <c r="D6881" s="53" t="s">
        <v>10329</v>
      </c>
      <c r="E6881" s="55" t="s">
        <v>10330</v>
      </c>
      <c r="F6881" s="53" t="s">
        <v>83</v>
      </c>
    </row>
    <row r="6882" spans="1:6" x14ac:dyDescent="0.2">
      <c r="A6882" s="202" t="s">
        <v>10668</v>
      </c>
      <c r="B6882" s="203">
        <v>75186.960000000006</v>
      </c>
      <c r="D6882" s="53" t="s">
        <v>10331</v>
      </c>
      <c r="E6882" s="55" t="s">
        <v>10330</v>
      </c>
      <c r="F6882" s="53" t="s">
        <v>83</v>
      </c>
    </row>
    <row r="6883" spans="1:6" x14ac:dyDescent="0.2">
      <c r="A6883" s="202" t="s">
        <v>10670</v>
      </c>
      <c r="B6883" s="203">
        <v>75186.960000000006</v>
      </c>
      <c r="D6883" s="53" t="s">
        <v>10332</v>
      </c>
      <c r="E6883" s="55" t="s">
        <v>10333</v>
      </c>
      <c r="F6883" s="53" t="s">
        <v>83</v>
      </c>
    </row>
    <row r="6884" spans="1:6" x14ac:dyDescent="0.2">
      <c r="A6884" s="202" t="s">
        <v>10671</v>
      </c>
      <c r="B6884" s="203">
        <v>87705.86</v>
      </c>
      <c r="D6884" s="53" t="s">
        <v>10334</v>
      </c>
      <c r="E6884" s="55" t="s">
        <v>10333</v>
      </c>
      <c r="F6884" s="53" t="s">
        <v>83</v>
      </c>
    </row>
    <row r="6885" spans="1:6" x14ac:dyDescent="0.2">
      <c r="A6885" s="202" t="s">
        <v>10673</v>
      </c>
      <c r="B6885" s="203">
        <v>87705.86</v>
      </c>
      <c r="D6885" s="53" t="s">
        <v>10335</v>
      </c>
      <c r="E6885" s="55" t="s">
        <v>10336</v>
      </c>
      <c r="F6885" s="53" t="s">
        <v>83</v>
      </c>
    </row>
    <row r="6886" spans="1:6" x14ac:dyDescent="0.2">
      <c r="A6886" s="202" t="s">
        <v>10674</v>
      </c>
      <c r="B6886" s="203">
        <v>109847.91</v>
      </c>
      <c r="D6886" s="53" t="s">
        <v>10337</v>
      </c>
      <c r="E6886" s="55" t="s">
        <v>10336</v>
      </c>
      <c r="F6886" s="53" t="s">
        <v>83</v>
      </c>
    </row>
    <row r="6887" spans="1:6" x14ac:dyDescent="0.2">
      <c r="A6887" s="202" t="s">
        <v>10676</v>
      </c>
      <c r="B6887" s="203">
        <v>109847.91</v>
      </c>
      <c r="D6887" s="53" t="s">
        <v>10338</v>
      </c>
      <c r="E6887" s="55" t="s">
        <v>10339</v>
      </c>
      <c r="F6887" s="53" t="s">
        <v>83</v>
      </c>
    </row>
    <row r="6888" spans="1:6" x14ac:dyDescent="0.2">
      <c r="A6888" s="202" t="s">
        <v>10677</v>
      </c>
      <c r="B6888" s="203">
        <v>1324.3</v>
      </c>
      <c r="D6888" s="53" t="s">
        <v>10340</v>
      </c>
      <c r="E6888" s="55" t="s">
        <v>10339</v>
      </c>
      <c r="F6888" s="53" t="s">
        <v>83</v>
      </c>
    </row>
    <row r="6889" spans="1:6" x14ac:dyDescent="0.2">
      <c r="A6889" s="202" t="s">
        <v>10679</v>
      </c>
      <c r="B6889" s="203">
        <v>1324.3</v>
      </c>
      <c r="D6889" s="53" t="s">
        <v>10341</v>
      </c>
      <c r="E6889" s="55" t="s">
        <v>10342</v>
      </c>
      <c r="F6889" s="53" t="s">
        <v>83</v>
      </c>
    </row>
    <row r="6890" spans="1:6" x14ac:dyDescent="0.2">
      <c r="A6890" s="202" t="s">
        <v>10680</v>
      </c>
      <c r="B6890" s="203">
        <v>1448.01</v>
      </c>
      <c r="D6890" s="53" t="s">
        <v>10343</v>
      </c>
      <c r="E6890" s="55" t="s">
        <v>10342</v>
      </c>
      <c r="F6890" s="53" t="s">
        <v>83</v>
      </c>
    </row>
    <row r="6891" spans="1:6" x14ac:dyDescent="0.2">
      <c r="A6891" s="202" t="s">
        <v>10682</v>
      </c>
      <c r="B6891" s="203">
        <v>1448.01</v>
      </c>
      <c r="D6891" s="53" t="s">
        <v>10344</v>
      </c>
      <c r="E6891" s="55" t="s">
        <v>10345</v>
      </c>
      <c r="F6891" s="53" t="s">
        <v>83</v>
      </c>
    </row>
    <row r="6892" spans="1:6" x14ac:dyDescent="0.2">
      <c r="A6892" s="202" t="s">
        <v>10683</v>
      </c>
      <c r="B6892" s="203">
        <v>1762.13</v>
      </c>
      <c r="D6892" s="53" t="s">
        <v>10346</v>
      </c>
      <c r="E6892" s="55" t="s">
        <v>10345</v>
      </c>
      <c r="F6892" s="53" t="s">
        <v>83</v>
      </c>
    </row>
    <row r="6893" spans="1:6" x14ac:dyDescent="0.2">
      <c r="A6893" s="202" t="s">
        <v>10685</v>
      </c>
      <c r="B6893" s="203">
        <v>1762.13</v>
      </c>
      <c r="D6893" s="53" t="s">
        <v>10347</v>
      </c>
      <c r="E6893" s="55" t="s">
        <v>10348</v>
      </c>
      <c r="F6893" s="53" t="s">
        <v>83</v>
      </c>
    </row>
    <row r="6894" spans="1:6" x14ac:dyDescent="0.2">
      <c r="A6894" s="202" t="s">
        <v>10686</v>
      </c>
      <c r="B6894" s="203">
        <v>2139.15</v>
      </c>
      <c r="D6894" s="53" t="s">
        <v>10349</v>
      </c>
      <c r="E6894" s="55" t="s">
        <v>10348</v>
      </c>
      <c r="F6894" s="53" t="s">
        <v>83</v>
      </c>
    </row>
    <row r="6895" spans="1:6" x14ac:dyDescent="0.2">
      <c r="A6895" s="202" t="s">
        <v>10688</v>
      </c>
      <c r="B6895" s="203">
        <v>2139.15</v>
      </c>
      <c r="D6895" s="53" t="s">
        <v>10350</v>
      </c>
      <c r="E6895" s="55" t="s">
        <v>10351</v>
      </c>
      <c r="F6895" s="53" t="s">
        <v>83</v>
      </c>
    </row>
    <row r="6896" spans="1:6" x14ac:dyDescent="0.2">
      <c r="A6896" s="202" t="s">
        <v>10689</v>
      </c>
      <c r="B6896" s="203">
        <v>2533.48</v>
      </c>
      <c r="D6896" s="53" t="s">
        <v>10352</v>
      </c>
      <c r="E6896" s="55" t="s">
        <v>10351</v>
      </c>
      <c r="F6896" s="53" t="s">
        <v>83</v>
      </c>
    </row>
    <row r="6897" spans="1:6" x14ac:dyDescent="0.2">
      <c r="A6897" s="202" t="s">
        <v>10691</v>
      </c>
      <c r="B6897" s="203">
        <v>2533.48</v>
      </c>
      <c r="D6897" s="53" t="s">
        <v>10353</v>
      </c>
      <c r="E6897" s="55" t="s">
        <v>10354</v>
      </c>
      <c r="F6897" s="53" t="s">
        <v>83</v>
      </c>
    </row>
    <row r="6898" spans="1:6" x14ac:dyDescent="0.2">
      <c r="A6898" s="202" t="s">
        <v>10692</v>
      </c>
      <c r="B6898" s="203">
        <v>3043.34</v>
      </c>
      <c r="D6898" s="53" t="s">
        <v>10355</v>
      </c>
      <c r="E6898" s="55" t="s">
        <v>10354</v>
      </c>
      <c r="F6898" s="53" t="s">
        <v>83</v>
      </c>
    </row>
    <row r="6899" spans="1:6" x14ac:dyDescent="0.2">
      <c r="A6899" s="202" t="s">
        <v>10694</v>
      </c>
      <c r="B6899" s="203">
        <v>3043.34</v>
      </c>
      <c r="D6899" s="53" t="s">
        <v>10356</v>
      </c>
      <c r="E6899" s="55" t="s">
        <v>10357</v>
      </c>
      <c r="F6899" s="53" t="s">
        <v>83</v>
      </c>
    </row>
    <row r="6900" spans="1:6" x14ac:dyDescent="0.2">
      <c r="A6900" s="202" t="s">
        <v>10695</v>
      </c>
      <c r="B6900" s="203">
        <v>3509.66</v>
      </c>
      <c r="D6900" s="53" t="s">
        <v>10358</v>
      </c>
      <c r="E6900" s="55" t="s">
        <v>10357</v>
      </c>
      <c r="F6900" s="53" t="s">
        <v>83</v>
      </c>
    </row>
    <row r="6901" spans="1:6" x14ac:dyDescent="0.2">
      <c r="A6901" s="202" t="s">
        <v>10697</v>
      </c>
      <c r="B6901" s="203">
        <v>3509.66</v>
      </c>
      <c r="D6901" s="53" t="s">
        <v>10359</v>
      </c>
      <c r="E6901" s="55" t="s">
        <v>10360</v>
      </c>
      <c r="F6901" s="53" t="s">
        <v>83</v>
      </c>
    </row>
    <row r="6902" spans="1:6" x14ac:dyDescent="0.2">
      <c r="A6902" s="202" t="s">
        <v>10698</v>
      </c>
      <c r="B6902" s="203">
        <v>3990.44</v>
      </c>
      <c r="D6902" s="53" t="s">
        <v>10361</v>
      </c>
      <c r="E6902" s="55" t="s">
        <v>10360</v>
      </c>
      <c r="F6902" s="53" t="s">
        <v>83</v>
      </c>
    </row>
    <row r="6903" spans="1:6" x14ac:dyDescent="0.2">
      <c r="A6903" s="202" t="s">
        <v>10700</v>
      </c>
      <c r="B6903" s="203">
        <v>3990.44</v>
      </c>
      <c r="D6903" s="53" t="s">
        <v>10362</v>
      </c>
      <c r="E6903" s="55" t="s">
        <v>10363</v>
      </c>
      <c r="F6903" s="53" t="s">
        <v>83</v>
      </c>
    </row>
    <row r="6904" spans="1:6" x14ac:dyDescent="0.2">
      <c r="A6904" s="202" t="s">
        <v>10701</v>
      </c>
      <c r="B6904" s="203">
        <v>4775.76</v>
      </c>
      <c r="D6904" s="53" t="s">
        <v>10364</v>
      </c>
      <c r="E6904" s="55" t="s">
        <v>10363</v>
      </c>
      <c r="F6904" s="53" t="s">
        <v>83</v>
      </c>
    </row>
    <row r="6905" spans="1:6" x14ac:dyDescent="0.2">
      <c r="A6905" s="202" t="s">
        <v>10703</v>
      </c>
      <c r="B6905" s="203">
        <v>4775.76</v>
      </c>
      <c r="D6905" s="53" t="s">
        <v>10365</v>
      </c>
      <c r="E6905" s="55" t="s">
        <v>10366</v>
      </c>
      <c r="F6905" s="53" t="s">
        <v>83</v>
      </c>
    </row>
    <row r="6906" spans="1:6" x14ac:dyDescent="0.2">
      <c r="A6906" s="202" t="s">
        <v>10704</v>
      </c>
      <c r="B6906" s="203">
        <v>5144.9799999999996</v>
      </c>
      <c r="D6906" s="53" t="s">
        <v>10367</v>
      </c>
      <c r="E6906" s="55" t="s">
        <v>10366</v>
      </c>
      <c r="F6906" s="53" t="s">
        <v>83</v>
      </c>
    </row>
    <row r="6907" spans="1:6" x14ac:dyDescent="0.2">
      <c r="A6907" s="202" t="s">
        <v>10706</v>
      </c>
      <c r="B6907" s="203">
        <v>5144.9799999999996</v>
      </c>
      <c r="D6907" s="53" t="s">
        <v>10368</v>
      </c>
      <c r="E6907" s="55" t="s">
        <v>10369</v>
      </c>
      <c r="F6907" s="53" t="s">
        <v>83</v>
      </c>
    </row>
    <row r="6908" spans="1:6" x14ac:dyDescent="0.2">
      <c r="A6908" s="202" t="s">
        <v>10707</v>
      </c>
      <c r="B6908" s="203">
        <v>6304.27</v>
      </c>
      <c r="D6908" s="53" t="s">
        <v>10370</v>
      </c>
      <c r="E6908" s="55" t="s">
        <v>10369</v>
      </c>
      <c r="F6908" s="53" t="s">
        <v>83</v>
      </c>
    </row>
    <row r="6909" spans="1:6" x14ac:dyDescent="0.2">
      <c r="A6909" s="202" t="s">
        <v>10709</v>
      </c>
      <c r="B6909" s="203">
        <v>6304.27</v>
      </c>
      <c r="D6909" s="53" t="s">
        <v>10371</v>
      </c>
      <c r="E6909" s="55" t="s">
        <v>10372</v>
      </c>
      <c r="F6909" s="53" t="s">
        <v>83</v>
      </c>
    </row>
    <row r="6910" spans="1:6" x14ac:dyDescent="0.2">
      <c r="A6910" s="202" t="s">
        <v>10710</v>
      </c>
      <c r="B6910" s="203">
        <v>12624.41</v>
      </c>
      <c r="D6910" s="53" t="s">
        <v>10373</v>
      </c>
      <c r="E6910" s="55" t="s">
        <v>10372</v>
      </c>
      <c r="F6910" s="53" t="s">
        <v>83</v>
      </c>
    </row>
    <row r="6911" spans="1:6" x14ac:dyDescent="0.2">
      <c r="A6911" s="202" t="s">
        <v>10712</v>
      </c>
      <c r="B6911" s="203">
        <v>12624.41</v>
      </c>
      <c r="D6911" s="53" t="s">
        <v>10374</v>
      </c>
      <c r="E6911" s="55" t="s">
        <v>10375</v>
      </c>
      <c r="F6911" s="53" t="s">
        <v>83</v>
      </c>
    </row>
    <row r="6912" spans="1:6" x14ac:dyDescent="0.2">
      <c r="A6912" s="202" t="s">
        <v>10713</v>
      </c>
      <c r="B6912" s="203">
        <v>15984.67</v>
      </c>
      <c r="D6912" s="53" t="s">
        <v>10376</v>
      </c>
      <c r="E6912" s="55" t="s">
        <v>10375</v>
      </c>
      <c r="F6912" s="53" t="s">
        <v>83</v>
      </c>
    </row>
    <row r="6913" spans="1:6" x14ac:dyDescent="0.2">
      <c r="A6913" s="202" t="s">
        <v>10715</v>
      </c>
      <c r="B6913" s="203">
        <v>15984.67</v>
      </c>
      <c r="D6913" s="53" t="s">
        <v>10377</v>
      </c>
      <c r="E6913" s="55" t="s">
        <v>10378</v>
      </c>
      <c r="F6913" s="53" t="s">
        <v>1147</v>
      </c>
    </row>
    <row r="6914" spans="1:6" x14ac:dyDescent="0.2">
      <c r="A6914" s="202" t="s">
        <v>10716</v>
      </c>
      <c r="B6914" s="203">
        <v>24618.74</v>
      </c>
      <c r="D6914" s="53" t="s">
        <v>10379</v>
      </c>
      <c r="E6914" s="55" t="s">
        <v>10378</v>
      </c>
      <c r="F6914" s="53" t="s">
        <v>1147</v>
      </c>
    </row>
    <row r="6915" spans="1:6" x14ac:dyDescent="0.2">
      <c r="A6915" s="202" t="s">
        <v>10718</v>
      </c>
      <c r="B6915" s="203">
        <v>24618.74</v>
      </c>
      <c r="D6915" s="53" t="s">
        <v>10380</v>
      </c>
      <c r="E6915" s="55" t="s">
        <v>10381</v>
      </c>
      <c r="F6915" s="53" t="s">
        <v>201</v>
      </c>
    </row>
    <row r="6916" spans="1:6" x14ac:dyDescent="0.2">
      <c r="A6916" s="202" t="s">
        <v>10719</v>
      </c>
      <c r="B6916" s="203">
        <v>25913.72</v>
      </c>
      <c r="D6916" s="53" t="s">
        <v>10382</v>
      </c>
      <c r="E6916" s="55" t="s">
        <v>10381</v>
      </c>
      <c r="F6916" s="53" t="s">
        <v>201</v>
      </c>
    </row>
    <row r="6917" spans="1:6" x14ac:dyDescent="0.2">
      <c r="A6917" s="202" t="s">
        <v>10721</v>
      </c>
      <c r="B6917" s="203">
        <v>25913.72</v>
      </c>
      <c r="D6917" s="53" t="s">
        <v>10383</v>
      </c>
      <c r="E6917" s="55" t="s">
        <v>10384</v>
      </c>
      <c r="F6917" s="53" t="s">
        <v>201</v>
      </c>
    </row>
    <row r="6918" spans="1:6" x14ac:dyDescent="0.2">
      <c r="A6918" s="202" t="s">
        <v>10722</v>
      </c>
      <c r="B6918" s="203">
        <v>35641.61</v>
      </c>
      <c r="D6918" s="53" t="s">
        <v>10385</v>
      </c>
      <c r="E6918" s="55" t="s">
        <v>10384</v>
      </c>
      <c r="F6918" s="53" t="s">
        <v>201</v>
      </c>
    </row>
    <row r="6919" spans="1:6" x14ac:dyDescent="0.2">
      <c r="A6919" s="202" t="s">
        <v>10724</v>
      </c>
      <c r="B6919" s="203">
        <v>35641.61</v>
      </c>
      <c r="D6919" s="53" t="s">
        <v>10386</v>
      </c>
      <c r="E6919" s="55" t="s">
        <v>10387</v>
      </c>
      <c r="F6919" s="53" t="s">
        <v>201</v>
      </c>
    </row>
    <row r="6920" spans="1:6" x14ac:dyDescent="0.2">
      <c r="A6920" s="202" t="s">
        <v>10725</v>
      </c>
      <c r="B6920" s="203">
        <v>1324.3</v>
      </c>
      <c r="D6920" s="53" t="s">
        <v>10388</v>
      </c>
      <c r="E6920" s="55" t="s">
        <v>10387</v>
      </c>
      <c r="F6920" s="53" t="s">
        <v>201</v>
      </c>
    </row>
    <row r="6921" spans="1:6" x14ac:dyDescent="0.2">
      <c r="A6921" s="202" t="s">
        <v>10727</v>
      </c>
      <c r="B6921" s="203">
        <v>1324.3</v>
      </c>
      <c r="D6921" s="53" t="s">
        <v>10389</v>
      </c>
      <c r="E6921" s="55" t="s">
        <v>10390</v>
      </c>
      <c r="F6921" s="53" t="s">
        <v>201</v>
      </c>
    </row>
    <row r="6922" spans="1:6" x14ac:dyDescent="0.2">
      <c r="A6922" s="202" t="s">
        <v>10728</v>
      </c>
      <c r="B6922" s="203">
        <v>1448.01</v>
      </c>
      <c r="D6922" s="53" t="s">
        <v>10391</v>
      </c>
      <c r="E6922" s="55" t="s">
        <v>10390</v>
      </c>
      <c r="F6922" s="53" t="s">
        <v>201</v>
      </c>
    </row>
    <row r="6923" spans="1:6" x14ac:dyDescent="0.2">
      <c r="A6923" s="202" t="s">
        <v>10730</v>
      </c>
      <c r="B6923" s="203">
        <v>1448.01</v>
      </c>
      <c r="D6923" s="53" t="s">
        <v>10392</v>
      </c>
      <c r="E6923" s="55" t="s">
        <v>10393</v>
      </c>
      <c r="F6923" s="53" t="s">
        <v>201</v>
      </c>
    </row>
    <row r="6924" spans="1:6" x14ac:dyDescent="0.2">
      <c r="A6924" s="202" t="s">
        <v>10731</v>
      </c>
      <c r="B6924" s="203">
        <v>1762.13</v>
      </c>
      <c r="D6924" s="53" t="s">
        <v>10394</v>
      </c>
      <c r="E6924" s="55" t="s">
        <v>10393</v>
      </c>
      <c r="F6924" s="53" t="s">
        <v>201</v>
      </c>
    </row>
    <row r="6925" spans="1:6" x14ac:dyDescent="0.2">
      <c r="A6925" s="202" t="s">
        <v>10733</v>
      </c>
      <c r="B6925" s="203">
        <v>1762.13</v>
      </c>
      <c r="D6925" s="53" t="s">
        <v>10395</v>
      </c>
      <c r="E6925" s="55" t="s">
        <v>10396</v>
      </c>
      <c r="F6925" s="53" t="s">
        <v>201</v>
      </c>
    </row>
    <row r="6926" spans="1:6" x14ac:dyDescent="0.2">
      <c r="A6926" s="202" t="s">
        <v>10734</v>
      </c>
      <c r="B6926" s="203">
        <v>2139.81</v>
      </c>
      <c r="D6926" s="53" t="s">
        <v>10397</v>
      </c>
      <c r="E6926" s="55" t="s">
        <v>10396</v>
      </c>
      <c r="F6926" s="53" t="s">
        <v>201</v>
      </c>
    </row>
    <row r="6927" spans="1:6" x14ac:dyDescent="0.2">
      <c r="A6927" s="202" t="s">
        <v>10736</v>
      </c>
      <c r="B6927" s="203">
        <v>2139.81</v>
      </c>
      <c r="D6927" s="53" t="s">
        <v>10398</v>
      </c>
      <c r="E6927" s="55" t="s">
        <v>10399</v>
      </c>
      <c r="F6927" s="53" t="s">
        <v>201</v>
      </c>
    </row>
    <row r="6928" spans="1:6" x14ac:dyDescent="0.2">
      <c r="A6928" s="202" t="s">
        <v>10737</v>
      </c>
      <c r="B6928" s="203">
        <v>2574.98</v>
      </c>
      <c r="D6928" s="53" t="s">
        <v>10400</v>
      </c>
      <c r="E6928" s="55" t="s">
        <v>10399</v>
      </c>
      <c r="F6928" s="53" t="s">
        <v>201</v>
      </c>
    </row>
    <row r="6929" spans="1:6" x14ac:dyDescent="0.2">
      <c r="A6929" s="202" t="s">
        <v>10739</v>
      </c>
      <c r="B6929" s="203">
        <v>2574.98</v>
      </c>
      <c r="D6929" s="53" t="s">
        <v>10401</v>
      </c>
      <c r="E6929" s="55" t="s">
        <v>10402</v>
      </c>
      <c r="F6929" s="53" t="s">
        <v>201</v>
      </c>
    </row>
    <row r="6930" spans="1:6" x14ac:dyDescent="0.2">
      <c r="A6930" s="202" t="s">
        <v>10740</v>
      </c>
      <c r="B6930" s="203">
        <v>3077.31</v>
      </c>
      <c r="D6930" s="53" t="s">
        <v>10403</v>
      </c>
      <c r="E6930" s="55" t="s">
        <v>10402</v>
      </c>
      <c r="F6930" s="53" t="s">
        <v>201</v>
      </c>
    </row>
    <row r="6931" spans="1:6" x14ac:dyDescent="0.2">
      <c r="A6931" s="202" t="s">
        <v>10742</v>
      </c>
      <c r="B6931" s="203">
        <v>3077.31</v>
      </c>
      <c r="D6931" s="53" t="s">
        <v>10404</v>
      </c>
      <c r="E6931" s="55" t="s">
        <v>10405</v>
      </c>
      <c r="F6931" s="53" t="s">
        <v>430</v>
      </c>
    </row>
    <row r="6932" spans="1:6" x14ac:dyDescent="0.2">
      <c r="A6932" s="202" t="s">
        <v>10743</v>
      </c>
      <c r="B6932" s="203">
        <v>3546.26</v>
      </c>
      <c r="D6932" s="53" t="s">
        <v>10406</v>
      </c>
      <c r="E6932" s="55" t="s">
        <v>10405</v>
      </c>
      <c r="F6932" s="53" t="s">
        <v>430</v>
      </c>
    </row>
    <row r="6933" spans="1:6" x14ac:dyDescent="0.2">
      <c r="A6933" s="202" t="s">
        <v>10745</v>
      </c>
      <c r="B6933" s="203">
        <v>3546.26</v>
      </c>
      <c r="D6933" s="53" t="s">
        <v>10407</v>
      </c>
      <c r="E6933" s="55" t="s">
        <v>10408</v>
      </c>
      <c r="F6933" s="53" t="s">
        <v>430</v>
      </c>
    </row>
    <row r="6934" spans="1:6" x14ac:dyDescent="0.2">
      <c r="A6934" s="202" t="s">
        <v>10746</v>
      </c>
      <c r="B6934" s="203">
        <v>4164.6400000000003</v>
      </c>
      <c r="D6934" s="53" t="s">
        <v>10409</v>
      </c>
      <c r="E6934" s="55" t="s">
        <v>10408</v>
      </c>
      <c r="F6934" s="53" t="s">
        <v>430</v>
      </c>
    </row>
    <row r="6935" spans="1:6" x14ac:dyDescent="0.2">
      <c r="A6935" s="202" t="s">
        <v>10748</v>
      </c>
      <c r="B6935" s="203">
        <v>4164.6400000000003</v>
      </c>
      <c r="D6935" s="53" t="s">
        <v>10410</v>
      </c>
      <c r="E6935" s="55" t="s">
        <v>10411</v>
      </c>
      <c r="F6935" s="53" t="s">
        <v>201</v>
      </c>
    </row>
    <row r="6936" spans="1:6" x14ac:dyDescent="0.2">
      <c r="A6936" s="202" t="s">
        <v>10749</v>
      </c>
      <c r="B6936" s="203">
        <v>4993.54</v>
      </c>
      <c r="D6936" s="53" t="s">
        <v>10412</v>
      </c>
      <c r="E6936" s="55" t="s">
        <v>10411</v>
      </c>
      <c r="F6936" s="53" t="s">
        <v>201</v>
      </c>
    </row>
    <row r="6937" spans="1:6" x14ac:dyDescent="0.2">
      <c r="A6937" s="202" t="s">
        <v>10751</v>
      </c>
      <c r="B6937" s="203">
        <v>4993.54</v>
      </c>
      <c r="D6937" s="53" t="s">
        <v>10413</v>
      </c>
      <c r="E6937" s="55" t="s">
        <v>10414</v>
      </c>
      <c r="F6937" s="53" t="s">
        <v>201</v>
      </c>
    </row>
    <row r="6938" spans="1:6" x14ac:dyDescent="0.2">
      <c r="A6938" s="202" t="s">
        <v>10752</v>
      </c>
      <c r="B6938" s="203">
        <v>5722.72</v>
      </c>
      <c r="D6938" s="53" t="s">
        <v>10415</v>
      </c>
      <c r="E6938" s="55" t="s">
        <v>10414</v>
      </c>
      <c r="F6938" s="53" t="s">
        <v>201</v>
      </c>
    </row>
    <row r="6939" spans="1:6" x14ac:dyDescent="0.2">
      <c r="A6939" s="202" t="s">
        <v>10754</v>
      </c>
      <c r="B6939" s="203">
        <v>5722.72</v>
      </c>
      <c r="D6939" s="53" t="s">
        <v>10416</v>
      </c>
      <c r="E6939" s="55" t="s">
        <v>10417</v>
      </c>
      <c r="F6939" s="53" t="s">
        <v>201</v>
      </c>
    </row>
    <row r="6940" spans="1:6" x14ac:dyDescent="0.2">
      <c r="A6940" s="202" t="s">
        <v>10755</v>
      </c>
      <c r="B6940" s="203">
        <v>7847.86</v>
      </c>
      <c r="D6940" s="53" t="s">
        <v>10418</v>
      </c>
      <c r="E6940" s="55" t="s">
        <v>10417</v>
      </c>
      <c r="F6940" s="53" t="s">
        <v>201</v>
      </c>
    </row>
    <row r="6941" spans="1:6" x14ac:dyDescent="0.2">
      <c r="A6941" s="202" t="s">
        <v>10757</v>
      </c>
      <c r="B6941" s="203">
        <v>7847.86</v>
      </c>
      <c r="D6941" s="53" t="s">
        <v>10419</v>
      </c>
      <c r="E6941" s="55" t="s">
        <v>10420</v>
      </c>
      <c r="F6941" s="53" t="s">
        <v>201</v>
      </c>
    </row>
    <row r="6942" spans="1:6" x14ac:dyDescent="0.2">
      <c r="A6942" s="202" t="s">
        <v>10758</v>
      </c>
      <c r="B6942" s="203">
        <v>13553.44</v>
      </c>
      <c r="D6942" s="53" t="s">
        <v>10421</v>
      </c>
      <c r="E6942" s="55" t="s">
        <v>10420</v>
      </c>
      <c r="F6942" s="53" t="s">
        <v>201</v>
      </c>
    </row>
    <row r="6943" spans="1:6" x14ac:dyDescent="0.2">
      <c r="A6943" s="202" t="s">
        <v>10760</v>
      </c>
      <c r="B6943" s="203">
        <v>13553.44</v>
      </c>
      <c r="D6943" s="53" t="s">
        <v>10422</v>
      </c>
      <c r="E6943" s="55" t="s">
        <v>10423</v>
      </c>
      <c r="F6943" s="53" t="s">
        <v>201</v>
      </c>
    </row>
    <row r="6944" spans="1:6" x14ac:dyDescent="0.2">
      <c r="A6944" s="202" t="s">
        <v>10761</v>
      </c>
      <c r="B6944" s="203">
        <v>1365.52</v>
      </c>
      <c r="D6944" s="53" t="s">
        <v>10424</v>
      </c>
      <c r="E6944" s="55" t="s">
        <v>10423</v>
      </c>
      <c r="F6944" s="53" t="s">
        <v>201</v>
      </c>
    </row>
    <row r="6945" spans="1:6" x14ac:dyDescent="0.2">
      <c r="A6945" s="202" t="s">
        <v>10763</v>
      </c>
      <c r="B6945" s="203">
        <v>1365.52</v>
      </c>
      <c r="D6945" s="53" t="s">
        <v>10425</v>
      </c>
      <c r="E6945" s="55" t="s">
        <v>10426</v>
      </c>
      <c r="F6945" s="53" t="s">
        <v>201</v>
      </c>
    </row>
    <row r="6946" spans="1:6" x14ac:dyDescent="0.2">
      <c r="A6946" s="202" t="s">
        <v>10764</v>
      </c>
      <c r="B6946" s="203">
        <v>1502.45</v>
      </c>
      <c r="D6946" s="53" t="s">
        <v>10427</v>
      </c>
      <c r="E6946" s="55" t="s">
        <v>10426</v>
      </c>
      <c r="F6946" s="53" t="s">
        <v>201</v>
      </c>
    </row>
    <row r="6947" spans="1:6" x14ac:dyDescent="0.2">
      <c r="A6947" s="202" t="s">
        <v>10766</v>
      </c>
      <c r="B6947" s="203">
        <v>1502.45</v>
      </c>
      <c r="D6947" s="53" t="s">
        <v>10428</v>
      </c>
      <c r="E6947" s="55" t="s">
        <v>10429</v>
      </c>
      <c r="F6947" s="53" t="s">
        <v>201</v>
      </c>
    </row>
    <row r="6948" spans="1:6" x14ac:dyDescent="0.2">
      <c r="A6948" s="202" t="s">
        <v>10767</v>
      </c>
      <c r="B6948" s="203">
        <v>1833.22</v>
      </c>
      <c r="D6948" s="53" t="s">
        <v>10430</v>
      </c>
      <c r="E6948" s="55" t="s">
        <v>10429</v>
      </c>
      <c r="F6948" s="53" t="s">
        <v>201</v>
      </c>
    </row>
    <row r="6949" spans="1:6" x14ac:dyDescent="0.2">
      <c r="A6949" s="202" t="s">
        <v>10769</v>
      </c>
      <c r="B6949" s="203">
        <v>1833.22</v>
      </c>
      <c r="D6949" s="53" t="s">
        <v>10431</v>
      </c>
      <c r="E6949" s="55" t="s">
        <v>10432</v>
      </c>
      <c r="F6949" s="53" t="s">
        <v>201</v>
      </c>
    </row>
    <row r="6950" spans="1:6" x14ac:dyDescent="0.2">
      <c r="A6950" s="202" t="s">
        <v>10770</v>
      </c>
      <c r="B6950" s="203">
        <v>2238.1799999999998</v>
      </c>
      <c r="D6950" s="53" t="s">
        <v>10433</v>
      </c>
      <c r="E6950" s="55" t="s">
        <v>10432</v>
      </c>
      <c r="F6950" s="53" t="s">
        <v>201</v>
      </c>
    </row>
    <row r="6951" spans="1:6" x14ac:dyDescent="0.2">
      <c r="A6951" s="202" t="s">
        <v>10772</v>
      </c>
      <c r="B6951" s="203">
        <v>2238.1799999999998</v>
      </c>
      <c r="D6951" s="53" t="s">
        <v>10434</v>
      </c>
      <c r="E6951" s="55" t="s">
        <v>10435</v>
      </c>
      <c r="F6951" s="53" t="s">
        <v>201</v>
      </c>
    </row>
    <row r="6952" spans="1:6" x14ac:dyDescent="0.2">
      <c r="A6952" s="202" t="s">
        <v>10773</v>
      </c>
      <c r="B6952" s="203">
        <v>2669.54</v>
      </c>
      <c r="D6952" s="53" t="s">
        <v>10436</v>
      </c>
      <c r="E6952" s="55" t="s">
        <v>10435</v>
      </c>
      <c r="F6952" s="53" t="s">
        <v>201</v>
      </c>
    </row>
    <row r="6953" spans="1:6" x14ac:dyDescent="0.2">
      <c r="A6953" s="202" t="s">
        <v>10775</v>
      </c>
      <c r="B6953" s="203">
        <v>2669.54</v>
      </c>
      <c r="D6953" s="53" t="s">
        <v>10437</v>
      </c>
      <c r="E6953" s="55" t="s">
        <v>10438</v>
      </c>
      <c r="F6953" s="53" t="s">
        <v>201</v>
      </c>
    </row>
    <row r="6954" spans="1:6" x14ac:dyDescent="0.2">
      <c r="A6954" s="202" t="s">
        <v>10776</v>
      </c>
      <c r="B6954" s="203">
        <v>3229.85</v>
      </c>
      <c r="D6954" s="53" t="s">
        <v>10439</v>
      </c>
      <c r="E6954" s="55" t="s">
        <v>10438</v>
      </c>
      <c r="F6954" s="53" t="s">
        <v>201</v>
      </c>
    </row>
    <row r="6955" spans="1:6" x14ac:dyDescent="0.2">
      <c r="A6955" s="202" t="s">
        <v>10778</v>
      </c>
      <c r="B6955" s="203">
        <v>3229.85</v>
      </c>
      <c r="D6955" s="53" t="s">
        <v>10440</v>
      </c>
      <c r="E6955" s="55" t="s">
        <v>10441</v>
      </c>
      <c r="F6955" s="53" t="s">
        <v>201</v>
      </c>
    </row>
    <row r="6956" spans="1:6" x14ac:dyDescent="0.2">
      <c r="A6956" s="202" t="s">
        <v>10779</v>
      </c>
      <c r="B6956" s="203">
        <v>3763.15</v>
      </c>
      <c r="D6956" s="53" t="s">
        <v>10442</v>
      </c>
      <c r="E6956" s="55" t="s">
        <v>10441</v>
      </c>
      <c r="F6956" s="53" t="s">
        <v>201</v>
      </c>
    </row>
    <row r="6957" spans="1:6" x14ac:dyDescent="0.2">
      <c r="A6957" s="202" t="s">
        <v>10781</v>
      </c>
      <c r="B6957" s="203">
        <v>3763.15</v>
      </c>
      <c r="D6957" s="53" t="s">
        <v>10443</v>
      </c>
      <c r="E6957" s="55" t="s">
        <v>10444</v>
      </c>
      <c r="F6957" s="53" t="s">
        <v>201</v>
      </c>
    </row>
    <row r="6958" spans="1:6" x14ac:dyDescent="0.2">
      <c r="A6958" s="202" t="s">
        <v>10782</v>
      </c>
      <c r="B6958" s="203">
        <v>4269.0200000000004</v>
      </c>
      <c r="D6958" s="53" t="s">
        <v>10445</v>
      </c>
      <c r="E6958" s="55" t="s">
        <v>10444</v>
      </c>
      <c r="F6958" s="53" t="s">
        <v>201</v>
      </c>
    </row>
    <row r="6959" spans="1:6" x14ac:dyDescent="0.2">
      <c r="A6959" s="202" t="s">
        <v>10784</v>
      </c>
      <c r="B6959" s="203">
        <v>4269.0200000000004</v>
      </c>
      <c r="D6959" s="53" t="s">
        <v>10446</v>
      </c>
      <c r="E6959" s="55" t="s">
        <v>10447</v>
      </c>
      <c r="F6959" s="53" t="s">
        <v>201</v>
      </c>
    </row>
    <row r="6960" spans="1:6" x14ac:dyDescent="0.2">
      <c r="A6960" s="202" t="s">
        <v>10785</v>
      </c>
      <c r="B6960" s="203">
        <v>5143.72</v>
      </c>
      <c r="D6960" s="53" t="s">
        <v>10448</v>
      </c>
      <c r="E6960" s="55" t="s">
        <v>10447</v>
      </c>
      <c r="F6960" s="53" t="s">
        <v>201</v>
      </c>
    </row>
    <row r="6961" spans="1:6" x14ac:dyDescent="0.2">
      <c r="A6961" s="202" t="s">
        <v>10787</v>
      </c>
      <c r="B6961" s="203">
        <v>5143.72</v>
      </c>
      <c r="D6961" s="53" t="s">
        <v>10449</v>
      </c>
      <c r="E6961" s="55" t="s">
        <v>10450</v>
      </c>
      <c r="F6961" s="53" t="s">
        <v>201</v>
      </c>
    </row>
    <row r="6962" spans="1:6" x14ac:dyDescent="0.2">
      <c r="A6962" s="202" t="s">
        <v>10788</v>
      </c>
      <c r="B6962" s="203">
        <v>5558.17</v>
      </c>
      <c r="D6962" s="53" t="s">
        <v>10451</v>
      </c>
      <c r="E6962" s="55" t="s">
        <v>10450</v>
      </c>
      <c r="F6962" s="53" t="s">
        <v>201</v>
      </c>
    </row>
    <row r="6963" spans="1:6" x14ac:dyDescent="0.2">
      <c r="A6963" s="202" t="s">
        <v>10790</v>
      </c>
      <c r="B6963" s="203">
        <v>5558.17</v>
      </c>
      <c r="D6963" s="53" t="s">
        <v>10452</v>
      </c>
      <c r="E6963" s="55" t="s">
        <v>10453</v>
      </c>
      <c r="F6963" s="53" t="s">
        <v>201</v>
      </c>
    </row>
    <row r="6964" spans="1:6" x14ac:dyDescent="0.2">
      <c r="A6964" s="202" t="s">
        <v>10791</v>
      </c>
      <c r="B6964" s="203">
        <v>6874</v>
      </c>
      <c r="D6964" s="53" t="s">
        <v>10454</v>
      </c>
      <c r="E6964" s="55" t="s">
        <v>10453</v>
      </c>
      <c r="F6964" s="53" t="s">
        <v>201</v>
      </c>
    </row>
    <row r="6965" spans="1:6" x14ac:dyDescent="0.2">
      <c r="A6965" s="202" t="s">
        <v>10793</v>
      </c>
      <c r="B6965" s="203">
        <v>6874</v>
      </c>
      <c r="D6965" s="53" t="s">
        <v>10455</v>
      </c>
      <c r="E6965" s="55" t="s">
        <v>10456</v>
      </c>
      <c r="F6965" s="53" t="s">
        <v>201</v>
      </c>
    </row>
    <row r="6966" spans="1:6" x14ac:dyDescent="0.2">
      <c r="A6966" s="202" t="s">
        <v>10794</v>
      </c>
      <c r="B6966" s="203">
        <v>13488.71</v>
      </c>
      <c r="D6966" s="53" t="s">
        <v>10457</v>
      </c>
      <c r="E6966" s="55" t="s">
        <v>10456</v>
      </c>
      <c r="F6966" s="53" t="s">
        <v>201</v>
      </c>
    </row>
    <row r="6967" spans="1:6" x14ac:dyDescent="0.2">
      <c r="A6967" s="202" t="s">
        <v>10796</v>
      </c>
      <c r="B6967" s="203">
        <v>13488.71</v>
      </c>
      <c r="D6967" s="53" t="s">
        <v>10458</v>
      </c>
      <c r="E6967" s="55" t="s">
        <v>10459</v>
      </c>
      <c r="F6967" s="53" t="s">
        <v>201</v>
      </c>
    </row>
    <row r="6968" spans="1:6" x14ac:dyDescent="0.2">
      <c r="A6968" s="202" t="s">
        <v>10797</v>
      </c>
      <c r="B6968" s="203">
        <v>17064.84</v>
      </c>
      <c r="D6968" s="53" t="s">
        <v>10460</v>
      </c>
      <c r="E6968" s="55" t="s">
        <v>10459</v>
      </c>
      <c r="F6968" s="53" t="s">
        <v>201</v>
      </c>
    </row>
    <row r="6969" spans="1:6" x14ac:dyDescent="0.2">
      <c r="A6969" s="202" t="s">
        <v>10799</v>
      </c>
      <c r="B6969" s="203">
        <v>17064.84</v>
      </c>
      <c r="D6969" s="53" t="s">
        <v>10461</v>
      </c>
      <c r="E6969" s="55" t="s">
        <v>10462</v>
      </c>
      <c r="F6969" s="53" t="s">
        <v>201</v>
      </c>
    </row>
    <row r="6970" spans="1:6" x14ac:dyDescent="0.2">
      <c r="A6970" s="202" t="s">
        <v>10800</v>
      </c>
      <c r="B6970" s="203">
        <v>25956.71</v>
      </c>
      <c r="D6970" s="53" t="s">
        <v>10463</v>
      </c>
      <c r="E6970" s="55" t="s">
        <v>10462</v>
      </c>
      <c r="F6970" s="53" t="s">
        <v>201</v>
      </c>
    </row>
    <row r="6971" spans="1:6" x14ac:dyDescent="0.2">
      <c r="A6971" s="202" t="s">
        <v>10802</v>
      </c>
      <c r="B6971" s="203">
        <v>25956.71</v>
      </c>
      <c r="D6971" s="53" t="s">
        <v>10464</v>
      </c>
      <c r="E6971" s="55" t="s">
        <v>10465</v>
      </c>
      <c r="F6971" s="53" t="s">
        <v>201</v>
      </c>
    </row>
    <row r="6972" spans="1:6" x14ac:dyDescent="0.2">
      <c r="A6972" s="202" t="s">
        <v>10803</v>
      </c>
      <c r="B6972" s="203">
        <v>27573.35</v>
      </c>
      <c r="D6972" s="53" t="s">
        <v>10466</v>
      </c>
      <c r="E6972" s="55" t="s">
        <v>10465</v>
      </c>
      <c r="F6972" s="53" t="s">
        <v>201</v>
      </c>
    </row>
    <row r="6973" spans="1:6" x14ac:dyDescent="0.2">
      <c r="A6973" s="202" t="s">
        <v>10805</v>
      </c>
      <c r="B6973" s="203">
        <v>27573.35</v>
      </c>
      <c r="D6973" s="53" t="s">
        <v>10467</v>
      </c>
      <c r="E6973" s="55" t="s">
        <v>10468</v>
      </c>
      <c r="F6973" s="53" t="s">
        <v>201</v>
      </c>
    </row>
    <row r="6974" spans="1:6" x14ac:dyDescent="0.2">
      <c r="A6974" s="202" t="s">
        <v>10806</v>
      </c>
      <c r="B6974" s="203">
        <v>38091.22</v>
      </c>
      <c r="D6974" s="53" t="s">
        <v>10469</v>
      </c>
      <c r="E6974" s="55" t="s">
        <v>10468</v>
      </c>
      <c r="F6974" s="53" t="s">
        <v>201</v>
      </c>
    </row>
    <row r="6975" spans="1:6" x14ac:dyDescent="0.2">
      <c r="A6975" s="202" t="s">
        <v>10808</v>
      </c>
      <c r="B6975" s="203">
        <v>38091.22</v>
      </c>
      <c r="D6975" s="53" t="s">
        <v>10470</v>
      </c>
      <c r="E6975" s="55" t="s">
        <v>10471</v>
      </c>
      <c r="F6975" s="53" t="s">
        <v>201</v>
      </c>
    </row>
    <row r="6976" spans="1:6" x14ac:dyDescent="0.2">
      <c r="A6976" s="202" t="s">
        <v>10809</v>
      </c>
      <c r="B6976" s="203">
        <v>1365.52</v>
      </c>
      <c r="D6976" s="53" t="s">
        <v>10472</v>
      </c>
      <c r="E6976" s="55" t="s">
        <v>10471</v>
      </c>
      <c r="F6976" s="53" t="s">
        <v>201</v>
      </c>
    </row>
    <row r="6977" spans="1:6" x14ac:dyDescent="0.2">
      <c r="A6977" s="202" t="s">
        <v>10811</v>
      </c>
      <c r="B6977" s="203">
        <v>1365.52</v>
      </c>
      <c r="D6977" s="53" t="s">
        <v>10473</v>
      </c>
      <c r="E6977" s="55" t="s">
        <v>10474</v>
      </c>
      <c r="F6977" s="53" t="s">
        <v>201</v>
      </c>
    </row>
    <row r="6978" spans="1:6" x14ac:dyDescent="0.2">
      <c r="A6978" s="202" t="s">
        <v>10812</v>
      </c>
      <c r="B6978" s="203">
        <v>1502.45</v>
      </c>
      <c r="D6978" s="53" t="s">
        <v>10475</v>
      </c>
      <c r="E6978" s="55" t="s">
        <v>10474</v>
      </c>
      <c r="F6978" s="53" t="s">
        <v>201</v>
      </c>
    </row>
    <row r="6979" spans="1:6" x14ac:dyDescent="0.2">
      <c r="A6979" s="202" t="s">
        <v>10814</v>
      </c>
      <c r="B6979" s="203">
        <v>1502.45</v>
      </c>
      <c r="D6979" s="53" t="s">
        <v>10476</v>
      </c>
      <c r="E6979" s="55" t="s">
        <v>10477</v>
      </c>
      <c r="F6979" s="53" t="s">
        <v>201</v>
      </c>
    </row>
    <row r="6980" spans="1:6" x14ac:dyDescent="0.2">
      <c r="A6980" s="202" t="s">
        <v>10815</v>
      </c>
      <c r="B6980" s="203">
        <v>1833.22</v>
      </c>
      <c r="D6980" s="53" t="s">
        <v>10478</v>
      </c>
      <c r="E6980" s="55" t="s">
        <v>10477</v>
      </c>
      <c r="F6980" s="53" t="s">
        <v>201</v>
      </c>
    </row>
    <row r="6981" spans="1:6" x14ac:dyDescent="0.2">
      <c r="A6981" s="202" t="s">
        <v>10817</v>
      </c>
      <c r="B6981" s="203">
        <v>1833.22</v>
      </c>
      <c r="D6981" s="53" t="s">
        <v>10479</v>
      </c>
      <c r="E6981" s="55" t="s">
        <v>10480</v>
      </c>
      <c r="F6981" s="53" t="s">
        <v>201</v>
      </c>
    </row>
    <row r="6982" spans="1:6" x14ac:dyDescent="0.2">
      <c r="A6982" s="202" t="s">
        <v>10818</v>
      </c>
      <c r="B6982" s="203">
        <v>2238.8000000000002</v>
      </c>
      <c r="D6982" s="53" t="s">
        <v>10481</v>
      </c>
      <c r="E6982" s="55" t="s">
        <v>10480</v>
      </c>
      <c r="F6982" s="53" t="s">
        <v>201</v>
      </c>
    </row>
    <row r="6983" spans="1:6" x14ac:dyDescent="0.2">
      <c r="A6983" s="202" t="s">
        <v>10820</v>
      </c>
      <c r="B6983" s="203">
        <v>2238.8000000000002</v>
      </c>
      <c r="D6983" s="53" t="s">
        <v>10482</v>
      </c>
      <c r="E6983" s="55" t="s">
        <v>10483</v>
      </c>
      <c r="F6983" s="53" t="s">
        <v>201</v>
      </c>
    </row>
    <row r="6984" spans="1:6" x14ac:dyDescent="0.2">
      <c r="A6984" s="202" t="s">
        <v>10821</v>
      </c>
      <c r="B6984" s="203">
        <v>2711.02</v>
      </c>
      <c r="D6984" s="53" t="s">
        <v>10484</v>
      </c>
      <c r="E6984" s="55" t="s">
        <v>10483</v>
      </c>
      <c r="F6984" s="53" t="s">
        <v>201</v>
      </c>
    </row>
    <row r="6985" spans="1:6" x14ac:dyDescent="0.2">
      <c r="A6985" s="202" t="s">
        <v>10823</v>
      </c>
      <c r="B6985" s="203">
        <v>2711.02</v>
      </c>
      <c r="D6985" s="53" t="s">
        <v>10485</v>
      </c>
      <c r="E6985" s="55" t="s">
        <v>10486</v>
      </c>
      <c r="F6985" s="53" t="s">
        <v>201</v>
      </c>
    </row>
    <row r="6986" spans="1:6" x14ac:dyDescent="0.2">
      <c r="A6986" s="202" t="s">
        <v>10824</v>
      </c>
      <c r="B6986" s="203">
        <v>3263.87</v>
      </c>
      <c r="D6986" s="53" t="s">
        <v>10487</v>
      </c>
      <c r="E6986" s="55" t="s">
        <v>10486</v>
      </c>
      <c r="F6986" s="53" t="s">
        <v>201</v>
      </c>
    </row>
    <row r="6987" spans="1:6" x14ac:dyDescent="0.2">
      <c r="A6987" s="202" t="s">
        <v>10826</v>
      </c>
      <c r="B6987" s="203">
        <v>3263.87</v>
      </c>
      <c r="D6987" s="53" t="s">
        <v>10488</v>
      </c>
      <c r="E6987" s="55" t="s">
        <v>10489</v>
      </c>
      <c r="F6987" s="53" t="s">
        <v>201</v>
      </c>
    </row>
    <row r="6988" spans="1:6" x14ac:dyDescent="0.2">
      <c r="A6988" s="202" t="s">
        <v>10827</v>
      </c>
      <c r="B6988" s="203">
        <v>3799.75</v>
      </c>
      <c r="D6988" s="53" t="s">
        <v>10490</v>
      </c>
      <c r="E6988" s="55" t="s">
        <v>10489</v>
      </c>
      <c r="F6988" s="53" t="s">
        <v>201</v>
      </c>
    </row>
    <row r="6989" spans="1:6" x14ac:dyDescent="0.2">
      <c r="A6989" s="202" t="s">
        <v>10829</v>
      </c>
      <c r="B6989" s="203">
        <v>3799.75</v>
      </c>
      <c r="D6989" s="53" t="s">
        <v>10491</v>
      </c>
      <c r="E6989" s="55" t="s">
        <v>10492</v>
      </c>
      <c r="F6989" s="53" t="s">
        <v>201</v>
      </c>
    </row>
    <row r="6990" spans="1:6" x14ac:dyDescent="0.2">
      <c r="A6990" s="202" t="s">
        <v>10830</v>
      </c>
      <c r="B6990" s="203">
        <v>4443.21</v>
      </c>
      <c r="D6990" s="53" t="s">
        <v>10493</v>
      </c>
      <c r="E6990" s="55" t="s">
        <v>10492</v>
      </c>
      <c r="F6990" s="53" t="s">
        <v>201</v>
      </c>
    </row>
    <row r="6991" spans="1:6" x14ac:dyDescent="0.2">
      <c r="A6991" s="202" t="s">
        <v>10832</v>
      </c>
      <c r="B6991" s="203">
        <v>4443.21</v>
      </c>
      <c r="D6991" s="53" t="s">
        <v>10494</v>
      </c>
      <c r="E6991" s="55" t="s">
        <v>10495</v>
      </c>
      <c r="F6991" s="53" t="s">
        <v>201</v>
      </c>
    </row>
    <row r="6992" spans="1:6" x14ac:dyDescent="0.2">
      <c r="A6992" s="202" t="s">
        <v>10833</v>
      </c>
      <c r="B6992" s="203">
        <v>5361.49</v>
      </c>
      <c r="D6992" s="53" t="s">
        <v>10496</v>
      </c>
      <c r="E6992" s="55" t="s">
        <v>10495</v>
      </c>
      <c r="F6992" s="53" t="s">
        <v>201</v>
      </c>
    </row>
    <row r="6993" spans="1:6" x14ac:dyDescent="0.2">
      <c r="A6993" s="202" t="s">
        <v>10835</v>
      </c>
      <c r="B6993" s="203">
        <v>5361.49</v>
      </c>
      <c r="D6993" s="53" t="s">
        <v>10497</v>
      </c>
      <c r="E6993" s="55" t="s">
        <v>10498</v>
      </c>
      <c r="F6993" s="53" t="s">
        <v>201</v>
      </c>
    </row>
    <row r="6994" spans="1:6" x14ac:dyDescent="0.2">
      <c r="A6994" s="202" t="s">
        <v>10836</v>
      </c>
      <c r="B6994" s="203">
        <v>6135.9</v>
      </c>
      <c r="D6994" s="53" t="s">
        <v>10499</v>
      </c>
      <c r="E6994" s="55" t="s">
        <v>10498</v>
      </c>
      <c r="F6994" s="53" t="s">
        <v>201</v>
      </c>
    </row>
    <row r="6995" spans="1:6" x14ac:dyDescent="0.2">
      <c r="A6995" s="202" t="s">
        <v>10838</v>
      </c>
      <c r="B6995" s="203">
        <v>6135.9</v>
      </c>
      <c r="D6995" s="53" t="s">
        <v>10500</v>
      </c>
      <c r="E6995" s="55" t="s">
        <v>10501</v>
      </c>
      <c r="F6995" s="53" t="s">
        <v>201</v>
      </c>
    </row>
    <row r="6996" spans="1:6" x14ac:dyDescent="0.2">
      <c r="A6996" s="202" t="s">
        <v>10839</v>
      </c>
      <c r="B6996" s="203">
        <v>8409.9500000000007</v>
      </c>
      <c r="D6996" s="53" t="s">
        <v>10502</v>
      </c>
      <c r="E6996" s="55" t="s">
        <v>10501</v>
      </c>
      <c r="F6996" s="53" t="s">
        <v>201</v>
      </c>
    </row>
    <row r="6997" spans="1:6" x14ac:dyDescent="0.2">
      <c r="A6997" s="202" t="s">
        <v>10841</v>
      </c>
      <c r="B6997" s="203">
        <v>8409.9500000000007</v>
      </c>
      <c r="D6997" s="53" t="s">
        <v>10503</v>
      </c>
      <c r="E6997" s="55" t="s">
        <v>10504</v>
      </c>
      <c r="F6997" s="53" t="s">
        <v>201</v>
      </c>
    </row>
    <row r="6998" spans="1:6" x14ac:dyDescent="0.2">
      <c r="A6998" s="202" t="s">
        <v>10842</v>
      </c>
      <c r="B6998" s="203">
        <v>14410.08</v>
      </c>
      <c r="D6998" s="53" t="s">
        <v>10505</v>
      </c>
      <c r="E6998" s="55" t="s">
        <v>10504</v>
      </c>
      <c r="F6998" s="53" t="s">
        <v>201</v>
      </c>
    </row>
    <row r="6999" spans="1:6" x14ac:dyDescent="0.2">
      <c r="A6999" s="202" t="s">
        <v>10844</v>
      </c>
      <c r="B6999" s="203">
        <v>14410.08</v>
      </c>
      <c r="D6999" s="53" t="s">
        <v>10506</v>
      </c>
      <c r="E6999" s="55" t="s">
        <v>10507</v>
      </c>
      <c r="F6999" s="53" t="s">
        <v>201</v>
      </c>
    </row>
    <row r="7000" spans="1:6" x14ac:dyDescent="0.2">
      <c r="A7000" s="202" t="s">
        <v>10845</v>
      </c>
      <c r="B7000" s="203">
        <v>452.72</v>
      </c>
      <c r="D7000" s="53" t="s">
        <v>10508</v>
      </c>
      <c r="E7000" s="55" t="s">
        <v>10507</v>
      </c>
      <c r="F7000" s="53" t="s">
        <v>201</v>
      </c>
    </row>
    <row r="7001" spans="1:6" x14ac:dyDescent="0.2">
      <c r="A7001" s="202" t="s">
        <v>10847</v>
      </c>
      <c r="B7001" s="203">
        <v>452.72</v>
      </c>
      <c r="D7001" s="53" t="s">
        <v>10509</v>
      </c>
      <c r="E7001" s="55" t="s">
        <v>10510</v>
      </c>
      <c r="F7001" s="53" t="s">
        <v>201</v>
      </c>
    </row>
    <row r="7002" spans="1:6" x14ac:dyDescent="0.2">
      <c r="A7002" s="202" t="s">
        <v>10848</v>
      </c>
      <c r="B7002" s="203">
        <v>478.37</v>
      </c>
      <c r="D7002" s="53" t="s">
        <v>10511</v>
      </c>
      <c r="E7002" s="55" t="s">
        <v>10510</v>
      </c>
      <c r="F7002" s="53" t="s">
        <v>201</v>
      </c>
    </row>
    <row r="7003" spans="1:6" x14ac:dyDescent="0.2">
      <c r="A7003" s="202" t="s">
        <v>10850</v>
      </c>
      <c r="B7003" s="203">
        <v>478.37</v>
      </c>
      <c r="D7003" s="53" t="s">
        <v>10512</v>
      </c>
      <c r="E7003" s="55" t="s">
        <v>10513</v>
      </c>
      <c r="F7003" s="53" t="s">
        <v>201</v>
      </c>
    </row>
    <row r="7004" spans="1:6" x14ac:dyDescent="0.2">
      <c r="A7004" s="202" t="s">
        <v>10851</v>
      </c>
      <c r="B7004" s="203">
        <v>609.79999999999995</v>
      </c>
      <c r="D7004" s="53" t="s">
        <v>10514</v>
      </c>
      <c r="E7004" s="55" t="s">
        <v>10513</v>
      </c>
      <c r="F7004" s="53" t="s">
        <v>201</v>
      </c>
    </row>
    <row r="7005" spans="1:6" x14ac:dyDescent="0.2">
      <c r="A7005" s="202" t="s">
        <v>10853</v>
      </c>
      <c r="B7005" s="203">
        <v>609.79999999999995</v>
      </c>
      <c r="D7005" s="53" t="s">
        <v>10515</v>
      </c>
      <c r="E7005" s="55" t="s">
        <v>10516</v>
      </c>
      <c r="F7005" s="53" t="s">
        <v>201</v>
      </c>
    </row>
    <row r="7006" spans="1:6" x14ac:dyDescent="0.2">
      <c r="A7006" s="202" t="s">
        <v>10854</v>
      </c>
      <c r="B7006" s="203">
        <v>791.61</v>
      </c>
      <c r="D7006" s="53" t="s">
        <v>10517</v>
      </c>
      <c r="E7006" s="55" t="s">
        <v>10516</v>
      </c>
      <c r="F7006" s="53" t="s">
        <v>201</v>
      </c>
    </row>
    <row r="7007" spans="1:6" x14ac:dyDescent="0.2">
      <c r="A7007" s="202" t="s">
        <v>10856</v>
      </c>
      <c r="B7007" s="203">
        <v>791.61</v>
      </c>
      <c r="D7007" s="53" t="s">
        <v>10518</v>
      </c>
      <c r="E7007" s="55" t="s">
        <v>10519</v>
      </c>
      <c r="F7007" s="53" t="s">
        <v>201</v>
      </c>
    </row>
    <row r="7008" spans="1:6" x14ac:dyDescent="0.2">
      <c r="A7008" s="202" t="s">
        <v>10857</v>
      </c>
      <c r="B7008" s="203">
        <v>1014.08</v>
      </c>
      <c r="D7008" s="53" t="s">
        <v>10520</v>
      </c>
      <c r="E7008" s="55" t="s">
        <v>10519</v>
      </c>
      <c r="F7008" s="53" t="s">
        <v>201</v>
      </c>
    </row>
    <row r="7009" spans="1:6" x14ac:dyDescent="0.2">
      <c r="A7009" s="202" t="s">
        <v>10859</v>
      </c>
      <c r="B7009" s="203">
        <v>1014.08</v>
      </c>
      <c r="D7009" s="53" t="s">
        <v>10521</v>
      </c>
      <c r="E7009" s="55" t="s">
        <v>10522</v>
      </c>
      <c r="F7009" s="53" t="s">
        <v>201</v>
      </c>
    </row>
    <row r="7010" spans="1:6" x14ac:dyDescent="0.2">
      <c r="A7010" s="202" t="s">
        <v>10860</v>
      </c>
      <c r="B7010" s="203">
        <v>1216.08</v>
      </c>
      <c r="D7010" s="53" t="s">
        <v>10523</v>
      </c>
      <c r="E7010" s="55" t="s">
        <v>10522</v>
      </c>
      <c r="F7010" s="53" t="s">
        <v>201</v>
      </c>
    </row>
    <row r="7011" spans="1:6" x14ac:dyDescent="0.2">
      <c r="A7011" s="202" t="s">
        <v>10862</v>
      </c>
      <c r="B7011" s="203">
        <v>1216.08</v>
      </c>
      <c r="D7011" s="53" t="s">
        <v>10524</v>
      </c>
      <c r="E7011" s="55" t="s">
        <v>10525</v>
      </c>
      <c r="F7011" s="53" t="s">
        <v>201</v>
      </c>
    </row>
    <row r="7012" spans="1:6" x14ac:dyDescent="0.2">
      <c r="A7012" s="202" t="s">
        <v>10863</v>
      </c>
      <c r="B7012" s="203">
        <v>1428</v>
      </c>
      <c r="D7012" s="53" t="s">
        <v>10526</v>
      </c>
      <c r="E7012" s="55" t="s">
        <v>10525</v>
      </c>
      <c r="F7012" s="53" t="s">
        <v>201</v>
      </c>
    </row>
    <row r="7013" spans="1:6" x14ac:dyDescent="0.2">
      <c r="A7013" s="202" t="s">
        <v>10865</v>
      </c>
      <c r="B7013" s="203">
        <v>1428</v>
      </c>
      <c r="D7013" s="53" t="s">
        <v>10527</v>
      </c>
      <c r="E7013" s="55" t="s">
        <v>10528</v>
      </c>
      <c r="F7013" s="53" t="s">
        <v>201</v>
      </c>
    </row>
    <row r="7014" spans="1:6" x14ac:dyDescent="0.2">
      <c r="A7014" s="202" t="s">
        <v>10866</v>
      </c>
      <c r="B7014" s="203">
        <v>1573.1</v>
      </c>
      <c r="D7014" s="53" t="s">
        <v>10529</v>
      </c>
      <c r="E7014" s="55" t="s">
        <v>10528</v>
      </c>
      <c r="F7014" s="53" t="s">
        <v>201</v>
      </c>
    </row>
    <row r="7015" spans="1:6" x14ac:dyDescent="0.2">
      <c r="A7015" s="202" t="s">
        <v>10868</v>
      </c>
      <c r="B7015" s="203">
        <v>1573.1</v>
      </c>
      <c r="D7015" s="53" t="s">
        <v>10530</v>
      </c>
      <c r="E7015" s="55" t="s">
        <v>10531</v>
      </c>
      <c r="F7015" s="53" t="s">
        <v>201</v>
      </c>
    </row>
    <row r="7016" spans="1:6" x14ac:dyDescent="0.2">
      <c r="A7016" s="202" t="s">
        <v>10869</v>
      </c>
      <c r="B7016" s="203">
        <v>1837.36</v>
      </c>
      <c r="D7016" s="53" t="s">
        <v>10532</v>
      </c>
      <c r="E7016" s="55" t="s">
        <v>10531</v>
      </c>
      <c r="F7016" s="53" t="s">
        <v>201</v>
      </c>
    </row>
    <row r="7017" spans="1:6" x14ac:dyDescent="0.2">
      <c r="A7017" s="202" t="s">
        <v>10871</v>
      </c>
      <c r="B7017" s="203">
        <v>1837.36</v>
      </c>
      <c r="D7017" s="53" t="s">
        <v>10533</v>
      </c>
      <c r="E7017" s="55" t="s">
        <v>10534</v>
      </c>
      <c r="F7017" s="53" t="s">
        <v>201</v>
      </c>
    </row>
    <row r="7018" spans="1:6" x14ac:dyDescent="0.2">
      <c r="A7018" s="202" t="s">
        <v>10872</v>
      </c>
      <c r="B7018" s="203">
        <v>2061.0500000000002</v>
      </c>
      <c r="D7018" s="53" t="s">
        <v>10535</v>
      </c>
      <c r="E7018" s="55" t="s">
        <v>10534</v>
      </c>
      <c r="F7018" s="53" t="s">
        <v>201</v>
      </c>
    </row>
    <row r="7019" spans="1:6" x14ac:dyDescent="0.2">
      <c r="A7019" s="202" t="s">
        <v>10874</v>
      </c>
      <c r="B7019" s="203">
        <v>2061.0500000000002</v>
      </c>
      <c r="D7019" s="53" t="s">
        <v>10536</v>
      </c>
      <c r="E7019" s="55" t="s">
        <v>10537</v>
      </c>
      <c r="F7019" s="53" t="s">
        <v>201</v>
      </c>
    </row>
    <row r="7020" spans="1:6" x14ac:dyDescent="0.2">
      <c r="A7020" s="202" t="s">
        <v>10875</v>
      </c>
      <c r="B7020" s="203">
        <v>2666.1</v>
      </c>
      <c r="D7020" s="53" t="s">
        <v>10538</v>
      </c>
      <c r="E7020" s="55" t="s">
        <v>10537</v>
      </c>
      <c r="F7020" s="53" t="s">
        <v>201</v>
      </c>
    </row>
    <row r="7021" spans="1:6" x14ac:dyDescent="0.2">
      <c r="A7021" s="202" t="s">
        <v>10877</v>
      </c>
      <c r="B7021" s="203">
        <v>2666.1</v>
      </c>
      <c r="D7021" s="53" t="s">
        <v>10539</v>
      </c>
      <c r="E7021" s="55" t="s">
        <v>10540</v>
      </c>
      <c r="F7021" s="53" t="s">
        <v>201</v>
      </c>
    </row>
    <row r="7022" spans="1:6" x14ac:dyDescent="0.2">
      <c r="A7022" s="202" t="s">
        <v>10878</v>
      </c>
      <c r="B7022" s="203">
        <v>3613.96</v>
      </c>
      <c r="D7022" s="53" t="s">
        <v>10541</v>
      </c>
      <c r="E7022" s="55" t="s">
        <v>10540</v>
      </c>
      <c r="F7022" s="53" t="s">
        <v>201</v>
      </c>
    </row>
    <row r="7023" spans="1:6" x14ac:dyDescent="0.2">
      <c r="A7023" s="202" t="s">
        <v>10880</v>
      </c>
      <c r="B7023" s="203">
        <v>3613.96</v>
      </c>
      <c r="D7023" s="53" t="s">
        <v>10542</v>
      </c>
      <c r="E7023" s="55" t="s">
        <v>10543</v>
      </c>
      <c r="F7023" s="53" t="s">
        <v>201</v>
      </c>
    </row>
    <row r="7024" spans="1:6" x14ac:dyDescent="0.2">
      <c r="A7024" s="202" t="s">
        <v>10881</v>
      </c>
      <c r="B7024" s="203">
        <v>4319.5</v>
      </c>
      <c r="D7024" s="53" t="s">
        <v>10544</v>
      </c>
      <c r="E7024" s="55" t="s">
        <v>10543</v>
      </c>
      <c r="F7024" s="53" t="s">
        <v>201</v>
      </c>
    </row>
    <row r="7025" spans="1:6" x14ac:dyDescent="0.2">
      <c r="A7025" s="202" t="s">
        <v>10883</v>
      </c>
      <c r="B7025" s="203">
        <v>4319.5</v>
      </c>
      <c r="D7025" s="53" t="s">
        <v>10545</v>
      </c>
      <c r="E7025" s="55" t="s">
        <v>10546</v>
      </c>
      <c r="F7025" s="53" t="s">
        <v>201</v>
      </c>
    </row>
    <row r="7026" spans="1:6" x14ac:dyDescent="0.2">
      <c r="A7026" s="202" t="s">
        <v>10884</v>
      </c>
      <c r="B7026" s="203">
        <v>6659.78</v>
      </c>
      <c r="D7026" s="53" t="s">
        <v>10547</v>
      </c>
      <c r="E7026" s="55" t="s">
        <v>10546</v>
      </c>
      <c r="F7026" s="53" t="s">
        <v>201</v>
      </c>
    </row>
    <row r="7027" spans="1:6" x14ac:dyDescent="0.2">
      <c r="A7027" s="202" t="s">
        <v>10886</v>
      </c>
      <c r="B7027" s="203">
        <v>6659.78</v>
      </c>
      <c r="D7027" s="53" t="s">
        <v>10548</v>
      </c>
      <c r="E7027" s="55" t="s">
        <v>10549</v>
      </c>
      <c r="F7027" s="53" t="s">
        <v>201</v>
      </c>
    </row>
    <row r="7028" spans="1:6" x14ac:dyDescent="0.2">
      <c r="A7028" s="202" t="s">
        <v>10887</v>
      </c>
      <c r="B7028" s="203">
        <v>7848.3</v>
      </c>
      <c r="D7028" s="53" t="s">
        <v>10550</v>
      </c>
      <c r="E7028" s="55" t="s">
        <v>10549</v>
      </c>
      <c r="F7028" s="53" t="s">
        <v>201</v>
      </c>
    </row>
    <row r="7029" spans="1:6" x14ac:dyDescent="0.2">
      <c r="A7029" s="202" t="s">
        <v>10889</v>
      </c>
      <c r="B7029" s="203">
        <v>7848.3</v>
      </c>
      <c r="D7029" s="53" t="s">
        <v>10551</v>
      </c>
      <c r="E7029" s="55" t="s">
        <v>10552</v>
      </c>
      <c r="F7029" s="53" t="s">
        <v>201</v>
      </c>
    </row>
    <row r="7030" spans="1:6" x14ac:dyDescent="0.2">
      <c r="A7030" s="202" t="s">
        <v>10890</v>
      </c>
      <c r="B7030" s="203">
        <v>10437.59</v>
      </c>
      <c r="D7030" s="53" t="s">
        <v>10553</v>
      </c>
      <c r="E7030" s="55" t="s">
        <v>10552</v>
      </c>
      <c r="F7030" s="53" t="s">
        <v>201</v>
      </c>
    </row>
    <row r="7031" spans="1:6" x14ac:dyDescent="0.2">
      <c r="A7031" s="202" t="s">
        <v>10892</v>
      </c>
      <c r="B7031" s="203">
        <v>10437.59</v>
      </c>
      <c r="D7031" s="53" t="s">
        <v>10554</v>
      </c>
      <c r="E7031" s="55" t="s">
        <v>10555</v>
      </c>
      <c r="F7031" s="53" t="s">
        <v>201</v>
      </c>
    </row>
    <row r="7032" spans="1:6" x14ac:dyDescent="0.2">
      <c r="A7032" s="202" t="s">
        <v>10893</v>
      </c>
      <c r="B7032" s="203">
        <v>452.72</v>
      </c>
      <c r="D7032" s="53" t="s">
        <v>10556</v>
      </c>
      <c r="E7032" s="55" t="s">
        <v>10555</v>
      </c>
      <c r="F7032" s="53" t="s">
        <v>201</v>
      </c>
    </row>
    <row r="7033" spans="1:6" x14ac:dyDescent="0.2">
      <c r="A7033" s="202" t="s">
        <v>10895</v>
      </c>
      <c r="B7033" s="203">
        <v>452.72</v>
      </c>
      <c r="D7033" s="53" t="s">
        <v>10557</v>
      </c>
      <c r="E7033" s="55" t="s">
        <v>10558</v>
      </c>
      <c r="F7033" s="53" t="s">
        <v>83</v>
      </c>
    </row>
    <row r="7034" spans="1:6" x14ac:dyDescent="0.2">
      <c r="A7034" s="202" t="s">
        <v>10896</v>
      </c>
      <c r="B7034" s="203">
        <v>478.37</v>
      </c>
      <c r="D7034" s="53" t="s">
        <v>10559</v>
      </c>
      <c r="E7034" s="55" t="s">
        <v>10558</v>
      </c>
      <c r="F7034" s="53" t="s">
        <v>83</v>
      </c>
    </row>
    <row r="7035" spans="1:6" x14ac:dyDescent="0.2">
      <c r="A7035" s="202" t="s">
        <v>10898</v>
      </c>
      <c r="B7035" s="203">
        <v>478.37</v>
      </c>
      <c r="D7035" s="53" t="s">
        <v>10560</v>
      </c>
      <c r="E7035" s="55" t="s">
        <v>10561</v>
      </c>
      <c r="F7035" s="53" t="s">
        <v>83</v>
      </c>
    </row>
    <row r="7036" spans="1:6" x14ac:dyDescent="0.2">
      <c r="A7036" s="202" t="s">
        <v>10899</v>
      </c>
      <c r="B7036" s="203">
        <v>609.79999999999995</v>
      </c>
      <c r="D7036" s="53" t="s">
        <v>10562</v>
      </c>
      <c r="E7036" s="55" t="s">
        <v>10561</v>
      </c>
      <c r="F7036" s="53" t="s">
        <v>83</v>
      </c>
    </row>
    <row r="7037" spans="1:6" x14ac:dyDescent="0.2">
      <c r="A7037" s="202" t="s">
        <v>10901</v>
      </c>
      <c r="B7037" s="203">
        <v>609.79999999999995</v>
      </c>
      <c r="D7037" s="53" t="s">
        <v>10563</v>
      </c>
      <c r="E7037" s="55" t="s">
        <v>10564</v>
      </c>
      <c r="F7037" s="53" t="s">
        <v>83</v>
      </c>
    </row>
    <row r="7038" spans="1:6" x14ac:dyDescent="0.2">
      <c r="A7038" s="202" t="s">
        <v>10902</v>
      </c>
      <c r="B7038" s="203">
        <v>791.62</v>
      </c>
      <c r="D7038" s="53" t="s">
        <v>10565</v>
      </c>
      <c r="E7038" s="55" t="s">
        <v>10564</v>
      </c>
      <c r="F7038" s="53" t="s">
        <v>83</v>
      </c>
    </row>
    <row r="7039" spans="1:6" x14ac:dyDescent="0.2">
      <c r="A7039" s="202" t="s">
        <v>10904</v>
      </c>
      <c r="B7039" s="203">
        <v>791.62</v>
      </c>
      <c r="D7039" s="53" t="s">
        <v>10566</v>
      </c>
      <c r="E7039" s="55" t="s">
        <v>10567</v>
      </c>
      <c r="F7039" s="53" t="s">
        <v>83</v>
      </c>
    </row>
    <row r="7040" spans="1:6" x14ac:dyDescent="0.2">
      <c r="A7040" s="202" t="s">
        <v>10905</v>
      </c>
      <c r="B7040" s="203">
        <v>1014.17</v>
      </c>
      <c r="D7040" s="53" t="s">
        <v>10568</v>
      </c>
      <c r="E7040" s="55" t="s">
        <v>10567</v>
      </c>
      <c r="F7040" s="53" t="s">
        <v>83</v>
      </c>
    </row>
    <row r="7041" spans="1:6" x14ac:dyDescent="0.2">
      <c r="A7041" s="202" t="s">
        <v>10907</v>
      </c>
      <c r="B7041" s="203">
        <v>1014.17</v>
      </c>
      <c r="D7041" s="53" t="s">
        <v>10569</v>
      </c>
      <c r="E7041" s="55" t="s">
        <v>10570</v>
      </c>
      <c r="F7041" s="53" t="s">
        <v>83</v>
      </c>
    </row>
    <row r="7042" spans="1:6" x14ac:dyDescent="0.2">
      <c r="A7042" s="202" t="s">
        <v>10908</v>
      </c>
      <c r="B7042" s="203">
        <v>1216.0999999999999</v>
      </c>
      <c r="D7042" s="53" t="s">
        <v>10571</v>
      </c>
      <c r="E7042" s="55" t="s">
        <v>10570</v>
      </c>
      <c r="F7042" s="53" t="s">
        <v>83</v>
      </c>
    </row>
    <row r="7043" spans="1:6" x14ac:dyDescent="0.2">
      <c r="A7043" s="202" t="s">
        <v>10910</v>
      </c>
      <c r="B7043" s="203">
        <v>1216.0999999999999</v>
      </c>
      <c r="D7043" s="53" t="s">
        <v>10572</v>
      </c>
      <c r="E7043" s="55" t="s">
        <v>10573</v>
      </c>
      <c r="F7043" s="53" t="s">
        <v>83</v>
      </c>
    </row>
    <row r="7044" spans="1:6" x14ac:dyDescent="0.2">
      <c r="A7044" s="202" t="s">
        <v>10911</v>
      </c>
      <c r="B7044" s="203">
        <v>1427.99</v>
      </c>
      <c r="D7044" s="53" t="s">
        <v>10574</v>
      </c>
      <c r="E7044" s="55" t="s">
        <v>10573</v>
      </c>
      <c r="F7044" s="53" t="s">
        <v>83</v>
      </c>
    </row>
    <row r="7045" spans="1:6" x14ac:dyDescent="0.2">
      <c r="A7045" s="202" t="s">
        <v>10913</v>
      </c>
      <c r="B7045" s="203">
        <v>1427.99</v>
      </c>
      <c r="D7045" s="53" t="s">
        <v>10575</v>
      </c>
      <c r="E7045" s="55" t="s">
        <v>10576</v>
      </c>
      <c r="F7045" s="53" t="s">
        <v>83</v>
      </c>
    </row>
    <row r="7046" spans="1:6" x14ac:dyDescent="0.2">
      <c r="A7046" s="202" t="s">
        <v>10914</v>
      </c>
      <c r="B7046" s="203">
        <v>1573.12</v>
      </c>
      <c r="D7046" s="53" t="s">
        <v>10577</v>
      </c>
      <c r="E7046" s="55" t="s">
        <v>10576</v>
      </c>
      <c r="F7046" s="53" t="s">
        <v>83</v>
      </c>
    </row>
    <row r="7047" spans="1:6" x14ac:dyDescent="0.2">
      <c r="A7047" s="202" t="s">
        <v>10916</v>
      </c>
      <c r="B7047" s="203">
        <v>1573.12</v>
      </c>
      <c r="D7047" s="53" t="s">
        <v>10578</v>
      </c>
      <c r="E7047" s="55" t="s">
        <v>10579</v>
      </c>
      <c r="F7047" s="53" t="s">
        <v>83</v>
      </c>
    </row>
    <row r="7048" spans="1:6" x14ac:dyDescent="0.2">
      <c r="A7048" s="202" t="s">
        <v>10917</v>
      </c>
      <c r="B7048" s="203">
        <v>1837.38</v>
      </c>
      <c r="D7048" s="53" t="s">
        <v>10580</v>
      </c>
      <c r="E7048" s="55" t="s">
        <v>10579</v>
      </c>
      <c r="F7048" s="53" t="s">
        <v>83</v>
      </c>
    </row>
    <row r="7049" spans="1:6" x14ac:dyDescent="0.2">
      <c r="A7049" s="202" t="s">
        <v>10919</v>
      </c>
      <c r="B7049" s="203">
        <v>1837.38</v>
      </c>
      <c r="D7049" s="53" t="s">
        <v>10581</v>
      </c>
      <c r="E7049" s="55" t="s">
        <v>10582</v>
      </c>
      <c r="F7049" s="53" t="s">
        <v>83</v>
      </c>
    </row>
    <row r="7050" spans="1:6" x14ac:dyDescent="0.2">
      <c r="A7050" s="202" t="s">
        <v>10920</v>
      </c>
      <c r="B7050" s="203">
        <v>2061.08</v>
      </c>
      <c r="D7050" s="53" t="s">
        <v>10583</v>
      </c>
      <c r="E7050" s="55" t="s">
        <v>10582</v>
      </c>
      <c r="F7050" s="53" t="s">
        <v>83</v>
      </c>
    </row>
    <row r="7051" spans="1:6" x14ac:dyDescent="0.2">
      <c r="A7051" s="202" t="s">
        <v>10922</v>
      </c>
      <c r="B7051" s="203">
        <v>2061.08</v>
      </c>
      <c r="D7051" s="53" t="s">
        <v>10584</v>
      </c>
      <c r="E7051" s="55" t="s">
        <v>10585</v>
      </c>
      <c r="F7051" s="53" t="s">
        <v>83</v>
      </c>
    </row>
    <row r="7052" spans="1:6" x14ac:dyDescent="0.2">
      <c r="A7052" s="202" t="s">
        <v>10923</v>
      </c>
      <c r="B7052" s="203">
        <v>2926.13</v>
      </c>
      <c r="D7052" s="53" t="s">
        <v>10586</v>
      </c>
      <c r="E7052" s="55" t="s">
        <v>10585</v>
      </c>
      <c r="F7052" s="53" t="s">
        <v>83</v>
      </c>
    </row>
    <row r="7053" spans="1:6" x14ac:dyDescent="0.2">
      <c r="A7053" s="202" t="s">
        <v>10925</v>
      </c>
      <c r="B7053" s="203">
        <v>2926.13</v>
      </c>
      <c r="D7053" s="53" t="s">
        <v>10587</v>
      </c>
      <c r="E7053" s="55" t="s">
        <v>10588</v>
      </c>
      <c r="F7053" s="53" t="s">
        <v>83</v>
      </c>
    </row>
    <row r="7054" spans="1:6" x14ac:dyDescent="0.2">
      <c r="A7054" s="202" t="s">
        <v>10926</v>
      </c>
      <c r="B7054" s="203">
        <v>4680.82</v>
      </c>
      <c r="D7054" s="53" t="s">
        <v>10589</v>
      </c>
      <c r="E7054" s="55" t="s">
        <v>10588</v>
      </c>
      <c r="F7054" s="53" t="s">
        <v>83</v>
      </c>
    </row>
    <row r="7055" spans="1:6" x14ac:dyDescent="0.2">
      <c r="A7055" s="202" t="s">
        <v>10928</v>
      </c>
      <c r="B7055" s="203">
        <v>4680.82</v>
      </c>
      <c r="D7055" s="53" t="s">
        <v>10590</v>
      </c>
      <c r="E7055" s="55" t="s">
        <v>10591</v>
      </c>
      <c r="F7055" s="53" t="s">
        <v>83</v>
      </c>
    </row>
    <row r="7056" spans="1:6" x14ac:dyDescent="0.2">
      <c r="A7056" s="202" t="s">
        <v>10929</v>
      </c>
      <c r="B7056" s="203">
        <v>30698.2</v>
      </c>
      <c r="D7056" s="53" t="s">
        <v>10592</v>
      </c>
      <c r="E7056" s="55" t="s">
        <v>10591</v>
      </c>
      <c r="F7056" s="53" t="s">
        <v>83</v>
      </c>
    </row>
    <row r="7057" spans="1:6" x14ac:dyDescent="0.2">
      <c r="A7057" s="202" t="s">
        <v>10931</v>
      </c>
      <c r="B7057" s="203">
        <v>30698.2</v>
      </c>
      <c r="D7057" s="53" t="s">
        <v>10593</v>
      </c>
      <c r="E7057" s="55" t="s">
        <v>10594</v>
      </c>
      <c r="F7057" s="53" t="s">
        <v>83</v>
      </c>
    </row>
    <row r="7058" spans="1:6" x14ac:dyDescent="0.2">
      <c r="A7058" s="202" t="s">
        <v>10932</v>
      </c>
      <c r="B7058" s="203">
        <v>33202.019999999997</v>
      </c>
      <c r="D7058" s="53" t="s">
        <v>10595</v>
      </c>
      <c r="E7058" s="55" t="s">
        <v>10594</v>
      </c>
      <c r="F7058" s="53" t="s">
        <v>83</v>
      </c>
    </row>
    <row r="7059" spans="1:6" x14ac:dyDescent="0.2">
      <c r="A7059" s="202" t="s">
        <v>10934</v>
      </c>
      <c r="B7059" s="203">
        <v>33202.019999999997</v>
      </c>
      <c r="D7059" s="53" t="s">
        <v>10596</v>
      </c>
      <c r="E7059" s="55" t="s">
        <v>10597</v>
      </c>
      <c r="F7059" s="53" t="s">
        <v>83</v>
      </c>
    </row>
    <row r="7060" spans="1:6" x14ac:dyDescent="0.2">
      <c r="A7060" s="202" t="s">
        <v>10935</v>
      </c>
      <c r="B7060" s="203">
        <v>28289.38</v>
      </c>
      <c r="D7060" s="53" t="s">
        <v>10598</v>
      </c>
      <c r="E7060" s="55" t="s">
        <v>10597</v>
      </c>
      <c r="F7060" s="53" t="s">
        <v>83</v>
      </c>
    </row>
    <row r="7061" spans="1:6" x14ac:dyDescent="0.2">
      <c r="A7061" s="202" t="s">
        <v>10937</v>
      </c>
      <c r="B7061" s="203">
        <v>28289.38</v>
      </c>
      <c r="D7061" s="53" t="s">
        <v>10599</v>
      </c>
      <c r="E7061" s="55" t="s">
        <v>10600</v>
      </c>
      <c r="F7061" s="53" t="s">
        <v>83</v>
      </c>
    </row>
    <row r="7062" spans="1:6" x14ac:dyDescent="0.2">
      <c r="A7062" s="202" t="s">
        <v>10938</v>
      </c>
      <c r="B7062" s="203">
        <v>34660.949999999997</v>
      </c>
      <c r="D7062" s="53" t="s">
        <v>10601</v>
      </c>
      <c r="E7062" s="55" t="s">
        <v>10600</v>
      </c>
      <c r="F7062" s="53" t="s">
        <v>83</v>
      </c>
    </row>
    <row r="7063" spans="1:6" x14ac:dyDescent="0.2">
      <c r="A7063" s="202" t="s">
        <v>10940</v>
      </c>
      <c r="B7063" s="203">
        <v>34660.949999999997</v>
      </c>
      <c r="D7063" s="53" t="s">
        <v>10602</v>
      </c>
      <c r="E7063" s="55" t="s">
        <v>10603</v>
      </c>
      <c r="F7063" s="53" t="s">
        <v>83</v>
      </c>
    </row>
    <row r="7064" spans="1:6" x14ac:dyDescent="0.2">
      <c r="A7064" s="202" t="s">
        <v>10941</v>
      </c>
      <c r="B7064" s="203">
        <v>1864.17</v>
      </c>
      <c r="D7064" s="53" t="s">
        <v>10604</v>
      </c>
      <c r="E7064" s="55" t="s">
        <v>10603</v>
      </c>
      <c r="F7064" s="53" t="s">
        <v>83</v>
      </c>
    </row>
    <row r="7065" spans="1:6" x14ac:dyDescent="0.2">
      <c r="A7065" s="202" t="s">
        <v>10943</v>
      </c>
      <c r="B7065" s="203">
        <v>1864.17</v>
      </c>
      <c r="D7065" s="53" t="s">
        <v>10605</v>
      </c>
      <c r="E7065" s="55" t="s">
        <v>10606</v>
      </c>
      <c r="F7065" s="53" t="s">
        <v>83</v>
      </c>
    </row>
    <row r="7066" spans="1:6" x14ac:dyDescent="0.2">
      <c r="A7066" s="202" t="s">
        <v>10944</v>
      </c>
      <c r="B7066" s="203">
        <v>2074.35</v>
      </c>
      <c r="D7066" s="53" t="s">
        <v>10607</v>
      </c>
      <c r="E7066" s="55" t="s">
        <v>10606</v>
      </c>
      <c r="F7066" s="53" t="s">
        <v>83</v>
      </c>
    </row>
    <row r="7067" spans="1:6" x14ac:dyDescent="0.2">
      <c r="A7067" s="202" t="s">
        <v>10946</v>
      </c>
      <c r="B7067" s="203">
        <v>2074.35</v>
      </c>
      <c r="D7067" s="53" t="s">
        <v>10608</v>
      </c>
      <c r="E7067" s="55" t="s">
        <v>10609</v>
      </c>
      <c r="F7067" s="53" t="s">
        <v>83</v>
      </c>
    </row>
    <row r="7068" spans="1:6" x14ac:dyDescent="0.2">
      <c r="A7068" s="202" t="s">
        <v>10947</v>
      </c>
      <c r="B7068" s="203">
        <v>2564.38</v>
      </c>
      <c r="D7068" s="53" t="s">
        <v>10610</v>
      </c>
      <c r="E7068" s="55" t="s">
        <v>10609</v>
      </c>
      <c r="F7068" s="53" t="s">
        <v>83</v>
      </c>
    </row>
    <row r="7069" spans="1:6" x14ac:dyDescent="0.2">
      <c r="A7069" s="202" t="s">
        <v>10949</v>
      </c>
      <c r="B7069" s="203">
        <v>2564.38</v>
      </c>
      <c r="D7069" s="53" t="s">
        <v>10611</v>
      </c>
      <c r="E7069" s="55" t="s">
        <v>10612</v>
      </c>
      <c r="F7069" s="53" t="s">
        <v>83</v>
      </c>
    </row>
    <row r="7070" spans="1:6" x14ac:dyDescent="0.2">
      <c r="A7070" s="202" t="s">
        <v>10950</v>
      </c>
      <c r="B7070" s="203">
        <v>3086.52</v>
      </c>
      <c r="D7070" s="53" t="s">
        <v>10613</v>
      </c>
      <c r="E7070" s="55" t="s">
        <v>10612</v>
      </c>
      <c r="F7070" s="53" t="s">
        <v>83</v>
      </c>
    </row>
    <row r="7071" spans="1:6" x14ac:dyDescent="0.2">
      <c r="A7071" s="202" t="s">
        <v>10952</v>
      </c>
      <c r="B7071" s="203">
        <v>3086.52</v>
      </c>
      <c r="D7071" s="53" t="s">
        <v>10614</v>
      </c>
      <c r="E7071" s="55" t="s">
        <v>10615</v>
      </c>
      <c r="F7071" s="53" t="s">
        <v>83</v>
      </c>
    </row>
    <row r="7072" spans="1:6" x14ac:dyDescent="0.2">
      <c r="A7072" s="202" t="s">
        <v>10953</v>
      </c>
      <c r="B7072" s="203">
        <v>3669.76</v>
      </c>
      <c r="D7072" s="53" t="s">
        <v>10616</v>
      </c>
      <c r="E7072" s="55" t="s">
        <v>10615</v>
      </c>
      <c r="F7072" s="53" t="s">
        <v>83</v>
      </c>
    </row>
    <row r="7073" spans="1:6" x14ac:dyDescent="0.2">
      <c r="A7073" s="202" t="s">
        <v>10955</v>
      </c>
      <c r="B7073" s="203">
        <v>3669.76</v>
      </c>
      <c r="D7073" s="53" t="s">
        <v>10617</v>
      </c>
      <c r="E7073" s="55" t="s">
        <v>10618</v>
      </c>
      <c r="F7073" s="53" t="s">
        <v>83</v>
      </c>
    </row>
    <row r="7074" spans="1:6" x14ac:dyDescent="0.2">
      <c r="A7074" s="202" t="s">
        <v>10956</v>
      </c>
      <c r="B7074" s="203">
        <v>4484.7</v>
      </c>
      <c r="D7074" s="53" t="s">
        <v>10619</v>
      </c>
      <c r="E7074" s="55" t="s">
        <v>10618</v>
      </c>
      <c r="F7074" s="53" t="s">
        <v>83</v>
      </c>
    </row>
    <row r="7075" spans="1:6" x14ac:dyDescent="0.2">
      <c r="A7075" s="202" t="s">
        <v>10958</v>
      </c>
      <c r="B7075" s="203">
        <v>4484.7</v>
      </c>
      <c r="D7075" s="53" t="s">
        <v>10620</v>
      </c>
      <c r="E7075" s="55" t="s">
        <v>10621</v>
      </c>
      <c r="F7075" s="53" t="s">
        <v>83</v>
      </c>
    </row>
    <row r="7076" spans="1:6" x14ac:dyDescent="0.2">
      <c r="A7076" s="202" t="s">
        <v>10959</v>
      </c>
      <c r="B7076" s="203">
        <v>5240.24</v>
      </c>
      <c r="D7076" s="53" t="s">
        <v>10622</v>
      </c>
      <c r="E7076" s="55" t="s">
        <v>10621</v>
      </c>
      <c r="F7076" s="53" t="s">
        <v>83</v>
      </c>
    </row>
    <row r="7077" spans="1:6" x14ac:dyDescent="0.2">
      <c r="A7077" s="202" t="s">
        <v>10961</v>
      </c>
      <c r="B7077" s="203">
        <v>5240.24</v>
      </c>
      <c r="D7077" s="53" t="s">
        <v>10623</v>
      </c>
      <c r="E7077" s="55" t="s">
        <v>10624</v>
      </c>
      <c r="F7077" s="53" t="s">
        <v>83</v>
      </c>
    </row>
    <row r="7078" spans="1:6" x14ac:dyDescent="0.2">
      <c r="A7078" s="202" t="s">
        <v>10962</v>
      </c>
      <c r="B7078" s="203">
        <v>5914.61</v>
      </c>
      <c r="D7078" s="53" t="s">
        <v>10625</v>
      </c>
      <c r="E7078" s="55" t="s">
        <v>10624</v>
      </c>
      <c r="F7078" s="53" t="s">
        <v>83</v>
      </c>
    </row>
    <row r="7079" spans="1:6" x14ac:dyDescent="0.2">
      <c r="A7079" s="202" t="s">
        <v>10964</v>
      </c>
      <c r="B7079" s="203">
        <v>5914.61</v>
      </c>
      <c r="D7079" s="53" t="s">
        <v>10626</v>
      </c>
      <c r="E7079" s="55" t="s">
        <v>10627</v>
      </c>
      <c r="F7079" s="53" t="s">
        <v>83</v>
      </c>
    </row>
    <row r="7080" spans="1:6" x14ac:dyDescent="0.2">
      <c r="A7080" s="202" t="s">
        <v>10965</v>
      </c>
      <c r="B7080" s="203">
        <v>7211.88</v>
      </c>
      <c r="D7080" s="53" t="s">
        <v>10628</v>
      </c>
      <c r="E7080" s="55" t="s">
        <v>10627</v>
      </c>
      <c r="F7080" s="53" t="s">
        <v>83</v>
      </c>
    </row>
    <row r="7081" spans="1:6" x14ac:dyDescent="0.2">
      <c r="A7081" s="202" t="s">
        <v>10967</v>
      </c>
      <c r="B7081" s="203">
        <v>7211.88</v>
      </c>
      <c r="D7081" s="53" t="s">
        <v>10629</v>
      </c>
      <c r="E7081" s="55" t="s">
        <v>10630</v>
      </c>
      <c r="F7081" s="53" t="s">
        <v>83</v>
      </c>
    </row>
    <row r="7082" spans="1:6" x14ac:dyDescent="0.2">
      <c r="A7082" s="202" t="s">
        <v>10968</v>
      </c>
      <c r="B7082" s="203">
        <v>7696.47</v>
      </c>
      <c r="D7082" s="53" t="s">
        <v>10631</v>
      </c>
      <c r="E7082" s="55" t="s">
        <v>10630</v>
      </c>
      <c r="F7082" s="53" t="s">
        <v>83</v>
      </c>
    </row>
    <row r="7083" spans="1:6" x14ac:dyDescent="0.2">
      <c r="A7083" s="202" t="s">
        <v>10970</v>
      </c>
      <c r="B7083" s="203">
        <v>7696.47</v>
      </c>
      <c r="D7083" s="53" t="s">
        <v>10632</v>
      </c>
      <c r="E7083" s="55" t="s">
        <v>10633</v>
      </c>
      <c r="F7083" s="53" t="s">
        <v>83</v>
      </c>
    </row>
    <row r="7084" spans="1:6" x14ac:dyDescent="0.2">
      <c r="A7084" s="202" t="s">
        <v>10971</v>
      </c>
      <c r="B7084" s="203">
        <v>9368.9699999999993</v>
      </c>
      <c r="D7084" s="53" t="s">
        <v>10634</v>
      </c>
      <c r="E7084" s="55" t="s">
        <v>10633</v>
      </c>
      <c r="F7084" s="53" t="s">
        <v>83</v>
      </c>
    </row>
    <row r="7085" spans="1:6" x14ac:dyDescent="0.2">
      <c r="A7085" s="202" t="s">
        <v>10973</v>
      </c>
      <c r="B7085" s="203">
        <v>9368.9699999999993</v>
      </c>
      <c r="D7085" s="53" t="s">
        <v>10635</v>
      </c>
      <c r="E7085" s="55" t="s">
        <v>10636</v>
      </c>
      <c r="F7085" s="53" t="s">
        <v>83</v>
      </c>
    </row>
    <row r="7086" spans="1:6" x14ac:dyDescent="0.2">
      <c r="A7086" s="202" t="s">
        <v>10974</v>
      </c>
      <c r="B7086" s="203">
        <v>20577.310000000001</v>
      </c>
      <c r="D7086" s="53" t="s">
        <v>10637</v>
      </c>
      <c r="E7086" s="55" t="s">
        <v>10636</v>
      </c>
      <c r="F7086" s="53" t="s">
        <v>83</v>
      </c>
    </row>
    <row r="7087" spans="1:6" x14ac:dyDescent="0.2">
      <c r="A7087" s="202" t="s">
        <v>10976</v>
      </c>
      <c r="B7087" s="203">
        <v>20577.310000000001</v>
      </c>
      <c r="D7087" s="53" t="s">
        <v>10638</v>
      </c>
      <c r="E7087" s="55" t="s">
        <v>10639</v>
      </c>
      <c r="F7087" s="53" t="s">
        <v>83</v>
      </c>
    </row>
    <row r="7088" spans="1:6" x14ac:dyDescent="0.2">
      <c r="A7088" s="202" t="s">
        <v>10977</v>
      </c>
      <c r="B7088" s="203">
        <v>26117.56</v>
      </c>
      <c r="D7088" s="53" t="s">
        <v>10640</v>
      </c>
      <c r="E7088" s="55" t="s">
        <v>10639</v>
      </c>
      <c r="F7088" s="53" t="s">
        <v>83</v>
      </c>
    </row>
    <row r="7089" spans="1:6" x14ac:dyDescent="0.2">
      <c r="A7089" s="202" t="s">
        <v>10979</v>
      </c>
      <c r="B7089" s="203">
        <v>26117.56</v>
      </c>
      <c r="D7089" s="53" t="s">
        <v>10641</v>
      </c>
      <c r="E7089" s="55" t="s">
        <v>10642</v>
      </c>
      <c r="F7089" s="53" t="s">
        <v>83</v>
      </c>
    </row>
    <row r="7090" spans="1:6" x14ac:dyDescent="0.2">
      <c r="A7090" s="202" t="s">
        <v>10980</v>
      </c>
      <c r="B7090" s="203">
        <v>37851.589999999997</v>
      </c>
      <c r="D7090" s="53" t="s">
        <v>10643</v>
      </c>
      <c r="E7090" s="55" t="s">
        <v>10642</v>
      </c>
      <c r="F7090" s="53" t="s">
        <v>83</v>
      </c>
    </row>
    <row r="7091" spans="1:6" x14ac:dyDescent="0.2">
      <c r="A7091" s="202" t="s">
        <v>10982</v>
      </c>
      <c r="B7091" s="203">
        <v>37851.589999999997</v>
      </c>
      <c r="D7091" s="53" t="s">
        <v>10644</v>
      </c>
      <c r="E7091" s="55" t="s">
        <v>10645</v>
      </c>
      <c r="F7091" s="53" t="s">
        <v>83</v>
      </c>
    </row>
    <row r="7092" spans="1:6" x14ac:dyDescent="0.2">
      <c r="A7092" s="202" t="s">
        <v>10983</v>
      </c>
      <c r="B7092" s="203">
        <v>39339.760000000002</v>
      </c>
      <c r="D7092" s="53" t="s">
        <v>10646</v>
      </c>
      <c r="E7092" s="55" t="s">
        <v>10645</v>
      </c>
      <c r="F7092" s="53" t="s">
        <v>83</v>
      </c>
    </row>
    <row r="7093" spans="1:6" x14ac:dyDescent="0.2">
      <c r="A7093" s="202" t="s">
        <v>10985</v>
      </c>
      <c r="B7093" s="203">
        <v>39339.760000000002</v>
      </c>
      <c r="D7093" s="53" t="s">
        <v>10647</v>
      </c>
      <c r="E7093" s="55" t="s">
        <v>10648</v>
      </c>
      <c r="F7093" s="53" t="s">
        <v>83</v>
      </c>
    </row>
    <row r="7094" spans="1:6" x14ac:dyDescent="0.2">
      <c r="A7094" s="202" t="s">
        <v>10986</v>
      </c>
      <c r="B7094" s="203">
        <v>56380.73</v>
      </c>
      <c r="D7094" s="53" t="s">
        <v>10649</v>
      </c>
      <c r="E7094" s="55" t="s">
        <v>10648</v>
      </c>
      <c r="F7094" s="53" t="s">
        <v>83</v>
      </c>
    </row>
    <row r="7095" spans="1:6" x14ac:dyDescent="0.2">
      <c r="A7095" s="202" t="s">
        <v>10988</v>
      </c>
      <c r="B7095" s="203">
        <v>56380.73</v>
      </c>
      <c r="D7095" s="53" t="s">
        <v>10650</v>
      </c>
      <c r="E7095" s="55" t="s">
        <v>10651</v>
      </c>
      <c r="F7095" s="53" t="s">
        <v>83</v>
      </c>
    </row>
    <row r="7096" spans="1:6" x14ac:dyDescent="0.2">
      <c r="A7096" s="202" t="s">
        <v>10989</v>
      </c>
      <c r="B7096" s="203">
        <v>1864.17</v>
      </c>
      <c r="D7096" s="53" t="s">
        <v>10652</v>
      </c>
      <c r="E7096" s="55" t="s">
        <v>10651</v>
      </c>
      <c r="F7096" s="53" t="s">
        <v>83</v>
      </c>
    </row>
    <row r="7097" spans="1:6" x14ac:dyDescent="0.2">
      <c r="A7097" s="202" t="s">
        <v>10991</v>
      </c>
      <c r="B7097" s="203">
        <v>1864.17</v>
      </c>
      <c r="D7097" s="53" t="s">
        <v>10653</v>
      </c>
      <c r="E7097" s="55" t="s">
        <v>10654</v>
      </c>
      <c r="F7097" s="53" t="s">
        <v>83</v>
      </c>
    </row>
    <row r="7098" spans="1:6" x14ac:dyDescent="0.2">
      <c r="A7098" s="202" t="s">
        <v>10992</v>
      </c>
      <c r="B7098" s="203">
        <v>2074.35</v>
      </c>
      <c r="D7098" s="53" t="s">
        <v>10655</v>
      </c>
      <c r="E7098" s="55" t="s">
        <v>10654</v>
      </c>
      <c r="F7098" s="53" t="s">
        <v>83</v>
      </c>
    </row>
    <row r="7099" spans="1:6" x14ac:dyDescent="0.2">
      <c r="A7099" s="202" t="s">
        <v>10994</v>
      </c>
      <c r="B7099" s="203">
        <v>2074.35</v>
      </c>
      <c r="D7099" s="53" t="s">
        <v>10656</v>
      </c>
      <c r="E7099" s="55" t="s">
        <v>10657</v>
      </c>
      <c r="F7099" s="53" t="s">
        <v>83</v>
      </c>
    </row>
    <row r="7100" spans="1:6" x14ac:dyDescent="0.2">
      <c r="A7100" s="202" t="s">
        <v>10995</v>
      </c>
      <c r="B7100" s="203">
        <v>2564.38</v>
      </c>
      <c r="D7100" s="53" t="s">
        <v>10658</v>
      </c>
      <c r="E7100" s="55" t="s">
        <v>10657</v>
      </c>
      <c r="F7100" s="53" t="s">
        <v>83</v>
      </c>
    </row>
    <row r="7101" spans="1:6" x14ac:dyDescent="0.2">
      <c r="A7101" s="202" t="s">
        <v>10997</v>
      </c>
      <c r="B7101" s="203">
        <v>2564.38</v>
      </c>
      <c r="D7101" s="53" t="s">
        <v>10659</v>
      </c>
      <c r="E7101" s="55" t="s">
        <v>10660</v>
      </c>
      <c r="F7101" s="53" t="s">
        <v>83</v>
      </c>
    </row>
    <row r="7102" spans="1:6" x14ac:dyDescent="0.2">
      <c r="A7102" s="202" t="s">
        <v>10998</v>
      </c>
      <c r="B7102" s="203">
        <v>3087.74</v>
      </c>
      <c r="D7102" s="53" t="s">
        <v>10661</v>
      </c>
      <c r="E7102" s="55" t="s">
        <v>10660</v>
      </c>
      <c r="F7102" s="53" t="s">
        <v>83</v>
      </c>
    </row>
    <row r="7103" spans="1:6" x14ac:dyDescent="0.2">
      <c r="A7103" s="202" t="s">
        <v>11000</v>
      </c>
      <c r="B7103" s="203">
        <v>3087.74</v>
      </c>
      <c r="D7103" s="53" t="s">
        <v>10662</v>
      </c>
      <c r="E7103" s="55" t="s">
        <v>10663</v>
      </c>
      <c r="F7103" s="53" t="s">
        <v>83</v>
      </c>
    </row>
    <row r="7104" spans="1:6" x14ac:dyDescent="0.2">
      <c r="A7104" s="202" t="s">
        <v>11001</v>
      </c>
      <c r="B7104" s="203">
        <v>3752.69</v>
      </c>
      <c r="D7104" s="53" t="s">
        <v>10664</v>
      </c>
      <c r="E7104" s="55" t="s">
        <v>10663</v>
      </c>
      <c r="F7104" s="53" t="s">
        <v>83</v>
      </c>
    </row>
    <row r="7105" spans="1:6" x14ac:dyDescent="0.2">
      <c r="A7105" s="202" t="s">
        <v>11003</v>
      </c>
      <c r="B7105" s="203">
        <v>3752.69</v>
      </c>
      <c r="D7105" s="53" t="s">
        <v>10665</v>
      </c>
      <c r="E7105" s="55" t="s">
        <v>10666</v>
      </c>
      <c r="F7105" s="53" t="s">
        <v>83</v>
      </c>
    </row>
    <row r="7106" spans="1:6" x14ac:dyDescent="0.2">
      <c r="A7106" s="202" t="s">
        <v>11004</v>
      </c>
      <c r="B7106" s="203">
        <v>4552.71</v>
      </c>
      <c r="D7106" s="53" t="s">
        <v>10667</v>
      </c>
      <c r="E7106" s="55" t="s">
        <v>10666</v>
      </c>
      <c r="F7106" s="53" t="s">
        <v>83</v>
      </c>
    </row>
    <row r="7107" spans="1:6" x14ac:dyDescent="0.2">
      <c r="A7107" s="202" t="s">
        <v>11006</v>
      </c>
      <c r="B7107" s="203">
        <v>4552.71</v>
      </c>
      <c r="D7107" s="53" t="s">
        <v>10668</v>
      </c>
      <c r="E7107" s="55" t="s">
        <v>10669</v>
      </c>
      <c r="F7107" s="53" t="s">
        <v>83</v>
      </c>
    </row>
    <row r="7108" spans="1:6" x14ac:dyDescent="0.2">
      <c r="A7108" s="202" t="s">
        <v>11007</v>
      </c>
      <c r="B7108" s="203">
        <v>5313.47</v>
      </c>
      <c r="D7108" s="53" t="s">
        <v>10670</v>
      </c>
      <c r="E7108" s="55" t="s">
        <v>10669</v>
      </c>
      <c r="F7108" s="53" t="s">
        <v>83</v>
      </c>
    </row>
    <row r="7109" spans="1:6" x14ac:dyDescent="0.2">
      <c r="A7109" s="202" t="s">
        <v>11009</v>
      </c>
      <c r="B7109" s="203">
        <v>5313.47</v>
      </c>
      <c r="D7109" s="53" t="s">
        <v>10671</v>
      </c>
      <c r="E7109" s="55" t="s">
        <v>10672</v>
      </c>
      <c r="F7109" s="53" t="s">
        <v>83</v>
      </c>
    </row>
    <row r="7110" spans="1:6" x14ac:dyDescent="0.2">
      <c r="A7110" s="202" t="s">
        <v>11010</v>
      </c>
      <c r="B7110" s="203">
        <v>6263.08</v>
      </c>
      <c r="D7110" s="53" t="s">
        <v>10673</v>
      </c>
      <c r="E7110" s="55" t="s">
        <v>10672</v>
      </c>
      <c r="F7110" s="53" t="s">
        <v>83</v>
      </c>
    </row>
    <row r="7111" spans="1:6" x14ac:dyDescent="0.2">
      <c r="A7111" s="202" t="s">
        <v>11012</v>
      </c>
      <c r="B7111" s="203">
        <v>6263.08</v>
      </c>
      <c r="D7111" s="53" t="s">
        <v>10674</v>
      </c>
      <c r="E7111" s="55" t="s">
        <v>10675</v>
      </c>
      <c r="F7111" s="53" t="s">
        <v>83</v>
      </c>
    </row>
    <row r="7112" spans="1:6" x14ac:dyDescent="0.2">
      <c r="A7112" s="202" t="s">
        <v>11013</v>
      </c>
      <c r="B7112" s="203">
        <v>7639.87</v>
      </c>
      <c r="D7112" s="53" t="s">
        <v>10676</v>
      </c>
      <c r="E7112" s="55" t="s">
        <v>10675</v>
      </c>
      <c r="F7112" s="53" t="s">
        <v>83</v>
      </c>
    </row>
    <row r="7113" spans="1:6" x14ac:dyDescent="0.2">
      <c r="A7113" s="202" t="s">
        <v>11015</v>
      </c>
      <c r="B7113" s="203">
        <v>7639.87</v>
      </c>
      <c r="D7113" s="53" t="s">
        <v>10677</v>
      </c>
      <c r="E7113" s="55" t="s">
        <v>10678</v>
      </c>
      <c r="F7113" s="53" t="s">
        <v>83</v>
      </c>
    </row>
    <row r="7114" spans="1:6" x14ac:dyDescent="0.2">
      <c r="A7114" s="202" t="s">
        <v>11016</v>
      </c>
      <c r="B7114" s="203">
        <v>8859.73</v>
      </c>
      <c r="D7114" s="53" t="s">
        <v>10679</v>
      </c>
      <c r="E7114" s="55" t="s">
        <v>10678</v>
      </c>
      <c r="F7114" s="53" t="s">
        <v>83</v>
      </c>
    </row>
    <row r="7115" spans="1:6" x14ac:dyDescent="0.2">
      <c r="A7115" s="202" t="s">
        <v>11018</v>
      </c>
      <c r="B7115" s="203">
        <v>8859.73</v>
      </c>
      <c r="D7115" s="53" t="s">
        <v>10680</v>
      </c>
      <c r="E7115" s="55" t="s">
        <v>10681</v>
      </c>
      <c r="F7115" s="53" t="s">
        <v>83</v>
      </c>
    </row>
    <row r="7116" spans="1:6" x14ac:dyDescent="0.2">
      <c r="A7116" s="202" t="s">
        <v>11019</v>
      </c>
      <c r="B7116" s="203">
        <v>12089.02</v>
      </c>
      <c r="D7116" s="53" t="s">
        <v>10682</v>
      </c>
      <c r="E7116" s="55" t="s">
        <v>10681</v>
      </c>
      <c r="F7116" s="53" t="s">
        <v>83</v>
      </c>
    </row>
    <row r="7117" spans="1:6" x14ac:dyDescent="0.2">
      <c r="A7117" s="202" t="s">
        <v>11021</v>
      </c>
      <c r="B7117" s="203">
        <v>12089.02</v>
      </c>
      <c r="D7117" s="53" t="s">
        <v>10683</v>
      </c>
      <c r="E7117" s="55" t="s">
        <v>10684</v>
      </c>
      <c r="F7117" s="53" t="s">
        <v>83</v>
      </c>
    </row>
    <row r="7118" spans="1:6" x14ac:dyDescent="0.2">
      <c r="A7118" s="202" t="s">
        <v>11022</v>
      </c>
      <c r="B7118" s="203">
        <v>21128.17</v>
      </c>
      <c r="D7118" s="53" t="s">
        <v>10685</v>
      </c>
      <c r="E7118" s="55" t="s">
        <v>10684</v>
      </c>
      <c r="F7118" s="53" t="s">
        <v>83</v>
      </c>
    </row>
    <row r="7119" spans="1:6" x14ac:dyDescent="0.2">
      <c r="A7119" s="202" t="s">
        <v>11024</v>
      </c>
      <c r="B7119" s="203">
        <v>21128.17</v>
      </c>
      <c r="D7119" s="53" t="s">
        <v>10686</v>
      </c>
      <c r="E7119" s="55" t="s">
        <v>10687</v>
      </c>
      <c r="F7119" s="53" t="s">
        <v>83</v>
      </c>
    </row>
    <row r="7120" spans="1:6" x14ac:dyDescent="0.2">
      <c r="A7120" s="202" t="s">
        <v>11025</v>
      </c>
      <c r="B7120" s="203">
        <v>29355.4</v>
      </c>
      <c r="D7120" s="53" t="s">
        <v>10688</v>
      </c>
      <c r="E7120" s="55" t="s">
        <v>10687</v>
      </c>
      <c r="F7120" s="53" t="s">
        <v>83</v>
      </c>
    </row>
    <row r="7121" spans="1:6" x14ac:dyDescent="0.2">
      <c r="A7121" s="202" t="s">
        <v>11027</v>
      </c>
      <c r="B7121" s="203">
        <v>29355.4</v>
      </c>
      <c r="D7121" s="53" t="s">
        <v>10689</v>
      </c>
      <c r="E7121" s="55" t="s">
        <v>10690</v>
      </c>
      <c r="F7121" s="53" t="s">
        <v>83</v>
      </c>
    </row>
    <row r="7122" spans="1:6" x14ac:dyDescent="0.2">
      <c r="A7122" s="202" t="s">
        <v>11028</v>
      </c>
      <c r="B7122" s="203">
        <v>37680.879999999997</v>
      </c>
      <c r="D7122" s="53" t="s">
        <v>10691</v>
      </c>
      <c r="E7122" s="55" t="s">
        <v>10690</v>
      </c>
      <c r="F7122" s="53" t="s">
        <v>83</v>
      </c>
    </row>
    <row r="7123" spans="1:6" x14ac:dyDescent="0.2">
      <c r="A7123" s="202" t="s">
        <v>11030</v>
      </c>
      <c r="B7123" s="203">
        <v>37680.879999999997</v>
      </c>
      <c r="D7123" s="53" t="s">
        <v>10692</v>
      </c>
      <c r="E7123" s="55" t="s">
        <v>10693</v>
      </c>
      <c r="F7123" s="53" t="s">
        <v>83</v>
      </c>
    </row>
    <row r="7124" spans="1:6" x14ac:dyDescent="0.2">
      <c r="A7124" s="202" t="s">
        <v>11031</v>
      </c>
      <c r="B7124" s="203">
        <v>55777.81</v>
      </c>
      <c r="D7124" s="53" t="s">
        <v>10694</v>
      </c>
      <c r="E7124" s="55" t="s">
        <v>10693</v>
      </c>
      <c r="F7124" s="53" t="s">
        <v>83</v>
      </c>
    </row>
    <row r="7125" spans="1:6" x14ac:dyDescent="0.2">
      <c r="A7125" s="202" t="s">
        <v>11033</v>
      </c>
      <c r="B7125" s="203">
        <v>55777.81</v>
      </c>
      <c r="D7125" s="53" t="s">
        <v>10695</v>
      </c>
      <c r="E7125" s="55" t="s">
        <v>10696</v>
      </c>
      <c r="F7125" s="53" t="s">
        <v>83</v>
      </c>
    </row>
    <row r="7126" spans="1:6" x14ac:dyDescent="0.2">
      <c r="A7126" s="202" t="s">
        <v>11034</v>
      </c>
      <c r="B7126" s="203">
        <v>41463.019999999997</v>
      </c>
      <c r="D7126" s="53" t="s">
        <v>10697</v>
      </c>
      <c r="E7126" s="55" t="s">
        <v>10696</v>
      </c>
      <c r="F7126" s="53" t="s">
        <v>83</v>
      </c>
    </row>
    <row r="7127" spans="1:6" x14ac:dyDescent="0.2">
      <c r="A7127" s="202" t="s">
        <v>11036</v>
      </c>
      <c r="B7127" s="203">
        <v>41463.019999999997</v>
      </c>
      <c r="D7127" s="53" t="s">
        <v>10698</v>
      </c>
      <c r="E7127" s="55" t="s">
        <v>10699</v>
      </c>
      <c r="F7127" s="53" t="s">
        <v>83</v>
      </c>
    </row>
    <row r="7128" spans="1:6" x14ac:dyDescent="0.2">
      <c r="A7128" s="202" t="s">
        <v>11037</v>
      </c>
      <c r="B7128" s="203">
        <v>41685.449999999997</v>
      </c>
      <c r="D7128" s="53" t="s">
        <v>10700</v>
      </c>
      <c r="E7128" s="55" t="s">
        <v>10699</v>
      </c>
      <c r="F7128" s="53" t="s">
        <v>83</v>
      </c>
    </row>
    <row r="7129" spans="1:6" x14ac:dyDescent="0.2">
      <c r="A7129" s="202" t="s">
        <v>11039</v>
      </c>
      <c r="B7129" s="203">
        <v>41685.449999999997</v>
      </c>
      <c r="D7129" s="53" t="s">
        <v>10701</v>
      </c>
      <c r="E7129" s="55" t="s">
        <v>10702</v>
      </c>
      <c r="F7129" s="53" t="s">
        <v>83</v>
      </c>
    </row>
    <row r="7130" spans="1:6" x14ac:dyDescent="0.2">
      <c r="A7130" s="202" t="s">
        <v>11040</v>
      </c>
      <c r="B7130" s="203">
        <v>60349.29</v>
      </c>
      <c r="D7130" s="53" t="s">
        <v>10703</v>
      </c>
      <c r="E7130" s="55" t="s">
        <v>10702</v>
      </c>
      <c r="F7130" s="53" t="s">
        <v>83</v>
      </c>
    </row>
    <row r="7131" spans="1:6" x14ac:dyDescent="0.2">
      <c r="A7131" s="202" t="s">
        <v>11042</v>
      </c>
      <c r="B7131" s="203">
        <v>60349.29</v>
      </c>
      <c r="D7131" s="53" t="s">
        <v>10704</v>
      </c>
      <c r="E7131" s="55" t="s">
        <v>10705</v>
      </c>
      <c r="F7131" s="53" t="s">
        <v>83</v>
      </c>
    </row>
    <row r="7132" spans="1:6" x14ac:dyDescent="0.2">
      <c r="A7132" s="202" t="s">
        <v>11043</v>
      </c>
      <c r="B7132" s="203">
        <v>42304.29</v>
      </c>
      <c r="D7132" s="53" t="s">
        <v>10706</v>
      </c>
      <c r="E7132" s="55" t="s">
        <v>10705</v>
      </c>
      <c r="F7132" s="53" t="s">
        <v>83</v>
      </c>
    </row>
    <row r="7133" spans="1:6" x14ac:dyDescent="0.2">
      <c r="A7133" s="202" t="s">
        <v>11045</v>
      </c>
      <c r="B7133" s="203">
        <v>42304.29</v>
      </c>
      <c r="D7133" s="53" t="s">
        <v>10707</v>
      </c>
      <c r="E7133" s="55" t="s">
        <v>10708</v>
      </c>
      <c r="F7133" s="53" t="s">
        <v>83</v>
      </c>
    </row>
    <row r="7134" spans="1:6" x14ac:dyDescent="0.2">
      <c r="A7134" s="202" t="s">
        <v>11046</v>
      </c>
      <c r="B7134" s="203">
        <v>53567.74</v>
      </c>
      <c r="D7134" s="53" t="s">
        <v>10709</v>
      </c>
      <c r="E7134" s="55" t="s">
        <v>10708</v>
      </c>
      <c r="F7134" s="53" t="s">
        <v>83</v>
      </c>
    </row>
    <row r="7135" spans="1:6" x14ac:dyDescent="0.2">
      <c r="A7135" s="202" t="s">
        <v>11048</v>
      </c>
      <c r="B7135" s="203">
        <v>53567.74</v>
      </c>
      <c r="D7135" s="53" t="s">
        <v>10710</v>
      </c>
      <c r="E7135" s="55" t="s">
        <v>10711</v>
      </c>
      <c r="F7135" s="53" t="s">
        <v>83</v>
      </c>
    </row>
    <row r="7136" spans="1:6" x14ac:dyDescent="0.2">
      <c r="A7136" s="202" t="s">
        <v>11049</v>
      </c>
      <c r="B7136" s="203">
        <v>71466.38</v>
      </c>
      <c r="D7136" s="53" t="s">
        <v>10712</v>
      </c>
      <c r="E7136" s="55" t="s">
        <v>10711</v>
      </c>
      <c r="F7136" s="53" t="s">
        <v>83</v>
      </c>
    </row>
    <row r="7137" spans="1:6" x14ac:dyDescent="0.2">
      <c r="A7137" s="202" t="s">
        <v>11051</v>
      </c>
      <c r="B7137" s="203">
        <v>71466.38</v>
      </c>
      <c r="D7137" s="53" t="s">
        <v>10713</v>
      </c>
      <c r="E7137" s="55" t="s">
        <v>10714</v>
      </c>
      <c r="F7137" s="53" t="s">
        <v>83</v>
      </c>
    </row>
    <row r="7138" spans="1:6" x14ac:dyDescent="0.2">
      <c r="A7138" s="202" t="s">
        <v>11052</v>
      </c>
      <c r="B7138" s="203">
        <v>63403.73</v>
      </c>
      <c r="D7138" s="53" t="s">
        <v>10715</v>
      </c>
      <c r="E7138" s="55" t="s">
        <v>10714</v>
      </c>
      <c r="F7138" s="53" t="s">
        <v>83</v>
      </c>
    </row>
    <row r="7139" spans="1:6" x14ac:dyDescent="0.2">
      <c r="A7139" s="202" t="s">
        <v>11054</v>
      </c>
      <c r="B7139" s="203">
        <v>63403.73</v>
      </c>
      <c r="D7139" s="53" t="s">
        <v>10716</v>
      </c>
      <c r="E7139" s="55" t="s">
        <v>10717</v>
      </c>
      <c r="F7139" s="53" t="s">
        <v>83</v>
      </c>
    </row>
    <row r="7140" spans="1:6" x14ac:dyDescent="0.2">
      <c r="A7140" s="202" t="s">
        <v>11055</v>
      </c>
      <c r="B7140" s="203">
        <v>73323.33</v>
      </c>
      <c r="D7140" s="53" t="s">
        <v>10718</v>
      </c>
      <c r="E7140" s="55" t="s">
        <v>10717</v>
      </c>
      <c r="F7140" s="53" t="s">
        <v>83</v>
      </c>
    </row>
    <row r="7141" spans="1:6" x14ac:dyDescent="0.2">
      <c r="A7141" s="202" t="s">
        <v>11057</v>
      </c>
      <c r="B7141" s="203">
        <v>73323.33</v>
      </c>
      <c r="D7141" s="53" t="s">
        <v>10719</v>
      </c>
      <c r="E7141" s="55" t="s">
        <v>10720</v>
      </c>
      <c r="F7141" s="53" t="s">
        <v>83</v>
      </c>
    </row>
    <row r="7142" spans="1:6" x14ac:dyDescent="0.2">
      <c r="A7142" s="202" t="s">
        <v>11058</v>
      </c>
      <c r="B7142" s="203">
        <v>91999.07</v>
      </c>
      <c r="D7142" s="53" t="s">
        <v>10721</v>
      </c>
      <c r="E7142" s="55" t="s">
        <v>10720</v>
      </c>
      <c r="F7142" s="53" t="s">
        <v>83</v>
      </c>
    </row>
    <row r="7143" spans="1:6" x14ac:dyDescent="0.2">
      <c r="A7143" s="202" t="s">
        <v>11060</v>
      </c>
      <c r="B7143" s="203">
        <v>91999.07</v>
      </c>
      <c r="D7143" s="53" t="s">
        <v>10722</v>
      </c>
      <c r="E7143" s="55" t="s">
        <v>10723</v>
      </c>
      <c r="F7143" s="53" t="s">
        <v>83</v>
      </c>
    </row>
    <row r="7144" spans="1:6" x14ac:dyDescent="0.2">
      <c r="A7144" s="202" t="s">
        <v>11061</v>
      </c>
      <c r="B7144" s="203">
        <v>1352.11</v>
      </c>
      <c r="D7144" s="53" t="s">
        <v>10724</v>
      </c>
      <c r="E7144" s="55" t="s">
        <v>10723</v>
      </c>
      <c r="F7144" s="53" t="s">
        <v>83</v>
      </c>
    </row>
    <row r="7145" spans="1:6" x14ac:dyDescent="0.2">
      <c r="A7145" s="202" t="s">
        <v>11063</v>
      </c>
      <c r="B7145" s="203">
        <v>1352.11</v>
      </c>
      <c r="D7145" s="53" t="s">
        <v>10725</v>
      </c>
      <c r="E7145" s="55" t="s">
        <v>10726</v>
      </c>
      <c r="F7145" s="53" t="s">
        <v>83</v>
      </c>
    </row>
    <row r="7146" spans="1:6" x14ac:dyDescent="0.2">
      <c r="A7146" s="202" t="s">
        <v>11064</v>
      </c>
      <c r="B7146" s="203">
        <v>1478.53</v>
      </c>
      <c r="D7146" s="53" t="s">
        <v>10727</v>
      </c>
      <c r="E7146" s="55" t="s">
        <v>10726</v>
      </c>
      <c r="F7146" s="53" t="s">
        <v>83</v>
      </c>
    </row>
    <row r="7147" spans="1:6" x14ac:dyDescent="0.2">
      <c r="A7147" s="202" t="s">
        <v>11066</v>
      </c>
      <c r="B7147" s="203">
        <v>1478.53</v>
      </c>
      <c r="D7147" s="53" t="s">
        <v>10728</v>
      </c>
      <c r="E7147" s="55" t="s">
        <v>10729</v>
      </c>
      <c r="F7147" s="53" t="s">
        <v>83</v>
      </c>
    </row>
    <row r="7148" spans="1:6" x14ac:dyDescent="0.2">
      <c r="A7148" s="202" t="s">
        <v>11067</v>
      </c>
      <c r="B7148" s="203">
        <v>1811.86</v>
      </c>
      <c r="D7148" s="53" t="s">
        <v>10730</v>
      </c>
      <c r="E7148" s="55" t="s">
        <v>10729</v>
      </c>
      <c r="F7148" s="53" t="s">
        <v>83</v>
      </c>
    </row>
    <row r="7149" spans="1:6" x14ac:dyDescent="0.2">
      <c r="A7149" s="202" t="s">
        <v>11069</v>
      </c>
      <c r="B7149" s="203">
        <v>1811.86</v>
      </c>
      <c r="D7149" s="53" t="s">
        <v>10731</v>
      </c>
      <c r="E7149" s="55" t="s">
        <v>10732</v>
      </c>
      <c r="F7149" s="53" t="s">
        <v>83</v>
      </c>
    </row>
    <row r="7150" spans="1:6" x14ac:dyDescent="0.2">
      <c r="A7150" s="202" t="s">
        <v>11070</v>
      </c>
      <c r="B7150" s="203">
        <v>2186.17</v>
      </c>
      <c r="D7150" s="53" t="s">
        <v>10733</v>
      </c>
      <c r="E7150" s="55" t="s">
        <v>10732</v>
      </c>
      <c r="F7150" s="53" t="s">
        <v>83</v>
      </c>
    </row>
    <row r="7151" spans="1:6" x14ac:dyDescent="0.2">
      <c r="A7151" s="202" t="s">
        <v>11072</v>
      </c>
      <c r="B7151" s="203">
        <v>2186.17</v>
      </c>
      <c r="D7151" s="53" t="s">
        <v>10734</v>
      </c>
      <c r="E7151" s="55" t="s">
        <v>10735</v>
      </c>
      <c r="F7151" s="53" t="s">
        <v>83</v>
      </c>
    </row>
    <row r="7152" spans="1:6" x14ac:dyDescent="0.2">
      <c r="A7152" s="202" t="s">
        <v>11073</v>
      </c>
      <c r="B7152" s="203">
        <v>2600.2199999999998</v>
      </c>
      <c r="D7152" s="53" t="s">
        <v>10736</v>
      </c>
      <c r="E7152" s="55" t="s">
        <v>10735</v>
      </c>
      <c r="F7152" s="53" t="s">
        <v>83</v>
      </c>
    </row>
    <row r="7153" spans="1:6" x14ac:dyDescent="0.2">
      <c r="A7153" s="202" t="s">
        <v>11075</v>
      </c>
      <c r="B7153" s="203">
        <v>2600.2199999999998</v>
      </c>
      <c r="D7153" s="53" t="s">
        <v>10737</v>
      </c>
      <c r="E7153" s="55" t="s">
        <v>10738</v>
      </c>
      <c r="F7153" s="53" t="s">
        <v>83</v>
      </c>
    </row>
    <row r="7154" spans="1:6" x14ac:dyDescent="0.2">
      <c r="A7154" s="202" t="s">
        <v>11076</v>
      </c>
      <c r="B7154" s="203">
        <v>3122.92</v>
      </c>
      <c r="D7154" s="53" t="s">
        <v>10739</v>
      </c>
      <c r="E7154" s="55" t="s">
        <v>10738</v>
      </c>
      <c r="F7154" s="53" t="s">
        <v>83</v>
      </c>
    </row>
    <row r="7155" spans="1:6" x14ac:dyDescent="0.2">
      <c r="A7155" s="202" t="s">
        <v>11078</v>
      </c>
      <c r="B7155" s="203">
        <v>3122.92</v>
      </c>
      <c r="D7155" s="53" t="s">
        <v>10740</v>
      </c>
      <c r="E7155" s="55" t="s">
        <v>10741</v>
      </c>
      <c r="F7155" s="53" t="s">
        <v>83</v>
      </c>
    </row>
    <row r="7156" spans="1:6" x14ac:dyDescent="0.2">
      <c r="A7156" s="202" t="s">
        <v>11079</v>
      </c>
      <c r="B7156" s="203">
        <v>3628.95</v>
      </c>
      <c r="D7156" s="53" t="s">
        <v>10742</v>
      </c>
      <c r="E7156" s="55" t="s">
        <v>10741</v>
      </c>
      <c r="F7156" s="53" t="s">
        <v>83</v>
      </c>
    </row>
    <row r="7157" spans="1:6" x14ac:dyDescent="0.2">
      <c r="A7157" s="202" t="s">
        <v>11081</v>
      </c>
      <c r="B7157" s="203">
        <v>3628.95</v>
      </c>
      <c r="D7157" s="53" t="s">
        <v>10743</v>
      </c>
      <c r="E7157" s="55" t="s">
        <v>10744</v>
      </c>
      <c r="F7157" s="53" t="s">
        <v>83</v>
      </c>
    </row>
    <row r="7158" spans="1:6" x14ac:dyDescent="0.2">
      <c r="A7158" s="202" t="s">
        <v>11082</v>
      </c>
      <c r="B7158" s="203">
        <v>4134.16</v>
      </c>
      <c r="D7158" s="53" t="s">
        <v>10745</v>
      </c>
      <c r="E7158" s="55" t="s">
        <v>10744</v>
      </c>
      <c r="F7158" s="53" t="s">
        <v>83</v>
      </c>
    </row>
    <row r="7159" spans="1:6" x14ac:dyDescent="0.2">
      <c r="A7159" s="202" t="s">
        <v>11084</v>
      </c>
      <c r="B7159" s="203">
        <v>4134.16</v>
      </c>
      <c r="D7159" s="53" t="s">
        <v>10746</v>
      </c>
      <c r="E7159" s="55" t="s">
        <v>10747</v>
      </c>
      <c r="F7159" s="53" t="s">
        <v>83</v>
      </c>
    </row>
    <row r="7160" spans="1:6" x14ac:dyDescent="0.2">
      <c r="A7160" s="202" t="s">
        <v>11085</v>
      </c>
      <c r="B7160" s="203">
        <v>4925.72</v>
      </c>
      <c r="D7160" s="53" t="s">
        <v>10748</v>
      </c>
      <c r="E7160" s="55" t="s">
        <v>10747</v>
      </c>
      <c r="F7160" s="53" t="s">
        <v>83</v>
      </c>
    </row>
    <row r="7161" spans="1:6" x14ac:dyDescent="0.2">
      <c r="A7161" s="202" t="s">
        <v>11087</v>
      </c>
      <c r="B7161" s="203">
        <v>4925.72</v>
      </c>
      <c r="D7161" s="53" t="s">
        <v>10749</v>
      </c>
      <c r="E7161" s="55" t="s">
        <v>10750</v>
      </c>
      <c r="F7161" s="53" t="s">
        <v>83</v>
      </c>
    </row>
    <row r="7162" spans="1:6" x14ac:dyDescent="0.2">
      <c r="A7162" s="202" t="s">
        <v>11088</v>
      </c>
      <c r="B7162" s="203">
        <v>5307.12</v>
      </c>
      <c r="D7162" s="53" t="s">
        <v>10751</v>
      </c>
      <c r="E7162" s="55" t="s">
        <v>10750</v>
      </c>
      <c r="F7162" s="53" t="s">
        <v>83</v>
      </c>
    </row>
    <row r="7163" spans="1:6" x14ac:dyDescent="0.2">
      <c r="A7163" s="202" t="s">
        <v>11090</v>
      </c>
      <c r="B7163" s="203">
        <v>5307.12</v>
      </c>
      <c r="D7163" s="53" t="s">
        <v>10752</v>
      </c>
      <c r="E7163" s="55" t="s">
        <v>10753</v>
      </c>
      <c r="F7163" s="53" t="s">
        <v>83</v>
      </c>
    </row>
    <row r="7164" spans="1:6" x14ac:dyDescent="0.2">
      <c r="A7164" s="202" t="s">
        <v>11091</v>
      </c>
      <c r="B7164" s="203">
        <v>6555.2</v>
      </c>
      <c r="D7164" s="53" t="s">
        <v>10754</v>
      </c>
      <c r="E7164" s="55" t="s">
        <v>10753</v>
      </c>
      <c r="F7164" s="53" t="s">
        <v>83</v>
      </c>
    </row>
    <row r="7165" spans="1:6" x14ac:dyDescent="0.2">
      <c r="A7165" s="202" t="s">
        <v>11093</v>
      </c>
      <c r="B7165" s="203">
        <v>6555.2</v>
      </c>
      <c r="D7165" s="53" t="s">
        <v>10755</v>
      </c>
      <c r="E7165" s="55" t="s">
        <v>10756</v>
      </c>
      <c r="F7165" s="53" t="s">
        <v>83</v>
      </c>
    </row>
    <row r="7166" spans="1:6" x14ac:dyDescent="0.2">
      <c r="A7166" s="202" t="s">
        <v>11094</v>
      </c>
      <c r="B7166" s="203">
        <v>12921.5</v>
      </c>
      <c r="D7166" s="53" t="s">
        <v>10757</v>
      </c>
      <c r="E7166" s="55" t="s">
        <v>10756</v>
      </c>
      <c r="F7166" s="53" t="s">
        <v>83</v>
      </c>
    </row>
    <row r="7167" spans="1:6" x14ac:dyDescent="0.2">
      <c r="A7167" s="202" t="s">
        <v>11096</v>
      </c>
      <c r="B7167" s="203">
        <v>12921.5</v>
      </c>
      <c r="D7167" s="53" t="s">
        <v>10758</v>
      </c>
      <c r="E7167" s="55" t="s">
        <v>10759</v>
      </c>
      <c r="F7167" s="53" t="s">
        <v>83</v>
      </c>
    </row>
    <row r="7168" spans="1:6" x14ac:dyDescent="0.2">
      <c r="A7168" s="202" t="s">
        <v>11097</v>
      </c>
      <c r="B7168" s="203">
        <v>16340.83</v>
      </c>
      <c r="D7168" s="53" t="s">
        <v>10760</v>
      </c>
      <c r="E7168" s="55" t="s">
        <v>10759</v>
      </c>
      <c r="F7168" s="53" t="s">
        <v>83</v>
      </c>
    </row>
    <row r="7169" spans="1:6" x14ac:dyDescent="0.2">
      <c r="A7169" s="202" t="s">
        <v>11099</v>
      </c>
      <c r="B7169" s="203">
        <v>16340.83</v>
      </c>
      <c r="D7169" s="53" t="s">
        <v>10761</v>
      </c>
      <c r="E7169" s="55" t="s">
        <v>10762</v>
      </c>
      <c r="F7169" s="53" t="s">
        <v>83</v>
      </c>
    </row>
    <row r="7170" spans="1:6" x14ac:dyDescent="0.2">
      <c r="A7170" s="202" t="s">
        <v>11100</v>
      </c>
      <c r="B7170" s="203">
        <v>25055.65</v>
      </c>
      <c r="D7170" s="53" t="s">
        <v>10763</v>
      </c>
      <c r="E7170" s="55" t="s">
        <v>10762</v>
      </c>
      <c r="F7170" s="53" t="s">
        <v>83</v>
      </c>
    </row>
    <row r="7171" spans="1:6" x14ac:dyDescent="0.2">
      <c r="A7171" s="202" t="s">
        <v>11102</v>
      </c>
      <c r="B7171" s="203">
        <v>25055.65</v>
      </c>
      <c r="D7171" s="53" t="s">
        <v>10764</v>
      </c>
      <c r="E7171" s="55" t="s">
        <v>10765</v>
      </c>
      <c r="F7171" s="53" t="s">
        <v>83</v>
      </c>
    </row>
    <row r="7172" spans="1:6" x14ac:dyDescent="0.2">
      <c r="A7172" s="202" t="s">
        <v>11103</v>
      </c>
      <c r="B7172" s="203">
        <v>26429.64</v>
      </c>
      <c r="D7172" s="53" t="s">
        <v>10766</v>
      </c>
      <c r="E7172" s="55" t="s">
        <v>10765</v>
      </c>
      <c r="F7172" s="53" t="s">
        <v>83</v>
      </c>
    </row>
    <row r="7173" spans="1:6" x14ac:dyDescent="0.2">
      <c r="A7173" s="202" t="s">
        <v>11105</v>
      </c>
      <c r="B7173" s="203">
        <v>26429.64</v>
      </c>
      <c r="D7173" s="53" t="s">
        <v>10767</v>
      </c>
      <c r="E7173" s="55" t="s">
        <v>10768</v>
      </c>
      <c r="F7173" s="53" t="s">
        <v>83</v>
      </c>
    </row>
    <row r="7174" spans="1:6" x14ac:dyDescent="0.2">
      <c r="A7174" s="202" t="s">
        <v>11106</v>
      </c>
      <c r="B7174" s="203">
        <v>36339.620000000003</v>
      </c>
      <c r="D7174" s="53" t="s">
        <v>10769</v>
      </c>
      <c r="E7174" s="55" t="s">
        <v>10768</v>
      </c>
      <c r="F7174" s="53" t="s">
        <v>83</v>
      </c>
    </row>
    <row r="7175" spans="1:6" x14ac:dyDescent="0.2">
      <c r="A7175" s="202" t="s">
        <v>11108</v>
      </c>
      <c r="B7175" s="203">
        <v>36339.620000000003</v>
      </c>
      <c r="D7175" s="53" t="s">
        <v>10770</v>
      </c>
      <c r="E7175" s="55" t="s">
        <v>10771</v>
      </c>
      <c r="F7175" s="53" t="s">
        <v>83</v>
      </c>
    </row>
    <row r="7176" spans="1:6" x14ac:dyDescent="0.2">
      <c r="A7176" s="202" t="s">
        <v>11109</v>
      </c>
      <c r="B7176" s="203">
        <v>1352.11</v>
      </c>
      <c r="D7176" s="53" t="s">
        <v>10772</v>
      </c>
      <c r="E7176" s="55" t="s">
        <v>10771</v>
      </c>
      <c r="F7176" s="53" t="s">
        <v>83</v>
      </c>
    </row>
    <row r="7177" spans="1:6" x14ac:dyDescent="0.2">
      <c r="A7177" s="202" t="s">
        <v>11111</v>
      </c>
      <c r="B7177" s="203">
        <v>1352.11</v>
      </c>
      <c r="D7177" s="53" t="s">
        <v>10773</v>
      </c>
      <c r="E7177" s="55" t="s">
        <v>10774</v>
      </c>
      <c r="F7177" s="53" t="s">
        <v>83</v>
      </c>
    </row>
    <row r="7178" spans="1:6" x14ac:dyDescent="0.2">
      <c r="A7178" s="202" t="s">
        <v>11112</v>
      </c>
      <c r="B7178" s="203">
        <v>1478.53</v>
      </c>
      <c r="D7178" s="53" t="s">
        <v>10775</v>
      </c>
      <c r="E7178" s="55" t="s">
        <v>10774</v>
      </c>
      <c r="F7178" s="53" t="s">
        <v>83</v>
      </c>
    </row>
    <row r="7179" spans="1:6" x14ac:dyDescent="0.2">
      <c r="A7179" s="202" t="s">
        <v>11114</v>
      </c>
      <c r="B7179" s="203">
        <v>1478.53</v>
      </c>
      <c r="D7179" s="53" t="s">
        <v>10776</v>
      </c>
      <c r="E7179" s="55" t="s">
        <v>10777</v>
      </c>
      <c r="F7179" s="53" t="s">
        <v>83</v>
      </c>
    </row>
    <row r="7180" spans="1:6" x14ac:dyDescent="0.2">
      <c r="A7180" s="202" t="s">
        <v>11115</v>
      </c>
      <c r="B7180" s="203">
        <v>1811.86</v>
      </c>
      <c r="D7180" s="53" t="s">
        <v>10778</v>
      </c>
      <c r="E7180" s="55" t="s">
        <v>10777</v>
      </c>
      <c r="F7180" s="53" t="s">
        <v>83</v>
      </c>
    </row>
    <row r="7181" spans="1:6" x14ac:dyDescent="0.2">
      <c r="A7181" s="202" t="s">
        <v>11117</v>
      </c>
      <c r="B7181" s="203">
        <v>1811.86</v>
      </c>
      <c r="D7181" s="53" t="s">
        <v>10779</v>
      </c>
      <c r="E7181" s="55" t="s">
        <v>10780</v>
      </c>
      <c r="F7181" s="53" t="s">
        <v>83</v>
      </c>
    </row>
    <row r="7182" spans="1:6" x14ac:dyDescent="0.2">
      <c r="A7182" s="202" t="s">
        <v>11118</v>
      </c>
      <c r="B7182" s="203">
        <v>2186.79</v>
      </c>
      <c r="D7182" s="53" t="s">
        <v>10781</v>
      </c>
      <c r="E7182" s="55" t="s">
        <v>10780</v>
      </c>
      <c r="F7182" s="53" t="s">
        <v>83</v>
      </c>
    </row>
    <row r="7183" spans="1:6" x14ac:dyDescent="0.2">
      <c r="A7183" s="202" t="s">
        <v>11120</v>
      </c>
      <c r="B7183" s="203">
        <v>2186.79</v>
      </c>
      <c r="D7183" s="53" t="s">
        <v>10782</v>
      </c>
      <c r="E7183" s="55" t="s">
        <v>10783</v>
      </c>
      <c r="F7183" s="53" t="s">
        <v>83</v>
      </c>
    </row>
    <row r="7184" spans="1:6" x14ac:dyDescent="0.2">
      <c r="A7184" s="202" t="s">
        <v>11121</v>
      </c>
      <c r="B7184" s="203">
        <v>2641.68</v>
      </c>
      <c r="D7184" s="53" t="s">
        <v>10784</v>
      </c>
      <c r="E7184" s="55" t="s">
        <v>10783</v>
      </c>
      <c r="F7184" s="53" t="s">
        <v>83</v>
      </c>
    </row>
    <row r="7185" spans="1:6" x14ac:dyDescent="0.2">
      <c r="A7185" s="202" t="s">
        <v>11123</v>
      </c>
      <c r="B7185" s="203">
        <v>2641.68</v>
      </c>
      <c r="D7185" s="53" t="s">
        <v>10785</v>
      </c>
      <c r="E7185" s="55" t="s">
        <v>10786</v>
      </c>
      <c r="F7185" s="53" t="s">
        <v>83</v>
      </c>
    </row>
    <row r="7186" spans="1:6" x14ac:dyDescent="0.2">
      <c r="A7186" s="202" t="s">
        <v>11124</v>
      </c>
      <c r="B7186" s="203">
        <v>3156.91</v>
      </c>
      <c r="D7186" s="53" t="s">
        <v>10787</v>
      </c>
      <c r="E7186" s="55" t="s">
        <v>10786</v>
      </c>
      <c r="F7186" s="53" t="s">
        <v>83</v>
      </c>
    </row>
    <row r="7187" spans="1:6" x14ac:dyDescent="0.2">
      <c r="A7187" s="202" t="s">
        <v>11126</v>
      </c>
      <c r="B7187" s="203">
        <v>3156.91</v>
      </c>
      <c r="D7187" s="53" t="s">
        <v>10788</v>
      </c>
      <c r="E7187" s="55" t="s">
        <v>10789</v>
      </c>
      <c r="F7187" s="53" t="s">
        <v>83</v>
      </c>
    </row>
    <row r="7188" spans="1:6" x14ac:dyDescent="0.2">
      <c r="A7188" s="202" t="s">
        <v>11127</v>
      </c>
      <c r="B7188" s="203">
        <v>3665.57</v>
      </c>
      <c r="D7188" s="53" t="s">
        <v>10790</v>
      </c>
      <c r="E7188" s="55" t="s">
        <v>10789</v>
      </c>
      <c r="F7188" s="53" t="s">
        <v>83</v>
      </c>
    </row>
    <row r="7189" spans="1:6" x14ac:dyDescent="0.2">
      <c r="A7189" s="202" t="s">
        <v>11129</v>
      </c>
      <c r="B7189" s="203">
        <v>3665.57</v>
      </c>
      <c r="D7189" s="53" t="s">
        <v>10791</v>
      </c>
      <c r="E7189" s="55" t="s">
        <v>10792</v>
      </c>
      <c r="F7189" s="53" t="s">
        <v>83</v>
      </c>
    </row>
    <row r="7190" spans="1:6" x14ac:dyDescent="0.2">
      <c r="A7190" s="202" t="s">
        <v>11130</v>
      </c>
      <c r="B7190" s="203">
        <v>4308.3100000000004</v>
      </c>
      <c r="D7190" s="53" t="s">
        <v>10793</v>
      </c>
      <c r="E7190" s="55" t="s">
        <v>10792</v>
      </c>
      <c r="F7190" s="53" t="s">
        <v>83</v>
      </c>
    </row>
    <row r="7191" spans="1:6" x14ac:dyDescent="0.2">
      <c r="A7191" s="202" t="s">
        <v>11132</v>
      </c>
      <c r="B7191" s="203">
        <v>4308.3100000000004</v>
      </c>
      <c r="D7191" s="53" t="s">
        <v>10794</v>
      </c>
      <c r="E7191" s="55" t="s">
        <v>10795</v>
      </c>
      <c r="F7191" s="53" t="s">
        <v>83</v>
      </c>
    </row>
    <row r="7192" spans="1:6" x14ac:dyDescent="0.2">
      <c r="A7192" s="202" t="s">
        <v>11133</v>
      </c>
      <c r="B7192" s="203">
        <v>5135.82</v>
      </c>
      <c r="D7192" s="53" t="s">
        <v>10796</v>
      </c>
      <c r="E7192" s="55" t="s">
        <v>10795</v>
      </c>
      <c r="F7192" s="53" t="s">
        <v>83</v>
      </c>
    </row>
    <row r="7193" spans="1:6" x14ac:dyDescent="0.2">
      <c r="A7193" s="202" t="s">
        <v>11135</v>
      </c>
      <c r="B7193" s="203">
        <v>5135.82</v>
      </c>
      <c r="D7193" s="53" t="s">
        <v>10797</v>
      </c>
      <c r="E7193" s="55" t="s">
        <v>10798</v>
      </c>
      <c r="F7193" s="53" t="s">
        <v>83</v>
      </c>
    </row>
    <row r="7194" spans="1:6" x14ac:dyDescent="0.2">
      <c r="A7194" s="202" t="s">
        <v>11136</v>
      </c>
      <c r="B7194" s="203">
        <v>5892.54</v>
      </c>
      <c r="D7194" s="53" t="s">
        <v>10799</v>
      </c>
      <c r="E7194" s="55" t="s">
        <v>10798</v>
      </c>
      <c r="F7194" s="53" t="s">
        <v>83</v>
      </c>
    </row>
    <row r="7195" spans="1:6" x14ac:dyDescent="0.2">
      <c r="A7195" s="202" t="s">
        <v>11138</v>
      </c>
      <c r="B7195" s="203">
        <v>5892.54</v>
      </c>
      <c r="D7195" s="53" t="s">
        <v>10800</v>
      </c>
      <c r="E7195" s="55" t="s">
        <v>10801</v>
      </c>
      <c r="F7195" s="53" t="s">
        <v>83</v>
      </c>
    </row>
    <row r="7196" spans="1:6" x14ac:dyDescent="0.2">
      <c r="A7196" s="202" t="s">
        <v>11139</v>
      </c>
      <c r="B7196" s="203">
        <v>7907.59</v>
      </c>
      <c r="D7196" s="53" t="s">
        <v>10802</v>
      </c>
      <c r="E7196" s="55" t="s">
        <v>10801</v>
      </c>
      <c r="F7196" s="53" t="s">
        <v>83</v>
      </c>
    </row>
    <row r="7197" spans="1:6" x14ac:dyDescent="0.2">
      <c r="A7197" s="202" t="s">
        <v>11141</v>
      </c>
      <c r="B7197" s="203">
        <v>7907.59</v>
      </c>
      <c r="D7197" s="53" t="s">
        <v>10803</v>
      </c>
      <c r="E7197" s="55" t="s">
        <v>10804</v>
      </c>
      <c r="F7197" s="53" t="s">
        <v>83</v>
      </c>
    </row>
    <row r="7198" spans="1:6" x14ac:dyDescent="0.2">
      <c r="A7198" s="202" t="s">
        <v>11142</v>
      </c>
      <c r="B7198" s="203">
        <v>13845.09</v>
      </c>
      <c r="D7198" s="53" t="s">
        <v>10805</v>
      </c>
      <c r="E7198" s="55" t="s">
        <v>10804</v>
      </c>
      <c r="F7198" s="53" t="s">
        <v>83</v>
      </c>
    </row>
    <row r="7199" spans="1:6" x14ac:dyDescent="0.2">
      <c r="A7199" s="202" t="s">
        <v>11144</v>
      </c>
      <c r="B7199" s="203">
        <v>13845.09</v>
      </c>
      <c r="D7199" s="53" t="s">
        <v>10806</v>
      </c>
      <c r="E7199" s="55" t="s">
        <v>10807</v>
      </c>
      <c r="F7199" s="53" t="s">
        <v>83</v>
      </c>
    </row>
    <row r="7200" spans="1:6" x14ac:dyDescent="0.2">
      <c r="A7200" s="202" t="s">
        <v>11145</v>
      </c>
      <c r="B7200" s="203">
        <v>1388.38</v>
      </c>
      <c r="D7200" s="53" t="s">
        <v>10808</v>
      </c>
      <c r="E7200" s="55" t="s">
        <v>10807</v>
      </c>
      <c r="F7200" s="53" t="s">
        <v>83</v>
      </c>
    </row>
    <row r="7201" spans="1:6" x14ac:dyDescent="0.2">
      <c r="A7201" s="202" t="s">
        <v>11147</v>
      </c>
      <c r="B7201" s="203">
        <v>1388.38</v>
      </c>
      <c r="D7201" s="53" t="s">
        <v>10809</v>
      </c>
      <c r="E7201" s="55" t="s">
        <v>10810</v>
      </c>
      <c r="F7201" s="53" t="s">
        <v>83</v>
      </c>
    </row>
    <row r="7202" spans="1:6" x14ac:dyDescent="0.2">
      <c r="A7202" s="202" t="s">
        <v>11148</v>
      </c>
      <c r="B7202" s="203">
        <v>1527.59</v>
      </c>
      <c r="D7202" s="53" t="s">
        <v>10811</v>
      </c>
      <c r="E7202" s="55" t="s">
        <v>10810</v>
      </c>
      <c r="F7202" s="53" t="s">
        <v>83</v>
      </c>
    </row>
    <row r="7203" spans="1:6" x14ac:dyDescent="0.2">
      <c r="A7203" s="202" t="s">
        <v>11150</v>
      </c>
      <c r="B7203" s="203">
        <v>1527.59</v>
      </c>
      <c r="D7203" s="53" t="s">
        <v>10812</v>
      </c>
      <c r="E7203" s="55" t="s">
        <v>10813</v>
      </c>
      <c r="F7203" s="53" t="s">
        <v>83</v>
      </c>
    </row>
    <row r="7204" spans="1:6" x14ac:dyDescent="0.2">
      <c r="A7204" s="202" t="s">
        <v>11151</v>
      </c>
      <c r="B7204" s="203">
        <v>1891.55</v>
      </c>
      <c r="D7204" s="53" t="s">
        <v>10814</v>
      </c>
      <c r="E7204" s="55" t="s">
        <v>10813</v>
      </c>
      <c r="F7204" s="53" t="s">
        <v>83</v>
      </c>
    </row>
    <row r="7205" spans="1:6" x14ac:dyDescent="0.2">
      <c r="A7205" s="202" t="s">
        <v>11153</v>
      </c>
      <c r="B7205" s="203">
        <v>1891.55</v>
      </c>
      <c r="D7205" s="53" t="s">
        <v>10815</v>
      </c>
      <c r="E7205" s="55" t="s">
        <v>10816</v>
      </c>
      <c r="F7205" s="53" t="s">
        <v>83</v>
      </c>
    </row>
    <row r="7206" spans="1:6" x14ac:dyDescent="0.2">
      <c r="A7206" s="202" t="s">
        <v>11154</v>
      </c>
      <c r="B7206" s="203">
        <v>2295.33</v>
      </c>
      <c r="D7206" s="53" t="s">
        <v>10817</v>
      </c>
      <c r="E7206" s="55" t="s">
        <v>10816</v>
      </c>
      <c r="F7206" s="53" t="s">
        <v>83</v>
      </c>
    </row>
    <row r="7207" spans="1:6" x14ac:dyDescent="0.2">
      <c r="A7207" s="202" t="s">
        <v>11156</v>
      </c>
      <c r="B7207" s="203">
        <v>2295.33</v>
      </c>
      <c r="D7207" s="53" t="s">
        <v>10818</v>
      </c>
      <c r="E7207" s="55" t="s">
        <v>10819</v>
      </c>
      <c r="F7207" s="53" t="s">
        <v>83</v>
      </c>
    </row>
    <row r="7208" spans="1:6" x14ac:dyDescent="0.2">
      <c r="A7208" s="202" t="s">
        <v>11157</v>
      </c>
      <c r="B7208" s="203">
        <v>2775.45</v>
      </c>
      <c r="D7208" s="53" t="s">
        <v>10820</v>
      </c>
      <c r="E7208" s="55" t="s">
        <v>10819</v>
      </c>
      <c r="F7208" s="53" t="s">
        <v>83</v>
      </c>
    </row>
    <row r="7209" spans="1:6" x14ac:dyDescent="0.2">
      <c r="A7209" s="202" t="s">
        <v>11159</v>
      </c>
      <c r="B7209" s="203">
        <v>2775.45</v>
      </c>
      <c r="D7209" s="53" t="s">
        <v>10821</v>
      </c>
      <c r="E7209" s="55" t="s">
        <v>10822</v>
      </c>
      <c r="F7209" s="53" t="s">
        <v>83</v>
      </c>
    </row>
    <row r="7210" spans="1:6" x14ac:dyDescent="0.2">
      <c r="A7210" s="202" t="s">
        <v>11160</v>
      </c>
      <c r="B7210" s="203">
        <v>3319.13</v>
      </c>
      <c r="D7210" s="53" t="s">
        <v>10823</v>
      </c>
      <c r="E7210" s="55" t="s">
        <v>10822</v>
      </c>
      <c r="F7210" s="53" t="s">
        <v>83</v>
      </c>
    </row>
    <row r="7211" spans="1:6" x14ac:dyDescent="0.2">
      <c r="A7211" s="202" t="s">
        <v>11162</v>
      </c>
      <c r="B7211" s="203">
        <v>3319.13</v>
      </c>
      <c r="D7211" s="53" t="s">
        <v>10824</v>
      </c>
      <c r="E7211" s="55" t="s">
        <v>10825</v>
      </c>
      <c r="F7211" s="53" t="s">
        <v>83</v>
      </c>
    </row>
    <row r="7212" spans="1:6" x14ac:dyDescent="0.2">
      <c r="A7212" s="202" t="s">
        <v>11163</v>
      </c>
      <c r="B7212" s="203">
        <v>3895.35</v>
      </c>
      <c r="D7212" s="53" t="s">
        <v>10826</v>
      </c>
      <c r="E7212" s="55" t="s">
        <v>10825</v>
      </c>
      <c r="F7212" s="53" t="s">
        <v>83</v>
      </c>
    </row>
    <row r="7213" spans="1:6" x14ac:dyDescent="0.2">
      <c r="A7213" s="202" t="s">
        <v>11165</v>
      </c>
      <c r="B7213" s="203">
        <v>3895.35</v>
      </c>
      <c r="D7213" s="53" t="s">
        <v>10827</v>
      </c>
      <c r="E7213" s="55" t="s">
        <v>10828</v>
      </c>
      <c r="F7213" s="53" t="s">
        <v>83</v>
      </c>
    </row>
    <row r="7214" spans="1:6" x14ac:dyDescent="0.2">
      <c r="A7214" s="202" t="s">
        <v>11166</v>
      </c>
      <c r="B7214" s="203">
        <v>4433.68</v>
      </c>
      <c r="D7214" s="53" t="s">
        <v>10829</v>
      </c>
      <c r="E7214" s="55" t="s">
        <v>10828</v>
      </c>
      <c r="F7214" s="53" t="s">
        <v>83</v>
      </c>
    </row>
    <row r="7215" spans="1:6" x14ac:dyDescent="0.2">
      <c r="A7215" s="202" t="s">
        <v>11168</v>
      </c>
      <c r="B7215" s="203">
        <v>4433.68</v>
      </c>
      <c r="D7215" s="53" t="s">
        <v>10830</v>
      </c>
      <c r="E7215" s="55" t="s">
        <v>10831</v>
      </c>
      <c r="F7215" s="53" t="s">
        <v>83</v>
      </c>
    </row>
    <row r="7216" spans="1:6" x14ac:dyDescent="0.2">
      <c r="A7216" s="202" t="s">
        <v>11169</v>
      </c>
      <c r="B7216" s="203">
        <v>5309.65</v>
      </c>
      <c r="D7216" s="53" t="s">
        <v>10832</v>
      </c>
      <c r="E7216" s="55" t="s">
        <v>10831</v>
      </c>
      <c r="F7216" s="53" t="s">
        <v>83</v>
      </c>
    </row>
    <row r="7217" spans="1:6" x14ac:dyDescent="0.2">
      <c r="A7217" s="202" t="s">
        <v>11171</v>
      </c>
      <c r="B7217" s="203">
        <v>5309.65</v>
      </c>
      <c r="D7217" s="53" t="s">
        <v>10833</v>
      </c>
      <c r="E7217" s="55" t="s">
        <v>10834</v>
      </c>
      <c r="F7217" s="53" t="s">
        <v>83</v>
      </c>
    </row>
    <row r="7218" spans="1:6" x14ac:dyDescent="0.2">
      <c r="A7218" s="202" t="s">
        <v>11172</v>
      </c>
      <c r="B7218" s="203">
        <v>5745.26</v>
      </c>
      <c r="D7218" s="53" t="s">
        <v>10835</v>
      </c>
      <c r="E7218" s="55" t="s">
        <v>10834</v>
      </c>
      <c r="F7218" s="53" t="s">
        <v>83</v>
      </c>
    </row>
    <row r="7219" spans="1:6" x14ac:dyDescent="0.2">
      <c r="A7219" s="202" t="s">
        <v>11174</v>
      </c>
      <c r="B7219" s="203">
        <v>5745.26</v>
      </c>
      <c r="D7219" s="53" t="s">
        <v>10836</v>
      </c>
      <c r="E7219" s="55" t="s">
        <v>10837</v>
      </c>
      <c r="F7219" s="53" t="s">
        <v>83</v>
      </c>
    </row>
    <row r="7220" spans="1:6" x14ac:dyDescent="0.2">
      <c r="A7220" s="202" t="s">
        <v>11175</v>
      </c>
      <c r="B7220" s="203">
        <v>7189.28</v>
      </c>
      <c r="D7220" s="53" t="s">
        <v>10838</v>
      </c>
      <c r="E7220" s="55" t="s">
        <v>10837</v>
      </c>
      <c r="F7220" s="53" t="s">
        <v>83</v>
      </c>
    </row>
    <row r="7221" spans="1:6" x14ac:dyDescent="0.2">
      <c r="A7221" s="202" t="s">
        <v>11177</v>
      </c>
      <c r="B7221" s="203">
        <v>7189.28</v>
      </c>
      <c r="D7221" s="53" t="s">
        <v>10839</v>
      </c>
      <c r="E7221" s="55" t="s">
        <v>10840</v>
      </c>
      <c r="F7221" s="53" t="s">
        <v>83</v>
      </c>
    </row>
    <row r="7222" spans="1:6" x14ac:dyDescent="0.2">
      <c r="A7222" s="202" t="s">
        <v>11178</v>
      </c>
      <c r="B7222" s="203">
        <v>13818.37</v>
      </c>
      <c r="D7222" s="53" t="s">
        <v>10841</v>
      </c>
      <c r="E7222" s="55" t="s">
        <v>10840</v>
      </c>
      <c r="F7222" s="53" t="s">
        <v>83</v>
      </c>
    </row>
    <row r="7223" spans="1:6" x14ac:dyDescent="0.2">
      <c r="A7223" s="202" t="s">
        <v>11180</v>
      </c>
      <c r="B7223" s="203">
        <v>13818.37</v>
      </c>
      <c r="D7223" s="53" t="s">
        <v>10842</v>
      </c>
      <c r="E7223" s="55" t="s">
        <v>10843</v>
      </c>
      <c r="F7223" s="53" t="s">
        <v>83</v>
      </c>
    </row>
    <row r="7224" spans="1:6" x14ac:dyDescent="0.2">
      <c r="A7224" s="202" t="s">
        <v>11181</v>
      </c>
      <c r="B7224" s="203">
        <v>17512.400000000001</v>
      </c>
      <c r="D7224" s="53" t="s">
        <v>10844</v>
      </c>
      <c r="E7224" s="55" t="s">
        <v>10843</v>
      </c>
      <c r="F7224" s="53" t="s">
        <v>83</v>
      </c>
    </row>
    <row r="7225" spans="1:6" x14ac:dyDescent="0.2">
      <c r="A7225" s="202" t="s">
        <v>11183</v>
      </c>
      <c r="B7225" s="203">
        <v>17512.400000000001</v>
      </c>
      <c r="D7225" s="53" t="s">
        <v>10845</v>
      </c>
      <c r="E7225" s="55" t="s">
        <v>10846</v>
      </c>
      <c r="F7225" s="53" t="s">
        <v>201</v>
      </c>
    </row>
    <row r="7226" spans="1:6" x14ac:dyDescent="0.2">
      <c r="A7226" s="202" t="s">
        <v>11184</v>
      </c>
      <c r="B7226" s="203">
        <v>26553.96</v>
      </c>
      <c r="D7226" s="53" t="s">
        <v>10847</v>
      </c>
      <c r="E7226" s="55" t="s">
        <v>10846</v>
      </c>
      <c r="F7226" s="53" t="s">
        <v>201</v>
      </c>
    </row>
    <row r="7227" spans="1:6" x14ac:dyDescent="0.2">
      <c r="A7227" s="202" t="s">
        <v>11186</v>
      </c>
      <c r="B7227" s="203">
        <v>26553.96</v>
      </c>
      <c r="D7227" s="53" t="s">
        <v>10848</v>
      </c>
      <c r="E7227" s="55" t="s">
        <v>10849</v>
      </c>
      <c r="F7227" s="53" t="s">
        <v>201</v>
      </c>
    </row>
    <row r="7228" spans="1:6" x14ac:dyDescent="0.2">
      <c r="A7228" s="202" t="s">
        <v>11187</v>
      </c>
      <c r="B7228" s="203">
        <v>29181.54</v>
      </c>
      <c r="D7228" s="53" t="s">
        <v>10850</v>
      </c>
      <c r="E7228" s="55" t="s">
        <v>10849</v>
      </c>
      <c r="F7228" s="53" t="s">
        <v>201</v>
      </c>
    </row>
    <row r="7229" spans="1:6" x14ac:dyDescent="0.2">
      <c r="A7229" s="202" t="s">
        <v>11189</v>
      </c>
      <c r="B7229" s="203">
        <v>29181.54</v>
      </c>
      <c r="D7229" s="53" t="s">
        <v>10851</v>
      </c>
      <c r="E7229" s="55" t="s">
        <v>10852</v>
      </c>
      <c r="F7229" s="53" t="s">
        <v>201</v>
      </c>
    </row>
    <row r="7230" spans="1:6" x14ac:dyDescent="0.2">
      <c r="A7230" s="202" t="s">
        <v>11190</v>
      </c>
      <c r="B7230" s="203">
        <v>38938.339999999997</v>
      </c>
      <c r="D7230" s="53" t="s">
        <v>10853</v>
      </c>
      <c r="E7230" s="55" t="s">
        <v>10852</v>
      </c>
      <c r="F7230" s="53" t="s">
        <v>201</v>
      </c>
    </row>
    <row r="7231" spans="1:6" x14ac:dyDescent="0.2">
      <c r="A7231" s="202" t="s">
        <v>11192</v>
      </c>
      <c r="B7231" s="203">
        <v>38938.339999999997</v>
      </c>
      <c r="D7231" s="53" t="s">
        <v>10854</v>
      </c>
      <c r="E7231" s="55" t="s">
        <v>10855</v>
      </c>
      <c r="F7231" s="53" t="s">
        <v>201</v>
      </c>
    </row>
    <row r="7232" spans="1:6" x14ac:dyDescent="0.2">
      <c r="A7232" s="202" t="s">
        <v>11193</v>
      </c>
      <c r="B7232" s="203">
        <v>1388.38</v>
      </c>
      <c r="D7232" s="53" t="s">
        <v>10856</v>
      </c>
      <c r="E7232" s="55" t="s">
        <v>10855</v>
      </c>
      <c r="F7232" s="53" t="s">
        <v>201</v>
      </c>
    </row>
    <row r="7233" spans="1:6" x14ac:dyDescent="0.2">
      <c r="A7233" s="202" t="s">
        <v>11195</v>
      </c>
      <c r="B7233" s="203">
        <v>1388.38</v>
      </c>
      <c r="D7233" s="53" t="s">
        <v>10857</v>
      </c>
      <c r="E7233" s="55" t="s">
        <v>10858</v>
      </c>
      <c r="F7233" s="53" t="s">
        <v>201</v>
      </c>
    </row>
    <row r="7234" spans="1:6" x14ac:dyDescent="0.2">
      <c r="A7234" s="202" t="s">
        <v>11196</v>
      </c>
      <c r="B7234" s="203">
        <v>1527.59</v>
      </c>
      <c r="D7234" s="53" t="s">
        <v>10859</v>
      </c>
      <c r="E7234" s="55" t="s">
        <v>10858</v>
      </c>
      <c r="F7234" s="53" t="s">
        <v>201</v>
      </c>
    </row>
    <row r="7235" spans="1:6" x14ac:dyDescent="0.2">
      <c r="A7235" s="202" t="s">
        <v>11198</v>
      </c>
      <c r="B7235" s="203">
        <v>1527.59</v>
      </c>
      <c r="D7235" s="53" t="s">
        <v>10860</v>
      </c>
      <c r="E7235" s="55" t="s">
        <v>10861</v>
      </c>
      <c r="F7235" s="53" t="s">
        <v>201</v>
      </c>
    </row>
    <row r="7236" spans="1:6" x14ac:dyDescent="0.2">
      <c r="A7236" s="202" t="s">
        <v>11199</v>
      </c>
      <c r="B7236" s="203">
        <v>1891.55</v>
      </c>
      <c r="D7236" s="53" t="s">
        <v>10862</v>
      </c>
      <c r="E7236" s="55" t="s">
        <v>10861</v>
      </c>
      <c r="F7236" s="53" t="s">
        <v>201</v>
      </c>
    </row>
    <row r="7237" spans="1:6" x14ac:dyDescent="0.2">
      <c r="A7237" s="202" t="s">
        <v>11201</v>
      </c>
      <c r="B7237" s="203">
        <v>1891.55</v>
      </c>
      <c r="D7237" s="53" t="s">
        <v>10863</v>
      </c>
      <c r="E7237" s="55" t="s">
        <v>10864</v>
      </c>
      <c r="F7237" s="53" t="s">
        <v>201</v>
      </c>
    </row>
    <row r="7238" spans="1:6" x14ac:dyDescent="0.2">
      <c r="A7238" s="202" t="s">
        <v>11202</v>
      </c>
      <c r="B7238" s="203">
        <v>2295.96</v>
      </c>
      <c r="D7238" s="53" t="s">
        <v>10865</v>
      </c>
      <c r="E7238" s="55" t="s">
        <v>10864</v>
      </c>
      <c r="F7238" s="53" t="s">
        <v>201</v>
      </c>
    </row>
    <row r="7239" spans="1:6" x14ac:dyDescent="0.2">
      <c r="A7239" s="202" t="s">
        <v>11204</v>
      </c>
      <c r="B7239" s="203">
        <v>2295.96</v>
      </c>
      <c r="D7239" s="53" t="s">
        <v>10866</v>
      </c>
      <c r="E7239" s="55" t="s">
        <v>10867</v>
      </c>
      <c r="F7239" s="53" t="s">
        <v>201</v>
      </c>
    </row>
    <row r="7240" spans="1:6" x14ac:dyDescent="0.2">
      <c r="A7240" s="202" t="s">
        <v>11205</v>
      </c>
      <c r="B7240" s="203">
        <v>2804.22</v>
      </c>
      <c r="D7240" s="53" t="s">
        <v>10868</v>
      </c>
      <c r="E7240" s="55" t="s">
        <v>10867</v>
      </c>
      <c r="F7240" s="53" t="s">
        <v>201</v>
      </c>
    </row>
    <row r="7241" spans="1:6" x14ac:dyDescent="0.2">
      <c r="A7241" s="202" t="s">
        <v>11207</v>
      </c>
      <c r="B7241" s="203">
        <v>2804.22</v>
      </c>
      <c r="D7241" s="53" t="s">
        <v>10869</v>
      </c>
      <c r="E7241" s="55" t="s">
        <v>10870</v>
      </c>
      <c r="F7241" s="53" t="s">
        <v>201</v>
      </c>
    </row>
    <row r="7242" spans="1:6" x14ac:dyDescent="0.2">
      <c r="A7242" s="202" t="s">
        <v>11208</v>
      </c>
      <c r="B7242" s="203">
        <v>3352.5</v>
      </c>
      <c r="D7242" s="53" t="s">
        <v>10871</v>
      </c>
      <c r="E7242" s="55" t="s">
        <v>10870</v>
      </c>
      <c r="F7242" s="53" t="s">
        <v>201</v>
      </c>
    </row>
    <row r="7243" spans="1:6" x14ac:dyDescent="0.2">
      <c r="A7243" s="202" t="s">
        <v>11210</v>
      </c>
      <c r="B7243" s="203">
        <v>3352.5</v>
      </c>
      <c r="D7243" s="53" t="s">
        <v>10872</v>
      </c>
      <c r="E7243" s="55" t="s">
        <v>10873</v>
      </c>
      <c r="F7243" s="53" t="s">
        <v>201</v>
      </c>
    </row>
    <row r="7244" spans="1:6" x14ac:dyDescent="0.2">
      <c r="A7244" s="202" t="s">
        <v>11211</v>
      </c>
      <c r="B7244" s="203">
        <v>3931.95</v>
      </c>
      <c r="D7244" s="53" t="s">
        <v>10874</v>
      </c>
      <c r="E7244" s="55" t="s">
        <v>10873</v>
      </c>
      <c r="F7244" s="53" t="s">
        <v>201</v>
      </c>
    </row>
    <row r="7245" spans="1:6" x14ac:dyDescent="0.2">
      <c r="A7245" s="202" t="s">
        <v>11213</v>
      </c>
      <c r="B7245" s="203">
        <v>3931.95</v>
      </c>
      <c r="D7245" s="53" t="s">
        <v>10875</v>
      </c>
      <c r="E7245" s="55" t="s">
        <v>10876</v>
      </c>
      <c r="F7245" s="53" t="s">
        <v>201</v>
      </c>
    </row>
    <row r="7246" spans="1:6" x14ac:dyDescent="0.2">
      <c r="A7246" s="202" t="s">
        <v>11214</v>
      </c>
      <c r="B7246" s="203">
        <v>4606.66</v>
      </c>
      <c r="D7246" s="53" t="s">
        <v>10877</v>
      </c>
      <c r="E7246" s="55" t="s">
        <v>10876</v>
      </c>
      <c r="F7246" s="53" t="s">
        <v>201</v>
      </c>
    </row>
    <row r="7247" spans="1:6" x14ac:dyDescent="0.2">
      <c r="A7247" s="202" t="s">
        <v>11216</v>
      </c>
      <c r="B7247" s="203">
        <v>4606.66</v>
      </c>
      <c r="D7247" s="53" t="s">
        <v>10878</v>
      </c>
      <c r="E7247" s="55" t="s">
        <v>10879</v>
      </c>
      <c r="F7247" s="53" t="s">
        <v>201</v>
      </c>
    </row>
    <row r="7248" spans="1:6" x14ac:dyDescent="0.2">
      <c r="A7248" s="202" t="s">
        <v>11217</v>
      </c>
      <c r="B7248" s="203">
        <v>5527.11</v>
      </c>
      <c r="D7248" s="53" t="s">
        <v>10880</v>
      </c>
      <c r="E7248" s="55" t="s">
        <v>10879</v>
      </c>
      <c r="F7248" s="53" t="s">
        <v>201</v>
      </c>
    </row>
    <row r="7249" spans="1:6" x14ac:dyDescent="0.2">
      <c r="A7249" s="202" t="s">
        <v>11219</v>
      </c>
      <c r="B7249" s="203">
        <v>5527.11</v>
      </c>
      <c r="D7249" s="53" t="s">
        <v>10881</v>
      </c>
      <c r="E7249" s="55" t="s">
        <v>10882</v>
      </c>
      <c r="F7249" s="53" t="s">
        <v>201</v>
      </c>
    </row>
    <row r="7250" spans="1:6" x14ac:dyDescent="0.2">
      <c r="A7250" s="202" t="s">
        <v>11220</v>
      </c>
      <c r="B7250" s="203">
        <v>6322.7</v>
      </c>
      <c r="D7250" s="53" t="s">
        <v>10883</v>
      </c>
      <c r="E7250" s="55" t="s">
        <v>10882</v>
      </c>
      <c r="F7250" s="53" t="s">
        <v>201</v>
      </c>
    </row>
    <row r="7251" spans="1:6" x14ac:dyDescent="0.2">
      <c r="A7251" s="202" t="s">
        <v>11222</v>
      </c>
      <c r="B7251" s="203">
        <v>6322.7</v>
      </c>
      <c r="D7251" s="53" t="s">
        <v>10884</v>
      </c>
      <c r="E7251" s="55" t="s">
        <v>10885</v>
      </c>
      <c r="F7251" s="53" t="s">
        <v>201</v>
      </c>
    </row>
    <row r="7252" spans="1:6" x14ac:dyDescent="0.2">
      <c r="A7252" s="202" t="s">
        <v>11223</v>
      </c>
      <c r="B7252" s="203">
        <v>8548.98</v>
      </c>
      <c r="D7252" s="53" t="s">
        <v>10886</v>
      </c>
      <c r="E7252" s="55" t="s">
        <v>10885</v>
      </c>
      <c r="F7252" s="53" t="s">
        <v>201</v>
      </c>
    </row>
    <row r="7253" spans="1:6" x14ac:dyDescent="0.2">
      <c r="A7253" s="202" t="s">
        <v>11225</v>
      </c>
      <c r="B7253" s="203">
        <v>8548.98</v>
      </c>
      <c r="D7253" s="53" t="s">
        <v>10887</v>
      </c>
      <c r="E7253" s="55" t="s">
        <v>10888</v>
      </c>
      <c r="F7253" s="53" t="s">
        <v>201</v>
      </c>
    </row>
    <row r="7254" spans="1:6" x14ac:dyDescent="0.2">
      <c r="A7254" s="202" t="s">
        <v>11226</v>
      </c>
      <c r="B7254" s="203">
        <v>14741.97</v>
      </c>
      <c r="D7254" s="53" t="s">
        <v>10889</v>
      </c>
      <c r="E7254" s="55" t="s">
        <v>10888</v>
      </c>
      <c r="F7254" s="53" t="s">
        <v>201</v>
      </c>
    </row>
    <row r="7255" spans="1:6" x14ac:dyDescent="0.2">
      <c r="A7255" s="202" t="s">
        <v>11228</v>
      </c>
      <c r="B7255" s="203">
        <v>14741.97</v>
      </c>
      <c r="D7255" s="53" t="s">
        <v>10890</v>
      </c>
      <c r="E7255" s="55" t="s">
        <v>10891</v>
      </c>
      <c r="F7255" s="53" t="s">
        <v>201</v>
      </c>
    </row>
    <row r="7256" spans="1:6" x14ac:dyDescent="0.2">
      <c r="A7256" s="202" t="s">
        <v>11229</v>
      </c>
      <c r="B7256" s="203">
        <v>465.18</v>
      </c>
      <c r="D7256" s="53" t="s">
        <v>10892</v>
      </c>
      <c r="E7256" s="55" t="s">
        <v>10891</v>
      </c>
      <c r="F7256" s="53" t="s">
        <v>201</v>
      </c>
    </row>
    <row r="7257" spans="1:6" x14ac:dyDescent="0.2">
      <c r="A7257" s="202" t="s">
        <v>11231</v>
      </c>
      <c r="B7257" s="203">
        <v>465.18</v>
      </c>
      <c r="D7257" s="53" t="s">
        <v>10893</v>
      </c>
      <c r="E7257" s="55" t="s">
        <v>10894</v>
      </c>
      <c r="F7257" s="53" t="s">
        <v>201</v>
      </c>
    </row>
    <row r="7258" spans="1:6" x14ac:dyDescent="0.2">
      <c r="A7258" s="202" t="s">
        <v>11232</v>
      </c>
      <c r="B7258" s="203">
        <v>501.22</v>
      </c>
      <c r="D7258" s="53" t="s">
        <v>10895</v>
      </c>
      <c r="E7258" s="55" t="s">
        <v>10894</v>
      </c>
      <c r="F7258" s="53" t="s">
        <v>201</v>
      </c>
    </row>
    <row r="7259" spans="1:6" x14ac:dyDescent="0.2">
      <c r="A7259" s="202" t="s">
        <v>11234</v>
      </c>
      <c r="B7259" s="203">
        <v>501.22</v>
      </c>
      <c r="D7259" s="53" t="s">
        <v>10896</v>
      </c>
      <c r="E7259" s="55" t="s">
        <v>10897</v>
      </c>
      <c r="F7259" s="53" t="s">
        <v>201</v>
      </c>
    </row>
    <row r="7260" spans="1:6" x14ac:dyDescent="0.2">
      <c r="A7260" s="202" t="s">
        <v>11235</v>
      </c>
      <c r="B7260" s="203">
        <v>659.57</v>
      </c>
      <c r="D7260" s="53" t="s">
        <v>10898</v>
      </c>
      <c r="E7260" s="55" t="s">
        <v>10897</v>
      </c>
      <c r="F7260" s="53" t="s">
        <v>201</v>
      </c>
    </row>
    <row r="7261" spans="1:6" x14ac:dyDescent="0.2">
      <c r="A7261" s="202" t="s">
        <v>11237</v>
      </c>
      <c r="B7261" s="203">
        <v>659.57</v>
      </c>
      <c r="D7261" s="53" t="s">
        <v>10899</v>
      </c>
      <c r="E7261" s="55" t="s">
        <v>10900</v>
      </c>
      <c r="F7261" s="53" t="s">
        <v>201</v>
      </c>
    </row>
    <row r="7262" spans="1:6" x14ac:dyDescent="0.2">
      <c r="A7262" s="202" t="s">
        <v>11238</v>
      </c>
      <c r="B7262" s="203">
        <v>846.32</v>
      </c>
      <c r="D7262" s="53" t="s">
        <v>10901</v>
      </c>
      <c r="E7262" s="55" t="s">
        <v>10900</v>
      </c>
      <c r="F7262" s="53" t="s">
        <v>201</v>
      </c>
    </row>
    <row r="7263" spans="1:6" x14ac:dyDescent="0.2">
      <c r="A7263" s="202" t="s">
        <v>11240</v>
      </c>
      <c r="B7263" s="203">
        <v>846.32</v>
      </c>
      <c r="D7263" s="53" t="s">
        <v>10902</v>
      </c>
      <c r="E7263" s="55" t="s">
        <v>10903</v>
      </c>
      <c r="F7263" s="53" t="s">
        <v>201</v>
      </c>
    </row>
    <row r="7264" spans="1:6" x14ac:dyDescent="0.2">
      <c r="A7264" s="202" t="s">
        <v>11241</v>
      </c>
      <c r="B7264" s="203">
        <v>1080.8800000000001</v>
      </c>
      <c r="D7264" s="53" t="s">
        <v>10904</v>
      </c>
      <c r="E7264" s="55" t="s">
        <v>10903</v>
      </c>
      <c r="F7264" s="53" t="s">
        <v>201</v>
      </c>
    </row>
    <row r="7265" spans="1:6" x14ac:dyDescent="0.2">
      <c r="A7265" s="202" t="s">
        <v>11243</v>
      </c>
      <c r="B7265" s="203">
        <v>1080.8800000000001</v>
      </c>
      <c r="D7265" s="53" t="s">
        <v>10905</v>
      </c>
      <c r="E7265" s="55" t="s">
        <v>10906</v>
      </c>
      <c r="F7265" s="53" t="s">
        <v>201</v>
      </c>
    </row>
    <row r="7266" spans="1:6" x14ac:dyDescent="0.2">
      <c r="A7266" s="202" t="s">
        <v>11244</v>
      </c>
      <c r="B7266" s="203">
        <v>1288.04</v>
      </c>
      <c r="D7266" s="53" t="s">
        <v>10907</v>
      </c>
      <c r="E7266" s="55" t="s">
        <v>10906</v>
      </c>
      <c r="F7266" s="53" t="s">
        <v>201</v>
      </c>
    </row>
    <row r="7267" spans="1:6" x14ac:dyDescent="0.2">
      <c r="A7267" s="202" t="s">
        <v>11246</v>
      </c>
      <c r="B7267" s="203">
        <v>1288.04</v>
      </c>
      <c r="D7267" s="53" t="s">
        <v>10908</v>
      </c>
      <c r="E7267" s="55" t="s">
        <v>10909</v>
      </c>
      <c r="F7267" s="53" t="s">
        <v>201</v>
      </c>
    </row>
    <row r="7268" spans="1:6" x14ac:dyDescent="0.2">
      <c r="A7268" s="202" t="s">
        <v>11247</v>
      </c>
      <c r="B7268" s="203">
        <v>1539.67</v>
      </c>
      <c r="D7268" s="53" t="s">
        <v>10910</v>
      </c>
      <c r="E7268" s="55" t="s">
        <v>10909</v>
      </c>
      <c r="F7268" s="53" t="s">
        <v>201</v>
      </c>
    </row>
    <row r="7269" spans="1:6" x14ac:dyDescent="0.2">
      <c r="A7269" s="202" t="s">
        <v>11249</v>
      </c>
      <c r="B7269" s="203">
        <v>1539.67</v>
      </c>
      <c r="D7269" s="53" t="s">
        <v>10911</v>
      </c>
      <c r="E7269" s="55" t="s">
        <v>10912</v>
      </c>
      <c r="F7269" s="53" t="s">
        <v>201</v>
      </c>
    </row>
    <row r="7270" spans="1:6" x14ac:dyDescent="0.2">
      <c r="A7270" s="202" t="s">
        <v>11250</v>
      </c>
      <c r="B7270" s="203">
        <v>1716.67</v>
      </c>
      <c r="D7270" s="53" t="s">
        <v>10913</v>
      </c>
      <c r="E7270" s="55" t="s">
        <v>10912</v>
      </c>
      <c r="F7270" s="53" t="s">
        <v>201</v>
      </c>
    </row>
    <row r="7271" spans="1:6" x14ac:dyDescent="0.2">
      <c r="A7271" s="202" t="s">
        <v>11252</v>
      </c>
      <c r="B7271" s="203">
        <v>1716.67</v>
      </c>
      <c r="D7271" s="53" t="s">
        <v>10914</v>
      </c>
      <c r="E7271" s="55" t="s">
        <v>10915</v>
      </c>
      <c r="F7271" s="53" t="s">
        <v>201</v>
      </c>
    </row>
    <row r="7272" spans="1:6" x14ac:dyDescent="0.2">
      <c r="A7272" s="202" t="s">
        <v>11253</v>
      </c>
      <c r="B7272" s="203">
        <v>1979.79</v>
      </c>
      <c r="D7272" s="53" t="s">
        <v>10916</v>
      </c>
      <c r="E7272" s="55" t="s">
        <v>10915</v>
      </c>
      <c r="F7272" s="53" t="s">
        <v>201</v>
      </c>
    </row>
    <row r="7273" spans="1:6" x14ac:dyDescent="0.2">
      <c r="A7273" s="202" t="s">
        <v>11255</v>
      </c>
      <c r="B7273" s="203">
        <v>1979.79</v>
      </c>
      <c r="D7273" s="53" t="s">
        <v>10917</v>
      </c>
      <c r="E7273" s="55" t="s">
        <v>10918</v>
      </c>
      <c r="F7273" s="53" t="s">
        <v>201</v>
      </c>
    </row>
    <row r="7274" spans="1:6" x14ac:dyDescent="0.2">
      <c r="A7274" s="202" t="s">
        <v>11256</v>
      </c>
      <c r="B7274" s="203">
        <v>2223.3200000000002</v>
      </c>
      <c r="D7274" s="53" t="s">
        <v>10919</v>
      </c>
      <c r="E7274" s="55" t="s">
        <v>10918</v>
      </c>
      <c r="F7274" s="53" t="s">
        <v>201</v>
      </c>
    </row>
    <row r="7275" spans="1:6" x14ac:dyDescent="0.2">
      <c r="A7275" s="202" t="s">
        <v>11258</v>
      </c>
      <c r="B7275" s="203">
        <v>2223.3200000000002</v>
      </c>
      <c r="D7275" s="53" t="s">
        <v>10920</v>
      </c>
      <c r="E7275" s="55" t="s">
        <v>10921</v>
      </c>
      <c r="F7275" s="53" t="s">
        <v>201</v>
      </c>
    </row>
    <row r="7276" spans="1:6" x14ac:dyDescent="0.2">
      <c r="A7276" s="202" t="s">
        <v>11259</v>
      </c>
      <c r="B7276" s="203">
        <v>2909.42</v>
      </c>
      <c r="D7276" s="53" t="s">
        <v>10922</v>
      </c>
      <c r="E7276" s="55" t="s">
        <v>10921</v>
      </c>
      <c r="F7276" s="53" t="s">
        <v>201</v>
      </c>
    </row>
    <row r="7277" spans="1:6" x14ac:dyDescent="0.2">
      <c r="A7277" s="202" t="s">
        <v>11261</v>
      </c>
      <c r="B7277" s="203">
        <v>2909.42</v>
      </c>
      <c r="D7277" s="53" t="s">
        <v>10923</v>
      </c>
      <c r="E7277" s="55" t="s">
        <v>10924</v>
      </c>
      <c r="F7277" s="53" t="s">
        <v>201</v>
      </c>
    </row>
    <row r="7278" spans="1:6" x14ac:dyDescent="0.2">
      <c r="A7278" s="202" t="s">
        <v>11262</v>
      </c>
      <c r="B7278" s="203">
        <v>3910.99</v>
      </c>
      <c r="D7278" s="53" t="s">
        <v>10925</v>
      </c>
      <c r="E7278" s="55" t="s">
        <v>10924</v>
      </c>
      <c r="F7278" s="53" t="s">
        <v>201</v>
      </c>
    </row>
    <row r="7279" spans="1:6" x14ac:dyDescent="0.2">
      <c r="A7279" s="202" t="s">
        <v>11264</v>
      </c>
      <c r="B7279" s="203">
        <v>3910.99</v>
      </c>
      <c r="D7279" s="53" t="s">
        <v>10926</v>
      </c>
      <c r="E7279" s="55" t="s">
        <v>10927</v>
      </c>
      <c r="F7279" s="53" t="s">
        <v>201</v>
      </c>
    </row>
    <row r="7280" spans="1:6" x14ac:dyDescent="0.2">
      <c r="A7280" s="202" t="s">
        <v>11265</v>
      </c>
      <c r="B7280" s="203">
        <v>4668.17</v>
      </c>
      <c r="D7280" s="53" t="s">
        <v>10928</v>
      </c>
      <c r="E7280" s="55" t="s">
        <v>10927</v>
      </c>
      <c r="F7280" s="53" t="s">
        <v>201</v>
      </c>
    </row>
    <row r="7281" spans="1:6" x14ac:dyDescent="0.2">
      <c r="A7281" s="202" t="s">
        <v>11267</v>
      </c>
      <c r="B7281" s="203">
        <v>4668.17</v>
      </c>
      <c r="D7281" s="53" t="s">
        <v>10929</v>
      </c>
      <c r="E7281" s="55" t="s">
        <v>10930</v>
      </c>
      <c r="F7281" s="53" t="s">
        <v>201</v>
      </c>
    </row>
    <row r="7282" spans="1:6" x14ac:dyDescent="0.2">
      <c r="A7282" s="202" t="s">
        <v>11268</v>
      </c>
      <c r="B7282" s="203">
        <v>7096.62</v>
      </c>
      <c r="D7282" s="53" t="s">
        <v>10931</v>
      </c>
      <c r="E7282" s="55" t="s">
        <v>10930</v>
      </c>
      <c r="F7282" s="53" t="s">
        <v>201</v>
      </c>
    </row>
    <row r="7283" spans="1:6" x14ac:dyDescent="0.2">
      <c r="A7283" s="202" t="s">
        <v>11270</v>
      </c>
      <c r="B7283" s="203">
        <v>7096.62</v>
      </c>
      <c r="D7283" s="53" t="s">
        <v>10932</v>
      </c>
      <c r="E7283" s="55" t="s">
        <v>10933</v>
      </c>
      <c r="F7283" s="53" t="s">
        <v>201</v>
      </c>
    </row>
    <row r="7284" spans="1:6" x14ac:dyDescent="0.2">
      <c r="A7284" s="202" t="s">
        <v>11271</v>
      </c>
      <c r="B7284" s="203">
        <v>8356.67</v>
      </c>
      <c r="D7284" s="53" t="s">
        <v>10934</v>
      </c>
      <c r="E7284" s="55" t="s">
        <v>10933</v>
      </c>
      <c r="F7284" s="53" t="s">
        <v>201</v>
      </c>
    </row>
    <row r="7285" spans="1:6" x14ac:dyDescent="0.2">
      <c r="A7285" s="202" t="s">
        <v>11273</v>
      </c>
      <c r="B7285" s="203">
        <v>8356.67</v>
      </c>
      <c r="D7285" s="53" t="s">
        <v>10935</v>
      </c>
      <c r="E7285" s="55" t="s">
        <v>10936</v>
      </c>
      <c r="F7285" s="53" t="s">
        <v>201</v>
      </c>
    </row>
    <row r="7286" spans="1:6" x14ac:dyDescent="0.2">
      <c r="A7286" s="202" t="s">
        <v>11274</v>
      </c>
      <c r="B7286" s="203">
        <v>11127.99</v>
      </c>
      <c r="D7286" s="53" t="s">
        <v>10937</v>
      </c>
      <c r="E7286" s="55" t="s">
        <v>10936</v>
      </c>
      <c r="F7286" s="53" t="s">
        <v>201</v>
      </c>
    </row>
    <row r="7287" spans="1:6" x14ac:dyDescent="0.2">
      <c r="A7287" s="202" t="s">
        <v>11276</v>
      </c>
      <c r="B7287" s="203">
        <v>11127.99</v>
      </c>
      <c r="D7287" s="53" t="s">
        <v>10938</v>
      </c>
      <c r="E7287" s="55" t="s">
        <v>10939</v>
      </c>
      <c r="F7287" s="53" t="s">
        <v>201</v>
      </c>
    </row>
    <row r="7288" spans="1:6" x14ac:dyDescent="0.2">
      <c r="A7288" s="202" t="s">
        <v>11277</v>
      </c>
      <c r="B7288" s="203">
        <v>465.18</v>
      </c>
      <c r="D7288" s="53" t="s">
        <v>10940</v>
      </c>
      <c r="E7288" s="55" t="s">
        <v>10939</v>
      </c>
      <c r="F7288" s="53" t="s">
        <v>201</v>
      </c>
    </row>
    <row r="7289" spans="1:6" x14ac:dyDescent="0.2">
      <c r="A7289" s="202" t="s">
        <v>11279</v>
      </c>
      <c r="B7289" s="203">
        <v>465.18</v>
      </c>
      <c r="D7289" s="53" t="s">
        <v>10941</v>
      </c>
      <c r="E7289" s="55" t="s">
        <v>10942</v>
      </c>
      <c r="F7289" s="53" t="s">
        <v>83</v>
      </c>
    </row>
    <row r="7290" spans="1:6" x14ac:dyDescent="0.2">
      <c r="A7290" s="202" t="s">
        <v>11280</v>
      </c>
      <c r="B7290" s="203">
        <v>501.22</v>
      </c>
      <c r="D7290" s="53" t="s">
        <v>10943</v>
      </c>
      <c r="E7290" s="55" t="s">
        <v>10942</v>
      </c>
      <c r="F7290" s="53" t="s">
        <v>83</v>
      </c>
    </row>
    <row r="7291" spans="1:6" x14ac:dyDescent="0.2">
      <c r="A7291" s="202" t="s">
        <v>11282</v>
      </c>
      <c r="B7291" s="203">
        <v>501.22</v>
      </c>
      <c r="D7291" s="53" t="s">
        <v>10944</v>
      </c>
      <c r="E7291" s="55" t="s">
        <v>10945</v>
      </c>
      <c r="F7291" s="53" t="s">
        <v>83</v>
      </c>
    </row>
    <row r="7292" spans="1:6" x14ac:dyDescent="0.2">
      <c r="A7292" s="202" t="s">
        <v>11283</v>
      </c>
      <c r="B7292" s="203">
        <v>659.57</v>
      </c>
      <c r="D7292" s="53" t="s">
        <v>10946</v>
      </c>
      <c r="E7292" s="55" t="s">
        <v>10945</v>
      </c>
      <c r="F7292" s="53" t="s">
        <v>83</v>
      </c>
    </row>
    <row r="7293" spans="1:6" x14ac:dyDescent="0.2">
      <c r="A7293" s="202" t="s">
        <v>11285</v>
      </c>
      <c r="B7293" s="203">
        <v>659.57</v>
      </c>
      <c r="D7293" s="53" t="s">
        <v>10947</v>
      </c>
      <c r="E7293" s="55" t="s">
        <v>10948</v>
      </c>
      <c r="F7293" s="53" t="s">
        <v>83</v>
      </c>
    </row>
    <row r="7294" spans="1:6" x14ac:dyDescent="0.2">
      <c r="A7294" s="202" t="s">
        <v>11286</v>
      </c>
      <c r="B7294" s="203">
        <v>846.32</v>
      </c>
      <c r="D7294" s="53" t="s">
        <v>10949</v>
      </c>
      <c r="E7294" s="55" t="s">
        <v>10948</v>
      </c>
      <c r="F7294" s="53" t="s">
        <v>83</v>
      </c>
    </row>
    <row r="7295" spans="1:6" x14ac:dyDescent="0.2">
      <c r="A7295" s="202" t="s">
        <v>11288</v>
      </c>
      <c r="B7295" s="203">
        <v>846.32</v>
      </c>
      <c r="D7295" s="53" t="s">
        <v>10950</v>
      </c>
      <c r="E7295" s="55" t="s">
        <v>10951</v>
      </c>
      <c r="F7295" s="53" t="s">
        <v>83</v>
      </c>
    </row>
    <row r="7296" spans="1:6" x14ac:dyDescent="0.2">
      <c r="A7296" s="202" t="s">
        <v>11289</v>
      </c>
      <c r="B7296" s="203">
        <v>1080.8699999999999</v>
      </c>
      <c r="D7296" s="53" t="s">
        <v>10952</v>
      </c>
      <c r="E7296" s="55" t="s">
        <v>10951</v>
      </c>
      <c r="F7296" s="53" t="s">
        <v>83</v>
      </c>
    </row>
    <row r="7297" spans="1:6" x14ac:dyDescent="0.2">
      <c r="A7297" s="202" t="s">
        <v>11291</v>
      </c>
      <c r="B7297" s="203">
        <v>1080.8699999999999</v>
      </c>
      <c r="D7297" s="53" t="s">
        <v>10953</v>
      </c>
      <c r="E7297" s="55" t="s">
        <v>10954</v>
      </c>
      <c r="F7297" s="53" t="s">
        <v>83</v>
      </c>
    </row>
    <row r="7298" spans="1:6" x14ac:dyDescent="0.2">
      <c r="A7298" s="202" t="s">
        <v>11292</v>
      </c>
      <c r="B7298" s="203">
        <v>1288.02</v>
      </c>
      <c r="D7298" s="53" t="s">
        <v>10955</v>
      </c>
      <c r="E7298" s="55" t="s">
        <v>10954</v>
      </c>
      <c r="F7298" s="53" t="s">
        <v>83</v>
      </c>
    </row>
    <row r="7299" spans="1:6" x14ac:dyDescent="0.2">
      <c r="A7299" s="202" t="s">
        <v>11294</v>
      </c>
      <c r="B7299" s="203">
        <v>1288.02</v>
      </c>
      <c r="D7299" s="53" t="s">
        <v>10956</v>
      </c>
      <c r="E7299" s="55" t="s">
        <v>10957</v>
      </c>
      <c r="F7299" s="53" t="s">
        <v>83</v>
      </c>
    </row>
    <row r="7300" spans="1:6" x14ac:dyDescent="0.2">
      <c r="A7300" s="202" t="s">
        <v>11295</v>
      </c>
      <c r="B7300" s="203">
        <v>1539.61</v>
      </c>
      <c r="D7300" s="53" t="s">
        <v>10958</v>
      </c>
      <c r="E7300" s="55" t="s">
        <v>10957</v>
      </c>
      <c r="F7300" s="53" t="s">
        <v>83</v>
      </c>
    </row>
    <row r="7301" spans="1:6" x14ac:dyDescent="0.2">
      <c r="A7301" s="202" t="s">
        <v>11297</v>
      </c>
      <c r="B7301" s="203">
        <v>1539.61</v>
      </c>
      <c r="D7301" s="53" t="s">
        <v>10959</v>
      </c>
      <c r="E7301" s="55" t="s">
        <v>10960</v>
      </c>
      <c r="F7301" s="53" t="s">
        <v>83</v>
      </c>
    </row>
    <row r="7302" spans="1:6" x14ac:dyDescent="0.2">
      <c r="A7302" s="202" t="s">
        <v>11298</v>
      </c>
      <c r="B7302" s="203">
        <v>1716.65</v>
      </c>
      <c r="D7302" s="53" t="s">
        <v>10961</v>
      </c>
      <c r="E7302" s="55" t="s">
        <v>10960</v>
      </c>
      <c r="F7302" s="53" t="s">
        <v>83</v>
      </c>
    </row>
    <row r="7303" spans="1:6" x14ac:dyDescent="0.2">
      <c r="A7303" s="202" t="s">
        <v>11300</v>
      </c>
      <c r="B7303" s="203">
        <v>1716.65</v>
      </c>
      <c r="D7303" s="53" t="s">
        <v>10962</v>
      </c>
      <c r="E7303" s="55" t="s">
        <v>10963</v>
      </c>
      <c r="F7303" s="53" t="s">
        <v>83</v>
      </c>
    </row>
    <row r="7304" spans="1:6" x14ac:dyDescent="0.2">
      <c r="A7304" s="202" t="s">
        <v>11301</v>
      </c>
      <c r="B7304" s="203">
        <v>1979.73</v>
      </c>
      <c r="D7304" s="53" t="s">
        <v>10964</v>
      </c>
      <c r="E7304" s="55" t="s">
        <v>10963</v>
      </c>
      <c r="F7304" s="53" t="s">
        <v>83</v>
      </c>
    </row>
    <row r="7305" spans="1:6" x14ac:dyDescent="0.2">
      <c r="A7305" s="202" t="s">
        <v>11303</v>
      </c>
      <c r="B7305" s="203">
        <v>1979.73</v>
      </c>
      <c r="D7305" s="53" t="s">
        <v>10965</v>
      </c>
      <c r="E7305" s="55" t="s">
        <v>10966</v>
      </c>
      <c r="F7305" s="53" t="s">
        <v>83</v>
      </c>
    </row>
    <row r="7306" spans="1:6" x14ac:dyDescent="0.2">
      <c r="A7306" s="202" t="s">
        <v>11304</v>
      </c>
      <c r="B7306" s="203">
        <v>2223.3200000000002</v>
      </c>
      <c r="D7306" s="53" t="s">
        <v>10967</v>
      </c>
      <c r="E7306" s="55" t="s">
        <v>10966</v>
      </c>
      <c r="F7306" s="53" t="s">
        <v>83</v>
      </c>
    </row>
    <row r="7307" spans="1:6" x14ac:dyDescent="0.2">
      <c r="A7307" s="202" t="s">
        <v>11306</v>
      </c>
      <c r="B7307" s="203">
        <v>2223.3200000000002</v>
      </c>
      <c r="D7307" s="53" t="s">
        <v>10968</v>
      </c>
      <c r="E7307" s="55" t="s">
        <v>10969</v>
      </c>
      <c r="F7307" s="53" t="s">
        <v>83</v>
      </c>
    </row>
    <row r="7308" spans="1:6" x14ac:dyDescent="0.2">
      <c r="A7308" s="202" t="s">
        <v>11307</v>
      </c>
      <c r="B7308" s="203">
        <v>2909.43</v>
      </c>
      <c r="D7308" s="53" t="s">
        <v>10970</v>
      </c>
      <c r="E7308" s="55" t="s">
        <v>10969</v>
      </c>
      <c r="F7308" s="53" t="s">
        <v>83</v>
      </c>
    </row>
    <row r="7309" spans="1:6" x14ac:dyDescent="0.2">
      <c r="A7309" s="202" t="s">
        <v>11309</v>
      </c>
      <c r="B7309" s="203">
        <v>2909.43</v>
      </c>
      <c r="D7309" s="53" t="s">
        <v>10971</v>
      </c>
      <c r="E7309" s="55" t="s">
        <v>10972</v>
      </c>
      <c r="F7309" s="53" t="s">
        <v>83</v>
      </c>
    </row>
    <row r="7310" spans="1:6" x14ac:dyDescent="0.2">
      <c r="A7310" s="202" t="s">
        <v>11310</v>
      </c>
      <c r="B7310" s="203">
        <v>4980.03</v>
      </c>
      <c r="D7310" s="53" t="s">
        <v>10973</v>
      </c>
      <c r="E7310" s="55" t="s">
        <v>10972</v>
      </c>
      <c r="F7310" s="53" t="s">
        <v>83</v>
      </c>
    </row>
    <row r="7311" spans="1:6" x14ac:dyDescent="0.2">
      <c r="A7311" s="202" t="s">
        <v>11312</v>
      </c>
      <c r="B7311" s="203">
        <v>4980.03</v>
      </c>
      <c r="D7311" s="53" t="s">
        <v>10974</v>
      </c>
      <c r="E7311" s="55" t="s">
        <v>10975</v>
      </c>
      <c r="F7311" s="53" t="s">
        <v>83</v>
      </c>
    </row>
    <row r="7312" spans="1:6" x14ac:dyDescent="0.2">
      <c r="A7312" s="202" t="s">
        <v>11313</v>
      </c>
      <c r="B7312" s="203">
        <v>26422.41</v>
      </c>
      <c r="D7312" s="53" t="s">
        <v>10976</v>
      </c>
      <c r="E7312" s="55" t="s">
        <v>10975</v>
      </c>
      <c r="F7312" s="53" t="s">
        <v>83</v>
      </c>
    </row>
    <row r="7313" spans="1:6" x14ac:dyDescent="0.2">
      <c r="A7313" s="202" t="s">
        <v>11315</v>
      </c>
      <c r="B7313" s="203">
        <v>26422.41</v>
      </c>
      <c r="D7313" s="53" t="s">
        <v>10977</v>
      </c>
      <c r="E7313" s="55" t="s">
        <v>10978</v>
      </c>
      <c r="F7313" s="53" t="s">
        <v>83</v>
      </c>
    </row>
    <row r="7314" spans="1:6" x14ac:dyDescent="0.2">
      <c r="A7314" s="202" t="s">
        <v>11316</v>
      </c>
      <c r="B7314" s="203">
        <v>18886.27</v>
      </c>
      <c r="D7314" s="53" t="s">
        <v>10979</v>
      </c>
      <c r="E7314" s="55" t="s">
        <v>10978</v>
      </c>
      <c r="F7314" s="53" t="s">
        <v>83</v>
      </c>
    </row>
    <row r="7315" spans="1:6" x14ac:dyDescent="0.2">
      <c r="A7315" s="202" t="s">
        <v>11318</v>
      </c>
      <c r="B7315" s="203">
        <v>18886.27</v>
      </c>
      <c r="D7315" s="53" t="s">
        <v>10980</v>
      </c>
      <c r="E7315" s="55" t="s">
        <v>10981</v>
      </c>
      <c r="F7315" s="53" t="s">
        <v>83</v>
      </c>
    </row>
    <row r="7316" spans="1:6" x14ac:dyDescent="0.2">
      <c r="A7316" s="202" t="s">
        <v>11319</v>
      </c>
      <c r="B7316" s="203">
        <v>29162.09</v>
      </c>
      <c r="D7316" s="53" t="s">
        <v>10982</v>
      </c>
      <c r="E7316" s="55" t="s">
        <v>10981</v>
      </c>
      <c r="F7316" s="53" t="s">
        <v>83</v>
      </c>
    </row>
    <row r="7317" spans="1:6" x14ac:dyDescent="0.2">
      <c r="A7317" s="202" t="s">
        <v>11321</v>
      </c>
      <c r="B7317" s="203">
        <v>29162.09</v>
      </c>
      <c r="D7317" s="53" t="s">
        <v>10983</v>
      </c>
      <c r="E7317" s="55" t="s">
        <v>10984</v>
      </c>
      <c r="F7317" s="53" t="s">
        <v>83</v>
      </c>
    </row>
    <row r="7318" spans="1:6" x14ac:dyDescent="0.2">
      <c r="A7318" s="202" t="s">
        <v>11322</v>
      </c>
      <c r="B7318" s="203">
        <v>28595.34</v>
      </c>
      <c r="D7318" s="53" t="s">
        <v>10985</v>
      </c>
      <c r="E7318" s="55" t="s">
        <v>10984</v>
      </c>
      <c r="F7318" s="53" t="s">
        <v>83</v>
      </c>
    </row>
    <row r="7319" spans="1:6" x14ac:dyDescent="0.2">
      <c r="A7319" s="202" t="s">
        <v>11324</v>
      </c>
      <c r="B7319" s="203">
        <v>28595.34</v>
      </c>
      <c r="D7319" s="53" t="s">
        <v>10986</v>
      </c>
      <c r="E7319" s="55" t="s">
        <v>10987</v>
      </c>
      <c r="F7319" s="53" t="s">
        <v>83</v>
      </c>
    </row>
    <row r="7320" spans="1:6" x14ac:dyDescent="0.2">
      <c r="A7320" s="202" t="s">
        <v>11343</v>
      </c>
      <c r="B7320" s="203">
        <v>75.66</v>
      </c>
      <c r="D7320" s="53" t="s">
        <v>10988</v>
      </c>
      <c r="E7320" s="55" t="s">
        <v>10987</v>
      </c>
      <c r="F7320" s="53" t="s">
        <v>83</v>
      </c>
    </row>
    <row r="7321" spans="1:6" x14ac:dyDescent="0.2">
      <c r="A7321" s="202" t="s">
        <v>11345</v>
      </c>
      <c r="B7321" s="203">
        <v>75.66</v>
      </c>
      <c r="D7321" s="53" t="s">
        <v>10989</v>
      </c>
      <c r="E7321" s="55" t="s">
        <v>10990</v>
      </c>
      <c r="F7321" s="53" t="s">
        <v>83</v>
      </c>
    </row>
    <row r="7322" spans="1:6" x14ac:dyDescent="0.2">
      <c r="A7322" s="202" t="s">
        <v>11349</v>
      </c>
      <c r="B7322" s="203">
        <v>120.03</v>
      </c>
      <c r="D7322" s="53" t="s">
        <v>10991</v>
      </c>
      <c r="E7322" s="55" t="s">
        <v>10990</v>
      </c>
      <c r="F7322" s="53" t="s">
        <v>83</v>
      </c>
    </row>
    <row r="7323" spans="1:6" x14ac:dyDescent="0.2">
      <c r="A7323" s="202" t="s">
        <v>11351</v>
      </c>
      <c r="B7323" s="203">
        <v>120.03</v>
      </c>
      <c r="D7323" s="53" t="s">
        <v>10992</v>
      </c>
      <c r="E7323" s="55" t="s">
        <v>10993</v>
      </c>
      <c r="F7323" s="53" t="s">
        <v>83</v>
      </c>
    </row>
    <row r="7324" spans="1:6" x14ac:dyDescent="0.2">
      <c r="A7324" s="202" t="s">
        <v>11355</v>
      </c>
      <c r="B7324" s="203">
        <v>184.77</v>
      </c>
      <c r="D7324" s="53" t="s">
        <v>10994</v>
      </c>
      <c r="E7324" s="55" t="s">
        <v>10993</v>
      </c>
      <c r="F7324" s="53" t="s">
        <v>83</v>
      </c>
    </row>
    <row r="7325" spans="1:6" x14ac:dyDescent="0.2">
      <c r="A7325" s="202" t="s">
        <v>11357</v>
      </c>
      <c r="B7325" s="203">
        <v>184.77</v>
      </c>
      <c r="D7325" s="53" t="s">
        <v>10995</v>
      </c>
      <c r="E7325" s="55" t="s">
        <v>10996</v>
      </c>
      <c r="F7325" s="53" t="s">
        <v>83</v>
      </c>
    </row>
    <row r="7326" spans="1:6" x14ac:dyDescent="0.2">
      <c r="A7326" s="202" t="s">
        <v>11358</v>
      </c>
      <c r="B7326" s="203">
        <v>231.33</v>
      </c>
      <c r="D7326" s="53" t="s">
        <v>10997</v>
      </c>
      <c r="E7326" s="55" t="s">
        <v>10996</v>
      </c>
      <c r="F7326" s="53" t="s">
        <v>83</v>
      </c>
    </row>
    <row r="7327" spans="1:6" x14ac:dyDescent="0.2">
      <c r="A7327" s="202" t="s">
        <v>11360</v>
      </c>
      <c r="B7327" s="203">
        <v>231.33</v>
      </c>
      <c r="D7327" s="53" t="s">
        <v>10998</v>
      </c>
      <c r="E7327" s="55" t="s">
        <v>10999</v>
      </c>
      <c r="F7327" s="53" t="s">
        <v>83</v>
      </c>
    </row>
    <row r="7328" spans="1:6" x14ac:dyDescent="0.2">
      <c r="A7328" s="202" t="s">
        <v>11367</v>
      </c>
      <c r="B7328" s="203">
        <v>472.86</v>
      </c>
      <c r="D7328" s="53" t="s">
        <v>11000</v>
      </c>
      <c r="E7328" s="55" t="s">
        <v>10999</v>
      </c>
      <c r="F7328" s="53" t="s">
        <v>83</v>
      </c>
    </row>
    <row r="7329" spans="1:6" x14ac:dyDescent="0.2">
      <c r="A7329" s="202" t="s">
        <v>11369</v>
      </c>
      <c r="B7329" s="203">
        <v>472.86</v>
      </c>
      <c r="D7329" s="53" t="s">
        <v>11001</v>
      </c>
      <c r="E7329" s="55" t="s">
        <v>11002</v>
      </c>
      <c r="F7329" s="53" t="s">
        <v>83</v>
      </c>
    </row>
    <row r="7330" spans="1:6" x14ac:dyDescent="0.2">
      <c r="A7330" s="202" t="s">
        <v>11370</v>
      </c>
      <c r="B7330" s="203">
        <v>609.29999999999995</v>
      </c>
      <c r="D7330" s="53" t="s">
        <v>11003</v>
      </c>
      <c r="E7330" s="55" t="s">
        <v>11002</v>
      </c>
      <c r="F7330" s="53" t="s">
        <v>83</v>
      </c>
    </row>
    <row r="7331" spans="1:6" x14ac:dyDescent="0.2">
      <c r="A7331" s="202" t="s">
        <v>11372</v>
      </c>
      <c r="B7331" s="203">
        <v>609.29999999999995</v>
      </c>
      <c r="D7331" s="53" t="s">
        <v>11004</v>
      </c>
      <c r="E7331" s="55" t="s">
        <v>11005</v>
      </c>
      <c r="F7331" s="53" t="s">
        <v>83</v>
      </c>
    </row>
    <row r="7332" spans="1:6" x14ac:dyDescent="0.2">
      <c r="A7332" s="202" t="s">
        <v>11373</v>
      </c>
      <c r="B7332" s="203">
        <v>750.51</v>
      </c>
      <c r="D7332" s="53" t="s">
        <v>11006</v>
      </c>
      <c r="E7332" s="55" t="s">
        <v>11005</v>
      </c>
      <c r="F7332" s="53" t="s">
        <v>83</v>
      </c>
    </row>
    <row r="7333" spans="1:6" x14ac:dyDescent="0.2">
      <c r="A7333" s="202" t="s">
        <v>11375</v>
      </c>
      <c r="B7333" s="203">
        <v>750.51</v>
      </c>
      <c r="D7333" s="53" t="s">
        <v>11007</v>
      </c>
      <c r="E7333" s="55" t="s">
        <v>11008</v>
      </c>
      <c r="F7333" s="53" t="s">
        <v>83</v>
      </c>
    </row>
    <row r="7334" spans="1:6" x14ac:dyDescent="0.2">
      <c r="A7334" s="202" t="s">
        <v>11379</v>
      </c>
      <c r="B7334" s="203">
        <v>1194.21</v>
      </c>
      <c r="D7334" s="53" t="s">
        <v>11009</v>
      </c>
      <c r="E7334" s="55" t="s">
        <v>11008</v>
      </c>
      <c r="F7334" s="53" t="s">
        <v>83</v>
      </c>
    </row>
    <row r="7335" spans="1:6" x14ac:dyDescent="0.2">
      <c r="A7335" s="202" t="s">
        <v>11381</v>
      </c>
      <c r="B7335" s="203">
        <v>1194.21</v>
      </c>
      <c r="D7335" s="53" t="s">
        <v>11010</v>
      </c>
      <c r="E7335" s="55" t="s">
        <v>11011</v>
      </c>
      <c r="F7335" s="53" t="s">
        <v>83</v>
      </c>
    </row>
    <row r="7336" spans="1:6" x14ac:dyDescent="0.2">
      <c r="A7336" s="202" t="s">
        <v>11382</v>
      </c>
      <c r="B7336" s="203">
        <v>1924.11</v>
      </c>
      <c r="D7336" s="53" t="s">
        <v>11012</v>
      </c>
      <c r="E7336" s="55" t="s">
        <v>11011</v>
      </c>
      <c r="F7336" s="53" t="s">
        <v>83</v>
      </c>
    </row>
    <row r="7337" spans="1:6" x14ac:dyDescent="0.2">
      <c r="A7337" s="202" t="s">
        <v>11384</v>
      </c>
      <c r="B7337" s="203">
        <v>1924.11</v>
      </c>
      <c r="D7337" s="53" t="s">
        <v>11013</v>
      </c>
      <c r="E7337" s="55" t="s">
        <v>11014</v>
      </c>
      <c r="F7337" s="53" t="s">
        <v>83</v>
      </c>
    </row>
    <row r="7338" spans="1:6" x14ac:dyDescent="0.2">
      <c r="A7338" s="202" t="s">
        <v>11385</v>
      </c>
      <c r="B7338" s="203">
        <v>2433.21</v>
      </c>
      <c r="D7338" s="53" t="s">
        <v>11015</v>
      </c>
      <c r="E7338" s="55" t="s">
        <v>11014</v>
      </c>
      <c r="F7338" s="53" t="s">
        <v>83</v>
      </c>
    </row>
    <row r="7339" spans="1:6" x14ac:dyDescent="0.2">
      <c r="A7339" s="202" t="s">
        <v>11387</v>
      </c>
      <c r="B7339" s="203">
        <v>2433.21</v>
      </c>
      <c r="D7339" s="53" t="s">
        <v>11016</v>
      </c>
      <c r="E7339" s="55" t="s">
        <v>11017</v>
      </c>
      <c r="F7339" s="53" t="s">
        <v>83</v>
      </c>
    </row>
    <row r="7340" spans="1:6" x14ac:dyDescent="0.2">
      <c r="A7340" s="202" t="s">
        <v>11388</v>
      </c>
      <c r="B7340" s="203">
        <v>3006.45</v>
      </c>
      <c r="D7340" s="53" t="s">
        <v>11018</v>
      </c>
      <c r="E7340" s="55" t="s">
        <v>11017</v>
      </c>
      <c r="F7340" s="53" t="s">
        <v>83</v>
      </c>
    </row>
    <row r="7341" spans="1:6" x14ac:dyDescent="0.2">
      <c r="A7341" s="202" t="s">
        <v>11390</v>
      </c>
      <c r="B7341" s="203">
        <v>3006.45</v>
      </c>
      <c r="D7341" s="53" t="s">
        <v>11019</v>
      </c>
      <c r="E7341" s="55" t="s">
        <v>11020</v>
      </c>
      <c r="F7341" s="53" t="s">
        <v>83</v>
      </c>
    </row>
    <row r="7342" spans="1:6" x14ac:dyDescent="0.2">
      <c r="A7342" s="202" t="s">
        <v>11391</v>
      </c>
      <c r="B7342" s="203">
        <v>4323.93</v>
      </c>
      <c r="D7342" s="53" t="s">
        <v>11021</v>
      </c>
      <c r="E7342" s="55" t="s">
        <v>11020</v>
      </c>
      <c r="F7342" s="53" t="s">
        <v>83</v>
      </c>
    </row>
    <row r="7343" spans="1:6" x14ac:dyDescent="0.2">
      <c r="A7343" s="202" t="s">
        <v>11393</v>
      </c>
      <c r="B7343" s="203">
        <v>4323.93</v>
      </c>
      <c r="D7343" s="53" t="s">
        <v>11022</v>
      </c>
      <c r="E7343" s="55" t="s">
        <v>11023</v>
      </c>
      <c r="F7343" s="53" t="s">
        <v>83</v>
      </c>
    </row>
    <row r="7344" spans="1:6" x14ac:dyDescent="0.2">
      <c r="A7344" s="202" t="s">
        <v>11409</v>
      </c>
      <c r="B7344" s="203">
        <v>79.2</v>
      </c>
      <c r="D7344" s="53" t="s">
        <v>11024</v>
      </c>
      <c r="E7344" s="55" t="s">
        <v>11023</v>
      </c>
      <c r="F7344" s="53" t="s">
        <v>83</v>
      </c>
    </row>
    <row r="7345" spans="1:6" x14ac:dyDescent="0.2">
      <c r="A7345" s="202" t="s">
        <v>11411</v>
      </c>
      <c r="B7345" s="203">
        <v>79.2</v>
      </c>
      <c r="D7345" s="53" t="s">
        <v>11025</v>
      </c>
      <c r="E7345" s="55" t="s">
        <v>11026</v>
      </c>
      <c r="F7345" s="53" t="s">
        <v>83</v>
      </c>
    </row>
    <row r="7346" spans="1:6" x14ac:dyDescent="0.2">
      <c r="A7346" s="202" t="s">
        <v>11418</v>
      </c>
      <c r="B7346" s="203">
        <v>166.8</v>
      </c>
      <c r="D7346" s="53" t="s">
        <v>11027</v>
      </c>
      <c r="E7346" s="55" t="s">
        <v>11026</v>
      </c>
      <c r="F7346" s="53" t="s">
        <v>83</v>
      </c>
    </row>
    <row r="7347" spans="1:6" x14ac:dyDescent="0.2">
      <c r="A7347" s="202" t="s">
        <v>11420</v>
      </c>
      <c r="B7347" s="203">
        <v>166.8</v>
      </c>
      <c r="D7347" s="53" t="s">
        <v>11028</v>
      </c>
      <c r="E7347" s="55" t="s">
        <v>11029</v>
      </c>
      <c r="F7347" s="53" t="s">
        <v>83</v>
      </c>
    </row>
    <row r="7348" spans="1:6" x14ac:dyDescent="0.2">
      <c r="A7348" s="202" t="s">
        <v>11424</v>
      </c>
      <c r="B7348" s="203">
        <v>259.5</v>
      </c>
      <c r="D7348" s="53" t="s">
        <v>11030</v>
      </c>
      <c r="E7348" s="55" t="s">
        <v>11029</v>
      </c>
      <c r="F7348" s="53" t="s">
        <v>83</v>
      </c>
    </row>
    <row r="7349" spans="1:6" x14ac:dyDescent="0.2">
      <c r="A7349" s="202" t="s">
        <v>11426</v>
      </c>
      <c r="B7349" s="203">
        <v>259.5</v>
      </c>
      <c r="D7349" s="53" t="s">
        <v>11031</v>
      </c>
      <c r="E7349" s="55" t="s">
        <v>11032</v>
      </c>
      <c r="F7349" s="53" t="s">
        <v>83</v>
      </c>
    </row>
    <row r="7350" spans="1:6" x14ac:dyDescent="0.2">
      <c r="A7350" s="202" t="s">
        <v>11430</v>
      </c>
      <c r="B7350" s="203">
        <v>405</v>
      </c>
      <c r="D7350" s="53" t="s">
        <v>11033</v>
      </c>
      <c r="E7350" s="55" t="s">
        <v>11032</v>
      </c>
      <c r="F7350" s="53" t="s">
        <v>83</v>
      </c>
    </row>
    <row r="7351" spans="1:6" x14ac:dyDescent="0.2">
      <c r="A7351" s="202" t="s">
        <v>11432</v>
      </c>
      <c r="B7351" s="203">
        <v>405</v>
      </c>
      <c r="D7351" s="53" t="s">
        <v>11034</v>
      </c>
      <c r="E7351" s="55" t="s">
        <v>11035</v>
      </c>
      <c r="F7351" s="53" t="s">
        <v>83</v>
      </c>
    </row>
    <row r="7352" spans="1:6" x14ac:dyDescent="0.2">
      <c r="A7352" s="202" t="s">
        <v>11436</v>
      </c>
      <c r="B7352" s="203">
        <v>648</v>
      </c>
      <c r="D7352" s="53" t="s">
        <v>11036</v>
      </c>
      <c r="E7352" s="55" t="s">
        <v>11035</v>
      </c>
      <c r="F7352" s="53" t="s">
        <v>83</v>
      </c>
    </row>
    <row r="7353" spans="1:6" x14ac:dyDescent="0.2">
      <c r="A7353" s="202" t="s">
        <v>11438</v>
      </c>
      <c r="B7353" s="203">
        <v>648</v>
      </c>
      <c r="D7353" s="53" t="s">
        <v>11037</v>
      </c>
      <c r="E7353" s="55" t="s">
        <v>11038</v>
      </c>
      <c r="F7353" s="53" t="s">
        <v>83</v>
      </c>
    </row>
    <row r="7354" spans="1:6" x14ac:dyDescent="0.2">
      <c r="A7354" s="202" t="s">
        <v>11442</v>
      </c>
      <c r="B7354" s="203">
        <v>1056</v>
      </c>
      <c r="D7354" s="53" t="s">
        <v>11039</v>
      </c>
      <c r="E7354" s="55" t="s">
        <v>11038</v>
      </c>
      <c r="F7354" s="53" t="s">
        <v>83</v>
      </c>
    </row>
    <row r="7355" spans="1:6" x14ac:dyDescent="0.2">
      <c r="A7355" s="202" t="s">
        <v>11444</v>
      </c>
      <c r="B7355" s="203">
        <v>1056</v>
      </c>
      <c r="D7355" s="53" t="s">
        <v>11040</v>
      </c>
      <c r="E7355" s="55" t="s">
        <v>11041</v>
      </c>
      <c r="F7355" s="53" t="s">
        <v>83</v>
      </c>
    </row>
    <row r="7356" spans="1:6" x14ac:dyDescent="0.2">
      <c r="A7356" s="202" t="s">
        <v>11448</v>
      </c>
      <c r="B7356" s="203">
        <v>1650</v>
      </c>
      <c r="D7356" s="53" t="s">
        <v>11042</v>
      </c>
      <c r="E7356" s="55" t="s">
        <v>11041</v>
      </c>
      <c r="F7356" s="53" t="s">
        <v>83</v>
      </c>
    </row>
    <row r="7357" spans="1:6" x14ac:dyDescent="0.2">
      <c r="A7357" s="202" t="s">
        <v>11450</v>
      </c>
      <c r="B7357" s="203">
        <v>1650</v>
      </c>
      <c r="D7357" s="53" t="s">
        <v>11043</v>
      </c>
      <c r="E7357" s="55" t="s">
        <v>11044</v>
      </c>
      <c r="F7357" s="53" t="s">
        <v>83</v>
      </c>
    </row>
    <row r="7358" spans="1:6" x14ac:dyDescent="0.2">
      <c r="A7358" s="202" t="s">
        <v>11454</v>
      </c>
      <c r="B7358" s="203">
        <v>2619</v>
      </c>
      <c r="D7358" s="53" t="s">
        <v>11045</v>
      </c>
      <c r="E7358" s="55" t="s">
        <v>11044</v>
      </c>
      <c r="F7358" s="53" t="s">
        <v>83</v>
      </c>
    </row>
    <row r="7359" spans="1:6" x14ac:dyDescent="0.2">
      <c r="A7359" s="202" t="s">
        <v>11456</v>
      </c>
      <c r="B7359" s="203">
        <v>2619</v>
      </c>
      <c r="D7359" s="53" t="s">
        <v>11046</v>
      </c>
      <c r="E7359" s="55" t="s">
        <v>11047</v>
      </c>
      <c r="F7359" s="53" t="s">
        <v>83</v>
      </c>
    </row>
    <row r="7360" spans="1:6" x14ac:dyDescent="0.2">
      <c r="A7360" s="202" t="s">
        <v>11457</v>
      </c>
      <c r="B7360" s="203">
        <v>4117.95</v>
      </c>
      <c r="D7360" s="53" t="s">
        <v>11048</v>
      </c>
      <c r="E7360" s="55" t="s">
        <v>11047</v>
      </c>
      <c r="F7360" s="53" t="s">
        <v>83</v>
      </c>
    </row>
    <row r="7361" spans="1:6" x14ac:dyDescent="0.2">
      <c r="A7361" s="202" t="s">
        <v>11459</v>
      </c>
      <c r="B7361" s="203">
        <v>4117.95</v>
      </c>
      <c r="D7361" s="53" t="s">
        <v>11049</v>
      </c>
      <c r="E7361" s="55" t="s">
        <v>11050</v>
      </c>
      <c r="F7361" s="53" t="s">
        <v>83</v>
      </c>
    </row>
    <row r="7362" spans="1:6" x14ac:dyDescent="0.2">
      <c r="A7362" s="202" t="s">
        <v>11544</v>
      </c>
      <c r="B7362" s="203">
        <v>129</v>
      </c>
      <c r="D7362" s="53" t="s">
        <v>11051</v>
      </c>
      <c r="E7362" s="55" t="s">
        <v>11050</v>
      </c>
      <c r="F7362" s="53" t="s">
        <v>83</v>
      </c>
    </row>
    <row r="7363" spans="1:6" x14ac:dyDescent="0.2">
      <c r="A7363" s="202" t="s">
        <v>11546</v>
      </c>
      <c r="B7363" s="203">
        <v>129</v>
      </c>
      <c r="D7363" s="53" t="s">
        <v>11052</v>
      </c>
      <c r="E7363" s="55" t="s">
        <v>11053</v>
      </c>
      <c r="F7363" s="53" t="s">
        <v>83</v>
      </c>
    </row>
    <row r="7364" spans="1:6" x14ac:dyDescent="0.2">
      <c r="A7364" s="202" t="s">
        <v>11550</v>
      </c>
      <c r="B7364" s="203">
        <v>207</v>
      </c>
      <c r="D7364" s="53" t="s">
        <v>11054</v>
      </c>
      <c r="E7364" s="55" t="s">
        <v>11053</v>
      </c>
      <c r="F7364" s="53" t="s">
        <v>83</v>
      </c>
    </row>
    <row r="7365" spans="1:6" x14ac:dyDescent="0.2">
      <c r="A7365" s="202" t="s">
        <v>11552</v>
      </c>
      <c r="B7365" s="203">
        <v>207</v>
      </c>
      <c r="D7365" s="53" t="s">
        <v>11055</v>
      </c>
      <c r="E7365" s="55" t="s">
        <v>11056</v>
      </c>
      <c r="F7365" s="53" t="s">
        <v>83</v>
      </c>
    </row>
    <row r="7366" spans="1:6" x14ac:dyDescent="0.2">
      <c r="A7366" s="202" t="s">
        <v>11556</v>
      </c>
      <c r="B7366" s="203">
        <v>240</v>
      </c>
      <c r="D7366" s="53" t="s">
        <v>11057</v>
      </c>
      <c r="E7366" s="55" t="s">
        <v>11056</v>
      </c>
      <c r="F7366" s="53" t="s">
        <v>83</v>
      </c>
    </row>
    <row r="7367" spans="1:6" x14ac:dyDescent="0.2">
      <c r="A7367" s="202" t="s">
        <v>11558</v>
      </c>
      <c r="B7367" s="203">
        <v>240</v>
      </c>
      <c r="D7367" s="53" t="s">
        <v>11058</v>
      </c>
      <c r="E7367" s="55" t="s">
        <v>11059</v>
      </c>
      <c r="F7367" s="53" t="s">
        <v>83</v>
      </c>
    </row>
    <row r="7368" spans="1:6" x14ac:dyDescent="0.2">
      <c r="A7368" s="202" t="s">
        <v>11559</v>
      </c>
      <c r="B7368" s="203">
        <v>388.1</v>
      </c>
      <c r="D7368" s="53" t="s">
        <v>11060</v>
      </c>
      <c r="E7368" s="55" t="s">
        <v>11059</v>
      </c>
      <c r="F7368" s="53" t="s">
        <v>83</v>
      </c>
    </row>
    <row r="7369" spans="1:6" x14ac:dyDescent="0.2">
      <c r="A7369" s="202" t="s">
        <v>11561</v>
      </c>
      <c r="B7369" s="203">
        <v>388.1</v>
      </c>
      <c r="D7369" s="53" t="s">
        <v>11061</v>
      </c>
      <c r="E7369" s="55" t="s">
        <v>11062</v>
      </c>
      <c r="F7369" s="53" t="s">
        <v>83</v>
      </c>
    </row>
    <row r="7370" spans="1:6" x14ac:dyDescent="0.2">
      <c r="A7370" s="202" t="s">
        <v>11568</v>
      </c>
      <c r="B7370" s="203">
        <v>737.95</v>
      </c>
      <c r="D7370" s="53" t="s">
        <v>11063</v>
      </c>
      <c r="E7370" s="55" t="s">
        <v>11062</v>
      </c>
      <c r="F7370" s="53" t="s">
        <v>83</v>
      </c>
    </row>
    <row r="7371" spans="1:6" x14ac:dyDescent="0.2">
      <c r="A7371" s="202" t="s">
        <v>11570</v>
      </c>
      <c r="B7371" s="203">
        <v>737.95</v>
      </c>
      <c r="D7371" s="53" t="s">
        <v>11064</v>
      </c>
      <c r="E7371" s="55" t="s">
        <v>11065</v>
      </c>
      <c r="F7371" s="53" t="s">
        <v>83</v>
      </c>
    </row>
    <row r="7372" spans="1:6" x14ac:dyDescent="0.2">
      <c r="A7372" s="202" t="s">
        <v>11571</v>
      </c>
      <c r="B7372" s="203">
        <v>2415.27</v>
      </c>
      <c r="D7372" s="53" t="s">
        <v>11066</v>
      </c>
      <c r="E7372" s="55" t="s">
        <v>11065</v>
      </c>
      <c r="F7372" s="53" t="s">
        <v>83</v>
      </c>
    </row>
    <row r="7373" spans="1:6" x14ac:dyDescent="0.2">
      <c r="A7373" s="202" t="s">
        <v>11573</v>
      </c>
      <c r="B7373" s="203">
        <v>2415.27</v>
      </c>
      <c r="D7373" s="53" t="s">
        <v>11067</v>
      </c>
      <c r="E7373" s="55" t="s">
        <v>11068</v>
      </c>
      <c r="F7373" s="53" t="s">
        <v>83</v>
      </c>
    </row>
    <row r="7374" spans="1:6" x14ac:dyDescent="0.2">
      <c r="A7374" s="202" t="s">
        <v>11574</v>
      </c>
      <c r="B7374" s="203">
        <v>2519.14</v>
      </c>
      <c r="D7374" s="53" t="s">
        <v>11069</v>
      </c>
      <c r="E7374" s="55" t="s">
        <v>11068</v>
      </c>
      <c r="F7374" s="53" t="s">
        <v>83</v>
      </c>
    </row>
    <row r="7375" spans="1:6" x14ac:dyDescent="0.2">
      <c r="A7375" s="202" t="s">
        <v>11576</v>
      </c>
      <c r="B7375" s="203">
        <v>2519.14</v>
      </c>
      <c r="D7375" s="53" t="s">
        <v>11070</v>
      </c>
      <c r="E7375" s="55" t="s">
        <v>11071</v>
      </c>
      <c r="F7375" s="53" t="s">
        <v>83</v>
      </c>
    </row>
    <row r="7376" spans="1:6" x14ac:dyDescent="0.2">
      <c r="A7376" s="202" t="s">
        <v>11580</v>
      </c>
      <c r="B7376" s="203">
        <v>3939</v>
      </c>
      <c r="D7376" s="53" t="s">
        <v>11072</v>
      </c>
      <c r="E7376" s="55" t="s">
        <v>11071</v>
      </c>
      <c r="F7376" s="53" t="s">
        <v>83</v>
      </c>
    </row>
    <row r="7377" spans="1:6" x14ac:dyDescent="0.2">
      <c r="A7377" s="202" t="s">
        <v>11582</v>
      </c>
      <c r="B7377" s="203">
        <v>3939</v>
      </c>
      <c r="D7377" s="53" t="s">
        <v>11073</v>
      </c>
      <c r="E7377" s="55" t="s">
        <v>11074</v>
      </c>
      <c r="F7377" s="53" t="s">
        <v>83</v>
      </c>
    </row>
    <row r="7378" spans="1:6" x14ac:dyDescent="0.2">
      <c r="A7378" s="202" t="s">
        <v>11583</v>
      </c>
      <c r="B7378" s="203">
        <v>8867</v>
      </c>
      <c r="D7378" s="53" t="s">
        <v>11075</v>
      </c>
      <c r="E7378" s="55" t="s">
        <v>11074</v>
      </c>
      <c r="F7378" s="53" t="s">
        <v>83</v>
      </c>
    </row>
    <row r="7379" spans="1:6" x14ac:dyDescent="0.2">
      <c r="A7379" s="202" t="s">
        <v>11585</v>
      </c>
      <c r="B7379" s="203">
        <v>8867</v>
      </c>
      <c r="D7379" s="53" t="s">
        <v>11076</v>
      </c>
      <c r="E7379" s="55" t="s">
        <v>11077</v>
      </c>
      <c r="F7379" s="53" t="s">
        <v>83</v>
      </c>
    </row>
    <row r="7380" spans="1:6" x14ac:dyDescent="0.2">
      <c r="A7380" s="202" t="s">
        <v>11586</v>
      </c>
      <c r="B7380" s="203">
        <v>15970.77</v>
      </c>
      <c r="D7380" s="53" t="s">
        <v>11078</v>
      </c>
      <c r="E7380" s="55" t="s">
        <v>11077</v>
      </c>
      <c r="F7380" s="53" t="s">
        <v>83</v>
      </c>
    </row>
    <row r="7381" spans="1:6" x14ac:dyDescent="0.2">
      <c r="A7381" s="202" t="s">
        <v>11588</v>
      </c>
      <c r="B7381" s="203">
        <v>15970.77</v>
      </c>
      <c r="D7381" s="53" t="s">
        <v>11079</v>
      </c>
      <c r="E7381" s="55" t="s">
        <v>11080</v>
      </c>
      <c r="F7381" s="53" t="s">
        <v>83</v>
      </c>
    </row>
    <row r="7382" spans="1:6" x14ac:dyDescent="0.2">
      <c r="A7382" s="202" t="s">
        <v>11589</v>
      </c>
      <c r="B7382" s="203">
        <v>18960</v>
      </c>
      <c r="D7382" s="53" t="s">
        <v>11081</v>
      </c>
      <c r="E7382" s="55" t="s">
        <v>11080</v>
      </c>
      <c r="F7382" s="53" t="s">
        <v>83</v>
      </c>
    </row>
    <row r="7383" spans="1:6" x14ac:dyDescent="0.2">
      <c r="A7383" s="202" t="s">
        <v>11591</v>
      </c>
      <c r="B7383" s="203">
        <v>18960</v>
      </c>
      <c r="D7383" s="53" t="s">
        <v>11082</v>
      </c>
      <c r="E7383" s="55" t="s">
        <v>11083</v>
      </c>
      <c r="F7383" s="53" t="s">
        <v>83</v>
      </c>
    </row>
    <row r="7384" spans="1:6" x14ac:dyDescent="0.2">
      <c r="A7384" s="202" t="s">
        <v>11592</v>
      </c>
      <c r="B7384" s="203">
        <v>21288.35</v>
      </c>
      <c r="D7384" s="53" t="s">
        <v>11084</v>
      </c>
      <c r="E7384" s="55" t="s">
        <v>11083</v>
      </c>
      <c r="F7384" s="53" t="s">
        <v>83</v>
      </c>
    </row>
    <row r="7385" spans="1:6" x14ac:dyDescent="0.2">
      <c r="A7385" s="202" t="s">
        <v>11594</v>
      </c>
      <c r="B7385" s="203">
        <v>21288.35</v>
      </c>
      <c r="D7385" s="53" t="s">
        <v>11085</v>
      </c>
      <c r="E7385" s="55" t="s">
        <v>11086</v>
      </c>
      <c r="F7385" s="53" t="s">
        <v>83</v>
      </c>
    </row>
    <row r="7386" spans="1:6" x14ac:dyDescent="0.2">
      <c r="A7386" s="202" t="s">
        <v>11604</v>
      </c>
      <c r="B7386" s="203">
        <v>112</v>
      </c>
      <c r="D7386" s="53" t="s">
        <v>11087</v>
      </c>
      <c r="E7386" s="55" t="s">
        <v>11086</v>
      </c>
      <c r="F7386" s="53" t="s">
        <v>83</v>
      </c>
    </row>
    <row r="7387" spans="1:6" x14ac:dyDescent="0.2">
      <c r="A7387" s="202" t="s">
        <v>11606</v>
      </c>
      <c r="B7387" s="203">
        <v>112</v>
      </c>
      <c r="D7387" s="53" t="s">
        <v>11088</v>
      </c>
      <c r="E7387" s="55" t="s">
        <v>11089</v>
      </c>
      <c r="F7387" s="53" t="s">
        <v>83</v>
      </c>
    </row>
    <row r="7388" spans="1:6" x14ac:dyDescent="0.2">
      <c r="A7388" s="202" t="s">
        <v>11613</v>
      </c>
      <c r="B7388" s="203">
        <v>148</v>
      </c>
      <c r="D7388" s="53" t="s">
        <v>11090</v>
      </c>
      <c r="E7388" s="55" t="s">
        <v>11089</v>
      </c>
      <c r="F7388" s="53" t="s">
        <v>83</v>
      </c>
    </row>
    <row r="7389" spans="1:6" x14ac:dyDescent="0.2">
      <c r="A7389" s="202" t="s">
        <v>11615</v>
      </c>
      <c r="B7389" s="203">
        <v>148</v>
      </c>
      <c r="D7389" s="53" t="s">
        <v>11091</v>
      </c>
      <c r="E7389" s="55" t="s">
        <v>11092</v>
      </c>
      <c r="F7389" s="53" t="s">
        <v>83</v>
      </c>
    </row>
    <row r="7390" spans="1:6" x14ac:dyDescent="0.2">
      <c r="A7390" s="202" t="s">
        <v>11619</v>
      </c>
      <c r="B7390" s="203">
        <v>229.45</v>
      </c>
      <c r="D7390" s="53" t="s">
        <v>11093</v>
      </c>
      <c r="E7390" s="55" t="s">
        <v>11092</v>
      </c>
      <c r="F7390" s="53" t="s">
        <v>83</v>
      </c>
    </row>
    <row r="7391" spans="1:6" x14ac:dyDescent="0.2">
      <c r="A7391" s="202" t="s">
        <v>11621</v>
      </c>
      <c r="B7391" s="203">
        <v>229.45</v>
      </c>
      <c r="D7391" s="53" t="s">
        <v>11094</v>
      </c>
      <c r="E7391" s="55" t="s">
        <v>11095</v>
      </c>
      <c r="F7391" s="53" t="s">
        <v>83</v>
      </c>
    </row>
    <row r="7392" spans="1:6" x14ac:dyDescent="0.2">
      <c r="A7392" s="202" t="s">
        <v>11625</v>
      </c>
      <c r="B7392" s="203">
        <v>397.1</v>
      </c>
      <c r="D7392" s="53" t="s">
        <v>11096</v>
      </c>
      <c r="E7392" s="55" t="s">
        <v>11095</v>
      </c>
      <c r="F7392" s="53" t="s">
        <v>83</v>
      </c>
    </row>
    <row r="7393" spans="1:6" x14ac:dyDescent="0.2">
      <c r="A7393" s="202" t="s">
        <v>11627</v>
      </c>
      <c r="B7393" s="203">
        <v>397.1</v>
      </c>
      <c r="D7393" s="53" t="s">
        <v>11097</v>
      </c>
      <c r="E7393" s="55" t="s">
        <v>11098</v>
      </c>
      <c r="F7393" s="53" t="s">
        <v>83</v>
      </c>
    </row>
    <row r="7394" spans="1:6" x14ac:dyDescent="0.2">
      <c r="A7394" s="202" t="s">
        <v>11631</v>
      </c>
      <c r="B7394" s="203">
        <v>498</v>
      </c>
      <c r="D7394" s="53" t="s">
        <v>11099</v>
      </c>
      <c r="E7394" s="55" t="s">
        <v>11098</v>
      </c>
      <c r="F7394" s="53" t="s">
        <v>83</v>
      </c>
    </row>
    <row r="7395" spans="1:6" x14ac:dyDescent="0.2">
      <c r="A7395" s="202" t="s">
        <v>11633</v>
      </c>
      <c r="B7395" s="203">
        <v>498</v>
      </c>
      <c r="D7395" s="53" t="s">
        <v>11100</v>
      </c>
      <c r="E7395" s="55" t="s">
        <v>11101</v>
      </c>
      <c r="F7395" s="53" t="s">
        <v>83</v>
      </c>
    </row>
    <row r="7396" spans="1:6" x14ac:dyDescent="0.2">
      <c r="A7396" s="202" t="s">
        <v>11637</v>
      </c>
      <c r="B7396" s="203">
        <v>833</v>
      </c>
      <c r="D7396" s="53" t="s">
        <v>11102</v>
      </c>
      <c r="E7396" s="55" t="s">
        <v>11101</v>
      </c>
      <c r="F7396" s="53" t="s">
        <v>83</v>
      </c>
    </row>
    <row r="7397" spans="1:6" x14ac:dyDescent="0.2">
      <c r="A7397" s="202" t="s">
        <v>11639</v>
      </c>
      <c r="B7397" s="203">
        <v>833</v>
      </c>
      <c r="D7397" s="53" t="s">
        <v>11103</v>
      </c>
      <c r="E7397" s="55" t="s">
        <v>11104</v>
      </c>
      <c r="F7397" s="53" t="s">
        <v>83</v>
      </c>
    </row>
    <row r="7398" spans="1:6" x14ac:dyDescent="0.2">
      <c r="A7398" s="202" t="s">
        <v>11643</v>
      </c>
      <c r="B7398" s="203">
        <v>2860</v>
      </c>
      <c r="D7398" s="53" t="s">
        <v>11105</v>
      </c>
      <c r="E7398" s="55" t="s">
        <v>11104</v>
      </c>
      <c r="F7398" s="53" t="s">
        <v>83</v>
      </c>
    </row>
    <row r="7399" spans="1:6" x14ac:dyDescent="0.2">
      <c r="A7399" s="202" t="s">
        <v>11645</v>
      </c>
      <c r="B7399" s="203">
        <v>2860</v>
      </c>
      <c r="D7399" s="53" t="s">
        <v>11106</v>
      </c>
      <c r="E7399" s="55" t="s">
        <v>11107</v>
      </c>
      <c r="F7399" s="53" t="s">
        <v>83</v>
      </c>
    </row>
    <row r="7400" spans="1:6" x14ac:dyDescent="0.2">
      <c r="A7400" s="202" t="s">
        <v>11649</v>
      </c>
      <c r="B7400" s="203">
        <v>4345.87</v>
      </c>
      <c r="D7400" s="53" t="s">
        <v>11108</v>
      </c>
      <c r="E7400" s="55" t="s">
        <v>11107</v>
      </c>
      <c r="F7400" s="53" t="s">
        <v>83</v>
      </c>
    </row>
    <row r="7401" spans="1:6" x14ac:dyDescent="0.2">
      <c r="A7401" s="202" t="s">
        <v>11651</v>
      </c>
      <c r="B7401" s="203">
        <v>4345.87</v>
      </c>
      <c r="D7401" s="53" t="s">
        <v>11109</v>
      </c>
      <c r="E7401" s="55" t="s">
        <v>11110</v>
      </c>
      <c r="F7401" s="53" t="s">
        <v>83</v>
      </c>
    </row>
    <row r="7402" spans="1:6" x14ac:dyDescent="0.2">
      <c r="A7402" s="202" t="s">
        <v>11652</v>
      </c>
      <c r="B7402" s="203">
        <v>9857.68</v>
      </c>
      <c r="D7402" s="53" t="s">
        <v>11111</v>
      </c>
      <c r="E7402" s="55" t="s">
        <v>11110</v>
      </c>
      <c r="F7402" s="53" t="s">
        <v>83</v>
      </c>
    </row>
    <row r="7403" spans="1:6" x14ac:dyDescent="0.2">
      <c r="A7403" s="202" t="s">
        <v>11654</v>
      </c>
      <c r="B7403" s="203">
        <v>9857.68</v>
      </c>
      <c r="D7403" s="53" t="s">
        <v>11112</v>
      </c>
      <c r="E7403" s="55" t="s">
        <v>11113</v>
      </c>
      <c r="F7403" s="53" t="s">
        <v>83</v>
      </c>
    </row>
    <row r="7404" spans="1:6" x14ac:dyDescent="0.2">
      <c r="A7404" s="202" t="s">
        <v>11730</v>
      </c>
      <c r="B7404" s="203">
        <v>93.14</v>
      </c>
      <c r="D7404" s="53" t="s">
        <v>11114</v>
      </c>
      <c r="E7404" s="55" t="s">
        <v>11113</v>
      </c>
      <c r="F7404" s="53" t="s">
        <v>83</v>
      </c>
    </row>
    <row r="7405" spans="1:6" x14ac:dyDescent="0.2">
      <c r="A7405" s="202" t="s">
        <v>11732</v>
      </c>
      <c r="B7405" s="203">
        <v>93.14</v>
      </c>
      <c r="D7405" s="53" t="s">
        <v>11115</v>
      </c>
      <c r="E7405" s="55" t="s">
        <v>11116</v>
      </c>
      <c r="F7405" s="53" t="s">
        <v>83</v>
      </c>
    </row>
    <row r="7406" spans="1:6" x14ac:dyDescent="0.2">
      <c r="A7406" s="202" t="s">
        <v>11739</v>
      </c>
      <c r="B7406" s="203">
        <v>132</v>
      </c>
      <c r="D7406" s="53" t="s">
        <v>11117</v>
      </c>
      <c r="E7406" s="55" t="s">
        <v>11116</v>
      </c>
      <c r="F7406" s="53" t="s">
        <v>83</v>
      </c>
    </row>
    <row r="7407" spans="1:6" x14ac:dyDescent="0.2">
      <c r="A7407" s="202" t="s">
        <v>11741</v>
      </c>
      <c r="B7407" s="203">
        <v>132</v>
      </c>
      <c r="D7407" s="53" t="s">
        <v>11118</v>
      </c>
      <c r="E7407" s="55" t="s">
        <v>11119</v>
      </c>
      <c r="F7407" s="53" t="s">
        <v>83</v>
      </c>
    </row>
    <row r="7408" spans="1:6" x14ac:dyDescent="0.2">
      <c r="A7408" s="202" t="s">
        <v>11745</v>
      </c>
      <c r="B7408" s="203">
        <v>229.47</v>
      </c>
      <c r="D7408" s="53" t="s">
        <v>11120</v>
      </c>
      <c r="E7408" s="55" t="s">
        <v>11119</v>
      </c>
      <c r="F7408" s="53" t="s">
        <v>83</v>
      </c>
    </row>
    <row r="7409" spans="1:6" x14ac:dyDescent="0.2">
      <c r="A7409" s="202" t="s">
        <v>11747</v>
      </c>
      <c r="B7409" s="203">
        <v>229.47</v>
      </c>
      <c r="D7409" s="53" t="s">
        <v>11121</v>
      </c>
      <c r="E7409" s="55" t="s">
        <v>11122</v>
      </c>
      <c r="F7409" s="53" t="s">
        <v>83</v>
      </c>
    </row>
    <row r="7410" spans="1:6" x14ac:dyDescent="0.2">
      <c r="A7410" s="202" t="s">
        <v>11751</v>
      </c>
      <c r="B7410" s="203">
        <v>354.8</v>
      </c>
      <c r="D7410" s="53" t="s">
        <v>11123</v>
      </c>
      <c r="E7410" s="55" t="s">
        <v>11122</v>
      </c>
      <c r="F7410" s="53" t="s">
        <v>83</v>
      </c>
    </row>
    <row r="7411" spans="1:6" x14ac:dyDescent="0.2">
      <c r="A7411" s="202" t="s">
        <v>11753</v>
      </c>
      <c r="B7411" s="203">
        <v>354.8</v>
      </c>
      <c r="D7411" s="53" t="s">
        <v>11124</v>
      </c>
      <c r="E7411" s="55" t="s">
        <v>11125</v>
      </c>
      <c r="F7411" s="53" t="s">
        <v>83</v>
      </c>
    </row>
    <row r="7412" spans="1:6" x14ac:dyDescent="0.2">
      <c r="A7412" s="202" t="s">
        <v>11757</v>
      </c>
      <c r="B7412" s="203">
        <v>552.44000000000005</v>
      </c>
      <c r="D7412" s="53" t="s">
        <v>11126</v>
      </c>
      <c r="E7412" s="55" t="s">
        <v>11125</v>
      </c>
      <c r="F7412" s="53" t="s">
        <v>83</v>
      </c>
    </row>
    <row r="7413" spans="1:6" x14ac:dyDescent="0.2">
      <c r="A7413" s="202" t="s">
        <v>11759</v>
      </c>
      <c r="B7413" s="203">
        <v>552.44000000000005</v>
      </c>
      <c r="D7413" s="53" t="s">
        <v>11127</v>
      </c>
      <c r="E7413" s="55" t="s">
        <v>11128</v>
      </c>
      <c r="F7413" s="53" t="s">
        <v>83</v>
      </c>
    </row>
    <row r="7414" spans="1:6" x14ac:dyDescent="0.2">
      <c r="A7414" s="202" t="s">
        <v>11763</v>
      </c>
      <c r="B7414" s="203">
        <v>1720.81</v>
      </c>
      <c r="D7414" s="53" t="s">
        <v>11129</v>
      </c>
      <c r="E7414" s="55" t="s">
        <v>11128</v>
      </c>
      <c r="F7414" s="53" t="s">
        <v>83</v>
      </c>
    </row>
    <row r="7415" spans="1:6" x14ac:dyDescent="0.2">
      <c r="A7415" s="202" t="s">
        <v>11765</v>
      </c>
      <c r="B7415" s="203">
        <v>1720.81</v>
      </c>
      <c r="D7415" s="53" t="s">
        <v>11130</v>
      </c>
      <c r="E7415" s="55" t="s">
        <v>11131</v>
      </c>
      <c r="F7415" s="53" t="s">
        <v>83</v>
      </c>
    </row>
    <row r="7416" spans="1:6" x14ac:dyDescent="0.2">
      <c r="A7416" s="202" t="s">
        <v>12090</v>
      </c>
      <c r="B7416" s="203">
        <v>185.64</v>
      </c>
      <c r="D7416" s="53" t="s">
        <v>11132</v>
      </c>
      <c r="E7416" s="55" t="s">
        <v>11131</v>
      </c>
      <c r="F7416" s="53" t="s">
        <v>83</v>
      </c>
    </row>
    <row r="7417" spans="1:6" x14ac:dyDescent="0.2">
      <c r="A7417" s="202" t="s">
        <v>12092</v>
      </c>
      <c r="B7417" s="203">
        <v>185.64</v>
      </c>
      <c r="D7417" s="53" t="s">
        <v>11133</v>
      </c>
      <c r="E7417" s="55" t="s">
        <v>11134</v>
      </c>
      <c r="F7417" s="53" t="s">
        <v>83</v>
      </c>
    </row>
    <row r="7418" spans="1:6" x14ac:dyDescent="0.2">
      <c r="A7418" s="202" t="s">
        <v>12093</v>
      </c>
      <c r="B7418" s="203">
        <v>280.20999999999998</v>
      </c>
      <c r="D7418" s="53" t="s">
        <v>11135</v>
      </c>
      <c r="E7418" s="55" t="s">
        <v>11134</v>
      </c>
      <c r="F7418" s="53" t="s">
        <v>83</v>
      </c>
    </row>
    <row r="7419" spans="1:6" x14ac:dyDescent="0.2">
      <c r="A7419" s="202" t="s">
        <v>12095</v>
      </c>
      <c r="B7419" s="203">
        <v>280.20999999999998</v>
      </c>
      <c r="D7419" s="53" t="s">
        <v>11136</v>
      </c>
      <c r="E7419" s="55" t="s">
        <v>11137</v>
      </c>
      <c r="F7419" s="53" t="s">
        <v>83</v>
      </c>
    </row>
    <row r="7420" spans="1:6" x14ac:dyDescent="0.2">
      <c r="A7420" s="202" t="s">
        <v>12096</v>
      </c>
      <c r="B7420" s="203">
        <v>343.83</v>
      </c>
      <c r="D7420" s="53" t="s">
        <v>11138</v>
      </c>
      <c r="E7420" s="55" t="s">
        <v>11137</v>
      </c>
      <c r="F7420" s="53" t="s">
        <v>83</v>
      </c>
    </row>
    <row r="7421" spans="1:6" x14ac:dyDescent="0.2">
      <c r="A7421" s="202" t="s">
        <v>12098</v>
      </c>
      <c r="B7421" s="203">
        <v>343.83</v>
      </c>
      <c r="D7421" s="53" t="s">
        <v>11139</v>
      </c>
      <c r="E7421" s="55" t="s">
        <v>11140</v>
      </c>
      <c r="F7421" s="53" t="s">
        <v>83</v>
      </c>
    </row>
    <row r="7422" spans="1:6" x14ac:dyDescent="0.2">
      <c r="A7422" s="202" t="s">
        <v>12099</v>
      </c>
      <c r="B7422" s="203">
        <v>449.1</v>
      </c>
      <c r="D7422" s="53" t="s">
        <v>11141</v>
      </c>
      <c r="E7422" s="55" t="s">
        <v>11140</v>
      </c>
      <c r="F7422" s="53" t="s">
        <v>83</v>
      </c>
    </row>
    <row r="7423" spans="1:6" x14ac:dyDescent="0.2">
      <c r="A7423" s="202" t="s">
        <v>12101</v>
      </c>
      <c r="B7423" s="203">
        <v>449.1</v>
      </c>
      <c r="D7423" s="53" t="s">
        <v>11142</v>
      </c>
      <c r="E7423" s="55" t="s">
        <v>11143</v>
      </c>
      <c r="F7423" s="53" t="s">
        <v>83</v>
      </c>
    </row>
    <row r="7424" spans="1:6" x14ac:dyDescent="0.2">
      <c r="A7424" s="202" t="s">
        <v>12102</v>
      </c>
      <c r="B7424" s="203">
        <v>529.41999999999996</v>
      </c>
      <c r="D7424" s="53" t="s">
        <v>11144</v>
      </c>
      <c r="E7424" s="55" t="s">
        <v>11143</v>
      </c>
      <c r="F7424" s="53" t="s">
        <v>83</v>
      </c>
    </row>
    <row r="7425" spans="1:6" x14ac:dyDescent="0.2">
      <c r="A7425" s="202" t="s">
        <v>12104</v>
      </c>
      <c r="B7425" s="203">
        <v>529.41999999999996</v>
      </c>
      <c r="D7425" s="53" t="s">
        <v>11145</v>
      </c>
      <c r="E7425" s="55" t="s">
        <v>11146</v>
      </c>
      <c r="F7425" s="53" t="s">
        <v>83</v>
      </c>
    </row>
    <row r="7426" spans="1:6" x14ac:dyDescent="0.2">
      <c r="A7426" s="202" t="s">
        <v>12105</v>
      </c>
      <c r="B7426" s="203">
        <v>696</v>
      </c>
      <c r="D7426" s="53" t="s">
        <v>11147</v>
      </c>
      <c r="E7426" s="55" t="s">
        <v>11146</v>
      </c>
      <c r="F7426" s="53" t="s">
        <v>83</v>
      </c>
    </row>
    <row r="7427" spans="1:6" x14ac:dyDescent="0.2">
      <c r="A7427" s="202" t="s">
        <v>12107</v>
      </c>
      <c r="B7427" s="203">
        <v>696</v>
      </c>
      <c r="D7427" s="53" t="s">
        <v>11148</v>
      </c>
      <c r="E7427" s="55" t="s">
        <v>11149</v>
      </c>
      <c r="F7427" s="53" t="s">
        <v>83</v>
      </c>
    </row>
    <row r="7428" spans="1:6" x14ac:dyDescent="0.2">
      <c r="A7428" s="202" t="s">
        <v>12108</v>
      </c>
      <c r="B7428" s="203">
        <v>740.19</v>
      </c>
      <c r="D7428" s="53" t="s">
        <v>11150</v>
      </c>
      <c r="E7428" s="55" t="s">
        <v>11149</v>
      </c>
      <c r="F7428" s="53" t="s">
        <v>83</v>
      </c>
    </row>
    <row r="7429" spans="1:6" x14ac:dyDescent="0.2">
      <c r="A7429" s="202" t="s">
        <v>12110</v>
      </c>
      <c r="B7429" s="203">
        <v>740.19</v>
      </c>
      <c r="D7429" s="53" t="s">
        <v>11151</v>
      </c>
      <c r="E7429" s="55" t="s">
        <v>11152</v>
      </c>
      <c r="F7429" s="53" t="s">
        <v>83</v>
      </c>
    </row>
    <row r="7430" spans="1:6" x14ac:dyDescent="0.2">
      <c r="A7430" s="202" t="s">
        <v>12111</v>
      </c>
      <c r="B7430" s="203">
        <v>1220</v>
      </c>
      <c r="D7430" s="53" t="s">
        <v>11153</v>
      </c>
      <c r="E7430" s="55" t="s">
        <v>11152</v>
      </c>
      <c r="F7430" s="53" t="s">
        <v>83</v>
      </c>
    </row>
    <row r="7431" spans="1:6" x14ac:dyDescent="0.2">
      <c r="A7431" s="202" t="s">
        <v>12113</v>
      </c>
      <c r="B7431" s="203">
        <v>1220</v>
      </c>
      <c r="D7431" s="53" t="s">
        <v>11154</v>
      </c>
      <c r="E7431" s="55" t="s">
        <v>11155</v>
      </c>
      <c r="F7431" s="53" t="s">
        <v>83</v>
      </c>
    </row>
    <row r="7432" spans="1:6" x14ac:dyDescent="0.2">
      <c r="A7432" s="202" t="s">
        <v>12114</v>
      </c>
      <c r="B7432" s="203">
        <v>1850</v>
      </c>
      <c r="D7432" s="53" t="s">
        <v>11156</v>
      </c>
      <c r="E7432" s="55" t="s">
        <v>11155</v>
      </c>
      <c r="F7432" s="53" t="s">
        <v>83</v>
      </c>
    </row>
    <row r="7433" spans="1:6" x14ac:dyDescent="0.2">
      <c r="A7433" s="202" t="s">
        <v>12116</v>
      </c>
      <c r="B7433" s="203">
        <v>1850</v>
      </c>
      <c r="D7433" s="53" t="s">
        <v>11157</v>
      </c>
      <c r="E7433" s="55" t="s">
        <v>11158</v>
      </c>
      <c r="F7433" s="53" t="s">
        <v>83</v>
      </c>
    </row>
    <row r="7434" spans="1:6" x14ac:dyDescent="0.2">
      <c r="A7434" s="202" t="s">
        <v>12123</v>
      </c>
      <c r="B7434" s="203">
        <v>204.2</v>
      </c>
      <c r="D7434" s="53" t="s">
        <v>11159</v>
      </c>
      <c r="E7434" s="55" t="s">
        <v>11158</v>
      </c>
      <c r="F7434" s="53" t="s">
        <v>83</v>
      </c>
    </row>
    <row r="7435" spans="1:6" x14ac:dyDescent="0.2">
      <c r="A7435" s="202" t="s">
        <v>12125</v>
      </c>
      <c r="B7435" s="203">
        <v>204.2</v>
      </c>
      <c r="D7435" s="53" t="s">
        <v>11160</v>
      </c>
      <c r="E7435" s="55" t="s">
        <v>11161</v>
      </c>
      <c r="F7435" s="53" t="s">
        <v>83</v>
      </c>
    </row>
    <row r="7436" spans="1:6" x14ac:dyDescent="0.2">
      <c r="A7436" s="202" t="s">
        <v>12126</v>
      </c>
      <c r="B7436" s="203">
        <v>330</v>
      </c>
      <c r="D7436" s="53" t="s">
        <v>11162</v>
      </c>
      <c r="E7436" s="55" t="s">
        <v>11161</v>
      </c>
      <c r="F7436" s="53" t="s">
        <v>83</v>
      </c>
    </row>
    <row r="7437" spans="1:6" x14ac:dyDescent="0.2">
      <c r="A7437" s="202" t="s">
        <v>12128</v>
      </c>
      <c r="B7437" s="203">
        <v>330</v>
      </c>
      <c r="D7437" s="53" t="s">
        <v>11163</v>
      </c>
      <c r="E7437" s="55" t="s">
        <v>11164</v>
      </c>
      <c r="F7437" s="53" t="s">
        <v>83</v>
      </c>
    </row>
    <row r="7438" spans="1:6" x14ac:dyDescent="0.2">
      <c r="A7438" s="202" t="s">
        <v>12129</v>
      </c>
      <c r="B7438" s="203">
        <v>394.57</v>
      </c>
      <c r="D7438" s="53" t="s">
        <v>11165</v>
      </c>
      <c r="E7438" s="55" t="s">
        <v>11164</v>
      </c>
      <c r="F7438" s="53" t="s">
        <v>83</v>
      </c>
    </row>
    <row r="7439" spans="1:6" x14ac:dyDescent="0.2">
      <c r="A7439" s="202" t="s">
        <v>12131</v>
      </c>
      <c r="B7439" s="203">
        <v>394.57</v>
      </c>
      <c r="D7439" s="53" t="s">
        <v>11166</v>
      </c>
      <c r="E7439" s="55" t="s">
        <v>11167</v>
      </c>
      <c r="F7439" s="53" t="s">
        <v>83</v>
      </c>
    </row>
    <row r="7440" spans="1:6" x14ac:dyDescent="0.2">
      <c r="A7440" s="202" t="s">
        <v>12132</v>
      </c>
      <c r="B7440" s="203">
        <v>515</v>
      </c>
      <c r="D7440" s="53" t="s">
        <v>11168</v>
      </c>
      <c r="E7440" s="55" t="s">
        <v>11167</v>
      </c>
      <c r="F7440" s="53" t="s">
        <v>83</v>
      </c>
    </row>
    <row r="7441" spans="1:6" x14ac:dyDescent="0.2">
      <c r="A7441" s="202" t="s">
        <v>12134</v>
      </c>
      <c r="B7441" s="203">
        <v>515</v>
      </c>
      <c r="D7441" s="53" t="s">
        <v>11169</v>
      </c>
      <c r="E7441" s="55" t="s">
        <v>11170</v>
      </c>
      <c r="F7441" s="53" t="s">
        <v>83</v>
      </c>
    </row>
    <row r="7442" spans="1:6" x14ac:dyDescent="0.2">
      <c r="A7442" s="202" t="s">
        <v>12135</v>
      </c>
      <c r="B7442" s="203">
        <v>639.33000000000004</v>
      </c>
      <c r="D7442" s="53" t="s">
        <v>11171</v>
      </c>
      <c r="E7442" s="55" t="s">
        <v>11170</v>
      </c>
      <c r="F7442" s="53" t="s">
        <v>83</v>
      </c>
    </row>
    <row r="7443" spans="1:6" x14ac:dyDescent="0.2">
      <c r="A7443" s="202" t="s">
        <v>12137</v>
      </c>
      <c r="B7443" s="203">
        <v>639.33000000000004</v>
      </c>
      <c r="D7443" s="53" t="s">
        <v>11172</v>
      </c>
      <c r="E7443" s="55" t="s">
        <v>11173</v>
      </c>
      <c r="F7443" s="53" t="s">
        <v>83</v>
      </c>
    </row>
    <row r="7444" spans="1:6" x14ac:dyDescent="0.2">
      <c r="A7444" s="202" t="s">
        <v>12138</v>
      </c>
      <c r="B7444" s="203">
        <v>799</v>
      </c>
      <c r="D7444" s="53" t="s">
        <v>11174</v>
      </c>
      <c r="E7444" s="55" t="s">
        <v>11173</v>
      </c>
      <c r="F7444" s="53" t="s">
        <v>83</v>
      </c>
    </row>
    <row r="7445" spans="1:6" x14ac:dyDescent="0.2">
      <c r="A7445" s="202" t="s">
        <v>12140</v>
      </c>
      <c r="B7445" s="203">
        <v>799</v>
      </c>
      <c r="D7445" s="53" t="s">
        <v>11175</v>
      </c>
      <c r="E7445" s="55" t="s">
        <v>11176</v>
      </c>
      <c r="F7445" s="53" t="s">
        <v>83</v>
      </c>
    </row>
    <row r="7446" spans="1:6" x14ac:dyDescent="0.2">
      <c r="A7446" s="202" t="s">
        <v>12141</v>
      </c>
      <c r="B7446" s="203">
        <v>901.25</v>
      </c>
      <c r="D7446" s="53" t="s">
        <v>11177</v>
      </c>
      <c r="E7446" s="55" t="s">
        <v>11176</v>
      </c>
      <c r="F7446" s="53" t="s">
        <v>83</v>
      </c>
    </row>
    <row r="7447" spans="1:6" x14ac:dyDescent="0.2">
      <c r="A7447" s="202" t="s">
        <v>12143</v>
      </c>
      <c r="B7447" s="203">
        <v>901.25</v>
      </c>
      <c r="D7447" s="53" t="s">
        <v>11178</v>
      </c>
      <c r="E7447" s="55" t="s">
        <v>11179</v>
      </c>
      <c r="F7447" s="53" t="s">
        <v>83</v>
      </c>
    </row>
    <row r="7448" spans="1:6" x14ac:dyDescent="0.2">
      <c r="A7448" s="202" t="s">
        <v>12144</v>
      </c>
      <c r="B7448" s="203">
        <v>1300</v>
      </c>
      <c r="D7448" s="53" t="s">
        <v>11180</v>
      </c>
      <c r="E7448" s="55" t="s">
        <v>11179</v>
      </c>
      <c r="F7448" s="53" t="s">
        <v>83</v>
      </c>
    </row>
    <row r="7449" spans="1:6" x14ac:dyDescent="0.2">
      <c r="A7449" s="202" t="s">
        <v>12146</v>
      </c>
      <c r="B7449" s="203">
        <v>1300</v>
      </c>
      <c r="D7449" s="53" t="s">
        <v>11181</v>
      </c>
      <c r="E7449" s="55" t="s">
        <v>11182</v>
      </c>
      <c r="F7449" s="53" t="s">
        <v>83</v>
      </c>
    </row>
    <row r="7450" spans="1:6" x14ac:dyDescent="0.2">
      <c r="A7450" s="202" t="s">
        <v>12147</v>
      </c>
      <c r="B7450" s="203">
        <v>1920</v>
      </c>
      <c r="D7450" s="53" t="s">
        <v>11183</v>
      </c>
      <c r="E7450" s="55" t="s">
        <v>11182</v>
      </c>
      <c r="F7450" s="53" t="s">
        <v>83</v>
      </c>
    </row>
    <row r="7451" spans="1:6" x14ac:dyDescent="0.2">
      <c r="A7451" s="202" t="s">
        <v>12149</v>
      </c>
      <c r="B7451" s="203">
        <v>1920</v>
      </c>
      <c r="D7451" s="53" t="s">
        <v>11184</v>
      </c>
      <c r="E7451" s="55" t="s">
        <v>11185</v>
      </c>
      <c r="F7451" s="53" t="s">
        <v>83</v>
      </c>
    </row>
    <row r="7452" spans="1:6" x14ac:dyDescent="0.2">
      <c r="A7452" s="202" t="s">
        <v>12150</v>
      </c>
      <c r="B7452" s="203">
        <v>252.35</v>
      </c>
      <c r="D7452" s="53" t="s">
        <v>11186</v>
      </c>
      <c r="E7452" s="55" t="s">
        <v>11185</v>
      </c>
      <c r="F7452" s="53" t="s">
        <v>83</v>
      </c>
    </row>
    <row r="7453" spans="1:6" x14ac:dyDescent="0.2">
      <c r="A7453" s="202" t="s">
        <v>12152</v>
      </c>
      <c r="B7453" s="203">
        <v>252.35</v>
      </c>
      <c r="D7453" s="53" t="s">
        <v>11187</v>
      </c>
      <c r="E7453" s="55" t="s">
        <v>11188</v>
      </c>
      <c r="F7453" s="53" t="s">
        <v>83</v>
      </c>
    </row>
    <row r="7454" spans="1:6" x14ac:dyDescent="0.2">
      <c r="A7454" s="202" t="s">
        <v>12153</v>
      </c>
      <c r="B7454" s="203">
        <v>355</v>
      </c>
      <c r="D7454" s="53" t="s">
        <v>11189</v>
      </c>
      <c r="E7454" s="55" t="s">
        <v>11188</v>
      </c>
      <c r="F7454" s="53" t="s">
        <v>83</v>
      </c>
    </row>
    <row r="7455" spans="1:6" x14ac:dyDescent="0.2">
      <c r="A7455" s="202" t="s">
        <v>12155</v>
      </c>
      <c r="B7455" s="203">
        <v>355</v>
      </c>
      <c r="D7455" s="53" t="s">
        <v>11190</v>
      </c>
      <c r="E7455" s="55" t="s">
        <v>11191</v>
      </c>
      <c r="F7455" s="53" t="s">
        <v>83</v>
      </c>
    </row>
    <row r="7456" spans="1:6" x14ac:dyDescent="0.2">
      <c r="A7456" s="202" t="s">
        <v>12156</v>
      </c>
      <c r="B7456" s="203">
        <v>462.47</v>
      </c>
      <c r="D7456" s="53" t="s">
        <v>11192</v>
      </c>
      <c r="E7456" s="55" t="s">
        <v>11191</v>
      </c>
      <c r="F7456" s="53" t="s">
        <v>83</v>
      </c>
    </row>
    <row r="7457" spans="1:6" x14ac:dyDescent="0.2">
      <c r="A7457" s="202" t="s">
        <v>12158</v>
      </c>
      <c r="B7457" s="203">
        <v>462.47</v>
      </c>
      <c r="D7457" s="53" t="s">
        <v>11193</v>
      </c>
      <c r="E7457" s="55" t="s">
        <v>11194</v>
      </c>
      <c r="F7457" s="53" t="s">
        <v>83</v>
      </c>
    </row>
    <row r="7458" spans="1:6" x14ac:dyDescent="0.2">
      <c r="A7458" s="202" t="s">
        <v>12159</v>
      </c>
      <c r="B7458" s="203">
        <v>585</v>
      </c>
      <c r="D7458" s="53" t="s">
        <v>11195</v>
      </c>
      <c r="E7458" s="55" t="s">
        <v>11194</v>
      </c>
      <c r="F7458" s="53" t="s">
        <v>83</v>
      </c>
    </row>
    <row r="7459" spans="1:6" x14ac:dyDescent="0.2">
      <c r="A7459" s="202" t="s">
        <v>12161</v>
      </c>
      <c r="B7459" s="203">
        <v>585</v>
      </c>
      <c r="D7459" s="53" t="s">
        <v>11196</v>
      </c>
      <c r="E7459" s="55" t="s">
        <v>11197</v>
      </c>
      <c r="F7459" s="53" t="s">
        <v>83</v>
      </c>
    </row>
    <row r="7460" spans="1:6" x14ac:dyDescent="0.2">
      <c r="A7460" s="202" t="s">
        <v>12162</v>
      </c>
      <c r="B7460" s="203">
        <v>708.56</v>
      </c>
      <c r="D7460" s="53" t="s">
        <v>11198</v>
      </c>
      <c r="E7460" s="55" t="s">
        <v>11197</v>
      </c>
      <c r="F7460" s="53" t="s">
        <v>83</v>
      </c>
    </row>
    <row r="7461" spans="1:6" x14ac:dyDescent="0.2">
      <c r="A7461" s="202" t="s">
        <v>12164</v>
      </c>
      <c r="B7461" s="203">
        <v>708.56</v>
      </c>
      <c r="D7461" s="53" t="s">
        <v>11199</v>
      </c>
      <c r="E7461" s="55" t="s">
        <v>11200</v>
      </c>
      <c r="F7461" s="53" t="s">
        <v>83</v>
      </c>
    </row>
    <row r="7462" spans="1:6" x14ac:dyDescent="0.2">
      <c r="A7462" s="202" t="s">
        <v>12165</v>
      </c>
      <c r="B7462" s="203">
        <v>913.92</v>
      </c>
      <c r="D7462" s="53" t="s">
        <v>11201</v>
      </c>
      <c r="E7462" s="55" t="s">
        <v>11200</v>
      </c>
      <c r="F7462" s="53" t="s">
        <v>83</v>
      </c>
    </row>
    <row r="7463" spans="1:6" x14ac:dyDescent="0.2">
      <c r="A7463" s="202" t="s">
        <v>12167</v>
      </c>
      <c r="B7463" s="203">
        <v>913.92</v>
      </c>
      <c r="D7463" s="53" t="s">
        <v>11202</v>
      </c>
      <c r="E7463" s="55" t="s">
        <v>11203</v>
      </c>
      <c r="F7463" s="53" t="s">
        <v>83</v>
      </c>
    </row>
    <row r="7464" spans="1:6" x14ac:dyDescent="0.2">
      <c r="A7464" s="202" t="s">
        <v>12168</v>
      </c>
      <c r="B7464" s="203">
        <v>1060.9000000000001</v>
      </c>
      <c r="D7464" s="53" t="s">
        <v>11204</v>
      </c>
      <c r="E7464" s="55" t="s">
        <v>11203</v>
      </c>
      <c r="F7464" s="53" t="s">
        <v>83</v>
      </c>
    </row>
    <row r="7465" spans="1:6" x14ac:dyDescent="0.2">
      <c r="A7465" s="202" t="s">
        <v>12170</v>
      </c>
      <c r="B7465" s="203">
        <v>1060.9000000000001</v>
      </c>
      <c r="D7465" s="53" t="s">
        <v>11205</v>
      </c>
      <c r="E7465" s="55" t="s">
        <v>11206</v>
      </c>
      <c r="F7465" s="53" t="s">
        <v>83</v>
      </c>
    </row>
    <row r="7466" spans="1:6" x14ac:dyDescent="0.2">
      <c r="A7466" s="202" t="s">
        <v>12171</v>
      </c>
      <c r="B7466" s="203">
        <v>1528.52</v>
      </c>
      <c r="D7466" s="53" t="s">
        <v>11207</v>
      </c>
      <c r="E7466" s="55" t="s">
        <v>11206</v>
      </c>
      <c r="F7466" s="53" t="s">
        <v>83</v>
      </c>
    </row>
    <row r="7467" spans="1:6" x14ac:dyDescent="0.2">
      <c r="A7467" s="202" t="s">
        <v>12173</v>
      </c>
      <c r="B7467" s="203">
        <v>1528.52</v>
      </c>
      <c r="D7467" s="53" t="s">
        <v>11208</v>
      </c>
      <c r="E7467" s="55" t="s">
        <v>11209</v>
      </c>
      <c r="F7467" s="53" t="s">
        <v>83</v>
      </c>
    </row>
    <row r="7468" spans="1:6" x14ac:dyDescent="0.2">
      <c r="A7468" s="202" t="s">
        <v>12174</v>
      </c>
      <c r="B7468" s="203">
        <v>2050</v>
      </c>
      <c r="D7468" s="53" t="s">
        <v>11210</v>
      </c>
      <c r="E7468" s="55" t="s">
        <v>11209</v>
      </c>
      <c r="F7468" s="53" t="s">
        <v>83</v>
      </c>
    </row>
    <row r="7469" spans="1:6" x14ac:dyDescent="0.2">
      <c r="A7469" s="202" t="s">
        <v>12176</v>
      </c>
      <c r="B7469" s="203">
        <v>2050</v>
      </c>
      <c r="D7469" s="53" t="s">
        <v>11211</v>
      </c>
      <c r="E7469" s="55" t="s">
        <v>11212</v>
      </c>
      <c r="F7469" s="53" t="s">
        <v>83</v>
      </c>
    </row>
    <row r="7470" spans="1:6" x14ac:dyDescent="0.2">
      <c r="A7470" s="202" t="s">
        <v>12177</v>
      </c>
      <c r="B7470" s="203">
        <v>142</v>
      </c>
      <c r="D7470" s="53" t="s">
        <v>11213</v>
      </c>
      <c r="E7470" s="55" t="s">
        <v>11212</v>
      </c>
      <c r="F7470" s="53" t="s">
        <v>83</v>
      </c>
    </row>
    <row r="7471" spans="1:6" x14ac:dyDescent="0.2">
      <c r="A7471" s="202" t="s">
        <v>12179</v>
      </c>
      <c r="B7471" s="203">
        <v>142</v>
      </c>
      <c r="D7471" s="53" t="s">
        <v>11214</v>
      </c>
      <c r="E7471" s="55" t="s">
        <v>11215</v>
      </c>
      <c r="F7471" s="53" t="s">
        <v>83</v>
      </c>
    </row>
    <row r="7472" spans="1:6" x14ac:dyDescent="0.2">
      <c r="A7472" s="202" t="s">
        <v>12180</v>
      </c>
      <c r="B7472" s="203">
        <v>144.19999999999999</v>
      </c>
      <c r="D7472" s="53" t="s">
        <v>11216</v>
      </c>
      <c r="E7472" s="55" t="s">
        <v>11215</v>
      </c>
      <c r="F7472" s="53" t="s">
        <v>83</v>
      </c>
    </row>
    <row r="7473" spans="1:6" x14ac:dyDescent="0.2">
      <c r="A7473" s="202" t="s">
        <v>12182</v>
      </c>
      <c r="B7473" s="203">
        <v>144.19999999999999</v>
      </c>
      <c r="D7473" s="53" t="s">
        <v>11217</v>
      </c>
      <c r="E7473" s="55" t="s">
        <v>11218</v>
      </c>
      <c r="F7473" s="53" t="s">
        <v>83</v>
      </c>
    </row>
    <row r="7474" spans="1:6" x14ac:dyDescent="0.2">
      <c r="A7474" s="202" t="s">
        <v>12183</v>
      </c>
      <c r="B7474" s="203">
        <v>190</v>
      </c>
      <c r="D7474" s="53" t="s">
        <v>11219</v>
      </c>
      <c r="E7474" s="55" t="s">
        <v>11218</v>
      </c>
      <c r="F7474" s="53" t="s">
        <v>83</v>
      </c>
    </row>
    <row r="7475" spans="1:6" x14ac:dyDescent="0.2">
      <c r="A7475" s="202" t="s">
        <v>12185</v>
      </c>
      <c r="B7475" s="203">
        <v>190</v>
      </c>
      <c r="D7475" s="53" t="s">
        <v>11220</v>
      </c>
      <c r="E7475" s="55" t="s">
        <v>11221</v>
      </c>
      <c r="F7475" s="53" t="s">
        <v>83</v>
      </c>
    </row>
    <row r="7476" spans="1:6" x14ac:dyDescent="0.2">
      <c r="A7476" s="202" t="s">
        <v>12186</v>
      </c>
      <c r="B7476" s="203">
        <v>260</v>
      </c>
      <c r="D7476" s="53" t="s">
        <v>11222</v>
      </c>
      <c r="E7476" s="55" t="s">
        <v>11221</v>
      </c>
      <c r="F7476" s="53" t="s">
        <v>83</v>
      </c>
    </row>
    <row r="7477" spans="1:6" x14ac:dyDescent="0.2">
      <c r="A7477" s="202" t="s">
        <v>12188</v>
      </c>
      <c r="B7477" s="203">
        <v>260</v>
      </c>
      <c r="D7477" s="53" t="s">
        <v>11223</v>
      </c>
      <c r="E7477" s="55" t="s">
        <v>11224</v>
      </c>
      <c r="F7477" s="53" t="s">
        <v>83</v>
      </c>
    </row>
    <row r="7478" spans="1:6" x14ac:dyDescent="0.2">
      <c r="A7478" s="202" t="s">
        <v>12189</v>
      </c>
      <c r="B7478" s="203">
        <v>317</v>
      </c>
      <c r="D7478" s="53" t="s">
        <v>11225</v>
      </c>
      <c r="E7478" s="55" t="s">
        <v>11224</v>
      </c>
      <c r="F7478" s="53" t="s">
        <v>83</v>
      </c>
    </row>
    <row r="7479" spans="1:6" x14ac:dyDescent="0.2">
      <c r="A7479" s="202" t="s">
        <v>12191</v>
      </c>
      <c r="B7479" s="203">
        <v>317</v>
      </c>
      <c r="D7479" s="53" t="s">
        <v>11226</v>
      </c>
      <c r="E7479" s="55" t="s">
        <v>11227</v>
      </c>
      <c r="F7479" s="53" t="s">
        <v>83</v>
      </c>
    </row>
    <row r="7480" spans="1:6" x14ac:dyDescent="0.2">
      <c r="A7480" s="202" t="s">
        <v>12192</v>
      </c>
      <c r="B7480" s="203">
        <v>381</v>
      </c>
      <c r="D7480" s="53" t="s">
        <v>11228</v>
      </c>
      <c r="E7480" s="55" t="s">
        <v>11227</v>
      </c>
      <c r="F7480" s="53" t="s">
        <v>83</v>
      </c>
    </row>
    <row r="7481" spans="1:6" x14ac:dyDescent="0.2">
      <c r="A7481" s="202" t="s">
        <v>12194</v>
      </c>
      <c r="B7481" s="203">
        <v>381</v>
      </c>
      <c r="D7481" s="53" t="s">
        <v>11229</v>
      </c>
      <c r="E7481" s="55" t="s">
        <v>11230</v>
      </c>
      <c r="F7481" s="53" t="s">
        <v>201</v>
      </c>
    </row>
    <row r="7482" spans="1:6" x14ac:dyDescent="0.2">
      <c r="A7482" s="202" t="s">
        <v>12195</v>
      </c>
      <c r="B7482" s="203">
        <v>483</v>
      </c>
      <c r="D7482" s="53" t="s">
        <v>11231</v>
      </c>
      <c r="E7482" s="55" t="s">
        <v>11230</v>
      </c>
      <c r="F7482" s="53" t="s">
        <v>201</v>
      </c>
    </row>
    <row r="7483" spans="1:6" x14ac:dyDescent="0.2">
      <c r="A7483" s="202" t="s">
        <v>12197</v>
      </c>
      <c r="B7483" s="203">
        <v>483</v>
      </c>
      <c r="D7483" s="53" t="s">
        <v>11232</v>
      </c>
      <c r="E7483" s="55" t="s">
        <v>11233</v>
      </c>
      <c r="F7483" s="53" t="s">
        <v>201</v>
      </c>
    </row>
    <row r="7484" spans="1:6" x14ac:dyDescent="0.2">
      <c r="A7484" s="202" t="s">
        <v>12198</v>
      </c>
      <c r="B7484" s="203">
        <v>599</v>
      </c>
      <c r="D7484" s="53" t="s">
        <v>11234</v>
      </c>
      <c r="E7484" s="55" t="s">
        <v>11233</v>
      </c>
      <c r="F7484" s="53" t="s">
        <v>201</v>
      </c>
    </row>
    <row r="7485" spans="1:6" x14ac:dyDescent="0.2">
      <c r="A7485" s="202" t="s">
        <v>12200</v>
      </c>
      <c r="B7485" s="203">
        <v>599</v>
      </c>
      <c r="D7485" s="53" t="s">
        <v>11235</v>
      </c>
      <c r="E7485" s="55" t="s">
        <v>11236</v>
      </c>
      <c r="F7485" s="53" t="s">
        <v>201</v>
      </c>
    </row>
    <row r="7486" spans="1:6" x14ac:dyDescent="0.2">
      <c r="A7486" s="202" t="s">
        <v>12201</v>
      </c>
      <c r="B7486" s="203">
        <v>769</v>
      </c>
      <c r="D7486" s="53" t="s">
        <v>11237</v>
      </c>
      <c r="E7486" s="55" t="s">
        <v>11236</v>
      </c>
      <c r="F7486" s="53" t="s">
        <v>201</v>
      </c>
    </row>
    <row r="7487" spans="1:6" x14ac:dyDescent="0.2">
      <c r="A7487" s="202" t="s">
        <v>12203</v>
      </c>
      <c r="B7487" s="203">
        <v>769</v>
      </c>
      <c r="D7487" s="53" t="s">
        <v>11238</v>
      </c>
      <c r="E7487" s="55" t="s">
        <v>11239</v>
      </c>
      <c r="F7487" s="53" t="s">
        <v>201</v>
      </c>
    </row>
    <row r="7488" spans="1:6" x14ac:dyDescent="0.2">
      <c r="A7488" s="202" t="s">
        <v>12204</v>
      </c>
      <c r="B7488" s="203">
        <v>1240</v>
      </c>
      <c r="D7488" s="53" t="s">
        <v>11240</v>
      </c>
      <c r="E7488" s="55" t="s">
        <v>11239</v>
      </c>
      <c r="F7488" s="53" t="s">
        <v>201</v>
      </c>
    </row>
    <row r="7489" spans="1:6" x14ac:dyDescent="0.2">
      <c r="A7489" s="202" t="s">
        <v>12206</v>
      </c>
      <c r="B7489" s="203">
        <v>1240</v>
      </c>
      <c r="D7489" s="53" t="s">
        <v>11241</v>
      </c>
      <c r="E7489" s="55" t="s">
        <v>11242</v>
      </c>
      <c r="F7489" s="53" t="s">
        <v>201</v>
      </c>
    </row>
    <row r="7490" spans="1:6" x14ac:dyDescent="0.2">
      <c r="A7490" s="202" t="s">
        <v>12207</v>
      </c>
      <c r="B7490" s="203">
        <v>170</v>
      </c>
      <c r="D7490" s="53" t="s">
        <v>11243</v>
      </c>
      <c r="E7490" s="55" t="s">
        <v>11242</v>
      </c>
      <c r="F7490" s="53" t="s">
        <v>201</v>
      </c>
    </row>
    <row r="7491" spans="1:6" x14ac:dyDescent="0.2">
      <c r="A7491" s="202" t="s">
        <v>12209</v>
      </c>
      <c r="B7491" s="203">
        <v>170</v>
      </c>
      <c r="D7491" s="53" t="s">
        <v>11244</v>
      </c>
      <c r="E7491" s="55" t="s">
        <v>11245</v>
      </c>
      <c r="F7491" s="53" t="s">
        <v>201</v>
      </c>
    </row>
    <row r="7492" spans="1:6" x14ac:dyDescent="0.2">
      <c r="A7492" s="202" t="s">
        <v>12210</v>
      </c>
      <c r="B7492" s="203">
        <v>177.96</v>
      </c>
      <c r="D7492" s="53" t="s">
        <v>11246</v>
      </c>
      <c r="E7492" s="55" t="s">
        <v>11245</v>
      </c>
      <c r="F7492" s="53" t="s">
        <v>201</v>
      </c>
    </row>
    <row r="7493" spans="1:6" x14ac:dyDescent="0.2">
      <c r="A7493" s="202" t="s">
        <v>12212</v>
      </c>
      <c r="B7493" s="203">
        <v>177.96</v>
      </c>
      <c r="D7493" s="53" t="s">
        <v>11247</v>
      </c>
      <c r="E7493" s="55" t="s">
        <v>11248</v>
      </c>
      <c r="F7493" s="53" t="s">
        <v>201</v>
      </c>
    </row>
    <row r="7494" spans="1:6" x14ac:dyDescent="0.2">
      <c r="A7494" s="202" t="s">
        <v>12213</v>
      </c>
      <c r="B7494" s="203">
        <v>243.34</v>
      </c>
      <c r="D7494" s="53" t="s">
        <v>11249</v>
      </c>
      <c r="E7494" s="55" t="s">
        <v>11248</v>
      </c>
      <c r="F7494" s="53" t="s">
        <v>201</v>
      </c>
    </row>
    <row r="7495" spans="1:6" x14ac:dyDescent="0.2">
      <c r="A7495" s="202" t="s">
        <v>12215</v>
      </c>
      <c r="B7495" s="203">
        <v>243.34</v>
      </c>
      <c r="D7495" s="53" t="s">
        <v>11250</v>
      </c>
      <c r="E7495" s="55" t="s">
        <v>11251</v>
      </c>
      <c r="F7495" s="53" t="s">
        <v>201</v>
      </c>
    </row>
    <row r="7496" spans="1:6" x14ac:dyDescent="0.2">
      <c r="A7496" s="202" t="s">
        <v>12216</v>
      </c>
      <c r="B7496" s="203">
        <v>250</v>
      </c>
      <c r="D7496" s="53" t="s">
        <v>11252</v>
      </c>
      <c r="E7496" s="55" t="s">
        <v>11251</v>
      </c>
      <c r="F7496" s="53" t="s">
        <v>201</v>
      </c>
    </row>
    <row r="7497" spans="1:6" x14ac:dyDescent="0.2">
      <c r="A7497" s="202" t="s">
        <v>12218</v>
      </c>
      <c r="B7497" s="203">
        <v>250</v>
      </c>
      <c r="D7497" s="53" t="s">
        <v>11253</v>
      </c>
      <c r="E7497" s="55" t="s">
        <v>11254</v>
      </c>
      <c r="F7497" s="53" t="s">
        <v>201</v>
      </c>
    </row>
    <row r="7498" spans="1:6" x14ac:dyDescent="0.2">
      <c r="A7498" s="202" t="s">
        <v>12219</v>
      </c>
      <c r="B7498" s="203">
        <v>440</v>
      </c>
      <c r="D7498" s="53" t="s">
        <v>11255</v>
      </c>
      <c r="E7498" s="55" t="s">
        <v>11254</v>
      </c>
      <c r="F7498" s="53" t="s">
        <v>201</v>
      </c>
    </row>
    <row r="7499" spans="1:6" x14ac:dyDescent="0.2">
      <c r="A7499" s="202" t="s">
        <v>12221</v>
      </c>
      <c r="B7499" s="203">
        <v>440</v>
      </c>
      <c r="D7499" s="53" t="s">
        <v>11256</v>
      </c>
      <c r="E7499" s="55" t="s">
        <v>11257</v>
      </c>
      <c r="F7499" s="53" t="s">
        <v>201</v>
      </c>
    </row>
    <row r="7500" spans="1:6" x14ac:dyDescent="0.2">
      <c r="A7500" s="202" t="s">
        <v>12222</v>
      </c>
      <c r="B7500" s="203">
        <v>550</v>
      </c>
      <c r="D7500" s="53" t="s">
        <v>11258</v>
      </c>
      <c r="E7500" s="55" t="s">
        <v>11257</v>
      </c>
      <c r="F7500" s="53" t="s">
        <v>201</v>
      </c>
    </row>
    <row r="7501" spans="1:6" x14ac:dyDescent="0.2">
      <c r="A7501" s="202" t="s">
        <v>12224</v>
      </c>
      <c r="B7501" s="203">
        <v>550</v>
      </c>
      <c r="D7501" s="53" t="s">
        <v>11259</v>
      </c>
      <c r="E7501" s="55" t="s">
        <v>11260</v>
      </c>
      <c r="F7501" s="53" t="s">
        <v>201</v>
      </c>
    </row>
    <row r="7502" spans="1:6" x14ac:dyDescent="0.2">
      <c r="A7502" s="202" t="s">
        <v>12225</v>
      </c>
      <c r="B7502" s="203">
        <v>700</v>
      </c>
      <c r="D7502" s="53" t="s">
        <v>11261</v>
      </c>
      <c r="E7502" s="55" t="s">
        <v>11260</v>
      </c>
      <c r="F7502" s="53" t="s">
        <v>201</v>
      </c>
    </row>
    <row r="7503" spans="1:6" x14ac:dyDescent="0.2">
      <c r="A7503" s="202" t="s">
        <v>12227</v>
      </c>
      <c r="B7503" s="203">
        <v>700</v>
      </c>
      <c r="D7503" s="53" t="s">
        <v>11262</v>
      </c>
      <c r="E7503" s="55" t="s">
        <v>11263</v>
      </c>
      <c r="F7503" s="53" t="s">
        <v>201</v>
      </c>
    </row>
    <row r="7504" spans="1:6" x14ac:dyDescent="0.2">
      <c r="A7504" s="202" t="s">
        <v>12228</v>
      </c>
      <c r="B7504" s="203">
        <v>805.88</v>
      </c>
      <c r="D7504" s="53" t="s">
        <v>11264</v>
      </c>
      <c r="E7504" s="55" t="s">
        <v>11263</v>
      </c>
      <c r="F7504" s="53" t="s">
        <v>201</v>
      </c>
    </row>
    <row r="7505" spans="1:6" x14ac:dyDescent="0.2">
      <c r="A7505" s="202" t="s">
        <v>12230</v>
      </c>
      <c r="B7505" s="203">
        <v>805.88</v>
      </c>
      <c r="D7505" s="53" t="s">
        <v>11265</v>
      </c>
      <c r="E7505" s="55" t="s">
        <v>11266</v>
      </c>
      <c r="F7505" s="53" t="s">
        <v>201</v>
      </c>
    </row>
    <row r="7506" spans="1:6" x14ac:dyDescent="0.2">
      <c r="A7506" s="202" t="s">
        <v>12231</v>
      </c>
      <c r="B7506" s="203">
        <v>880</v>
      </c>
      <c r="D7506" s="53" t="s">
        <v>11267</v>
      </c>
      <c r="E7506" s="55" t="s">
        <v>11266</v>
      </c>
      <c r="F7506" s="53" t="s">
        <v>201</v>
      </c>
    </row>
    <row r="7507" spans="1:6" x14ac:dyDescent="0.2">
      <c r="A7507" s="202" t="s">
        <v>12233</v>
      </c>
      <c r="B7507" s="203">
        <v>880</v>
      </c>
      <c r="D7507" s="53" t="s">
        <v>11268</v>
      </c>
      <c r="E7507" s="55" t="s">
        <v>11269</v>
      </c>
      <c r="F7507" s="53" t="s">
        <v>201</v>
      </c>
    </row>
    <row r="7508" spans="1:6" x14ac:dyDescent="0.2">
      <c r="A7508" s="202" t="s">
        <v>12234</v>
      </c>
      <c r="B7508" s="203">
        <v>1400</v>
      </c>
      <c r="D7508" s="53" t="s">
        <v>11270</v>
      </c>
      <c r="E7508" s="55" t="s">
        <v>11269</v>
      </c>
      <c r="F7508" s="53" t="s">
        <v>201</v>
      </c>
    </row>
    <row r="7509" spans="1:6" x14ac:dyDescent="0.2">
      <c r="A7509" s="202" t="s">
        <v>12236</v>
      </c>
      <c r="B7509" s="203">
        <v>1400</v>
      </c>
      <c r="D7509" s="53" t="s">
        <v>11271</v>
      </c>
      <c r="E7509" s="55" t="s">
        <v>11272</v>
      </c>
      <c r="F7509" s="53" t="s">
        <v>201</v>
      </c>
    </row>
    <row r="7510" spans="1:6" x14ac:dyDescent="0.2">
      <c r="A7510" s="202" t="s">
        <v>12237</v>
      </c>
      <c r="B7510" s="203">
        <v>205</v>
      </c>
      <c r="D7510" s="53" t="s">
        <v>11273</v>
      </c>
      <c r="E7510" s="55" t="s">
        <v>11272</v>
      </c>
      <c r="F7510" s="53" t="s">
        <v>201</v>
      </c>
    </row>
    <row r="7511" spans="1:6" x14ac:dyDescent="0.2">
      <c r="A7511" s="202" t="s">
        <v>12239</v>
      </c>
      <c r="B7511" s="203">
        <v>205</v>
      </c>
      <c r="D7511" s="53" t="s">
        <v>11274</v>
      </c>
      <c r="E7511" s="55" t="s">
        <v>11275</v>
      </c>
      <c r="F7511" s="53" t="s">
        <v>201</v>
      </c>
    </row>
    <row r="7512" spans="1:6" x14ac:dyDescent="0.2">
      <c r="A7512" s="202" t="s">
        <v>12240</v>
      </c>
      <c r="B7512" s="203">
        <v>211.72</v>
      </c>
      <c r="D7512" s="53" t="s">
        <v>11276</v>
      </c>
      <c r="E7512" s="55" t="s">
        <v>11275</v>
      </c>
      <c r="F7512" s="53" t="s">
        <v>201</v>
      </c>
    </row>
    <row r="7513" spans="1:6" x14ac:dyDescent="0.2">
      <c r="A7513" s="202" t="s">
        <v>12242</v>
      </c>
      <c r="B7513" s="203">
        <v>211.72</v>
      </c>
      <c r="D7513" s="53" t="s">
        <v>11277</v>
      </c>
      <c r="E7513" s="55" t="s">
        <v>11278</v>
      </c>
      <c r="F7513" s="53" t="s">
        <v>201</v>
      </c>
    </row>
    <row r="7514" spans="1:6" x14ac:dyDescent="0.2">
      <c r="A7514" s="202" t="s">
        <v>12243</v>
      </c>
      <c r="B7514" s="203">
        <v>286.2</v>
      </c>
      <c r="D7514" s="53" t="s">
        <v>11279</v>
      </c>
      <c r="E7514" s="55" t="s">
        <v>11278</v>
      </c>
      <c r="F7514" s="53" t="s">
        <v>201</v>
      </c>
    </row>
    <row r="7515" spans="1:6" x14ac:dyDescent="0.2">
      <c r="A7515" s="202" t="s">
        <v>12245</v>
      </c>
      <c r="B7515" s="203">
        <v>286.2</v>
      </c>
      <c r="D7515" s="53" t="s">
        <v>11280</v>
      </c>
      <c r="E7515" s="55" t="s">
        <v>11281</v>
      </c>
      <c r="F7515" s="53" t="s">
        <v>201</v>
      </c>
    </row>
    <row r="7516" spans="1:6" x14ac:dyDescent="0.2">
      <c r="A7516" s="202" t="s">
        <v>12246</v>
      </c>
      <c r="B7516" s="203">
        <v>339.93</v>
      </c>
      <c r="D7516" s="53" t="s">
        <v>11282</v>
      </c>
      <c r="E7516" s="55" t="s">
        <v>11281</v>
      </c>
      <c r="F7516" s="53" t="s">
        <v>201</v>
      </c>
    </row>
    <row r="7517" spans="1:6" x14ac:dyDescent="0.2">
      <c r="A7517" s="202" t="s">
        <v>12248</v>
      </c>
      <c r="B7517" s="203">
        <v>339.93</v>
      </c>
      <c r="D7517" s="53" t="s">
        <v>11283</v>
      </c>
      <c r="E7517" s="55" t="s">
        <v>11284</v>
      </c>
      <c r="F7517" s="53" t="s">
        <v>201</v>
      </c>
    </row>
    <row r="7518" spans="1:6" x14ac:dyDescent="0.2">
      <c r="A7518" s="202" t="s">
        <v>12249</v>
      </c>
      <c r="B7518" s="203">
        <v>430</v>
      </c>
      <c r="D7518" s="53" t="s">
        <v>11285</v>
      </c>
      <c r="E7518" s="55" t="s">
        <v>11284</v>
      </c>
      <c r="F7518" s="53" t="s">
        <v>201</v>
      </c>
    </row>
    <row r="7519" spans="1:6" x14ac:dyDescent="0.2">
      <c r="A7519" s="202" t="s">
        <v>12251</v>
      </c>
      <c r="B7519" s="203">
        <v>430</v>
      </c>
      <c r="D7519" s="53" t="s">
        <v>11286</v>
      </c>
      <c r="E7519" s="55" t="s">
        <v>11287</v>
      </c>
      <c r="F7519" s="53" t="s">
        <v>201</v>
      </c>
    </row>
    <row r="7520" spans="1:6" x14ac:dyDescent="0.2">
      <c r="A7520" s="202" t="s">
        <v>12252</v>
      </c>
      <c r="B7520" s="203">
        <v>505</v>
      </c>
      <c r="D7520" s="53" t="s">
        <v>11288</v>
      </c>
      <c r="E7520" s="55" t="s">
        <v>11287</v>
      </c>
      <c r="F7520" s="53" t="s">
        <v>201</v>
      </c>
    </row>
    <row r="7521" spans="1:6" x14ac:dyDescent="0.2">
      <c r="A7521" s="202" t="s">
        <v>12254</v>
      </c>
      <c r="B7521" s="203">
        <v>505</v>
      </c>
      <c r="D7521" s="53" t="s">
        <v>11289</v>
      </c>
      <c r="E7521" s="55" t="s">
        <v>11290</v>
      </c>
      <c r="F7521" s="53" t="s">
        <v>201</v>
      </c>
    </row>
    <row r="7522" spans="1:6" x14ac:dyDescent="0.2">
      <c r="A7522" s="202" t="s">
        <v>12258</v>
      </c>
      <c r="B7522" s="203">
        <v>810</v>
      </c>
      <c r="D7522" s="53" t="s">
        <v>11291</v>
      </c>
      <c r="E7522" s="55" t="s">
        <v>11290</v>
      </c>
      <c r="F7522" s="53" t="s">
        <v>201</v>
      </c>
    </row>
    <row r="7523" spans="1:6" x14ac:dyDescent="0.2">
      <c r="A7523" s="202" t="s">
        <v>12260</v>
      </c>
      <c r="B7523" s="203">
        <v>810</v>
      </c>
      <c r="D7523" s="53" t="s">
        <v>11292</v>
      </c>
      <c r="E7523" s="55" t="s">
        <v>11293</v>
      </c>
      <c r="F7523" s="53" t="s">
        <v>201</v>
      </c>
    </row>
    <row r="7524" spans="1:6" x14ac:dyDescent="0.2">
      <c r="A7524" s="202" t="s">
        <v>12261</v>
      </c>
      <c r="B7524" s="203">
        <v>1156.55</v>
      </c>
      <c r="D7524" s="53" t="s">
        <v>11294</v>
      </c>
      <c r="E7524" s="55" t="s">
        <v>11293</v>
      </c>
      <c r="F7524" s="53" t="s">
        <v>201</v>
      </c>
    </row>
    <row r="7525" spans="1:6" x14ac:dyDescent="0.2">
      <c r="A7525" s="202" t="s">
        <v>12263</v>
      </c>
      <c r="B7525" s="203">
        <v>1156.55</v>
      </c>
      <c r="D7525" s="53" t="s">
        <v>11295</v>
      </c>
      <c r="E7525" s="55" t="s">
        <v>11296</v>
      </c>
      <c r="F7525" s="53" t="s">
        <v>201</v>
      </c>
    </row>
    <row r="7526" spans="1:6" x14ac:dyDescent="0.2">
      <c r="A7526" s="202" t="s">
        <v>12264</v>
      </c>
      <c r="B7526" s="203">
        <v>1580</v>
      </c>
      <c r="D7526" s="53" t="s">
        <v>11297</v>
      </c>
      <c r="E7526" s="55" t="s">
        <v>11296</v>
      </c>
      <c r="F7526" s="53" t="s">
        <v>201</v>
      </c>
    </row>
    <row r="7527" spans="1:6" x14ac:dyDescent="0.2">
      <c r="A7527" s="202" t="s">
        <v>12266</v>
      </c>
      <c r="B7527" s="203">
        <v>1580</v>
      </c>
      <c r="D7527" s="53" t="s">
        <v>11298</v>
      </c>
      <c r="E7527" s="55" t="s">
        <v>11299</v>
      </c>
      <c r="F7527" s="53" t="s">
        <v>201</v>
      </c>
    </row>
    <row r="7528" spans="1:6" x14ac:dyDescent="0.2">
      <c r="A7528" s="202" t="s">
        <v>12267</v>
      </c>
      <c r="B7528" s="203">
        <v>240</v>
      </c>
      <c r="D7528" s="53" t="s">
        <v>11300</v>
      </c>
      <c r="E7528" s="55" t="s">
        <v>11299</v>
      </c>
      <c r="F7528" s="53" t="s">
        <v>201</v>
      </c>
    </row>
    <row r="7529" spans="1:6" x14ac:dyDescent="0.2">
      <c r="A7529" s="202" t="s">
        <v>12269</v>
      </c>
      <c r="B7529" s="203">
        <v>240</v>
      </c>
      <c r="D7529" s="53" t="s">
        <v>11301</v>
      </c>
      <c r="E7529" s="55" t="s">
        <v>11302</v>
      </c>
      <c r="F7529" s="53" t="s">
        <v>201</v>
      </c>
    </row>
    <row r="7530" spans="1:6" x14ac:dyDescent="0.2">
      <c r="A7530" s="202" t="s">
        <v>12270</v>
      </c>
      <c r="B7530" s="203">
        <v>260</v>
      </c>
      <c r="D7530" s="53" t="s">
        <v>11303</v>
      </c>
      <c r="E7530" s="55" t="s">
        <v>11302</v>
      </c>
      <c r="F7530" s="53" t="s">
        <v>201</v>
      </c>
    </row>
    <row r="7531" spans="1:6" x14ac:dyDescent="0.2">
      <c r="A7531" s="202" t="s">
        <v>12272</v>
      </c>
      <c r="B7531" s="203">
        <v>260</v>
      </c>
      <c r="D7531" s="53" t="s">
        <v>11304</v>
      </c>
      <c r="E7531" s="55" t="s">
        <v>11305</v>
      </c>
      <c r="F7531" s="53" t="s">
        <v>201</v>
      </c>
    </row>
    <row r="7532" spans="1:6" x14ac:dyDescent="0.2">
      <c r="A7532" s="202" t="s">
        <v>12273</v>
      </c>
      <c r="B7532" s="203">
        <v>305</v>
      </c>
      <c r="D7532" s="53" t="s">
        <v>11306</v>
      </c>
      <c r="E7532" s="55" t="s">
        <v>11305</v>
      </c>
      <c r="F7532" s="53" t="s">
        <v>201</v>
      </c>
    </row>
    <row r="7533" spans="1:6" x14ac:dyDescent="0.2">
      <c r="A7533" s="202" t="s">
        <v>12275</v>
      </c>
      <c r="B7533" s="203">
        <v>305</v>
      </c>
      <c r="D7533" s="53" t="s">
        <v>11307</v>
      </c>
      <c r="E7533" s="55" t="s">
        <v>11308</v>
      </c>
      <c r="F7533" s="53" t="s">
        <v>201</v>
      </c>
    </row>
    <row r="7534" spans="1:6" x14ac:dyDescent="0.2">
      <c r="A7534" s="202" t="s">
        <v>12276</v>
      </c>
      <c r="B7534" s="203">
        <v>420</v>
      </c>
      <c r="D7534" s="53" t="s">
        <v>11309</v>
      </c>
      <c r="E7534" s="55" t="s">
        <v>11308</v>
      </c>
      <c r="F7534" s="53" t="s">
        <v>201</v>
      </c>
    </row>
    <row r="7535" spans="1:6" x14ac:dyDescent="0.2">
      <c r="A7535" s="202" t="s">
        <v>12278</v>
      </c>
      <c r="B7535" s="203">
        <v>420</v>
      </c>
      <c r="D7535" s="53" t="s">
        <v>11310</v>
      </c>
      <c r="E7535" s="55" t="s">
        <v>11311</v>
      </c>
      <c r="F7535" s="53" t="s">
        <v>201</v>
      </c>
    </row>
    <row r="7536" spans="1:6" x14ac:dyDescent="0.2">
      <c r="A7536" s="202" t="s">
        <v>12279</v>
      </c>
      <c r="B7536" s="203">
        <v>510</v>
      </c>
      <c r="D7536" s="53" t="s">
        <v>11312</v>
      </c>
      <c r="E7536" s="55" t="s">
        <v>11311</v>
      </c>
      <c r="F7536" s="53" t="s">
        <v>201</v>
      </c>
    </row>
    <row r="7537" spans="1:6" x14ac:dyDescent="0.2">
      <c r="A7537" s="202" t="s">
        <v>12281</v>
      </c>
      <c r="B7537" s="203">
        <v>510</v>
      </c>
      <c r="D7537" s="53" t="s">
        <v>11313</v>
      </c>
      <c r="E7537" s="55" t="s">
        <v>11314</v>
      </c>
      <c r="F7537" s="53" t="s">
        <v>201</v>
      </c>
    </row>
    <row r="7538" spans="1:6" x14ac:dyDescent="0.2">
      <c r="A7538" s="202" t="s">
        <v>12282</v>
      </c>
      <c r="B7538" s="203">
        <v>590</v>
      </c>
      <c r="D7538" s="53" t="s">
        <v>11315</v>
      </c>
      <c r="E7538" s="55" t="s">
        <v>11314</v>
      </c>
      <c r="F7538" s="53" t="s">
        <v>201</v>
      </c>
    </row>
    <row r="7539" spans="1:6" x14ac:dyDescent="0.2">
      <c r="A7539" s="202" t="s">
        <v>12284</v>
      </c>
      <c r="B7539" s="203">
        <v>590</v>
      </c>
      <c r="D7539" s="53" t="s">
        <v>11316</v>
      </c>
      <c r="E7539" s="55" t="s">
        <v>11317</v>
      </c>
      <c r="F7539" s="53" t="s">
        <v>201</v>
      </c>
    </row>
    <row r="7540" spans="1:6" x14ac:dyDescent="0.2">
      <c r="A7540" s="202" t="s">
        <v>12285</v>
      </c>
      <c r="B7540" s="203">
        <v>735</v>
      </c>
      <c r="D7540" s="53" t="s">
        <v>11318</v>
      </c>
      <c r="E7540" s="55" t="s">
        <v>11317</v>
      </c>
      <c r="F7540" s="53" t="s">
        <v>201</v>
      </c>
    </row>
    <row r="7541" spans="1:6" x14ac:dyDescent="0.2">
      <c r="A7541" s="202" t="s">
        <v>12287</v>
      </c>
      <c r="B7541" s="203">
        <v>735</v>
      </c>
      <c r="D7541" s="53" t="s">
        <v>11319</v>
      </c>
      <c r="E7541" s="55" t="s">
        <v>11320</v>
      </c>
      <c r="F7541" s="53" t="s">
        <v>201</v>
      </c>
    </row>
    <row r="7542" spans="1:6" x14ac:dyDescent="0.2">
      <c r="A7542" s="202" t="s">
        <v>12288</v>
      </c>
      <c r="B7542" s="203">
        <v>1000</v>
      </c>
      <c r="D7542" s="53" t="s">
        <v>11321</v>
      </c>
      <c r="E7542" s="55" t="s">
        <v>11320</v>
      </c>
      <c r="F7542" s="53" t="s">
        <v>201</v>
      </c>
    </row>
    <row r="7543" spans="1:6" x14ac:dyDescent="0.2">
      <c r="A7543" s="202" t="s">
        <v>12290</v>
      </c>
      <c r="B7543" s="203">
        <v>1000</v>
      </c>
      <c r="D7543" s="53" t="s">
        <v>11322</v>
      </c>
      <c r="E7543" s="55" t="s">
        <v>11323</v>
      </c>
      <c r="F7543" s="53" t="s">
        <v>201</v>
      </c>
    </row>
    <row r="7544" spans="1:6" x14ac:dyDescent="0.2">
      <c r="A7544" s="202" t="s">
        <v>12291</v>
      </c>
      <c r="B7544" s="203">
        <v>1429.97</v>
      </c>
      <c r="D7544" s="53" t="s">
        <v>11324</v>
      </c>
      <c r="E7544" s="55" t="s">
        <v>11323</v>
      </c>
      <c r="F7544" s="53" t="s">
        <v>201</v>
      </c>
    </row>
    <row r="7545" spans="1:6" x14ac:dyDescent="0.2">
      <c r="A7545" s="202" t="s">
        <v>12293</v>
      </c>
      <c r="B7545" s="203">
        <v>1429.97</v>
      </c>
      <c r="D7545" s="53" t="s">
        <v>11325</v>
      </c>
      <c r="E7545" s="55" t="s">
        <v>11326</v>
      </c>
      <c r="F7545" s="53" t="s">
        <v>201</v>
      </c>
    </row>
    <row r="7546" spans="1:6" x14ac:dyDescent="0.2">
      <c r="A7546" s="202" t="s">
        <v>12294</v>
      </c>
      <c r="B7546" s="203">
        <v>1840.84</v>
      </c>
      <c r="D7546" s="53" t="s">
        <v>11327</v>
      </c>
      <c r="E7546" s="55" t="s">
        <v>11326</v>
      </c>
      <c r="F7546" s="53" t="s">
        <v>201</v>
      </c>
    </row>
    <row r="7547" spans="1:6" x14ac:dyDescent="0.2">
      <c r="A7547" s="202" t="s">
        <v>12296</v>
      </c>
      <c r="B7547" s="203">
        <v>1840.84</v>
      </c>
      <c r="D7547" s="53" t="s">
        <v>11328</v>
      </c>
      <c r="E7547" s="55" t="s">
        <v>11329</v>
      </c>
      <c r="F7547" s="53" t="s">
        <v>201</v>
      </c>
    </row>
    <row r="7548" spans="1:6" x14ac:dyDescent="0.2">
      <c r="A7548" s="202" t="s">
        <v>12297</v>
      </c>
      <c r="B7548" s="203">
        <v>21.49</v>
      </c>
      <c r="D7548" s="53" t="s">
        <v>11330</v>
      </c>
      <c r="E7548" s="55" t="s">
        <v>11329</v>
      </c>
      <c r="F7548" s="53" t="s">
        <v>201</v>
      </c>
    </row>
    <row r="7549" spans="1:6" x14ac:dyDescent="0.2">
      <c r="A7549" s="202" t="s">
        <v>12299</v>
      </c>
      <c r="B7549" s="203">
        <v>21.49</v>
      </c>
      <c r="D7549" s="53" t="s">
        <v>11331</v>
      </c>
      <c r="E7549" s="55" t="s">
        <v>11332</v>
      </c>
      <c r="F7549" s="53" t="s">
        <v>201</v>
      </c>
    </row>
    <row r="7550" spans="1:6" x14ac:dyDescent="0.2">
      <c r="A7550" s="202" t="s">
        <v>12300</v>
      </c>
      <c r="B7550" s="203">
        <v>43.97</v>
      </c>
      <c r="D7550" s="53" t="s">
        <v>11333</v>
      </c>
      <c r="E7550" s="55" t="s">
        <v>11332</v>
      </c>
      <c r="F7550" s="53" t="s">
        <v>201</v>
      </c>
    </row>
    <row r="7551" spans="1:6" x14ac:dyDescent="0.2">
      <c r="A7551" s="202" t="s">
        <v>12302</v>
      </c>
      <c r="B7551" s="203">
        <v>43.97</v>
      </c>
      <c r="D7551" s="53" t="s">
        <v>11334</v>
      </c>
      <c r="E7551" s="55" t="s">
        <v>11335</v>
      </c>
      <c r="F7551" s="53" t="s">
        <v>201</v>
      </c>
    </row>
    <row r="7552" spans="1:6" x14ac:dyDescent="0.2">
      <c r="A7552" s="202" t="s">
        <v>12303</v>
      </c>
      <c r="B7552" s="203">
        <v>72.849999999999994</v>
      </c>
      <c r="D7552" s="53" t="s">
        <v>11336</v>
      </c>
      <c r="E7552" s="55" t="s">
        <v>11335</v>
      </c>
      <c r="F7552" s="53" t="s">
        <v>201</v>
      </c>
    </row>
    <row r="7553" spans="1:6" x14ac:dyDescent="0.2">
      <c r="A7553" s="202" t="s">
        <v>12305</v>
      </c>
      <c r="B7553" s="203">
        <v>72.849999999999994</v>
      </c>
      <c r="D7553" s="53" t="s">
        <v>11337</v>
      </c>
      <c r="E7553" s="55" t="s">
        <v>11338</v>
      </c>
      <c r="F7553" s="53" t="s">
        <v>201</v>
      </c>
    </row>
    <row r="7554" spans="1:6" x14ac:dyDescent="0.2">
      <c r="A7554" s="202" t="s">
        <v>12306</v>
      </c>
      <c r="B7554" s="203">
        <v>25.74</v>
      </c>
      <c r="D7554" s="53" t="s">
        <v>11339</v>
      </c>
      <c r="E7554" s="55" t="s">
        <v>11338</v>
      </c>
      <c r="F7554" s="53" t="s">
        <v>201</v>
      </c>
    </row>
    <row r="7555" spans="1:6" x14ac:dyDescent="0.2">
      <c r="A7555" s="202" t="s">
        <v>12308</v>
      </c>
      <c r="B7555" s="203">
        <v>25.74</v>
      </c>
      <c r="D7555" s="53" t="s">
        <v>11340</v>
      </c>
      <c r="E7555" s="55" t="s">
        <v>11341</v>
      </c>
      <c r="F7555" s="53" t="s">
        <v>201</v>
      </c>
    </row>
    <row r="7556" spans="1:6" x14ac:dyDescent="0.2">
      <c r="A7556" s="202" t="s">
        <v>12309</v>
      </c>
      <c r="B7556" s="203">
        <v>41.97</v>
      </c>
      <c r="D7556" s="53" t="s">
        <v>11342</v>
      </c>
      <c r="E7556" s="55" t="s">
        <v>11341</v>
      </c>
      <c r="F7556" s="53" t="s">
        <v>201</v>
      </c>
    </row>
    <row r="7557" spans="1:6" x14ac:dyDescent="0.2">
      <c r="A7557" s="202" t="s">
        <v>12311</v>
      </c>
      <c r="B7557" s="203">
        <v>41.97</v>
      </c>
      <c r="D7557" s="53" t="s">
        <v>11343</v>
      </c>
      <c r="E7557" s="55" t="s">
        <v>11344</v>
      </c>
      <c r="F7557" s="53" t="s">
        <v>201</v>
      </c>
    </row>
    <row r="7558" spans="1:6" x14ac:dyDescent="0.2">
      <c r="A7558" s="202" t="s">
        <v>12312</v>
      </c>
      <c r="B7558" s="203">
        <v>85.81</v>
      </c>
      <c r="D7558" s="53" t="s">
        <v>11345</v>
      </c>
      <c r="E7558" s="55" t="s">
        <v>11344</v>
      </c>
      <c r="F7558" s="53" t="s">
        <v>201</v>
      </c>
    </row>
    <row r="7559" spans="1:6" x14ac:dyDescent="0.2">
      <c r="A7559" s="202" t="s">
        <v>12314</v>
      </c>
      <c r="B7559" s="203">
        <v>85.81</v>
      </c>
      <c r="D7559" s="53" t="s">
        <v>11346</v>
      </c>
      <c r="E7559" s="55" t="s">
        <v>11347</v>
      </c>
      <c r="F7559" s="53" t="s">
        <v>201</v>
      </c>
    </row>
    <row r="7560" spans="1:6" x14ac:dyDescent="0.2">
      <c r="A7560" s="202" t="s">
        <v>12315</v>
      </c>
      <c r="B7560" s="203">
        <v>21.91</v>
      </c>
      <c r="D7560" s="53" t="s">
        <v>11348</v>
      </c>
      <c r="E7560" s="55" t="s">
        <v>11347</v>
      </c>
      <c r="F7560" s="53" t="s">
        <v>201</v>
      </c>
    </row>
    <row r="7561" spans="1:6" x14ac:dyDescent="0.2">
      <c r="A7561" s="202" t="s">
        <v>12317</v>
      </c>
      <c r="B7561" s="203">
        <v>21.91</v>
      </c>
      <c r="D7561" s="53" t="s">
        <v>11349</v>
      </c>
      <c r="E7561" s="55" t="s">
        <v>11350</v>
      </c>
      <c r="F7561" s="53" t="s">
        <v>201</v>
      </c>
    </row>
    <row r="7562" spans="1:6" x14ac:dyDescent="0.2">
      <c r="A7562" s="202" t="s">
        <v>12318</v>
      </c>
      <c r="B7562" s="203">
        <v>41.72</v>
      </c>
      <c r="D7562" s="53" t="s">
        <v>11351</v>
      </c>
      <c r="E7562" s="55" t="s">
        <v>11350</v>
      </c>
      <c r="F7562" s="53" t="s">
        <v>201</v>
      </c>
    </row>
    <row r="7563" spans="1:6" x14ac:dyDescent="0.2">
      <c r="A7563" s="202" t="s">
        <v>12320</v>
      </c>
      <c r="B7563" s="203">
        <v>41.72</v>
      </c>
      <c r="D7563" s="53" t="s">
        <v>11352</v>
      </c>
      <c r="E7563" s="55" t="s">
        <v>11353</v>
      </c>
      <c r="F7563" s="53" t="s">
        <v>201</v>
      </c>
    </row>
    <row r="7564" spans="1:6" x14ac:dyDescent="0.2">
      <c r="A7564" s="202" t="s">
        <v>12321</v>
      </c>
      <c r="B7564" s="203">
        <v>68.650000000000006</v>
      </c>
      <c r="D7564" s="53" t="s">
        <v>11354</v>
      </c>
      <c r="E7564" s="55" t="s">
        <v>11353</v>
      </c>
      <c r="F7564" s="53" t="s">
        <v>201</v>
      </c>
    </row>
    <row r="7565" spans="1:6" x14ac:dyDescent="0.2">
      <c r="A7565" s="202" t="s">
        <v>12323</v>
      </c>
      <c r="B7565" s="203">
        <v>68.650000000000006</v>
      </c>
      <c r="D7565" s="53" t="s">
        <v>11355</v>
      </c>
      <c r="E7565" s="55" t="s">
        <v>11356</v>
      </c>
      <c r="F7565" s="53" t="s">
        <v>201</v>
      </c>
    </row>
    <row r="7566" spans="1:6" x14ac:dyDescent="0.2">
      <c r="A7566" s="202" t="s">
        <v>12324</v>
      </c>
      <c r="B7566" s="203">
        <v>16.649999999999999</v>
      </c>
      <c r="D7566" s="53" t="s">
        <v>11357</v>
      </c>
      <c r="E7566" s="55" t="s">
        <v>11356</v>
      </c>
      <c r="F7566" s="53" t="s">
        <v>201</v>
      </c>
    </row>
    <row r="7567" spans="1:6" x14ac:dyDescent="0.2">
      <c r="A7567" s="202" t="s">
        <v>12326</v>
      </c>
      <c r="B7567" s="203">
        <v>16.649999999999999</v>
      </c>
      <c r="D7567" s="53" t="s">
        <v>11358</v>
      </c>
      <c r="E7567" s="55" t="s">
        <v>11359</v>
      </c>
      <c r="F7567" s="53" t="s">
        <v>201</v>
      </c>
    </row>
    <row r="7568" spans="1:6" x14ac:dyDescent="0.2">
      <c r="A7568" s="202" t="s">
        <v>12330</v>
      </c>
      <c r="B7568" s="203">
        <v>10.54</v>
      </c>
      <c r="D7568" s="53" t="s">
        <v>11360</v>
      </c>
      <c r="E7568" s="55" t="s">
        <v>11359</v>
      </c>
      <c r="F7568" s="53" t="s">
        <v>201</v>
      </c>
    </row>
    <row r="7569" spans="1:6" x14ac:dyDescent="0.2">
      <c r="A7569" s="202" t="s">
        <v>12332</v>
      </c>
      <c r="B7569" s="203">
        <v>10.54</v>
      </c>
      <c r="D7569" s="53" t="s">
        <v>11361</v>
      </c>
      <c r="E7569" s="55" t="s">
        <v>11362</v>
      </c>
      <c r="F7569" s="53" t="s">
        <v>201</v>
      </c>
    </row>
    <row r="7570" spans="1:6" x14ac:dyDescent="0.2">
      <c r="A7570" s="202" t="s">
        <v>12333</v>
      </c>
      <c r="B7570" s="203">
        <v>20.85</v>
      </c>
      <c r="D7570" s="53" t="s">
        <v>11363</v>
      </c>
      <c r="E7570" s="55" t="s">
        <v>11362</v>
      </c>
      <c r="F7570" s="53" t="s">
        <v>201</v>
      </c>
    </row>
    <row r="7571" spans="1:6" x14ac:dyDescent="0.2">
      <c r="A7571" s="202" t="s">
        <v>12335</v>
      </c>
      <c r="B7571" s="203">
        <v>20.85</v>
      </c>
      <c r="D7571" s="53" t="s">
        <v>11364</v>
      </c>
      <c r="E7571" s="55" t="s">
        <v>11365</v>
      </c>
      <c r="F7571" s="53" t="s">
        <v>201</v>
      </c>
    </row>
    <row r="7572" spans="1:6" x14ac:dyDescent="0.2">
      <c r="A7572" s="202" t="s">
        <v>12336</v>
      </c>
      <c r="B7572" s="203">
        <v>34.76</v>
      </c>
      <c r="D7572" s="53" t="s">
        <v>11366</v>
      </c>
      <c r="E7572" s="55" t="s">
        <v>11365</v>
      </c>
      <c r="F7572" s="53" t="s">
        <v>201</v>
      </c>
    </row>
    <row r="7573" spans="1:6" x14ac:dyDescent="0.2">
      <c r="A7573" s="202" t="s">
        <v>12338</v>
      </c>
      <c r="B7573" s="203">
        <v>34.76</v>
      </c>
      <c r="D7573" s="53" t="s">
        <v>11367</v>
      </c>
      <c r="E7573" s="55" t="s">
        <v>11368</v>
      </c>
      <c r="F7573" s="53" t="s">
        <v>201</v>
      </c>
    </row>
    <row r="7574" spans="1:6" x14ac:dyDescent="0.2">
      <c r="A7574" s="202" t="s">
        <v>12339</v>
      </c>
      <c r="B7574" s="203">
        <v>50</v>
      </c>
      <c r="D7574" s="53" t="s">
        <v>11369</v>
      </c>
      <c r="E7574" s="55" t="s">
        <v>11368</v>
      </c>
      <c r="F7574" s="53" t="s">
        <v>201</v>
      </c>
    </row>
    <row r="7575" spans="1:6" x14ac:dyDescent="0.2">
      <c r="A7575" s="202" t="s">
        <v>12341</v>
      </c>
      <c r="B7575" s="203">
        <v>50</v>
      </c>
      <c r="D7575" s="53" t="s">
        <v>11370</v>
      </c>
      <c r="E7575" s="55" t="s">
        <v>11371</v>
      </c>
      <c r="F7575" s="53" t="s">
        <v>201</v>
      </c>
    </row>
    <row r="7576" spans="1:6" x14ac:dyDescent="0.2">
      <c r="A7576" s="202" t="s">
        <v>12342</v>
      </c>
      <c r="B7576" s="203">
        <v>90</v>
      </c>
      <c r="D7576" s="53" t="s">
        <v>11372</v>
      </c>
      <c r="E7576" s="55" t="s">
        <v>11371</v>
      </c>
      <c r="F7576" s="53" t="s">
        <v>201</v>
      </c>
    </row>
    <row r="7577" spans="1:6" x14ac:dyDescent="0.2">
      <c r="A7577" s="202" t="s">
        <v>12344</v>
      </c>
      <c r="B7577" s="203">
        <v>90</v>
      </c>
      <c r="D7577" s="53" t="s">
        <v>11373</v>
      </c>
      <c r="E7577" s="55" t="s">
        <v>11374</v>
      </c>
      <c r="F7577" s="53" t="s">
        <v>201</v>
      </c>
    </row>
    <row r="7578" spans="1:6" x14ac:dyDescent="0.2">
      <c r="A7578" s="202" t="s">
        <v>12345</v>
      </c>
      <c r="B7578" s="203">
        <v>120.72</v>
      </c>
      <c r="D7578" s="53" t="s">
        <v>11375</v>
      </c>
      <c r="E7578" s="55" t="s">
        <v>11374</v>
      </c>
      <c r="F7578" s="53" t="s">
        <v>201</v>
      </c>
    </row>
    <row r="7579" spans="1:6" x14ac:dyDescent="0.2">
      <c r="A7579" s="202" t="s">
        <v>12347</v>
      </c>
      <c r="B7579" s="203">
        <v>120.72</v>
      </c>
      <c r="D7579" s="53" t="s">
        <v>11376</v>
      </c>
      <c r="E7579" s="55" t="s">
        <v>11377</v>
      </c>
      <c r="F7579" s="53" t="s">
        <v>201</v>
      </c>
    </row>
    <row r="7580" spans="1:6" x14ac:dyDescent="0.2">
      <c r="A7580" s="202" t="s">
        <v>12348</v>
      </c>
      <c r="B7580" s="203">
        <v>250.34</v>
      </c>
      <c r="D7580" s="53" t="s">
        <v>11378</v>
      </c>
      <c r="E7580" s="55" t="s">
        <v>11377</v>
      </c>
      <c r="F7580" s="53" t="s">
        <v>201</v>
      </c>
    </row>
    <row r="7581" spans="1:6" x14ac:dyDescent="0.2">
      <c r="A7581" s="202" t="s">
        <v>12350</v>
      </c>
      <c r="B7581" s="203">
        <v>250.34</v>
      </c>
      <c r="D7581" s="53" t="s">
        <v>11379</v>
      </c>
      <c r="E7581" s="55" t="s">
        <v>11380</v>
      </c>
      <c r="F7581" s="53" t="s">
        <v>201</v>
      </c>
    </row>
    <row r="7582" spans="1:6" x14ac:dyDescent="0.2">
      <c r="A7582" s="202" t="s">
        <v>12351</v>
      </c>
      <c r="B7582" s="203">
        <v>54.99</v>
      </c>
      <c r="D7582" s="53" t="s">
        <v>11381</v>
      </c>
      <c r="E7582" s="55" t="s">
        <v>11380</v>
      </c>
      <c r="F7582" s="53" t="s">
        <v>201</v>
      </c>
    </row>
    <row r="7583" spans="1:6" x14ac:dyDescent="0.2">
      <c r="A7583" s="202" t="s">
        <v>12353</v>
      </c>
      <c r="B7583" s="203">
        <v>54.99</v>
      </c>
      <c r="D7583" s="53" t="s">
        <v>11382</v>
      </c>
      <c r="E7583" s="55" t="s">
        <v>11383</v>
      </c>
      <c r="F7583" s="53" t="s">
        <v>201</v>
      </c>
    </row>
    <row r="7584" spans="1:6" x14ac:dyDescent="0.2">
      <c r="A7584" s="202" t="s">
        <v>12354</v>
      </c>
      <c r="B7584" s="203">
        <v>111.9</v>
      </c>
      <c r="D7584" s="53" t="s">
        <v>11384</v>
      </c>
      <c r="E7584" s="55" t="s">
        <v>11383</v>
      </c>
      <c r="F7584" s="53" t="s">
        <v>201</v>
      </c>
    </row>
    <row r="7585" spans="1:6" x14ac:dyDescent="0.2">
      <c r="A7585" s="202" t="s">
        <v>12356</v>
      </c>
      <c r="B7585" s="203">
        <v>111.9</v>
      </c>
      <c r="D7585" s="53" t="s">
        <v>11385</v>
      </c>
      <c r="E7585" s="55" t="s">
        <v>11386</v>
      </c>
      <c r="F7585" s="53" t="s">
        <v>201</v>
      </c>
    </row>
    <row r="7586" spans="1:6" x14ac:dyDescent="0.2">
      <c r="A7586" s="202" t="s">
        <v>12357</v>
      </c>
      <c r="B7586" s="203">
        <v>266.08999999999997</v>
      </c>
      <c r="D7586" s="53" t="s">
        <v>11387</v>
      </c>
      <c r="E7586" s="55" t="s">
        <v>11386</v>
      </c>
      <c r="F7586" s="53" t="s">
        <v>201</v>
      </c>
    </row>
    <row r="7587" spans="1:6" x14ac:dyDescent="0.2">
      <c r="A7587" s="202" t="s">
        <v>12359</v>
      </c>
      <c r="B7587" s="203">
        <v>266.08999999999997</v>
      </c>
      <c r="D7587" s="53" t="s">
        <v>11388</v>
      </c>
      <c r="E7587" s="55" t="s">
        <v>11389</v>
      </c>
      <c r="F7587" s="53" t="s">
        <v>201</v>
      </c>
    </row>
    <row r="7588" spans="1:6" x14ac:dyDescent="0.2">
      <c r="A7588" s="202" t="s">
        <v>12360</v>
      </c>
      <c r="B7588" s="203">
        <v>23.71</v>
      </c>
      <c r="D7588" s="53" t="s">
        <v>11390</v>
      </c>
      <c r="E7588" s="55" t="s">
        <v>11389</v>
      </c>
      <c r="F7588" s="53" t="s">
        <v>201</v>
      </c>
    </row>
    <row r="7589" spans="1:6" x14ac:dyDescent="0.2">
      <c r="A7589" s="202" t="s">
        <v>12362</v>
      </c>
      <c r="B7589" s="203">
        <v>23.71</v>
      </c>
      <c r="D7589" s="53" t="s">
        <v>11391</v>
      </c>
      <c r="E7589" s="55" t="s">
        <v>11392</v>
      </c>
      <c r="F7589" s="53" t="s">
        <v>201</v>
      </c>
    </row>
    <row r="7590" spans="1:6" x14ac:dyDescent="0.2">
      <c r="A7590" s="202" t="s">
        <v>12363</v>
      </c>
      <c r="B7590" s="203">
        <v>53.95</v>
      </c>
      <c r="D7590" s="53" t="s">
        <v>11393</v>
      </c>
      <c r="E7590" s="55" t="s">
        <v>11392</v>
      </c>
      <c r="F7590" s="53" t="s">
        <v>201</v>
      </c>
    </row>
    <row r="7591" spans="1:6" x14ac:dyDescent="0.2">
      <c r="A7591" s="202" t="s">
        <v>12365</v>
      </c>
      <c r="B7591" s="203">
        <v>53.95</v>
      </c>
      <c r="D7591" s="53" t="s">
        <v>11394</v>
      </c>
      <c r="E7591" s="55" t="s">
        <v>11395</v>
      </c>
      <c r="F7591" s="53" t="s">
        <v>201</v>
      </c>
    </row>
    <row r="7592" spans="1:6" x14ac:dyDescent="0.2">
      <c r="A7592" s="202" t="s">
        <v>12366</v>
      </c>
      <c r="B7592" s="203">
        <v>97.2</v>
      </c>
      <c r="D7592" s="53" t="s">
        <v>11396</v>
      </c>
      <c r="E7592" s="55" t="s">
        <v>11395</v>
      </c>
      <c r="F7592" s="53" t="s">
        <v>201</v>
      </c>
    </row>
    <row r="7593" spans="1:6" x14ac:dyDescent="0.2">
      <c r="A7593" s="202" t="s">
        <v>12368</v>
      </c>
      <c r="B7593" s="203">
        <v>97.2</v>
      </c>
      <c r="D7593" s="53" t="s">
        <v>11397</v>
      </c>
      <c r="E7593" s="55" t="s">
        <v>11398</v>
      </c>
      <c r="F7593" s="53" t="s">
        <v>201</v>
      </c>
    </row>
    <row r="7594" spans="1:6" x14ac:dyDescent="0.2">
      <c r="A7594" s="202" t="s">
        <v>12369</v>
      </c>
      <c r="B7594" s="203">
        <v>39.29</v>
      </c>
      <c r="D7594" s="53" t="s">
        <v>11399</v>
      </c>
      <c r="E7594" s="55" t="s">
        <v>11398</v>
      </c>
      <c r="F7594" s="53" t="s">
        <v>201</v>
      </c>
    </row>
    <row r="7595" spans="1:6" x14ac:dyDescent="0.2">
      <c r="A7595" s="202" t="s">
        <v>12371</v>
      </c>
      <c r="B7595" s="203">
        <v>39.29</v>
      </c>
      <c r="D7595" s="53" t="s">
        <v>11400</v>
      </c>
      <c r="E7595" s="55" t="s">
        <v>11401</v>
      </c>
      <c r="F7595" s="53" t="s">
        <v>201</v>
      </c>
    </row>
    <row r="7596" spans="1:6" x14ac:dyDescent="0.2">
      <c r="A7596" s="202" t="s">
        <v>12372</v>
      </c>
      <c r="B7596" s="203">
        <v>62.74</v>
      </c>
      <c r="D7596" s="53" t="s">
        <v>11402</v>
      </c>
      <c r="E7596" s="55" t="s">
        <v>11401</v>
      </c>
      <c r="F7596" s="53" t="s">
        <v>201</v>
      </c>
    </row>
    <row r="7597" spans="1:6" x14ac:dyDescent="0.2">
      <c r="A7597" s="202" t="s">
        <v>12374</v>
      </c>
      <c r="B7597" s="203">
        <v>62.74</v>
      </c>
      <c r="D7597" s="53" t="s">
        <v>11403</v>
      </c>
      <c r="E7597" s="55" t="s">
        <v>11404</v>
      </c>
      <c r="F7597" s="53" t="s">
        <v>201</v>
      </c>
    </row>
    <row r="7598" spans="1:6" x14ac:dyDescent="0.2">
      <c r="A7598" s="202" t="s">
        <v>12375</v>
      </c>
      <c r="B7598" s="203">
        <v>123.34</v>
      </c>
      <c r="D7598" s="53" t="s">
        <v>11405</v>
      </c>
      <c r="E7598" s="55" t="s">
        <v>11404</v>
      </c>
      <c r="F7598" s="53" t="s">
        <v>201</v>
      </c>
    </row>
    <row r="7599" spans="1:6" x14ac:dyDescent="0.2">
      <c r="A7599" s="202" t="s">
        <v>12377</v>
      </c>
      <c r="B7599" s="203">
        <v>123.34</v>
      </c>
      <c r="D7599" s="53" t="s">
        <v>11406</v>
      </c>
      <c r="E7599" s="55" t="s">
        <v>11407</v>
      </c>
      <c r="F7599" s="53" t="s">
        <v>201</v>
      </c>
    </row>
    <row r="7600" spans="1:6" x14ac:dyDescent="0.2">
      <c r="A7600" s="202" t="s">
        <v>12378</v>
      </c>
      <c r="B7600" s="203">
        <v>70.459999999999994</v>
      </c>
      <c r="D7600" s="53" t="s">
        <v>11408</v>
      </c>
      <c r="E7600" s="55" t="s">
        <v>11407</v>
      </c>
      <c r="F7600" s="53" t="s">
        <v>201</v>
      </c>
    </row>
    <row r="7601" spans="1:6" x14ac:dyDescent="0.2">
      <c r="A7601" s="202" t="s">
        <v>12380</v>
      </c>
      <c r="B7601" s="203">
        <v>70.459999999999994</v>
      </c>
      <c r="D7601" s="53" t="s">
        <v>11409</v>
      </c>
      <c r="E7601" s="55" t="s">
        <v>11410</v>
      </c>
      <c r="F7601" s="53" t="s">
        <v>201</v>
      </c>
    </row>
    <row r="7602" spans="1:6" x14ac:dyDescent="0.2">
      <c r="A7602" s="202" t="s">
        <v>12381</v>
      </c>
      <c r="B7602" s="203">
        <v>133.37</v>
      </c>
      <c r="D7602" s="53" t="s">
        <v>11411</v>
      </c>
      <c r="E7602" s="55" t="s">
        <v>11410</v>
      </c>
      <c r="F7602" s="53" t="s">
        <v>201</v>
      </c>
    </row>
    <row r="7603" spans="1:6" x14ac:dyDescent="0.2">
      <c r="A7603" s="202" t="s">
        <v>12383</v>
      </c>
      <c r="B7603" s="203">
        <v>133.37</v>
      </c>
      <c r="D7603" s="53" t="s">
        <v>11412</v>
      </c>
      <c r="E7603" s="55" t="s">
        <v>11413</v>
      </c>
      <c r="F7603" s="53" t="s">
        <v>201</v>
      </c>
    </row>
    <row r="7604" spans="1:6" x14ac:dyDescent="0.2">
      <c r="A7604" s="202" t="s">
        <v>12384</v>
      </c>
      <c r="B7604" s="203">
        <v>211.25</v>
      </c>
      <c r="D7604" s="53" t="s">
        <v>11414</v>
      </c>
      <c r="E7604" s="55" t="s">
        <v>11413</v>
      </c>
      <c r="F7604" s="53" t="s">
        <v>201</v>
      </c>
    </row>
    <row r="7605" spans="1:6" x14ac:dyDescent="0.2">
      <c r="A7605" s="202" t="s">
        <v>12386</v>
      </c>
      <c r="B7605" s="203">
        <v>211.25</v>
      </c>
      <c r="D7605" s="53" t="s">
        <v>11415</v>
      </c>
      <c r="E7605" s="55" t="s">
        <v>11416</v>
      </c>
      <c r="F7605" s="53" t="s">
        <v>201</v>
      </c>
    </row>
    <row r="7606" spans="1:6" x14ac:dyDescent="0.2">
      <c r="A7606" s="202" t="s">
        <v>12387</v>
      </c>
      <c r="B7606" s="203">
        <v>129.80000000000001</v>
      </c>
      <c r="D7606" s="53" t="s">
        <v>11417</v>
      </c>
      <c r="E7606" s="55" t="s">
        <v>11416</v>
      </c>
      <c r="F7606" s="53" t="s">
        <v>201</v>
      </c>
    </row>
    <row r="7607" spans="1:6" x14ac:dyDescent="0.2">
      <c r="A7607" s="202" t="s">
        <v>12389</v>
      </c>
      <c r="B7607" s="203">
        <v>129.80000000000001</v>
      </c>
      <c r="D7607" s="53" t="s">
        <v>11418</v>
      </c>
      <c r="E7607" s="55" t="s">
        <v>11419</v>
      </c>
      <c r="F7607" s="53" t="s">
        <v>201</v>
      </c>
    </row>
    <row r="7608" spans="1:6" x14ac:dyDescent="0.2">
      <c r="A7608" s="202" t="s">
        <v>12390</v>
      </c>
      <c r="B7608" s="203">
        <v>153.18</v>
      </c>
      <c r="D7608" s="53" t="s">
        <v>11420</v>
      </c>
      <c r="E7608" s="55" t="s">
        <v>11419</v>
      </c>
      <c r="F7608" s="53" t="s">
        <v>201</v>
      </c>
    </row>
    <row r="7609" spans="1:6" x14ac:dyDescent="0.2">
      <c r="A7609" s="202" t="s">
        <v>12392</v>
      </c>
      <c r="B7609" s="203">
        <v>153.18</v>
      </c>
      <c r="D7609" s="53" t="s">
        <v>11421</v>
      </c>
      <c r="E7609" s="55" t="s">
        <v>11422</v>
      </c>
      <c r="F7609" s="53" t="s">
        <v>201</v>
      </c>
    </row>
    <row r="7610" spans="1:6" x14ac:dyDescent="0.2">
      <c r="A7610" s="202" t="s">
        <v>12393</v>
      </c>
      <c r="B7610" s="203">
        <v>199</v>
      </c>
      <c r="D7610" s="53" t="s">
        <v>11423</v>
      </c>
      <c r="E7610" s="55" t="s">
        <v>11422</v>
      </c>
      <c r="F7610" s="53" t="s">
        <v>201</v>
      </c>
    </row>
    <row r="7611" spans="1:6" x14ac:dyDescent="0.2">
      <c r="A7611" s="202" t="s">
        <v>12395</v>
      </c>
      <c r="B7611" s="203">
        <v>199</v>
      </c>
      <c r="D7611" s="53" t="s">
        <v>11424</v>
      </c>
      <c r="E7611" s="55" t="s">
        <v>11425</v>
      </c>
      <c r="F7611" s="53" t="s">
        <v>201</v>
      </c>
    </row>
    <row r="7612" spans="1:6" x14ac:dyDescent="0.2">
      <c r="A7612" s="202" t="s">
        <v>12396</v>
      </c>
      <c r="B7612" s="203">
        <v>13.11</v>
      </c>
      <c r="D7612" s="53" t="s">
        <v>11426</v>
      </c>
      <c r="E7612" s="55" t="s">
        <v>11425</v>
      </c>
      <c r="F7612" s="53" t="s">
        <v>201</v>
      </c>
    </row>
    <row r="7613" spans="1:6" x14ac:dyDescent="0.2">
      <c r="A7613" s="202" t="s">
        <v>12398</v>
      </c>
      <c r="B7613" s="203">
        <v>13.11</v>
      </c>
      <c r="D7613" s="53" t="s">
        <v>11427</v>
      </c>
      <c r="E7613" s="55" t="s">
        <v>11428</v>
      </c>
      <c r="F7613" s="53" t="s">
        <v>201</v>
      </c>
    </row>
    <row r="7614" spans="1:6" x14ac:dyDescent="0.2">
      <c r="A7614" s="202" t="s">
        <v>12399</v>
      </c>
      <c r="B7614" s="203">
        <v>24.4</v>
      </c>
      <c r="D7614" s="53" t="s">
        <v>11429</v>
      </c>
      <c r="E7614" s="55" t="s">
        <v>11428</v>
      </c>
      <c r="F7614" s="53" t="s">
        <v>201</v>
      </c>
    </row>
    <row r="7615" spans="1:6" x14ac:dyDescent="0.2">
      <c r="A7615" s="202" t="s">
        <v>12401</v>
      </c>
      <c r="B7615" s="203">
        <v>24.4</v>
      </c>
      <c r="D7615" s="53" t="s">
        <v>11430</v>
      </c>
      <c r="E7615" s="55" t="s">
        <v>11431</v>
      </c>
      <c r="F7615" s="53" t="s">
        <v>201</v>
      </c>
    </row>
    <row r="7616" spans="1:6" x14ac:dyDescent="0.2">
      <c r="A7616" s="202" t="s">
        <v>12402</v>
      </c>
      <c r="B7616" s="203">
        <v>44.75</v>
      </c>
      <c r="D7616" s="53" t="s">
        <v>11432</v>
      </c>
      <c r="E7616" s="55" t="s">
        <v>11431</v>
      </c>
      <c r="F7616" s="53" t="s">
        <v>201</v>
      </c>
    </row>
    <row r="7617" spans="1:6" x14ac:dyDescent="0.2">
      <c r="A7617" s="202" t="s">
        <v>12404</v>
      </c>
      <c r="B7617" s="203">
        <v>44.75</v>
      </c>
      <c r="D7617" s="53" t="s">
        <v>11433</v>
      </c>
      <c r="E7617" s="55" t="s">
        <v>11434</v>
      </c>
      <c r="F7617" s="53" t="s">
        <v>201</v>
      </c>
    </row>
    <row r="7618" spans="1:6" x14ac:dyDescent="0.2">
      <c r="A7618" s="202" t="s">
        <v>12405</v>
      </c>
      <c r="B7618" s="203">
        <v>17.47</v>
      </c>
      <c r="D7618" s="53" t="s">
        <v>11435</v>
      </c>
      <c r="E7618" s="55" t="s">
        <v>11434</v>
      </c>
      <c r="F7618" s="53" t="s">
        <v>201</v>
      </c>
    </row>
    <row r="7619" spans="1:6" x14ac:dyDescent="0.2">
      <c r="A7619" s="202" t="s">
        <v>12407</v>
      </c>
      <c r="B7619" s="203">
        <v>17.47</v>
      </c>
      <c r="D7619" s="53" t="s">
        <v>11436</v>
      </c>
      <c r="E7619" s="55" t="s">
        <v>11437</v>
      </c>
      <c r="F7619" s="53" t="s">
        <v>201</v>
      </c>
    </row>
    <row r="7620" spans="1:6" x14ac:dyDescent="0.2">
      <c r="A7620" s="202" t="s">
        <v>12408</v>
      </c>
      <c r="B7620" s="203">
        <v>38.08</v>
      </c>
      <c r="D7620" s="53" t="s">
        <v>11438</v>
      </c>
      <c r="E7620" s="55" t="s">
        <v>11437</v>
      </c>
      <c r="F7620" s="53" t="s">
        <v>201</v>
      </c>
    </row>
    <row r="7621" spans="1:6" x14ac:dyDescent="0.2">
      <c r="A7621" s="202" t="s">
        <v>12410</v>
      </c>
      <c r="B7621" s="203">
        <v>38.08</v>
      </c>
      <c r="D7621" s="53" t="s">
        <v>11439</v>
      </c>
      <c r="E7621" s="55" t="s">
        <v>11440</v>
      </c>
      <c r="F7621" s="53" t="s">
        <v>201</v>
      </c>
    </row>
    <row r="7622" spans="1:6" x14ac:dyDescent="0.2">
      <c r="A7622" s="202" t="s">
        <v>12411</v>
      </c>
      <c r="B7622" s="203">
        <v>47.83</v>
      </c>
      <c r="D7622" s="53" t="s">
        <v>11441</v>
      </c>
      <c r="E7622" s="55" t="s">
        <v>11440</v>
      </c>
      <c r="F7622" s="53" t="s">
        <v>201</v>
      </c>
    </row>
    <row r="7623" spans="1:6" x14ac:dyDescent="0.2">
      <c r="A7623" s="202" t="s">
        <v>12413</v>
      </c>
      <c r="B7623" s="203">
        <v>47.83</v>
      </c>
      <c r="D7623" s="53" t="s">
        <v>11442</v>
      </c>
      <c r="E7623" s="55" t="s">
        <v>11443</v>
      </c>
      <c r="F7623" s="53" t="s">
        <v>201</v>
      </c>
    </row>
    <row r="7624" spans="1:6" x14ac:dyDescent="0.2">
      <c r="A7624" s="202" t="s">
        <v>12414</v>
      </c>
      <c r="B7624" s="203">
        <v>17.37</v>
      </c>
      <c r="D7624" s="53" t="s">
        <v>11444</v>
      </c>
      <c r="E7624" s="55" t="s">
        <v>11443</v>
      </c>
      <c r="F7624" s="53" t="s">
        <v>201</v>
      </c>
    </row>
    <row r="7625" spans="1:6" x14ac:dyDescent="0.2">
      <c r="A7625" s="202" t="s">
        <v>12416</v>
      </c>
      <c r="B7625" s="203">
        <v>17.37</v>
      </c>
      <c r="D7625" s="53" t="s">
        <v>11445</v>
      </c>
      <c r="E7625" s="55" t="s">
        <v>11446</v>
      </c>
      <c r="F7625" s="53" t="s">
        <v>201</v>
      </c>
    </row>
    <row r="7626" spans="1:6" x14ac:dyDescent="0.2">
      <c r="A7626" s="202" t="s">
        <v>12417</v>
      </c>
      <c r="B7626" s="203">
        <v>31.09</v>
      </c>
      <c r="D7626" s="53" t="s">
        <v>11447</v>
      </c>
      <c r="E7626" s="55" t="s">
        <v>11446</v>
      </c>
      <c r="F7626" s="53" t="s">
        <v>201</v>
      </c>
    </row>
    <row r="7627" spans="1:6" x14ac:dyDescent="0.2">
      <c r="A7627" s="202" t="s">
        <v>12419</v>
      </c>
      <c r="B7627" s="203">
        <v>31.09</v>
      </c>
      <c r="D7627" s="53" t="s">
        <v>11448</v>
      </c>
      <c r="E7627" s="55" t="s">
        <v>11449</v>
      </c>
      <c r="F7627" s="53" t="s">
        <v>201</v>
      </c>
    </row>
    <row r="7628" spans="1:6" x14ac:dyDescent="0.2">
      <c r="A7628" s="202" t="s">
        <v>12420</v>
      </c>
      <c r="B7628" s="203">
        <v>46.64</v>
      </c>
      <c r="D7628" s="53" t="s">
        <v>11450</v>
      </c>
      <c r="E7628" s="55" t="s">
        <v>11449</v>
      </c>
      <c r="F7628" s="53" t="s">
        <v>201</v>
      </c>
    </row>
    <row r="7629" spans="1:6" x14ac:dyDescent="0.2">
      <c r="A7629" s="202" t="s">
        <v>12422</v>
      </c>
      <c r="B7629" s="203">
        <v>46.64</v>
      </c>
      <c r="D7629" s="53" t="s">
        <v>11451</v>
      </c>
      <c r="E7629" s="55" t="s">
        <v>11452</v>
      </c>
      <c r="F7629" s="53" t="s">
        <v>201</v>
      </c>
    </row>
    <row r="7630" spans="1:6" x14ac:dyDescent="0.2">
      <c r="A7630" s="202" t="s">
        <v>12423</v>
      </c>
      <c r="B7630" s="203">
        <v>27.19</v>
      </c>
      <c r="D7630" s="53" t="s">
        <v>11453</v>
      </c>
      <c r="E7630" s="55" t="s">
        <v>11452</v>
      </c>
      <c r="F7630" s="53" t="s">
        <v>201</v>
      </c>
    </row>
    <row r="7631" spans="1:6" x14ac:dyDescent="0.2">
      <c r="A7631" s="202" t="s">
        <v>12425</v>
      </c>
      <c r="B7631" s="203">
        <v>27.19</v>
      </c>
      <c r="D7631" s="53" t="s">
        <v>11454</v>
      </c>
      <c r="E7631" s="55" t="s">
        <v>11455</v>
      </c>
      <c r="F7631" s="53" t="s">
        <v>201</v>
      </c>
    </row>
    <row r="7632" spans="1:6" x14ac:dyDescent="0.2">
      <c r="A7632" s="202" t="s">
        <v>12426</v>
      </c>
      <c r="B7632" s="203">
        <v>57.4</v>
      </c>
      <c r="D7632" s="53" t="s">
        <v>11456</v>
      </c>
      <c r="E7632" s="55" t="s">
        <v>11455</v>
      </c>
      <c r="F7632" s="53" t="s">
        <v>201</v>
      </c>
    </row>
    <row r="7633" spans="1:6" x14ac:dyDescent="0.2">
      <c r="A7633" s="202" t="s">
        <v>12428</v>
      </c>
      <c r="B7633" s="203">
        <v>57.4</v>
      </c>
      <c r="D7633" s="53" t="s">
        <v>11457</v>
      </c>
      <c r="E7633" s="55" t="s">
        <v>11458</v>
      </c>
      <c r="F7633" s="53" t="s">
        <v>201</v>
      </c>
    </row>
    <row r="7634" spans="1:6" x14ac:dyDescent="0.2">
      <c r="A7634" s="202" t="s">
        <v>12429</v>
      </c>
      <c r="B7634" s="203">
        <v>54.01</v>
      </c>
      <c r="D7634" s="53" t="s">
        <v>11459</v>
      </c>
      <c r="E7634" s="55" t="s">
        <v>11458</v>
      </c>
      <c r="F7634" s="53" t="s">
        <v>201</v>
      </c>
    </row>
    <row r="7635" spans="1:6" x14ac:dyDescent="0.2">
      <c r="A7635" s="202" t="s">
        <v>12431</v>
      </c>
      <c r="B7635" s="203">
        <v>54.01</v>
      </c>
      <c r="D7635" s="53" t="s">
        <v>11460</v>
      </c>
      <c r="E7635" s="55" t="s">
        <v>11461</v>
      </c>
      <c r="F7635" s="53" t="s">
        <v>201</v>
      </c>
    </row>
    <row r="7636" spans="1:6" x14ac:dyDescent="0.2">
      <c r="A7636" s="202" t="s">
        <v>12432</v>
      </c>
      <c r="B7636" s="203">
        <v>116.32</v>
      </c>
      <c r="D7636" s="53" t="s">
        <v>11462</v>
      </c>
      <c r="E7636" s="55" t="s">
        <v>11461</v>
      </c>
      <c r="F7636" s="53" t="s">
        <v>201</v>
      </c>
    </row>
    <row r="7637" spans="1:6" x14ac:dyDescent="0.2">
      <c r="A7637" s="202" t="s">
        <v>12434</v>
      </c>
      <c r="B7637" s="203">
        <v>116.32</v>
      </c>
      <c r="D7637" s="53" t="s">
        <v>11463</v>
      </c>
      <c r="E7637" s="55" t="s">
        <v>11464</v>
      </c>
      <c r="F7637" s="53" t="s">
        <v>201</v>
      </c>
    </row>
    <row r="7638" spans="1:6" x14ac:dyDescent="0.2">
      <c r="A7638" s="202" t="s">
        <v>12435</v>
      </c>
      <c r="B7638" s="203">
        <v>82.18</v>
      </c>
      <c r="D7638" s="53" t="s">
        <v>11465</v>
      </c>
      <c r="E7638" s="55" t="s">
        <v>11464</v>
      </c>
      <c r="F7638" s="53" t="s">
        <v>201</v>
      </c>
    </row>
    <row r="7639" spans="1:6" x14ac:dyDescent="0.2">
      <c r="A7639" s="202" t="s">
        <v>12437</v>
      </c>
      <c r="B7639" s="203">
        <v>82.18</v>
      </c>
      <c r="D7639" s="53" t="s">
        <v>11466</v>
      </c>
      <c r="E7639" s="55" t="s">
        <v>11467</v>
      </c>
      <c r="F7639" s="53" t="s">
        <v>201</v>
      </c>
    </row>
    <row r="7640" spans="1:6" x14ac:dyDescent="0.2">
      <c r="A7640" s="202" t="s">
        <v>12438</v>
      </c>
      <c r="B7640" s="203">
        <v>96.93</v>
      </c>
      <c r="D7640" s="53" t="s">
        <v>11468</v>
      </c>
      <c r="E7640" s="55" t="s">
        <v>11467</v>
      </c>
      <c r="F7640" s="53" t="s">
        <v>201</v>
      </c>
    </row>
    <row r="7641" spans="1:6" x14ac:dyDescent="0.2">
      <c r="A7641" s="202" t="s">
        <v>12440</v>
      </c>
      <c r="B7641" s="203">
        <v>96.93</v>
      </c>
      <c r="D7641" s="53" t="s">
        <v>11469</v>
      </c>
      <c r="E7641" s="55" t="s">
        <v>11470</v>
      </c>
      <c r="F7641" s="53" t="s">
        <v>201</v>
      </c>
    </row>
    <row r="7642" spans="1:6" x14ac:dyDescent="0.2">
      <c r="A7642" s="202" t="s">
        <v>12441</v>
      </c>
      <c r="B7642" s="203">
        <v>10.88</v>
      </c>
      <c r="D7642" s="53" t="s">
        <v>11471</v>
      </c>
      <c r="E7642" s="55" t="s">
        <v>11470</v>
      </c>
      <c r="F7642" s="53" t="s">
        <v>201</v>
      </c>
    </row>
    <row r="7643" spans="1:6" x14ac:dyDescent="0.2">
      <c r="A7643" s="202" t="s">
        <v>12443</v>
      </c>
      <c r="B7643" s="203">
        <v>10.88</v>
      </c>
      <c r="D7643" s="53" t="s">
        <v>11472</v>
      </c>
      <c r="E7643" s="55" t="s">
        <v>11473</v>
      </c>
      <c r="F7643" s="53" t="s">
        <v>201</v>
      </c>
    </row>
    <row r="7644" spans="1:6" x14ac:dyDescent="0.2">
      <c r="A7644" s="202" t="s">
        <v>12444</v>
      </c>
      <c r="B7644" s="203">
        <v>15.39</v>
      </c>
      <c r="D7644" s="53" t="s">
        <v>11474</v>
      </c>
      <c r="E7644" s="55" t="s">
        <v>11473</v>
      </c>
      <c r="F7644" s="53" t="s">
        <v>201</v>
      </c>
    </row>
    <row r="7645" spans="1:6" x14ac:dyDescent="0.2">
      <c r="A7645" s="202" t="s">
        <v>12446</v>
      </c>
      <c r="B7645" s="203">
        <v>15.39</v>
      </c>
      <c r="D7645" s="53" t="s">
        <v>11475</v>
      </c>
      <c r="E7645" s="55" t="s">
        <v>11476</v>
      </c>
      <c r="F7645" s="53" t="s">
        <v>201</v>
      </c>
    </row>
    <row r="7646" spans="1:6" x14ac:dyDescent="0.2">
      <c r="A7646" s="202" t="s">
        <v>12447</v>
      </c>
      <c r="B7646" s="203">
        <v>63.98</v>
      </c>
      <c r="D7646" s="53" t="s">
        <v>11477</v>
      </c>
      <c r="E7646" s="55" t="s">
        <v>11476</v>
      </c>
      <c r="F7646" s="53" t="s">
        <v>201</v>
      </c>
    </row>
    <row r="7647" spans="1:6" x14ac:dyDescent="0.2">
      <c r="A7647" s="202" t="s">
        <v>12449</v>
      </c>
      <c r="B7647" s="203">
        <v>63.98</v>
      </c>
      <c r="D7647" s="53" t="s">
        <v>11478</v>
      </c>
      <c r="E7647" s="55" t="s">
        <v>11479</v>
      </c>
      <c r="F7647" s="53" t="s">
        <v>201</v>
      </c>
    </row>
    <row r="7648" spans="1:6" x14ac:dyDescent="0.2">
      <c r="A7648" s="202" t="s">
        <v>12450</v>
      </c>
      <c r="B7648" s="203">
        <v>133.47</v>
      </c>
      <c r="D7648" s="53" t="s">
        <v>11480</v>
      </c>
      <c r="E7648" s="55" t="s">
        <v>11479</v>
      </c>
      <c r="F7648" s="53" t="s">
        <v>201</v>
      </c>
    </row>
    <row r="7649" spans="1:6" x14ac:dyDescent="0.2">
      <c r="A7649" s="202" t="s">
        <v>12452</v>
      </c>
      <c r="B7649" s="203">
        <v>133.47</v>
      </c>
      <c r="D7649" s="53" t="s">
        <v>11481</v>
      </c>
      <c r="E7649" s="55" t="s">
        <v>11482</v>
      </c>
      <c r="F7649" s="53" t="s">
        <v>201</v>
      </c>
    </row>
    <row r="7650" spans="1:6" x14ac:dyDescent="0.2">
      <c r="A7650" s="202" t="s">
        <v>12453</v>
      </c>
      <c r="B7650" s="203">
        <v>226.2</v>
      </c>
      <c r="D7650" s="53" t="s">
        <v>11483</v>
      </c>
      <c r="E7650" s="55" t="s">
        <v>11482</v>
      </c>
      <c r="F7650" s="53" t="s">
        <v>201</v>
      </c>
    </row>
    <row r="7651" spans="1:6" x14ac:dyDescent="0.2">
      <c r="A7651" s="202" t="s">
        <v>12455</v>
      </c>
      <c r="B7651" s="203">
        <v>226.2</v>
      </c>
      <c r="D7651" s="53" t="s">
        <v>11484</v>
      </c>
      <c r="E7651" s="55" t="s">
        <v>11485</v>
      </c>
      <c r="F7651" s="53" t="s">
        <v>201</v>
      </c>
    </row>
    <row r="7652" spans="1:6" x14ac:dyDescent="0.2">
      <c r="A7652" s="202" t="s">
        <v>12456</v>
      </c>
      <c r="B7652" s="203">
        <v>344.36</v>
      </c>
      <c r="D7652" s="53" t="s">
        <v>11486</v>
      </c>
      <c r="E7652" s="55" t="s">
        <v>11485</v>
      </c>
      <c r="F7652" s="53" t="s">
        <v>201</v>
      </c>
    </row>
    <row r="7653" spans="1:6" x14ac:dyDescent="0.2">
      <c r="A7653" s="202" t="s">
        <v>12458</v>
      </c>
      <c r="B7653" s="203">
        <v>344.36</v>
      </c>
      <c r="D7653" s="53" t="s">
        <v>11487</v>
      </c>
      <c r="E7653" s="55" t="s">
        <v>11488</v>
      </c>
      <c r="F7653" s="53" t="s">
        <v>201</v>
      </c>
    </row>
    <row r="7654" spans="1:6" x14ac:dyDescent="0.2">
      <c r="A7654" s="202" t="s">
        <v>12459</v>
      </c>
      <c r="B7654" s="203">
        <v>488.99</v>
      </c>
      <c r="D7654" s="53" t="s">
        <v>11489</v>
      </c>
      <c r="E7654" s="55" t="s">
        <v>11488</v>
      </c>
      <c r="F7654" s="53" t="s">
        <v>201</v>
      </c>
    </row>
    <row r="7655" spans="1:6" x14ac:dyDescent="0.2">
      <c r="A7655" s="202" t="s">
        <v>12461</v>
      </c>
      <c r="B7655" s="203">
        <v>488.99</v>
      </c>
      <c r="D7655" s="53" t="s">
        <v>11490</v>
      </c>
      <c r="E7655" s="55" t="s">
        <v>11491</v>
      </c>
      <c r="F7655" s="53" t="s">
        <v>201</v>
      </c>
    </row>
    <row r="7656" spans="1:6" x14ac:dyDescent="0.2">
      <c r="A7656" s="202" t="s">
        <v>12462</v>
      </c>
      <c r="B7656" s="203">
        <v>835.65</v>
      </c>
      <c r="D7656" s="53" t="s">
        <v>11492</v>
      </c>
      <c r="E7656" s="55" t="s">
        <v>11491</v>
      </c>
      <c r="F7656" s="53" t="s">
        <v>201</v>
      </c>
    </row>
    <row r="7657" spans="1:6" x14ac:dyDescent="0.2">
      <c r="A7657" s="202" t="s">
        <v>12464</v>
      </c>
      <c r="B7657" s="203">
        <v>835.65</v>
      </c>
      <c r="D7657" s="53" t="s">
        <v>11493</v>
      </c>
      <c r="E7657" s="55" t="s">
        <v>11494</v>
      </c>
      <c r="F7657" s="53" t="s">
        <v>201</v>
      </c>
    </row>
    <row r="7658" spans="1:6" x14ac:dyDescent="0.2">
      <c r="A7658" s="202" t="s">
        <v>12465</v>
      </c>
      <c r="B7658" s="203">
        <v>2019.57</v>
      </c>
      <c r="D7658" s="53" t="s">
        <v>11495</v>
      </c>
      <c r="E7658" s="55" t="s">
        <v>11494</v>
      </c>
      <c r="F7658" s="53" t="s">
        <v>201</v>
      </c>
    </row>
    <row r="7659" spans="1:6" x14ac:dyDescent="0.2">
      <c r="A7659" s="202" t="s">
        <v>12467</v>
      </c>
      <c r="B7659" s="203">
        <v>2019.57</v>
      </c>
      <c r="D7659" s="53" t="s">
        <v>11496</v>
      </c>
      <c r="E7659" s="55" t="s">
        <v>11497</v>
      </c>
      <c r="F7659" s="53" t="s">
        <v>201</v>
      </c>
    </row>
    <row r="7660" spans="1:6" x14ac:dyDescent="0.2">
      <c r="A7660" s="202" t="s">
        <v>12468</v>
      </c>
      <c r="B7660" s="203">
        <v>55.53</v>
      </c>
      <c r="D7660" s="53" t="s">
        <v>11498</v>
      </c>
      <c r="E7660" s="55" t="s">
        <v>11497</v>
      </c>
      <c r="F7660" s="53" t="s">
        <v>201</v>
      </c>
    </row>
    <row r="7661" spans="1:6" x14ac:dyDescent="0.2">
      <c r="A7661" s="202" t="s">
        <v>12470</v>
      </c>
      <c r="B7661" s="203">
        <v>55.53</v>
      </c>
      <c r="D7661" s="53" t="s">
        <v>11499</v>
      </c>
      <c r="E7661" s="55" t="s">
        <v>11500</v>
      </c>
      <c r="F7661" s="53" t="s">
        <v>201</v>
      </c>
    </row>
    <row r="7662" spans="1:6" x14ac:dyDescent="0.2">
      <c r="A7662" s="202" t="s">
        <v>12471</v>
      </c>
      <c r="B7662" s="203">
        <v>113.34</v>
      </c>
      <c r="D7662" s="53" t="s">
        <v>11501</v>
      </c>
      <c r="E7662" s="55" t="s">
        <v>11500</v>
      </c>
      <c r="F7662" s="53" t="s">
        <v>201</v>
      </c>
    </row>
    <row r="7663" spans="1:6" x14ac:dyDescent="0.2">
      <c r="A7663" s="202" t="s">
        <v>12473</v>
      </c>
      <c r="B7663" s="203">
        <v>113.34</v>
      </c>
      <c r="D7663" s="53" t="s">
        <v>11502</v>
      </c>
      <c r="E7663" s="55" t="s">
        <v>11503</v>
      </c>
      <c r="F7663" s="53" t="s">
        <v>201</v>
      </c>
    </row>
    <row r="7664" spans="1:6" x14ac:dyDescent="0.2">
      <c r="A7664" s="202" t="s">
        <v>12474</v>
      </c>
      <c r="B7664" s="203">
        <v>218.63</v>
      </c>
      <c r="D7664" s="53" t="s">
        <v>11504</v>
      </c>
      <c r="E7664" s="55" t="s">
        <v>11503</v>
      </c>
      <c r="F7664" s="53" t="s">
        <v>201</v>
      </c>
    </row>
    <row r="7665" spans="1:6" x14ac:dyDescent="0.2">
      <c r="A7665" s="202" t="s">
        <v>12476</v>
      </c>
      <c r="B7665" s="203">
        <v>218.63</v>
      </c>
      <c r="D7665" s="53" t="s">
        <v>11505</v>
      </c>
      <c r="E7665" s="55" t="s">
        <v>11506</v>
      </c>
      <c r="F7665" s="53" t="s">
        <v>201</v>
      </c>
    </row>
    <row r="7666" spans="1:6" x14ac:dyDescent="0.2">
      <c r="A7666" s="202" t="s">
        <v>12477</v>
      </c>
      <c r="B7666" s="203">
        <v>337.89</v>
      </c>
      <c r="D7666" s="53" t="s">
        <v>11507</v>
      </c>
      <c r="E7666" s="55" t="s">
        <v>11506</v>
      </c>
      <c r="F7666" s="53" t="s">
        <v>201</v>
      </c>
    </row>
    <row r="7667" spans="1:6" x14ac:dyDescent="0.2">
      <c r="A7667" s="202" t="s">
        <v>12479</v>
      </c>
      <c r="B7667" s="203">
        <v>337.89</v>
      </c>
      <c r="D7667" s="53" t="s">
        <v>11508</v>
      </c>
      <c r="E7667" s="55" t="s">
        <v>11509</v>
      </c>
      <c r="F7667" s="53" t="s">
        <v>201</v>
      </c>
    </row>
    <row r="7668" spans="1:6" x14ac:dyDescent="0.2">
      <c r="A7668" s="202" t="s">
        <v>12480</v>
      </c>
      <c r="B7668" s="203">
        <v>484.58</v>
      </c>
      <c r="D7668" s="53" t="s">
        <v>11510</v>
      </c>
      <c r="E7668" s="55" t="s">
        <v>11509</v>
      </c>
      <c r="F7668" s="53" t="s">
        <v>201</v>
      </c>
    </row>
    <row r="7669" spans="1:6" x14ac:dyDescent="0.2">
      <c r="A7669" s="202" t="s">
        <v>12482</v>
      </c>
      <c r="B7669" s="203">
        <v>484.58</v>
      </c>
      <c r="D7669" s="53" t="s">
        <v>11511</v>
      </c>
      <c r="E7669" s="55" t="s">
        <v>11512</v>
      </c>
      <c r="F7669" s="53" t="s">
        <v>201</v>
      </c>
    </row>
    <row r="7670" spans="1:6" x14ac:dyDescent="0.2">
      <c r="A7670" s="202" t="s">
        <v>12489</v>
      </c>
      <c r="B7670" s="203">
        <v>8.33</v>
      </c>
      <c r="D7670" s="53" t="s">
        <v>11513</v>
      </c>
      <c r="E7670" s="55" t="s">
        <v>11512</v>
      </c>
      <c r="F7670" s="53" t="s">
        <v>201</v>
      </c>
    </row>
    <row r="7671" spans="1:6" x14ac:dyDescent="0.2">
      <c r="A7671" s="202" t="s">
        <v>12491</v>
      </c>
      <c r="B7671" s="203">
        <v>8.33</v>
      </c>
      <c r="D7671" s="53" t="s">
        <v>11514</v>
      </c>
      <c r="E7671" s="55" t="s">
        <v>11515</v>
      </c>
      <c r="F7671" s="53" t="s">
        <v>201</v>
      </c>
    </row>
    <row r="7672" spans="1:6" x14ac:dyDescent="0.2">
      <c r="A7672" s="202" t="s">
        <v>12492</v>
      </c>
      <c r="B7672" s="203">
        <v>11.8</v>
      </c>
      <c r="D7672" s="53" t="s">
        <v>11516</v>
      </c>
      <c r="E7672" s="55" t="s">
        <v>11515</v>
      </c>
      <c r="F7672" s="53" t="s">
        <v>201</v>
      </c>
    </row>
    <row r="7673" spans="1:6" x14ac:dyDescent="0.2">
      <c r="A7673" s="202" t="s">
        <v>12494</v>
      </c>
      <c r="B7673" s="203">
        <v>11.8</v>
      </c>
      <c r="D7673" s="53" t="s">
        <v>11517</v>
      </c>
      <c r="E7673" s="55" t="s">
        <v>11518</v>
      </c>
      <c r="F7673" s="53" t="s">
        <v>201</v>
      </c>
    </row>
    <row r="7674" spans="1:6" x14ac:dyDescent="0.2">
      <c r="A7674" s="202" t="s">
        <v>12495</v>
      </c>
      <c r="B7674" s="203">
        <v>23.36</v>
      </c>
      <c r="D7674" s="53" t="s">
        <v>11519</v>
      </c>
      <c r="E7674" s="55" t="s">
        <v>11518</v>
      </c>
      <c r="F7674" s="53" t="s">
        <v>201</v>
      </c>
    </row>
    <row r="7675" spans="1:6" x14ac:dyDescent="0.2">
      <c r="A7675" s="202" t="s">
        <v>12497</v>
      </c>
      <c r="B7675" s="203">
        <v>23.36</v>
      </c>
      <c r="D7675" s="53" t="s">
        <v>11520</v>
      </c>
      <c r="E7675" s="55" t="s">
        <v>11521</v>
      </c>
      <c r="F7675" s="53" t="s">
        <v>201</v>
      </c>
    </row>
    <row r="7676" spans="1:6" x14ac:dyDescent="0.2">
      <c r="A7676" s="202" t="s">
        <v>12498</v>
      </c>
      <c r="B7676" s="203">
        <v>37.6</v>
      </c>
      <c r="D7676" s="53" t="s">
        <v>11522</v>
      </c>
      <c r="E7676" s="55" t="s">
        <v>11521</v>
      </c>
      <c r="F7676" s="53" t="s">
        <v>201</v>
      </c>
    </row>
    <row r="7677" spans="1:6" x14ac:dyDescent="0.2">
      <c r="A7677" s="202" t="s">
        <v>12500</v>
      </c>
      <c r="B7677" s="203">
        <v>37.6</v>
      </c>
      <c r="D7677" s="53" t="s">
        <v>11523</v>
      </c>
      <c r="E7677" s="55" t="s">
        <v>11524</v>
      </c>
      <c r="F7677" s="53" t="s">
        <v>201</v>
      </c>
    </row>
    <row r="7678" spans="1:6" x14ac:dyDescent="0.2">
      <c r="A7678" s="202" t="s">
        <v>12501</v>
      </c>
      <c r="B7678" s="203">
        <v>37.75</v>
      </c>
      <c r="D7678" s="53" t="s">
        <v>11525</v>
      </c>
      <c r="E7678" s="55" t="s">
        <v>11524</v>
      </c>
      <c r="F7678" s="53" t="s">
        <v>201</v>
      </c>
    </row>
    <row r="7679" spans="1:6" x14ac:dyDescent="0.2">
      <c r="A7679" s="202" t="s">
        <v>12503</v>
      </c>
      <c r="B7679" s="203">
        <v>37.75</v>
      </c>
      <c r="D7679" s="53" t="s">
        <v>11526</v>
      </c>
      <c r="E7679" s="55" t="s">
        <v>11527</v>
      </c>
      <c r="F7679" s="53" t="s">
        <v>83</v>
      </c>
    </row>
    <row r="7680" spans="1:6" x14ac:dyDescent="0.2">
      <c r="A7680" s="202" t="s">
        <v>12504</v>
      </c>
      <c r="B7680" s="203">
        <v>87.16</v>
      </c>
      <c r="D7680" s="53" t="s">
        <v>11528</v>
      </c>
      <c r="E7680" s="55" t="s">
        <v>11527</v>
      </c>
      <c r="F7680" s="53" t="s">
        <v>83</v>
      </c>
    </row>
    <row r="7681" spans="1:6" x14ac:dyDescent="0.2">
      <c r="A7681" s="202" t="s">
        <v>12506</v>
      </c>
      <c r="B7681" s="203">
        <v>87.16</v>
      </c>
      <c r="D7681" s="53" t="s">
        <v>11529</v>
      </c>
      <c r="E7681" s="55" t="s">
        <v>11530</v>
      </c>
      <c r="F7681" s="53" t="s">
        <v>83</v>
      </c>
    </row>
    <row r="7682" spans="1:6" x14ac:dyDescent="0.2">
      <c r="A7682" s="202" t="s">
        <v>12507</v>
      </c>
      <c r="B7682" s="203">
        <v>107.37</v>
      </c>
      <c r="D7682" s="53" t="s">
        <v>11531</v>
      </c>
      <c r="E7682" s="55" t="s">
        <v>11530</v>
      </c>
      <c r="F7682" s="53" t="s">
        <v>83</v>
      </c>
    </row>
    <row r="7683" spans="1:6" x14ac:dyDescent="0.2">
      <c r="A7683" s="202" t="s">
        <v>12509</v>
      </c>
      <c r="B7683" s="203">
        <v>107.37</v>
      </c>
      <c r="D7683" s="53" t="s">
        <v>11532</v>
      </c>
      <c r="E7683" s="55" t="s">
        <v>11533</v>
      </c>
      <c r="F7683" s="53" t="s">
        <v>83</v>
      </c>
    </row>
    <row r="7684" spans="1:6" x14ac:dyDescent="0.2">
      <c r="A7684" s="202" t="s">
        <v>12510</v>
      </c>
      <c r="B7684" s="203">
        <v>3.24</v>
      </c>
      <c r="D7684" s="53" t="s">
        <v>11534</v>
      </c>
      <c r="E7684" s="55" t="s">
        <v>11533</v>
      </c>
      <c r="F7684" s="53" t="s">
        <v>83</v>
      </c>
    </row>
    <row r="7685" spans="1:6" x14ac:dyDescent="0.2">
      <c r="A7685" s="202" t="s">
        <v>12512</v>
      </c>
      <c r="B7685" s="203">
        <v>3.24</v>
      </c>
      <c r="D7685" s="53" t="s">
        <v>11535</v>
      </c>
      <c r="E7685" s="55" t="s">
        <v>11536</v>
      </c>
      <c r="F7685" s="53" t="s">
        <v>83</v>
      </c>
    </row>
    <row r="7686" spans="1:6" x14ac:dyDescent="0.2">
      <c r="A7686" s="202" t="s">
        <v>12513</v>
      </c>
      <c r="B7686" s="203">
        <v>3.49</v>
      </c>
      <c r="D7686" s="53" t="s">
        <v>11537</v>
      </c>
      <c r="E7686" s="55" t="s">
        <v>11536</v>
      </c>
      <c r="F7686" s="53" t="s">
        <v>83</v>
      </c>
    </row>
    <row r="7687" spans="1:6" x14ac:dyDescent="0.2">
      <c r="A7687" s="202" t="s">
        <v>12515</v>
      </c>
      <c r="B7687" s="203">
        <v>3.49</v>
      </c>
      <c r="D7687" s="53" t="s">
        <v>11538</v>
      </c>
      <c r="E7687" s="55" t="s">
        <v>11539</v>
      </c>
      <c r="F7687" s="53" t="s">
        <v>83</v>
      </c>
    </row>
    <row r="7688" spans="1:6" x14ac:dyDescent="0.2">
      <c r="A7688" s="202" t="s">
        <v>12516</v>
      </c>
      <c r="B7688" s="203">
        <v>8.51</v>
      </c>
      <c r="D7688" s="53" t="s">
        <v>11540</v>
      </c>
      <c r="E7688" s="55" t="s">
        <v>11539</v>
      </c>
      <c r="F7688" s="53" t="s">
        <v>83</v>
      </c>
    </row>
    <row r="7689" spans="1:6" x14ac:dyDescent="0.2">
      <c r="A7689" s="202" t="s">
        <v>12518</v>
      </c>
      <c r="B7689" s="203">
        <v>8.51</v>
      </c>
      <c r="D7689" s="53" t="s">
        <v>11541</v>
      </c>
      <c r="E7689" s="55" t="s">
        <v>11542</v>
      </c>
      <c r="F7689" s="53" t="s">
        <v>83</v>
      </c>
    </row>
    <row r="7690" spans="1:6" x14ac:dyDescent="0.2">
      <c r="A7690" s="202" t="s">
        <v>12519</v>
      </c>
      <c r="B7690" s="203">
        <v>12.38</v>
      </c>
      <c r="D7690" s="53" t="s">
        <v>11543</v>
      </c>
      <c r="E7690" s="55" t="s">
        <v>11542</v>
      </c>
      <c r="F7690" s="53" t="s">
        <v>83</v>
      </c>
    </row>
    <row r="7691" spans="1:6" x14ac:dyDescent="0.2">
      <c r="A7691" s="202" t="s">
        <v>12521</v>
      </c>
      <c r="B7691" s="203">
        <v>12.38</v>
      </c>
      <c r="D7691" s="53" t="s">
        <v>11544</v>
      </c>
      <c r="E7691" s="55" t="s">
        <v>11545</v>
      </c>
      <c r="F7691" s="53" t="s">
        <v>83</v>
      </c>
    </row>
    <row r="7692" spans="1:6" x14ac:dyDescent="0.2">
      <c r="A7692" s="202" t="s">
        <v>12522</v>
      </c>
      <c r="B7692" s="203">
        <v>13.82</v>
      </c>
      <c r="D7692" s="53" t="s">
        <v>11546</v>
      </c>
      <c r="E7692" s="55" t="s">
        <v>11545</v>
      </c>
      <c r="F7692" s="53" t="s">
        <v>83</v>
      </c>
    </row>
    <row r="7693" spans="1:6" x14ac:dyDescent="0.2">
      <c r="A7693" s="202" t="s">
        <v>12524</v>
      </c>
      <c r="B7693" s="203">
        <v>13.82</v>
      </c>
      <c r="D7693" s="53" t="s">
        <v>11547</v>
      </c>
      <c r="E7693" s="55" t="s">
        <v>11548</v>
      </c>
      <c r="F7693" s="53" t="s">
        <v>83</v>
      </c>
    </row>
    <row r="7694" spans="1:6" x14ac:dyDescent="0.2">
      <c r="A7694" s="202" t="s">
        <v>12525</v>
      </c>
      <c r="B7694" s="203">
        <v>23.17</v>
      </c>
      <c r="D7694" s="53" t="s">
        <v>11549</v>
      </c>
      <c r="E7694" s="55" t="s">
        <v>11548</v>
      </c>
      <c r="F7694" s="53" t="s">
        <v>83</v>
      </c>
    </row>
    <row r="7695" spans="1:6" x14ac:dyDescent="0.2">
      <c r="A7695" s="202" t="s">
        <v>12527</v>
      </c>
      <c r="B7695" s="203">
        <v>23.17</v>
      </c>
      <c r="D7695" s="53" t="s">
        <v>11550</v>
      </c>
      <c r="E7695" s="55" t="s">
        <v>11551</v>
      </c>
      <c r="F7695" s="53" t="s">
        <v>83</v>
      </c>
    </row>
    <row r="7696" spans="1:6" x14ac:dyDescent="0.2">
      <c r="A7696" s="202" t="s">
        <v>12528</v>
      </c>
      <c r="B7696" s="203">
        <v>39.97</v>
      </c>
      <c r="D7696" s="53" t="s">
        <v>11552</v>
      </c>
      <c r="E7696" s="55" t="s">
        <v>11551</v>
      </c>
      <c r="F7696" s="53" t="s">
        <v>83</v>
      </c>
    </row>
    <row r="7697" spans="1:6" x14ac:dyDescent="0.2">
      <c r="A7697" s="202" t="s">
        <v>12530</v>
      </c>
      <c r="B7697" s="203">
        <v>39.97</v>
      </c>
      <c r="D7697" s="53" t="s">
        <v>11553</v>
      </c>
      <c r="E7697" s="55" t="s">
        <v>11554</v>
      </c>
      <c r="F7697" s="53" t="s">
        <v>83</v>
      </c>
    </row>
    <row r="7698" spans="1:6" x14ac:dyDescent="0.2">
      <c r="A7698" s="202" t="s">
        <v>12531</v>
      </c>
      <c r="B7698" s="203">
        <v>50.71</v>
      </c>
      <c r="D7698" s="53" t="s">
        <v>11555</v>
      </c>
      <c r="E7698" s="55" t="s">
        <v>11554</v>
      </c>
      <c r="F7698" s="53" t="s">
        <v>83</v>
      </c>
    </row>
    <row r="7699" spans="1:6" x14ac:dyDescent="0.2">
      <c r="A7699" s="202" t="s">
        <v>12533</v>
      </c>
      <c r="B7699" s="203">
        <v>50.71</v>
      </c>
      <c r="D7699" s="53" t="s">
        <v>11556</v>
      </c>
      <c r="E7699" s="55" t="s">
        <v>11557</v>
      </c>
      <c r="F7699" s="53" t="s">
        <v>83</v>
      </c>
    </row>
    <row r="7700" spans="1:6" x14ac:dyDescent="0.2">
      <c r="A7700" s="202" t="s">
        <v>12534</v>
      </c>
      <c r="B7700" s="203">
        <v>87.3</v>
      </c>
      <c r="D7700" s="53" t="s">
        <v>11558</v>
      </c>
      <c r="E7700" s="55" t="s">
        <v>11557</v>
      </c>
      <c r="F7700" s="53" t="s">
        <v>83</v>
      </c>
    </row>
    <row r="7701" spans="1:6" x14ac:dyDescent="0.2">
      <c r="A7701" s="202" t="s">
        <v>12536</v>
      </c>
      <c r="B7701" s="203">
        <v>87.3</v>
      </c>
      <c r="D7701" s="53" t="s">
        <v>11559</v>
      </c>
      <c r="E7701" s="55" t="s">
        <v>11560</v>
      </c>
      <c r="F7701" s="53" t="s">
        <v>83</v>
      </c>
    </row>
    <row r="7702" spans="1:6" x14ac:dyDescent="0.2">
      <c r="A7702" s="202" t="s">
        <v>12537</v>
      </c>
      <c r="B7702" s="203">
        <v>31.83</v>
      </c>
      <c r="D7702" s="53" t="s">
        <v>11561</v>
      </c>
      <c r="E7702" s="55" t="s">
        <v>11560</v>
      </c>
      <c r="F7702" s="53" t="s">
        <v>83</v>
      </c>
    </row>
    <row r="7703" spans="1:6" x14ac:dyDescent="0.2">
      <c r="A7703" s="202" t="s">
        <v>12539</v>
      </c>
      <c r="B7703" s="203">
        <v>31.83</v>
      </c>
      <c r="D7703" s="53" t="s">
        <v>11562</v>
      </c>
      <c r="E7703" s="55" t="s">
        <v>11563</v>
      </c>
      <c r="F7703" s="53" t="s">
        <v>83</v>
      </c>
    </row>
    <row r="7704" spans="1:6" x14ac:dyDescent="0.2">
      <c r="A7704" s="202" t="s">
        <v>12540</v>
      </c>
      <c r="B7704" s="203">
        <v>67.680000000000007</v>
      </c>
      <c r="D7704" s="53" t="s">
        <v>11564</v>
      </c>
      <c r="E7704" s="55" t="s">
        <v>11563</v>
      </c>
      <c r="F7704" s="53" t="s">
        <v>83</v>
      </c>
    </row>
    <row r="7705" spans="1:6" x14ac:dyDescent="0.2">
      <c r="A7705" s="202" t="s">
        <v>12542</v>
      </c>
      <c r="B7705" s="203">
        <v>67.680000000000007</v>
      </c>
      <c r="D7705" s="53" t="s">
        <v>11565</v>
      </c>
      <c r="E7705" s="55" t="s">
        <v>11566</v>
      </c>
      <c r="F7705" s="53" t="s">
        <v>83</v>
      </c>
    </row>
    <row r="7706" spans="1:6" x14ac:dyDescent="0.2">
      <c r="A7706" s="202" t="s">
        <v>12543</v>
      </c>
      <c r="B7706" s="203">
        <v>110.32</v>
      </c>
      <c r="D7706" s="53" t="s">
        <v>11567</v>
      </c>
      <c r="E7706" s="55" t="s">
        <v>11566</v>
      </c>
      <c r="F7706" s="53" t="s">
        <v>83</v>
      </c>
    </row>
    <row r="7707" spans="1:6" x14ac:dyDescent="0.2">
      <c r="A7707" s="202" t="s">
        <v>12545</v>
      </c>
      <c r="B7707" s="203">
        <v>110.32</v>
      </c>
      <c r="D7707" s="53" t="s">
        <v>11568</v>
      </c>
      <c r="E7707" s="55" t="s">
        <v>11569</v>
      </c>
      <c r="F7707" s="53" t="s">
        <v>83</v>
      </c>
    </row>
    <row r="7708" spans="1:6" x14ac:dyDescent="0.2">
      <c r="A7708" s="202" t="s">
        <v>12546</v>
      </c>
      <c r="B7708" s="203">
        <v>181.72</v>
      </c>
      <c r="D7708" s="53" t="s">
        <v>11570</v>
      </c>
      <c r="E7708" s="55" t="s">
        <v>11569</v>
      </c>
      <c r="F7708" s="53" t="s">
        <v>83</v>
      </c>
    </row>
    <row r="7709" spans="1:6" x14ac:dyDescent="0.2">
      <c r="A7709" s="202" t="s">
        <v>12548</v>
      </c>
      <c r="B7709" s="203">
        <v>181.72</v>
      </c>
      <c r="D7709" s="53" t="s">
        <v>11571</v>
      </c>
      <c r="E7709" s="55" t="s">
        <v>11572</v>
      </c>
      <c r="F7709" s="53" t="s">
        <v>83</v>
      </c>
    </row>
    <row r="7710" spans="1:6" x14ac:dyDescent="0.2">
      <c r="A7710" s="202" t="s">
        <v>12549</v>
      </c>
      <c r="B7710" s="203">
        <v>278.41000000000003</v>
      </c>
      <c r="D7710" s="53" t="s">
        <v>11573</v>
      </c>
      <c r="E7710" s="55" t="s">
        <v>11572</v>
      </c>
      <c r="F7710" s="53" t="s">
        <v>83</v>
      </c>
    </row>
    <row r="7711" spans="1:6" x14ac:dyDescent="0.2">
      <c r="A7711" s="202" t="s">
        <v>12551</v>
      </c>
      <c r="B7711" s="203">
        <v>278.41000000000003</v>
      </c>
      <c r="D7711" s="53" t="s">
        <v>11574</v>
      </c>
      <c r="E7711" s="55" t="s">
        <v>11575</v>
      </c>
      <c r="F7711" s="53" t="s">
        <v>83</v>
      </c>
    </row>
    <row r="7712" spans="1:6" x14ac:dyDescent="0.2">
      <c r="A7712" s="202" t="s">
        <v>12552</v>
      </c>
      <c r="B7712" s="203">
        <v>453.52</v>
      </c>
      <c r="D7712" s="53" t="s">
        <v>11576</v>
      </c>
      <c r="E7712" s="55" t="s">
        <v>11575</v>
      </c>
      <c r="F7712" s="53" t="s">
        <v>83</v>
      </c>
    </row>
    <row r="7713" spans="1:6" x14ac:dyDescent="0.2">
      <c r="A7713" s="202" t="s">
        <v>12554</v>
      </c>
      <c r="B7713" s="203">
        <v>453.52</v>
      </c>
      <c r="D7713" s="53" t="s">
        <v>11577</v>
      </c>
      <c r="E7713" s="55" t="s">
        <v>11578</v>
      </c>
      <c r="F7713" s="53" t="s">
        <v>83</v>
      </c>
    </row>
    <row r="7714" spans="1:6" x14ac:dyDescent="0.2">
      <c r="A7714" s="202" t="s">
        <v>12555</v>
      </c>
      <c r="B7714" s="203">
        <v>528.17999999999995</v>
      </c>
      <c r="D7714" s="53" t="s">
        <v>11579</v>
      </c>
      <c r="E7714" s="55" t="s">
        <v>11578</v>
      </c>
      <c r="F7714" s="53" t="s">
        <v>83</v>
      </c>
    </row>
    <row r="7715" spans="1:6" x14ac:dyDescent="0.2">
      <c r="A7715" s="202" t="s">
        <v>12557</v>
      </c>
      <c r="B7715" s="203">
        <v>528.17999999999995</v>
      </c>
      <c r="D7715" s="53" t="s">
        <v>11580</v>
      </c>
      <c r="E7715" s="55" t="s">
        <v>11581</v>
      </c>
      <c r="F7715" s="53" t="s">
        <v>83</v>
      </c>
    </row>
    <row r="7716" spans="1:6" x14ac:dyDescent="0.2">
      <c r="A7716" s="202" t="s">
        <v>12558</v>
      </c>
      <c r="B7716" s="203">
        <v>15.16</v>
      </c>
      <c r="D7716" s="53" t="s">
        <v>11582</v>
      </c>
      <c r="E7716" s="55" t="s">
        <v>11581</v>
      </c>
      <c r="F7716" s="53" t="s">
        <v>83</v>
      </c>
    </row>
    <row r="7717" spans="1:6" x14ac:dyDescent="0.2">
      <c r="A7717" s="202" t="s">
        <v>12560</v>
      </c>
      <c r="B7717" s="203">
        <v>15.16</v>
      </c>
      <c r="D7717" s="53" t="s">
        <v>11583</v>
      </c>
      <c r="E7717" s="55" t="s">
        <v>11584</v>
      </c>
      <c r="F7717" s="53" t="s">
        <v>83</v>
      </c>
    </row>
    <row r="7718" spans="1:6" x14ac:dyDescent="0.2">
      <c r="A7718" s="202" t="s">
        <v>12561</v>
      </c>
      <c r="B7718" s="203">
        <v>125.31</v>
      </c>
      <c r="D7718" s="53" t="s">
        <v>11585</v>
      </c>
      <c r="E7718" s="55" t="s">
        <v>11584</v>
      </c>
      <c r="F7718" s="53" t="s">
        <v>83</v>
      </c>
    </row>
    <row r="7719" spans="1:6" x14ac:dyDescent="0.2">
      <c r="A7719" s="202" t="s">
        <v>12563</v>
      </c>
      <c r="B7719" s="203">
        <v>125.31</v>
      </c>
      <c r="D7719" s="53" t="s">
        <v>11586</v>
      </c>
      <c r="E7719" s="55" t="s">
        <v>11587</v>
      </c>
      <c r="F7719" s="53" t="s">
        <v>83</v>
      </c>
    </row>
    <row r="7720" spans="1:6" x14ac:dyDescent="0.2">
      <c r="A7720" s="202" t="s">
        <v>12564</v>
      </c>
      <c r="B7720" s="203">
        <v>29.62</v>
      </c>
      <c r="D7720" s="53" t="s">
        <v>11588</v>
      </c>
      <c r="E7720" s="55" t="s">
        <v>11587</v>
      </c>
      <c r="F7720" s="53" t="s">
        <v>83</v>
      </c>
    </row>
    <row r="7721" spans="1:6" x14ac:dyDescent="0.2">
      <c r="A7721" s="202" t="s">
        <v>12566</v>
      </c>
      <c r="B7721" s="203">
        <v>29.62</v>
      </c>
      <c r="D7721" s="53" t="s">
        <v>11589</v>
      </c>
      <c r="E7721" s="55" t="s">
        <v>11590</v>
      </c>
      <c r="F7721" s="53" t="s">
        <v>83</v>
      </c>
    </row>
    <row r="7722" spans="1:6" x14ac:dyDescent="0.2">
      <c r="A7722" s="202" t="s">
        <v>12567</v>
      </c>
      <c r="B7722" s="203">
        <v>151.71</v>
      </c>
      <c r="D7722" s="53" t="s">
        <v>11591</v>
      </c>
      <c r="E7722" s="55" t="s">
        <v>11590</v>
      </c>
      <c r="F7722" s="53" t="s">
        <v>83</v>
      </c>
    </row>
    <row r="7723" spans="1:6" x14ac:dyDescent="0.2">
      <c r="A7723" s="202" t="s">
        <v>12569</v>
      </c>
      <c r="B7723" s="203">
        <v>151.71</v>
      </c>
      <c r="D7723" s="53" t="s">
        <v>11592</v>
      </c>
      <c r="E7723" s="55" t="s">
        <v>11593</v>
      </c>
      <c r="F7723" s="53" t="s">
        <v>83</v>
      </c>
    </row>
    <row r="7724" spans="1:6" x14ac:dyDescent="0.2">
      <c r="A7724" s="202" t="s">
        <v>12570</v>
      </c>
      <c r="B7724" s="203">
        <v>47.11</v>
      </c>
      <c r="D7724" s="53" t="s">
        <v>11594</v>
      </c>
      <c r="E7724" s="55" t="s">
        <v>11593</v>
      </c>
      <c r="F7724" s="53" t="s">
        <v>83</v>
      </c>
    </row>
    <row r="7725" spans="1:6" x14ac:dyDescent="0.2">
      <c r="A7725" s="202" t="s">
        <v>12572</v>
      </c>
      <c r="B7725" s="203">
        <v>47.11</v>
      </c>
      <c r="D7725" s="53" t="s">
        <v>11595</v>
      </c>
      <c r="E7725" s="55" t="s">
        <v>11596</v>
      </c>
      <c r="F7725" s="53" t="s">
        <v>83</v>
      </c>
    </row>
    <row r="7726" spans="1:6" x14ac:dyDescent="0.2">
      <c r="A7726" s="202" t="s">
        <v>12573</v>
      </c>
      <c r="B7726" s="203">
        <v>186.42</v>
      </c>
      <c r="D7726" s="53" t="s">
        <v>11597</v>
      </c>
      <c r="E7726" s="55" t="s">
        <v>11596</v>
      </c>
      <c r="F7726" s="53" t="s">
        <v>83</v>
      </c>
    </row>
    <row r="7727" spans="1:6" x14ac:dyDescent="0.2">
      <c r="A7727" s="202" t="s">
        <v>12575</v>
      </c>
      <c r="B7727" s="203">
        <v>186.42</v>
      </c>
      <c r="D7727" s="53" t="s">
        <v>11598</v>
      </c>
      <c r="E7727" s="55" t="s">
        <v>11599</v>
      </c>
      <c r="F7727" s="53" t="s">
        <v>83</v>
      </c>
    </row>
    <row r="7728" spans="1:6" x14ac:dyDescent="0.2">
      <c r="A7728" s="202" t="s">
        <v>12576</v>
      </c>
      <c r="B7728" s="203">
        <v>4.4000000000000004</v>
      </c>
      <c r="D7728" s="53" t="s">
        <v>11600</v>
      </c>
      <c r="E7728" s="55" t="s">
        <v>11599</v>
      </c>
      <c r="F7728" s="53" t="s">
        <v>83</v>
      </c>
    </row>
    <row r="7729" spans="1:6" x14ac:dyDescent="0.2">
      <c r="A7729" s="202" t="s">
        <v>12578</v>
      </c>
      <c r="B7729" s="203">
        <v>4.4000000000000004</v>
      </c>
      <c r="D7729" s="53" t="s">
        <v>11601</v>
      </c>
      <c r="E7729" s="55" t="s">
        <v>11602</v>
      </c>
      <c r="F7729" s="53" t="s">
        <v>83</v>
      </c>
    </row>
    <row r="7730" spans="1:6" x14ac:dyDescent="0.2">
      <c r="A7730" s="202" t="s">
        <v>12582</v>
      </c>
      <c r="B7730" s="203">
        <v>32.14</v>
      </c>
      <c r="D7730" s="53" t="s">
        <v>11603</v>
      </c>
      <c r="E7730" s="55" t="s">
        <v>11602</v>
      </c>
      <c r="F7730" s="53" t="s">
        <v>83</v>
      </c>
    </row>
    <row r="7731" spans="1:6" x14ac:dyDescent="0.2">
      <c r="A7731" s="202" t="s">
        <v>12584</v>
      </c>
      <c r="B7731" s="203">
        <v>32.14</v>
      </c>
      <c r="D7731" s="53" t="s">
        <v>11604</v>
      </c>
      <c r="E7731" s="55" t="s">
        <v>11605</v>
      </c>
      <c r="F7731" s="53" t="s">
        <v>83</v>
      </c>
    </row>
    <row r="7732" spans="1:6" x14ac:dyDescent="0.2">
      <c r="A7732" s="202" t="s">
        <v>12585</v>
      </c>
      <c r="B7732" s="203">
        <v>53.88</v>
      </c>
      <c r="D7732" s="53" t="s">
        <v>11606</v>
      </c>
      <c r="E7732" s="55" t="s">
        <v>11605</v>
      </c>
      <c r="F7732" s="53" t="s">
        <v>83</v>
      </c>
    </row>
    <row r="7733" spans="1:6" x14ac:dyDescent="0.2">
      <c r="A7733" s="202" t="s">
        <v>12587</v>
      </c>
      <c r="B7733" s="203">
        <v>53.88</v>
      </c>
      <c r="D7733" s="53" t="s">
        <v>11607</v>
      </c>
      <c r="E7733" s="55" t="s">
        <v>11608</v>
      </c>
      <c r="F7733" s="53" t="s">
        <v>83</v>
      </c>
    </row>
    <row r="7734" spans="1:6" x14ac:dyDescent="0.2">
      <c r="A7734" s="202" t="s">
        <v>12591</v>
      </c>
      <c r="B7734" s="203">
        <v>34.799999999999997</v>
      </c>
      <c r="D7734" s="53" t="s">
        <v>11609</v>
      </c>
      <c r="E7734" s="55" t="s">
        <v>11608</v>
      </c>
      <c r="F7734" s="53" t="s">
        <v>83</v>
      </c>
    </row>
    <row r="7735" spans="1:6" x14ac:dyDescent="0.2">
      <c r="A7735" s="202" t="s">
        <v>12593</v>
      </c>
      <c r="B7735" s="203">
        <v>34.799999999999997</v>
      </c>
      <c r="D7735" s="53" t="s">
        <v>11610</v>
      </c>
      <c r="E7735" s="55" t="s">
        <v>11611</v>
      </c>
      <c r="F7735" s="53" t="s">
        <v>83</v>
      </c>
    </row>
    <row r="7736" spans="1:6" x14ac:dyDescent="0.2">
      <c r="A7736" s="202" t="s">
        <v>12594</v>
      </c>
      <c r="B7736" s="203">
        <v>66.13</v>
      </c>
      <c r="D7736" s="53" t="s">
        <v>11612</v>
      </c>
      <c r="E7736" s="55" t="s">
        <v>11611</v>
      </c>
      <c r="F7736" s="53" t="s">
        <v>83</v>
      </c>
    </row>
    <row r="7737" spans="1:6" x14ac:dyDescent="0.2">
      <c r="A7737" s="202" t="s">
        <v>12596</v>
      </c>
      <c r="B7737" s="203">
        <v>66.13</v>
      </c>
      <c r="D7737" s="53" t="s">
        <v>11613</v>
      </c>
      <c r="E7737" s="55" t="s">
        <v>11614</v>
      </c>
      <c r="F7737" s="53" t="s">
        <v>83</v>
      </c>
    </row>
    <row r="7738" spans="1:6" x14ac:dyDescent="0.2">
      <c r="A7738" s="202" t="s">
        <v>12597</v>
      </c>
      <c r="B7738" s="203">
        <v>112.84</v>
      </c>
      <c r="D7738" s="53" t="s">
        <v>11615</v>
      </c>
      <c r="E7738" s="55" t="s">
        <v>11614</v>
      </c>
      <c r="F7738" s="53" t="s">
        <v>83</v>
      </c>
    </row>
    <row r="7739" spans="1:6" x14ac:dyDescent="0.2">
      <c r="A7739" s="202" t="s">
        <v>12599</v>
      </c>
      <c r="B7739" s="203">
        <v>112.84</v>
      </c>
      <c r="D7739" s="53" t="s">
        <v>11616</v>
      </c>
      <c r="E7739" s="55" t="s">
        <v>11617</v>
      </c>
      <c r="F7739" s="53" t="s">
        <v>83</v>
      </c>
    </row>
    <row r="7740" spans="1:6" x14ac:dyDescent="0.2">
      <c r="A7740" s="202" t="s">
        <v>12600</v>
      </c>
      <c r="B7740" s="203">
        <v>150.46</v>
      </c>
      <c r="D7740" s="53" t="s">
        <v>11618</v>
      </c>
      <c r="E7740" s="55" t="s">
        <v>11617</v>
      </c>
      <c r="F7740" s="53" t="s">
        <v>83</v>
      </c>
    </row>
    <row r="7741" spans="1:6" x14ac:dyDescent="0.2">
      <c r="A7741" s="202" t="s">
        <v>12602</v>
      </c>
      <c r="B7741" s="203">
        <v>150.46</v>
      </c>
      <c r="D7741" s="53" t="s">
        <v>11619</v>
      </c>
      <c r="E7741" s="55" t="s">
        <v>11620</v>
      </c>
      <c r="F7741" s="53" t="s">
        <v>83</v>
      </c>
    </row>
    <row r="7742" spans="1:6" x14ac:dyDescent="0.2">
      <c r="A7742" s="202" t="s">
        <v>12603</v>
      </c>
      <c r="B7742" s="203">
        <v>233.48</v>
      </c>
      <c r="D7742" s="53" t="s">
        <v>11621</v>
      </c>
      <c r="E7742" s="55" t="s">
        <v>11620</v>
      </c>
      <c r="F7742" s="53" t="s">
        <v>83</v>
      </c>
    </row>
    <row r="7743" spans="1:6" x14ac:dyDescent="0.2">
      <c r="A7743" s="202" t="s">
        <v>12605</v>
      </c>
      <c r="B7743" s="203">
        <v>233.48</v>
      </c>
      <c r="D7743" s="53" t="s">
        <v>11622</v>
      </c>
      <c r="E7743" s="55" t="s">
        <v>11623</v>
      </c>
      <c r="F7743" s="53" t="s">
        <v>83</v>
      </c>
    </row>
    <row r="7744" spans="1:6" x14ac:dyDescent="0.2">
      <c r="A7744" s="202" t="s">
        <v>12606</v>
      </c>
      <c r="B7744" s="203">
        <v>294.43</v>
      </c>
      <c r="D7744" s="53" t="s">
        <v>11624</v>
      </c>
      <c r="E7744" s="55" t="s">
        <v>11623</v>
      </c>
      <c r="F7744" s="53" t="s">
        <v>83</v>
      </c>
    </row>
    <row r="7745" spans="1:6" x14ac:dyDescent="0.2">
      <c r="A7745" s="202" t="s">
        <v>12608</v>
      </c>
      <c r="B7745" s="203">
        <v>294.43</v>
      </c>
      <c r="D7745" s="53" t="s">
        <v>11625</v>
      </c>
      <c r="E7745" s="55" t="s">
        <v>11626</v>
      </c>
      <c r="F7745" s="53" t="s">
        <v>83</v>
      </c>
    </row>
    <row r="7746" spans="1:6" x14ac:dyDescent="0.2">
      <c r="A7746" s="202" t="s">
        <v>12609</v>
      </c>
      <c r="B7746" s="203">
        <v>431.39</v>
      </c>
      <c r="D7746" s="53" t="s">
        <v>11627</v>
      </c>
      <c r="E7746" s="55" t="s">
        <v>11626</v>
      </c>
      <c r="F7746" s="53" t="s">
        <v>83</v>
      </c>
    </row>
    <row r="7747" spans="1:6" x14ac:dyDescent="0.2">
      <c r="A7747" s="202" t="s">
        <v>12611</v>
      </c>
      <c r="B7747" s="203">
        <v>431.39</v>
      </c>
      <c r="D7747" s="53" t="s">
        <v>11628</v>
      </c>
      <c r="E7747" s="55" t="s">
        <v>11629</v>
      </c>
      <c r="F7747" s="53" t="s">
        <v>83</v>
      </c>
    </row>
    <row r="7748" spans="1:6" x14ac:dyDescent="0.2">
      <c r="A7748" s="202" t="s">
        <v>12612</v>
      </c>
      <c r="B7748" s="203">
        <v>493.97</v>
      </c>
      <c r="D7748" s="53" t="s">
        <v>11630</v>
      </c>
      <c r="E7748" s="55" t="s">
        <v>11629</v>
      </c>
      <c r="F7748" s="53" t="s">
        <v>83</v>
      </c>
    </row>
    <row r="7749" spans="1:6" x14ac:dyDescent="0.2">
      <c r="A7749" s="202" t="s">
        <v>12614</v>
      </c>
      <c r="B7749" s="203">
        <v>493.97</v>
      </c>
      <c r="D7749" s="53" t="s">
        <v>11631</v>
      </c>
      <c r="E7749" s="55" t="s">
        <v>11632</v>
      </c>
      <c r="F7749" s="53" t="s">
        <v>83</v>
      </c>
    </row>
    <row r="7750" spans="1:6" x14ac:dyDescent="0.2">
      <c r="A7750" s="202" t="s">
        <v>12615</v>
      </c>
      <c r="B7750" s="203">
        <v>580.09</v>
      </c>
      <c r="D7750" s="53" t="s">
        <v>11633</v>
      </c>
      <c r="E7750" s="55" t="s">
        <v>11632</v>
      </c>
      <c r="F7750" s="53" t="s">
        <v>83</v>
      </c>
    </row>
    <row r="7751" spans="1:6" x14ac:dyDescent="0.2">
      <c r="A7751" s="202" t="s">
        <v>12617</v>
      </c>
      <c r="B7751" s="203">
        <v>580.09</v>
      </c>
      <c r="D7751" s="53" t="s">
        <v>11634</v>
      </c>
      <c r="E7751" s="55" t="s">
        <v>11635</v>
      </c>
      <c r="F7751" s="53" t="s">
        <v>83</v>
      </c>
    </row>
    <row r="7752" spans="1:6" x14ac:dyDescent="0.2">
      <c r="A7752" s="202" t="s">
        <v>12618</v>
      </c>
      <c r="B7752" s="203">
        <v>811.72</v>
      </c>
      <c r="D7752" s="53" t="s">
        <v>11636</v>
      </c>
      <c r="E7752" s="55" t="s">
        <v>11635</v>
      </c>
      <c r="F7752" s="53" t="s">
        <v>83</v>
      </c>
    </row>
    <row r="7753" spans="1:6" x14ac:dyDescent="0.2">
      <c r="A7753" s="202" t="s">
        <v>12620</v>
      </c>
      <c r="B7753" s="203">
        <v>811.72</v>
      </c>
      <c r="D7753" s="53" t="s">
        <v>11637</v>
      </c>
      <c r="E7753" s="55" t="s">
        <v>11638</v>
      </c>
      <c r="F7753" s="53" t="s">
        <v>83</v>
      </c>
    </row>
    <row r="7754" spans="1:6" x14ac:dyDescent="0.2">
      <c r="A7754" s="202" t="s">
        <v>12621</v>
      </c>
      <c r="B7754" s="203">
        <v>917.89</v>
      </c>
      <c r="D7754" s="53" t="s">
        <v>11639</v>
      </c>
      <c r="E7754" s="55" t="s">
        <v>11638</v>
      </c>
      <c r="F7754" s="53" t="s">
        <v>83</v>
      </c>
    </row>
    <row r="7755" spans="1:6" x14ac:dyDescent="0.2">
      <c r="A7755" s="202" t="s">
        <v>12623</v>
      </c>
      <c r="B7755" s="203">
        <v>917.89</v>
      </c>
      <c r="D7755" s="53" t="s">
        <v>11640</v>
      </c>
      <c r="E7755" s="55" t="s">
        <v>11641</v>
      </c>
      <c r="F7755" s="53" t="s">
        <v>83</v>
      </c>
    </row>
    <row r="7756" spans="1:6" x14ac:dyDescent="0.2">
      <c r="A7756" s="202" t="s">
        <v>12624</v>
      </c>
      <c r="B7756" s="203">
        <v>1021.17</v>
      </c>
      <c r="D7756" s="53" t="s">
        <v>11642</v>
      </c>
      <c r="E7756" s="55" t="s">
        <v>11641</v>
      </c>
      <c r="F7756" s="53" t="s">
        <v>83</v>
      </c>
    </row>
    <row r="7757" spans="1:6" x14ac:dyDescent="0.2">
      <c r="A7757" s="202" t="s">
        <v>12626</v>
      </c>
      <c r="B7757" s="203">
        <v>1021.17</v>
      </c>
      <c r="D7757" s="53" t="s">
        <v>11643</v>
      </c>
      <c r="E7757" s="55" t="s">
        <v>11644</v>
      </c>
      <c r="F7757" s="53" t="s">
        <v>83</v>
      </c>
    </row>
    <row r="7758" spans="1:6" x14ac:dyDescent="0.2">
      <c r="A7758" s="202" t="s">
        <v>12627</v>
      </c>
      <c r="B7758" s="203">
        <v>1493.2</v>
      </c>
      <c r="D7758" s="53" t="s">
        <v>11645</v>
      </c>
      <c r="E7758" s="55" t="s">
        <v>11644</v>
      </c>
      <c r="F7758" s="53" t="s">
        <v>83</v>
      </c>
    </row>
    <row r="7759" spans="1:6" x14ac:dyDescent="0.2">
      <c r="A7759" s="202" t="s">
        <v>12629</v>
      </c>
      <c r="B7759" s="203">
        <v>1493.2</v>
      </c>
      <c r="D7759" s="53" t="s">
        <v>11646</v>
      </c>
      <c r="E7759" s="55" t="s">
        <v>11647</v>
      </c>
      <c r="F7759" s="53" t="s">
        <v>83</v>
      </c>
    </row>
    <row r="7760" spans="1:6" x14ac:dyDescent="0.2">
      <c r="A7760" s="202" t="s">
        <v>12630</v>
      </c>
      <c r="B7760" s="203">
        <v>1979.41</v>
      </c>
      <c r="D7760" s="53" t="s">
        <v>11648</v>
      </c>
      <c r="E7760" s="55" t="s">
        <v>11647</v>
      </c>
      <c r="F7760" s="53" t="s">
        <v>83</v>
      </c>
    </row>
    <row r="7761" spans="1:6" x14ac:dyDescent="0.2">
      <c r="A7761" s="202" t="s">
        <v>12632</v>
      </c>
      <c r="B7761" s="203">
        <v>1979.41</v>
      </c>
      <c r="D7761" s="53" t="s">
        <v>11649</v>
      </c>
      <c r="E7761" s="55" t="s">
        <v>11650</v>
      </c>
      <c r="F7761" s="53" t="s">
        <v>83</v>
      </c>
    </row>
    <row r="7762" spans="1:6" x14ac:dyDescent="0.2">
      <c r="A7762" s="202" t="s">
        <v>12633</v>
      </c>
      <c r="B7762" s="203">
        <v>2223.84</v>
      </c>
      <c r="D7762" s="53" t="s">
        <v>11651</v>
      </c>
      <c r="E7762" s="55" t="s">
        <v>11650</v>
      </c>
      <c r="F7762" s="53" t="s">
        <v>83</v>
      </c>
    </row>
    <row r="7763" spans="1:6" x14ac:dyDescent="0.2">
      <c r="A7763" s="202" t="s">
        <v>12635</v>
      </c>
      <c r="B7763" s="203">
        <v>2223.84</v>
      </c>
      <c r="D7763" s="53" t="s">
        <v>11652</v>
      </c>
      <c r="E7763" s="55" t="s">
        <v>11653</v>
      </c>
      <c r="F7763" s="53" t="s">
        <v>83</v>
      </c>
    </row>
    <row r="7764" spans="1:6" x14ac:dyDescent="0.2">
      <c r="A7764" s="202" t="s">
        <v>12636</v>
      </c>
      <c r="B7764" s="203">
        <v>3646.72</v>
      </c>
      <c r="D7764" s="53" t="s">
        <v>11654</v>
      </c>
      <c r="E7764" s="55" t="s">
        <v>11653</v>
      </c>
      <c r="F7764" s="53" t="s">
        <v>83</v>
      </c>
    </row>
    <row r="7765" spans="1:6" x14ac:dyDescent="0.2">
      <c r="A7765" s="202" t="s">
        <v>12638</v>
      </c>
      <c r="B7765" s="203">
        <v>3646.72</v>
      </c>
      <c r="D7765" s="53" t="s">
        <v>11655</v>
      </c>
      <c r="E7765" s="55" t="s">
        <v>11656</v>
      </c>
      <c r="F7765" s="53" t="s">
        <v>83</v>
      </c>
    </row>
    <row r="7766" spans="1:6" x14ac:dyDescent="0.2">
      <c r="A7766" s="202" t="s">
        <v>12639</v>
      </c>
      <c r="B7766" s="203">
        <v>4988.57</v>
      </c>
      <c r="D7766" s="53" t="s">
        <v>11657</v>
      </c>
      <c r="E7766" s="55" t="s">
        <v>11656</v>
      </c>
      <c r="F7766" s="53" t="s">
        <v>83</v>
      </c>
    </row>
    <row r="7767" spans="1:6" x14ac:dyDescent="0.2">
      <c r="A7767" s="202" t="s">
        <v>12641</v>
      </c>
      <c r="B7767" s="203">
        <v>4988.57</v>
      </c>
      <c r="D7767" s="53" t="s">
        <v>11658</v>
      </c>
      <c r="E7767" s="55" t="s">
        <v>11659</v>
      </c>
      <c r="F7767" s="53" t="s">
        <v>83</v>
      </c>
    </row>
    <row r="7768" spans="1:6" x14ac:dyDescent="0.2">
      <c r="A7768" s="202" t="s">
        <v>12642</v>
      </c>
      <c r="B7768" s="203">
        <v>23.71</v>
      </c>
      <c r="D7768" s="53" t="s">
        <v>11660</v>
      </c>
      <c r="E7768" s="55" t="s">
        <v>11659</v>
      </c>
      <c r="F7768" s="53" t="s">
        <v>83</v>
      </c>
    </row>
    <row r="7769" spans="1:6" x14ac:dyDescent="0.2">
      <c r="A7769" s="202" t="s">
        <v>12644</v>
      </c>
      <c r="B7769" s="203">
        <v>23.71</v>
      </c>
      <c r="D7769" s="53" t="s">
        <v>11661</v>
      </c>
      <c r="E7769" s="55" t="s">
        <v>11662</v>
      </c>
      <c r="F7769" s="53" t="s">
        <v>83</v>
      </c>
    </row>
    <row r="7770" spans="1:6" x14ac:dyDescent="0.2">
      <c r="A7770" s="202" t="s">
        <v>12645</v>
      </c>
      <c r="B7770" s="203">
        <v>53.95</v>
      </c>
      <c r="D7770" s="53" t="s">
        <v>11663</v>
      </c>
      <c r="E7770" s="55" t="s">
        <v>11662</v>
      </c>
      <c r="F7770" s="53" t="s">
        <v>83</v>
      </c>
    </row>
    <row r="7771" spans="1:6" x14ac:dyDescent="0.2">
      <c r="A7771" s="202" t="s">
        <v>12647</v>
      </c>
      <c r="B7771" s="203">
        <v>53.95</v>
      </c>
      <c r="D7771" s="53" t="s">
        <v>11664</v>
      </c>
      <c r="E7771" s="55" t="s">
        <v>11665</v>
      </c>
      <c r="F7771" s="53" t="s">
        <v>83</v>
      </c>
    </row>
    <row r="7772" spans="1:6" x14ac:dyDescent="0.2">
      <c r="A7772" s="202" t="s">
        <v>12648</v>
      </c>
      <c r="B7772" s="203">
        <v>97.2</v>
      </c>
      <c r="D7772" s="53" t="s">
        <v>11666</v>
      </c>
      <c r="E7772" s="55" t="s">
        <v>11665</v>
      </c>
      <c r="F7772" s="53" t="s">
        <v>83</v>
      </c>
    </row>
    <row r="7773" spans="1:6" x14ac:dyDescent="0.2">
      <c r="A7773" s="202" t="s">
        <v>12650</v>
      </c>
      <c r="B7773" s="203">
        <v>97.2</v>
      </c>
      <c r="D7773" s="53" t="s">
        <v>11667</v>
      </c>
      <c r="E7773" s="55" t="s">
        <v>11668</v>
      </c>
      <c r="F7773" s="53" t="s">
        <v>83</v>
      </c>
    </row>
    <row r="7774" spans="1:6" x14ac:dyDescent="0.2">
      <c r="A7774" s="202" t="s">
        <v>12651</v>
      </c>
      <c r="B7774" s="203">
        <v>27.19</v>
      </c>
      <c r="D7774" s="53" t="s">
        <v>11669</v>
      </c>
      <c r="E7774" s="55" t="s">
        <v>11668</v>
      </c>
      <c r="F7774" s="53" t="s">
        <v>83</v>
      </c>
    </row>
    <row r="7775" spans="1:6" x14ac:dyDescent="0.2">
      <c r="A7775" s="202" t="s">
        <v>12653</v>
      </c>
      <c r="B7775" s="203">
        <v>27.19</v>
      </c>
      <c r="D7775" s="53" t="s">
        <v>11670</v>
      </c>
      <c r="E7775" s="55" t="s">
        <v>11671</v>
      </c>
      <c r="F7775" s="53" t="s">
        <v>83</v>
      </c>
    </row>
    <row r="7776" spans="1:6" x14ac:dyDescent="0.2">
      <c r="A7776" s="202" t="s">
        <v>12654</v>
      </c>
      <c r="B7776" s="203">
        <v>54.01</v>
      </c>
      <c r="D7776" s="53" t="s">
        <v>11672</v>
      </c>
      <c r="E7776" s="55" t="s">
        <v>11671</v>
      </c>
      <c r="F7776" s="53" t="s">
        <v>83</v>
      </c>
    </row>
    <row r="7777" spans="1:6" x14ac:dyDescent="0.2">
      <c r="A7777" s="202" t="s">
        <v>12656</v>
      </c>
      <c r="B7777" s="203">
        <v>54.01</v>
      </c>
      <c r="D7777" s="53" t="s">
        <v>11673</v>
      </c>
      <c r="E7777" s="55" t="s">
        <v>11674</v>
      </c>
      <c r="F7777" s="53" t="s">
        <v>83</v>
      </c>
    </row>
    <row r="7778" spans="1:6" x14ac:dyDescent="0.2">
      <c r="A7778" s="202" t="s">
        <v>12657</v>
      </c>
      <c r="B7778" s="203">
        <v>96.93</v>
      </c>
      <c r="D7778" s="53" t="s">
        <v>11675</v>
      </c>
      <c r="E7778" s="55" t="s">
        <v>11674</v>
      </c>
      <c r="F7778" s="53" t="s">
        <v>83</v>
      </c>
    </row>
    <row r="7779" spans="1:6" x14ac:dyDescent="0.2">
      <c r="A7779" s="202" t="s">
        <v>12659</v>
      </c>
      <c r="B7779" s="203">
        <v>96.93</v>
      </c>
      <c r="D7779" s="53" t="s">
        <v>11676</v>
      </c>
      <c r="E7779" s="55" t="s">
        <v>11677</v>
      </c>
      <c r="F7779" s="53" t="s">
        <v>83</v>
      </c>
    </row>
    <row r="7780" spans="1:6" x14ac:dyDescent="0.2">
      <c r="A7780" s="202" t="s">
        <v>12660</v>
      </c>
      <c r="B7780" s="203">
        <v>33.46</v>
      </c>
      <c r="D7780" s="53" t="s">
        <v>11678</v>
      </c>
      <c r="E7780" s="55" t="s">
        <v>11677</v>
      </c>
      <c r="F7780" s="53" t="s">
        <v>83</v>
      </c>
    </row>
    <row r="7781" spans="1:6" x14ac:dyDescent="0.2">
      <c r="A7781" s="202" t="s">
        <v>12662</v>
      </c>
      <c r="B7781" s="203">
        <v>33.46</v>
      </c>
      <c r="D7781" s="53" t="s">
        <v>11679</v>
      </c>
      <c r="E7781" s="55" t="s">
        <v>11680</v>
      </c>
      <c r="F7781" s="53" t="s">
        <v>83</v>
      </c>
    </row>
    <row r="7782" spans="1:6" x14ac:dyDescent="0.2">
      <c r="A7782" s="202" t="s">
        <v>12663</v>
      </c>
      <c r="B7782" s="203">
        <v>49.27</v>
      </c>
      <c r="D7782" s="53" t="s">
        <v>11681</v>
      </c>
      <c r="E7782" s="55" t="s">
        <v>11680</v>
      </c>
      <c r="F7782" s="53" t="s">
        <v>83</v>
      </c>
    </row>
    <row r="7783" spans="1:6" x14ac:dyDescent="0.2">
      <c r="A7783" s="202" t="s">
        <v>12665</v>
      </c>
      <c r="B7783" s="203">
        <v>49.27</v>
      </c>
      <c r="D7783" s="53" t="s">
        <v>11682</v>
      </c>
      <c r="E7783" s="55" t="s">
        <v>11683</v>
      </c>
      <c r="F7783" s="53" t="s">
        <v>83</v>
      </c>
    </row>
    <row r="7784" spans="1:6" x14ac:dyDescent="0.2">
      <c r="A7784" s="202" t="s">
        <v>12666</v>
      </c>
      <c r="B7784" s="203">
        <v>81.81</v>
      </c>
      <c r="D7784" s="53" t="s">
        <v>11684</v>
      </c>
      <c r="E7784" s="55" t="s">
        <v>11683</v>
      </c>
      <c r="F7784" s="53" t="s">
        <v>83</v>
      </c>
    </row>
    <row r="7785" spans="1:6" x14ac:dyDescent="0.2">
      <c r="A7785" s="202" t="s">
        <v>12668</v>
      </c>
      <c r="B7785" s="203">
        <v>81.81</v>
      </c>
      <c r="D7785" s="53" t="s">
        <v>11685</v>
      </c>
      <c r="E7785" s="55" t="s">
        <v>11686</v>
      </c>
      <c r="F7785" s="53" t="s">
        <v>83</v>
      </c>
    </row>
    <row r="7786" spans="1:6" x14ac:dyDescent="0.2">
      <c r="A7786" s="202" t="s">
        <v>12669</v>
      </c>
      <c r="B7786" s="203">
        <v>118.99</v>
      </c>
      <c r="D7786" s="53" t="s">
        <v>11687</v>
      </c>
      <c r="E7786" s="55" t="s">
        <v>11686</v>
      </c>
      <c r="F7786" s="53" t="s">
        <v>83</v>
      </c>
    </row>
    <row r="7787" spans="1:6" x14ac:dyDescent="0.2">
      <c r="A7787" s="202" t="s">
        <v>12671</v>
      </c>
      <c r="B7787" s="203">
        <v>118.99</v>
      </c>
      <c r="D7787" s="53" t="s">
        <v>11688</v>
      </c>
      <c r="E7787" s="55" t="s">
        <v>11689</v>
      </c>
      <c r="F7787" s="53" t="s">
        <v>83</v>
      </c>
    </row>
    <row r="7788" spans="1:6" x14ac:dyDescent="0.2">
      <c r="A7788" s="202" t="s">
        <v>12672</v>
      </c>
      <c r="B7788" s="203">
        <v>153.38999999999999</v>
      </c>
      <c r="D7788" s="53" t="s">
        <v>11690</v>
      </c>
      <c r="E7788" s="55" t="s">
        <v>11689</v>
      </c>
      <c r="F7788" s="53" t="s">
        <v>83</v>
      </c>
    </row>
    <row r="7789" spans="1:6" x14ac:dyDescent="0.2">
      <c r="A7789" s="202" t="s">
        <v>12674</v>
      </c>
      <c r="B7789" s="203">
        <v>153.38999999999999</v>
      </c>
      <c r="D7789" s="53" t="s">
        <v>11691</v>
      </c>
      <c r="E7789" s="55" t="s">
        <v>11692</v>
      </c>
      <c r="F7789" s="53" t="s">
        <v>83</v>
      </c>
    </row>
    <row r="7790" spans="1:6" x14ac:dyDescent="0.2">
      <c r="A7790" s="202" t="s">
        <v>12675</v>
      </c>
      <c r="B7790" s="203">
        <v>417.2</v>
      </c>
      <c r="D7790" s="53" t="s">
        <v>11693</v>
      </c>
      <c r="E7790" s="55" t="s">
        <v>11692</v>
      </c>
      <c r="F7790" s="53" t="s">
        <v>83</v>
      </c>
    </row>
    <row r="7791" spans="1:6" x14ac:dyDescent="0.2">
      <c r="A7791" s="202" t="s">
        <v>12677</v>
      </c>
      <c r="B7791" s="203">
        <v>378.66</v>
      </c>
      <c r="D7791" s="53" t="s">
        <v>11694</v>
      </c>
      <c r="E7791" s="55" t="s">
        <v>11695</v>
      </c>
      <c r="F7791" s="53" t="s">
        <v>83</v>
      </c>
    </row>
    <row r="7792" spans="1:6" x14ac:dyDescent="0.2">
      <c r="A7792" s="202" t="s">
        <v>12678</v>
      </c>
      <c r="B7792" s="203">
        <v>468.76</v>
      </c>
      <c r="D7792" s="53" t="s">
        <v>11696</v>
      </c>
      <c r="E7792" s="55" t="s">
        <v>11695</v>
      </c>
      <c r="F7792" s="53" t="s">
        <v>83</v>
      </c>
    </row>
    <row r="7793" spans="1:6" x14ac:dyDescent="0.2">
      <c r="A7793" s="202" t="s">
        <v>12680</v>
      </c>
      <c r="B7793" s="203">
        <v>423.35</v>
      </c>
      <c r="D7793" s="53" t="s">
        <v>11697</v>
      </c>
      <c r="E7793" s="55" t="s">
        <v>11698</v>
      </c>
      <c r="F7793" s="53" t="s">
        <v>83</v>
      </c>
    </row>
    <row r="7794" spans="1:6" x14ac:dyDescent="0.2">
      <c r="A7794" s="202" t="s">
        <v>12681</v>
      </c>
      <c r="B7794" s="203">
        <v>1890.18</v>
      </c>
      <c r="D7794" s="53" t="s">
        <v>11699</v>
      </c>
      <c r="E7794" s="55" t="s">
        <v>11698</v>
      </c>
      <c r="F7794" s="53" t="s">
        <v>83</v>
      </c>
    </row>
    <row r="7795" spans="1:6" x14ac:dyDescent="0.2">
      <c r="A7795" s="202" t="s">
        <v>12683</v>
      </c>
      <c r="B7795" s="203">
        <v>1655.1</v>
      </c>
      <c r="D7795" s="53" t="s">
        <v>11700</v>
      </c>
      <c r="E7795" s="55" t="s">
        <v>11701</v>
      </c>
      <c r="F7795" s="53" t="s">
        <v>83</v>
      </c>
    </row>
    <row r="7796" spans="1:6" x14ac:dyDescent="0.2">
      <c r="A7796" s="202" t="s">
        <v>12684</v>
      </c>
      <c r="B7796" s="203">
        <v>2249.14</v>
      </c>
      <c r="D7796" s="53" t="s">
        <v>11702</v>
      </c>
      <c r="E7796" s="55" t="s">
        <v>11701</v>
      </c>
      <c r="F7796" s="53" t="s">
        <v>83</v>
      </c>
    </row>
    <row r="7797" spans="1:6" x14ac:dyDescent="0.2">
      <c r="A7797" s="202" t="s">
        <v>12686</v>
      </c>
      <c r="B7797" s="203">
        <v>1966.17</v>
      </c>
      <c r="D7797" s="53" t="s">
        <v>11703</v>
      </c>
      <c r="E7797" s="55" t="s">
        <v>11704</v>
      </c>
      <c r="F7797" s="53" t="s">
        <v>83</v>
      </c>
    </row>
    <row r="7798" spans="1:6" x14ac:dyDescent="0.2">
      <c r="A7798" s="202" t="s">
        <v>12687</v>
      </c>
      <c r="B7798" s="203">
        <v>2405.39</v>
      </c>
      <c r="D7798" s="53" t="s">
        <v>11705</v>
      </c>
      <c r="E7798" s="55" t="s">
        <v>11704</v>
      </c>
      <c r="F7798" s="53" t="s">
        <v>83</v>
      </c>
    </row>
    <row r="7799" spans="1:6" x14ac:dyDescent="0.2">
      <c r="A7799" s="202" t="s">
        <v>12689</v>
      </c>
      <c r="B7799" s="203">
        <v>2101.5700000000002</v>
      </c>
      <c r="D7799" s="53" t="s">
        <v>11706</v>
      </c>
      <c r="E7799" s="55" t="s">
        <v>11707</v>
      </c>
      <c r="F7799" s="53" t="s">
        <v>83</v>
      </c>
    </row>
    <row r="7800" spans="1:6" x14ac:dyDescent="0.2">
      <c r="A7800" s="202" t="s">
        <v>12690</v>
      </c>
      <c r="B7800" s="203">
        <v>2481.4</v>
      </c>
      <c r="D7800" s="53" t="s">
        <v>11708</v>
      </c>
      <c r="E7800" s="55" t="s">
        <v>11707</v>
      </c>
      <c r="F7800" s="53" t="s">
        <v>83</v>
      </c>
    </row>
    <row r="7801" spans="1:6" x14ac:dyDescent="0.2">
      <c r="A7801" s="202" t="s">
        <v>12692</v>
      </c>
      <c r="B7801" s="203">
        <v>2167.4499999999998</v>
      </c>
      <c r="D7801" s="53" t="s">
        <v>11709</v>
      </c>
      <c r="E7801" s="55" t="s">
        <v>11710</v>
      </c>
      <c r="F7801" s="53" t="s">
        <v>83</v>
      </c>
    </row>
    <row r="7802" spans="1:6" x14ac:dyDescent="0.2">
      <c r="A7802" s="202" t="s">
        <v>12693</v>
      </c>
      <c r="B7802" s="203">
        <v>162.85</v>
      </c>
      <c r="D7802" s="53" t="s">
        <v>11711</v>
      </c>
      <c r="E7802" s="55" t="s">
        <v>11710</v>
      </c>
      <c r="F7802" s="53" t="s">
        <v>83</v>
      </c>
    </row>
    <row r="7803" spans="1:6" x14ac:dyDescent="0.2">
      <c r="A7803" s="202" t="s">
        <v>12695</v>
      </c>
      <c r="B7803" s="203">
        <v>141.13999999999999</v>
      </c>
      <c r="D7803" s="53" t="s">
        <v>11712</v>
      </c>
      <c r="E7803" s="55" t="s">
        <v>11713</v>
      </c>
      <c r="F7803" s="53" t="s">
        <v>83</v>
      </c>
    </row>
    <row r="7804" spans="1:6" x14ac:dyDescent="0.2">
      <c r="A7804" s="202" t="s">
        <v>12696</v>
      </c>
      <c r="B7804" s="203">
        <v>195.2</v>
      </c>
      <c r="D7804" s="53" t="s">
        <v>11714</v>
      </c>
      <c r="E7804" s="55" t="s">
        <v>11713</v>
      </c>
      <c r="F7804" s="53" t="s">
        <v>83</v>
      </c>
    </row>
    <row r="7805" spans="1:6" x14ac:dyDescent="0.2">
      <c r="A7805" s="202" t="s">
        <v>12698</v>
      </c>
      <c r="B7805" s="203">
        <v>169.17</v>
      </c>
      <c r="D7805" s="53" t="s">
        <v>11715</v>
      </c>
      <c r="E7805" s="55" t="s">
        <v>11716</v>
      </c>
      <c r="F7805" s="53" t="s">
        <v>83</v>
      </c>
    </row>
    <row r="7806" spans="1:6" x14ac:dyDescent="0.2">
      <c r="A7806" s="202" t="s">
        <v>12699</v>
      </c>
      <c r="B7806" s="203">
        <v>666.91</v>
      </c>
      <c r="D7806" s="53" t="s">
        <v>11717</v>
      </c>
      <c r="E7806" s="55" t="s">
        <v>11716</v>
      </c>
      <c r="F7806" s="53" t="s">
        <v>83</v>
      </c>
    </row>
    <row r="7807" spans="1:6" x14ac:dyDescent="0.2">
      <c r="A7807" s="202" t="s">
        <v>12701</v>
      </c>
      <c r="B7807" s="203">
        <v>577.97</v>
      </c>
      <c r="D7807" s="53" t="s">
        <v>11718</v>
      </c>
      <c r="E7807" s="55" t="s">
        <v>11719</v>
      </c>
      <c r="F7807" s="53" t="s">
        <v>83</v>
      </c>
    </row>
    <row r="7808" spans="1:6" x14ac:dyDescent="0.2">
      <c r="A7808" s="202" t="s">
        <v>12702</v>
      </c>
      <c r="B7808" s="203">
        <v>805.28</v>
      </c>
      <c r="D7808" s="53" t="s">
        <v>11720</v>
      </c>
      <c r="E7808" s="55" t="s">
        <v>11719</v>
      </c>
      <c r="F7808" s="53" t="s">
        <v>83</v>
      </c>
    </row>
    <row r="7809" spans="1:6" x14ac:dyDescent="0.2">
      <c r="A7809" s="202" t="s">
        <v>12704</v>
      </c>
      <c r="B7809" s="203">
        <v>697.89</v>
      </c>
      <c r="D7809" s="53" t="s">
        <v>11721</v>
      </c>
      <c r="E7809" s="55" t="s">
        <v>11722</v>
      </c>
      <c r="F7809" s="53" t="s">
        <v>83</v>
      </c>
    </row>
    <row r="7810" spans="1:6" x14ac:dyDescent="0.2">
      <c r="A7810" s="202" t="s">
        <v>12705</v>
      </c>
      <c r="B7810" s="203">
        <v>865.33</v>
      </c>
      <c r="D7810" s="53" t="s">
        <v>11723</v>
      </c>
      <c r="E7810" s="55" t="s">
        <v>11722</v>
      </c>
      <c r="F7810" s="53" t="s">
        <v>83</v>
      </c>
    </row>
    <row r="7811" spans="1:6" x14ac:dyDescent="0.2">
      <c r="A7811" s="202" t="s">
        <v>12707</v>
      </c>
      <c r="B7811" s="203">
        <v>749.93</v>
      </c>
      <c r="D7811" s="53" t="s">
        <v>11724</v>
      </c>
      <c r="E7811" s="55" t="s">
        <v>11725</v>
      </c>
      <c r="F7811" s="53" t="s">
        <v>83</v>
      </c>
    </row>
    <row r="7812" spans="1:6" x14ac:dyDescent="0.2">
      <c r="A7812" s="202" t="s">
        <v>12708</v>
      </c>
      <c r="B7812" s="203">
        <v>894.59</v>
      </c>
      <c r="D7812" s="53" t="s">
        <v>11726</v>
      </c>
      <c r="E7812" s="55" t="s">
        <v>11725</v>
      </c>
      <c r="F7812" s="53" t="s">
        <v>83</v>
      </c>
    </row>
    <row r="7813" spans="1:6" x14ac:dyDescent="0.2">
      <c r="A7813" s="202" t="s">
        <v>12710</v>
      </c>
      <c r="B7813" s="203">
        <v>775.29</v>
      </c>
      <c r="D7813" s="53" t="s">
        <v>11727</v>
      </c>
      <c r="E7813" s="55" t="s">
        <v>11728</v>
      </c>
      <c r="F7813" s="53" t="s">
        <v>83</v>
      </c>
    </row>
    <row r="7814" spans="1:6" x14ac:dyDescent="0.2">
      <c r="A7814" s="202" t="s">
        <v>12711</v>
      </c>
      <c r="B7814" s="203">
        <v>1367.14</v>
      </c>
      <c r="D7814" s="53" t="s">
        <v>11729</v>
      </c>
      <c r="E7814" s="55" t="s">
        <v>11728</v>
      </c>
      <c r="F7814" s="53" t="s">
        <v>83</v>
      </c>
    </row>
    <row r="7815" spans="1:6" x14ac:dyDescent="0.2">
      <c r="A7815" s="202" t="s">
        <v>12713</v>
      </c>
      <c r="B7815" s="203">
        <v>1208.52</v>
      </c>
      <c r="D7815" s="53" t="s">
        <v>11730</v>
      </c>
      <c r="E7815" s="55" t="s">
        <v>11731</v>
      </c>
      <c r="F7815" s="53" t="s">
        <v>83</v>
      </c>
    </row>
    <row r="7816" spans="1:6" x14ac:dyDescent="0.2">
      <c r="A7816" s="202" t="s">
        <v>12714</v>
      </c>
      <c r="B7816" s="203">
        <v>3300.76</v>
      </c>
      <c r="D7816" s="53" t="s">
        <v>11732</v>
      </c>
      <c r="E7816" s="55" t="s">
        <v>11731</v>
      </c>
      <c r="F7816" s="53" t="s">
        <v>83</v>
      </c>
    </row>
    <row r="7817" spans="1:6" x14ac:dyDescent="0.2">
      <c r="A7817" s="202" t="s">
        <v>12716</v>
      </c>
      <c r="B7817" s="203">
        <v>3300.76</v>
      </c>
      <c r="D7817" s="53" t="s">
        <v>11733</v>
      </c>
      <c r="E7817" s="55" t="s">
        <v>11734</v>
      </c>
      <c r="F7817" s="53" t="s">
        <v>83</v>
      </c>
    </row>
    <row r="7818" spans="1:6" x14ac:dyDescent="0.2">
      <c r="A7818" s="202" t="s">
        <v>12717</v>
      </c>
      <c r="B7818" s="203">
        <v>2098.88</v>
      </c>
      <c r="D7818" s="53" t="s">
        <v>11735</v>
      </c>
      <c r="E7818" s="55" t="s">
        <v>11734</v>
      </c>
      <c r="F7818" s="53" t="s">
        <v>83</v>
      </c>
    </row>
    <row r="7819" spans="1:6" x14ac:dyDescent="0.2">
      <c r="A7819" s="202" t="s">
        <v>12719</v>
      </c>
      <c r="B7819" s="203">
        <v>2098.88</v>
      </c>
      <c r="D7819" s="53" t="s">
        <v>11736</v>
      </c>
      <c r="E7819" s="55" t="s">
        <v>11737</v>
      </c>
      <c r="F7819" s="53" t="s">
        <v>83</v>
      </c>
    </row>
    <row r="7820" spans="1:6" x14ac:dyDescent="0.2">
      <c r="A7820" s="202" t="s">
        <v>12720</v>
      </c>
      <c r="B7820" s="203">
        <v>1947.61</v>
      </c>
      <c r="D7820" s="53" t="s">
        <v>11738</v>
      </c>
      <c r="E7820" s="55" t="s">
        <v>11737</v>
      </c>
      <c r="F7820" s="53" t="s">
        <v>83</v>
      </c>
    </row>
    <row r="7821" spans="1:6" x14ac:dyDescent="0.2">
      <c r="A7821" s="202" t="s">
        <v>12722</v>
      </c>
      <c r="B7821" s="203">
        <v>1947.61</v>
      </c>
      <c r="D7821" s="53" t="s">
        <v>11739</v>
      </c>
      <c r="E7821" s="55" t="s">
        <v>11740</v>
      </c>
      <c r="F7821" s="53" t="s">
        <v>83</v>
      </c>
    </row>
    <row r="7822" spans="1:6" x14ac:dyDescent="0.2">
      <c r="A7822" s="202" t="s">
        <v>12723</v>
      </c>
      <c r="B7822" s="203">
        <v>1947.61</v>
      </c>
      <c r="D7822" s="53" t="s">
        <v>11741</v>
      </c>
      <c r="E7822" s="55" t="s">
        <v>11740</v>
      </c>
      <c r="F7822" s="53" t="s">
        <v>83</v>
      </c>
    </row>
    <row r="7823" spans="1:6" x14ac:dyDescent="0.2">
      <c r="A7823" s="202" t="s">
        <v>12725</v>
      </c>
      <c r="B7823" s="203">
        <v>1947.61</v>
      </c>
      <c r="D7823" s="53" t="s">
        <v>11742</v>
      </c>
      <c r="E7823" s="55" t="s">
        <v>11743</v>
      </c>
      <c r="F7823" s="53" t="s">
        <v>83</v>
      </c>
    </row>
    <row r="7824" spans="1:6" x14ac:dyDescent="0.2">
      <c r="A7824" s="202" t="s">
        <v>12726</v>
      </c>
      <c r="B7824" s="203">
        <v>1947.61</v>
      </c>
      <c r="D7824" s="53" t="s">
        <v>11744</v>
      </c>
      <c r="E7824" s="55" t="s">
        <v>11743</v>
      </c>
      <c r="F7824" s="53" t="s">
        <v>83</v>
      </c>
    </row>
    <row r="7825" spans="1:6" x14ac:dyDescent="0.2">
      <c r="A7825" s="202" t="s">
        <v>12728</v>
      </c>
      <c r="B7825" s="203">
        <v>1947.61</v>
      </c>
      <c r="D7825" s="53" t="s">
        <v>11745</v>
      </c>
      <c r="E7825" s="55" t="s">
        <v>11746</v>
      </c>
      <c r="F7825" s="53" t="s">
        <v>83</v>
      </c>
    </row>
    <row r="7826" spans="1:6" x14ac:dyDescent="0.2">
      <c r="A7826" s="202" t="s">
        <v>12729</v>
      </c>
      <c r="B7826" s="203">
        <v>1947.61</v>
      </c>
      <c r="D7826" s="53" t="s">
        <v>11747</v>
      </c>
      <c r="E7826" s="55" t="s">
        <v>11746</v>
      </c>
      <c r="F7826" s="53" t="s">
        <v>83</v>
      </c>
    </row>
    <row r="7827" spans="1:6" x14ac:dyDescent="0.2">
      <c r="A7827" s="202" t="s">
        <v>12731</v>
      </c>
      <c r="B7827" s="203">
        <v>1947.61</v>
      </c>
      <c r="D7827" s="53" t="s">
        <v>11748</v>
      </c>
      <c r="E7827" s="55" t="s">
        <v>11749</v>
      </c>
      <c r="F7827" s="53" t="s">
        <v>83</v>
      </c>
    </row>
    <row r="7828" spans="1:6" x14ac:dyDescent="0.2">
      <c r="A7828" s="202" t="s">
        <v>12732</v>
      </c>
      <c r="B7828" s="203">
        <v>872.48</v>
      </c>
      <c r="D7828" s="53" t="s">
        <v>11750</v>
      </c>
      <c r="E7828" s="55" t="s">
        <v>11749</v>
      </c>
      <c r="F7828" s="53" t="s">
        <v>83</v>
      </c>
    </row>
    <row r="7829" spans="1:6" x14ac:dyDescent="0.2">
      <c r="A7829" s="202" t="s">
        <v>12734</v>
      </c>
      <c r="B7829" s="203">
        <v>849.86</v>
      </c>
      <c r="D7829" s="53" t="s">
        <v>11751</v>
      </c>
      <c r="E7829" s="55" t="s">
        <v>11752</v>
      </c>
      <c r="F7829" s="53" t="s">
        <v>83</v>
      </c>
    </row>
    <row r="7830" spans="1:6" x14ac:dyDescent="0.2">
      <c r="A7830" s="202" t="s">
        <v>12735</v>
      </c>
      <c r="B7830" s="203">
        <v>2982.23</v>
      </c>
      <c r="D7830" s="53" t="s">
        <v>11753</v>
      </c>
      <c r="E7830" s="55" t="s">
        <v>11752</v>
      </c>
      <c r="F7830" s="53" t="s">
        <v>83</v>
      </c>
    </row>
    <row r="7831" spans="1:6" x14ac:dyDescent="0.2">
      <c r="A7831" s="202" t="s">
        <v>12737</v>
      </c>
      <c r="B7831" s="203">
        <v>2959.61</v>
      </c>
      <c r="D7831" s="53" t="s">
        <v>11754</v>
      </c>
      <c r="E7831" s="55" t="s">
        <v>11755</v>
      </c>
      <c r="F7831" s="53" t="s">
        <v>83</v>
      </c>
    </row>
    <row r="7832" spans="1:6" x14ac:dyDescent="0.2">
      <c r="A7832" s="202" t="s">
        <v>12738</v>
      </c>
      <c r="B7832" s="203">
        <v>855.03</v>
      </c>
      <c r="D7832" s="53" t="s">
        <v>11756</v>
      </c>
      <c r="E7832" s="55" t="s">
        <v>11755</v>
      </c>
      <c r="F7832" s="53" t="s">
        <v>83</v>
      </c>
    </row>
    <row r="7833" spans="1:6" x14ac:dyDescent="0.2">
      <c r="A7833" s="202" t="s">
        <v>12740</v>
      </c>
      <c r="B7833" s="203">
        <v>832.41</v>
      </c>
      <c r="D7833" s="53" t="s">
        <v>11757</v>
      </c>
      <c r="E7833" s="55" t="s">
        <v>11758</v>
      </c>
      <c r="F7833" s="53" t="s">
        <v>83</v>
      </c>
    </row>
    <row r="7834" spans="1:6" x14ac:dyDescent="0.2">
      <c r="A7834" s="202" t="s">
        <v>12741</v>
      </c>
      <c r="B7834" s="203">
        <v>1441.63</v>
      </c>
      <c r="D7834" s="53" t="s">
        <v>11759</v>
      </c>
      <c r="E7834" s="55" t="s">
        <v>11758</v>
      </c>
      <c r="F7834" s="53" t="s">
        <v>83</v>
      </c>
    </row>
    <row r="7835" spans="1:6" x14ac:dyDescent="0.2">
      <c r="A7835" s="202" t="s">
        <v>12743</v>
      </c>
      <c r="B7835" s="203">
        <v>1419.01</v>
      </c>
      <c r="D7835" s="53" t="s">
        <v>11760</v>
      </c>
      <c r="E7835" s="55" t="s">
        <v>11761</v>
      </c>
      <c r="F7835" s="53" t="s">
        <v>83</v>
      </c>
    </row>
    <row r="7836" spans="1:6" x14ac:dyDescent="0.2">
      <c r="A7836" s="202" t="s">
        <v>12744</v>
      </c>
      <c r="B7836" s="203">
        <v>1918.63</v>
      </c>
      <c r="D7836" s="53" t="s">
        <v>11762</v>
      </c>
      <c r="E7836" s="55" t="s">
        <v>11761</v>
      </c>
      <c r="F7836" s="53" t="s">
        <v>83</v>
      </c>
    </row>
    <row r="7837" spans="1:6" x14ac:dyDescent="0.2">
      <c r="A7837" s="202" t="s">
        <v>12746</v>
      </c>
      <c r="B7837" s="203">
        <v>1896.01</v>
      </c>
      <c r="D7837" s="53" t="s">
        <v>11763</v>
      </c>
      <c r="E7837" s="55" t="s">
        <v>11764</v>
      </c>
      <c r="F7837" s="53" t="s">
        <v>83</v>
      </c>
    </row>
    <row r="7838" spans="1:6" x14ac:dyDescent="0.2">
      <c r="A7838" s="202" t="s">
        <v>12747</v>
      </c>
      <c r="B7838" s="203">
        <v>742.6</v>
      </c>
      <c r="D7838" s="53" t="s">
        <v>11765</v>
      </c>
      <c r="E7838" s="55" t="s">
        <v>11764</v>
      </c>
      <c r="F7838" s="53" t="s">
        <v>83</v>
      </c>
    </row>
    <row r="7839" spans="1:6" x14ac:dyDescent="0.2">
      <c r="A7839" s="202" t="s">
        <v>12749</v>
      </c>
      <c r="B7839" s="203">
        <v>714.96</v>
      </c>
      <c r="D7839" s="53" t="s">
        <v>11766</v>
      </c>
      <c r="E7839" s="55" t="s">
        <v>11767</v>
      </c>
      <c r="F7839" s="53" t="s">
        <v>201</v>
      </c>
    </row>
    <row r="7840" spans="1:6" x14ac:dyDescent="0.2">
      <c r="A7840" s="202" t="s">
        <v>12750</v>
      </c>
      <c r="B7840" s="203">
        <v>700.15</v>
      </c>
      <c r="D7840" s="53" t="s">
        <v>11768</v>
      </c>
      <c r="E7840" s="55" t="s">
        <v>11767</v>
      </c>
      <c r="F7840" s="53" t="s">
        <v>201</v>
      </c>
    </row>
    <row r="7841" spans="1:6" x14ac:dyDescent="0.2">
      <c r="A7841" s="202" t="s">
        <v>12752</v>
      </c>
      <c r="B7841" s="203">
        <v>672.5</v>
      </c>
      <c r="D7841" s="53" t="s">
        <v>11769</v>
      </c>
      <c r="E7841" s="55" t="s">
        <v>11770</v>
      </c>
      <c r="F7841" s="53" t="s">
        <v>201</v>
      </c>
    </row>
    <row r="7842" spans="1:6" x14ac:dyDescent="0.2">
      <c r="A7842" s="202" t="s">
        <v>12753</v>
      </c>
      <c r="B7842" s="203">
        <v>661.58</v>
      </c>
      <c r="D7842" s="53" t="s">
        <v>11771</v>
      </c>
      <c r="E7842" s="55" t="s">
        <v>11770</v>
      </c>
      <c r="F7842" s="53" t="s">
        <v>201</v>
      </c>
    </row>
    <row r="7843" spans="1:6" x14ac:dyDescent="0.2">
      <c r="A7843" s="202" t="s">
        <v>12755</v>
      </c>
      <c r="B7843" s="203">
        <v>633.94000000000005</v>
      </c>
      <c r="D7843" s="53" t="s">
        <v>11772</v>
      </c>
      <c r="E7843" s="55" t="s">
        <v>11773</v>
      </c>
      <c r="F7843" s="53" t="s">
        <v>201</v>
      </c>
    </row>
    <row r="7844" spans="1:6" x14ac:dyDescent="0.2">
      <c r="A7844" s="202" t="s">
        <v>12756</v>
      </c>
      <c r="B7844" s="203">
        <v>600.09</v>
      </c>
      <c r="D7844" s="53" t="s">
        <v>11774</v>
      </c>
      <c r="E7844" s="55" t="s">
        <v>11773</v>
      </c>
      <c r="F7844" s="53" t="s">
        <v>201</v>
      </c>
    </row>
    <row r="7845" spans="1:6" x14ac:dyDescent="0.2">
      <c r="A7845" s="202" t="s">
        <v>12758</v>
      </c>
      <c r="B7845" s="203">
        <v>572.44000000000005</v>
      </c>
      <c r="D7845" s="53" t="s">
        <v>11775</v>
      </c>
      <c r="E7845" s="55" t="s">
        <v>11776</v>
      </c>
      <c r="F7845" s="53" t="s">
        <v>201</v>
      </c>
    </row>
    <row r="7846" spans="1:6" x14ac:dyDescent="0.2">
      <c r="A7846" s="202" t="s">
        <v>12759</v>
      </c>
      <c r="B7846" s="203">
        <v>569.89</v>
      </c>
      <c r="D7846" s="53" t="s">
        <v>11777</v>
      </c>
      <c r="E7846" s="55" t="s">
        <v>11776</v>
      </c>
      <c r="F7846" s="53" t="s">
        <v>201</v>
      </c>
    </row>
    <row r="7847" spans="1:6" x14ac:dyDescent="0.2">
      <c r="A7847" s="202" t="s">
        <v>12761</v>
      </c>
      <c r="B7847" s="203">
        <v>542.25</v>
      </c>
      <c r="D7847" s="53" t="s">
        <v>11778</v>
      </c>
      <c r="E7847" s="55" t="s">
        <v>11779</v>
      </c>
      <c r="F7847" s="53" t="s">
        <v>201</v>
      </c>
    </row>
    <row r="7848" spans="1:6" x14ac:dyDescent="0.2">
      <c r="A7848" s="202" t="s">
        <v>12762</v>
      </c>
      <c r="B7848" s="203">
        <v>542.02</v>
      </c>
      <c r="D7848" s="53" t="s">
        <v>11780</v>
      </c>
      <c r="E7848" s="55" t="s">
        <v>11779</v>
      </c>
      <c r="F7848" s="53" t="s">
        <v>201</v>
      </c>
    </row>
    <row r="7849" spans="1:6" x14ac:dyDescent="0.2">
      <c r="A7849" s="202" t="s">
        <v>12764</v>
      </c>
      <c r="B7849" s="203">
        <v>514.38</v>
      </c>
      <c r="D7849" s="53" t="s">
        <v>11781</v>
      </c>
      <c r="E7849" s="55" t="s">
        <v>11782</v>
      </c>
      <c r="F7849" s="53" t="s">
        <v>201</v>
      </c>
    </row>
    <row r="7850" spans="1:6" x14ac:dyDescent="0.2">
      <c r="A7850" s="202" t="s">
        <v>12765</v>
      </c>
      <c r="B7850" s="203">
        <v>523.15</v>
      </c>
      <c r="D7850" s="53" t="s">
        <v>11783</v>
      </c>
      <c r="E7850" s="55" t="s">
        <v>11782</v>
      </c>
      <c r="F7850" s="53" t="s">
        <v>201</v>
      </c>
    </row>
    <row r="7851" spans="1:6" x14ac:dyDescent="0.2">
      <c r="A7851" s="202" t="s">
        <v>12767</v>
      </c>
      <c r="B7851" s="203">
        <v>495.51</v>
      </c>
      <c r="D7851" s="53" t="s">
        <v>11784</v>
      </c>
      <c r="E7851" s="55" t="s">
        <v>11785</v>
      </c>
      <c r="F7851" s="53" t="s">
        <v>201</v>
      </c>
    </row>
    <row r="7852" spans="1:6" x14ac:dyDescent="0.2">
      <c r="A7852" s="202" t="s">
        <v>12768</v>
      </c>
      <c r="B7852" s="203">
        <v>497.59</v>
      </c>
      <c r="D7852" s="53" t="s">
        <v>11786</v>
      </c>
      <c r="E7852" s="55" t="s">
        <v>11785</v>
      </c>
      <c r="F7852" s="53" t="s">
        <v>201</v>
      </c>
    </row>
    <row r="7853" spans="1:6" x14ac:dyDescent="0.2">
      <c r="A7853" s="202" t="s">
        <v>12770</v>
      </c>
      <c r="B7853" s="203">
        <v>469.95</v>
      </c>
      <c r="D7853" s="53" t="s">
        <v>11787</v>
      </c>
      <c r="E7853" s="55" t="s">
        <v>11788</v>
      </c>
      <c r="F7853" s="53" t="s">
        <v>201</v>
      </c>
    </row>
    <row r="7854" spans="1:6" x14ac:dyDescent="0.2">
      <c r="A7854" s="202" t="s">
        <v>12771</v>
      </c>
      <c r="B7854" s="203">
        <v>581.75</v>
      </c>
      <c r="D7854" s="53" t="s">
        <v>11789</v>
      </c>
      <c r="E7854" s="55" t="s">
        <v>11788</v>
      </c>
      <c r="F7854" s="53" t="s">
        <v>201</v>
      </c>
    </row>
    <row r="7855" spans="1:6" x14ac:dyDescent="0.2">
      <c r="A7855" s="202" t="s">
        <v>12773</v>
      </c>
      <c r="B7855" s="203">
        <v>554.1</v>
      </c>
      <c r="D7855" s="53" t="s">
        <v>11790</v>
      </c>
      <c r="E7855" s="55" t="s">
        <v>11791</v>
      </c>
      <c r="F7855" s="53" t="s">
        <v>201</v>
      </c>
    </row>
    <row r="7856" spans="1:6" x14ac:dyDescent="0.2">
      <c r="A7856" s="202" t="s">
        <v>12774</v>
      </c>
      <c r="B7856" s="203">
        <v>547.74</v>
      </c>
      <c r="D7856" s="53" t="s">
        <v>11792</v>
      </c>
      <c r="E7856" s="55" t="s">
        <v>11791</v>
      </c>
      <c r="F7856" s="53" t="s">
        <v>201</v>
      </c>
    </row>
    <row r="7857" spans="1:6" x14ac:dyDescent="0.2">
      <c r="A7857" s="202" t="s">
        <v>12776</v>
      </c>
      <c r="B7857" s="203">
        <v>520.09</v>
      </c>
      <c r="D7857" s="53" t="s">
        <v>11793</v>
      </c>
      <c r="E7857" s="55" t="s">
        <v>11794</v>
      </c>
      <c r="F7857" s="53" t="s">
        <v>201</v>
      </c>
    </row>
    <row r="7858" spans="1:6" x14ac:dyDescent="0.2">
      <c r="A7858" s="202" t="s">
        <v>12777</v>
      </c>
      <c r="B7858" s="203">
        <v>673.19</v>
      </c>
      <c r="D7858" s="53" t="s">
        <v>11795</v>
      </c>
      <c r="E7858" s="55" t="s">
        <v>11794</v>
      </c>
      <c r="F7858" s="53" t="s">
        <v>201</v>
      </c>
    </row>
    <row r="7859" spans="1:6" x14ac:dyDescent="0.2">
      <c r="A7859" s="202" t="s">
        <v>12779</v>
      </c>
      <c r="B7859" s="203">
        <v>645.54999999999995</v>
      </c>
      <c r="D7859" s="53" t="s">
        <v>11796</v>
      </c>
      <c r="E7859" s="55" t="s">
        <v>11797</v>
      </c>
      <c r="F7859" s="53" t="s">
        <v>201</v>
      </c>
    </row>
    <row r="7860" spans="1:6" x14ac:dyDescent="0.2">
      <c r="A7860" s="202" t="s">
        <v>12780</v>
      </c>
      <c r="B7860" s="203">
        <v>626.01</v>
      </c>
      <c r="D7860" s="53" t="s">
        <v>11798</v>
      </c>
      <c r="E7860" s="55" t="s">
        <v>11797</v>
      </c>
      <c r="F7860" s="53" t="s">
        <v>201</v>
      </c>
    </row>
    <row r="7861" spans="1:6" x14ac:dyDescent="0.2">
      <c r="A7861" s="202" t="s">
        <v>12782</v>
      </c>
      <c r="B7861" s="203">
        <v>598.36</v>
      </c>
      <c r="D7861" s="53" t="s">
        <v>11799</v>
      </c>
      <c r="E7861" s="55" t="s">
        <v>11800</v>
      </c>
      <c r="F7861" s="53" t="s">
        <v>201</v>
      </c>
    </row>
    <row r="7862" spans="1:6" x14ac:dyDescent="0.2">
      <c r="A7862" s="202" t="s">
        <v>12783</v>
      </c>
      <c r="B7862" s="203">
        <v>1563.32</v>
      </c>
      <c r="D7862" s="53" t="s">
        <v>11801</v>
      </c>
      <c r="E7862" s="55" t="s">
        <v>11800</v>
      </c>
      <c r="F7862" s="53" t="s">
        <v>201</v>
      </c>
    </row>
    <row r="7863" spans="1:6" x14ac:dyDescent="0.2">
      <c r="A7863" s="202" t="s">
        <v>12785</v>
      </c>
      <c r="B7863" s="203">
        <v>1535.67</v>
      </c>
      <c r="D7863" s="53" t="s">
        <v>11802</v>
      </c>
      <c r="E7863" s="55" t="s">
        <v>11803</v>
      </c>
      <c r="F7863" s="53" t="s">
        <v>201</v>
      </c>
    </row>
    <row r="7864" spans="1:6" x14ac:dyDescent="0.2">
      <c r="A7864" s="202" t="s">
        <v>12786</v>
      </c>
      <c r="B7864" s="203">
        <v>606.04</v>
      </c>
      <c r="D7864" s="53" t="s">
        <v>11804</v>
      </c>
      <c r="E7864" s="55" t="s">
        <v>11803</v>
      </c>
      <c r="F7864" s="53" t="s">
        <v>201</v>
      </c>
    </row>
    <row r="7865" spans="1:6" x14ac:dyDescent="0.2">
      <c r="A7865" s="202" t="s">
        <v>12788</v>
      </c>
      <c r="B7865" s="203">
        <v>578.39</v>
      </c>
      <c r="D7865" s="53" t="s">
        <v>11805</v>
      </c>
      <c r="E7865" s="55" t="s">
        <v>11806</v>
      </c>
      <c r="F7865" s="53" t="s">
        <v>201</v>
      </c>
    </row>
    <row r="7866" spans="1:6" x14ac:dyDescent="0.2">
      <c r="A7866" s="202" t="s">
        <v>12789</v>
      </c>
      <c r="B7866" s="203">
        <v>509.16</v>
      </c>
      <c r="D7866" s="53" t="s">
        <v>11807</v>
      </c>
      <c r="E7866" s="55" t="s">
        <v>11806</v>
      </c>
      <c r="F7866" s="53" t="s">
        <v>201</v>
      </c>
    </row>
    <row r="7867" spans="1:6" x14ac:dyDescent="0.2">
      <c r="A7867" s="202" t="s">
        <v>12791</v>
      </c>
      <c r="B7867" s="203">
        <v>481.51</v>
      </c>
      <c r="D7867" s="53" t="s">
        <v>11808</v>
      </c>
      <c r="E7867" s="55" t="s">
        <v>11809</v>
      </c>
      <c r="F7867" s="53" t="s">
        <v>201</v>
      </c>
    </row>
    <row r="7868" spans="1:6" x14ac:dyDescent="0.2">
      <c r="A7868" s="202" t="s">
        <v>12792</v>
      </c>
      <c r="B7868" s="203">
        <v>464</v>
      </c>
      <c r="D7868" s="53" t="s">
        <v>11810</v>
      </c>
      <c r="E7868" s="55" t="s">
        <v>11809</v>
      </c>
      <c r="F7868" s="53" t="s">
        <v>201</v>
      </c>
    </row>
    <row r="7869" spans="1:6" x14ac:dyDescent="0.2">
      <c r="A7869" s="202" t="s">
        <v>12794</v>
      </c>
      <c r="B7869" s="203">
        <v>436.35</v>
      </c>
      <c r="D7869" s="53" t="s">
        <v>11811</v>
      </c>
      <c r="E7869" s="55" t="s">
        <v>11812</v>
      </c>
      <c r="F7869" s="53" t="s">
        <v>201</v>
      </c>
    </row>
    <row r="7870" spans="1:6" x14ac:dyDescent="0.2">
      <c r="A7870" s="202" t="s">
        <v>12795</v>
      </c>
      <c r="B7870" s="203">
        <v>439.89</v>
      </c>
      <c r="D7870" s="53" t="s">
        <v>11813</v>
      </c>
      <c r="E7870" s="55" t="s">
        <v>11812</v>
      </c>
      <c r="F7870" s="53" t="s">
        <v>201</v>
      </c>
    </row>
    <row r="7871" spans="1:6" x14ac:dyDescent="0.2">
      <c r="A7871" s="202" t="s">
        <v>12797</v>
      </c>
      <c r="B7871" s="203">
        <v>412.24</v>
      </c>
      <c r="D7871" s="53" t="s">
        <v>11814</v>
      </c>
      <c r="E7871" s="55" t="s">
        <v>11815</v>
      </c>
      <c r="F7871" s="53" t="s">
        <v>201</v>
      </c>
    </row>
    <row r="7872" spans="1:6" x14ac:dyDescent="0.2">
      <c r="A7872" s="202" t="s">
        <v>12798</v>
      </c>
      <c r="B7872" s="203">
        <v>492.59</v>
      </c>
      <c r="D7872" s="53" t="s">
        <v>11816</v>
      </c>
      <c r="E7872" s="55" t="s">
        <v>11815</v>
      </c>
      <c r="F7872" s="53" t="s">
        <v>201</v>
      </c>
    </row>
    <row r="7873" spans="1:6" x14ac:dyDescent="0.2">
      <c r="A7873" s="202" t="s">
        <v>12800</v>
      </c>
      <c r="B7873" s="203">
        <v>464.94</v>
      </c>
      <c r="D7873" s="53" t="s">
        <v>11817</v>
      </c>
      <c r="E7873" s="55" t="s">
        <v>11818</v>
      </c>
      <c r="F7873" s="53" t="s">
        <v>201</v>
      </c>
    </row>
    <row r="7874" spans="1:6" x14ac:dyDescent="0.2">
      <c r="A7874" s="202" t="s">
        <v>12801</v>
      </c>
      <c r="B7874" s="203">
        <v>528.66999999999996</v>
      </c>
      <c r="D7874" s="53" t="s">
        <v>11819</v>
      </c>
      <c r="E7874" s="55" t="s">
        <v>11818</v>
      </c>
      <c r="F7874" s="53" t="s">
        <v>201</v>
      </c>
    </row>
    <row r="7875" spans="1:6" x14ac:dyDescent="0.2">
      <c r="A7875" s="202" t="s">
        <v>12803</v>
      </c>
      <c r="B7875" s="203">
        <v>501.03</v>
      </c>
      <c r="D7875" s="53" t="s">
        <v>11820</v>
      </c>
      <c r="E7875" s="55" t="s">
        <v>11821</v>
      </c>
      <c r="F7875" s="53" t="s">
        <v>201</v>
      </c>
    </row>
    <row r="7876" spans="1:6" x14ac:dyDescent="0.2">
      <c r="A7876" s="202" t="s">
        <v>12804</v>
      </c>
      <c r="B7876" s="203">
        <v>510.82</v>
      </c>
      <c r="D7876" s="53" t="s">
        <v>11822</v>
      </c>
      <c r="E7876" s="55" t="s">
        <v>11821</v>
      </c>
      <c r="F7876" s="53" t="s">
        <v>201</v>
      </c>
    </row>
    <row r="7877" spans="1:6" x14ac:dyDescent="0.2">
      <c r="A7877" s="202" t="s">
        <v>12806</v>
      </c>
      <c r="B7877" s="203">
        <v>483.18</v>
      </c>
      <c r="D7877" s="53" t="s">
        <v>11823</v>
      </c>
      <c r="E7877" s="55" t="s">
        <v>11824</v>
      </c>
      <c r="F7877" s="53" t="s">
        <v>201</v>
      </c>
    </row>
    <row r="7878" spans="1:6" x14ac:dyDescent="0.2">
      <c r="A7878" s="202" t="s">
        <v>12807</v>
      </c>
      <c r="B7878" s="203">
        <v>523.20000000000005</v>
      </c>
      <c r="D7878" s="53" t="s">
        <v>11825</v>
      </c>
      <c r="E7878" s="55" t="s">
        <v>11824</v>
      </c>
      <c r="F7878" s="53" t="s">
        <v>201</v>
      </c>
    </row>
    <row r="7879" spans="1:6" x14ac:dyDescent="0.2">
      <c r="A7879" s="202" t="s">
        <v>12809</v>
      </c>
      <c r="B7879" s="203">
        <v>495.55</v>
      </c>
      <c r="D7879" s="53" t="s">
        <v>11826</v>
      </c>
      <c r="E7879" s="55" t="s">
        <v>11827</v>
      </c>
      <c r="F7879" s="53" t="s">
        <v>201</v>
      </c>
    </row>
    <row r="7880" spans="1:6" x14ac:dyDescent="0.2">
      <c r="A7880" s="202" t="s">
        <v>12810</v>
      </c>
      <c r="B7880" s="203">
        <v>546.74</v>
      </c>
      <c r="D7880" s="53" t="s">
        <v>11828</v>
      </c>
      <c r="E7880" s="55" t="s">
        <v>11827</v>
      </c>
      <c r="F7880" s="53" t="s">
        <v>201</v>
      </c>
    </row>
    <row r="7881" spans="1:6" x14ac:dyDescent="0.2">
      <c r="A7881" s="202" t="s">
        <v>12812</v>
      </c>
      <c r="B7881" s="203">
        <v>519.09</v>
      </c>
      <c r="D7881" s="53" t="s">
        <v>11829</v>
      </c>
      <c r="E7881" s="55" t="s">
        <v>11830</v>
      </c>
      <c r="F7881" s="53" t="s">
        <v>201</v>
      </c>
    </row>
    <row r="7882" spans="1:6" x14ac:dyDescent="0.2">
      <c r="A7882" s="202" t="s">
        <v>12813</v>
      </c>
      <c r="B7882" s="203">
        <v>666.16</v>
      </c>
      <c r="D7882" s="53" t="s">
        <v>11831</v>
      </c>
      <c r="E7882" s="55" t="s">
        <v>11830</v>
      </c>
      <c r="F7882" s="53" t="s">
        <v>201</v>
      </c>
    </row>
    <row r="7883" spans="1:6" x14ac:dyDescent="0.2">
      <c r="A7883" s="202" t="s">
        <v>12815</v>
      </c>
      <c r="B7883" s="203">
        <v>638.51</v>
      </c>
      <c r="D7883" s="53" t="s">
        <v>11832</v>
      </c>
      <c r="E7883" s="55" t="s">
        <v>11833</v>
      </c>
      <c r="F7883" s="53" t="s">
        <v>201</v>
      </c>
    </row>
    <row r="7884" spans="1:6" x14ac:dyDescent="0.2">
      <c r="A7884" s="202" t="s">
        <v>12816</v>
      </c>
      <c r="B7884" s="203">
        <v>548.1</v>
      </c>
      <c r="D7884" s="53" t="s">
        <v>11834</v>
      </c>
      <c r="E7884" s="55" t="s">
        <v>11833</v>
      </c>
      <c r="F7884" s="53" t="s">
        <v>201</v>
      </c>
    </row>
    <row r="7885" spans="1:6" x14ac:dyDescent="0.2">
      <c r="A7885" s="202" t="s">
        <v>12818</v>
      </c>
      <c r="B7885" s="203">
        <v>520.45000000000005</v>
      </c>
      <c r="D7885" s="53" t="s">
        <v>11835</v>
      </c>
      <c r="E7885" s="55" t="s">
        <v>11836</v>
      </c>
      <c r="F7885" s="53" t="s">
        <v>201</v>
      </c>
    </row>
    <row r="7886" spans="1:6" x14ac:dyDescent="0.2">
      <c r="A7886" s="202" t="s">
        <v>12819</v>
      </c>
      <c r="B7886" s="203">
        <v>504</v>
      </c>
      <c r="D7886" s="53" t="s">
        <v>11837</v>
      </c>
      <c r="E7886" s="55" t="s">
        <v>11836</v>
      </c>
      <c r="F7886" s="53" t="s">
        <v>201</v>
      </c>
    </row>
    <row r="7887" spans="1:6" x14ac:dyDescent="0.2">
      <c r="A7887" s="202" t="s">
        <v>12821</v>
      </c>
      <c r="B7887" s="203">
        <v>476.35</v>
      </c>
      <c r="D7887" s="53" t="s">
        <v>11838</v>
      </c>
      <c r="E7887" s="55" t="s">
        <v>11839</v>
      </c>
      <c r="F7887" s="53" t="s">
        <v>201</v>
      </c>
    </row>
    <row r="7888" spans="1:6" x14ac:dyDescent="0.2">
      <c r="A7888" s="202" t="s">
        <v>12822</v>
      </c>
      <c r="B7888" s="203">
        <v>867.55</v>
      </c>
      <c r="D7888" s="53" t="s">
        <v>11840</v>
      </c>
      <c r="E7888" s="55" t="s">
        <v>11839</v>
      </c>
      <c r="F7888" s="53" t="s">
        <v>201</v>
      </c>
    </row>
    <row r="7889" spans="1:6" x14ac:dyDescent="0.2">
      <c r="A7889" s="202" t="s">
        <v>12824</v>
      </c>
      <c r="B7889" s="203">
        <v>839.91</v>
      </c>
      <c r="D7889" s="53" t="s">
        <v>11841</v>
      </c>
      <c r="E7889" s="55" t="s">
        <v>11842</v>
      </c>
      <c r="F7889" s="53" t="s">
        <v>201</v>
      </c>
    </row>
    <row r="7890" spans="1:6" x14ac:dyDescent="0.2">
      <c r="A7890" s="202" t="s">
        <v>12825</v>
      </c>
      <c r="B7890" s="203">
        <v>580.64</v>
      </c>
      <c r="D7890" s="53" t="s">
        <v>11843</v>
      </c>
      <c r="E7890" s="55" t="s">
        <v>11842</v>
      </c>
      <c r="F7890" s="53" t="s">
        <v>201</v>
      </c>
    </row>
    <row r="7891" spans="1:6" x14ac:dyDescent="0.2">
      <c r="A7891" s="202" t="s">
        <v>12827</v>
      </c>
      <c r="B7891" s="203">
        <v>575.62</v>
      </c>
      <c r="D7891" s="53" t="s">
        <v>11844</v>
      </c>
      <c r="E7891" s="55" t="s">
        <v>11845</v>
      </c>
      <c r="F7891" s="53" t="s">
        <v>201</v>
      </c>
    </row>
    <row r="7892" spans="1:6" x14ac:dyDescent="0.2">
      <c r="A7892" s="202" t="s">
        <v>12828</v>
      </c>
      <c r="B7892" s="203">
        <v>543.47</v>
      </c>
      <c r="D7892" s="53" t="s">
        <v>11846</v>
      </c>
      <c r="E7892" s="55" t="s">
        <v>11845</v>
      </c>
      <c r="F7892" s="53" t="s">
        <v>201</v>
      </c>
    </row>
    <row r="7893" spans="1:6" x14ac:dyDescent="0.2">
      <c r="A7893" s="202" t="s">
        <v>12830</v>
      </c>
      <c r="B7893" s="203">
        <v>537.73</v>
      </c>
      <c r="D7893" s="53" t="s">
        <v>11847</v>
      </c>
      <c r="E7893" s="55" t="s">
        <v>11848</v>
      </c>
      <c r="F7893" s="53" t="s">
        <v>201</v>
      </c>
    </row>
    <row r="7894" spans="1:6" x14ac:dyDescent="0.2">
      <c r="A7894" s="202" t="s">
        <v>12831</v>
      </c>
      <c r="B7894" s="203">
        <v>509.99</v>
      </c>
      <c r="D7894" s="53" t="s">
        <v>11849</v>
      </c>
      <c r="E7894" s="55" t="s">
        <v>11848</v>
      </c>
      <c r="F7894" s="53" t="s">
        <v>201</v>
      </c>
    </row>
    <row r="7895" spans="1:6" x14ac:dyDescent="0.2">
      <c r="A7895" s="202" t="s">
        <v>12833</v>
      </c>
      <c r="B7895" s="203">
        <v>503.58</v>
      </c>
      <c r="D7895" s="53" t="s">
        <v>11850</v>
      </c>
      <c r="E7895" s="55" t="s">
        <v>11851</v>
      </c>
      <c r="F7895" s="53" t="s">
        <v>201</v>
      </c>
    </row>
    <row r="7896" spans="1:6" x14ac:dyDescent="0.2">
      <c r="A7896" s="202" t="s">
        <v>12834</v>
      </c>
      <c r="B7896" s="203">
        <v>458.87</v>
      </c>
      <c r="D7896" s="53" t="s">
        <v>11852</v>
      </c>
      <c r="E7896" s="55" t="s">
        <v>11851</v>
      </c>
      <c r="F7896" s="53" t="s">
        <v>201</v>
      </c>
    </row>
    <row r="7897" spans="1:6" x14ac:dyDescent="0.2">
      <c r="A7897" s="202" t="s">
        <v>12836</v>
      </c>
      <c r="B7897" s="203">
        <v>451.08</v>
      </c>
      <c r="D7897" s="53" t="s">
        <v>11853</v>
      </c>
      <c r="E7897" s="55" t="s">
        <v>11854</v>
      </c>
      <c r="F7897" s="53" t="s">
        <v>201</v>
      </c>
    </row>
    <row r="7898" spans="1:6" x14ac:dyDescent="0.2">
      <c r="A7898" s="202" t="s">
        <v>12837</v>
      </c>
      <c r="B7898" s="203">
        <v>439.05</v>
      </c>
      <c r="D7898" s="53" t="s">
        <v>11855</v>
      </c>
      <c r="E7898" s="55" t="s">
        <v>11854</v>
      </c>
      <c r="F7898" s="53" t="s">
        <v>201</v>
      </c>
    </row>
    <row r="7899" spans="1:6" x14ac:dyDescent="0.2">
      <c r="A7899" s="202" t="s">
        <v>12839</v>
      </c>
      <c r="B7899" s="203">
        <v>429.87</v>
      </c>
      <c r="D7899" s="53" t="s">
        <v>11856</v>
      </c>
      <c r="E7899" s="55" t="s">
        <v>11857</v>
      </c>
      <c r="F7899" s="53" t="s">
        <v>201</v>
      </c>
    </row>
    <row r="7900" spans="1:6" x14ac:dyDescent="0.2">
      <c r="A7900" s="202" t="s">
        <v>12840</v>
      </c>
      <c r="B7900" s="203">
        <v>421.55</v>
      </c>
      <c r="D7900" s="53" t="s">
        <v>11858</v>
      </c>
      <c r="E7900" s="55" t="s">
        <v>11857</v>
      </c>
      <c r="F7900" s="53" t="s">
        <v>201</v>
      </c>
    </row>
    <row r="7901" spans="1:6" x14ac:dyDescent="0.2">
      <c r="A7901" s="202" t="s">
        <v>12842</v>
      </c>
      <c r="B7901" s="203">
        <v>411</v>
      </c>
      <c r="D7901" s="53" t="s">
        <v>11859</v>
      </c>
      <c r="E7901" s="55" t="s">
        <v>11860</v>
      </c>
      <c r="F7901" s="53" t="s">
        <v>201</v>
      </c>
    </row>
    <row r="7902" spans="1:6" x14ac:dyDescent="0.2">
      <c r="A7902" s="202" t="s">
        <v>12843</v>
      </c>
      <c r="B7902" s="203">
        <v>412.11</v>
      </c>
      <c r="D7902" s="53" t="s">
        <v>11861</v>
      </c>
      <c r="E7902" s="55" t="s">
        <v>11860</v>
      </c>
      <c r="F7902" s="53" t="s">
        <v>201</v>
      </c>
    </row>
    <row r="7903" spans="1:6" x14ac:dyDescent="0.2">
      <c r="A7903" s="202" t="s">
        <v>12845</v>
      </c>
      <c r="B7903" s="203">
        <v>400.3</v>
      </c>
      <c r="D7903" s="53" t="s">
        <v>11862</v>
      </c>
      <c r="E7903" s="55" t="s">
        <v>11863</v>
      </c>
      <c r="F7903" s="53" t="s">
        <v>201</v>
      </c>
    </row>
    <row r="7904" spans="1:6" x14ac:dyDescent="0.2">
      <c r="A7904" s="202" t="s">
        <v>12846</v>
      </c>
      <c r="B7904" s="203">
        <v>407.3</v>
      </c>
      <c r="D7904" s="53" t="s">
        <v>11864</v>
      </c>
      <c r="E7904" s="55" t="s">
        <v>11863</v>
      </c>
      <c r="F7904" s="53" t="s">
        <v>201</v>
      </c>
    </row>
    <row r="7905" spans="1:6" x14ac:dyDescent="0.2">
      <c r="A7905" s="202" t="s">
        <v>12848</v>
      </c>
      <c r="B7905" s="203">
        <v>392.72</v>
      </c>
      <c r="D7905" s="53" t="s">
        <v>11865</v>
      </c>
      <c r="E7905" s="55" t="s">
        <v>11866</v>
      </c>
      <c r="F7905" s="53" t="s">
        <v>201</v>
      </c>
    </row>
    <row r="7906" spans="1:6" x14ac:dyDescent="0.2">
      <c r="A7906" s="202" t="s">
        <v>12849</v>
      </c>
      <c r="B7906" s="203">
        <v>440.53</v>
      </c>
      <c r="D7906" s="53" t="s">
        <v>11867</v>
      </c>
      <c r="E7906" s="55" t="s">
        <v>11866</v>
      </c>
      <c r="F7906" s="53" t="s">
        <v>201</v>
      </c>
    </row>
    <row r="7907" spans="1:6" x14ac:dyDescent="0.2">
      <c r="A7907" s="202" t="s">
        <v>12851</v>
      </c>
      <c r="B7907" s="203">
        <v>432.74</v>
      </c>
      <c r="D7907" s="53" t="s">
        <v>11868</v>
      </c>
      <c r="E7907" s="55" t="s">
        <v>11869</v>
      </c>
      <c r="F7907" s="53" t="s">
        <v>201</v>
      </c>
    </row>
    <row r="7908" spans="1:6" x14ac:dyDescent="0.2">
      <c r="A7908" s="202" t="s">
        <v>12852</v>
      </c>
      <c r="B7908" s="203">
        <v>416.89</v>
      </c>
      <c r="D7908" s="53" t="s">
        <v>11870</v>
      </c>
      <c r="E7908" s="55" t="s">
        <v>11869</v>
      </c>
      <c r="F7908" s="53" t="s">
        <v>201</v>
      </c>
    </row>
    <row r="7909" spans="1:6" x14ac:dyDescent="0.2">
      <c r="A7909" s="202" t="s">
        <v>12854</v>
      </c>
      <c r="B7909" s="203">
        <v>407.72</v>
      </c>
      <c r="D7909" s="53" t="s">
        <v>11871</v>
      </c>
      <c r="E7909" s="55" t="s">
        <v>11872</v>
      </c>
      <c r="F7909" s="53" t="s">
        <v>201</v>
      </c>
    </row>
    <row r="7910" spans="1:6" x14ac:dyDescent="0.2">
      <c r="A7910" s="202" t="s">
        <v>12855</v>
      </c>
      <c r="B7910" s="203">
        <v>583.84</v>
      </c>
      <c r="D7910" s="53" t="s">
        <v>11873</v>
      </c>
      <c r="E7910" s="55" t="s">
        <v>11872</v>
      </c>
      <c r="F7910" s="53" t="s">
        <v>201</v>
      </c>
    </row>
    <row r="7911" spans="1:6" x14ac:dyDescent="0.2">
      <c r="A7911" s="202" t="s">
        <v>12857</v>
      </c>
      <c r="B7911" s="203">
        <v>569.14</v>
      </c>
      <c r="D7911" s="53" t="s">
        <v>11874</v>
      </c>
      <c r="E7911" s="55" t="s">
        <v>11875</v>
      </c>
      <c r="F7911" s="53" t="s">
        <v>201</v>
      </c>
    </row>
    <row r="7912" spans="1:6" x14ac:dyDescent="0.2">
      <c r="A7912" s="202" t="s">
        <v>12858</v>
      </c>
      <c r="B7912" s="203">
        <v>567.77</v>
      </c>
      <c r="D7912" s="53" t="s">
        <v>11876</v>
      </c>
      <c r="E7912" s="55" t="s">
        <v>11875</v>
      </c>
      <c r="F7912" s="53" t="s">
        <v>201</v>
      </c>
    </row>
    <row r="7913" spans="1:6" x14ac:dyDescent="0.2">
      <c r="A7913" s="202" t="s">
        <v>12860</v>
      </c>
      <c r="B7913" s="203">
        <v>548.91999999999996</v>
      </c>
      <c r="D7913" s="53" t="s">
        <v>11877</v>
      </c>
      <c r="E7913" s="55" t="s">
        <v>11878</v>
      </c>
      <c r="F7913" s="53" t="s">
        <v>201</v>
      </c>
    </row>
    <row r="7914" spans="1:6" x14ac:dyDescent="0.2">
      <c r="A7914" s="202" t="s">
        <v>12861</v>
      </c>
      <c r="B7914" s="203">
        <v>1432.47</v>
      </c>
      <c r="D7914" s="53" t="s">
        <v>11879</v>
      </c>
      <c r="E7914" s="55" t="s">
        <v>11878</v>
      </c>
      <c r="F7914" s="53" t="s">
        <v>201</v>
      </c>
    </row>
    <row r="7915" spans="1:6" x14ac:dyDescent="0.2">
      <c r="A7915" s="202" t="s">
        <v>12863</v>
      </c>
      <c r="B7915" s="203">
        <v>1423.3</v>
      </c>
      <c r="D7915" s="53" t="s">
        <v>11880</v>
      </c>
      <c r="E7915" s="55" t="s">
        <v>11881</v>
      </c>
      <c r="F7915" s="53" t="s">
        <v>201</v>
      </c>
    </row>
    <row r="7916" spans="1:6" x14ac:dyDescent="0.2">
      <c r="A7916" s="202" t="s">
        <v>12864</v>
      </c>
      <c r="B7916" s="203">
        <v>444.24</v>
      </c>
      <c r="D7916" s="53" t="s">
        <v>11882</v>
      </c>
      <c r="E7916" s="55" t="s">
        <v>11881</v>
      </c>
      <c r="F7916" s="53" t="s">
        <v>201</v>
      </c>
    </row>
    <row r="7917" spans="1:6" x14ac:dyDescent="0.2">
      <c r="A7917" s="202" t="s">
        <v>12866</v>
      </c>
      <c r="B7917" s="203">
        <v>432.42</v>
      </c>
      <c r="D7917" s="53" t="s">
        <v>11883</v>
      </c>
      <c r="E7917" s="55" t="s">
        <v>11884</v>
      </c>
      <c r="F7917" s="53" t="s">
        <v>201</v>
      </c>
    </row>
    <row r="7918" spans="1:6" x14ac:dyDescent="0.2">
      <c r="A7918" s="202" t="s">
        <v>12867</v>
      </c>
      <c r="B7918" s="203">
        <v>492.95</v>
      </c>
      <c r="D7918" s="53" t="s">
        <v>11885</v>
      </c>
      <c r="E7918" s="55" t="s">
        <v>11884</v>
      </c>
      <c r="F7918" s="53" t="s">
        <v>201</v>
      </c>
    </row>
    <row r="7919" spans="1:6" x14ac:dyDescent="0.2">
      <c r="A7919" s="202" t="s">
        <v>12869</v>
      </c>
      <c r="B7919" s="203">
        <v>481.89</v>
      </c>
      <c r="D7919" s="53" t="s">
        <v>11886</v>
      </c>
      <c r="E7919" s="55" t="s">
        <v>11887</v>
      </c>
      <c r="F7919" s="53" t="s">
        <v>201</v>
      </c>
    </row>
    <row r="7920" spans="1:6" x14ac:dyDescent="0.2">
      <c r="A7920" s="202" t="s">
        <v>12870</v>
      </c>
      <c r="B7920" s="203">
        <v>403.07</v>
      </c>
      <c r="D7920" s="53" t="s">
        <v>11888</v>
      </c>
      <c r="E7920" s="55" t="s">
        <v>11887</v>
      </c>
      <c r="F7920" s="53" t="s">
        <v>201</v>
      </c>
    </row>
    <row r="7921" spans="1:6" x14ac:dyDescent="0.2">
      <c r="A7921" s="202" t="s">
        <v>12872</v>
      </c>
      <c r="B7921" s="203">
        <v>389.49</v>
      </c>
      <c r="D7921" s="53" t="s">
        <v>11889</v>
      </c>
      <c r="E7921" s="55" t="s">
        <v>11890</v>
      </c>
      <c r="F7921" s="53" t="s">
        <v>201</v>
      </c>
    </row>
    <row r="7922" spans="1:6" x14ac:dyDescent="0.2">
      <c r="A7922" s="202" t="s">
        <v>12873</v>
      </c>
      <c r="B7922" s="203">
        <v>454.45</v>
      </c>
      <c r="D7922" s="53" t="s">
        <v>11891</v>
      </c>
      <c r="E7922" s="55" t="s">
        <v>11890</v>
      </c>
      <c r="F7922" s="53" t="s">
        <v>201</v>
      </c>
    </row>
    <row r="7923" spans="1:6" x14ac:dyDescent="0.2">
      <c r="A7923" s="202" t="s">
        <v>12875</v>
      </c>
      <c r="B7923" s="203">
        <v>448.04</v>
      </c>
      <c r="D7923" s="53" t="s">
        <v>11892</v>
      </c>
      <c r="E7923" s="55" t="s">
        <v>11893</v>
      </c>
      <c r="F7923" s="53" t="s">
        <v>201</v>
      </c>
    </row>
    <row r="7924" spans="1:6" x14ac:dyDescent="0.2">
      <c r="A7924" s="202" t="s">
        <v>12876</v>
      </c>
      <c r="B7924" s="203">
        <v>378.31</v>
      </c>
      <c r="D7924" s="53" t="s">
        <v>11894</v>
      </c>
      <c r="E7924" s="55" t="s">
        <v>11893</v>
      </c>
      <c r="F7924" s="53" t="s">
        <v>201</v>
      </c>
    </row>
    <row r="7925" spans="1:6" x14ac:dyDescent="0.2">
      <c r="A7925" s="202" t="s">
        <v>12878</v>
      </c>
      <c r="B7925" s="203">
        <v>369.14</v>
      </c>
      <c r="D7925" s="53" t="s">
        <v>11895</v>
      </c>
      <c r="E7925" s="55" t="s">
        <v>11896</v>
      </c>
      <c r="F7925" s="53" t="s">
        <v>201</v>
      </c>
    </row>
    <row r="7926" spans="1:6" x14ac:dyDescent="0.2">
      <c r="A7926" s="202" t="s">
        <v>12879</v>
      </c>
      <c r="B7926" s="203">
        <v>351.96</v>
      </c>
      <c r="D7926" s="53" t="s">
        <v>11897</v>
      </c>
      <c r="E7926" s="55" t="s">
        <v>11896</v>
      </c>
      <c r="F7926" s="53" t="s">
        <v>201</v>
      </c>
    </row>
    <row r="7927" spans="1:6" x14ac:dyDescent="0.2">
      <c r="A7927" s="202" t="s">
        <v>12881</v>
      </c>
      <c r="B7927" s="203">
        <v>340.14</v>
      </c>
      <c r="D7927" s="53" t="s">
        <v>11898</v>
      </c>
      <c r="E7927" s="55" t="s">
        <v>11899</v>
      </c>
      <c r="F7927" s="53" t="s">
        <v>201</v>
      </c>
    </row>
    <row r="7928" spans="1:6" x14ac:dyDescent="0.2">
      <c r="A7928" s="202" t="s">
        <v>12882</v>
      </c>
      <c r="B7928" s="203">
        <v>349.59</v>
      </c>
      <c r="D7928" s="53" t="s">
        <v>11900</v>
      </c>
      <c r="E7928" s="55" t="s">
        <v>11899</v>
      </c>
      <c r="F7928" s="53" t="s">
        <v>201</v>
      </c>
    </row>
    <row r="7929" spans="1:6" x14ac:dyDescent="0.2">
      <c r="A7929" s="202" t="s">
        <v>12884</v>
      </c>
      <c r="B7929" s="203">
        <v>335.01</v>
      </c>
      <c r="D7929" s="53" t="s">
        <v>11901</v>
      </c>
      <c r="E7929" s="55" t="s">
        <v>11902</v>
      </c>
      <c r="F7929" s="53" t="s">
        <v>201</v>
      </c>
    </row>
    <row r="7930" spans="1:6" x14ac:dyDescent="0.2">
      <c r="A7930" s="202" t="s">
        <v>12885</v>
      </c>
      <c r="B7930" s="203">
        <v>417.97</v>
      </c>
      <c r="D7930" s="53" t="s">
        <v>11903</v>
      </c>
      <c r="E7930" s="55" t="s">
        <v>11902</v>
      </c>
      <c r="F7930" s="53" t="s">
        <v>201</v>
      </c>
    </row>
    <row r="7931" spans="1:6" x14ac:dyDescent="0.2">
      <c r="A7931" s="202" t="s">
        <v>12887</v>
      </c>
      <c r="B7931" s="203">
        <v>408.79</v>
      </c>
      <c r="D7931" s="53" t="s">
        <v>11904</v>
      </c>
      <c r="E7931" s="55" t="s">
        <v>11905</v>
      </c>
      <c r="F7931" s="53" t="s">
        <v>201</v>
      </c>
    </row>
    <row r="7932" spans="1:6" x14ac:dyDescent="0.2">
      <c r="A7932" s="202" t="s">
        <v>12888</v>
      </c>
      <c r="B7932" s="203">
        <v>408.2</v>
      </c>
      <c r="D7932" s="53" t="s">
        <v>11906</v>
      </c>
      <c r="E7932" s="55" t="s">
        <v>11905</v>
      </c>
      <c r="F7932" s="53" t="s">
        <v>201</v>
      </c>
    </row>
    <row r="7933" spans="1:6" x14ac:dyDescent="0.2">
      <c r="A7933" s="202" t="s">
        <v>12890</v>
      </c>
      <c r="B7933" s="203">
        <v>397.65</v>
      </c>
      <c r="D7933" s="53" t="s">
        <v>11907</v>
      </c>
      <c r="E7933" s="55" t="s">
        <v>11908</v>
      </c>
      <c r="F7933" s="53" t="s">
        <v>201</v>
      </c>
    </row>
    <row r="7934" spans="1:6" x14ac:dyDescent="0.2">
      <c r="A7934" s="202" t="s">
        <v>12891</v>
      </c>
      <c r="B7934" s="203">
        <v>399.78</v>
      </c>
      <c r="D7934" s="53" t="s">
        <v>11909</v>
      </c>
      <c r="E7934" s="55" t="s">
        <v>11908</v>
      </c>
      <c r="F7934" s="53" t="s">
        <v>201</v>
      </c>
    </row>
    <row r="7935" spans="1:6" x14ac:dyDescent="0.2">
      <c r="A7935" s="202" t="s">
        <v>12893</v>
      </c>
      <c r="B7935" s="203">
        <v>387.97</v>
      </c>
      <c r="D7935" s="53" t="s">
        <v>11910</v>
      </c>
      <c r="E7935" s="55" t="s">
        <v>11911</v>
      </c>
      <c r="F7935" s="53" t="s">
        <v>201</v>
      </c>
    </row>
    <row r="7936" spans="1:6" x14ac:dyDescent="0.2">
      <c r="A7936" s="202" t="s">
        <v>12894</v>
      </c>
      <c r="B7936" s="203">
        <v>404.79</v>
      </c>
      <c r="D7936" s="53" t="s">
        <v>11912</v>
      </c>
      <c r="E7936" s="55" t="s">
        <v>11911</v>
      </c>
      <c r="F7936" s="53" t="s">
        <v>201</v>
      </c>
    </row>
    <row r="7937" spans="1:6" x14ac:dyDescent="0.2">
      <c r="A7937" s="202" t="s">
        <v>12896</v>
      </c>
      <c r="B7937" s="203">
        <v>390.22</v>
      </c>
      <c r="D7937" s="53" t="s">
        <v>11913</v>
      </c>
      <c r="E7937" s="55" t="s">
        <v>11914</v>
      </c>
      <c r="F7937" s="53" t="s">
        <v>201</v>
      </c>
    </row>
    <row r="7938" spans="1:6" x14ac:dyDescent="0.2">
      <c r="A7938" s="202" t="s">
        <v>12897</v>
      </c>
      <c r="B7938" s="203">
        <v>477.19</v>
      </c>
      <c r="D7938" s="53" t="s">
        <v>11915</v>
      </c>
      <c r="E7938" s="55" t="s">
        <v>11914</v>
      </c>
      <c r="F7938" s="53" t="s">
        <v>201</v>
      </c>
    </row>
    <row r="7939" spans="1:6" x14ac:dyDescent="0.2">
      <c r="A7939" s="202" t="s">
        <v>12899</v>
      </c>
      <c r="B7939" s="203">
        <v>459.85</v>
      </c>
      <c r="D7939" s="53" t="s">
        <v>11916</v>
      </c>
      <c r="E7939" s="55" t="s">
        <v>11917</v>
      </c>
      <c r="F7939" s="53" t="s">
        <v>201</v>
      </c>
    </row>
    <row r="7940" spans="1:6" x14ac:dyDescent="0.2">
      <c r="A7940" s="202" t="s">
        <v>12900</v>
      </c>
      <c r="B7940" s="203">
        <v>514.57000000000005</v>
      </c>
      <c r="D7940" s="53" t="s">
        <v>11918</v>
      </c>
      <c r="E7940" s="55" t="s">
        <v>11917</v>
      </c>
      <c r="F7940" s="53" t="s">
        <v>201</v>
      </c>
    </row>
    <row r="7941" spans="1:6" x14ac:dyDescent="0.2">
      <c r="A7941" s="202" t="s">
        <v>12902</v>
      </c>
      <c r="B7941" s="203">
        <v>508.16</v>
      </c>
      <c r="D7941" s="53" t="s">
        <v>11919</v>
      </c>
      <c r="E7941" s="55" t="s">
        <v>11920</v>
      </c>
      <c r="F7941" s="53" t="s">
        <v>201</v>
      </c>
    </row>
    <row r="7942" spans="1:6" x14ac:dyDescent="0.2">
      <c r="A7942" s="202" t="s">
        <v>12903</v>
      </c>
      <c r="B7942" s="203">
        <v>417.25</v>
      </c>
      <c r="D7942" s="53" t="s">
        <v>11921</v>
      </c>
      <c r="E7942" s="55" t="s">
        <v>11920</v>
      </c>
      <c r="F7942" s="53" t="s">
        <v>201</v>
      </c>
    </row>
    <row r="7943" spans="1:6" x14ac:dyDescent="0.2">
      <c r="A7943" s="202" t="s">
        <v>12905</v>
      </c>
      <c r="B7943" s="203">
        <v>408.08</v>
      </c>
      <c r="D7943" s="53" t="s">
        <v>11922</v>
      </c>
      <c r="E7943" s="55" t="s">
        <v>11923</v>
      </c>
      <c r="F7943" s="53" t="s">
        <v>201</v>
      </c>
    </row>
    <row r="7944" spans="1:6" x14ac:dyDescent="0.2">
      <c r="A7944" s="202" t="s">
        <v>12906</v>
      </c>
      <c r="B7944" s="203">
        <v>392.96</v>
      </c>
      <c r="D7944" s="53" t="s">
        <v>11924</v>
      </c>
      <c r="E7944" s="55" t="s">
        <v>11923</v>
      </c>
      <c r="F7944" s="53" t="s">
        <v>201</v>
      </c>
    </row>
    <row r="7945" spans="1:6" x14ac:dyDescent="0.2">
      <c r="A7945" s="202" t="s">
        <v>12908</v>
      </c>
      <c r="B7945" s="203">
        <v>381.14</v>
      </c>
      <c r="D7945" s="53" t="s">
        <v>11925</v>
      </c>
      <c r="E7945" s="55" t="s">
        <v>11926</v>
      </c>
      <c r="F7945" s="53" t="s">
        <v>201</v>
      </c>
    </row>
    <row r="7946" spans="1:6" x14ac:dyDescent="0.2">
      <c r="A7946" s="202" t="s">
        <v>12909</v>
      </c>
      <c r="B7946" s="203">
        <v>217.78</v>
      </c>
      <c r="D7946" s="53" t="s">
        <v>11927</v>
      </c>
      <c r="E7946" s="55" t="s">
        <v>11926</v>
      </c>
      <c r="F7946" s="53" t="s">
        <v>201</v>
      </c>
    </row>
    <row r="7947" spans="1:6" x14ac:dyDescent="0.2">
      <c r="A7947" s="202" t="s">
        <v>12911</v>
      </c>
      <c r="B7947" s="203">
        <v>212.06</v>
      </c>
      <c r="D7947" s="53" t="s">
        <v>11928</v>
      </c>
      <c r="E7947" s="55" t="s">
        <v>11929</v>
      </c>
      <c r="F7947" s="53" t="s">
        <v>201</v>
      </c>
    </row>
    <row r="7948" spans="1:6" x14ac:dyDescent="0.2">
      <c r="A7948" s="202" t="s">
        <v>35457</v>
      </c>
      <c r="B7948" s="203">
        <v>1124.8800000000001</v>
      </c>
      <c r="D7948" s="53" t="s">
        <v>11930</v>
      </c>
      <c r="E7948" s="55" t="s">
        <v>11929</v>
      </c>
      <c r="F7948" s="53" t="s">
        <v>201</v>
      </c>
    </row>
    <row r="7949" spans="1:6" x14ac:dyDescent="0.2">
      <c r="A7949" s="202" t="s">
        <v>35458</v>
      </c>
      <c r="B7949" s="203">
        <v>1093.3599999999999</v>
      </c>
      <c r="D7949" s="53" t="s">
        <v>11931</v>
      </c>
      <c r="E7949" s="55" t="s">
        <v>11932</v>
      </c>
      <c r="F7949" s="53" t="s">
        <v>201</v>
      </c>
    </row>
    <row r="7950" spans="1:6" x14ac:dyDescent="0.2">
      <c r="A7950" s="202" t="s">
        <v>12934</v>
      </c>
      <c r="B7950" s="203">
        <v>731.86</v>
      </c>
      <c r="D7950" s="53" t="s">
        <v>11933</v>
      </c>
      <c r="E7950" s="55" t="s">
        <v>11932</v>
      </c>
      <c r="F7950" s="53" t="s">
        <v>201</v>
      </c>
    </row>
    <row r="7951" spans="1:6" x14ac:dyDescent="0.2">
      <c r="A7951" s="202" t="s">
        <v>12936</v>
      </c>
      <c r="B7951" s="203">
        <v>703.56</v>
      </c>
      <c r="D7951" s="53" t="s">
        <v>11934</v>
      </c>
      <c r="E7951" s="55" t="s">
        <v>11935</v>
      </c>
      <c r="F7951" s="53" t="s">
        <v>201</v>
      </c>
    </row>
    <row r="7952" spans="1:6" x14ac:dyDescent="0.2">
      <c r="A7952" s="202" t="s">
        <v>35459</v>
      </c>
      <c r="B7952" s="203">
        <v>714.05</v>
      </c>
      <c r="D7952" s="53" t="s">
        <v>11936</v>
      </c>
      <c r="E7952" s="55" t="s">
        <v>11935</v>
      </c>
      <c r="F7952" s="53" t="s">
        <v>201</v>
      </c>
    </row>
    <row r="7953" spans="1:6" x14ac:dyDescent="0.2">
      <c r="A7953" s="202" t="s">
        <v>35460</v>
      </c>
      <c r="B7953" s="203">
        <v>677.02</v>
      </c>
      <c r="D7953" s="53" t="s">
        <v>11937</v>
      </c>
      <c r="E7953" s="55" t="s">
        <v>11938</v>
      </c>
      <c r="F7953" s="53" t="s">
        <v>201</v>
      </c>
    </row>
    <row r="7954" spans="1:6" x14ac:dyDescent="0.2">
      <c r="A7954" s="202" t="s">
        <v>12937</v>
      </c>
      <c r="B7954" s="203">
        <v>61.64</v>
      </c>
      <c r="D7954" s="53" t="s">
        <v>11939</v>
      </c>
      <c r="E7954" s="55" t="s">
        <v>11938</v>
      </c>
      <c r="F7954" s="53" t="s">
        <v>201</v>
      </c>
    </row>
    <row r="7955" spans="1:6" x14ac:dyDescent="0.2">
      <c r="A7955" s="202" t="s">
        <v>12939</v>
      </c>
      <c r="B7955" s="203">
        <v>56.85</v>
      </c>
      <c r="D7955" s="53" t="s">
        <v>11940</v>
      </c>
      <c r="E7955" s="55" t="s">
        <v>11941</v>
      </c>
      <c r="F7955" s="53" t="s">
        <v>201</v>
      </c>
    </row>
    <row r="7956" spans="1:6" x14ac:dyDescent="0.2">
      <c r="A7956" s="202" t="s">
        <v>12940</v>
      </c>
      <c r="B7956" s="203">
        <v>19.48</v>
      </c>
      <c r="D7956" s="53" t="s">
        <v>11942</v>
      </c>
      <c r="E7956" s="55" t="s">
        <v>11941</v>
      </c>
      <c r="F7956" s="53" t="s">
        <v>201</v>
      </c>
    </row>
    <row r="7957" spans="1:6" x14ac:dyDescent="0.2">
      <c r="A7957" s="202" t="s">
        <v>12942</v>
      </c>
      <c r="B7957" s="203">
        <v>16.88</v>
      </c>
      <c r="D7957" s="53" t="s">
        <v>11943</v>
      </c>
      <c r="E7957" s="55" t="s">
        <v>11944</v>
      </c>
      <c r="F7957" s="53" t="s">
        <v>201</v>
      </c>
    </row>
    <row r="7958" spans="1:6" x14ac:dyDescent="0.2">
      <c r="A7958" s="202" t="s">
        <v>12943</v>
      </c>
      <c r="B7958" s="203">
        <v>93.88</v>
      </c>
      <c r="D7958" s="53" t="s">
        <v>11945</v>
      </c>
      <c r="E7958" s="55" t="s">
        <v>11944</v>
      </c>
      <c r="F7958" s="53" t="s">
        <v>201</v>
      </c>
    </row>
    <row r="7959" spans="1:6" x14ac:dyDescent="0.2">
      <c r="A7959" s="202" t="s">
        <v>12945</v>
      </c>
      <c r="B7959" s="203">
        <v>90.65</v>
      </c>
      <c r="D7959" s="53" t="s">
        <v>11946</v>
      </c>
      <c r="E7959" s="55" t="s">
        <v>11947</v>
      </c>
      <c r="F7959" s="53" t="s">
        <v>201</v>
      </c>
    </row>
    <row r="7960" spans="1:6" x14ac:dyDescent="0.2">
      <c r="A7960" s="202" t="s">
        <v>12946</v>
      </c>
      <c r="B7960" s="203">
        <v>78.89</v>
      </c>
      <c r="D7960" s="53" t="s">
        <v>11948</v>
      </c>
      <c r="E7960" s="55" t="s">
        <v>11947</v>
      </c>
      <c r="F7960" s="53" t="s">
        <v>201</v>
      </c>
    </row>
    <row r="7961" spans="1:6" x14ac:dyDescent="0.2">
      <c r="A7961" s="202" t="s">
        <v>12948</v>
      </c>
      <c r="B7961" s="203">
        <v>76.290000000000006</v>
      </c>
      <c r="D7961" s="53" t="s">
        <v>11949</v>
      </c>
      <c r="E7961" s="55" t="s">
        <v>11950</v>
      </c>
      <c r="F7961" s="53" t="s">
        <v>201</v>
      </c>
    </row>
    <row r="7962" spans="1:6" x14ac:dyDescent="0.2">
      <c r="A7962" s="202" t="s">
        <v>12949</v>
      </c>
      <c r="B7962" s="203">
        <v>710.72</v>
      </c>
      <c r="D7962" s="53" t="s">
        <v>11951</v>
      </c>
      <c r="E7962" s="55" t="s">
        <v>11950</v>
      </c>
      <c r="F7962" s="53" t="s">
        <v>201</v>
      </c>
    </row>
    <row r="7963" spans="1:6" x14ac:dyDescent="0.2">
      <c r="A7963" s="202" t="s">
        <v>12951</v>
      </c>
      <c r="B7963" s="203">
        <v>683.07</v>
      </c>
      <c r="D7963" s="53" t="s">
        <v>11952</v>
      </c>
      <c r="E7963" s="55" t="s">
        <v>11953</v>
      </c>
      <c r="F7963" s="53" t="s">
        <v>201</v>
      </c>
    </row>
    <row r="7964" spans="1:6" x14ac:dyDescent="0.2">
      <c r="A7964" s="202" t="s">
        <v>12952</v>
      </c>
      <c r="B7964" s="203">
        <v>1912.85</v>
      </c>
      <c r="D7964" s="53" t="s">
        <v>11954</v>
      </c>
      <c r="E7964" s="55" t="s">
        <v>11953</v>
      </c>
      <c r="F7964" s="53" t="s">
        <v>201</v>
      </c>
    </row>
    <row r="7965" spans="1:6" x14ac:dyDescent="0.2">
      <c r="A7965" s="202" t="s">
        <v>12954</v>
      </c>
      <c r="B7965" s="203">
        <v>1885.2</v>
      </c>
      <c r="D7965" s="53" t="s">
        <v>11955</v>
      </c>
      <c r="E7965" s="55" t="s">
        <v>11956</v>
      </c>
      <c r="F7965" s="53" t="s">
        <v>201</v>
      </c>
    </row>
    <row r="7966" spans="1:6" x14ac:dyDescent="0.2">
      <c r="A7966" s="202" t="s">
        <v>12955</v>
      </c>
      <c r="B7966" s="203">
        <v>175.85</v>
      </c>
      <c r="D7966" s="53" t="s">
        <v>11957</v>
      </c>
      <c r="E7966" s="55" t="s">
        <v>11956</v>
      </c>
      <c r="F7966" s="53" t="s">
        <v>201</v>
      </c>
    </row>
    <row r="7967" spans="1:6" x14ac:dyDescent="0.2">
      <c r="A7967" s="202" t="s">
        <v>12957</v>
      </c>
      <c r="B7967" s="203">
        <v>175.47</v>
      </c>
      <c r="D7967" s="53" t="s">
        <v>11958</v>
      </c>
      <c r="E7967" s="55" t="s">
        <v>11959</v>
      </c>
      <c r="F7967" s="53" t="s">
        <v>201</v>
      </c>
    </row>
    <row r="7968" spans="1:6" x14ac:dyDescent="0.2">
      <c r="A7968" s="202" t="s">
        <v>12958</v>
      </c>
      <c r="B7968" s="203">
        <v>219.32</v>
      </c>
      <c r="D7968" s="53" t="s">
        <v>11960</v>
      </c>
      <c r="E7968" s="55" t="s">
        <v>11959</v>
      </c>
      <c r="F7968" s="53" t="s">
        <v>201</v>
      </c>
    </row>
    <row r="7969" spans="1:6" x14ac:dyDescent="0.2">
      <c r="A7969" s="202" t="s">
        <v>12960</v>
      </c>
      <c r="B7969" s="203">
        <v>218.67</v>
      </c>
      <c r="D7969" s="53" t="s">
        <v>11961</v>
      </c>
      <c r="E7969" s="55" t="s">
        <v>11962</v>
      </c>
      <c r="F7969" s="53" t="s">
        <v>201</v>
      </c>
    </row>
    <row r="7970" spans="1:6" x14ac:dyDescent="0.2">
      <c r="A7970" s="202" t="s">
        <v>12961</v>
      </c>
      <c r="B7970" s="203">
        <v>255.75</v>
      </c>
      <c r="D7970" s="53" t="s">
        <v>11963</v>
      </c>
      <c r="E7970" s="55" t="s">
        <v>11962</v>
      </c>
      <c r="F7970" s="53" t="s">
        <v>201</v>
      </c>
    </row>
    <row r="7971" spans="1:6" x14ac:dyDescent="0.2">
      <c r="A7971" s="202" t="s">
        <v>12963</v>
      </c>
      <c r="B7971" s="203">
        <v>255.1</v>
      </c>
      <c r="D7971" s="53" t="s">
        <v>11964</v>
      </c>
      <c r="E7971" s="55" t="s">
        <v>11965</v>
      </c>
      <c r="F7971" s="53" t="s">
        <v>201</v>
      </c>
    </row>
    <row r="7972" spans="1:6" x14ac:dyDescent="0.2">
      <c r="A7972" s="202" t="s">
        <v>12964</v>
      </c>
      <c r="B7972" s="203">
        <v>164.34</v>
      </c>
      <c r="D7972" s="53" t="s">
        <v>11966</v>
      </c>
      <c r="E7972" s="55" t="s">
        <v>11965</v>
      </c>
      <c r="F7972" s="53" t="s">
        <v>201</v>
      </c>
    </row>
    <row r="7973" spans="1:6" x14ac:dyDescent="0.2">
      <c r="A7973" s="202" t="s">
        <v>12966</v>
      </c>
      <c r="B7973" s="203">
        <v>163.69</v>
      </c>
      <c r="D7973" s="53" t="s">
        <v>11967</v>
      </c>
      <c r="E7973" s="55" t="s">
        <v>11968</v>
      </c>
      <c r="F7973" s="53" t="s">
        <v>201</v>
      </c>
    </row>
    <row r="7974" spans="1:6" x14ac:dyDescent="0.2">
      <c r="A7974" s="202" t="s">
        <v>12967</v>
      </c>
      <c r="B7974" s="203">
        <v>140.30000000000001</v>
      </c>
      <c r="D7974" s="53" t="s">
        <v>11969</v>
      </c>
      <c r="E7974" s="55" t="s">
        <v>11968</v>
      </c>
      <c r="F7974" s="53" t="s">
        <v>201</v>
      </c>
    </row>
    <row r="7975" spans="1:6" x14ac:dyDescent="0.2">
      <c r="A7975" s="202" t="s">
        <v>12969</v>
      </c>
      <c r="B7975" s="203">
        <v>139.82</v>
      </c>
      <c r="D7975" s="53" t="s">
        <v>11970</v>
      </c>
      <c r="E7975" s="55" t="s">
        <v>11971</v>
      </c>
      <c r="F7975" s="53" t="s">
        <v>201</v>
      </c>
    </row>
    <row r="7976" spans="1:6" x14ac:dyDescent="0.2">
      <c r="A7976" s="202" t="s">
        <v>12970</v>
      </c>
      <c r="B7976" s="203">
        <v>140.30000000000001</v>
      </c>
      <c r="D7976" s="53" t="s">
        <v>11972</v>
      </c>
      <c r="E7976" s="55" t="s">
        <v>11971</v>
      </c>
      <c r="F7976" s="53" t="s">
        <v>201</v>
      </c>
    </row>
    <row r="7977" spans="1:6" x14ac:dyDescent="0.2">
      <c r="A7977" s="202" t="s">
        <v>12972</v>
      </c>
      <c r="B7977" s="203">
        <v>139.82</v>
      </c>
      <c r="D7977" s="53" t="s">
        <v>11973</v>
      </c>
      <c r="E7977" s="55" t="s">
        <v>11974</v>
      </c>
      <c r="F7977" s="53" t="s">
        <v>201</v>
      </c>
    </row>
    <row r="7978" spans="1:6" x14ac:dyDescent="0.2">
      <c r="A7978" s="202" t="s">
        <v>12973</v>
      </c>
      <c r="B7978" s="203">
        <v>251.52</v>
      </c>
      <c r="D7978" s="53" t="s">
        <v>11975</v>
      </c>
      <c r="E7978" s="55" t="s">
        <v>11974</v>
      </c>
      <c r="F7978" s="53" t="s">
        <v>201</v>
      </c>
    </row>
    <row r="7979" spans="1:6" x14ac:dyDescent="0.2">
      <c r="A7979" s="202" t="s">
        <v>12975</v>
      </c>
      <c r="B7979" s="203">
        <v>248.73</v>
      </c>
      <c r="D7979" s="53" t="s">
        <v>11976</v>
      </c>
      <c r="E7979" s="55" t="s">
        <v>11977</v>
      </c>
      <c r="F7979" s="53" t="s">
        <v>201</v>
      </c>
    </row>
    <row r="7980" spans="1:6" x14ac:dyDescent="0.2">
      <c r="A7980" s="202" t="s">
        <v>12976</v>
      </c>
      <c r="B7980" s="203">
        <v>16.57</v>
      </c>
      <c r="D7980" s="53" t="s">
        <v>11978</v>
      </c>
      <c r="E7980" s="55" t="s">
        <v>11977</v>
      </c>
      <c r="F7980" s="53" t="s">
        <v>201</v>
      </c>
    </row>
    <row r="7981" spans="1:6" x14ac:dyDescent="0.2">
      <c r="A7981" s="202" t="s">
        <v>12978</v>
      </c>
      <c r="B7981" s="203">
        <v>16.05</v>
      </c>
      <c r="D7981" s="53" t="s">
        <v>11979</v>
      </c>
      <c r="E7981" s="55" t="s">
        <v>11980</v>
      </c>
      <c r="F7981" s="53" t="s">
        <v>201</v>
      </c>
    </row>
    <row r="7982" spans="1:6" x14ac:dyDescent="0.2">
      <c r="A7982" s="202" t="s">
        <v>12979</v>
      </c>
      <c r="B7982" s="203">
        <v>14.23</v>
      </c>
      <c r="D7982" s="53" t="s">
        <v>11981</v>
      </c>
      <c r="E7982" s="55" t="s">
        <v>11980</v>
      </c>
      <c r="F7982" s="53" t="s">
        <v>201</v>
      </c>
    </row>
    <row r="7983" spans="1:6" x14ac:dyDescent="0.2">
      <c r="A7983" s="202" t="s">
        <v>12981</v>
      </c>
      <c r="B7983" s="203">
        <v>13.78</v>
      </c>
      <c r="D7983" s="53" t="s">
        <v>11982</v>
      </c>
      <c r="E7983" s="55" t="s">
        <v>11983</v>
      </c>
      <c r="F7983" s="53" t="s">
        <v>201</v>
      </c>
    </row>
    <row r="7984" spans="1:6" x14ac:dyDescent="0.2">
      <c r="A7984" s="202" t="s">
        <v>35461</v>
      </c>
      <c r="B7984" s="203">
        <v>68.16</v>
      </c>
      <c r="D7984" s="53" t="s">
        <v>11984</v>
      </c>
      <c r="E7984" s="55" t="s">
        <v>11983</v>
      </c>
      <c r="F7984" s="53" t="s">
        <v>201</v>
      </c>
    </row>
    <row r="7985" spans="1:6" x14ac:dyDescent="0.2">
      <c r="A7985" s="202" t="s">
        <v>35462</v>
      </c>
      <c r="B7985" s="203">
        <v>67.709999999999994</v>
      </c>
      <c r="D7985" s="53" t="s">
        <v>11985</v>
      </c>
      <c r="E7985" s="55" t="s">
        <v>11986</v>
      </c>
      <c r="F7985" s="53" t="s">
        <v>201</v>
      </c>
    </row>
    <row r="7986" spans="1:6" x14ac:dyDescent="0.2">
      <c r="A7986" s="202" t="s">
        <v>12985</v>
      </c>
      <c r="B7986" s="203">
        <v>117.2</v>
      </c>
      <c r="D7986" s="53" t="s">
        <v>11987</v>
      </c>
      <c r="E7986" s="55" t="s">
        <v>11986</v>
      </c>
      <c r="F7986" s="53" t="s">
        <v>201</v>
      </c>
    </row>
    <row r="7987" spans="1:6" x14ac:dyDescent="0.2">
      <c r="A7987" s="202" t="s">
        <v>12987</v>
      </c>
      <c r="B7987" s="203">
        <v>115.4</v>
      </c>
      <c r="D7987" s="53" t="s">
        <v>11988</v>
      </c>
      <c r="E7987" s="55" t="s">
        <v>11989</v>
      </c>
      <c r="F7987" s="53" t="s">
        <v>201</v>
      </c>
    </row>
    <row r="7988" spans="1:6" x14ac:dyDescent="0.2">
      <c r="A7988" s="202" t="s">
        <v>12988</v>
      </c>
      <c r="B7988" s="203">
        <v>137.85</v>
      </c>
      <c r="D7988" s="53" t="s">
        <v>11990</v>
      </c>
      <c r="E7988" s="55" t="s">
        <v>11989</v>
      </c>
      <c r="F7988" s="53" t="s">
        <v>201</v>
      </c>
    </row>
    <row r="7989" spans="1:6" x14ac:dyDescent="0.2">
      <c r="A7989" s="202" t="s">
        <v>12990</v>
      </c>
      <c r="B7989" s="203">
        <v>135.66999999999999</v>
      </c>
      <c r="D7989" s="53" t="s">
        <v>11991</v>
      </c>
      <c r="E7989" s="55" t="s">
        <v>11992</v>
      </c>
      <c r="F7989" s="53" t="s">
        <v>201</v>
      </c>
    </row>
    <row r="7990" spans="1:6" x14ac:dyDescent="0.2">
      <c r="A7990" s="202" t="s">
        <v>12991</v>
      </c>
      <c r="B7990" s="203">
        <v>94.12</v>
      </c>
      <c r="D7990" s="53" t="s">
        <v>11993</v>
      </c>
      <c r="E7990" s="55" t="s">
        <v>11992</v>
      </c>
      <c r="F7990" s="53" t="s">
        <v>201</v>
      </c>
    </row>
    <row r="7991" spans="1:6" x14ac:dyDescent="0.2">
      <c r="A7991" s="202" t="s">
        <v>12993</v>
      </c>
      <c r="B7991" s="203">
        <v>93.65</v>
      </c>
      <c r="D7991" s="53" t="s">
        <v>11994</v>
      </c>
      <c r="E7991" s="55" t="s">
        <v>11995</v>
      </c>
      <c r="F7991" s="53" t="s">
        <v>201</v>
      </c>
    </row>
    <row r="7992" spans="1:6" x14ac:dyDescent="0.2">
      <c r="A7992" s="202" t="s">
        <v>12994</v>
      </c>
      <c r="B7992" s="203">
        <v>74.97</v>
      </c>
      <c r="D7992" s="53" t="s">
        <v>11996</v>
      </c>
      <c r="E7992" s="55" t="s">
        <v>11995</v>
      </c>
      <c r="F7992" s="53" t="s">
        <v>201</v>
      </c>
    </row>
    <row r="7993" spans="1:6" x14ac:dyDescent="0.2">
      <c r="A7993" s="202" t="s">
        <v>12996</v>
      </c>
      <c r="B7993" s="203">
        <v>74.5</v>
      </c>
      <c r="D7993" s="53" t="s">
        <v>11997</v>
      </c>
      <c r="E7993" s="55" t="s">
        <v>11998</v>
      </c>
      <c r="F7993" s="53" t="s">
        <v>201</v>
      </c>
    </row>
    <row r="7994" spans="1:6" x14ac:dyDescent="0.2">
      <c r="A7994" s="202" t="s">
        <v>12997</v>
      </c>
      <c r="B7994" s="203">
        <v>12.51</v>
      </c>
      <c r="D7994" s="53" t="s">
        <v>11999</v>
      </c>
      <c r="E7994" s="55" t="s">
        <v>11998</v>
      </c>
      <c r="F7994" s="53" t="s">
        <v>201</v>
      </c>
    </row>
    <row r="7995" spans="1:6" x14ac:dyDescent="0.2">
      <c r="A7995" s="202" t="s">
        <v>12999</v>
      </c>
      <c r="B7995" s="203">
        <v>11.97</v>
      </c>
      <c r="D7995" s="53" t="s">
        <v>12000</v>
      </c>
      <c r="E7995" s="55" t="s">
        <v>12001</v>
      </c>
      <c r="F7995" s="53" t="s">
        <v>201</v>
      </c>
    </row>
    <row r="7996" spans="1:6" x14ac:dyDescent="0.2">
      <c r="A7996" s="202" t="s">
        <v>13000</v>
      </c>
      <c r="B7996" s="203">
        <v>18.28</v>
      </c>
      <c r="D7996" s="53" t="s">
        <v>12002</v>
      </c>
      <c r="E7996" s="55" t="s">
        <v>12001</v>
      </c>
      <c r="F7996" s="53" t="s">
        <v>201</v>
      </c>
    </row>
    <row r="7997" spans="1:6" x14ac:dyDescent="0.2">
      <c r="A7997" s="202" t="s">
        <v>13002</v>
      </c>
      <c r="B7997" s="203">
        <v>17.71</v>
      </c>
      <c r="D7997" s="53" t="s">
        <v>12003</v>
      </c>
      <c r="E7997" s="55" t="s">
        <v>12004</v>
      </c>
      <c r="F7997" s="53" t="s">
        <v>201</v>
      </c>
    </row>
    <row r="7998" spans="1:6" x14ac:dyDescent="0.2">
      <c r="A7998" s="202" t="s">
        <v>13003</v>
      </c>
      <c r="B7998" s="203">
        <v>24.27</v>
      </c>
      <c r="D7998" s="53" t="s">
        <v>12005</v>
      </c>
      <c r="E7998" s="55" t="s">
        <v>12004</v>
      </c>
      <c r="F7998" s="53" t="s">
        <v>201</v>
      </c>
    </row>
    <row r="7999" spans="1:6" x14ac:dyDescent="0.2">
      <c r="A7999" s="202" t="s">
        <v>13005</v>
      </c>
      <c r="B7999" s="203">
        <v>23.57</v>
      </c>
      <c r="D7999" s="53" t="s">
        <v>12006</v>
      </c>
      <c r="E7999" s="55" t="s">
        <v>12007</v>
      </c>
      <c r="F7999" s="53" t="s">
        <v>201</v>
      </c>
    </row>
    <row r="8000" spans="1:6" x14ac:dyDescent="0.2">
      <c r="A8000" s="202" t="s">
        <v>13006</v>
      </c>
      <c r="B8000" s="203">
        <v>455.64</v>
      </c>
      <c r="D8000" s="53" t="s">
        <v>12008</v>
      </c>
      <c r="E8000" s="55" t="s">
        <v>12007</v>
      </c>
      <c r="F8000" s="53" t="s">
        <v>201</v>
      </c>
    </row>
    <row r="8001" spans="1:6" x14ac:dyDescent="0.2">
      <c r="A8001" s="202" t="s">
        <v>13008</v>
      </c>
      <c r="B8001" s="203">
        <v>455.07</v>
      </c>
      <c r="D8001" s="53" t="s">
        <v>12009</v>
      </c>
      <c r="E8001" s="55" t="s">
        <v>12010</v>
      </c>
      <c r="F8001" s="53" t="s">
        <v>201</v>
      </c>
    </row>
    <row r="8002" spans="1:6" x14ac:dyDescent="0.2">
      <c r="A8002" s="202" t="s">
        <v>13009</v>
      </c>
      <c r="B8002" s="203">
        <v>714.9</v>
      </c>
      <c r="D8002" s="53" t="s">
        <v>12011</v>
      </c>
      <c r="E8002" s="55" t="s">
        <v>12010</v>
      </c>
      <c r="F8002" s="53" t="s">
        <v>201</v>
      </c>
    </row>
    <row r="8003" spans="1:6" x14ac:dyDescent="0.2">
      <c r="A8003" s="202" t="s">
        <v>13011</v>
      </c>
      <c r="B8003" s="203">
        <v>684.63</v>
      </c>
      <c r="D8003" s="53" t="s">
        <v>12012</v>
      </c>
      <c r="E8003" s="55" t="s">
        <v>12013</v>
      </c>
      <c r="F8003" s="53" t="s">
        <v>201</v>
      </c>
    </row>
    <row r="8004" spans="1:6" x14ac:dyDescent="0.2">
      <c r="A8004" s="202" t="s">
        <v>13012</v>
      </c>
      <c r="B8004" s="203">
        <v>691.64</v>
      </c>
      <c r="D8004" s="53" t="s">
        <v>12014</v>
      </c>
      <c r="E8004" s="55" t="s">
        <v>12013</v>
      </c>
      <c r="F8004" s="53" t="s">
        <v>201</v>
      </c>
    </row>
    <row r="8005" spans="1:6" x14ac:dyDescent="0.2">
      <c r="A8005" s="202" t="s">
        <v>13014</v>
      </c>
      <c r="B8005" s="203">
        <v>661.45</v>
      </c>
      <c r="D8005" s="53" t="s">
        <v>12015</v>
      </c>
      <c r="E8005" s="55" t="s">
        <v>12016</v>
      </c>
      <c r="F8005" s="53" t="s">
        <v>201</v>
      </c>
    </row>
    <row r="8006" spans="1:6" x14ac:dyDescent="0.2">
      <c r="A8006" s="202" t="s">
        <v>13015</v>
      </c>
      <c r="B8006" s="203">
        <v>674.61</v>
      </c>
      <c r="D8006" s="53" t="s">
        <v>12017</v>
      </c>
      <c r="E8006" s="55" t="s">
        <v>12016</v>
      </c>
      <c r="F8006" s="53" t="s">
        <v>201</v>
      </c>
    </row>
    <row r="8007" spans="1:6" x14ac:dyDescent="0.2">
      <c r="A8007" s="202" t="s">
        <v>13017</v>
      </c>
      <c r="B8007" s="203">
        <v>644.53</v>
      </c>
      <c r="D8007" s="53" t="s">
        <v>12018</v>
      </c>
      <c r="E8007" s="55" t="s">
        <v>12019</v>
      </c>
      <c r="F8007" s="53" t="s">
        <v>201</v>
      </c>
    </row>
    <row r="8008" spans="1:6" x14ac:dyDescent="0.2">
      <c r="A8008" s="202" t="s">
        <v>13018</v>
      </c>
      <c r="B8008" s="203">
        <v>94.21</v>
      </c>
      <c r="D8008" s="53" t="s">
        <v>12020</v>
      </c>
      <c r="E8008" s="55" t="s">
        <v>12019</v>
      </c>
      <c r="F8008" s="53" t="s">
        <v>201</v>
      </c>
    </row>
    <row r="8009" spans="1:6" x14ac:dyDescent="0.2">
      <c r="A8009" s="202" t="s">
        <v>13020</v>
      </c>
      <c r="B8009" s="203">
        <v>86.28</v>
      </c>
      <c r="D8009" s="53" t="s">
        <v>12021</v>
      </c>
      <c r="E8009" s="55" t="s">
        <v>12022</v>
      </c>
      <c r="F8009" s="53" t="s">
        <v>201</v>
      </c>
    </row>
    <row r="8010" spans="1:6" x14ac:dyDescent="0.2">
      <c r="A8010" s="202" t="s">
        <v>13021</v>
      </c>
      <c r="B8010" s="203">
        <v>93.9</v>
      </c>
      <c r="D8010" s="53" t="s">
        <v>12023</v>
      </c>
      <c r="E8010" s="55" t="s">
        <v>12022</v>
      </c>
      <c r="F8010" s="53" t="s">
        <v>201</v>
      </c>
    </row>
    <row r="8011" spans="1:6" x14ac:dyDescent="0.2">
      <c r="A8011" s="202" t="s">
        <v>13023</v>
      </c>
      <c r="B8011" s="203">
        <v>85.97</v>
      </c>
      <c r="D8011" s="53" t="s">
        <v>12024</v>
      </c>
      <c r="E8011" s="55" t="s">
        <v>12025</v>
      </c>
      <c r="F8011" s="53" t="s">
        <v>201</v>
      </c>
    </row>
    <row r="8012" spans="1:6" x14ac:dyDescent="0.2">
      <c r="A8012" s="202" t="s">
        <v>13024</v>
      </c>
      <c r="B8012" s="203">
        <v>69.38</v>
      </c>
      <c r="D8012" s="53" t="s">
        <v>12026</v>
      </c>
      <c r="E8012" s="55" t="s">
        <v>12025</v>
      </c>
      <c r="F8012" s="53" t="s">
        <v>201</v>
      </c>
    </row>
    <row r="8013" spans="1:6" x14ac:dyDescent="0.2">
      <c r="A8013" s="202" t="s">
        <v>13026</v>
      </c>
      <c r="B8013" s="203">
        <v>64.72</v>
      </c>
      <c r="D8013" s="53" t="s">
        <v>12027</v>
      </c>
      <c r="E8013" s="55" t="s">
        <v>12028</v>
      </c>
      <c r="F8013" s="53" t="s">
        <v>201</v>
      </c>
    </row>
    <row r="8014" spans="1:6" x14ac:dyDescent="0.2">
      <c r="A8014" s="202" t="s">
        <v>13027</v>
      </c>
      <c r="B8014" s="203">
        <v>69.69</v>
      </c>
      <c r="D8014" s="53" t="s">
        <v>12029</v>
      </c>
      <c r="E8014" s="55" t="s">
        <v>12028</v>
      </c>
      <c r="F8014" s="53" t="s">
        <v>201</v>
      </c>
    </row>
    <row r="8015" spans="1:6" x14ac:dyDescent="0.2">
      <c r="A8015" s="202" t="s">
        <v>13029</v>
      </c>
      <c r="B8015" s="203">
        <v>65.03</v>
      </c>
      <c r="D8015" s="53" t="s">
        <v>12030</v>
      </c>
      <c r="E8015" s="55" t="s">
        <v>12031</v>
      </c>
      <c r="F8015" s="53" t="s">
        <v>201</v>
      </c>
    </row>
    <row r="8016" spans="1:6" x14ac:dyDescent="0.2">
      <c r="A8016" s="202" t="s">
        <v>13030</v>
      </c>
      <c r="B8016" s="203">
        <v>10.61</v>
      </c>
      <c r="D8016" s="53" t="s">
        <v>12032</v>
      </c>
      <c r="E8016" s="55" t="s">
        <v>12031</v>
      </c>
      <c r="F8016" s="53" t="s">
        <v>201</v>
      </c>
    </row>
    <row r="8017" spans="1:6" x14ac:dyDescent="0.2">
      <c r="A8017" s="202" t="s">
        <v>13032</v>
      </c>
      <c r="B8017" s="203">
        <v>9.35</v>
      </c>
      <c r="D8017" s="53" t="s">
        <v>12033</v>
      </c>
      <c r="E8017" s="55" t="s">
        <v>12034</v>
      </c>
      <c r="F8017" s="53" t="s">
        <v>201</v>
      </c>
    </row>
    <row r="8018" spans="1:6" x14ac:dyDescent="0.2">
      <c r="A8018" s="202" t="s">
        <v>13033</v>
      </c>
      <c r="B8018" s="203">
        <v>11.48</v>
      </c>
      <c r="D8018" s="53" t="s">
        <v>12035</v>
      </c>
      <c r="E8018" s="55" t="s">
        <v>12034</v>
      </c>
      <c r="F8018" s="53" t="s">
        <v>201</v>
      </c>
    </row>
    <row r="8019" spans="1:6" x14ac:dyDescent="0.2">
      <c r="A8019" s="202" t="s">
        <v>13035</v>
      </c>
      <c r="B8019" s="203">
        <v>10.23</v>
      </c>
      <c r="D8019" s="53" t="s">
        <v>12036</v>
      </c>
      <c r="E8019" s="55" t="s">
        <v>12037</v>
      </c>
      <c r="F8019" s="53" t="s">
        <v>201</v>
      </c>
    </row>
    <row r="8020" spans="1:6" x14ac:dyDescent="0.2">
      <c r="A8020" s="202" t="s">
        <v>13036</v>
      </c>
      <c r="B8020" s="203">
        <v>32.31</v>
      </c>
      <c r="D8020" s="53" t="s">
        <v>12038</v>
      </c>
      <c r="E8020" s="55" t="s">
        <v>12037</v>
      </c>
      <c r="F8020" s="53" t="s">
        <v>201</v>
      </c>
    </row>
    <row r="8021" spans="1:6" x14ac:dyDescent="0.2">
      <c r="A8021" s="202" t="s">
        <v>13038</v>
      </c>
      <c r="B8021" s="203">
        <v>31.06</v>
      </c>
      <c r="D8021" s="53" t="s">
        <v>12039</v>
      </c>
      <c r="E8021" s="55" t="s">
        <v>12040</v>
      </c>
      <c r="F8021" s="53" t="s">
        <v>201</v>
      </c>
    </row>
    <row r="8022" spans="1:6" x14ac:dyDescent="0.2">
      <c r="A8022" s="202" t="s">
        <v>13039</v>
      </c>
      <c r="B8022" s="203">
        <v>27.51</v>
      </c>
      <c r="D8022" s="53" t="s">
        <v>12041</v>
      </c>
      <c r="E8022" s="55" t="s">
        <v>12040</v>
      </c>
      <c r="F8022" s="53" t="s">
        <v>201</v>
      </c>
    </row>
    <row r="8023" spans="1:6" x14ac:dyDescent="0.2">
      <c r="A8023" s="202" t="s">
        <v>13041</v>
      </c>
      <c r="B8023" s="203">
        <v>25.26</v>
      </c>
      <c r="D8023" s="53" t="s">
        <v>12042</v>
      </c>
      <c r="E8023" s="55" t="s">
        <v>12043</v>
      </c>
      <c r="F8023" s="53" t="s">
        <v>201</v>
      </c>
    </row>
    <row r="8024" spans="1:6" x14ac:dyDescent="0.2">
      <c r="A8024" s="202" t="s">
        <v>13042</v>
      </c>
      <c r="B8024" s="203">
        <v>80.19</v>
      </c>
      <c r="D8024" s="53" t="s">
        <v>12044</v>
      </c>
      <c r="E8024" s="55" t="s">
        <v>12043</v>
      </c>
      <c r="F8024" s="53" t="s">
        <v>201</v>
      </c>
    </row>
    <row r="8025" spans="1:6" x14ac:dyDescent="0.2">
      <c r="A8025" s="202" t="s">
        <v>13044</v>
      </c>
      <c r="B8025" s="203">
        <v>72.11</v>
      </c>
      <c r="D8025" s="53" t="s">
        <v>12045</v>
      </c>
      <c r="E8025" s="55" t="s">
        <v>12046</v>
      </c>
      <c r="F8025" s="53" t="s">
        <v>201</v>
      </c>
    </row>
    <row r="8026" spans="1:6" x14ac:dyDescent="0.2">
      <c r="A8026" s="202" t="s">
        <v>13045</v>
      </c>
      <c r="B8026" s="203">
        <v>55.67</v>
      </c>
      <c r="D8026" s="53" t="s">
        <v>12047</v>
      </c>
      <c r="E8026" s="55" t="s">
        <v>12046</v>
      </c>
      <c r="F8026" s="53" t="s">
        <v>201</v>
      </c>
    </row>
    <row r="8027" spans="1:6" x14ac:dyDescent="0.2">
      <c r="A8027" s="202" t="s">
        <v>13047</v>
      </c>
      <c r="B8027" s="203">
        <v>50.86</v>
      </c>
      <c r="D8027" s="53" t="s">
        <v>12048</v>
      </c>
      <c r="E8027" s="55" t="s">
        <v>12049</v>
      </c>
      <c r="F8027" s="53" t="s">
        <v>201</v>
      </c>
    </row>
    <row r="8028" spans="1:6" x14ac:dyDescent="0.2">
      <c r="A8028" s="202" t="s">
        <v>13048</v>
      </c>
      <c r="B8028" s="203">
        <v>61.58</v>
      </c>
      <c r="D8028" s="53" t="s">
        <v>12050</v>
      </c>
      <c r="E8028" s="55" t="s">
        <v>12049</v>
      </c>
      <c r="F8028" s="53" t="s">
        <v>201</v>
      </c>
    </row>
    <row r="8029" spans="1:6" x14ac:dyDescent="0.2">
      <c r="A8029" s="202" t="s">
        <v>13050</v>
      </c>
      <c r="B8029" s="203">
        <v>54.91</v>
      </c>
      <c r="D8029" s="53" t="s">
        <v>12051</v>
      </c>
      <c r="E8029" s="55" t="s">
        <v>12052</v>
      </c>
      <c r="F8029" s="53" t="s">
        <v>201</v>
      </c>
    </row>
    <row r="8030" spans="1:6" x14ac:dyDescent="0.2">
      <c r="A8030" s="202" t="s">
        <v>13051</v>
      </c>
      <c r="B8030" s="203">
        <v>44.61</v>
      </c>
      <c r="D8030" s="53" t="s">
        <v>12053</v>
      </c>
      <c r="E8030" s="55" t="s">
        <v>12052</v>
      </c>
      <c r="F8030" s="53" t="s">
        <v>201</v>
      </c>
    </row>
    <row r="8031" spans="1:6" x14ac:dyDescent="0.2">
      <c r="A8031" s="202" t="s">
        <v>13053</v>
      </c>
      <c r="B8031" s="203">
        <v>40.200000000000003</v>
      </c>
      <c r="D8031" s="53" t="s">
        <v>12054</v>
      </c>
      <c r="E8031" s="55" t="s">
        <v>12055</v>
      </c>
      <c r="F8031" s="53" t="s">
        <v>201</v>
      </c>
    </row>
    <row r="8032" spans="1:6" x14ac:dyDescent="0.2">
      <c r="A8032" s="202" t="s">
        <v>13054</v>
      </c>
      <c r="B8032" s="203">
        <v>129.36000000000001</v>
      </c>
      <c r="D8032" s="53" t="s">
        <v>12056</v>
      </c>
      <c r="E8032" s="55" t="s">
        <v>12055</v>
      </c>
      <c r="F8032" s="53" t="s">
        <v>201</v>
      </c>
    </row>
    <row r="8033" spans="1:6" x14ac:dyDescent="0.2">
      <c r="A8033" s="202" t="s">
        <v>13056</v>
      </c>
      <c r="B8033" s="203">
        <v>124.27</v>
      </c>
      <c r="D8033" s="53" t="s">
        <v>12057</v>
      </c>
      <c r="E8033" s="55" t="s">
        <v>12058</v>
      </c>
      <c r="F8033" s="53" t="s">
        <v>201</v>
      </c>
    </row>
    <row r="8034" spans="1:6" x14ac:dyDescent="0.2">
      <c r="A8034" s="202" t="s">
        <v>13057</v>
      </c>
      <c r="B8034" s="203">
        <v>143.07</v>
      </c>
      <c r="D8034" s="53" t="s">
        <v>12059</v>
      </c>
      <c r="E8034" s="55" t="s">
        <v>12058</v>
      </c>
      <c r="F8034" s="53" t="s">
        <v>201</v>
      </c>
    </row>
    <row r="8035" spans="1:6" x14ac:dyDescent="0.2">
      <c r="A8035" s="202" t="s">
        <v>13059</v>
      </c>
      <c r="B8035" s="203">
        <v>138.13</v>
      </c>
      <c r="D8035" s="53" t="s">
        <v>12060</v>
      </c>
      <c r="E8035" s="55" t="s">
        <v>12061</v>
      </c>
      <c r="F8035" s="53" t="s">
        <v>201</v>
      </c>
    </row>
    <row r="8036" spans="1:6" x14ac:dyDescent="0.2">
      <c r="A8036" s="202" t="s">
        <v>13060</v>
      </c>
      <c r="B8036" s="203">
        <v>119.36</v>
      </c>
      <c r="D8036" s="53" t="s">
        <v>12062</v>
      </c>
      <c r="E8036" s="55" t="s">
        <v>12061</v>
      </c>
      <c r="F8036" s="53" t="s">
        <v>201</v>
      </c>
    </row>
    <row r="8037" spans="1:6" x14ac:dyDescent="0.2">
      <c r="A8037" s="202" t="s">
        <v>13062</v>
      </c>
      <c r="B8037" s="203">
        <v>114.43</v>
      </c>
      <c r="D8037" s="53" t="s">
        <v>12063</v>
      </c>
      <c r="E8037" s="55" t="s">
        <v>12064</v>
      </c>
      <c r="F8037" s="53" t="s">
        <v>201</v>
      </c>
    </row>
    <row r="8038" spans="1:6" x14ac:dyDescent="0.2">
      <c r="A8038" s="202" t="s">
        <v>13063</v>
      </c>
      <c r="B8038" s="203">
        <v>188.95</v>
      </c>
      <c r="D8038" s="53" t="s">
        <v>12065</v>
      </c>
      <c r="E8038" s="55" t="s">
        <v>12064</v>
      </c>
      <c r="F8038" s="53" t="s">
        <v>201</v>
      </c>
    </row>
    <row r="8039" spans="1:6" x14ac:dyDescent="0.2">
      <c r="A8039" s="202" t="s">
        <v>13065</v>
      </c>
      <c r="B8039" s="203">
        <v>182.6</v>
      </c>
      <c r="D8039" s="53" t="s">
        <v>12066</v>
      </c>
      <c r="E8039" s="55" t="s">
        <v>12067</v>
      </c>
      <c r="F8039" s="53" t="s">
        <v>201</v>
      </c>
    </row>
    <row r="8040" spans="1:6" x14ac:dyDescent="0.2">
      <c r="A8040" s="202" t="s">
        <v>13066</v>
      </c>
      <c r="B8040" s="203">
        <v>34.32</v>
      </c>
      <c r="D8040" s="53" t="s">
        <v>12068</v>
      </c>
      <c r="E8040" s="55" t="s">
        <v>12067</v>
      </c>
      <c r="F8040" s="53" t="s">
        <v>201</v>
      </c>
    </row>
    <row r="8041" spans="1:6" x14ac:dyDescent="0.2">
      <c r="A8041" s="202" t="s">
        <v>13068</v>
      </c>
      <c r="B8041" s="203">
        <v>31.71</v>
      </c>
      <c r="D8041" s="53" t="s">
        <v>12069</v>
      </c>
      <c r="E8041" s="55" t="s">
        <v>12070</v>
      </c>
      <c r="F8041" s="53" t="s">
        <v>201</v>
      </c>
    </row>
    <row r="8042" spans="1:6" x14ac:dyDescent="0.2">
      <c r="A8042" s="202" t="s">
        <v>13069</v>
      </c>
      <c r="B8042" s="203">
        <v>80.760000000000005</v>
      </c>
      <c r="D8042" s="53" t="s">
        <v>12071</v>
      </c>
      <c r="E8042" s="55" t="s">
        <v>12070</v>
      </c>
      <c r="F8042" s="53" t="s">
        <v>201</v>
      </c>
    </row>
    <row r="8043" spans="1:6" x14ac:dyDescent="0.2">
      <c r="A8043" s="202" t="s">
        <v>13071</v>
      </c>
      <c r="B8043" s="203">
        <v>77.81</v>
      </c>
      <c r="D8043" s="53" t="s">
        <v>12072</v>
      </c>
      <c r="E8043" s="55" t="s">
        <v>12073</v>
      </c>
      <c r="F8043" s="53" t="s">
        <v>201</v>
      </c>
    </row>
    <row r="8044" spans="1:6" x14ac:dyDescent="0.2">
      <c r="A8044" s="202" t="s">
        <v>13072</v>
      </c>
      <c r="B8044" s="203">
        <v>63.04</v>
      </c>
      <c r="D8044" s="53" t="s">
        <v>12074</v>
      </c>
      <c r="E8044" s="55" t="s">
        <v>12073</v>
      </c>
      <c r="F8044" s="53" t="s">
        <v>201</v>
      </c>
    </row>
    <row r="8045" spans="1:6" x14ac:dyDescent="0.2">
      <c r="A8045" s="202" t="s">
        <v>13074</v>
      </c>
      <c r="B8045" s="203">
        <v>54.69</v>
      </c>
      <c r="D8045" s="53" t="s">
        <v>12075</v>
      </c>
      <c r="E8045" s="55" t="s">
        <v>12076</v>
      </c>
      <c r="F8045" s="53" t="s">
        <v>201</v>
      </c>
    </row>
    <row r="8046" spans="1:6" x14ac:dyDescent="0.2">
      <c r="A8046" s="202" t="s">
        <v>13075</v>
      </c>
      <c r="B8046" s="203">
        <v>53.61</v>
      </c>
      <c r="D8046" s="53" t="s">
        <v>12077</v>
      </c>
      <c r="E8046" s="55" t="s">
        <v>12076</v>
      </c>
      <c r="F8046" s="53" t="s">
        <v>201</v>
      </c>
    </row>
    <row r="8047" spans="1:6" x14ac:dyDescent="0.2">
      <c r="A8047" s="202" t="s">
        <v>13077</v>
      </c>
      <c r="B8047" s="203">
        <v>46.51</v>
      </c>
      <c r="D8047" s="53" t="s">
        <v>12078</v>
      </c>
      <c r="E8047" s="55" t="s">
        <v>12079</v>
      </c>
      <c r="F8047" s="53" t="s">
        <v>201</v>
      </c>
    </row>
    <row r="8048" spans="1:6" x14ac:dyDescent="0.2">
      <c r="A8048" s="202" t="s">
        <v>13078</v>
      </c>
      <c r="B8048" s="203">
        <v>49.84</v>
      </c>
      <c r="D8048" s="53" t="s">
        <v>12080</v>
      </c>
      <c r="E8048" s="55" t="s">
        <v>12079</v>
      </c>
      <c r="F8048" s="53" t="s">
        <v>201</v>
      </c>
    </row>
    <row r="8049" spans="1:6" x14ac:dyDescent="0.2">
      <c r="A8049" s="202" t="s">
        <v>13080</v>
      </c>
      <c r="B8049" s="203">
        <v>43.24</v>
      </c>
      <c r="D8049" s="53" t="s">
        <v>12081</v>
      </c>
      <c r="E8049" s="55" t="s">
        <v>12082</v>
      </c>
      <c r="F8049" s="53" t="s">
        <v>201</v>
      </c>
    </row>
    <row r="8050" spans="1:6" x14ac:dyDescent="0.2">
      <c r="A8050" s="202" t="s">
        <v>13081</v>
      </c>
      <c r="B8050" s="203">
        <v>44.18</v>
      </c>
      <c r="D8050" s="53" t="s">
        <v>12083</v>
      </c>
      <c r="E8050" s="55" t="s">
        <v>12082</v>
      </c>
      <c r="F8050" s="53" t="s">
        <v>201</v>
      </c>
    </row>
    <row r="8051" spans="1:6" x14ac:dyDescent="0.2">
      <c r="A8051" s="202" t="s">
        <v>13083</v>
      </c>
      <c r="B8051" s="203">
        <v>38.340000000000003</v>
      </c>
      <c r="D8051" s="53" t="s">
        <v>12084</v>
      </c>
      <c r="E8051" s="55" t="s">
        <v>12085</v>
      </c>
      <c r="F8051" s="53" t="s">
        <v>201</v>
      </c>
    </row>
    <row r="8052" spans="1:6" x14ac:dyDescent="0.2">
      <c r="A8052" s="202" t="s">
        <v>13084</v>
      </c>
      <c r="B8052" s="203">
        <v>47.27</v>
      </c>
      <c r="D8052" s="53" t="s">
        <v>12086</v>
      </c>
      <c r="E8052" s="55" t="s">
        <v>12085</v>
      </c>
      <c r="F8052" s="53" t="s">
        <v>201</v>
      </c>
    </row>
    <row r="8053" spans="1:6" x14ac:dyDescent="0.2">
      <c r="A8053" s="202" t="s">
        <v>13086</v>
      </c>
      <c r="B8053" s="203">
        <v>44.02</v>
      </c>
      <c r="D8053" s="53" t="s">
        <v>12087</v>
      </c>
      <c r="E8053" s="55" t="s">
        <v>12088</v>
      </c>
      <c r="F8053" s="53" t="s">
        <v>201</v>
      </c>
    </row>
    <row r="8054" spans="1:6" x14ac:dyDescent="0.2">
      <c r="A8054" s="202" t="s">
        <v>13087</v>
      </c>
      <c r="B8054" s="203">
        <v>133.72</v>
      </c>
      <c r="D8054" s="53" t="s">
        <v>12089</v>
      </c>
      <c r="E8054" s="55" t="s">
        <v>12088</v>
      </c>
      <c r="F8054" s="53" t="s">
        <v>201</v>
      </c>
    </row>
    <row r="8055" spans="1:6" x14ac:dyDescent="0.2">
      <c r="A8055" s="202" t="s">
        <v>13089</v>
      </c>
      <c r="B8055" s="203">
        <v>129.88</v>
      </c>
      <c r="D8055" s="53" t="s">
        <v>12090</v>
      </c>
      <c r="E8055" s="55" t="s">
        <v>12091</v>
      </c>
      <c r="F8055" s="53" t="s">
        <v>201</v>
      </c>
    </row>
    <row r="8056" spans="1:6" x14ac:dyDescent="0.2">
      <c r="A8056" s="202" t="s">
        <v>13090</v>
      </c>
      <c r="B8056" s="203">
        <v>135.52000000000001</v>
      </c>
      <c r="D8056" s="53" t="s">
        <v>12092</v>
      </c>
      <c r="E8056" s="55" t="s">
        <v>12091</v>
      </c>
      <c r="F8056" s="53" t="s">
        <v>201</v>
      </c>
    </row>
    <row r="8057" spans="1:6" x14ac:dyDescent="0.2">
      <c r="A8057" s="202" t="s">
        <v>13092</v>
      </c>
      <c r="B8057" s="203">
        <v>131.68</v>
      </c>
      <c r="D8057" s="53" t="s">
        <v>12093</v>
      </c>
      <c r="E8057" s="55" t="s">
        <v>12094</v>
      </c>
      <c r="F8057" s="53" t="s">
        <v>201</v>
      </c>
    </row>
    <row r="8058" spans="1:6" x14ac:dyDescent="0.2">
      <c r="A8058" s="202" t="s">
        <v>13093</v>
      </c>
      <c r="B8058" s="203">
        <v>7.14</v>
      </c>
      <c r="D8058" s="53" t="s">
        <v>12095</v>
      </c>
      <c r="E8058" s="55" t="s">
        <v>12094</v>
      </c>
      <c r="F8058" s="53" t="s">
        <v>201</v>
      </c>
    </row>
    <row r="8059" spans="1:6" x14ac:dyDescent="0.2">
      <c r="A8059" s="202" t="s">
        <v>13095</v>
      </c>
      <c r="B8059" s="203">
        <v>7.03</v>
      </c>
      <c r="D8059" s="53" t="s">
        <v>12096</v>
      </c>
      <c r="E8059" s="55" t="s">
        <v>12097</v>
      </c>
      <c r="F8059" s="53" t="s">
        <v>201</v>
      </c>
    </row>
    <row r="8060" spans="1:6" x14ac:dyDescent="0.2">
      <c r="A8060" s="202" t="s">
        <v>13096</v>
      </c>
      <c r="B8060" s="203">
        <v>16.170000000000002</v>
      </c>
      <c r="D8060" s="53" t="s">
        <v>12098</v>
      </c>
      <c r="E8060" s="55" t="s">
        <v>12097</v>
      </c>
      <c r="F8060" s="53" t="s">
        <v>201</v>
      </c>
    </row>
    <row r="8061" spans="1:6" x14ac:dyDescent="0.2">
      <c r="A8061" s="202" t="s">
        <v>13098</v>
      </c>
      <c r="B8061" s="203">
        <v>16.02</v>
      </c>
      <c r="D8061" s="53" t="s">
        <v>12099</v>
      </c>
      <c r="E8061" s="55" t="s">
        <v>12100</v>
      </c>
      <c r="F8061" s="53" t="s">
        <v>201</v>
      </c>
    </row>
    <row r="8062" spans="1:6" x14ac:dyDescent="0.2">
      <c r="A8062" s="202" t="s">
        <v>13099</v>
      </c>
      <c r="B8062" s="203">
        <v>22.05</v>
      </c>
      <c r="D8062" s="53" t="s">
        <v>12101</v>
      </c>
      <c r="E8062" s="55" t="s">
        <v>12100</v>
      </c>
      <c r="F8062" s="53" t="s">
        <v>201</v>
      </c>
    </row>
    <row r="8063" spans="1:6" x14ac:dyDescent="0.2">
      <c r="A8063" s="202" t="s">
        <v>13101</v>
      </c>
      <c r="B8063" s="203">
        <v>21.8</v>
      </c>
      <c r="D8063" s="53" t="s">
        <v>12102</v>
      </c>
      <c r="E8063" s="55" t="s">
        <v>12103</v>
      </c>
      <c r="F8063" s="53" t="s">
        <v>201</v>
      </c>
    </row>
    <row r="8064" spans="1:6" x14ac:dyDescent="0.2">
      <c r="A8064" s="202" t="s">
        <v>13102</v>
      </c>
      <c r="B8064" s="203">
        <v>557.33000000000004</v>
      </c>
      <c r="D8064" s="53" t="s">
        <v>12104</v>
      </c>
      <c r="E8064" s="55" t="s">
        <v>12103</v>
      </c>
      <c r="F8064" s="53" t="s">
        <v>201</v>
      </c>
    </row>
    <row r="8065" spans="1:6" x14ac:dyDescent="0.2">
      <c r="A8065" s="202" t="s">
        <v>13104</v>
      </c>
      <c r="B8065" s="203">
        <v>555.24</v>
      </c>
      <c r="D8065" s="53" t="s">
        <v>12105</v>
      </c>
      <c r="E8065" s="55" t="s">
        <v>12106</v>
      </c>
      <c r="F8065" s="53" t="s">
        <v>201</v>
      </c>
    </row>
    <row r="8066" spans="1:6" x14ac:dyDescent="0.2">
      <c r="A8066" s="202" t="s">
        <v>13105</v>
      </c>
      <c r="B8066" s="203">
        <v>838.28</v>
      </c>
      <c r="D8066" s="53" t="s">
        <v>12107</v>
      </c>
      <c r="E8066" s="55" t="s">
        <v>12106</v>
      </c>
      <c r="F8066" s="53" t="s">
        <v>201</v>
      </c>
    </row>
    <row r="8067" spans="1:6" x14ac:dyDescent="0.2">
      <c r="A8067" s="202" t="s">
        <v>13107</v>
      </c>
      <c r="B8067" s="203">
        <v>833.66</v>
      </c>
      <c r="D8067" s="53" t="s">
        <v>12108</v>
      </c>
      <c r="E8067" s="55" t="s">
        <v>12109</v>
      </c>
      <c r="F8067" s="53" t="s">
        <v>201</v>
      </c>
    </row>
    <row r="8068" spans="1:6" x14ac:dyDescent="0.2">
      <c r="A8068" s="202" t="s">
        <v>13108</v>
      </c>
      <c r="B8068" s="203">
        <v>6.26</v>
      </c>
      <c r="D8068" s="53" t="s">
        <v>12110</v>
      </c>
      <c r="E8068" s="55" t="s">
        <v>12109</v>
      </c>
      <c r="F8068" s="53" t="s">
        <v>201</v>
      </c>
    </row>
    <row r="8069" spans="1:6" x14ac:dyDescent="0.2">
      <c r="A8069" s="202" t="s">
        <v>13110</v>
      </c>
      <c r="B8069" s="203">
        <v>6.23</v>
      </c>
      <c r="D8069" s="53" t="s">
        <v>12111</v>
      </c>
      <c r="E8069" s="55" t="s">
        <v>12112</v>
      </c>
      <c r="F8069" s="53" t="s">
        <v>201</v>
      </c>
    </row>
    <row r="8070" spans="1:6" x14ac:dyDescent="0.2">
      <c r="A8070" s="202" t="s">
        <v>13111</v>
      </c>
      <c r="B8070" s="203">
        <v>577.79999999999995</v>
      </c>
      <c r="D8070" s="53" t="s">
        <v>12113</v>
      </c>
      <c r="E8070" s="55" t="s">
        <v>12112</v>
      </c>
      <c r="F8070" s="53" t="s">
        <v>201</v>
      </c>
    </row>
    <row r="8071" spans="1:6" x14ac:dyDescent="0.2">
      <c r="A8071" s="202" t="s">
        <v>13113</v>
      </c>
      <c r="B8071" s="203">
        <v>563.20000000000005</v>
      </c>
      <c r="D8071" s="53" t="s">
        <v>12114</v>
      </c>
      <c r="E8071" s="55" t="s">
        <v>12115</v>
      </c>
      <c r="F8071" s="53" t="s">
        <v>201</v>
      </c>
    </row>
    <row r="8072" spans="1:6" x14ac:dyDescent="0.2">
      <c r="A8072" s="202" t="s">
        <v>13114</v>
      </c>
      <c r="B8072" s="203">
        <v>13.95</v>
      </c>
      <c r="D8072" s="53" t="s">
        <v>12116</v>
      </c>
      <c r="E8072" s="55" t="s">
        <v>12115</v>
      </c>
      <c r="F8072" s="53" t="s">
        <v>201</v>
      </c>
    </row>
    <row r="8073" spans="1:6" x14ac:dyDescent="0.2">
      <c r="A8073" s="202" t="s">
        <v>13116</v>
      </c>
      <c r="B8073" s="203">
        <v>13.86</v>
      </c>
      <c r="D8073" s="53" t="s">
        <v>12117</v>
      </c>
      <c r="E8073" s="55" t="s">
        <v>12118</v>
      </c>
      <c r="F8073" s="53" t="s">
        <v>201</v>
      </c>
    </row>
    <row r="8074" spans="1:6" x14ac:dyDescent="0.2">
      <c r="A8074" s="202" t="s">
        <v>13117</v>
      </c>
      <c r="B8074" s="203">
        <v>13.12</v>
      </c>
      <c r="D8074" s="53" t="s">
        <v>12119</v>
      </c>
      <c r="E8074" s="55" t="s">
        <v>12118</v>
      </c>
      <c r="F8074" s="53" t="s">
        <v>201</v>
      </c>
    </row>
    <row r="8075" spans="1:6" x14ac:dyDescent="0.2">
      <c r="A8075" s="202" t="s">
        <v>13119</v>
      </c>
      <c r="B8075" s="203">
        <v>12.72</v>
      </c>
      <c r="D8075" s="53" t="s">
        <v>12120</v>
      </c>
      <c r="E8075" s="55" t="s">
        <v>12121</v>
      </c>
      <c r="F8075" s="53" t="s">
        <v>201</v>
      </c>
    </row>
    <row r="8076" spans="1:6" x14ac:dyDescent="0.2">
      <c r="A8076" s="202" t="s">
        <v>13120</v>
      </c>
      <c r="B8076" s="203">
        <v>35.31</v>
      </c>
      <c r="D8076" s="53" t="s">
        <v>12122</v>
      </c>
      <c r="E8076" s="55" t="s">
        <v>12121</v>
      </c>
      <c r="F8076" s="53" t="s">
        <v>201</v>
      </c>
    </row>
    <row r="8077" spans="1:6" x14ac:dyDescent="0.2">
      <c r="A8077" s="202" t="s">
        <v>13122</v>
      </c>
      <c r="B8077" s="203">
        <v>35.25</v>
      </c>
      <c r="D8077" s="53" t="s">
        <v>12123</v>
      </c>
      <c r="E8077" s="55" t="s">
        <v>12124</v>
      </c>
      <c r="F8077" s="53" t="s">
        <v>201</v>
      </c>
    </row>
    <row r="8078" spans="1:6" x14ac:dyDescent="0.2">
      <c r="A8078" s="202" t="s">
        <v>13123</v>
      </c>
      <c r="B8078" s="203">
        <v>84.07</v>
      </c>
      <c r="D8078" s="53" t="s">
        <v>12125</v>
      </c>
      <c r="E8078" s="55" t="s">
        <v>12124</v>
      </c>
      <c r="F8078" s="53" t="s">
        <v>201</v>
      </c>
    </row>
    <row r="8079" spans="1:6" x14ac:dyDescent="0.2">
      <c r="A8079" s="202" t="s">
        <v>13125</v>
      </c>
      <c r="B8079" s="203">
        <v>83.41</v>
      </c>
      <c r="D8079" s="53" t="s">
        <v>12126</v>
      </c>
      <c r="E8079" s="55" t="s">
        <v>12127</v>
      </c>
      <c r="F8079" s="53" t="s">
        <v>201</v>
      </c>
    </row>
    <row r="8080" spans="1:6" x14ac:dyDescent="0.2">
      <c r="A8080" s="202" t="s">
        <v>13126</v>
      </c>
      <c r="B8080" s="203">
        <v>103.44</v>
      </c>
      <c r="D8080" s="53" t="s">
        <v>12128</v>
      </c>
      <c r="E8080" s="55" t="s">
        <v>12127</v>
      </c>
      <c r="F8080" s="53" t="s">
        <v>201</v>
      </c>
    </row>
    <row r="8081" spans="1:6" x14ac:dyDescent="0.2">
      <c r="A8081" s="202" t="s">
        <v>13128</v>
      </c>
      <c r="B8081" s="203">
        <v>102.58</v>
      </c>
      <c r="D8081" s="53" t="s">
        <v>12129</v>
      </c>
      <c r="E8081" s="55" t="s">
        <v>12130</v>
      </c>
      <c r="F8081" s="53" t="s">
        <v>201</v>
      </c>
    </row>
    <row r="8082" spans="1:6" x14ac:dyDescent="0.2">
      <c r="A8082" s="202" t="s">
        <v>13129</v>
      </c>
      <c r="B8082" s="203">
        <v>86.8</v>
      </c>
      <c r="D8082" s="53" t="s">
        <v>12131</v>
      </c>
      <c r="E8082" s="55" t="s">
        <v>12130</v>
      </c>
      <c r="F8082" s="53" t="s">
        <v>201</v>
      </c>
    </row>
    <row r="8083" spans="1:6" x14ac:dyDescent="0.2">
      <c r="A8083" s="202" t="s">
        <v>13131</v>
      </c>
      <c r="B8083" s="203">
        <v>85.83</v>
      </c>
      <c r="D8083" s="53" t="s">
        <v>12132</v>
      </c>
      <c r="E8083" s="55" t="s">
        <v>12133</v>
      </c>
      <c r="F8083" s="53" t="s">
        <v>201</v>
      </c>
    </row>
    <row r="8084" spans="1:6" x14ac:dyDescent="0.2">
      <c r="A8084" s="202" t="s">
        <v>35463</v>
      </c>
      <c r="B8084" s="203">
        <v>442</v>
      </c>
      <c r="D8084" s="53" t="s">
        <v>12134</v>
      </c>
      <c r="E8084" s="55" t="s">
        <v>12133</v>
      </c>
      <c r="F8084" s="53" t="s">
        <v>201</v>
      </c>
    </row>
    <row r="8085" spans="1:6" x14ac:dyDescent="0.2">
      <c r="A8085" s="202" t="s">
        <v>35464</v>
      </c>
      <c r="B8085" s="203">
        <v>438</v>
      </c>
      <c r="D8085" s="53" t="s">
        <v>12135</v>
      </c>
      <c r="E8085" s="55" t="s">
        <v>12136</v>
      </c>
      <c r="F8085" s="53" t="s">
        <v>201</v>
      </c>
    </row>
    <row r="8086" spans="1:6" x14ac:dyDescent="0.2">
      <c r="A8086" s="202" t="s">
        <v>35465</v>
      </c>
      <c r="B8086" s="203">
        <v>130.77000000000001</v>
      </c>
      <c r="D8086" s="53" t="s">
        <v>12137</v>
      </c>
      <c r="E8086" s="55" t="s">
        <v>12136</v>
      </c>
      <c r="F8086" s="53" t="s">
        <v>201</v>
      </c>
    </row>
    <row r="8087" spans="1:6" x14ac:dyDescent="0.2">
      <c r="A8087" s="202" t="s">
        <v>35466</v>
      </c>
      <c r="B8087" s="203">
        <v>126.76</v>
      </c>
      <c r="D8087" s="53" t="s">
        <v>12138</v>
      </c>
      <c r="E8087" s="55" t="s">
        <v>12139</v>
      </c>
      <c r="F8087" s="53" t="s">
        <v>201</v>
      </c>
    </row>
    <row r="8088" spans="1:6" x14ac:dyDescent="0.2">
      <c r="A8088" s="202" t="s">
        <v>35467</v>
      </c>
      <c r="B8088" s="203">
        <v>417.59</v>
      </c>
      <c r="D8088" s="53" t="s">
        <v>12140</v>
      </c>
      <c r="E8088" s="55" t="s">
        <v>12139</v>
      </c>
      <c r="F8088" s="53" t="s">
        <v>201</v>
      </c>
    </row>
    <row r="8089" spans="1:6" x14ac:dyDescent="0.2">
      <c r="A8089" s="202" t="s">
        <v>35468</v>
      </c>
      <c r="B8089" s="203">
        <v>415</v>
      </c>
      <c r="D8089" s="53" t="s">
        <v>12141</v>
      </c>
      <c r="E8089" s="55" t="s">
        <v>12142</v>
      </c>
      <c r="F8089" s="53" t="s">
        <v>201</v>
      </c>
    </row>
    <row r="8090" spans="1:6" x14ac:dyDescent="0.2">
      <c r="A8090" s="202" t="s">
        <v>35469</v>
      </c>
      <c r="B8090" s="203">
        <v>106.35</v>
      </c>
      <c r="D8090" s="53" t="s">
        <v>12143</v>
      </c>
      <c r="E8090" s="55" t="s">
        <v>12142</v>
      </c>
      <c r="F8090" s="53" t="s">
        <v>201</v>
      </c>
    </row>
    <row r="8091" spans="1:6" x14ac:dyDescent="0.2">
      <c r="A8091" s="202" t="s">
        <v>35470</v>
      </c>
      <c r="B8091" s="203">
        <v>103.76</v>
      </c>
      <c r="D8091" s="53" t="s">
        <v>12144</v>
      </c>
      <c r="E8091" s="55" t="s">
        <v>12145</v>
      </c>
      <c r="F8091" s="53" t="s">
        <v>201</v>
      </c>
    </row>
    <row r="8092" spans="1:6" x14ac:dyDescent="0.2">
      <c r="A8092" s="202" t="s">
        <v>35471</v>
      </c>
      <c r="B8092" s="203">
        <v>538.04999999999995</v>
      </c>
      <c r="D8092" s="53" t="s">
        <v>12146</v>
      </c>
      <c r="E8092" s="55" t="s">
        <v>12145</v>
      </c>
      <c r="F8092" s="53" t="s">
        <v>201</v>
      </c>
    </row>
    <row r="8093" spans="1:6" x14ac:dyDescent="0.2">
      <c r="A8093" s="202" t="s">
        <v>35472</v>
      </c>
      <c r="B8093" s="203">
        <v>533.45000000000005</v>
      </c>
      <c r="D8093" s="53" t="s">
        <v>12147</v>
      </c>
      <c r="E8093" s="55" t="s">
        <v>12148</v>
      </c>
      <c r="F8093" s="53" t="s">
        <v>201</v>
      </c>
    </row>
    <row r="8094" spans="1:6" x14ac:dyDescent="0.2">
      <c r="A8094" s="202" t="s">
        <v>35473</v>
      </c>
      <c r="B8094" s="203">
        <v>513.64</v>
      </c>
      <c r="D8094" s="53" t="s">
        <v>12149</v>
      </c>
      <c r="E8094" s="55" t="s">
        <v>12148</v>
      </c>
      <c r="F8094" s="53" t="s">
        <v>201</v>
      </c>
    </row>
    <row r="8095" spans="1:6" x14ac:dyDescent="0.2">
      <c r="A8095" s="202" t="s">
        <v>35474</v>
      </c>
      <c r="B8095" s="203">
        <v>510.45</v>
      </c>
      <c r="D8095" s="53" t="s">
        <v>12150</v>
      </c>
      <c r="E8095" s="55" t="s">
        <v>12151</v>
      </c>
      <c r="F8095" s="53" t="s">
        <v>201</v>
      </c>
    </row>
    <row r="8096" spans="1:6" x14ac:dyDescent="0.2">
      <c r="A8096" s="202" t="s">
        <v>13186</v>
      </c>
      <c r="B8096" s="203">
        <v>94.47</v>
      </c>
      <c r="D8096" s="53" t="s">
        <v>12152</v>
      </c>
      <c r="E8096" s="55" t="s">
        <v>12151</v>
      </c>
      <c r="F8096" s="53" t="s">
        <v>201</v>
      </c>
    </row>
    <row r="8097" spans="1:6" x14ac:dyDescent="0.2">
      <c r="A8097" s="202" t="s">
        <v>13188</v>
      </c>
      <c r="B8097" s="203">
        <v>94.1</v>
      </c>
      <c r="D8097" s="53" t="s">
        <v>12153</v>
      </c>
      <c r="E8097" s="55" t="s">
        <v>12154</v>
      </c>
      <c r="F8097" s="53" t="s">
        <v>201</v>
      </c>
    </row>
    <row r="8098" spans="1:6" x14ac:dyDescent="0.2">
      <c r="A8098" s="202" t="s">
        <v>13189</v>
      </c>
      <c r="B8098" s="203">
        <v>108.39</v>
      </c>
      <c r="D8098" s="53" t="s">
        <v>12155</v>
      </c>
      <c r="E8098" s="55" t="s">
        <v>12154</v>
      </c>
      <c r="F8098" s="53" t="s">
        <v>201</v>
      </c>
    </row>
    <row r="8099" spans="1:6" x14ac:dyDescent="0.2">
      <c r="A8099" s="202" t="s">
        <v>13191</v>
      </c>
      <c r="B8099" s="203">
        <v>108.01</v>
      </c>
      <c r="D8099" s="53" t="s">
        <v>12156</v>
      </c>
      <c r="E8099" s="55" t="s">
        <v>12157</v>
      </c>
      <c r="F8099" s="53" t="s">
        <v>201</v>
      </c>
    </row>
    <row r="8100" spans="1:6" x14ac:dyDescent="0.2">
      <c r="A8100" s="202" t="s">
        <v>13192</v>
      </c>
      <c r="B8100" s="203">
        <v>528.96</v>
      </c>
      <c r="D8100" s="53" t="s">
        <v>12158</v>
      </c>
      <c r="E8100" s="55" t="s">
        <v>12157</v>
      </c>
      <c r="F8100" s="53" t="s">
        <v>201</v>
      </c>
    </row>
    <row r="8101" spans="1:6" x14ac:dyDescent="0.2">
      <c r="A8101" s="202" t="s">
        <v>13194</v>
      </c>
      <c r="B8101" s="203">
        <v>525.33000000000004</v>
      </c>
      <c r="D8101" s="53" t="s">
        <v>12159</v>
      </c>
      <c r="E8101" s="55" t="s">
        <v>12160</v>
      </c>
      <c r="F8101" s="53" t="s">
        <v>201</v>
      </c>
    </row>
    <row r="8102" spans="1:6" x14ac:dyDescent="0.2">
      <c r="A8102" s="202" t="s">
        <v>13195</v>
      </c>
      <c r="B8102" s="203">
        <v>18.54</v>
      </c>
      <c r="D8102" s="53" t="s">
        <v>12161</v>
      </c>
      <c r="E8102" s="55" t="s">
        <v>12160</v>
      </c>
      <c r="F8102" s="53" t="s">
        <v>201</v>
      </c>
    </row>
    <row r="8103" spans="1:6" x14ac:dyDescent="0.2">
      <c r="A8103" s="202" t="s">
        <v>13197</v>
      </c>
      <c r="B8103" s="203">
        <v>18.440000000000001</v>
      </c>
      <c r="D8103" s="53" t="s">
        <v>12162</v>
      </c>
      <c r="E8103" s="55" t="s">
        <v>12163</v>
      </c>
      <c r="F8103" s="53" t="s">
        <v>201</v>
      </c>
    </row>
    <row r="8104" spans="1:6" x14ac:dyDescent="0.2">
      <c r="A8104" s="202" t="s">
        <v>13198</v>
      </c>
      <c r="B8104" s="203">
        <v>4.05</v>
      </c>
      <c r="D8104" s="53" t="s">
        <v>12164</v>
      </c>
      <c r="E8104" s="55" t="s">
        <v>12163</v>
      </c>
      <c r="F8104" s="53" t="s">
        <v>201</v>
      </c>
    </row>
    <row r="8105" spans="1:6" x14ac:dyDescent="0.2">
      <c r="A8105" s="202" t="s">
        <v>13200</v>
      </c>
      <c r="B8105" s="203">
        <v>3.98</v>
      </c>
      <c r="D8105" s="53" t="s">
        <v>12165</v>
      </c>
      <c r="E8105" s="55" t="s">
        <v>12166</v>
      </c>
      <c r="F8105" s="53" t="s">
        <v>201</v>
      </c>
    </row>
    <row r="8106" spans="1:6" x14ac:dyDescent="0.2">
      <c r="A8106" s="202" t="s">
        <v>13201</v>
      </c>
      <c r="B8106" s="203">
        <v>13.86</v>
      </c>
      <c r="D8106" s="53" t="s">
        <v>12167</v>
      </c>
      <c r="E8106" s="55" t="s">
        <v>12166</v>
      </c>
      <c r="F8106" s="53" t="s">
        <v>201</v>
      </c>
    </row>
    <row r="8107" spans="1:6" x14ac:dyDescent="0.2">
      <c r="A8107" s="202" t="s">
        <v>13203</v>
      </c>
      <c r="B8107" s="203">
        <v>13.82</v>
      </c>
      <c r="D8107" s="53" t="s">
        <v>12168</v>
      </c>
      <c r="E8107" s="55" t="s">
        <v>12169</v>
      </c>
      <c r="F8107" s="53" t="s">
        <v>201</v>
      </c>
    </row>
    <row r="8108" spans="1:6" x14ac:dyDescent="0.2">
      <c r="A8108" s="202" t="s">
        <v>13204</v>
      </c>
      <c r="B8108" s="203">
        <v>62.29</v>
      </c>
      <c r="D8108" s="53" t="s">
        <v>12170</v>
      </c>
      <c r="E8108" s="55" t="s">
        <v>12169</v>
      </c>
      <c r="F8108" s="53" t="s">
        <v>201</v>
      </c>
    </row>
    <row r="8109" spans="1:6" x14ac:dyDescent="0.2">
      <c r="A8109" s="202" t="s">
        <v>13206</v>
      </c>
      <c r="B8109" s="203">
        <v>61.91</v>
      </c>
      <c r="D8109" s="53" t="s">
        <v>12171</v>
      </c>
      <c r="E8109" s="55" t="s">
        <v>12172</v>
      </c>
      <c r="F8109" s="53" t="s">
        <v>201</v>
      </c>
    </row>
    <row r="8110" spans="1:6" x14ac:dyDescent="0.2">
      <c r="A8110" s="202" t="s">
        <v>13207</v>
      </c>
      <c r="B8110" s="203">
        <v>85.19</v>
      </c>
      <c r="D8110" s="53" t="s">
        <v>12173</v>
      </c>
      <c r="E8110" s="55" t="s">
        <v>12172</v>
      </c>
      <c r="F8110" s="53" t="s">
        <v>201</v>
      </c>
    </row>
    <row r="8111" spans="1:6" x14ac:dyDescent="0.2">
      <c r="A8111" s="202" t="s">
        <v>13209</v>
      </c>
      <c r="B8111" s="203">
        <v>84.75</v>
      </c>
      <c r="D8111" s="53" t="s">
        <v>12174</v>
      </c>
      <c r="E8111" s="55" t="s">
        <v>12175</v>
      </c>
      <c r="F8111" s="53" t="s">
        <v>201</v>
      </c>
    </row>
    <row r="8112" spans="1:6" x14ac:dyDescent="0.2">
      <c r="A8112" s="202" t="s">
        <v>13210</v>
      </c>
      <c r="B8112" s="203">
        <v>7.78</v>
      </c>
      <c r="D8112" s="53" t="s">
        <v>12176</v>
      </c>
      <c r="E8112" s="55" t="s">
        <v>12175</v>
      </c>
      <c r="F8112" s="53" t="s">
        <v>201</v>
      </c>
    </row>
    <row r="8113" spans="1:6" x14ac:dyDescent="0.2">
      <c r="A8113" s="202" t="s">
        <v>13212</v>
      </c>
      <c r="B8113" s="203">
        <v>7.4</v>
      </c>
      <c r="D8113" s="53" t="s">
        <v>12177</v>
      </c>
      <c r="E8113" s="55" t="s">
        <v>12178</v>
      </c>
      <c r="F8113" s="53" t="s">
        <v>201</v>
      </c>
    </row>
    <row r="8114" spans="1:6" x14ac:dyDescent="0.2">
      <c r="A8114" s="202" t="s">
        <v>13213</v>
      </c>
      <c r="B8114" s="203">
        <v>10.98</v>
      </c>
      <c r="D8114" s="53" t="s">
        <v>12179</v>
      </c>
      <c r="E8114" s="55" t="s">
        <v>12178</v>
      </c>
      <c r="F8114" s="53" t="s">
        <v>201</v>
      </c>
    </row>
    <row r="8115" spans="1:6" x14ac:dyDescent="0.2">
      <c r="A8115" s="202" t="s">
        <v>13215</v>
      </c>
      <c r="B8115" s="203">
        <v>10.48</v>
      </c>
      <c r="D8115" s="53" t="s">
        <v>12180</v>
      </c>
      <c r="E8115" s="55" t="s">
        <v>12181</v>
      </c>
      <c r="F8115" s="53" t="s">
        <v>201</v>
      </c>
    </row>
    <row r="8116" spans="1:6" x14ac:dyDescent="0.2">
      <c r="A8116" s="202" t="s">
        <v>13216</v>
      </c>
      <c r="B8116" s="203">
        <v>405.01</v>
      </c>
      <c r="D8116" s="53" t="s">
        <v>12182</v>
      </c>
      <c r="E8116" s="55" t="s">
        <v>12181</v>
      </c>
      <c r="F8116" s="53" t="s">
        <v>201</v>
      </c>
    </row>
    <row r="8117" spans="1:6" x14ac:dyDescent="0.2">
      <c r="A8117" s="202" t="s">
        <v>13218</v>
      </c>
      <c r="B8117" s="203">
        <v>402.25</v>
      </c>
      <c r="D8117" s="53" t="s">
        <v>12183</v>
      </c>
      <c r="E8117" s="55" t="s">
        <v>12184</v>
      </c>
      <c r="F8117" s="53" t="s">
        <v>201</v>
      </c>
    </row>
    <row r="8118" spans="1:6" x14ac:dyDescent="0.2">
      <c r="A8118" s="202" t="s">
        <v>13363</v>
      </c>
      <c r="B8118" s="203">
        <v>19.71</v>
      </c>
      <c r="D8118" s="53" t="s">
        <v>12185</v>
      </c>
      <c r="E8118" s="55" t="s">
        <v>12184</v>
      </c>
      <c r="F8118" s="53" t="s">
        <v>201</v>
      </c>
    </row>
    <row r="8119" spans="1:6" x14ac:dyDescent="0.2">
      <c r="A8119" s="202" t="s">
        <v>13365</v>
      </c>
      <c r="B8119" s="203">
        <v>19.16</v>
      </c>
      <c r="D8119" s="53" t="s">
        <v>12186</v>
      </c>
      <c r="E8119" s="55" t="s">
        <v>12187</v>
      </c>
      <c r="F8119" s="53" t="s">
        <v>201</v>
      </c>
    </row>
    <row r="8120" spans="1:6" x14ac:dyDescent="0.2">
      <c r="A8120" s="202" t="s">
        <v>13366</v>
      </c>
      <c r="B8120" s="203">
        <v>20.91</v>
      </c>
      <c r="D8120" s="53" t="s">
        <v>12188</v>
      </c>
      <c r="E8120" s="55" t="s">
        <v>12187</v>
      </c>
      <c r="F8120" s="53" t="s">
        <v>201</v>
      </c>
    </row>
    <row r="8121" spans="1:6" x14ac:dyDescent="0.2">
      <c r="A8121" s="202" t="s">
        <v>13368</v>
      </c>
      <c r="B8121" s="203">
        <v>20.350000000000001</v>
      </c>
      <c r="D8121" s="53" t="s">
        <v>12189</v>
      </c>
      <c r="E8121" s="55" t="s">
        <v>12190</v>
      </c>
      <c r="F8121" s="53" t="s">
        <v>201</v>
      </c>
    </row>
    <row r="8122" spans="1:6" x14ac:dyDescent="0.2">
      <c r="A8122" s="202" t="s">
        <v>13369</v>
      </c>
      <c r="B8122" s="203">
        <v>100.06</v>
      </c>
      <c r="D8122" s="53" t="s">
        <v>12191</v>
      </c>
      <c r="E8122" s="55" t="s">
        <v>12190</v>
      </c>
      <c r="F8122" s="53" t="s">
        <v>201</v>
      </c>
    </row>
    <row r="8123" spans="1:6" x14ac:dyDescent="0.2">
      <c r="A8123" s="202" t="s">
        <v>13371</v>
      </c>
      <c r="B8123" s="203">
        <v>99.51</v>
      </c>
      <c r="D8123" s="53" t="s">
        <v>12192</v>
      </c>
      <c r="E8123" s="55" t="s">
        <v>12193</v>
      </c>
      <c r="F8123" s="53" t="s">
        <v>201</v>
      </c>
    </row>
    <row r="8124" spans="1:6" x14ac:dyDescent="0.2">
      <c r="A8124" s="202" t="s">
        <v>13372</v>
      </c>
      <c r="B8124" s="203">
        <v>100.47</v>
      </c>
      <c r="D8124" s="53" t="s">
        <v>12194</v>
      </c>
      <c r="E8124" s="55" t="s">
        <v>12193</v>
      </c>
      <c r="F8124" s="53" t="s">
        <v>201</v>
      </c>
    </row>
    <row r="8125" spans="1:6" x14ac:dyDescent="0.2">
      <c r="A8125" s="202" t="s">
        <v>13374</v>
      </c>
      <c r="B8125" s="203">
        <v>99.92</v>
      </c>
      <c r="D8125" s="53" t="s">
        <v>12195</v>
      </c>
      <c r="E8125" s="55" t="s">
        <v>12196</v>
      </c>
      <c r="F8125" s="53" t="s">
        <v>201</v>
      </c>
    </row>
    <row r="8126" spans="1:6" x14ac:dyDescent="0.2">
      <c r="A8126" s="202" t="s">
        <v>13375</v>
      </c>
      <c r="B8126" s="203">
        <v>112.6</v>
      </c>
      <c r="D8126" s="53" t="s">
        <v>12197</v>
      </c>
      <c r="E8126" s="55" t="s">
        <v>12196</v>
      </c>
      <c r="F8126" s="53" t="s">
        <v>201</v>
      </c>
    </row>
    <row r="8127" spans="1:6" x14ac:dyDescent="0.2">
      <c r="A8127" s="202" t="s">
        <v>13377</v>
      </c>
      <c r="B8127" s="203">
        <v>110.05</v>
      </c>
      <c r="D8127" s="53" t="s">
        <v>12198</v>
      </c>
      <c r="E8127" s="55" t="s">
        <v>12199</v>
      </c>
      <c r="F8127" s="53" t="s">
        <v>201</v>
      </c>
    </row>
    <row r="8128" spans="1:6" x14ac:dyDescent="0.2">
      <c r="A8128" s="202" t="s">
        <v>13378</v>
      </c>
      <c r="B8128" s="203">
        <v>3999.18</v>
      </c>
      <c r="D8128" s="53" t="s">
        <v>12200</v>
      </c>
      <c r="E8128" s="55" t="s">
        <v>12199</v>
      </c>
      <c r="F8128" s="53" t="s">
        <v>201</v>
      </c>
    </row>
    <row r="8129" spans="1:6" x14ac:dyDescent="0.2">
      <c r="A8129" s="202" t="s">
        <v>13380</v>
      </c>
      <c r="B8129" s="203">
        <v>3997.88</v>
      </c>
      <c r="D8129" s="53" t="s">
        <v>12201</v>
      </c>
      <c r="E8129" s="55" t="s">
        <v>12202</v>
      </c>
      <c r="F8129" s="53" t="s">
        <v>201</v>
      </c>
    </row>
    <row r="8130" spans="1:6" x14ac:dyDescent="0.2">
      <c r="A8130" s="202" t="s">
        <v>13384</v>
      </c>
      <c r="B8130" s="203">
        <v>4918.99</v>
      </c>
      <c r="D8130" s="53" t="s">
        <v>12203</v>
      </c>
      <c r="E8130" s="55" t="s">
        <v>12202</v>
      </c>
      <c r="F8130" s="53" t="s">
        <v>201</v>
      </c>
    </row>
    <row r="8131" spans="1:6" x14ac:dyDescent="0.2">
      <c r="A8131" s="202" t="s">
        <v>13386</v>
      </c>
      <c r="B8131" s="203">
        <v>4917.3900000000003</v>
      </c>
      <c r="D8131" s="53" t="s">
        <v>12204</v>
      </c>
      <c r="E8131" s="55" t="s">
        <v>12205</v>
      </c>
      <c r="F8131" s="53" t="s">
        <v>201</v>
      </c>
    </row>
    <row r="8132" spans="1:6" x14ac:dyDescent="0.2">
      <c r="A8132" s="202" t="s">
        <v>13387</v>
      </c>
      <c r="B8132" s="203">
        <v>455.93</v>
      </c>
      <c r="D8132" s="53" t="s">
        <v>12206</v>
      </c>
      <c r="E8132" s="55" t="s">
        <v>12205</v>
      </c>
      <c r="F8132" s="53" t="s">
        <v>201</v>
      </c>
    </row>
    <row r="8133" spans="1:6" x14ac:dyDescent="0.2">
      <c r="A8133" s="202" t="s">
        <v>13389</v>
      </c>
      <c r="B8133" s="203">
        <v>454.12</v>
      </c>
      <c r="D8133" s="53" t="s">
        <v>12207</v>
      </c>
      <c r="E8133" s="55" t="s">
        <v>12208</v>
      </c>
      <c r="F8133" s="53" t="s">
        <v>201</v>
      </c>
    </row>
    <row r="8134" spans="1:6" x14ac:dyDescent="0.2">
      <c r="A8134" s="202" t="s">
        <v>13390</v>
      </c>
      <c r="B8134" s="203">
        <v>12055.33</v>
      </c>
      <c r="D8134" s="53" t="s">
        <v>12209</v>
      </c>
      <c r="E8134" s="55" t="s">
        <v>12208</v>
      </c>
      <c r="F8134" s="53" t="s">
        <v>201</v>
      </c>
    </row>
    <row r="8135" spans="1:6" x14ac:dyDescent="0.2">
      <c r="A8135" s="202" t="s">
        <v>13392</v>
      </c>
      <c r="B8135" s="203">
        <v>11263.85</v>
      </c>
      <c r="D8135" s="53" t="s">
        <v>12210</v>
      </c>
      <c r="E8135" s="55" t="s">
        <v>12211</v>
      </c>
      <c r="F8135" s="53" t="s">
        <v>201</v>
      </c>
    </row>
    <row r="8136" spans="1:6" x14ac:dyDescent="0.2">
      <c r="A8136" s="202" t="s">
        <v>13393</v>
      </c>
      <c r="B8136" s="203">
        <v>1160.33</v>
      </c>
      <c r="D8136" s="53" t="s">
        <v>12212</v>
      </c>
      <c r="E8136" s="55" t="s">
        <v>12211</v>
      </c>
      <c r="F8136" s="53" t="s">
        <v>201</v>
      </c>
    </row>
    <row r="8137" spans="1:6" x14ac:dyDescent="0.2">
      <c r="A8137" s="202" t="s">
        <v>13395</v>
      </c>
      <c r="B8137" s="203">
        <v>1149.94</v>
      </c>
      <c r="D8137" s="53" t="s">
        <v>12213</v>
      </c>
      <c r="E8137" s="55" t="s">
        <v>12214</v>
      </c>
      <c r="F8137" s="53" t="s">
        <v>201</v>
      </c>
    </row>
    <row r="8138" spans="1:6" x14ac:dyDescent="0.2">
      <c r="A8138" s="202" t="s">
        <v>13396</v>
      </c>
      <c r="B8138" s="203">
        <v>947.24</v>
      </c>
      <c r="D8138" s="53" t="s">
        <v>12215</v>
      </c>
      <c r="E8138" s="55" t="s">
        <v>12214</v>
      </c>
      <c r="F8138" s="53" t="s">
        <v>201</v>
      </c>
    </row>
    <row r="8139" spans="1:6" x14ac:dyDescent="0.2">
      <c r="A8139" s="202" t="s">
        <v>13398</v>
      </c>
      <c r="B8139" s="203">
        <v>941.35</v>
      </c>
      <c r="D8139" s="53" t="s">
        <v>12216</v>
      </c>
      <c r="E8139" s="55" t="s">
        <v>12217</v>
      </c>
      <c r="F8139" s="53" t="s">
        <v>201</v>
      </c>
    </row>
    <row r="8140" spans="1:6" x14ac:dyDescent="0.2">
      <c r="A8140" s="202" t="s">
        <v>13399</v>
      </c>
      <c r="B8140" s="203">
        <v>509.3</v>
      </c>
      <c r="D8140" s="53" t="s">
        <v>12218</v>
      </c>
      <c r="E8140" s="55" t="s">
        <v>12217</v>
      </c>
      <c r="F8140" s="53" t="s">
        <v>201</v>
      </c>
    </row>
    <row r="8141" spans="1:6" x14ac:dyDescent="0.2">
      <c r="A8141" s="202" t="s">
        <v>13401</v>
      </c>
      <c r="B8141" s="203">
        <v>505.75</v>
      </c>
      <c r="D8141" s="53" t="s">
        <v>12219</v>
      </c>
      <c r="E8141" s="55" t="s">
        <v>12220</v>
      </c>
      <c r="F8141" s="53" t="s">
        <v>201</v>
      </c>
    </row>
    <row r="8142" spans="1:6" x14ac:dyDescent="0.2">
      <c r="A8142" s="202" t="s">
        <v>13402</v>
      </c>
      <c r="B8142" s="203">
        <v>526.69000000000005</v>
      </c>
      <c r="D8142" s="53" t="s">
        <v>12221</v>
      </c>
      <c r="E8142" s="55" t="s">
        <v>12220</v>
      </c>
      <c r="F8142" s="53" t="s">
        <v>201</v>
      </c>
    </row>
    <row r="8143" spans="1:6" x14ac:dyDescent="0.2">
      <c r="A8143" s="202" t="s">
        <v>13404</v>
      </c>
      <c r="B8143" s="203">
        <v>524.37</v>
      </c>
      <c r="D8143" s="53" t="s">
        <v>12222</v>
      </c>
      <c r="E8143" s="55" t="s">
        <v>12223</v>
      </c>
      <c r="F8143" s="53" t="s">
        <v>201</v>
      </c>
    </row>
    <row r="8144" spans="1:6" x14ac:dyDescent="0.2">
      <c r="A8144" s="202" t="s">
        <v>13405</v>
      </c>
      <c r="B8144" s="203">
        <v>300.10000000000002</v>
      </c>
      <c r="D8144" s="53" t="s">
        <v>12224</v>
      </c>
      <c r="E8144" s="55" t="s">
        <v>12223</v>
      </c>
      <c r="F8144" s="53" t="s">
        <v>201</v>
      </c>
    </row>
    <row r="8145" spans="1:6" x14ac:dyDescent="0.2">
      <c r="A8145" s="202" t="s">
        <v>13407</v>
      </c>
      <c r="B8145" s="203">
        <v>276.23</v>
      </c>
      <c r="D8145" s="53" t="s">
        <v>12225</v>
      </c>
      <c r="E8145" s="55" t="s">
        <v>12226</v>
      </c>
      <c r="F8145" s="53" t="s">
        <v>201</v>
      </c>
    </row>
    <row r="8146" spans="1:6" x14ac:dyDescent="0.2">
      <c r="A8146" s="202" t="s">
        <v>13408</v>
      </c>
      <c r="B8146" s="203">
        <v>15.17</v>
      </c>
      <c r="D8146" s="53" t="s">
        <v>12227</v>
      </c>
      <c r="E8146" s="55" t="s">
        <v>12226</v>
      </c>
      <c r="F8146" s="53" t="s">
        <v>201</v>
      </c>
    </row>
    <row r="8147" spans="1:6" x14ac:dyDescent="0.2">
      <c r="A8147" s="202" t="s">
        <v>13410</v>
      </c>
      <c r="B8147" s="203">
        <v>14.38</v>
      </c>
      <c r="D8147" s="53" t="s">
        <v>12228</v>
      </c>
      <c r="E8147" s="55" t="s">
        <v>12229</v>
      </c>
      <c r="F8147" s="53" t="s">
        <v>201</v>
      </c>
    </row>
    <row r="8148" spans="1:6" x14ac:dyDescent="0.2">
      <c r="A8148" s="202" t="s">
        <v>13411</v>
      </c>
      <c r="B8148" s="203">
        <v>143.16999999999999</v>
      </c>
      <c r="D8148" s="53" t="s">
        <v>12230</v>
      </c>
      <c r="E8148" s="55" t="s">
        <v>12229</v>
      </c>
      <c r="F8148" s="53" t="s">
        <v>201</v>
      </c>
    </row>
    <row r="8149" spans="1:6" x14ac:dyDescent="0.2">
      <c r="A8149" s="202" t="s">
        <v>13413</v>
      </c>
      <c r="B8149" s="203">
        <v>142.38</v>
      </c>
      <c r="D8149" s="53" t="s">
        <v>12231</v>
      </c>
      <c r="E8149" s="55" t="s">
        <v>12232</v>
      </c>
      <c r="F8149" s="53" t="s">
        <v>201</v>
      </c>
    </row>
    <row r="8150" spans="1:6" x14ac:dyDescent="0.2">
      <c r="A8150" s="202" t="s">
        <v>13414</v>
      </c>
      <c r="B8150" s="203">
        <v>143.28</v>
      </c>
      <c r="D8150" s="53" t="s">
        <v>12233</v>
      </c>
      <c r="E8150" s="55" t="s">
        <v>12232</v>
      </c>
      <c r="F8150" s="53" t="s">
        <v>201</v>
      </c>
    </row>
    <row r="8151" spans="1:6" x14ac:dyDescent="0.2">
      <c r="A8151" s="202" t="s">
        <v>13416</v>
      </c>
      <c r="B8151" s="203">
        <v>142.49</v>
      </c>
      <c r="D8151" s="53" t="s">
        <v>12234</v>
      </c>
      <c r="E8151" s="55" t="s">
        <v>12235</v>
      </c>
      <c r="F8151" s="53" t="s">
        <v>201</v>
      </c>
    </row>
    <row r="8152" spans="1:6" x14ac:dyDescent="0.2">
      <c r="A8152" s="202" t="s">
        <v>13417</v>
      </c>
      <c r="B8152" s="203">
        <v>51.61</v>
      </c>
      <c r="D8152" s="53" t="s">
        <v>12236</v>
      </c>
      <c r="E8152" s="55" t="s">
        <v>12235</v>
      </c>
      <c r="F8152" s="53" t="s">
        <v>201</v>
      </c>
    </row>
    <row r="8153" spans="1:6" x14ac:dyDescent="0.2">
      <c r="A8153" s="202" t="s">
        <v>13419</v>
      </c>
      <c r="B8153" s="203">
        <v>45.19</v>
      </c>
      <c r="D8153" s="53" t="s">
        <v>12237</v>
      </c>
      <c r="E8153" s="55" t="s">
        <v>12238</v>
      </c>
      <c r="F8153" s="53" t="s">
        <v>201</v>
      </c>
    </row>
    <row r="8154" spans="1:6" x14ac:dyDescent="0.2">
      <c r="A8154" s="202" t="s">
        <v>13420</v>
      </c>
      <c r="B8154" s="203">
        <v>179.61</v>
      </c>
      <c r="D8154" s="53" t="s">
        <v>12239</v>
      </c>
      <c r="E8154" s="55" t="s">
        <v>12238</v>
      </c>
      <c r="F8154" s="53" t="s">
        <v>201</v>
      </c>
    </row>
    <row r="8155" spans="1:6" x14ac:dyDescent="0.2">
      <c r="A8155" s="202" t="s">
        <v>13422</v>
      </c>
      <c r="B8155" s="203">
        <v>173.19</v>
      </c>
      <c r="D8155" s="53" t="s">
        <v>12240</v>
      </c>
      <c r="E8155" s="55" t="s">
        <v>12241</v>
      </c>
      <c r="F8155" s="53" t="s">
        <v>201</v>
      </c>
    </row>
    <row r="8156" spans="1:6" x14ac:dyDescent="0.2">
      <c r="A8156" s="202" t="s">
        <v>35475</v>
      </c>
      <c r="B8156" s="203">
        <v>10.9</v>
      </c>
      <c r="D8156" s="53" t="s">
        <v>12242</v>
      </c>
      <c r="E8156" s="55" t="s">
        <v>12241</v>
      </c>
      <c r="F8156" s="53" t="s">
        <v>201</v>
      </c>
    </row>
    <row r="8157" spans="1:6" x14ac:dyDescent="0.2">
      <c r="A8157" s="202" t="s">
        <v>35476</v>
      </c>
      <c r="B8157" s="203">
        <v>10.83</v>
      </c>
      <c r="D8157" s="53" t="s">
        <v>12243</v>
      </c>
      <c r="E8157" s="55" t="s">
        <v>12244</v>
      </c>
      <c r="F8157" s="53" t="s">
        <v>201</v>
      </c>
    </row>
    <row r="8158" spans="1:6" x14ac:dyDescent="0.2">
      <c r="A8158" s="202" t="s">
        <v>13426</v>
      </c>
      <c r="B8158" s="203">
        <v>24.96</v>
      </c>
      <c r="D8158" s="53" t="s">
        <v>12245</v>
      </c>
      <c r="E8158" s="55" t="s">
        <v>12244</v>
      </c>
      <c r="F8158" s="53" t="s">
        <v>201</v>
      </c>
    </row>
    <row r="8159" spans="1:6" x14ac:dyDescent="0.2">
      <c r="A8159" s="202" t="s">
        <v>13428</v>
      </c>
      <c r="B8159" s="203">
        <v>21.81</v>
      </c>
      <c r="D8159" s="53" t="s">
        <v>12246</v>
      </c>
      <c r="E8159" s="55" t="s">
        <v>12247</v>
      </c>
      <c r="F8159" s="53" t="s">
        <v>201</v>
      </c>
    </row>
    <row r="8160" spans="1:6" x14ac:dyDescent="0.2">
      <c r="A8160" s="202" t="s">
        <v>13429</v>
      </c>
      <c r="B8160" s="203">
        <v>8.26</v>
      </c>
      <c r="D8160" s="53" t="s">
        <v>12248</v>
      </c>
      <c r="E8160" s="55" t="s">
        <v>12247</v>
      </c>
      <c r="F8160" s="53" t="s">
        <v>201</v>
      </c>
    </row>
    <row r="8161" spans="1:6" x14ac:dyDescent="0.2">
      <c r="A8161" s="202" t="s">
        <v>13431</v>
      </c>
      <c r="B8161" s="203">
        <v>7.25</v>
      </c>
      <c r="D8161" s="53" t="s">
        <v>12249</v>
      </c>
      <c r="E8161" s="55" t="s">
        <v>12250</v>
      </c>
      <c r="F8161" s="53" t="s">
        <v>201</v>
      </c>
    </row>
    <row r="8162" spans="1:6" x14ac:dyDescent="0.2">
      <c r="A8162" s="202" t="s">
        <v>13432</v>
      </c>
      <c r="B8162" s="203">
        <v>45.15</v>
      </c>
      <c r="D8162" s="53" t="s">
        <v>12251</v>
      </c>
      <c r="E8162" s="55" t="s">
        <v>12250</v>
      </c>
      <c r="F8162" s="53" t="s">
        <v>201</v>
      </c>
    </row>
    <row r="8163" spans="1:6" x14ac:dyDescent="0.2">
      <c r="A8163" s="202" t="s">
        <v>13434</v>
      </c>
      <c r="B8163" s="203">
        <v>40.049999999999997</v>
      </c>
      <c r="D8163" s="53" t="s">
        <v>12252</v>
      </c>
      <c r="E8163" s="55" t="s">
        <v>12253</v>
      </c>
      <c r="F8163" s="53" t="s">
        <v>201</v>
      </c>
    </row>
    <row r="8164" spans="1:6" x14ac:dyDescent="0.2">
      <c r="A8164" s="202" t="s">
        <v>13435</v>
      </c>
      <c r="B8164" s="203">
        <v>59.12</v>
      </c>
      <c r="D8164" s="53" t="s">
        <v>12254</v>
      </c>
      <c r="E8164" s="55" t="s">
        <v>12253</v>
      </c>
      <c r="F8164" s="53" t="s">
        <v>201</v>
      </c>
    </row>
    <row r="8165" spans="1:6" x14ac:dyDescent="0.2">
      <c r="A8165" s="202" t="s">
        <v>13437</v>
      </c>
      <c r="B8165" s="203">
        <v>57.86</v>
      </c>
      <c r="D8165" s="53" t="s">
        <v>12255</v>
      </c>
      <c r="E8165" s="55" t="s">
        <v>12256</v>
      </c>
      <c r="F8165" s="53" t="s">
        <v>201</v>
      </c>
    </row>
    <row r="8166" spans="1:6" x14ac:dyDescent="0.2">
      <c r="A8166" s="202" t="s">
        <v>13438</v>
      </c>
      <c r="B8166" s="203">
        <v>15.73</v>
      </c>
      <c r="D8166" s="53" t="s">
        <v>12257</v>
      </c>
      <c r="E8166" s="55" t="s">
        <v>12256</v>
      </c>
      <c r="F8166" s="53" t="s">
        <v>201</v>
      </c>
    </row>
    <row r="8167" spans="1:6" x14ac:dyDescent="0.2">
      <c r="A8167" s="202" t="s">
        <v>13440</v>
      </c>
      <c r="B8167" s="203">
        <v>14.04</v>
      </c>
      <c r="D8167" s="53" t="s">
        <v>12258</v>
      </c>
      <c r="E8167" s="55" t="s">
        <v>12259</v>
      </c>
      <c r="F8167" s="53" t="s">
        <v>201</v>
      </c>
    </row>
    <row r="8168" spans="1:6" x14ac:dyDescent="0.2">
      <c r="A8168" s="202" t="s">
        <v>13441</v>
      </c>
      <c r="B8168" s="203">
        <v>4.99</v>
      </c>
      <c r="D8168" s="53" t="s">
        <v>12260</v>
      </c>
      <c r="E8168" s="55" t="s">
        <v>12259</v>
      </c>
      <c r="F8168" s="53" t="s">
        <v>201</v>
      </c>
    </row>
    <row r="8169" spans="1:6" x14ac:dyDescent="0.2">
      <c r="A8169" s="202" t="s">
        <v>13443</v>
      </c>
      <c r="B8169" s="203">
        <v>4.49</v>
      </c>
      <c r="D8169" s="53" t="s">
        <v>12261</v>
      </c>
      <c r="E8169" s="55" t="s">
        <v>12262</v>
      </c>
      <c r="F8169" s="53" t="s">
        <v>201</v>
      </c>
    </row>
    <row r="8170" spans="1:6" x14ac:dyDescent="0.2">
      <c r="A8170" s="202" t="s">
        <v>13444</v>
      </c>
      <c r="B8170" s="203">
        <v>94.38</v>
      </c>
      <c r="D8170" s="53" t="s">
        <v>12263</v>
      </c>
      <c r="E8170" s="55" t="s">
        <v>12262</v>
      </c>
      <c r="F8170" s="53" t="s">
        <v>201</v>
      </c>
    </row>
    <row r="8171" spans="1:6" x14ac:dyDescent="0.2">
      <c r="A8171" s="202" t="s">
        <v>13446</v>
      </c>
      <c r="B8171" s="203">
        <v>90.9</v>
      </c>
      <c r="D8171" s="53" t="s">
        <v>12264</v>
      </c>
      <c r="E8171" s="55" t="s">
        <v>12265</v>
      </c>
      <c r="F8171" s="53" t="s">
        <v>201</v>
      </c>
    </row>
    <row r="8172" spans="1:6" x14ac:dyDescent="0.2">
      <c r="A8172" s="202" t="s">
        <v>13447</v>
      </c>
      <c r="B8172" s="203">
        <v>104.55</v>
      </c>
      <c r="D8172" s="53" t="s">
        <v>12266</v>
      </c>
      <c r="E8172" s="55" t="s">
        <v>12265</v>
      </c>
      <c r="F8172" s="53" t="s">
        <v>201</v>
      </c>
    </row>
    <row r="8173" spans="1:6" x14ac:dyDescent="0.2">
      <c r="A8173" s="202" t="s">
        <v>13449</v>
      </c>
      <c r="B8173" s="203">
        <v>101.06</v>
      </c>
      <c r="D8173" s="53" t="s">
        <v>12267</v>
      </c>
      <c r="E8173" s="55" t="s">
        <v>12268</v>
      </c>
      <c r="F8173" s="53" t="s">
        <v>201</v>
      </c>
    </row>
    <row r="8174" spans="1:6" x14ac:dyDescent="0.2">
      <c r="A8174" s="202" t="s">
        <v>13450</v>
      </c>
      <c r="B8174" s="203">
        <v>110.51</v>
      </c>
      <c r="D8174" s="53" t="s">
        <v>12269</v>
      </c>
      <c r="E8174" s="55" t="s">
        <v>12268</v>
      </c>
      <c r="F8174" s="53" t="s">
        <v>201</v>
      </c>
    </row>
    <row r="8175" spans="1:6" x14ac:dyDescent="0.2">
      <c r="A8175" s="202" t="s">
        <v>13452</v>
      </c>
      <c r="B8175" s="203">
        <v>107.03</v>
      </c>
      <c r="D8175" s="53" t="s">
        <v>12270</v>
      </c>
      <c r="E8175" s="55" t="s">
        <v>12271</v>
      </c>
      <c r="F8175" s="53" t="s">
        <v>201</v>
      </c>
    </row>
    <row r="8176" spans="1:6" x14ac:dyDescent="0.2">
      <c r="A8176" s="202" t="s">
        <v>13453</v>
      </c>
      <c r="B8176" s="203">
        <v>139.46</v>
      </c>
      <c r="D8176" s="53" t="s">
        <v>12272</v>
      </c>
      <c r="E8176" s="55" t="s">
        <v>12271</v>
      </c>
      <c r="F8176" s="53" t="s">
        <v>201</v>
      </c>
    </row>
    <row r="8177" spans="1:6" x14ac:dyDescent="0.2">
      <c r="A8177" s="202" t="s">
        <v>13455</v>
      </c>
      <c r="B8177" s="203">
        <v>135.97999999999999</v>
      </c>
      <c r="D8177" s="53" t="s">
        <v>12273</v>
      </c>
      <c r="E8177" s="55" t="s">
        <v>12274</v>
      </c>
      <c r="F8177" s="53" t="s">
        <v>201</v>
      </c>
    </row>
    <row r="8178" spans="1:6" x14ac:dyDescent="0.2">
      <c r="A8178" s="202" t="s">
        <v>13456</v>
      </c>
      <c r="B8178" s="203">
        <v>106.48</v>
      </c>
      <c r="D8178" s="53" t="s">
        <v>12275</v>
      </c>
      <c r="E8178" s="55" t="s">
        <v>12274</v>
      </c>
      <c r="F8178" s="53" t="s">
        <v>201</v>
      </c>
    </row>
    <row r="8179" spans="1:6" x14ac:dyDescent="0.2">
      <c r="A8179" s="202" t="s">
        <v>13458</v>
      </c>
      <c r="B8179" s="203">
        <v>103</v>
      </c>
      <c r="D8179" s="53" t="s">
        <v>12276</v>
      </c>
      <c r="E8179" s="55" t="s">
        <v>12277</v>
      </c>
      <c r="F8179" s="53" t="s">
        <v>201</v>
      </c>
    </row>
    <row r="8180" spans="1:6" x14ac:dyDescent="0.2">
      <c r="A8180" s="202" t="s">
        <v>13459</v>
      </c>
      <c r="B8180" s="203">
        <v>110.33</v>
      </c>
      <c r="D8180" s="53" t="s">
        <v>12278</v>
      </c>
      <c r="E8180" s="55" t="s">
        <v>12277</v>
      </c>
      <c r="F8180" s="53" t="s">
        <v>201</v>
      </c>
    </row>
    <row r="8181" spans="1:6" x14ac:dyDescent="0.2">
      <c r="A8181" s="202" t="s">
        <v>13461</v>
      </c>
      <c r="B8181" s="203">
        <v>106.85</v>
      </c>
      <c r="D8181" s="53" t="s">
        <v>12279</v>
      </c>
      <c r="E8181" s="55" t="s">
        <v>12280</v>
      </c>
      <c r="F8181" s="53" t="s">
        <v>201</v>
      </c>
    </row>
    <row r="8182" spans="1:6" x14ac:dyDescent="0.2">
      <c r="A8182" s="202" t="s">
        <v>13462</v>
      </c>
      <c r="B8182" s="203">
        <v>122.93</v>
      </c>
      <c r="D8182" s="53" t="s">
        <v>12281</v>
      </c>
      <c r="E8182" s="55" t="s">
        <v>12280</v>
      </c>
      <c r="F8182" s="53" t="s">
        <v>201</v>
      </c>
    </row>
    <row r="8183" spans="1:6" x14ac:dyDescent="0.2">
      <c r="A8183" s="202" t="s">
        <v>13464</v>
      </c>
      <c r="B8183" s="203">
        <v>119.45</v>
      </c>
      <c r="D8183" s="53" t="s">
        <v>12282</v>
      </c>
      <c r="E8183" s="55" t="s">
        <v>12283</v>
      </c>
      <c r="F8183" s="53" t="s">
        <v>201</v>
      </c>
    </row>
    <row r="8184" spans="1:6" x14ac:dyDescent="0.2">
      <c r="A8184" s="202" t="s">
        <v>13465</v>
      </c>
      <c r="B8184" s="203">
        <v>66.59</v>
      </c>
      <c r="D8184" s="53" t="s">
        <v>12284</v>
      </c>
      <c r="E8184" s="55" t="s">
        <v>12283</v>
      </c>
      <c r="F8184" s="53" t="s">
        <v>201</v>
      </c>
    </row>
    <row r="8185" spans="1:6" x14ac:dyDescent="0.2">
      <c r="A8185" s="202" t="s">
        <v>13467</v>
      </c>
      <c r="B8185" s="203">
        <v>63.31</v>
      </c>
      <c r="D8185" s="53" t="s">
        <v>12285</v>
      </c>
      <c r="E8185" s="55" t="s">
        <v>12286</v>
      </c>
      <c r="F8185" s="53" t="s">
        <v>201</v>
      </c>
    </row>
    <row r="8186" spans="1:6" x14ac:dyDescent="0.2">
      <c r="A8186" s="202" t="s">
        <v>13468</v>
      </c>
      <c r="B8186" s="203">
        <v>76.02</v>
      </c>
      <c r="D8186" s="53" t="s">
        <v>12287</v>
      </c>
      <c r="E8186" s="55" t="s">
        <v>12286</v>
      </c>
      <c r="F8186" s="53" t="s">
        <v>201</v>
      </c>
    </row>
    <row r="8187" spans="1:6" x14ac:dyDescent="0.2">
      <c r="A8187" s="202" t="s">
        <v>13470</v>
      </c>
      <c r="B8187" s="203">
        <v>71.48</v>
      </c>
      <c r="D8187" s="53" t="s">
        <v>12288</v>
      </c>
      <c r="E8187" s="55" t="s">
        <v>12289</v>
      </c>
      <c r="F8187" s="53" t="s">
        <v>201</v>
      </c>
    </row>
    <row r="8188" spans="1:6" x14ac:dyDescent="0.2">
      <c r="A8188" s="202" t="s">
        <v>13471</v>
      </c>
      <c r="B8188" s="203">
        <v>58.95</v>
      </c>
      <c r="D8188" s="53" t="s">
        <v>12290</v>
      </c>
      <c r="E8188" s="55" t="s">
        <v>12289</v>
      </c>
      <c r="F8188" s="53" t="s">
        <v>201</v>
      </c>
    </row>
    <row r="8189" spans="1:6" x14ac:dyDescent="0.2">
      <c r="A8189" s="202" t="s">
        <v>13473</v>
      </c>
      <c r="B8189" s="203">
        <v>54.82</v>
      </c>
      <c r="D8189" s="53" t="s">
        <v>12291</v>
      </c>
      <c r="E8189" s="55" t="s">
        <v>12292</v>
      </c>
      <c r="F8189" s="53" t="s">
        <v>201</v>
      </c>
    </row>
    <row r="8190" spans="1:6" x14ac:dyDescent="0.2">
      <c r="A8190" s="202" t="s">
        <v>13474</v>
      </c>
      <c r="B8190" s="203">
        <v>1.67</v>
      </c>
      <c r="D8190" s="53" t="s">
        <v>12293</v>
      </c>
      <c r="E8190" s="55" t="s">
        <v>12292</v>
      </c>
      <c r="F8190" s="53" t="s">
        <v>201</v>
      </c>
    </row>
    <row r="8191" spans="1:6" x14ac:dyDescent="0.2">
      <c r="A8191" s="202" t="s">
        <v>13476</v>
      </c>
      <c r="B8191" s="203">
        <v>1.62</v>
      </c>
      <c r="D8191" s="53" t="s">
        <v>12294</v>
      </c>
      <c r="E8191" s="55" t="s">
        <v>12295</v>
      </c>
      <c r="F8191" s="53" t="s">
        <v>201</v>
      </c>
    </row>
    <row r="8192" spans="1:6" x14ac:dyDescent="0.2">
      <c r="A8192" s="202" t="s">
        <v>13477</v>
      </c>
      <c r="B8192" s="203">
        <v>7.06</v>
      </c>
      <c r="D8192" s="53" t="s">
        <v>12296</v>
      </c>
      <c r="E8192" s="55" t="s">
        <v>12295</v>
      </c>
      <c r="F8192" s="53" t="s">
        <v>201</v>
      </c>
    </row>
    <row r="8193" spans="1:6" x14ac:dyDescent="0.2">
      <c r="A8193" s="202" t="s">
        <v>13479</v>
      </c>
      <c r="B8193" s="203">
        <v>6.82</v>
      </c>
      <c r="D8193" s="53" t="s">
        <v>12297</v>
      </c>
      <c r="E8193" s="55" t="s">
        <v>12298</v>
      </c>
      <c r="F8193" s="53" t="s">
        <v>201</v>
      </c>
    </row>
    <row r="8194" spans="1:6" x14ac:dyDescent="0.2">
      <c r="A8194" s="202" t="s">
        <v>13480</v>
      </c>
      <c r="B8194" s="203">
        <v>3.6</v>
      </c>
      <c r="D8194" s="53" t="s">
        <v>12299</v>
      </c>
      <c r="E8194" s="55" t="s">
        <v>12298</v>
      </c>
      <c r="F8194" s="53" t="s">
        <v>201</v>
      </c>
    </row>
    <row r="8195" spans="1:6" x14ac:dyDescent="0.2">
      <c r="A8195" s="202" t="s">
        <v>13482</v>
      </c>
      <c r="B8195" s="203">
        <v>3.52</v>
      </c>
      <c r="D8195" s="53" t="s">
        <v>12300</v>
      </c>
      <c r="E8195" s="55" t="s">
        <v>12301</v>
      </c>
      <c r="F8195" s="53" t="s">
        <v>201</v>
      </c>
    </row>
    <row r="8196" spans="1:6" x14ac:dyDescent="0.2">
      <c r="A8196" s="202" t="s">
        <v>13483</v>
      </c>
      <c r="B8196" s="203">
        <v>1031.6500000000001</v>
      </c>
      <c r="D8196" s="53" t="s">
        <v>12302</v>
      </c>
      <c r="E8196" s="55" t="s">
        <v>12301</v>
      </c>
      <c r="F8196" s="53" t="s">
        <v>201</v>
      </c>
    </row>
    <row r="8197" spans="1:6" x14ac:dyDescent="0.2">
      <c r="A8197" s="202" t="s">
        <v>13485</v>
      </c>
      <c r="B8197" s="203">
        <v>1022.46</v>
      </c>
      <c r="D8197" s="53" t="s">
        <v>12303</v>
      </c>
      <c r="E8197" s="55" t="s">
        <v>12304</v>
      </c>
      <c r="F8197" s="53" t="s">
        <v>201</v>
      </c>
    </row>
    <row r="8198" spans="1:6" x14ac:dyDescent="0.2">
      <c r="A8198" s="202" t="s">
        <v>13486</v>
      </c>
      <c r="B8198" s="203">
        <v>47.76</v>
      </c>
      <c r="D8198" s="53" t="s">
        <v>12305</v>
      </c>
      <c r="E8198" s="55" t="s">
        <v>12304</v>
      </c>
      <c r="F8198" s="53" t="s">
        <v>201</v>
      </c>
    </row>
    <row r="8199" spans="1:6" x14ac:dyDescent="0.2">
      <c r="A8199" s="202" t="s">
        <v>13488</v>
      </c>
      <c r="B8199" s="203">
        <v>41.39</v>
      </c>
      <c r="D8199" s="53" t="s">
        <v>12306</v>
      </c>
      <c r="E8199" s="55" t="s">
        <v>12307</v>
      </c>
      <c r="F8199" s="53" t="s">
        <v>201</v>
      </c>
    </row>
    <row r="8200" spans="1:6" x14ac:dyDescent="0.2">
      <c r="A8200" s="202" t="s">
        <v>13489</v>
      </c>
      <c r="B8200" s="203">
        <v>8.57</v>
      </c>
      <c r="D8200" s="53" t="s">
        <v>12308</v>
      </c>
      <c r="E8200" s="55" t="s">
        <v>12307</v>
      </c>
      <c r="F8200" s="53" t="s">
        <v>201</v>
      </c>
    </row>
    <row r="8201" spans="1:6" x14ac:dyDescent="0.2">
      <c r="A8201" s="202" t="s">
        <v>13491</v>
      </c>
      <c r="B8201" s="203">
        <v>8.5500000000000007</v>
      </c>
      <c r="D8201" s="53" t="s">
        <v>12309</v>
      </c>
      <c r="E8201" s="55" t="s">
        <v>12310</v>
      </c>
      <c r="F8201" s="53" t="s">
        <v>201</v>
      </c>
    </row>
    <row r="8202" spans="1:6" x14ac:dyDescent="0.2">
      <c r="A8202" s="202" t="s">
        <v>13492</v>
      </c>
      <c r="B8202" s="203">
        <v>2.23</v>
      </c>
      <c r="D8202" s="53" t="s">
        <v>12311</v>
      </c>
      <c r="E8202" s="55" t="s">
        <v>12310</v>
      </c>
      <c r="F8202" s="53" t="s">
        <v>201</v>
      </c>
    </row>
    <row r="8203" spans="1:6" x14ac:dyDescent="0.2">
      <c r="A8203" s="202" t="s">
        <v>13494</v>
      </c>
      <c r="B8203" s="203">
        <v>2.2200000000000002</v>
      </c>
      <c r="D8203" s="53" t="s">
        <v>12312</v>
      </c>
      <c r="E8203" s="55" t="s">
        <v>12313</v>
      </c>
      <c r="F8203" s="53" t="s">
        <v>201</v>
      </c>
    </row>
    <row r="8204" spans="1:6" x14ac:dyDescent="0.2">
      <c r="A8204" s="202" t="s">
        <v>13498</v>
      </c>
      <c r="B8204" s="203">
        <v>2.25</v>
      </c>
      <c r="D8204" s="53" t="s">
        <v>12314</v>
      </c>
      <c r="E8204" s="55" t="s">
        <v>12313</v>
      </c>
      <c r="F8204" s="53" t="s">
        <v>201</v>
      </c>
    </row>
    <row r="8205" spans="1:6" x14ac:dyDescent="0.2">
      <c r="A8205" s="202" t="s">
        <v>13500</v>
      </c>
      <c r="B8205" s="203">
        <v>2.2400000000000002</v>
      </c>
      <c r="D8205" s="53" t="s">
        <v>12315</v>
      </c>
      <c r="E8205" s="55" t="s">
        <v>12316</v>
      </c>
      <c r="F8205" s="53" t="s">
        <v>83</v>
      </c>
    </row>
    <row r="8206" spans="1:6" x14ac:dyDescent="0.2">
      <c r="A8206" s="202" t="s">
        <v>13501</v>
      </c>
      <c r="B8206" s="203">
        <v>118.19</v>
      </c>
      <c r="D8206" s="53" t="s">
        <v>12317</v>
      </c>
      <c r="E8206" s="55" t="s">
        <v>12316</v>
      </c>
      <c r="F8206" s="53" t="s">
        <v>83</v>
      </c>
    </row>
    <row r="8207" spans="1:6" x14ac:dyDescent="0.2">
      <c r="A8207" s="202" t="s">
        <v>13503</v>
      </c>
      <c r="B8207" s="203">
        <v>109.48</v>
      </c>
      <c r="D8207" s="53" t="s">
        <v>12318</v>
      </c>
      <c r="E8207" s="55" t="s">
        <v>12319</v>
      </c>
      <c r="F8207" s="53" t="s">
        <v>83</v>
      </c>
    </row>
    <row r="8208" spans="1:6" x14ac:dyDescent="0.2">
      <c r="A8208" s="202" t="s">
        <v>13504</v>
      </c>
      <c r="B8208" s="203">
        <v>130.01</v>
      </c>
      <c r="D8208" s="53" t="s">
        <v>12320</v>
      </c>
      <c r="E8208" s="55" t="s">
        <v>12319</v>
      </c>
      <c r="F8208" s="53" t="s">
        <v>83</v>
      </c>
    </row>
    <row r="8209" spans="1:6" x14ac:dyDescent="0.2">
      <c r="A8209" s="202" t="s">
        <v>13506</v>
      </c>
      <c r="B8209" s="203">
        <v>120.42</v>
      </c>
      <c r="D8209" s="53" t="s">
        <v>12321</v>
      </c>
      <c r="E8209" s="55" t="s">
        <v>12322</v>
      </c>
      <c r="F8209" s="53" t="s">
        <v>83</v>
      </c>
    </row>
    <row r="8210" spans="1:6" x14ac:dyDescent="0.2">
      <c r="A8210" s="202" t="s">
        <v>13507</v>
      </c>
      <c r="B8210" s="203">
        <v>112.07</v>
      </c>
      <c r="D8210" s="53" t="s">
        <v>12323</v>
      </c>
      <c r="E8210" s="55" t="s">
        <v>12322</v>
      </c>
      <c r="F8210" s="53" t="s">
        <v>83</v>
      </c>
    </row>
    <row r="8211" spans="1:6" x14ac:dyDescent="0.2">
      <c r="A8211" s="202" t="s">
        <v>13509</v>
      </c>
      <c r="B8211" s="203">
        <v>101.59</v>
      </c>
      <c r="D8211" s="53" t="s">
        <v>12324</v>
      </c>
      <c r="E8211" s="55" t="s">
        <v>12325</v>
      </c>
      <c r="F8211" s="53" t="s">
        <v>83</v>
      </c>
    </row>
    <row r="8212" spans="1:6" x14ac:dyDescent="0.2">
      <c r="A8212" s="202" t="s">
        <v>13510</v>
      </c>
      <c r="B8212" s="203">
        <v>80.62</v>
      </c>
      <c r="D8212" s="53" t="s">
        <v>12326</v>
      </c>
      <c r="E8212" s="55" t="s">
        <v>12325</v>
      </c>
      <c r="F8212" s="53" t="s">
        <v>83</v>
      </c>
    </row>
    <row r="8213" spans="1:6" x14ac:dyDescent="0.2">
      <c r="A8213" s="202" t="s">
        <v>13512</v>
      </c>
      <c r="B8213" s="203">
        <v>74.64</v>
      </c>
      <c r="D8213" s="53" t="s">
        <v>12327</v>
      </c>
      <c r="E8213" s="55" t="s">
        <v>12328</v>
      </c>
      <c r="F8213" s="53" t="s">
        <v>83</v>
      </c>
    </row>
    <row r="8214" spans="1:6" x14ac:dyDescent="0.2">
      <c r="A8214" s="202" t="s">
        <v>13513</v>
      </c>
      <c r="B8214" s="203">
        <v>88.69</v>
      </c>
      <c r="D8214" s="53" t="s">
        <v>12329</v>
      </c>
      <c r="E8214" s="55" t="s">
        <v>12328</v>
      </c>
      <c r="F8214" s="53" t="s">
        <v>83</v>
      </c>
    </row>
    <row r="8215" spans="1:6" x14ac:dyDescent="0.2">
      <c r="A8215" s="202" t="s">
        <v>13515</v>
      </c>
      <c r="B8215" s="203">
        <v>82.11</v>
      </c>
      <c r="D8215" s="53" t="s">
        <v>12330</v>
      </c>
      <c r="E8215" s="55" t="s">
        <v>12331</v>
      </c>
      <c r="F8215" s="53" t="s">
        <v>83</v>
      </c>
    </row>
    <row r="8216" spans="1:6" x14ac:dyDescent="0.2">
      <c r="A8216" s="202" t="s">
        <v>13516</v>
      </c>
      <c r="B8216" s="203">
        <v>76.16</v>
      </c>
      <c r="D8216" s="53" t="s">
        <v>12332</v>
      </c>
      <c r="E8216" s="55" t="s">
        <v>12331</v>
      </c>
      <c r="F8216" s="53" t="s">
        <v>83</v>
      </c>
    </row>
    <row r="8217" spans="1:6" x14ac:dyDescent="0.2">
      <c r="A8217" s="202" t="s">
        <v>13518</v>
      </c>
      <c r="B8217" s="203">
        <v>69.06</v>
      </c>
      <c r="D8217" s="53" t="s">
        <v>12333</v>
      </c>
      <c r="E8217" s="55" t="s">
        <v>12334</v>
      </c>
      <c r="F8217" s="53" t="s">
        <v>83</v>
      </c>
    </row>
    <row r="8218" spans="1:6" x14ac:dyDescent="0.2">
      <c r="A8218" s="202" t="s">
        <v>13519</v>
      </c>
      <c r="B8218" s="203">
        <v>160.30000000000001</v>
      </c>
      <c r="D8218" s="53" t="s">
        <v>12335</v>
      </c>
      <c r="E8218" s="55" t="s">
        <v>12334</v>
      </c>
      <c r="F8218" s="53" t="s">
        <v>83</v>
      </c>
    </row>
    <row r="8219" spans="1:6" x14ac:dyDescent="0.2">
      <c r="A8219" s="202" t="s">
        <v>13521</v>
      </c>
      <c r="B8219" s="203">
        <v>149.61000000000001</v>
      </c>
      <c r="D8219" s="53" t="s">
        <v>12336</v>
      </c>
      <c r="E8219" s="55" t="s">
        <v>12337</v>
      </c>
      <c r="F8219" s="53" t="s">
        <v>83</v>
      </c>
    </row>
    <row r="8220" spans="1:6" x14ac:dyDescent="0.2">
      <c r="A8220" s="202" t="s">
        <v>13522</v>
      </c>
      <c r="B8220" s="203">
        <v>145.61000000000001</v>
      </c>
      <c r="D8220" s="53" t="s">
        <v>12338</v>
      </c>
      <c r="E8220" s="55" t="s">
        <v>12337</v>
      </c>
      <c r="F8220" s="53" t="s">
        <v>83</v>
      </c>
    </row>
    <row r="8221" spans="1:6" x14ac:dyDescent="0.2">
      <c r="A8221" s="202" t="s">
        <v>13524</v>
      </c>
      <c r="B8221" s="203">
        <v>135.9</v>
      </c>
      <c r="D8221" s="53" t="s">
        <v>12339</v>
      </c>
      <c r="E8221" s="55" t="s">
        <v>12340</v>
      </c>
      <c r="F8221" s="53" t="s">
        <v>83</v>
      </c>
    </row>
    <row r="8222" spans="1:6" x14ac:dyDescent="0.2">
      <c r="A8222" s="202" t="s">
        <v>13525</v>
      </c>
      <c r="B8222" s="203">
        <v>140.24</v>
      </c>
      <c r="D8222" s="53" t="s">
        <v>12341</v>
      </c>
      <c r="E8222" s="55" t="s">
        <v>12340</v>
      </c>
      <c r="F8222" s="53" t="s">
        <v>83</v>
      </c>
    </row>
    <row r="8223" spans="1:6" x14ac:dyDescent="0.2">
      <c r="A8223" s="202" t="s">
        <v>13527</v>
      </c>
      <c r="B8223" s="203">
        <v>129.72999999999999</v>
      </c>
      <c r="D8223" s="53" t="s">
        <v>12342</v>
      </c>
      <c r="E8223" s="55" t="s">
        <v>12343</v>
      </c>
      <c r="F8223" s="53" t="s">
        <v>83</v>
      </c>
    </row>
    <row r="8224" spans="1:6" x14ac:dyDescent="0.2">
      <c r="A8224" s="202" t="s">
        <v>13528</v>
      </c>
      <c r="B8224" s="203">
        <v>154.27000000000001</v>
      </c>
      <c r="D8224" s="53" t="s">
        <v>12344</v>
      </c>
      <c r="E8224" s="55" t="s">
        <v>12343</v>
      </c>
      <c r="F8224" s="53" t="s">
        <v>83</v>
      </c>
    </row>
    <row r="8225" spans="1:6" x14ac:dyDescent="0.2">
      <c r="A8225" s="202" t="s">
        <v>13530</v>
      </c>
      <c r="B8225" s="203">
        <v>142.69999999999999</v>
      </c>
      <c r="D8225" s="53" t="s">
        <v>12345</v>
      </c>
      <c r="E8225" s="55" t="s">
        <v>12346</v>
      </c>
      <c r="F8225" s="53" t="s">
        <v>83</v>
      </c>
    </row>
    <row r="8226" spans="1:6" x14ac:dyDescent="0.2">
      <c r="A8226" s="202" t="s">
        <v>13531</v>
      </c>
      <c r="B8226" s="203">
        <v>179.53</v>
      </c>
      <c r="D8226" s="53" t="s">
        <v>12347</v>
      </c>
      <c r="E8226" s="55" t="s">
        <v>12346</v>
      </c>
      <c r="F8226" s="53" t="s">
        <v>83</v>
      </c>
    </row>
    <row r="8227" spans="1:6" x14ac:dyDescent="0.2">
      <c r="A8227" s="202" t="s">
        <v>13533</v>
      </c>
      <c r="B8227" s="203">
        <v>168.85</v>
      </c>
      <c r="D8227" s="53" t="s">
        <v>12348</v>
      </c>
      <c r="E8227" s="55" t="s">
        <v>12349</v>
      </c>
      <c r="F8227" s="53" t="s">
        <v>83</v>
      </c>
    </row>
    <row r="8228" spans="1:6" x14ac:dyDescent="0.2">
      <c r="A8228" s="202" t="s">
        <v>13534</v>
      </c>
      <c r="B8228" s="203">
        <v>163.21</v>
      </c>
      <c r="D8228" s="53" t="s">
        <v>12350</v>
      </c>
      <c r="E8228" s="55" t="s">
        <v>12349</v>
      </c>
      <c r="F8228" s="53" t="s">
        <v>83</v>
      </c>
    </row>
    <row r="8229" spans="1:6" x14ac:dyDescent="0.2">
      <c r="A8229" s="202" t="s">
        <v>13536</v>
      </c>
      <c r="B8229" s="203">
        <v>153.5</v>
      </c>
      <c r="D8229" s="53" t="s">
        <v>12351</v>
      </c>
      <c r="E8229" s="55" t="s">
        <v>12352</v>
      </c>
      <c r="F8229" s="53" t="s">
        <v>83</v>
      </c>
    </row>
    <row r="8230" spans="1:6" x14ac:dyDescent="0.2">
      <c r="A8230" s="202" t="s">
        <v>13537</v>
      </c>
      <c r="B8230" s="203">
        <v>157.84</v>
      </c>
      <c r="D8230" s="53" t="s">
        <v>12353</v>
      </c>
      <c r="E8230" s="55" t="s">
        <v>12352</v>
      </c>
      <c r="F8230" s="53" t="s">
        <v>83</v>
      </c>
    </row>
    <row r="8231" spans="1:6" x14ac:dyDescent="0.2">
      <c r="A8231" s="202" t="s">
        <v>13539</v>
      </c>
      <c r="B8231" s="203">
        <v>147.32</v>
      </c>
      <c r="D8231" s="53" t="s">
        <v>12354</v>
      </c>
      <c r="E8231" s="55" t="s">
        <v>12355</v>
      </c>
      <c r="F8231" s="53" t="s">
        <v>83</v>
      </c>
    </row>
    <row r="8232" spans="1:6" x14ac:dyDescent="0.2">
      <c r="A8232" s="202" t="s">
        <v>13540</v>
      </c>
      <c r="B8232" s="203">
        <v>173.62</v>
      </c>
      <c r="D8232" s="53" t="s">
        <v>12356</v>
      </c>
      <c r="E8232" s="55" t="s">
        <v>12355</v>
      </c>
      <c r="F8232" s="53" t="s">
        <v>83</v>
      </c>
    </row>
    <row r="8233" spans="1:6" x14ac:dyDescent="0.2">
      <c r="A8233" s="202" t="s">
        <v>13542</v>
      </c>
      <c r="B8233" s="203">
        <v>162.06</v>
      </c>
      <c r="D8233" s="53" t="s">
        <v>12357</v>
      </c>
      <c r="E8233" s="55" t="s">
        <v>12358</v>
      </c>
      <c r="F8233" s="53" t="s">
        <v>83</v>
      </c>
    </row>
    <row r="8234" spans="1:6" x14ac:dyDescent="0.2">
      <c r="A8234" s="202" t="s">
        <v>13543</v>
      </c>
      <c r="B8234" s="203">
        <v>196.84</v>
      </c>
      <c r="D8234" s="53" t="s">
        <v>12359</v>
      </c>
      <c r="E8234" s="55" t="s">
        <v>12358</v>
      </c>
      <c r="F8234" s="53" t="s">
        <v>83</v>
      </c>
    </row>
    <row r="8235" spans="1:6" x14ac:dyDescent="0.2">
      <c r="A8235" s="202" t="s">
        <v>13545</v>
      </c>
      <c r="B8235" s="203">
        <v>186.16</v>
      </c>
      <c r="D8235" s="53" t="s">
        <v>12360</v>
      </c>
      <c r="E8235" s="55" t="s">
        <v>12361</v>
      </c>
      <c r="F8235" s="53" t="s">
        <v>83</v>
      </c>
    </row>
    <row r="8236" spans="1:6" x14ac:dyDescent="0.2">
      <c r="A8236" s="202" t="s">
        <v>13546</v>
      </c>
      <c r="B8236" s="203">
        <v>178.94</v>
      </c>
      <c r="D8236" s="53" t="s">
        <v>12362</v>
      </c>
      <c r="E8236" s="55" t="s">
        <v>12361</v>
      </c>
      <c r="F8236" s="53" t="s">
        <v>83</v>
      </c>
    </row>
    <row r="8237" spans="1:6" x14ac:dyDescent="0.2">
      <c r="A8237" s="202" t="s">
        <v>13548</v>
      </c>
      <c r="B8237" s="203">
        <v>169.23</v>
      </c>
      <c r="D8237" s="53" t="s">
        <v>12363</v>
      </c>
      <c r="E8237" s="55" t="s">
        <v>12364</v>
      </c>
      <c r="F8237" s="53" t="s">
        <v>83</v>
      </c>
    </row>
    <row r="8238" spans="1:6" x14ac:dyDescent="0.2">
      <c r="A8238" s="202" t="s">
        <v>13549</v>
      </c>
      <c r="B8238" s="203">
        <v>178.79</v>
      </c>
      <c r="D8238" s="53" t="s">
        <v>12365</v>
      </c>
      <c r="E8238" s="55" t="s">
        <v>12364</v>
      </c>
      <c r="F8238" s="53" t="s">
        <v>83</v>
      </c>
    </row>
    <row r="8239" spans="1:6" x14ac:dyDescent="0.2">
      <c r="A8239" s="202" t="s">
        <v>13551</v>
      </c>
      <c r="B8239" s="203">
        <v>167.58</v>
      </c>
      <c r="D8239" s="53" t="s">
        <v>12366</v>
      </c>
      <c r="E8239" s="55" t="s">
        <v>12367</v>
      </c>
      <c r="F8239" s="53" t="s">
        <v>83</v>
      </c>
    </row>
    <row r="8240" spans="1:6" x14ac:dyDescent="0.2">
      <c r="A8240" s="202" t="s">
        <v>13552</v>
      </c>
      <c r="B8240" s="203">
        <v>190.93</v>
      </c>
      <c r="D8240" s="53" t="s">
        <v>12368</v>
      </c>
      <c r="E8240" s="55" t="s">
        <v>12367</v>
      </c>
      <c r="F8240" s="53" t="s">
        <v>83</v>
      </c>
    </row>
    <row r="8241" spans="1:6" x14ac:dyDescent="0.2">
      <c r="A8241" s="202" t="s">
        <v>13554</v>
      </c>
      <c r="B8241" s="203">
        <v>179.36</v>
      </c>
      <c r="D8241" s="53" t="s">
        <v>12369</v>
      </c>
      <c r="E8241" s="55" t="s">
        <v>12370</v>
      </c>
      <c r="F8241" s="53" t="s">
        <v>83</v>
      </c>
    </row>
    <row r="8242" spans="1:6" x14ac:dyDescent="0.2">
      <c r="A8242" s="202" t="s">
        <v>13555</v>
      </c>
      <c r="B8242" s="203">
        <v>126.53</v>
      </c>
      <c r="D8242" s="53" t="s">
        <v>12371</v>
      </c>
      <c r="E8242" s="55" t="s">
        <v>12370</v>
      </c>
      <c r="F8242" s="53" t="s">
        <v>83</v>
      </c>
    </row>
    <row r="8243" spans="1:6" x14ac:dyDescent="0.2">
      <c r="A8243" s="202" t="s">
        <v>13557</v>
      </c>
      <c r="B8243" s="203">
        <v>117.91</v>
      </c>
      <c r="D8243" s="53" t="s">
        <v>12372</v>
      </c>
      <c r="E8243" s="55" t="s">
        <v>12373</v>
      </c>
      <c r="F8243" s="53" t="s">
        <v>83</v>
      </c>
    </row>
    <row r="8244" spans="1:6" x14ac:dyDescent="0.2">
      <c r="A8244" s="202" t="s">
        <v>13558</v>
      </c>
      <c r="B8244" s="203">
        <v>115.03</v>
      </c>
      <c r="D8244" s="53" t="s">
        <v>12374</v>
      </c>
      <c r="E8244" s="55" t="s">
        <v>12373</v>
      </c>
      <c r="F8244" s="53" t="s">
        <v>83</v>
      </c>
    </row>
    <row r="8245" spans="1:6" x14ac:dyDescent="0.2">
      <c r="A8245" s="202" t="s">
        <v>13560</v>
      </c>
      <c r="B8245" s="203">
        <v>107.19</v>
      </c>
      <c r="D8245" s="53" t="s">
        <v>12375</v>
      </c>
      <c r="E8245" s="55" t="s">
        <v>12376</v>
      </c>
      <c r="F8245" s="53" t="s">
        <v>83</v>
      </c>
    </row>
    <row r="8246" spans="1:6" x14ac:dyDescent="0.2">
      <c r="A8246" s="202" t="s">
        <v>13561</v>
      </c>
      <c r="B8246" s="203">
        <v>113.21</v>
      </c>
      <c r="D8246" s="53" t="s">
        <v>12377</v>
      </c>
      <c r="E8246" s="55" t="s">
        <v>12376</v>
      </c>
      <c r="F8246" s="53" t="s">
        <v>83</v>
      </c>
    </row>
    <row r="8247" spans="1:6" x14ac:dyDescent="0.2">
      <c r="A8247" s="202" t="s">
        <v>13563</v>
      </c>
      <c r="B8247" s="203">
        <v>104.65</v>
      </c>
      <c r="D8247" s="53" t="s">
        <v>12378</v>
      </c>
      <c r="E8247" s="55" t="s">
        <v>12379</v>
      </c>
      <c r="F8247" s="53" t="s">
        <v>83</v>
      </c>
    </row>
    <row r="8248" spans="1:6" x14ac:dyDescent="0.2">
      <c r="A8248" s="202" t="s">
        <v>13564</v>
      </c>
      <c r="B8248" s="203">
        <v>102.92</v>
      </c>
      <c r="D8248" s="53" t="s">
        <v>12380</v>
      </c>
      <c r="E8248" s="55" t="s">
        <v>12379</v>
      </c>
      <c r="F8248" s="53" t="s">
        <v>83</v>
      </c>
    </row>
    <row r="8249" spans="1:6" x14ac:dyDescent="0.2">
      <c r="A8249" s="202" t="s">
        <v>13566</v>
      </c>
      <c r="B8249" s="203">
        <v>95.13</v>
      </c>
      <c r="D8249" s="53" t="s">
        <v>12381</v>
      </c>
      <c r="E8249" s="55" t="s">
        <v>12382</v>
      </c>
      <c r="F8249" s="53" t="s">
        <v>83</v>
      </c>
    </row>
    <row r="8250" spans="1:6" x14ac:dyDescent="0.2">
      <c r="A8250" s="202" t="s">
        <v>13567</v>
      </c>
      <c r="B8250" s="203">
        <v>134.09</v>
      </c>
      <c r="D8250" s="53" t="s">
        <v>12383</v>
      </c>
      <c r="E8250" s="55" t="s">
        <v>12382</v>
      </c>
      <c r="F8250" s="53" t="s">
        <v>83</v>
      </c>
    </row>
    <row r="8251" spans="1:6" x14ac:dyDescent="0.2">
      <c r="A8251" s="202" t="s">
        <v>13569</v>
      </c>
      <c r="B8251" s="203">
        <v>125.46</v>
      </c>
      <c r="D8251" s="53" t="s">
        <v>12384</v>
      </c>
      <c r="E8251" s="55" t="s">
        <v>12385</v>
      </c>
      <c r="F8251" s="53" t="s">
        <v>83</v>
      </c>
    </row>
    <row r="8252" spans="1:6" x14ac:dyDescent="0.2">
      <c r="A8252" s="202" t="s">
        <v>13570</v>
      </c>
      <c r="B8252" s="203">
        <v>121.9</v>
      </c>
      <c r="D8252" s="53" t="s">
        <v>12386</v>
      </c>
      <c r="E8252" s="55" t="s">
        <v>12385</v>
      </c>
      <c r="F8252" s="53" t="s">
        <v>83</v>
      </c>
    </row>
    <row r="8253" spans="1:6" x14ac:dyDescent="0.2">
      <c r="A8253" s="202" t="s">
        <v>13572</v>
      </c>
      <c r="B8253" s="203">
        <v>114.06</v>
      </c>
      <c r="D8253" s="53" t="s">
        <v>12387</v>
      </c>
      <c r="E8253" s="55" t="s">
        <v>12388</v>
      </c>
      <c r="F8253" s="53" t="s">
        <v>83</v>
      </c>
    </row>
    <row r="8254" spans="1:6" x14ac:dyDescent="0.2">
      <c r="A8254" s="202" t="s">
        <v>13573</v>
      </c>
      <c r="B8254" s="203">
        <v>120.76</v>
      </c>
      <c r="D8254" s="53" t="s">
        <v>12389</v>
      </c>
      <c r="E8254" s="55" t="s">
        <v>12388</v>
      </c>
      <c r="F8254" s="53" t="s">
        <v>83</v>
      </c>
    </row>
    <row r="8255" spans="1:6" x14ac:dyDescent="0.2">
      <c r="A8255" s="202" t="s">
        <v>13575</v>
      </c>
      <c r="B8255" s="203">
        <v>112.2</v>
      </c>
      <c r="D8255" s="53" t="s">
        <v>12390</v>
      </c>
      <c r="E8255" s="55" t="s">
        <v>12391</v>
      </c>
      <c r="F8255" s="53" t="s">
        <v>83</v>
      </c>
    </row>
    <row r="8256" spans="1:6" x14ac:dyDescent="0.2">
      <c r="A8256" s="202" t="s">
        <v>13576</v>
      </c>
      <c r="B8256" s="203">
        <v>109.79</v>
      </c>
      <c r="D8256" s="53" t="s">
        <v>12392</v>
      </c>
      <c r="E8256" s="55" t="s">
        <v>12391</v>
      </c>
      <c r="F8256" s="53" t="s">
        <v>83</v>
      </c>
    </row>
    <row r="8257" spans="1:6" x14ac:dyDescent="0.2">
      <c r="A8257" s="202" t="s">
        <v>13578</v>
      </c>
      <c r="B8257" s="203">
        <v>102</v>
      </c>
      <c r="D8257" s="53" t="s">
        <v>12393</v>
      </c>
      <c r="E8257" s="55" t="s">
        <v>12394</v>
      </c>
      <c r="F8257" s="53" t="s">
        <v>83</v>
      </c>
    </row>
    <row r="8258" spans="1:6" x14ac:dyDescent="0.2">
      <c r="A8258" s="202" t="s">
        <v>13579</v>
      </c>
      <c r="B8258" s="203">
        <v>146.41999999999999</v>
      </c>
      <c r="D8258" s="53" t="s">
        <v>12395</v>
      </c>
      <c r="E8258" s="55" t="s">
        <v>12394</v>
      </c>
      <c r="F8258" s="53" t="s">
        <v>83</v>
      </c>
    </row>
    <row r="8259" spans="1:6" x14ac:dyDescent="0.2">
      <c r="A8259" s="202" t="s">
        <v>13581</v>
      </c>
      <c r="B8259" s="203">
        <v>137.80000000000001</v>
      </c>
      <c r="D8259" s="53" t="s">
        <v>12396</v>
      </c>
      <c r="E8259" s="55" t="s">
        <v>12397</v>
      </c>
      <c r="F8259" s="53" t="s">
        <v>83</v>
      </c>
    </row>
    <row r="8260" spans="1:6" x14ac:dyDescent="0.2">
      <c r="A8260" s="202" t="s">
        <v>13582</v>
      </c>
      <c r="B8260" s="203">
        <v>133.11000000000001</v>
      </c>
      <c r="D8260" s="53" t="s">
        <v>12398</v>
      </c>
      <c r="E8260" s="55" t="s">
        <v>12397</v>
      </c>
      <c r="F8260" s="53" t="s">
        <v>83</v>
      </c>
    </row>
    <row r="8261" spans="1:6" x14ac:dyDescent="0.2">
      <c r="A8261" s="202" t="s">
        <v>13584</v>
      </c>
      <c r="B8261" s="203">
        <v>125.27</v>
      </c>
      <c r="D8261" s="53" t="s">
        <v>12399</v>
      </c>
      <c r="E8261" s="55" t="s">
        <v>12400</v>
      </c>
      <c r="F8261" s="53" t="s">
        <v>83</v>
      </c>
    </row>
    <row r="8262" spans="1:6" x14ac:dyDescent="0.2">
      <c r="A8262" s="202" t="s">
        <v>13585</v>
      </c>
      <c r="B8262" s="203">
        <v>133.1</v>
      </c>
      <c r="D8262" s="53" t="s">
        <v>12401</v>
      </c>
      <c r="E8262" s="55" t="s">
        <v>12400</v>
      </c>
      <c r="F8262" s="53" t="s">
        <v>83</v>
      </c>
    </row>
    <row r="8263" spans="1:6" x14ac:dyDescent="0.2">
      <c r="A8263" s="202" t="s">
        <v>13587</v>
      </c>
      <c r="B8263" s="203">
        <v>124.54</v>
      </c>
      <c r="D8263" s="53" t="s">
        <v>12402</v>
      </c>
      <c r="E8263" s="55" t="s">
        <v>12403</v>
      </c>
      <c r="F8263" s="53" t="s">
        <v>83</v>
      </c>
    </row>
    <row r="8264" spans="1:6" x14ac:dyDescent="0.2">
      <c r="A8264" s="202" t="s">
        <v>13588</v>
      </c>
      <c r="B8264" s="203">
        <v>121</v>
      </c>
      <c r="D8264" s="53" t="s">
        <v>12404</v>
      </c>
      <c r="E8264" s="55" t="s">
        <v>12403</v>
      </c>
      <c r="F8264" s="53" t="s">
        <v>83</v>
      </c>
    </row>
    <row r="8265" spans="1:6" x14ac:dyDescent="0.2">
      <c r="A8265" s="202" t="s">
        <v>13590</v>
      </c>
      <c r="B8265" s="203">
        <v>113.22</v>
      </c>
      <c r="D8265" s="53" t="s">
        <v>12405</v>
      </c>
      <c r="E8265" s="55" t="s">
        <v>12406</v>
      </c>
      <c r="F8265" s="53" t="s">
        <v>83</v>
      </c>
    </row>
    <row r="8266" spans="1:6" x14ac:dyDescent="0.2">
      <c r="A8266" s="202" t="s">
        <v>13591</v>
      </c>
      <c r="B8266" s="203">
        <v>254.55</v>
      </c>
      <c r="D8266" s="53" t="s">
        <v>12407</v>
      </c>
      <c r="E8266" s="55" t="s">
        <v>12406</v>
      </c>
      <c r="F8266" s="53" t="s">
        <v>83</v>
      </c>
    </row>
    <row r="8267" spans="1:6" x14ac:dyDescent="0.2">
      <c r="A8267" s="202" t="s">
        <v>13593</v>
      </c>
      <c r="B8267" s="203">
        <v>239.12</v>
      </c>
      <c r="D8267" s="53" t="s">
        <v>12408</v>
      </c>
      <c r="E8267" s="55" t="s">
        <v>12409</v>
      </c>
      <c r="F8267" s="53" t="s">
        <v>83</v>
      </c>
    </row>
    <row r="8268" spans="1:6" x14ac:dyDescent="0.2">
      <c r="A8268" s="202" t="s">
        <v>13594</v>
      </c>
      <c r="B8268" s="203">
        <v>35.43</v>
      </c>
      <c r="D8268" s="53" t="s">
        <v>12410</v>
      </c>
      <c r="E8268" s="55" t="s">
        <v>12409</v>
      </c>
      <c r="F8268" s="53" t="s">
        <v>83</v>
      </c>
    </row>
    <row r="8269" spans="1:6" x14ac:dyDescent="0.2">
      <c r="A8269" s="202" t="s">
        <v>13596</v>
      </c>
      <c r="B8269" s="203">
        <v>32.75</v>
      </c>
      <c r="D8269" s="53" t="s">
        <v>12411</v>
      </c>
      <c r="E8269" s="55" t="s">
        <v>12412</v>
      </c>
      <c r="F8269" s="53" t="s">
        <v>83</v>
      </c>
    </row>
    <row r="8270" spans="1:6" x14ac:dyDescent="0.2">
      <c r="A8270" s="202" t="s">
        <v>13597</v>
      </c>
      <c r="B8270" s="203">
        <v>1832.81</v>
      </c>
      <c r="D8270" s="53" t="s">
        <v>12413</v>
      </c>
      <c r="E8270" s="55" t="s">
        <v>12412</v>
      </c>
      <c r="F8270" s="53" t="s">
        <v>83</v>
      </c>
    </row>
    <row r="8271" spans="1:6" x14ac:dyDescent="0.2">
      <c r="A8271" s="202" t="s">
        <v>13599</v>
      </c>
      <c r="B8271" s="203">
        <v>1787.12</v>
      </c>
      <c r="D8271" s="53" t="s">
        <v>12414</v>
      </c>
      <c r="E8271" s="55" t="s">
        <v>12415</v>
      </c>
      <c r="F8271" s="53" t="s">
        <v>83</v>
      </c>
    </row>
    <row r="8272" spans="1:6" x14ac:dyDescent="0.2">
      <c r="A8272" s="202" t="s">
        <v>13600</v>
      </c>
      <c r="B8272" s="203">
        <v>2389.56</v>
      </c>
      <c r="D8272" s="53" t="s">
        <v>12416</v>
      </c>
      <c r="E8272" s="55" t="s">
        <v>12415</v>
      </c>
      <c r="F8272" s="53" t="s">
        <v>83</v>
      </c>
    </row>
    <row r="8273" spans="1:6" x14ac:dyDescent="0.2">
      <c r="A8273" s="202" t="s">
        <v>13602</v>
      </c>
      <c r="B8273" s="203">
        <v>2303.2199999999998</v>
      </c>
      <c r="D8273" s="53" t="s">
        <v>12417</v>
      </c>
      <c r="E8273" s="55" t="s">
        <v>12418</v>
      </c>
      <c r="F8273" s="53" t="s">
        <v>83</v>
      </c>
    </row>
    <row r="8274" spans="1:6" x14ac:dyDescent="0.2">
      <c r="A8274" s="202" t="s">
        <v>13603</v>
      </c>
      <c r="B8274" s="203">
        <v>2263.2600000000002</v>
      </c>
      <c r="D8274" s="53" t="s">
        <v>12419</v>
      </c>
      <c r="E8274" s="55" t="s">
        <v>12418</v>
      </c>
      <c r="F8274" s="53" t="s">
        <v>83</v>
      </c>
    </row>
    <row r="8275" spans="1:6" x14ac:dyDescent="0.2">
      <c r="A8275" s="202" t="s">
        <v>13605</v>
      </c>
      <c r="B8275" s="203">
        <v>2177.35</v>
      </c>
      <c r="D8275" s="53" t="s">
        <v>12420</v>
      </c>
      <c r="E8275" s="55" t="s">
        <v>12421</v>
      </c>
      <c r="F8275" s="53" t="s">
        <v>83</v>
      </c>
    </row>
    <row r="8276" spans="1:6" x14ac:dyDescent="0.2">
      <c r="A8276" s="202" t="s">
        <v>13606</v>
      </c>
      <c r="B8276" s="203">
        <v>8.0399999999999991</v>
      </c>
      <c r="D8276" s="53" t="s">
        <v>12422</v>
      </c>
      <c r="E8276" s="55" t="s">
        <v>12421</v>
      </c>
      <c r="F8276" s="53" t="s">
        <v>83</v>
      </c>
    </row>
    <row r="8277" spans="1:6" x14ac:dyDescent="0.2">
      <c r="A8277" s="202" t="s">
        <v>13608</v>
      </c>
      <c r="B8277" s="203">
        <v>7.79</v>
      </c>
      <c r="D8277" s="53" t="s">
        <v>12423</v>
      </c>
      <c r="E8277" s="55" t="s">
        <v>12424</v>
      </c>
      <c r="F8277" s="53" t="s">
        <v>83</v>
      </c>
    </row>
    <row r="8278" spans="1:6" x14ac:dyDescent="0.2">
      <c r="A8278" s="202" t="s">
        <v>13609</v>
      </c>
      <c r="B8278" s="203">
        <v>73.099999999999994</v>
      </c>
      <c r="D8278" s="53" t="s">
        <v>12425</v>
      </c>
      <c r="E8278" s="55" t="s">
        <v>12424</v>
      </c>
      <c r="F8278" s="53" t="s">
        <v>83</v>
      </c>
    </row>
    <row r="8279" spans="1:6" x14ac:dyDescent="0.2">
      <c r="A8279" s="202" t="s">
        <v>13611</v>
      </c>
      <c r="B8279" s="203">
        <v>69.53</v>
      </c>
      <c r="D8279" s="53" t="s">
        <v>12426</v>
      </c>
      <c r="E8279" s="55" t="s">
        <v>12427</v>
      </c>
      <c r="F8279" s="53" t="s">
        <v>83</v>
      </c>
    </row>
    <row r="8280" spans="1:6" x14ac:dyDescent="0.2">
      <c r="A8280" s="202" t="s">
        <v>13612</v>
      </c>
      <c r="B8280" s="203">
        <v>220.92</v>
      </c>
      <c r="D8280" s="53" t="s">
        <v>12428</v>
      </c>
      <c r="E8280" s="55" t="s">
        <v>12427</v>
      </c>
      <c r="F8280" s="53" t="s">
        <v>83</v>
      </c>
    </row>
    <row r="8281" spans="1:6" x14ac:dyDescent="0.2">
      <c r="A8281" s="202" t="s">
        <v>13614</v>
      </c>
      <c r="B8281" s="203">
        <v>205.21</v>
      </c>
      <c r="D8281" s="53" t="s">
        <v>12429</v>
      </c>
      <c r="E8281" s="55" t="s">
        <v>12430</v>
      </c>
      <c r="F8281" s="53" t="s">
        <v>83</v>
      </c>
    </row>
    <row r="8282" spans="1:6" x14ac:dyDescent="0.2">
      <c r="A8282" s="202" t="s">
        <v>13615</v>
      </c>
      <c r="B8282" s="203">
        <v>341.03</v>
      </c>
      <c r="D8282" s="53" t="s">
        <v>12431</v>
      </c>
      <c r="E8282" s="55" t="s">
        <v>12430</v>
      </c>
      <c r="F8282" s="53" t="s">
        <v>83</v>
      </c>
    </row>
    <row r="8283" spans="1:6" x14ac:dyDescent="0.2">
      <c r="A8283" s="202" t="s">
        <v>13617</v>
      </c>
      <c r="B8283" s="203">
        <v>322.01</v>
      </c>
      <c r="D8283" s="53" t="s">
        <v>12432</v>
      </c>
      <c r="E8283" s="55" t="s">
        <v>12433</v>
      </c>
      <c r="F8283" s="53" t="s">
        <v>83</v>
      </c>
    </row>
    <row r="8284" spans="1:6" x14ac:dyDescent="0.2">
      <c r="A8284" s="202" t="s">
        <v>13618</v>
      </c>
      <c r="B8284" s="203">
        <v>341.03</v>
      </c>
      <c r="D8284" s="53" t="s">
        <v>12434</v>
      </c>
      <c r="E8284" s="55" t="s">
        <v>12433</v>
      </c>
      <c r="F8284" s="53" t="s">
        <v>83</v>
      </c>
    </row>
    <row r="8285" spans="1:6" x14ac:dyDescent="0.2">
      <c r="A8285" s="202" t="s">
        <v>13620</v>
      </c>
      <c r="B8285" s="203">
        <v>322.01</v>
      </c>
      <c r="D8285" s="53" t="s">
        <v>12435</v>
      </c>
      <c r="E8285" s="55" t="s">
        <v>12436</v>
      </c>
      <c r="F8285" s="53" t="s">
        <v>83</v>
      </c>
    </row>
    <row r="8286" spans="1:6" x14ac:dyDescent="0.2">
      <c r="A8286" s="202" t="s">
        <v>13621</v>
      </c>
      <c r="B8286" s="203">
        <v>785.59</v>
      </c>
      <c r="D8286" s="53" t="s">
        <v>12437</v>
      </c>
      <c r="E8286" s="55" t="s">
        <v>12436</v>
      </c>
      <c r="F8286" s="53" t="s">
        <v>83</v>
      </c>
    </row>
    <row r="8287" spans="1:6" x14ac:dyDescent="0.2">
      <c r="A8287" s="202" t="s">
        <v>13623</v>
      </c>
      <c r="B8287" s="203">
        <v>723.45</v>
      </c>
      <c r="D8287" s="53" t="s">
        <v>12438</v>
      </c>
      <c r="E8287" s="55" t="s">
        <v>12439</v>
      </c>
      <c r="F8287" s="53" t="s">
        <v>83</v>
      </c>
    </row>
    <row r="8288" spans="1:6" x14ac:dyDescent="0.2">
      <c r="A8288" s="202" t="s">
        <v>13624</v>
      </c>
      <c r="B8288" s="203">
        <v>741.9</v>
      </c>
      <c r="D8288" s="53" t="s">
        <v>12440</v>
      </c>
      <c r="E8288" s="55" t="s">
        <v>12439</v>
      </c>
      <c r="F8288" s="53" t="s">
        <v>83</v>
      </c>
    </row>
    <row r="8289" spans="1:6" x14ac:dyDescent="0.2">
      <c r="A8289" s="202" t="s">
        <v>13626</v>
      </c>
      <c r="B8289" s="203">
        <v>681.54</v>
      </c>
      <c r="D8289" s="53" t="s">
        <v>12441</v>
      </c>
      <c r="E8289" s="55" t="s">
        <v>12442</v>
      </c>
      <c r="F8289" s="53" t="s">
        <v>83</v>
      </c>
    </row>
    <row r="8290" spans="1:6" x14ac:dyDescent="0.2">
      <c r="A8290" s="202" t="s">
        <v>13627</v>
      </c>
      <c r="B8290" s="203">
        <v>157.19</v>
      </c>
      <c r="D8290" s="53" t="s">
        <v>12443</v>
      </c>
      <c r="E8290" s="55" t="s">
        <v>12442</v>
      </c>
      <c r="F8290" s="53" t="s">
        <v>83</v>
      </c>
    </row>
    <row r="8291" spans="1:6" x14ac:dyDescent="0.2">
      <c r="A8291" s="202" t="s">
        <v>13629</v>
      </c>
      <c r="B8291" s="203">
        <v>156.88999999999999</v>
      </c>
      <c r="D8291" s="53" t="s">
        <v>12444</v>
      </c>
      <c r="E8291" s="55" t="s">
        <v>12445</v>
      </c>
      <c r="F8291" s="53" t="s">
        <v>83</v>
      </c>
    </row>
    <row r="8292" spans="1:6" x14ac:dyDescent="0.2">
      <c r="A8292" s="202" t="s">
        <v>13630</v>
      </c>
      <c r="B8292" s="203">
        <v>197.22</v>
      </c>
      <c r="D8292" s="53" t="s">
        <v>12446</v>
      </c>
      <c r="E8292" s="55" t="s">
        <v>12445</v>
      </c>
      <c r="F8292" s="53" t="s">
        <v>83</v>
      </c>
    </row>
    <row r="8293" spans="1:6" x14ac:dyDescent="0.2">
      <c r="A8293" s="202" t="s">
        <v>13632</v>
      </c>
      <c r="B8293" s="203">
        <v>190.93</v>
      </c>
      <c r="D8293" s="53" t="s">
        <v>12447</v>
      </c>
      <c r="E8293" s="55" t="s">
        <v>12448</v>
      </c>
      <c r="F8293" s="53" t="s">
        <v>201</v>
      </c>
    </row>
    <row r="8294" spans="1:6" x14ac:dyDescent="0.2">
      <c r="A8294" s="202" t="s">
        <v>13633</v>
      </c>
      <c r="B8294" s="203">
        <v>161.16</v>
      </c>
      <c r="D8294" s="53" t="s">
        <v>12449</v>
      </c>
      <c r="E8294" s="55" t="s">
        <v>12448</v>
      </c>
      <c r="F8294" s="53" t="s">
        <v>201</v>
      </c>
    </row>
    <row r="8295" spans="1:6" x14ac:dyDescent="0.2">
      <c r="A8295" s="202" t="s">
        <v>13635</v>
      </c>
      <c r="B8295" s="203">
        <v>160.87</v>
      </c>
      <c r="D8295" s="53" t="s">
        <v>12450</v>
      </c>
      <c r="E8295" s="55" t="s">
        <v>12451</v>
      </c>
      <c r="F8295" s="53" t="s">
        <v>201</v>
      </c>
    </row>
    <row r="8296" spans="1:6" x14ac:dyDescent="0.2">
      <c r="A8296" s="202" t="s">
        <v>13636</v>
      </c>
      <c r="B8296" s="203">
        <v>201.19</v>
      </c>
      <c r="D8296" s="53" t="s">
        <v>12452</v>
      </c>
      <c r="E8296" s="55" t="s">
        <v>12451</v>
      </c>
      <c r="F8296" s="53" t="s">
        <v>201</v>
      </c>
    </row>
    <row r="8297" spans="1:6" x14ac:dyDescent="0.2">
      <c r="A8297" s="202" t="s">
        <v>13638</v>
      </c>
      <c r="B8297" s="203">
        <v>194.91</v>
      </c>
      <c r="D8297" s="53" t="s">
        <v>12453</v>
      </c>
      <c r="E8297" s="55" t="s">
        <v>12454</v>
      </c>
      <c r="F8297" s="53" t="s">
        <v>201</v>
      </c>
    </row>
    <row r="8298" spans="1:6" x14ac:dyDescent="0.2">
      <c r="A8298" s="202" t="s">
        <v>35477</v>
      </c>
      <c r="B8298" s="203">
        <v>24.41</v>
      </c>
      <c r="D8298" s="53" t="s">
        <v>12455</v>
      </c>
      <c r="E8298" s="55" t="s">
        <v>12454</v>
      </c>
      <c r="F8298" s="53" t="s">
        <v>201</v>
      </c>
    </row>
    <row r="8299" spans="1:6" x14ac:dyDescent="0.2">
      <c r="A8299" s="202" t="s">
        <v>35478</v>
      </c>
      <c r="B8299" s="203">
        <v>22.99</v>
      </c>
      <c r="D8299" s="53" t="s">
        <v>12456</v>
      </c>
      <c r="E8299" s="55" t="s">
        <v>12457</v>
      </c>
      <c r="F8299" s="53" t="s">
        <v>201</v>
      </c>
    </row>
    <row r="8300" spans="1:6" x14ac:dyDescent="0.2">
      <c r="A8300" s="202" t="s">
        <v>35479</v>
      </c>
      <c r="B8300" s="203">
        <v>21.01</v>
      </c>
      <c r="D8300" s="53" t="s">
        <v>12458</v>
      </c>
      <c r="E8300" s="55" t="s">
        <v>12457</v>
      </c>
      <c r="F8300" s="53" t="s">
        <v>201</v>
      </c>
    </row>
    <row r="8301" spans="1:6" x14ac:dyDescent="0.2">
      <c r="A8301" s="202" t="s">
        <v>35480</v>
      </c>
      <c r="B8301" s="203">
        <v>19.68</v>
      </c>
      <c r="D8301" s="53" t="s">
        <v>12459</v>
      </c>
      <c r="E8301" s="55" t="s">
        <v>12460</v>
      </c>
      <c r="F8301" s="53" t="s">
        <v>201</v>
      </c>
    </row>
    <row r="8302" spans="1:6" x14ac:dyDescent="0.2">
      <c r="A8302" s="202" t="s">
        <v>35481</v>
      </c>
      <c r="B8302" s="203">
        <v>22.66</v>
      </c>
      <c r="D8302" s="53" t="s">
        <v>12461</v>
      </c>
      <c r="E8302" s="55" t="s">
        <v>12460</v>
      </c>
      <c r="F8302" s="53" t="s">
        <v>201</v>
      </c>
    </row>
    <row r="8303" spans="1:6" x14ac:dyDescent="0.2">
      <c r="A8303" s="202" t="s">
        <v>35482</v>
      </c>
      <c r="B8303" s="203">
        <v>21.24</v>
      </c>
      <c r="D8303" s="53" t="s">
        <v>12462</v>
      </c>
      <c r="E8303" s="55" t="s">
        <v>12463</v>
      </c>
      <c r="F8303" s="53" t="s">
        <v>201</v>
      </c>
    </row>
    <row r="8304" spans="1:6" x14ac:dyDescent="0.2">
      <c r="A8304" s="202" t="s">
        <v>35483</v>
      </c>
      <c r="B8304" s="203">
        <v>16.809999999999999</v>
      </c>
      <c r="D8304" s="53" t="s">
        <v>12464</v>
      </c>
      <c r="E8304" s="55" t="s">
        <v>12463</v>
      </c>
      <c r="F8304" s="53" t="s">
        <v>201</v>
      </c>
    </row>
    <row r="8305" spans="1:6" x14ac:dyDescent="0.2">
      <c r="A8305" s="202" t="s">
        <v>35484</v>
      </c>
      <c r="B8305" s="203">
        <v>15.6</v>
      </c>
      <c r="D8305" s="53" t="s">
        <v>12465</v>
      </c>
      <c r="E8305" s="55" t="s">
        <v>12466</v>
      </c>
      <c r="F8305" s="53" t="s">
        <v>201</v>
      </c>
    </row>
    <row r="8306" spans="1:6" x14ac:dyDescent="0.2">
      <c r="A8306" s="202" t="s">
        <v>13711</v>
      </c>
      <c r="B8306" s="203">
        <v>175.05</v>
      </c>
      <c r="D8306" s="53" t="s">
        <v>12467</v>
      </c>
      <c r="E8306" s="55" t="s">
        <v>12466</v>
      </c>
      <c r="F8306" s="53" t="s">
        <v>201</v>
      </c>
    </row>
    <row r="8307" spans="1:6" x14ac:dyDescent="0.2">
      <c r="A8307" s="202" t="s">
        <v>13713</v>
      </c>
      <c r="B8307" s="203">
        <v>165.57</v>
      </c>
      <c r="D8307" s="53" t="s">
        <v>12468</v>
      </c>
      <c r="E8307" s="55" t="s">
        <v>12469</v>
      </c>
      <c r="F8307" s="53" t="s">
        <v>83</v>
      </c>
    </row>
    <row r="8308" spans="1:6" x14ac:dyDescent="0.2">
      <c r="A8308" s="202" t="s">
        <v>13714</v>
      </c>
      <c r="B8308" s="203">
        <v>51.04</v>
      </c>
      <c r="D8308" s="53" t="s">
        <v>12470</v>
      </c>
      <c r="E8308" s="55" t="s">
        <v>12469</v>
      </c>
      <c r="F8308" s="53" t="s">
        <v>83</v>
      </c>
    </row>
    <row r="8309" spans="1:6" x14ac:dyDescent="0.2">
      <c r="A8309" s="202" t="s">
        <v>13716</v>
      </c>
      <c r="B8309" s="203">
        <v>49.44</v>
      </c>
      <c r="D8309" s="53" t="s">
        <v>12471</v>
      </c>
      <c r="E8309" s="55" t="s">
        <v>12472</v>
      </c>
      <c r="F8309" s="53" t="s">
        <v>83</v>
      </c>
    </row>
    <row r="8310" spans="1:6" x14ac:dyDescent="0.2">
      <c r="A8310" s="202" t="s">
        <v>13717</v>
      </c>
      <c r="B8310" s="203">
        <v>42.79</v>
      </c>
      <c r="D8310" s="53" t="s">
        <v>12473</v>
      </c>
      <c r="E8310" s="55" t="s">
        <v>12472</v>
      </c>
      <c r="F8310" s="53" t="s">
        <v>83</v>
      </c>
    </row>
    <row r="8311" spans="1:6" x14ac:dyDescent="0.2">
      <c r="A8311" s="202" t="s">
        <v>13719</v>
      </c>
      <c r="B8311" s="203">
        <v>41.45</v>
      </c>
      <c r="D8311" s="53" t="s">
        <v>12474</v>
      </c>
      <c r="E8311" s="55" t="s">
        <v>12475</v>
      </c>
      <c r="F8311" s="53" t="s">
        <v>83</v>
      </c>
    </row>
    <row r="8312" spans="1:6" x14ac:dyDescent="0.2">
      <c r="A8312" s="202" t="s">
        <v>13720</v>
      </c>
      <c r="B8312" s="203">
        <v>31.23</v>
      </c>
      <c r="D8312" s="53" t="s">
        <v>12476</v>
      </c>
      <c r="E8312" s="55" t="s">
        <v>12475</v>
      </c>
      <c r="F8312" s="53" t="s">
        <v>83</v>
      </c>
    </row>
    <row r="8313" spans="1:6" x14ac:dyDescent="0.2">
      <c r="A8313" s="202" t="s">
        <v>13722</v>
      </c>
      <c r="B8313" s="203">
        <v>30.24</v>
      </c>
      <c r="D8313" s="53" t="s">
        <v>12477</v>
      </c>
      <c r="E8313" s="55" t="s">
        <v>12478</v>
      </c>
      <c r="F8313" s="53" t="s">
        <v>83</v>
      </c>
    </row>
    <row r="8314" spans="1:6" x14ac:dyDescent="0.2">
      <c r="A8314" s="202" t="s">
        <v>13723</v>
      </c>
      <c r="B8314" s="203">
        <v>25.57</v>
      </c>
      <c r="D8314" s="53" t="s">
        <v>12479</v>
      </c>
      <c r="E8314" s="55" t="s">
        <v>12478</v>
      </c>
      <c r="F8314" s="53" t="s">
        <v>83</v>
      </c>
    </row>
    <row r="8315" spans="1:6" x14ac:dyDescent="0.2">
      <c r="A8315" s="202" t="s">
        <v>13725</v>
      </c>
      <c r="B8315" s="203">
        <v>24.77</v>
      </c>
      <c r="D8315" s="53" t="s">
        <v>12480</v>
      </c>
      <c r="E8315" s="55" t="s">
        <v>12481</v>
      </c>
      <c r="F8315" s="53" t="s">
        <v>83</v>
      </c>
    </row>
    <row r="8316" spans="1:6" x14ac:dyDescent="0.2">
      <c r="A8316" s="202" t="s">
        <v>13726</v>
      </c>
      <c r="B8316" s="203">
        <v>25.02</v>
      </c>
      <c r="D8316" s="53" t="s">
        <v>12482</v>
      </c>
      <c r="E8316" s="55" t="s">
        <v>12481</v>
      </c>
      <c r="F8316" s="53" t="s">
        <v>83</v>
      </c>
    </row>
    <row r="8317" spans="1:6" x14ac:dyDescent="0.2">
      <c r="A8317" s="202" t="s">
        <v>13728</v>
      </c>
      <c r="B8317" s="203">
        <v>24.23</v>
      </c>
      <c r="D8317" s="53" t="s">
        <v>12483</v>
      </c>
      <c r="E8317" s="55" t="s">
        <v>12484</v>
      </c>
      <c r="F8317" s="53" t="s">
        <v>83</v>
      </c>
    </row>
    <row r="8318" spans="1:6" x14ac:dyDescent="0.2">
      <c r="A8318" s="202" t="s">
        <v>13729</v>
      </c>
      <c r="B8318" s="203">
        <v>11.16</v>
      </c>
      <c r="D8318" s="53" t="s">
        <v>12485</v>
      </c>
      <c r="E8318" s="55" t="s">
        <v>12484</v>
      </c>
      <c r="F8318" s="53" t="s">
        <v>83</v>
      </c>
    </row>
    <row r="8319" spans="1:6" x14ac:dyDescent="0.2">
      <c r="A8319" s="202" t="s">
        <v>13731</v>
      </c>
      <c r="B8319" s="203">
        <v>10.8</v>
      </c>
      <c r="D8319" s="53" t="s">
        <v>12486</v>
      </c>
      <c r="E8319" s="55" t="s">
        <v>12487</v>
      </c>
      <c r="F8319" s="53" t="s">
        <v>83</v>
      </c>
    </row>
    <row r="8320" spans="1:6" x14ac:dyDescent="0.2">
      <c r="A8320" s="202" t="s">
        <v>13732</v>
      </c>
      <c r="B8320" s="203">
        <v>139.63999999999999</v>
      </c>
      <c r="D8320" s="53" t="s">
        <v>12488</v>
      </c>
      <c r="E8320" s="55" t="s">
        <v>12487</v>
      </c>
      <c r="F8320" s="53" t="s">
        <v>83</v>
      </c>
    </row>
    <row r="8321" spans="1:6" x14ac:dyDescent="0.2">
      <c r="A8321" s="202" t="s">
        <v>13734</v>
      </c>
      <c r="B8321" s="203">
        <v>137.52000000000001</v>
      </c>
      <c r="D8321" s="53" t="s">
        <v>12489</v>
      </c>
      <c r="E8321" s="55" t="s">
        <v>12490</v>
      </c>
      <c r="F8321" s="53" t="s">
        <v>201</v>
      </c>
    </row>
    <row r="8322" spans="1:6" x14ac:dyDescent="0.2">
      <c r="A8322" s="202" t="s">
        <v>13735</v>
      </c>
      <c r="B8322" s="203">
        <v>102.4</v>
      </c>
      <c r="D8322" s="53" t="s">
        <v>12491</v>
      </c>
      <c r="E8322" s="55" t="s">
        <v>12490</v>
      </c>
      <c r="F8322" s="53" t="s">
        <v>201</v>
      </c>
    </row>
    <row r="8323" spans="1:6" x14ac:dyDescent="0.2">
      <c r="A8323" s="202" t="s">
        <v>13737</v>
      </c>
      <c r="B8323" s="203">
        <v>100.28</v>
      </c>
      <c r="D8323" s="53" t="s">
        <v>12492</v>
      </c>
      <c r="E8323" s="55" t="s">
        <v>12493</v>
      </c>
      <c r="F8323" s="53" t="s">
        <v>201</v>
      </c>
    </row>
    <row r="8324" spans="1:6" x14ac:dyDescent="0.2">
      <c r="A8324" s="202" t="s">
        <v>13738</v>
      </c>
      <c r="B8324" s="203">
        <v>17.079999999999998</v>
      </c>
      <c r="D8324" s="53" t="s">
        <v>12494</v>
      </c>
      <c r="E8324" s="55" t="s">
        <v>12493</v>
      </c>
      <c r="F8324" s="53" t="s">
        <v>201</v>
      </c>
    </row>
    <row r="8325" spans="1:6" x14ac:dyDescent="0.2">
      <c r="A8325" s="202" t="s">
        <v>13740</v>
      </c>
      <c r="B8325" s="203">
        <v>16.09</v>
      </c>
      <c r="D8325" s="53" t="s">
        <v>12495</v>
      </c>
      <c r="E8325" s="55" t="s">
        <v>12496</v>
      </c>
      <c r="F8325" s="53" t="s">
        <v>201</v>
      </c>
    </row>
    <row r="8326" spans="1:6" x14ac:dyDescent="0.2">
      <c r="A8326" s="202" t="s">
        <v>13741</v>
      </c>
      <c r="B8326" s="203">
        <v>20.78</v>
      </c>
      <c r="D8326" s="53" t="s">
        <v>12497</v>
      </c>
      <c r="E8326" s="55" t="s">
        <v>12496</v>
      </c>
      <c r="F8326" s="53" t="s">
        <v>201</v>
      </c>
    </row>
    <row r="8327" spans="1:6" x14ac:dyDescent="0.2">
      <c r="A8327" s="202" t="s">
        <v>13743</v>
      </c>
      <c r="B8327" s="203">
        <v>19.29</v>
      </c>
      <c r="D8327" s="53" t="s">
        <v>12498</v>
      </c>
      <c r="E8327" s="55" t="s">
        <v>12499</v>
      </c>
      <c r="F8327" s="53" t="s">
        <v>201</v>
      </c>
    </row>
    <row r="8328" spans="1:6" x14ac:dyDescent="0.2">
      <c r="A8328" s="202" t="s">
        <v>13744</v>
      </c>
      <c r="B8328" s="203">
        <v>15.65</v>
      </c>
      <c r="D8328" s="53" t="s">
        <v>12500</v>
      </c>
      <c r="E8328" s="55" t="s">
        <v>12499</v>
      </c>
      <c r="F8328" s="53" t="s">
        <v>201</v>
      </c>
    </row>
    <row r="8329" spans="1:6" x14ac:dyDescent="0.2">
      <c r="A8329" s="202" t="s">
        <v>13746</v>
      </c>
      <c r="B8329" s="203">
        <v>14.66</v>
      </c>
      <c r="D8329" s="53" t="s">
        <v>12501</v>
      </c>
      <c r="E8329" s="55" t="s">
        <v>12502</v>
      </c>
      <c r="F8329" s="53" t="s">
        <v>201</v>
      </c>
    </row>
    <row r="8330" spans="1:6" x14ac:dyDescent="0.2">
      <c r="A8330" s="202" t="s">
        <v>13747</v>
      </c>
      <c r="B8330" s="203">
        <v>19.149999999999999</v>
      </c>
      <c r="D8330" s="53" t="s">
        <v>12503</v>
      </c>
      <c r="E8330" s="55" t="s">
        <v>12502</v>
      </c>
      <c r="F8330" s="53" t="s">
        <v>201</v>
      </c>
    </row>
    <row r="8331" spans="1:6" x14ac:dyDescent="0.2">
      <c r="A8331" s="202" t="s">
        <v>13749</v>
      </c>
      <c r="B8331" s="203">
        <v>17.89</v>
      </c>
      <c r="D8331" s="53" t="s">
        <v>12504</v>
      </c>
      <c r="E8331" s="55" t="s">
        <v>12505</v>
      </c>
      <c r="F8331" s="53" t="s">
        <v>201</v>
      </c>
    </row>
    <row r="8332" spans="1:6" x14ac:dyDescent="0.2">
      <c r="A8332" s="202" t="s">
        <v>13750</v>
      </c>
      <c r="B8332" s="203">
        <v>16.38</v>
      </c>
      <c r="D8332" s="53" t="s">
        <v>12506</v>
      </c>
      <c r="E8332" s="55" t="s">
        <v>12505</v>
      </c>
      <c r="F8332" s="53" t="s">
        <v>201</v>
      </c>
    </row>
    <row r="8333" spans="1:6" x14ac:dyDescent="0.2">
      <c r="A8333" s="202" t="s">
        <v>13752</v>
      </c>
      <c r="B8333" s="203">
        <v>15.69</v>
      </c>
      <c r="D8333" s="53" t="s">
        <v>12507</v>
      </c>
      <c r="E8333" s="55" t="s">
        <v>12508</v>
      </c>
      <c r="F8333" s="53" t="s">
        <v>201</v>
      </c>
    </row>
    <row r="8334" spans="1:6" x14ac:dyDescent="0.2">
      <c r="A8334" s="202" t="s">
        <v>13753</v>
      </c>
      <c r="B8334" s="203">
        <v>21.56</v>
      </c>
      <c r="D8334" s="53" t="s">
        <v>12509</v>
      </c>
      <c r="E8334" s="55" t="s">
        <v>12508</v>
      </c>
      <c r="F8334" s="53" t="s">
        <v>201</v>
      </c>
    </row>
    <row r="8335" spans="1:6" x14ac:dyDescent="0.2">
      <c r="A8335" s="202" t="s">
        <v>13755</v>
      </c>
      <c r="B8335" s="203">
        <v>20.170000000000002</v>
      </c>
      <c r="D8335" s="53" t="s">
        <v>12510</v>
      </c>
      <c r="E8335" s="55" t="s">
        <v>12511</v>
      </c>
      <c r="F8335" s="53" t="s">
        <v>201</v>
      </c>
    </row>
    <row r="8336" spans="1:6" x14ac:dyDescent="0.2">
      <c r="A8336" s="202" t="s">
        <v>13756</v>
      </c>
      <c r="B8336" s="203">
        <v>17.420000000000002</v>
      </c>
      <c r="D8336" s="53" t="s">
        <v>12512</v>
      </c>
      <c r="E8336" s="55" t="s">
        <v>12511</v>
      </c>
      <c r="F8336" s="53" t="s">
        <v>201</v>
      </c>
    </row>
    <row r="8337" spans="1:6" x14ac:dyDescent="0.2">
      <c r="A8337" s="202" t="s">
        <v>13758</v>
      </c>
      <c r="B8337" s="203">
        <v>16.59</v>
      </c>
      <c r="D8337" s="53" t="s">
        <v>12513</v>
      </c>
      <c r="E8337" s="55" t="s">
        <v>12514</v>
      </c>
      <c r="F8337" s="53" t="s">
        <v>201</v>
      </c>
    </row>
    <row r="8338" spans="1:6" x14ac:dyDescent="0.2">
      <c r="A8338" s="202" t="s">
        <v>13759</v>
      </c>
      <c r="B8338" s="203">
        <v>14.86</v>
      </c>
      <c r="D8338" s="53" t="s">
        <v>12515</v>
      </c>
      <c r="E8338" s="55" t="s">
        <v>12514</v>
      </c>
      <c r="F8338" s="53" t="s">
        <v>201</v>
      </c>
    </row>
    <row r="8339" spans="1:6" x14ac:dyDescent="0.2">
      <c r="A8339" s="202" t="s">
        <v>13761</v>
      </c>
      <c r="B8339" s="203">
        <v>14.17</v>
      </c>
      <c r="D8339" s="53" t="s">
        <v>12516</v>
      </c>
      <c r="E8339" s="55" t="s">
        <v>12517</v>
      </c>
      <c r="F8339" s="53" t="s">
        <v>201</v>
      </c>
    </row>
    <row r="8340" spans="1:6" x14ac:dyDescent="0.2">
      <c r="A8340" s="202" t="s">
        <v>13762</v>
      </c>
      <c r="B8340" s="203">
        <v>9.09</v>
      </c>
      <c r="D8340" s="53" t="s">
        <v>12518</v>
      </c>
      <c r="E8340" s="55" t="s">
        <v>12517</v>
      </c>
      <c r="F8340" s="53" t="s">
        <v>201</v>
      </c>
    </row>
    <row r="8341" spans="1:6" x14ac:dyDescent="0.2">
      <c r="A8341" s="202" t="s">
        <v>13764</v>
      </c>
      <c r="B8341" s="203">
        <v>8.99</v>
      </c>
      <c r="D8341" s="53" t="s">
        <v>12519</v>
      </c>
      <c r="E8341" s="55" t="s">
        <v>12520</v>
      </c>
      <c r="F8341" s="53" t="s">
        <v>201</v>
      </c>
    </row>
    <row r="8342" spans="1:6" x14ac:dyDescent="0.2">
      <c r="A8342" s="202" t="s">
        <v>13765</v>
      </c>
      <c r="B8342" s="203">
        <v>12.85</v>
      </c>
      <c r="D8342" s="53" t="s">
        <v>12521</v>
      </c>
      <c r="E8342" s="55" t="s">
        <v>12520</v>
      </c>
      <c r="F8342" s="53" t="s">
        <v>201</v>
      </c>
    </row>
    <row r="8343" spans="1:6" x14ac:dyDescent="0.2">
      <c r="A8343" s="202" t="s">
        <v>13767</v>
      </c>
      <c r="B8343" s="203">
        <v>11.89</v>
      </c>
      <c r="D8343" s="53" t="s">
        <v>12522</v>
      </c>
      <c r="E8343" s="55" t="s">
        <v>12523</v>
      </c>
      <c r="F8343" s="53" t="s">
        <v>201</v>
      </c>
    </row>
    <row r="8344" spans="1:6" x14ac:dyDescent="0.2">
      <c r="A8344" s="202" t="s">
        <v>13768</v>
      </c>
      <c r="B8344" s="203">
        <v>29.92</v>
      </c>
      <c r="D8344" s="53" t="s">
        <v>12524</v>
      </c>
      <c r="E8344" s="55" t="s">
        <v>12523</v>
      </c>
      <c r="F8344" s="53" t="s">
        <v>201</v>
      </c>
    </row>
    <row r="8345" spans="1:6" x14ac:dyDescent="0.2">
      <c r="A8345" s="202" t="s">
        <v>13770</v>
      </c>
      <c r="B8345" s="203">
        <v>29.05</v>
      </c>
      <c r="D8345" s="53" t="s">
        <v>12525</v>
      </c>
      <c r="E8345" s="55" t="s">
        <v>12526</v>
      </c>
      <c r="F8345" s="53" t="s">
        <v>201</v>
      </c>
    </row>
    <row r="8346" spans="1:6" x14ac:dyDescent="0.2">
      <c r="A8346" s="202" t="s">
        <v>13771</v>
      </c>
      <c r="B8346" s="203">
        <v>14.6</v>
      </c>
      <c r="D8346" s="53" t="s">
        <v>12527</v>
      </c>
      <c r="E8346" s="55" t="s">
        <v>12526</v>
      </c>
      <c r="F8346" s="53" t="s">
        <v>201</v>
      </c>
    </row>
    <row r="8347" spans="1:6" x14ac:dyDescent="0.2">
      <c r="A8347" s="202" t="s">
        <v>13773</v>
      </c>
      <c r="B8347" s="203">
        <v>13.52</v>
      </c>
      <c r="D8347" s="53" t="s">
        <v>12528</v>
      </c>
      <c r="E8347" s="55" t="s">
        <v>12529</v>
      </c>
      <c r="F8347" s="53" t="s">
        <v>201</v>
      </c>
    </row>
    <row r="8348" spans="1:6" x14ac:dyDescent="0.2">
      <c r="A8348" s="202" t="s">
        <v>13774</v>
      </c>
      <c r="B8348" s="203">
        <v>30.32</v>
      </c>
      <c r="D8348" s="53" t="s">
        <v>12530</v>
      </c>
      <c r="E8348" s="55" t="s">
        <v>12529</v>
      </c>
      <c r="F8348" s="53" t="s">
        <v>201</v>
      </c>
    </row>
    <row r="8349" spans="1:6" x14ac:dyDescent="0.2">
      <c r="A8349" s="202" t="s">
        <v>13776</v>
      </c>
      <c r="B8349" s="203">
        <v>28.29</v>
      </c>
      <c r="D8349" s="53" t="s">
        <v>12531</v>
      </c>
      <c r="E8349" s="55" t="s">
        <v>12532</v>
      </c>
      <c r="F8349" s="53" t="s">
        <v>201</v>
      </c>
    </row>
    <row r="8350" spans="1:6" x14ac:dyDescent="0.2">
      <c r="A8350" s="202" t="s">
        <v>13777</v>
      </c>
      <c r="B8350" s="203">
        <v>49.82</v>
      </c>
      <c r="D8350" s="53" t="s">
        <v>12533</v>
      </c>
      <c r="E8350" s="55" t="s">
        <v>12532</v>
      </c>
      <c r="F8350" s="53" t="s">
        <v>201</v>
      </c>
    </row>
    <row r="8351" spans="1:6" x14ac:dyDescent="0.2">
      <c r="A8351" s="202" t="s">
        <v>13779</v>
      </c>
      <c r="B8351" s="203">
        <v>47.79</v>
      </c>
      <c r="D8351" s="53" t="s">
        <v>12534</v>
      </c>
      <c r="E8351" s="55" t="s">
        <v>12535</v>
      </c>
      <c r="F8351" s="53" t="s">
        <v>201</v>
      </c>
    </row>
    <row r="8352" spans="1:6" x14ac:dyDescent="0.2">
      <c r="A8352" s="202" t="s">
        <v>13780</v>
      </c>
      <c r="B8352" s="203">
        <v>6.11</v>
      </c>
      <c r="D8352" s="53" t="s">
        <v>12536</v>
      </c>
      <c r="E8352" s="55" t="s">
        <v>12535</v>
      </c>
      <c r="F8352" s="53" t="s">
        <v>201</v>
      </c>
    </row>
    <row r="8353" spans="1:6" x14ac:dyDescent="0.2">
      <c r="A8353" s="202" t="s">
        <v>13782</v>
      </c>
      <c r="B8353" s="203">
        <v>5.31</v>
      </c>
      <c r="D8353" s="53" t="s">
        <v>12537</v>
      </c>
      <c r="E8353" s="55" t="s">
        <v>12538</v>
      </c>
      <c r="F8353" s="53" t="s">
        <v>201</v>
      </c>
    </row>
    <row r="8354" spans="1:6" x14ac:dyDescent="0.2">
      <c r="A8354" s="202" t="s">
        <v>13783</v>
      </c>
      <c r="B8354" s="203">
        <v>6.11</v>
      </c>
      <c r="D8354" s="53" t="s">
        <v>12539</v>
      </c>
      <c r="E8354" s="55" t="s">
        <v>12538</v>
      </c>
      <c r="F8354" s="53" t="s">
        <v>201</v>
      </c>
    </row>
    <row r="8355" spans="1:6" x14ac:dyDescent="0.2">
      <c r="A8355" s="202" t="s">
        <v>13785</v>
      </c>
      <c r="B8355" s="203">
        <v>5.31</v>
      </c>
      <c r="D8355" s="53" t="s">
        <v>12540</v>
      </c>
      <c r="E8355" s="55" t="s">
        <v>12541</v>
      </c>
      <c r="F8355" s="53" t="s">
        <v>201</v>
      </c>
    </row>
    <row r="8356" spans="1:6" x14ac:dyDescent="0.2">
      <c r="A8356" s="202" t="s">
        <v>35485</v>
      </c>
      <c r="B8356" s="203">
        <v>20.170000000000002</v>
      </c>
      <c r="D8356" s="53" t="s">
        <v>12542</v>
      </c>
      <c r="E8356" s="55" t="s">
        <v>12541</v>
      </c>
      <c r="F8356" s="53" t="s">
        <v>201</v>
      </c>
    </row>
    <row r="8357" spans="1:6" x14ac:dyDescent="0.2">
      <c r="A8357" s="202" t="s">
        <v>35486</v>
      </c>
      <c r="B8357" s="203">
        <v>19.68</v>
      </c>
      <c r="D8357" s="53" t="s">
        <v>12543</v>
      </c>
      <c r="E8357" s="55" t="s">
        <v>12544</v>
      </c>
      <c r="F8357" s="53" t="s">
        <v>201</v>
      </c>
    </row>
    <row r="8358" spans="1:6" x14ac:dyDescent="0.2">
      <c r="A8358" s="202" t="s">
        <v>13789</v>
      </c>
      <c r="B8358" s="203">
        <v>111.07</v>
      </c>
      <c r="D8358" s="53" t="s">
        <v>12545</v>
      </c>
      <c r="E8358" s="55" t="s">
        <v>12544</v>
      </c>
      <c r="F8358" s="53" t="s">
        <v>201</v>
      </c>
    </row>
    <row r="8359" spans="1:6" x14ac:dyDescent="0.2">
      <c r="A8359" s="202" t="s">
        <v>13791</v>
      </c>
      <c r="B8359" s="203">
        <v>111.03</v>
      </c>
      <c r="D8359" s="53" t="s">
        <v>12546</v>
      </c>
      <c r="E8359" s="55" t="s">
        <v>12547</v>
      </c>
      <c r="F8359" s="53" t="s">
        <v>201</v>
      </c>
    </row>
    <row r="8360" spans="1:6" x14ac:dyDescent="0.2">
      <c r="A8360" s="202" t="s">
        <v>13792</v>
      </c>
      <c r="B8360" s="203">
        <v>64.38</v>
      </c>
      <c r="D8360" s="53" t="s">
        <v>12548</v>
      </c>
      <c r="E8360" s="55" t="s">
        <v>12547</v>
      </c>
      <c r="F8360" s="53" t="s">
        <v>201</v>
      </c>
    </row>
    <row r="8361" spans="1:6" x14ac:dyDescent="0.2">
      <c r="A8361" s="202" t="s">
        <v>13794</v>
      </c>
      <c r="B8361" s="203">
        <v>60.27</v>
      </c>
      <c r="D8361" s="53" t="s">
        <v>12549</v>
      </c>
      <c r="E8361" s="55" t="s">
        <v>12550</v>
      </c>
      <c r="F8361" s="53" t="s">
        <v>201</v>
      </c>
    </row>
    <row r="8362" spans="1:6" x14ac:dyDescent="0.2">
      <c r="A8362" s="202" t="s">
        <v>13795</v>
      </c>
      <c r="B8362" s="203">
        <v>7.39</v>
      </c>
      <c r="D8362" s="53" t="s">
        <v>12551</v>
      </c>
      <c r="E8362" s="55" t="s">
        <v>12550</v>
      </c>
      <c r="F8362" s="53" t="s">
        <v>201</v>
      </c>
    </row>
    <row r="8363" spans="1:6" x14ac:dyDescent="0.2">
      <c r="A8363" s="202" t="s">
        <v>13797</v>
      </c>
      <c r="B8363" s="203">
        <v>6.4</v>
      </c>
      <c r="D8363" s="53" t="s">
        <v>12552</v>
      </c>
      <c r="E8363" s="55" t="s">
        <v>12553</v>
      </c>
      <c r="F8363" s="53" t="s">
        <v>201</v>
      </c>
    </row>
    <row r="8364" spans="1:6" x14ac:dyDescent="0.2">
      <c r="A8364" s="202" t="s">
        <v>13798</v>
      </c>
      <c r="B8364" s="203">
        <v>6.65</v>
      </c>
      <c r="D8364" s="53" t="s">
        <v>12554</v>
      </c>
      <c r="E8364" s="55" t="s">
        <v>12553</v>
      </c>
      <c r="F8364" s="53" t="s">
        <v>201</v>
      </c>
    </row>
    <row r="8365" spans="1:6" x14ac:dyDescent="0.2">
      <c r="A8365" s="202" t="s">
        <v>13800</v>
      </c>
      <c r="B8365" s="203">
        <v>5.76</v>
      </c>
      <c r="D8365" s="53" t="s">
        <v>12555</v>
      </c>
      <c r="E8365" s="55" t="s">
        <v>12556</v>
      </c>
      <c r="F8365" s="53" t="s">
        <v>201</v>
      </c>
    </row>
    <row r="8366" spans="1:6" x14ac:dyDescent="0.2">
      <c r="A8366" s="202" t="s">
        <v>13801</v>
      </c>
      <c r="B8366" s="203">
        <v>5.17</v>
      </c>
      <c r="D8366" s="53" t="s">
        <v>12557</v>
      </c>
      <c r="E8366" s="55" t="s">
        <v>12556</v>
      </c>
      <c r="F8366" s="53" t="s">
        <v>201</v>
      </c>
    </row>
    <row r="8367" spans="1:6" x14ac:dyDescent="0.2">
      <c r="A8367" s="202" t="s">
        <v>13803</v>
      </c>
      <c r="B8367" s="203">
        <v>4.4800000000000004</v>
      </c>
      <c r="D8367" s="53" t="s">
        <v>12558</v>
      </c>
      <c r="E8367" s="55" t="s">
        <v>12559</v>
      </c>
      <c r="F8367" s="53" t="s">
        <v>83</v>
      </c>
    </row>
    <row r="8368" spans="1:6" x14ac:dyDescent="0.2">
      <c r="A8368" s="202" t="s">
        <v>13804</v>
      </c>
      <c r="B8368" s="203">
        <v>2.36</v>
      </c>
      <c r="D8368" s="53" t="s">
        <v>12560</v>
      </c>
      <c r="E8368" s="55" t="s">
        <v>12559</v>
      </c>
      <c r="F8368" s="53" t="s">
        <v>83</v>
      </c>
    </row>
    <row r="8369" spans="1:6" x14ac:dyDescent="0.2">
      <c r="A8369" s="202" t="s">
        <v>13806</v>
      </c>
      <c r="B8369" s="203">
        <v>2.0499999999999998</v>
      </c>
      <c r="D8369" s="53" t="s">
        <v>12561</v>
      </c>
      <c r="E8369" s="55" t="s">
        <v>12562</v>
      </c>
      <c r="F8369" s="53" t="s">
        <v>83</v>
      </c>
    </row>
    <row r="8370" spans="1:6" x14ac:dyDescent="0.2">
      <c r="A8370" s="202" t="s">
        <v>13807</v>
      </c>
      <c r="B8370" s="203">
        <v>2.0299999999999998</v>
      </c>
      <c r="D8370" s="53" t="s">
        <v>12563</v>
      </c>
      <c r="E8370" s="55" t="s">
        <v>12562</v>
      </c>
      <c r="F8370" s="53" t="s">
        <v>83</v>
      </c>
    </row>
    <row r="8371" spans="1:6" x14ac:dyDescent="0.2">
      <c r="A8371" s="202" t="s">
        <v>13809</v>
      </c>
      <c r="B8371" s="203">
        <v>1.76</v>
      </c>
      <c r="D8371" s="53" t="s">
        <v>12564</v>
      </c>
      <c r="E8371" s="55" t="s">
        <v>12565</v>
      </c>
      <c r="F8371" s="53" t="s">
        <v>83</v>
      </c>
    </row>
    <row r="8372" spans="1:6" x14ac:dyDescent="0.2">
      <c r="A8372" s="202" t="s">
        <v>13810</v>
      </c>
      <c r="B8372" s="203">
        <v>4.07</v>
      </c>
      <c r="D8372" s="53" t="s">
        <v>12566</v>
      </c>
      <c r="E8372" s="55" t="s">
        <v>12565</v>
      </c>
      <c r="F8372" s="53" t="s">
        <v>83</v>
      </c>
    </row>
    <row r="8373" spans="1:6" x14ac:dyDescent="0.2">
      <c r="A8373" s="202" t="s">
        <v>13812</v>
      </c>
      <c r="B8373" s="203">
        <v>3.53</v>
      </c>
      <c r="D8373" s="53" t="s">
        <v>12567</v>
      </c>
      <c r="E8373" s="55" t="s">
        <v>12568</v>
      </c>
      <c r="F8373" s="53" t="s">
        <v>83</v>
      </c>
    </row>
    <row r="8374" spans="1:6" x14ac:dyDescent="0.2">
      <c r="A8374" s="202" t="s">
        <v>13813</v>
      </c>
      <c r="B8374" s="203">
        <v>6.11</v>
      </c>
      <c r="D8374" s="53" t="s">
        <v>12569</v>
      </c>
      <c r="E8374" s="55" t="s">
        <v>12568</v>
      </c>
      <c r="F8374" s="53" t="s">
        <v>83</v>
      </c>
    </row>
    <row r="8375" spans="1:6" x14ac:dyDescent="0.2">
      <c r="A8375" s="202" t="s">
        <v>13815</v>
      </c>
      <c r="B8375" s="203">
        <v>5.29</v>
      </c>
      <c r="D8375" s="53" t="s">
        <v>12570</v>
      </c>
      <c r="E8375" s="55" t="s">
        <v>12571</v>
      </c>
      <c r="F8375" s="53" t="s">
        <v>83</v>
      </c>
    </row>
    <row r="8376" spans="1:6" x14ac:dyDescent="0.2">
      <c r="A8376" s="202" t="s">
        <v>13816</v>
      </c>
      <c r="B8376" s="203">
        <v>8.14</v>
      </c>
      <c r="D8376" s="53" t="s">
        <v>12572</v>
      </c>
      <c r="E8376" s="55" t="s">
        <v>12571</v>
      </c>
      <c r="F8376" s="53" t="s">
        <v>83</v>
      </c>
    </row>
    <row r="8377" spans="1:6" x14ac:dyDescent="0.2">
      <c r="A8377" s="202" t="s">
        <v>13818</v>
      </c>
      <c r="B8377" s="203">
        <v>7.06</v>
      </c>
      <c r="D8377" s="53" t="s">
        <v>12573</v>
      </c>
      <c r="E8377" s="55" t="s">
        <v>12574</v>
      </c>
      <c r="F8377" s="53" t="s">
        <v>83</v>
      </c>
    </row>
    <row r="8378" spans="1:6" x14ac:dyDescent="0.2">
      <c r="A8378" s="202" t="s">
        <v>13819</v>
      </c>
      <c r="B8378" s="203">
        <v>12.72</v>
      </c>
      <c r="D8378" s="53" t="s">
        <v>12575</v>
      </c>
      <c r="E8378" s="55" t="s">
        <v>12574</v>
      </c>
      <c r="F8378" s="53" t="s">
        <v>83</v>
      </c>
    </row>
    <row r="8379" spans="1:6" x14ac:dyDescent="0.2">
      <c r="A8379" s="202" t="s">
        <v>13821</v>
      </c>
      <c r="B8379" s="203">
        <v>11.03</v>
      </c>
      <c r="D8379" s="53" t="s">
        <v>12576</v>
      </c>
      <c r="E8379" s="55" t="s">
        <v>12577</v>
      </c>
      <c r="F8379" s="53" t="s">
        <v>83</v>
      </c>
    </row>
    <row r="8380" spans="1:6" x14ac:dyDescent="0.2">
      <c r="A8380" s="202" t="s">
        <v>13822</v>
      </c>
      <c r="B8380" s="203">
        <v>32.630000000000003</v>
      </c>
      <c r="D8380" s="53" t="s">
        <v>12578</v>
      </c>
      <c r="E8380" s="55" t="s">
        <v>12577</v>
      </c>
      <c r="F8380" s="53" t="s">
        <v>83</v>
      </c>
    </row>
    <row r="8381" spans="1:6" x14ac:dyDescent="0.2">
      <c r="A8381" s="202" t="s">
        <v>13824</v>
      </c>
      <c r="B8381" s="203">
        <v>31.29</v>
      </c>
      <c r="D8381" s="53" t="s">
        <v>12579</v>
      </c>
      <c r="E8381" s="55" t="s">
        <v>12580</v>
      </c>
      <c r="F8381" s="53" t="s">
        <v>83</v>
      </c>
    </row>
    <row r="8382" spans="1:6" x14ac:dyDescent="0.2">
      <c r="A8382" s="202" t="s">
        <v>13825</v>
      </c>
      <c r="B8382" s="203">
        <v>7.39</v>
      </c>
      <c r="D8382" s="53" t="s">
        <v>12581</v>
      </c>
      <c r="E8382" s="55" t="s">
        <v>12580</v>
      </c>
      <c r="F8382" s="53" t="s">
        <v>83</v>
      </c>
    </row>
    <row r="8383" spans="1:6" x14ac:dyDescent="0.2">
      <c r="A8383" s="202" t="s">
        <v>13827</v>
      </c>
      <c r="B8383" s="203">
        <v>6.4</v>
      </c>
      <c r="D8383" s="53" t="s">
        <v>12582</v>
      </c>
      <c r="E8383" s="55" t="s">
        <v>12583</v>
      </c>
      <c r="F8383" s="53" t="s">
        <v>83</v>
      </c>
    </row>
    <row r="8384" spans="1:6" x14ac:dyDescent="0.2">
      <c r="A8384" s="202" t="s">
        <v>13828</v>
      </c>
      <c r="B8384" s="203">
        <v>0.73</v>
      </c>
      <c r="D8384" s="53" t="s">
        <v>12584</v>
      </c>
      <c r="E8384" s="55" t="s">
        <v>12583</v>
      </c>
      <c r="F8384" s="53" t="s">
        <v>83</v>
      </c>
    </row>
    <row r="8385" spans="1:6" x14ac:dyDescent="0.2">
      <c r="A8385" s="202" t="s">
        <v>13830</v>
      </c>
      <c r="B8385" s="203">
        <v>0.64</v>
      </c>
      <c r="D8385" s="53" t="s">
        <v>12585</v>
      </c>
      <c r="E8385" s="55" t="s">
        <v>12586</v>
      </c>
      <c r="F8385" s="53" t="s">
        <v>83</v>
      </c>
    </row>
    <row r="8386" spans="1:6" x14ac:dyDescent="0.2">
      <c r="A8386" s="202" t="s">
        <v>35487</v>
      </c>
      <c r="B8386" s="203">
        <v>1.65</v>
      </c>
      <c r="D8386" s="53" t="s">
        <v>12587</v>
      </c>
      <c r="E8386" s="55" t="s">
        <v>12586</v>
      </c>
      <c r="F8386" s="53" t="s">
        <v>83</v>
      </c>
    </row>
    <row r="8387" spans="1:6" x14ac:dyDescent="0.2">
      <c r="A8387" s="202" t="s">
        <v>35488</v>
      </c>
      <c r="B8387" s="203">
        <v>1.65</v>
      </c>
      <c r="D8387" s="53" t="s">
        <v>12588</v>
      </c>
      <c r="E8387" s="55" t="s">
        <v>12589</v>
      </c>
      <c r="F8387" s="53" t="s">
        <v>83</v>
      </c>
    </row>
    <row r="8388" spans="1:6" x14ac:dyDescent="0.2">
      <c r="A8388" s="202" t="s">
        <v>35489</v>
      </c>
      <c r="B8388" s="203">
        <v>10.82</v>
      </c>
      <c r="D8388" s="53" t="s">
        <v>12590</v>
      </c>
      <c r="E8388" s="55" t="s">
        <v>12589</v>
      </c>
      <c r="F8388" s="53" t="s">
        <v>83</v>
      </c>
    </row>
    <row r="8389" spans="1:6" x14ac:dyDescent="0.2">
      <c r="A8389" s="202" t="s">
        <v>35490</v>
      </c>
      <c r="B8389" s="203">
        <v>10.82</v>
      </c>
      <c r="D8389" s="53" t="s">
        <v>12591</v>
      </c>
      <c r="E8389" s="55" t="s">
        <v>12592</v>
      </c>
      <c r="F8389" s="53" t="s">
        <v>83</v>
      </c>
    </row>
    <row r="8390" spans="1:6" x14ac:dyDescent="0.2">
      <c r="A8390" s="202" t="s">
        <v>35491</v>
      </c>
      <c r="B8390" s="203">
        <v>15</v>
      </c>
      <c r="D8390" s="53" t="s">
        <v>12593</v>
      </c>
      <c r="E8390" s="55" t="s">
        <v>12592</v>
      </c>
      <c r="F8390" s="53" t="s">
        <v>83</v>
      </c>
    </row>
    <row r="8391" spans="1:6" x14ac:dyDescent="0.2">
      <c r="A8391" s="202" t="s">
        <v>35492</v>
      </c>
      <c r="B8391" s="203">
        <v>15</v>
      </c>
      <c r="D8391" s="53" t="s">
        <v>12594</v>
      </c>
      <c r="E8391" s="55" t="s">
        <v>12595</v>
      </c>
      <c r="F8391" s="53" t="s">
        <v>83</v>
      </c>
    </row>
    <row r="8392" spans="1:6" x14ac:dyDescent="0.2">
      <c r="A8392" s="202" t="s">
        <v>35493</v>
      </c>
      <c r="B8392" s="203">
        <v>18</v>
      </c>
      <c r="D8392" s="53" t="s">
        <v>12596</v>
      </c>
      <c r="E8392" s="55" t="s">
        <v>12595</v>
      </c>
      <c r="F8392" s="53" t="s">
        <v>83</v>
      </c>
    </row>
    <row r="8393" spans="1:6" x14ac:dyDescent="0.2">
      <c r="A8393" s="202" t="s">
        <v>35494</v>
      </c>
      <c r="B8393" s="203">
        <v>18</v>
      </c>
      <c r="D8393" s="53" t="s">
        <v>12597</v>
      </c>
      <c r="E8393" s="55" t="s">
        <v>12598</v>
      </c>
      <c r="F8393" s="53" t="s">
        <v>201</v>
      </c>
    </row>
    <row r="8394" spans="1:6" x14ac:dyDescent="0.2">
      <c r="A8394" s="202" t="s">
        <v>35495</v>
      </c>
      <c r="B8394" s="203">
        <v>55</v>
      </c>
      <c r="D8394" s="53" t="s">
        <v>12599</v>
      </c>
      <c r="E8394" s="55" t="s">
        <v>12598</v>
      </c>
      <c r="F8394" s="53" t="s">
        <v>201</v>
      </c>
    </row>
    <row r="8395" spans="1:6" x14ac:dyDescent="0.2">
      <c r="A8395" s="202" t="s">
        <v>35496</v>
      </c>
      <c r="B8395" s="203">
        <v>55</v>
      </c>
      <c r="D8395" s="53" t="s">
        <v>12600</v>
      </c>
      <c r="E8395" s="55" t="s">
        <v>12601</v>
      </c>
      <c r="F8395" s="53" t="s">
        <v>201</v>
      </c>
    </row>
    <row r="8396" spans="1:6" x14ac:dyDescent="0.2">
      <c r="A8396" s="202" t="s">
        <v>35497</v>
      </c>
      <c r="B8396" s="203">
        <v>206</v>
      </c>
      <c r="D8396" s="53" t="s">
        <v>12602</v>
      </c>
      <c r="E8396" s="55" t="s">
        <v>12601</v>
      </c>
      <c r="F8396" s="53" t="s">
        <v>201</v>
      </c>
    </row>
    <row r="8397" spans="1:6" x14ac:dyDescent="0.2">
      <c r="A8397" s="202" t="s">
        <v>35498</v>
      </c>
      <c r="B8397" s="203">
        <v>206</v>
      </c>
      <c r="D8397" s="53" t="s">
        <v>12603</v>
      </c>
      <c r="E8397" s="55" t="s">
        <v>12604</v>
      </c>
      <c r="F8397" s="53" t="s">
        <v>201</v>
      </c>
    </row>
    <row r="8398" spans="1:6" x14ac:dyDescent="0.2">
      <c r="A8398" s="202" t="s">
        <v>35499</v>
      </c>
      <c r="B8398" s="203">
        <v>412</v>
      </c>
      <c r="D8398" s="53" t="s">
        <v>12605</v>
      </c>
      <c r="E8398" s="55" t="s">
        <v>12604</v>
      </c>
      <c r="F8398" s="53" t="s">
        <v>201</v>
      </c>
    </row>
    <row r="8399" spans="1:6" x14ac:dyDescent="0.2">
      <c r="A8399" s="202" t="s">
        <v>35500</v>
      </c>
      <c r="B8399" s="203">
        <v>412</v>
      </c>
      <c r="D8399" s="53" t="s">
        <v>12606</v>
      </c>
      <c r="E8399" s="55" t="s">
        <v>12607</v>
      </c>
      <c r="F8399" s="53" t="s">
        <v>201</v>
      </c>
    </row>
    <row r="8400" spans="1:6" x14ac:dyDescent="0.2">
      <c r="A8400" s="202" t="s">
        <v>35501</v>
      </c>
      <c r="B8400" s="203">
        <v>721</v>
      </c>
      <c r="D8400" s="53" t="s">
        <v>12608</v>
      </c>
      <c r="E8400" s="55" t="s">
        <v>12607</v>
      </c>
      <c r="F8400" s="53" t="s">
        <v>201</v>
      </c>
    </row>
    <row r="8401" spans="1:6" x14ac:dyDescent="0.2">
      <c r="A8401" s="202" t="s">
        <v>35502</v>
      </c>
      <c r="B8401" s="203">
        <v>721</v>
      </c>
      <c r="D8401" s="53" t="s">
        <v>12609</v>
      </c>
      <c r="E8401" s="55" t="s">
        <v>12610</v>
      </c>
      <c r="F8401" s="53" t="s">
        <v>201</v>
      </c>
    </row>
    <row r="8402" spans="1:6" x14ac:dyDescent="0.2">
      <c r="A8402" s="202" t="s">
        <v>35503</v>
      </c>
      <c r="B8402" s="203">
        <v>60</v>
      </c>
      <c r="D8402" s="53" t="s">
        <v>12611</v>
      </c>
      <c r="E8402" s="55" t="s">
        <v>12610</v>
      </c>
      <c r="F8402" s="53" t="s">
        <v>201</v>
      </c>
    </row>
    <row r="8403" spans="1:6" x14ac:dyDescent="0.2">
      <c r="A8403" s="202" t="s">
        <v>35504</v>
      </c>
      <c r="B8403" s="203">
        <v>60</v>
      </c>
      <c r="D8403" s="53" t="s">
        <v>12612</v>
      </c>
      <c r="E8403" s="55" t="s">
        <v>12613</v>
      </c>
      <c r="F8403" s="53" t="s">
        <v>201</v>
      </c>
    </row>
    <row r="8404" spans="1:6" x14ac:dyDescent="0.2">
      <c r="A8404" s="202" t="s">
        <v>35505</v>
      </c>
      <c r="B8404" s="203">
        <v>61.8</v>
      </c>
      <c r="D8404" s="53" t="s">
        <v>12614</v>
      </c>
      <c r="E8404" s="55" t="s">
        <v>12613</v>
      </c>
      <c r="F8404" s="53" t="s">
        <v>201</v>
      </c>
    </row>
    <row r="8405" spans="1:6" x14ac:dyDescent="0.2">
      <c r="A8405" s="202" t="s">
        <v>35506</v>
      </c>
      <c r="B8405" s="203">
        <v>61.8</v>
      </c>
      <c r="D8405" s="53" t="s">
        <v>12615</v>
      </c>
      <c r="E8405" s="55" t="s">
        <v>12616</v>
      </c>
      <c r="F8405" s="53" t="s">
        <v>201</v>
      </c>
    </row>
    <row r="8406" spans="1:6" x14ac:dyDescent="0.2">
      <c r="A8406" s="202" t="s">
        <v>35507</v>
      </c>
      <c r="B8406" s="203">
        <v>16.48</v>
      </c>
      <c r="D8406" s="53" t="s">
        <v>12617</v>
      </c>
      <c r="E8406" s="55" t="s">
        <v>12616</v>
      </c>
      <c r="F8406" s="53" t="s">
        <v>201</v>
      </c>
    </row>
    <row r="8407" spans="1:6" x14ac:dyDescent="0.2">
      <c r="A8407" s="202" t="s">
        <v>35508</v>
      </c>
      <c r="B8407" s="203">
        <v>16.48</v>
      </c>
      <c r="D8407" s="53" t="s">
        <v>12618</v>
      </c>
      <c r="E8407" s="55" t="s">
        <v>12619</v>
      </c>
      <c r="F8407" s="53" t="s">
        <v>201</v>
      </c>
    </row>
    <row r="8408" spans="1:6" x14ac:dyDescent="0.2">
      <c r="A8408" s="202" t="s">
        <v>35509</v>
      </c>
      <c r="B8408" s="203">
        <v>48</v>
      </c>
      <c r="D8408" s="53" t="s">
        <v>12620</v>
      </c>
      <c r="E8408" s="55" t="s">
        <v>12619</v>
      </c>
      <c r="F8408" s="53" t="s">
        <v>201</v>
      </c>
    </row>
    <row r="8409" spans="1:6" x14ac:dyDescent="0.2">
      <c r="A8409" s="202" t="s">
        <v>35510</v>
      </c>
      <c r="B8409" s="203">
        <v>48</v>
      </c>
      <c r="D8409" s="53" t="s">
        <v>12621</v>
      </c>
      <c r="E8409" s="55" t="s">
        <v>12622</v>
      </c>
      <c r="F8409" s="53" t="s">
        <v>201</v>
      </c>
    </row>
    <row r="8410" spans="1:6" x14ac:dyDescent="0.2">
      <c r="A8410" s="202" t="s">
        <v>35511</v>
      </c>
      <c r="B8410" s="203">
        <v>32</v>
      </c>
      <c r="D8410" s="53" t="s">
        <v>12623</v>
      </c>
      <c r="E8410" s="55" t="s">
        <v>12622</v>
      </c>
      <c r="F8410" s="53" t="s">
        <v>201</v>
      </c>
    </row>
    <row r="8411" spans="1:6" x14ac:dyDescent="0.2">
      <c r="A8411" s="202" t="s">
        <v>35512</v>
      </c>
      <c r="B8411" s="203">
        <v>32</v>
      </c>
      <c r="D8411" s="53" t="s">
        <v>12624</v>
      </c>
      <c r="E8411" s="55" t="s">
        <v>12625</v>
      </c>
      <c r="F8411" s="53" t="s">
        <v>201</v>
      </c>
    </row>
    <row r="8412" spans="1:6" x14ac:dyDescent="0.2">
      <c r="A8412" s="202" t="s">
        <v>35513</v>
      </c>
      <c r="B8412" s="203">
        <v>140.16</v>
      </c>
      <c r="D8412" s="53" t="s">
        <v>12626</v>
      </c>
      <c r="E8412" s="55" t="s">
        <v>12625</v>
      </c>
      <c r="F8412" s="53" t="s">
        <v>201</v>
      </c>
    </row>
    <row r="8413" spans="1:6" x14ac:dyDescent="0.2">
      <c r="A8413" s="202" t="s">
        <v>35514</v>
      </c>
      <c r="B8413" s="203">
        <v>140.16</v>
      </c>
      <c r="D8413" s="53" t="s">
        <v>12627</v>
      </c>
      <c r="E8413" s="55" t="s">
        <v>12628</v>
      </c>
      <c r="F8413" s="53" t="s">
        <v>201</v>
      </c>
    </row>
    <row r="8414" spans="1:6" x14ac:dyDescent="0.2">
      <c r="A8414" s="202" t="s">
        <v>35515</v>
      </c>
      <c r="B8414" s="203">
        <v>105.6</v>
      </c>
      <c r="D8414" s="53" t="s">
        <v>12629</v>
      </c>
      <c r="E8414" s="55" t="s">
        <v>12628</v>
      </c>
      <c r="F8414" s="53" t="s">
        <v>201</v>
      </c>
    </row>
    <row r="8415" spans="1:6" x14ac:dyDescent="0.2">
      <c r="A8415" s="202" t="s">
        <v>35516</v>
      </c>
      <c r="B8415" s="203">
        <v>105.6</v>
      </c>
      <c r="D8415" s="53" t="s">
        <v>12630</v>
      </c>
      <c r="E8415" s="55" t="s">
        <v>12631</v>
      </c>
      <c r="F8415" s="53" t="s">
        <v>201</v>
      </c>
    </row>
    <row r="8416" spans="1:6" x14ac:dyDescent="0.2">
      <c r="A8416" s="202" t="s">
        <v>35517</v>
      </c>
      <c r="B8416" s="203">
        <v>185.4</v>
      </c>
      <c r="D8416" s="53" t="s">
        <v>12632</v>
      </c>
      <c r="E8416" s="55" t="s">
        <v>12631</v>
      </c>
      <c r="F8416" s="53" t="s">
        <v>201</v>
      </c>
    </row>
    <row r="8417" spans="1:6" x14ac:dyDescent="0.2">
      <c r="A8417" s="202" t="s">
        <v>35518</v>
      </c>
      <c r="B8417" s="203">
        <v>185.4</v>
      </c>
      <c r="D8417" s="53" t="s">
        <v>12633</v>
      </c>
      <c r="E8417" s="55" t="s">
        <v>12634</v>
      </c>
      <c r="F8417" s="53" t="s">
        <v>201</v>
      </c>
    </row>
    <row r="8418" spans="1:6" x14ac:dyDescent="0.2">
      <c r="A8418" s="202" t="s">
        <v>35519</v>
      </c>
      <c r="B8418" s="203">
        <v>49.6</v>
      </c>
      <c r="D8418" s="53" t="s">
        <v>12635</v>
      </c>
      <c r="E8418" s="55" t="s">
        <v>12634</v>
      </c>
      <c r="F8418" s="53" t="s">
        <v>201</v>
      </c>
    </row>
    <row r="8419" spans="1:6" x14ac:dyDescent="0.2">
      <c r="A8419" s="202" t="s">
        <v>35520</v>
      </c>
      <c r="B8419" s="203">
        <v>49.6</v>
      </c>
      <c r="D8419" s="53" t="s">
        <v>12636</v>
      </c>
      <c r="E8419" s="55" t="s">
        <v>12637</v>
      </c>
      <c r="F8419" s="53" t="s">
        <v>201</v>
      </c>
    </row>
    <row r="8420" spans="1:6" x14ac:dyDescent="0.2">
      <c r="A8420" s="202" t="s">
        <v>35521</v>
      </c>
      <c r="B8420" s="203">
        <v>96</v>
      </c>
      <c r="D8420" s="53" t="s">
        <v>12638</v>
      </c>
      <c r="E8420" s="55" t="s">
        <v>12637</v>
      </c>
      <c r="F8420" s="53" t="s">
        <v>201</v>
      </c>
    </row>
    <row r="8421" spans="1:6" x14ac:dyDescent="0.2">
      <c r="A8421" s="202" t="s">
        <v>35522</v>
      </c>
      <c r="B8421" s="203">
        <v>96</v>
      </c>
      <c r="D8421" s="53" t="s">
        <v>12639</v>
      </c>
      <c r="E8421" s="55" t="s">
        <v>12640</v>
      </c>
      <c r="F8421" s="53" t="s">
        <v>201</v>
      </c>
    </row>
    <row r="8422" spans="1:6" x14ac:dyDescent="0.2">
      <c r="A8422" s="202" t="s">
        <v>35523</v>
      </c>
      <c r="B8422" s="203">
        <v>51.5</v>
      </c>
      <c r="D8422" s="53" t="s">
        <v>12641</v>
      </c>
      <c r="E8422" s="55" t="s">
        <v>12640</v>
      </c>
      <c r="F8422" s="53" t="s">
        <v>201</v>
      </c>
    </row>
    <row r="8423" spans="1:6" x14ac:dyDescent="0.2">
      <c r="A8423" s="202" t="s">
        <v>35524</v>
      </c>
      <c r="B8423" s="203">
        <v>51.5</v>
      </c>
      <c r="D8423" s="53" t="s">
        <v>12642</v>
      </c>
      <c r="E8423" s="55" t="s">
        <v>12643</v>
      </c>
      <c r="F8423" s="53" t="s">
        <v>83</v>
      </c>
    </row>
    <row r="8424" spans="1:6" x14ac:dyDescent="0.2">
      <c r="A8424" s="202" t="s">
        <v>35525</v>
      </c>
      <c r="B8424" s="203">
        <v>46</v>
      </c>
      <c r="D8424" s="53" t="s">
        <v>12644</v>
      </c>
      <c r="E8424" s="55" t="s">
        <v>12643</v>
      </c>
      <c r="F8424" s="53" t="s">
        <v>83</v>
      </c>
    </row>
    <row r="8425" spans="1:6" x14ac:dyDescent="0.2">
      <c r="A8425" s="202" t="s">
        <v>35526</v>
      </c>
      <c r="B8425" s="203">
        <v>46</v>
      </c>
      <c r="D8425" s="53" t="s">
        <v>12645</v>
      </c>
      <c r="E8425" s="55" t="s">
        <v>12646</v>
      </c>
      <c r="F8425" s="53" t="s">
        <v>83</v>
      </c>
    </row>
    <row r="8426" spans="1:6" x14ac:dyDescent="0.2">
      <c r="A8426" s="202" t="s">
        <v>35527</v>
      </c>
      <c r="B8426" s="203">
        <v>87.5</v>
      </c>
      <c r="D8426" s="53" t="s">
        <v>12647</v>
      </c>
      <c r="E8426" s="55" t="s">
        <v>12646</v>
      </c>
      <c r="F8426" s="53" t="s">
        <v>83</v>
      </c>
    </row>
    <row r="8427" spans="1:6" x14ac:dyDescent="0.2">
      <c r="A8427" s="202" t="s">
        <v>35528</v>
      </c>
      <c r="B8427" s="203">
        <v>87.5</v>
      </c>
      <c r="D8427" s="53" t="s">
        <v>12648</v>
      </c>
      <c r="E8427" s="55" t="s">
        <v>12649</v>
      </c>
      <c r="F8427" s="53" t="s">
        <v>83</v>
      </c>
    </row>
    <row r="8428" spans="1:6" x14ac:dyDescent="0.2">
      <c r="A8428" s="202" t="s">
        <v>35529</v>
      </c>
      <c r="B8428" s="203">
        <v>64.25</v>
      </c>
      <c r="D8428" s="53" t="s">
        <v>12650</v>
      </c>
      <c r="E8428" s="55" t="s">
        <v>12649</v>
      </c>
      <c r="F8428" s="53" t="s">
        <v>83</v>
      </c>
    </row>
    <row r="8429" spans="1:6" x14ac:dyDescent="0.2">
      <c r="A8429" s="202" t="s">
        <v>35530</v>
      </c>
      <c r="B8429" s="203">
        <v>64.25</v>
      </c>
      <c r="D8429" s="53" t="s">
        <v>12651</v>
      </c>
      <c r="E8429" s="55" t="s">
        <v>12652</v>
      </c>
      <c r="F8429" s="53" t="s">
        <v>83</v>
      </c>
    </row>
    <row r="8430" spans="1:6" x14ac:dyDescent="0.2">
      <c r="A8430" s="202" t="s">
        <v>13897</v>
      </c>
      <c r="B8430" s="203">
        <v>202.33</v>
      </c>
      <c r="D8430" s="53" t="s">
        <v>12653</v>
      </c>
      <c r="E8430" s="55" t="s">
        <v>12652</v>
      </c>
      <c r="F8430" s="53" t="s">
        <v>83</v>
      </c>
    </row>
    <row r="8431" spans="1:6" x14ac:dyDescent="0.2">
      <c r="A8431" s="202" t="s">
        <v>13899</v>
      </c>
      <c r="B8431" s="203">
        <v>194.21</v>
      </c>
      <c r="D8431" s="53" t="s">
        <v>12654</v>
      </c>
      <c r="E8431" s="55" t="s">
        <v>12655</v>
      </c>
      <c r="F8431" s="53" t="s">
        <v>83</v>
      </c>
    </row>
    <row r="8432" spans="1:6" x14ac:dyDescent="0.2">
      <c r="A8432" s="202" t="s">
        <v>13900</v>
      </c>
      <c r="B8432" s="203">
        <v>387.68</v>
      </c>
      <c r="D8432" s="53" t="s">
        <v>12656</v>
      </c>
      <c r="E8432" s="55" t="s">
        <v>12655</v>
      </c>
      <c r="F8432" s="53" t="s">
        <v>83</v>
      </c>
    </row>
    <row r="8433" spans="1:6" x14ac:dyDescent="0.2">
      <c r="A8433" s="202" t="s">
        <v>13902</v>
      </c>
      <c r="B8433" s="203">
        <v>372.12</v>
      </c>
      <c r="D8433" s="53" t="s">
        <v>12657</v>
      </c>
      <c r="E8433" s="55" t="s">
        <v>12658</v>
      </c>
      <c r="F8433" s="53" t="s">
        <v>83</v>
      </c>
    </row>
    <row r="8434" spans="1:6" x14ac:dyDescent="0.2">
      <c r="A8434" s="202" t="s">
        <v>13903</v>
      </c>
      <c r="B8434" s="203">
        <v>555.24</v>
      </c>
      <c r="D8434" s="53" t="s">
        <v>12659</v>
      </c>
      <c r="E8434" s="55" t="s">
        <v>12658</v>
      </c>
      <c r="F8434" s="53" t="s">
        <v>83</v>
      </c>
    </row>
    <row r="8435" spans="1:6" x14ac:dyDescent="0.2">
      <c r="A8435" s="202" t="s">
        <v>13905</v>
      </c>
      <c r="B8435" s="203">
        <v>555.24</v>
      </c>
      <c r="D8435" s="53" t="s">
        <v>12660</v>
      </c>
      <c r="E8435" s="55" t="s">
        <v>12661</v>
      </c>
      <c r="F8435" s="53" t="s">
        <v>201</v>
      </c>
    </row>
    <row r="8436" spans="1:6" x14ac:dyDescent="0.2">
      <c r="A8436" s="202" t="s">
        <v>13906</v>
      </c>
      <c r="B8436" s="203">
        <v>1253.53</v>
      </c>
      <c r="D8436" s="53" t="s">
        <v>12662</v>
      </c>
      <c r="E8436" s="55" t="s">
        <v>12661</v>
      </c>
      <c r="F8436" s="53" t="s">
        <v>201</v>
      </c>
    </row>
    <row r="8437" spans="1:6" x14ac:dyDescent="0.2">
      <c r="A8437" s="202" t="s">
        <v>13908</v>
      </c>
      <c r="B8437" s="203">
        <v>1253.53</v>
      </c>
      <c r="D8437" s="53" t="s">
        <v>12663</v>
      </c>
      <c r="E8437" s="55" t="s">
        <v>12664</v>
      </c>
      <c r="F8437" s="53" t="s">
        <v>201</v>
      </c>
    </row>
    <row r="8438" spans="1:6" x14ac:dyDescent="0.2">
      <c r="A8438" s="202" t="s">
        <v>13909</v>
      </c>
      <c r="B8438" s="203">
        <v>766.38</v>
      </c>
      <c r="D8438" s="53" t="s">
        <v>12665</v>
      </c>
      <c r="E8438" s="55" t="s">
        <v>12664</v>
      </c>
      <c r="F8438" s="53" t="s">
        <v>201</v>
      </c>
    </row>
    <row r="8439" spans="1:6" x14ac:dyDescent="0.2">
      <c r="A8439" s="202" t="s">
        <v>13911</v>
      </c>
      <c r="B8439" s="203">
        <v>739.73</v>
      </c>
      <c r="D8439" s="53" t="s">
        <v>12666</v>
      </c>
      <c r="E8439" s="55" t="s">
        <v>12667</v>
      </c>
      <c r="F8439" s="53" t="s">
        <v>201</v>
      </c>
    </row>
    <row r="8440" spans="1:6" x14ac:dyDescent="0.2">
      <c r="A8440" s="202" t="s">
        <v>13912</v>
      </c>
      <c r="B8440" s="203">
        <v>53.4</v>
      </c>
      <c r="D8440" s="53" t="s">
        <v>12668</v>
      </c>
      <c r="E8440" s="55" t="s">
        <v>12667</v>
      </c>
      <c r="F8440" s="53" t="s">
        <v>201</v>
      </c>
    </row>
    <row r="8441" spans="1:6" x14ac:dyDescent="0.2">
      <c r="A8441" s="202" t="s">
        <v>13914</v>
      </c>
      <c r="B8441" s="203">
        <v>50.6</v>
      </c>
      <c r="D8441" s="53" t="s">
        <v>12669</v>
      </c>
      <c r="E8441" s="55" t="s">
        <v>12670</v>
      </c>
      <c r="F8441" s="53" t="s">
        <v>201</v>
      </c>
    </row>
    <row r="8442" spans="1:6" x14ac:dyDescent="0.2">
      <c r="A8442" s="202" t="s">
        <v>13915</v>
      </c>
      <c r="B8442" s="203">
        <v>115.5</v>
      </c>
      <c r="D8442" s="53" t="s">
        <v>12671</v>
      </c>
      <c r="E8442" s="55" t="s">
        <v>12670</v>
      </c>
      <c r="F8442" s="53" t="s">
        <v>201</v>
      </c>
    </row>
    <row r="8443" spans="1:6" x14ac:dyDescent="0.2">
      <c r="A8443" s="202" t="s">
        <v>13917</v>
      </c>
      <c r="B8443" s="203">
        <v>109.62</v>
      </c>
      <c r="D8443" s="53" t="s">
        <v>12672</v>
      </c>
      <c r="E8443" s="55" t="s">
        <v>12673</v>
      </c>
      <c r="F8443" s="53" t="s">
        <v>201</v>
      </c>
    </row>
    <row r="8444" spans="1:6" x14ac:dyDescent="0.2">
      <c r="A8444" s="202" t="s">
        <v>13918</v>
      </c>
      <c r="B8444" s="203">
        <v>459.95</v>
      </c>
      <c r="D8444" s="53" t="s">
        <v>12674</v>
      </c>
      <c r="E8444" s="55" t="s">
        <v>12673</v>
      </c>
      <c r="F8444" s="53" t="s">
        <v>201</v>
      </c>
    </row>
    <row r="8445" spans="1:6" x14ac:dyDescent="0.2">
      <c r="A8445" s="202" t="s">
        <v>13920</v>
      </c>
      <c r="B8445" s="203">
        <v>435.67</v>
      </c>
      <c r="D8445" s="53" t="s">
        <v>12675</v>
      </c>
      <c r="E8445" s="55" t="s">
        <v>12676</v>
      </c>
      <c r="F8445" s="53" t="s">
        <v>83</v>
      </c>
    </row>
    <row r="8446" spans="1:6" x14ac:dyDescent="0.2">
      <c r="A8446" s="202" t="s">
        <v>13921</v>
      </c>
      <c r="B8446" s="203">
        <v>77.12</v>
      </c>
      <c r="D8446" s="53" t="s">
        <v>12677</v>
      </c>
      <c r="E8446" s="55" t="s">
        <v>12676</v>
      </c>
      <c r="F8446" s="53" t="s">
        <v>83</v>
      </c>
    </row>
    <row r="8447" spans="1:6" x14ac:dyDescent="0.2">
      <c r="A8447" s="202" t="s">
        <v>13923</v>
      </c>
      <c r="B8447" s="203">
        <v>68.459999999999994</v>
      </c>
      <c r="D8447" s="53" t="s">
        <v>12678</v>
      </c>
      <c r="E8447" s="55" t="s">
        <v>12679</v>
      </c>
      <c r="F8447" s="53" t="s">
        <v>83</v>
      </c>
    </row>
    <row r="8448" spans="1:6" x14ac:dyDescent="0.2">
      <c r="A8448" s="202" t="s">
        <v>13924</v>
      </c>
      <c r="B8448" s="203">
        <v>98.21</v>
      </c>
      <c r="D8448" s="53" t="s">
        <v>12680</v>
      </c>
      <c r="E8448" s="55" t="s">
        <v>12679</v>
      </c>
      <c r="F8448" s="53" t="s">
        <v>83</v>
      </c>
    </row>
    <row r="8449" spans="1:6" x14ac:dyDescent="0.2">
      <c r="A8449" s="202" t="s">
        <v>13926</v>
      </c>
      <c r="B8449" s="203">
        <v>92.92</v>
      </c>
      <c r="D8449" s="53" t="s">
        <v>12681</v>
      </c>
      <c r="E8449" s="55" t="s">
        <v>12682</v>
      </c>
      <c r="F8449" s="53" t="s">
        <v>83</v>
      </c>
    </row>
    <row r="8450" spans="1:6" x14ac:dyDescent="0.2">
      <c r="A8450" s="202" t="s">
        <v>13927</v>
      </c>
      <c r="B8450" s="203">
        <v>146.47999999999999</v>
      </c>
      <c r="D8450" s="53" t="s">
        <v>12683</v>
      </c>
      <c r="E8450" s="55" t="s">
        <v>12682</v>
      </c>
      <c r="F8450" s="53" t="s">
        <v>83</v>
      </c>
    </row>
    <row r="8451" spans="1:6" x14ac:dyDescent="0.2">
      <c r="A8451" s="202" t="s">
        <v>13929</v>
      </c>
      <c r="B8451" s="203">
        <v>136.27000000000001</v>
      </c>
      <c r="D8451" s="53" t="s">
        <v>12684</v>
      </c>
      <c r="E8451" s="55" t="s">
        <v>12685</v>
      </c>
      <c r="F8451" s="53" t="s">
        <v>83</v>
      </c>
    </row>
    <row r="8452" spans="1:6" x14ac:dyDescent="0.2">
      <c r="A8452" s="202" t="s">
        <v>13930</v>
      </c>
      <c r="B8452" s="203">
        <v>119.13</v>
      </c>
      <c r="D8452" s="53" t="s">
        <v>12686</v>
      </c>
      <c r="E8452" s="55" t="s">
        <v>12685</v>
      </c>
      <c r="F8452" s="53" t="s">
        <v>83</v>
      </c>
    </row>
    <row r="8453" spans="1:6" x14ac:dyDescent="0.2">
      <c r="A8453" s="202" t="s">
        <v>13932</v>
      </c>
      <c r="B8453" s="203">
        <v>112.52</v>
      </c>
      <c r="D8453" s="53" t="s">
        <v>12687</v>
      </c>
      <c r="E8453" s="55" t="s">
        <v>12688</v>
      </c>
      <c r="F8453" s="53" t="s">
        <v>83</v>
      </c>
    </row>
    <row r="8454" spans="1:6" x14ac:dyDescent="0.2">
      <c r="A8454" s="202" t="s">
        <v>13933</v>
      </c>
      <c r="B8454" s="203">
        <v>5.76</v>
      </c>
      <c r="D8454" s="53" t="s">
        <v>12689</v>
      </c>
      <c r="E8454" s="55" t="s">
        <v>12688</v>
      </c>
      <c r="F8454" s="53" t="s">
        <v>83</v>
      </c>
    </row>
    <row r="8455" spans="1:6" x14ac:dyDescent="0.2">
      <c r="A8455" s="202" t="s">
        <v>13935</v>
      </c>
      <c r="B8455" s="203">
        <v>5.22</v>
      </c>
      <c r="D8455" s="53" t="s">
        <v>12690</v>
      </c>
      <c r="E8455" s="55" t="s">
        <v>12691</v>
      </c>
      <c r="F8455" s="53" t="s">
        <v>83</v>
      </c>
    </row>
    <row r="8456" spans="1:6" x14ac:dyDescent="0.2">
      <c r="A8456" s="202" t="s">
        <v>13936</v>
      </c>
      <c r="B8456" s="203">
        <v>5.54</v>
      </c>
      <c r="D8456" s="53" t="s">
        <v>12692</v>
      </c>
      <c r="E8456" s="55" t="s">
        <v>12691</v>
      </c>
      <c r="F8456" s="53" t="s">
        <v>83</v>
      </c>
    </row>
    <row r="8457" spans="1:6" x14ac:dyDescent="0.2">
      <c r="A8457" s="202" t="s">
        <v>13938</v>
      </c>
      <c r="B8457" s="203">
        <v>5.01</v>
      </c>
      <c r="D8457" s="53" t="s">
        <v>12693</v>
      </c>
      <c r="E8457" s="55" t="s">
        <v>12694</v>
      </c>
      <c r="F8457" s="53" t="s">
        <v>83</v>
      </c>
    </row>
    <row r="8458" spans="1:6" x14ac:dyDescent="0.2">
      <c r="A8458" s="202" t="s">
        <v>13939</v>
      </c>
      <c r="B8458" s="203">
        <v>128.37</v>
      </c>
      <c r="D8458" s="53" t="s">
        <v>12695</v>
      </c>
      <c r="E8458" s="55" t="s">
        <v>12694</v>
      </c>
      <c r="F8458" s="53" t="s">
        <v>83</v>
      </c>
    </row>
    <row r="8459" spans="1:6" x14ac:dyDescent="0.2">
      <c r="A8459" s="202" t="s">
        <v>13941</v>
      </c>
      <c r="B8459" s="203">
        <v>126.11</v>
      </c>
      <c r="D8459" s="53" t="s">
        <v>12696</v>
      </c>
      <c r="E8459" s="55" t="s">
        <v>12697</v>
      </c>
      <c r="F8459" s="53" t="s">
        <v>83</v>
      </c>
    </row>
    <row r="8460" spans="1:6" x14ac:dyDescent="0.2">
      <c r="A8460" s="202" t="s">
        <v>13942</v>
      </c>
      <c r="B8460" s="203">
        <v>234.76</v>
      </c>
      <c r="D8460" s="53" t="s">
        <v>12698</v>
      </c>
      <c r="E8460" s="55" t="s">
        <v>12697</v>
      </c>
      <c r="F8460" s="53" t="s">
        <v>83</v>
      </c>
    </row>
    <row r="8461" spans="1:6" x14ac:dyDescent="0.2">
      <c r="A8461" s="202" t="s">
        <v>13944</v>
      </c>
      <c r="B8461" s="203">
        <v>209.14</v>
      </c>
      <c r="D8461" s="53" t="s">
        <v>12699</v>
      </c>
      <c r="E8461" s="55" t="s">
        <v>12700</v>
      </c>
      <c r="F8461" s="53" t="s">
        <v>83</v>
      </c>
    </row>
    <row r="8462" spans="1:6" x14ac:dyDescent="0.2">
      <c r="A8462" s="202" t="s">
        <v>13945</v>
      </c>
      <c r="B8462" s="203">
        <v>276.08999999999997</v>
      </c>
      <c r="D8462" s="53" t="s">
        <v>12701</v>
      </c>
      <c r="E8462" s="55" t="s">
        <v>12700</v>
      </c>
      <c r="F8462" s="53" t="s">
        <v>83</v>
      </c>
    </row>
    <row r="8463" spans="1:6" x14ac:dyDescent="0.2">
      <c r="A8463" s="202" t="s">
        <v>13947</v>
      </c>
      <c r="B8463" s="203">
        <v>245.7</v>
      </c>
      <c r="D8463" s="53" t="s">
        <v>12702</v>
      </c>
      <c r="E8463" s="55" t="s">
        <v>12703</v>
      </c>
      <c r="F8463" s="53" t="s">
        <v>83</v>
      </c>
    </row>
    <row r="8464" spans="1:6" x14ac:dyDescent="0.2">
      <c r="A8464" s="202" t="s">
        <v>13948</v>
      </c>
      <c r="B8464" s="203">
        <v>225.1</v>
      </c>
      <c r="D8464" s="53" t="s">
        <v>12704</v>
      </c>
      <c r="E8464" s="55" t="s">
        <v>12703</v>
      </c>
      <c r="F8464" s="53" t="s">
        <v>83</v>
      </c>
    </row>
    <row r="8465" spans="1:6" x14ac:dyDescent="0.2">
      <c r="A8465" s="202" t="s">
        <v>13950</v>
      </c>
      <c r="B8465" s="203">
        <v>200.77</v>
      </c>
      <c r="D8465" s="53" t="s">
        <v>12705</v>
      </c>
      <c r="E8465" s="55" t="s">
        <v>12706</v>
      </c>
      <c r="F8465" s="53" t="s">
        <v>83</v>
      </c>
    </row>
    <row r="8466" spans="1:6" x14ac:dyDescent="0.2">
      <c r="A8466" s="202" t="s">
        <v>13951</v>
      </c>
      <c r="B8466" s="203">
        <v>251.9</v>
      </c>
      <c r="D8466" s="53" t="s">
        <v>12707</v>
      </c>
      <c r="E8466" s="55" t="s">
        <v>12706</v>
      </c>
      <c r="F8466" s="53" t="s">
        <v>83</v>
      </c>
    </row>
    <row r="8467" spans="1:6" x14ac:dyDescent="0.2">
      <c r="A8467" s="202" t="s">
        <v>13953</v>
      </c>
      <c r="B8467" s="203">
        <v>224.36</v>
      </c>
      <c r="D8467" s="53" t="s">
        <v>12708</v>
      </c>
      <c r="E8467" s="55" t="s">
        <v>12709</v>
      </c>
      <c r="F8467" s="53" t="s">
        <v>83</v>
      </c>
    </row>
    <row r="8468" spans="1:6" x14ac:dyDescent="0.2">
      <c r="A8468" s="202" t="s">
        <v>13954</v>
      </c>
      <c r="B8468" s="203">
        <v>419.67</v>
      </c>
      <c r="D8468" s="53" t="s">
        <v>12710</v>
      </c>
      <c r="E8468" s="55" t="s">
        <v>12709</v>
      </c>
      <c r="F8468" s="53" t="s">
        <v>83</v>
      </c>
    </row>
    <row r="8469" spans="1:6" x14ac:dyDescent="0.2">
      <c r="A8469" s="202" t="s">
        <v>13956</v>
      </c>
      <c r="B8469" s="203">
        <v>415.71</v>
      </c>
      <c r="D8469" s="53" t="s">
        <v>12711</v>
      </c>
      <c r="E8469" s="55" t="s">
        <v>12712</v>
      </c>
      <c r="F8469" s="53" t="s">
        <v>83</v>
      </c>
    </row>
    <row r="8470" spans="1:6" x14ac:dyDescent="0.2">
      <c r="A8470" s="202" t="s">
        <v>13957</v>
      </c>
      <c r="B8470" s="203">
        <v>2.36</v>
      </c>
      <c r="D8470" s="53" t="s">
        <v>12713</v>
      </c>
      <c r="E8470" s="55" t="s">
        <v>12712</v>
      </c>
      <c r="F8470" s="53" t="s">
        <v>83</v>
      </c>
    </row>
    <row r="8471" spans="1:6" x14ac:dyDescent="0.2">
      <c r="A8471" s="202" t="s">
        <v>13959</v>
      </c>
      <c r="B8471" s="203">
        <v>2.0499999999999998</v>
      </c>
      <c r="D8471" s="53" t="s">
        <v>12714</v>
      </c>
      <c r="E8471" s="55" t="s">
        <v>12715</v>
      </c>
      <c r="F8471" s="53" t="s">
        <v>430</v>
      </c>
    </row>
    <row r="8472" spans="1:6" x14ac:dyDescent="0.2">
      <c r="A8472" s="202" t="s">
        <v>13960</v>
      </c>
      <c r="B8472" s="203">
        <v>1.47</v>
      </c>
      <c r="D8472" s="53" t="s">
        <v>12716</v>
      </c>
      <c r="E8472" s="55" t="s">
        <v>12715</v>
      </c>
      <c r="F8472" s="53" t="s">
        <v>430</v>
      </c>
    </row>
    <row r="8473" spans="1:6" x14ac:dyDescent="0.2">
      <c r="A8473" s="202" t="s">
        <v>13962</v>
      </c>
      <c r="B8473" s="203">
        <v>1.28</v>
      </c>
      <c r="D8473" s="53" t="s">
        <v>12717</v>
      </c>
      <c r="E8473" s="55" t="s">
        <v>12718</v>
      </c>
      <c r="F8473" s="53" t="s">
        <v>430</v>
      </c>
    </row>
    <row r="8474" spans="1:6" x14ac:dyDescent="0.2">
      <c r="A8474" s="202" t="s">
        <v>13963</v>
      </c>
      <c r="B8474" s="203">
        <v>2.21</v>
      </c>
      <c r="D8474" s="53" t="s">
        <v>12719</v>
      </c>
      <c r="E8474" s="55" t="s">
        <v>12718</v>
      </c>
      <c r="F8474" s="53" t="s">
        <v>430</v>
      </c>
    </row>
    <row r="8475" spans="1:6" x14ac:dyDescent="0.2">
      <c r="A8475" s="202" t="s">
        <v>13965</v>
      </c>
      <c r="B8475" s="203">
        <v>1.92</v>
      </c>
      <c r="D8475" s="53" t="s">
        <v>12720</v>
      </c>
      <c r="E8475" s="55" t="s">
        <v>12721</v>
      </c>
      <c r="F8475" s="53" t="s">
        <v>430</v>
      </c>
    </row>
    <row r="8476" spans="1:6" x14ac:dyDescent="0.2">
      <c r="A8476" s="202" t="s">
        <v>13966</v>
      </c>
      <c r="B8476" s="203">
        <v>28.81</v>
      </c>
      <c r="D8476" s="53" t="s">
        <v>12722</v>
      </c>
      <c r="E8476" s="55" t="s">
        <v>12721</v>
      </c>
      <c r="F8476" s="53" t="s">
        <v>430</v>
      </c>
    </row>
    <row r="8477" spans="1:6" x14ac:dyDescent="0.2">
      <c r="A8477" s="202" t="s">
        <v>13968</v>
      </c>
      <c r="B8477" s="203">
        <v>28.32</v>
      </c>
      <c r="D8477" s="53" t="s">
        <v>12723</v>
      </c>
      <c r="E8477" s="55" t="s">
        <v>12724</v>
      </c>
      <c r="F8477" s="53" t="s">
        <v>430</v>
      </c>
    </row>
    <row r="8478" spans="1:6" x14ac:dyDescent="0.2">
      <c r="A8478" s="202" t="s">
        <v>13969</v>
      </c>
      <c r="B8478" s="203">
        <v>30.37</v>
      </c>
      <c r="D8478" s="53" t="s">
        <v>12725</v>
      </c>
      <c r="E8478" s="55" t="s">
        <v>12724</v>
      </c>
      <c r="F8478" s="53" t="s">
        <v>430</v>
      </c>
    </row>
    <row r="8479" spans="1:6" x14ac:dyDescent="0.2">
      <c r="A8479" s="202" t="s">
        <v>13971</v>
      </c>
      <c r="B8479" s="203">
        <v>29.88</v>
      </c>
      <c r="D8479" s="53" t="s">
        <v>12726</v>
      </c>
      <c r="E8479" s="55" t="s">
        <v>12727</v>
      </c>
      <c r="F8479" s="53" t="s">
        <v>430</v>
      </c>
    </row>
    <row r="8480" spans="1:6" x14ac:dyDescent="0.2">
      <c r="A8480" s="202" t="s">
        <v>13972</v>
      </c>
      <c r="B8480" s="203">
        <v>53.03</v>
      </c>
      <c r="D8480" s="53" t="s">
        <v>12728</v>
      </c>
      <c r="E8480" s="55" t="s">
        <v>12727</v>
      </c>
      <c r="F8480" s="53" t="s">
        <v>430</v>
      </c>
    </row>
    <row r="8481" spans="1:6" x14ac:dyDescent="0.2">
      <c r="A8481" s="202" t="s">
        <v>13974</v>
      </c>
      <c r="B8481" s="203">
        <v>52.54</v>
      </c>
      <c r="D8481" s="53" t="s">
        <v>12729</v>
      </c>
      <c r="E8481" s="55" t="s">
        <v>12730</v>
      </c>
      <c r="F8481" s="53" t="s">
        <v>430</v>
      </c>
    </row>
    <row r="8482" spans="1:6" x14ac:dyDescent="0.2">
      <c r="A8482" s="202" t="s">
        <v>13975</v>
      </c>
      <c r="B8482" s="203">
        <v>2.95</v>
      </c>
      <c r="D8482" s="53" t="s">
        <v>12731</v>
      </c>
      <c r="E8482" s="55" t="s">
        <v>12730</v>
      </c>
      <c r="F8482" s="53" t="s">
        <v>430</v>
      </c>
    </row>
    <row r="8483" spans="1:6" x14ac:dyDescent="0.2">
      <c r="A8483" s="202" t="s">
        <v>13978</v>
      </c>
      <c r="B8483" s="203">
        <v>2.56</v>
      </c>
      <c r="D8483" s="53" t="s">
        <v>12732</v>
      </c>
      <c r="E8483" s="55" t="s">
        <v>12733</v>
      </c>
      <c r="F8483" s="53" t="s">
        <v>430</v>
      </c>
    </row>
    <row r="8484" spans="1:6" x14ac:dyDescent="0.2">
      <c r="A8484" s="202" t="s">
        <v>13979</v>
      </c>
      <c r="B8484" s="203">
        <v>5955.36</v>
      </c>
      <c r="D8484" s="53" t="s">
        <v>12734</v>
      </c>
      <c r="E8484" s="55" t="s">
        <v>12733</v>
      </c>
      <c r="F8484" s="53" t="s">
        <v>430</v>
      </c>
    </row>
    <row r="8485" spans="1:6" x14ac:dyDescent="0.2">
      <c r="A8485" s="202" t="s">
        <v>13981</v>
      </c>
      <c r="B8485" s="203">
        <v>5162.63</v>
      </c>
      <c r="D8485" s="53" t="s">
        <v>12735</v>
      </c>
      <c r="E8485" s="55" t="s">
        <v>12736</v>
      </c>
      <c r="F8485" s="53" t="s">
        <v>430</v>
      </c>
    </row>
    <row r="8486" spans="1:6" x14ac:dyDescent="0.2">
      <c r="A8486" s="202" t="s">
        <v>13982</v>
      </c>
      <c r="B8486" s="203">
        <v>3.69</v>
      </c>
      <c r="D8486" s="53" t="s">
        <v>12737</v>
      </c>
      <c r="E8486" s="55" t="s">
        <v>12736</v>
      </c>
      <c r="F8486" s="53" t="s">
        <v>430</v>
      </c>
    </row>
    <row r="8487" spans="1:6" x14ac:dyDescent="0.2">
      <c r="A8487" s="202" t="s">
        <v>13984</v>
      </c>
      <c r="B8487" s="203">
        <v>3.2</v>
      </c>
      <c r="D8487" s="53" t="s">
        <v>12738</v>
      </c>
      <c r="E8487" s="55" t="s">
        <v>12739</v>
      </c>
      <c r="F8487" s="53" t="s">
        <v>430</v>
      </c>
    </row>
    <row r="8488" spans="1:6" x14ac:dyDescent="0.2">
      <c r="A8488" s="202" t="s">
        <v>13985</v>
      </c>
      <c r="B8488" s="203">
        <v>175.71</v>
      </c>
      <c r="D8488" s="53" t="s">
        <v>12740</v>
      </c>
      <c r="E8488" s="55" t="s">
        <v>12739</v>
      </c>
      <c r="F8488" s="53" t="s">
        <v>430</v>
      </c>
    </row>
    <row r="8489" spans="1:6" x14ac:dyDescent="0.2">
      <c r="A8489" s="202" t="s">
        <v>13987</v>
      </c>
      <c r="B8489" s="203">
        <v>169.22</v>
      </c>
      <c r="D8489" s="53" t="s">
        <v>12741</v>
      </c>
      <c r="E8489" s="55" t="s">
        <v>12742</v>
      </c>
      <c r="F8489" s="53" t="s">
        <v>430</v>
      </c>
    </row>
    <row r="8490" spans="1:6" x14ac:dyDescent="0.2">
      <c r="A8490" s="202" t="s">
        <v>13988</v>
      </c>
      <c r="B8490" s="203">
        <v>4651.54</v>
      </c>
      <c r="D8490" s="53" t="s">
        <v>12743</v>
      </c>
      <c r="E8490" s="55" t="s">
        <v>12742</v>
      </c>
      <c r="F8490" s="53" t="s">
        <v>430</v>
      </c>
    </row>
    <row r="8491" spans="1:6" x14ac:dyDescent="0.2">
      <c r="A8491" s="202" t="s">
        <v>13990</v>
      </c>
      <c r="B8491" s="203">
        <v>4417.33</v>
      </c>
      <c r="D8491" s="53" t="s">
        <v>12744</v>
      </c>
      <c r="E8491" s="55" t="s">
        <v>12745</v>
      </c>
      <c r="F8491" s="53" t="s">
        <v>430</v>
      </c>
    </row>
    <row r="8492" spans="1:6" x14ac:dyDescent="0.2">
      <c r="A8492" s="202" t="s">
        <v>13991</v>
      </c>
      <c r="B8492" s="203">
        <v>23.66</v>
      </c>
      <c r="D8492" s="53" t="s">
        <v>12746</v>
      </c>
      <c r="E8492" s="55" t="s">
        <v>12745</v>
      </c>
      <c r="F8492" s="53" t="s">
        <v>430</v>
      </c>
    </row>
    <row r="8493" spans="1:6" x14ac:dyDescent="0.2">
      <c r="A8493" s="202" t="s">
        <v>13993</v>
      </c>
      <c r="B8493" s="203">
        <v>20.5</v>
      </c>
      <c r="D8493" s="53" t="s">
        <v>12747</v>
      </c>
      <c r="E8493" s="55" t="s">
        <v>12748</v>
      </c>
      <c r="F8493" s="53" t="s">
        <v>430</v>
      </c>
    </row>
    <row r="8494" spans="1:6" x14ac:dyDescent="0.2">
      <c r="A8494" s="202" t="s">
        <v>13994</v>
      </c>
      <c r="B8494" s="203">
        <v>23.66</v>
      </c>
      <c r="D8494" s="53" t="s">
        <v>12749</v>
      </c>
      <c r="E8494" s="55" t="s">
        <v>12748</v>
      </c>
      <c r="F8494" s="53" t="s">
        <v>430</v>
      </c>
    </row>
    <row r="8495" spans="1:6" x14ac:dyDescent="0.2">
      <c r="A8495" s="202" t="s">
        <v>13996</v>
      </c>
      <c r="B8495" s="203">
        <v>20.5</v>
      </c>
      <c r="D8495" s="53" t="s">
        <v>12750</v>
      </c>
      <c r="E8495" s="55" t="s">
        <v>12751</v>
      </c>
      <c r="F8495" s="53" t="s">
        <v>430</v>
      </c>
    </row>
    <row r="8496" spans="1:6" x14ac:dyDescent="0.2">
      <c r="A8496" s="202" t="s">
        <v>13997</v>
      </c>
      <c r="B8496" s="203">
        <v>23.66</v>
      </c>
      <c r="D8496" s="53" t="s">
        <v>12752</v>
      </c>
      <c r="E8496" s="55" t="s">
        <v>12751</v>
      </c>
      <c r="F8496" s="53" t="s">
        <v>430</v>
      </c>
    </row>
    <row r="8497" spans="1:6" x14ac:dyDescent="0.2">
      <c r="A8497" s="202" t="s">
        <v>13999</v>
      </c>
      <c r="B8497" s="203">
        <v>20.5</v>
      </c>
      <c r="D8497" s="53" t="s">
        <v>12753</v>
      </c>
      <c r="E8497" s="55" t="s">
        <v>12754</v>
      </c>
      <c r="F8497" s="53" t="s">
        <v>430</v>
      </c>
    </row>
    <row r="8498" spans="1:6" x14ac:dyDescent="0.2">
      <c r="A8498" s="202" t="s">
        <v>14000</v>
      </c>
      <c r="B8498" s="203">
        <v>23.66</v>
      </c>
      <c r="D8498" s="53" t="s">
        <v>12755</v>
      </c>
      <c r="E8498" s="55" t="s">
        <v>12754</v>
      </c>
      <c r="F8498" s="53" t="s">
        <v>430</v>
      </c>
    </row>
    <row r="8499" spans="1:6" x14ac:dyDescent="0.2">
      <c r="A8499" s="202" t="s">
        <v>14002</v>
      </c>
      <c r="B8499" s="203">
        <v>20.5</v>
      </c>
      <c r="D8499" s="53" t="s">
        <v>12756</v>
      </c>
      <c r="E8499" s="55" t="s">
        <v>12757</v>
      </c>
      <c r="F8499" s="53" t="s">
        <v>430</v>
      </c>
    </row>
    <row r="8500" spans="1:6" x14ac:dyDescent="0.2">
      <c r="A8500" s="202" t="s">
        <v>14003</v>
      </c>
      <c r="B8500" s="203">
        <v>389.29</v>
      </c>
      <c r="D8500" s="53" t="s">
        <v>12758</v>
      </c>
      <c r="E8500" s="55" t="s">
        <v>12757</v>
      </c>
      <c r="F8500" s="53" t="s">
        <v>430</v>
      </c>
    </row>
    <row r="8501" spans="1:6" x14ac:dyDescent="0.2">
      <c r="A8501" s="202" t="s">
        <v>14005</v>
      </c>
      <c r="B8501" s="203">
        <v>339</v>
      </c>
      <c r="D8501" s="53" t="s">
        <v>12759</v>
      </c>
      <c r="E8501" s="55" t="s">
        <v>12760</v>
      </c>
      <c r="F8501" s="53" t="s">
        <v>430</v>
      </c>
    </row>
    <row r="8502" spans="1:6" x14ac:dyDescent="0.2">
      <c r="A8502" s="202" t="s">
        <v>14006</v>
      </c>
      <c r="B8502" s="203">
        <v>309.08</v>
      </c>
      <c r="D8502" s="53" t="s">
        <v>12761</v>
      </c>
      <c r="E8502" s="55" t="s">
        <v>12760</v>
      </c>
      <c r="F8502" s="53" t="s">
        <v>430</v>
      </c>
    </row>
    <row r="8503" spans="1:6" x14ac:dyDescent="0.2">
      <c r="A8503" s="202" t="s">
        <v>14008</v>
      </c>
      <c r="B8503" s="203">
        <v>268.95999999999998</v>
      </c>
      <c r="D8503" s="53" t="s">
        <v>12762</v>
      </c>
      <c r="E8503" s="55" t="s">
        <v>12763</v>
      </c>
      <c r="F8503" s="53" t="s">
        <v>430</v>
      </c>
    </row>
    <row r="8504" spans="1:6" x14ac:dyDescent="0.2">
      <c r="A8504" s="202" t="s">
        <v>14009</v>
      </c>
      <c r="B8504" s="203">
        <v>335.15</v>
      </c>
      <c r="D8504" s="53" t="s">
        <v>12764</v>
      </c>
      <c r="E8504" s="55" t="s">
        <v>12763</v>
      </c>
      <c r="F8504" s="53" t="s">
        <v>430</v>
      </c>
    </row>
    <row r="8505" spans="1:6" x14ac:dyDescent="0.2">
      <c r="A8505" s="202" t="s">
        <v>14011</v>
      </c>
      <c r="B8505" s="203">
        <v>291.22000000000003</v>
      </c>
      <c r="D8505" s="53" t="s">
        <v>12765</v>
      </c>
      <c r="E8505" s="55" t="s">
        <v>12766</v>
      </c>
      <c r="F8505" s="53" t="s">
        <v>430</v>
      </c>
    </row>
    <row r="8506" spans="1:6" x14ac:dyDescent="0.2">
      <c r="A8506" s="202" t="s">
        <v>14012</v>
      </c>
      <c r="B8506" s="203">
        <v>309.08</v>
      </c>
      <c r="D8506" s="53" t="s">
        <v>12767</v>
      </c>
      <c r="E8506" s="55" t="s">
        <v>12766</v>
      </c>
      <c r="F8506" s="53" t="s">
        <v>430</v>
      </c>
    </row>
    <row r="8507" spans="1:6" x14ac:dyDescent="0.2">
      <c r="A8507" s="202" t="s">
        <v>14014</v>
      </c>
      <c r="B8507" s="203">
        <v>268.95999999999998</v>
      </c>
      <c r="D8507" s="53" t="s">
        <v>12768</v>
      </c>
      <c r="E8507" s="55" t="s">
        <v>12769</v>
      </c>
      <c r="F8507" s="53" t="s">
        <v>430</v>
      </c>
    </row>
    <row r="8508" spans="1:6" x14ac:dyDescent="0.2">
      <c r="A8508" s="202" t="s">
        <v>14015</v>
      </c>
      <c r="B8508" s="203">
        <v>1931.05</v>
      </c>
      <c r="D8508" s="53" t="s">
        <v>12770</v>
      </c>
      <c r="E8508" s="55" t="s">
        <v>12769</v>
      </c>
      <c r="F8508" s="53" t="s">
        <v>430</v>
      </c>
    </row>
    <row r="8509" spans="1:6" x14ac:dyDescent="0.2">
      <c r="A8509" s="202" t="s">
        <v>14017</v>
      </c>
      <c r="B8509" s="203">
        <v>1686.98</v>
      </c>
      <c r="D8509" s="53" t="s">
        <v>12771</v>
      </c>
      <c r="E8509" s="55" t="s">
        <v>12772</v>
      </c>
      <c r="F8509" s="53" t="s">
        <v>430</v>
      </c>
    </row>
    <row r="8510" spans="1:6" x14ac:dyDescent="0.2">
      <c r="A8510" s="202" t="s">
        <v>14018</v>
      </c>
      <c r="B8510" s="203">
        <v>4.43</v>
      </c>
      <c r="D8510" s="53" t="s">
        <v>12773</v>
      </c>
      <c r="E8510" s="55" t="s">
        <v>12772</v>
      </c>
      <c r="F8510" s="53" t="s">
        <v>430</v>
      </c>
    </row>
    <row r="8511" spans="1:6" x14ac:dyDescent="0.2">
      <c r="A8511" s="202" t="s">
        <v>14020</v>
      </c>
      <c r="B8511" s="203">
        <v>3.84</v>
      </c>
      <c r="D8511" s="53" t="s">
        <v>12774</v>
      </c>
      <c r="E8511" s="55" t="s">
        <v>12775</v>
      </c>
      <c r="F8511" s="53" t="s">
        <v>430</v>
      </c>
    </row>
    <row r="8512" spans="1:6" x14ac:dyDescent="0.2">
      <c r="A8512" s="202" t="s">
        <v>14021</v>
      </c>
      <c r="B8512" s="203">
        <v>147.9</v>
      </c>
      <c r="D8512" s="53" t="s">
        <v>12776</v>
      </c>
      <c r="E8512" s="55" t="s">
        <v>12775</v>
      </c>
      <c r="F8512" s="53" t="s">
        <v>430</v>
      </c>
    </row>
    <row r="8513" spans="1:6" x14ac:dyDescent="0.2">
      <c r="A8513" s="202" t="s">
        <v>14023</v>
      </c>
      <c r="B8513" s="203">
        <v>128.13</v>
      </c>
      <c r="D8513" s="53" t="s">
        <v>12777</v>
      </c>
      <c r="E8513" s="55" t="s">
        <v>12778</v>
      </c>
      <c r="F8513" s="53" t="s">
        <v>430</v>
      </c>
    </row>
    <row r="8514" spans="1:6" x14ac:dyDescent="0.2">
      <c r="A8514" s="202" t="s">
        <v>14024</v>
      </c>
      <c r="B8514" s="203">
        <v>86.19</v>
      </c>
      <c r="D8514" s="53" t="s">
        <v>12779</v>
      </c>
      <c r="E8514" s="55" t="s">
        <v>12778</v>
      </c>
      <c r="F8514" s="53" t="s">
        <v>430</v>
      </c>
    </row>
    <row r="8515" spans="1:6" x14ac:dyDescent="0.2">
      <c r="A8515" s="202" t="s">
        <v>14026</v>
      </c>
      <c r="B8515" s="203">
        <v>75.38</v>
      </c>
      <c r="D8515" s="53" t="s">
        <v>12780</v>
      </c>
      <c r="E8515" s="55" t="s">
        <v>12781</v>
      </c>
      <c r="F8515" s="53" t="s">
        <v>430</v>
      </c>
    </row>
    <row r="8516" spans="1:6" x14ac:dyDescent="0.2">
      <c r="A8516" s="202" t="s">
        <v>14027</v>
      </c>
      <c r="B8516" s="203">
        <v>13.78</v>
      </c>
      <c r="D8516" s="53" t="s">
        <v>12782</v>
      </c>
      <c r="E8516" s="55" t="s">
        <v>12781</v>
      </c>
      <c r="F8516" s="53" t="s">
        <v>430</v>
      </c>
    </row>
    <row r="8517" spans="1:6" x14ac:dyDescent="0.2">
      <c r="A8517" s="202" t="s">
        <v>14029</v>
      </c>
      <c r="B8517" s="203">
        <v>11.98</v>
      </c>
      <c r="D8517" s="53" t="s">
        <v>12783</v>
      </c>
      <c r="E8517" s="55" t="s">
        <v>12784</v>
      </c>
      <c r="F8517" s="53" t="s">
        <v>430</v>
      </c>
    </row>
    <row r="8518" spans="1:6" x14ac:dyDescent="0.2">
      <c r="A8518" s="202" t="s">
        <v>14030</v>
      </c>
      <c r="B8518" s="203">
        <v>31.14</v>
      </c>
      <c r="D8518" s="53" t="s">
        <v>12785</v>
      </c>
      <c r="E8518" s="55" t="s">
        <v>12784</v>
      </c>
      <c r="F8518" s="53" t="s">
        <v>430</v>
      </c>
    </row>
    <row r="8519" spans="1:6" x14ac:dyDescent="0.2">
      <c r="A8519" s="202" t="s">
        <v>14032</v>
      </c>
      <c r="B8519" s="203">
        <v>27.12</v>
      </c>
      <c r="D8519" s="53" t="s">
        <v>12786</v>
      </c>
      <c r="E8519" s="55" t="s">
        <v>12787</v>
      </c>
      <c r="F8519" s="53" t="s">
        <v>430</v>
      </c>
    </row>
    <row r="8520" spans="1:6" x14ac:dyDescent="0.2">
      <c r="A8520" s="202" t="s">
        <v>14033</v>
      </c>
      <c r="B8520" s="203">
        <v>4.6900000000000004</v>
      </c>
      <c r="D8520" s="53" t="s">
        <v>12788</v>
      </c>
      <c r="E8520" s="55" t="s">
        <v>12787</v>
      </c>
      <c r="F8520" s="53" t="s">
        <v>430</v>
      </c>
    </row>
    <row r="8521" spans="1:6" x14ac:dyDescent="0.2">
      <c r="A8521" s="202" t="s">
        <v>14035</v>
      </c>
      <c r="B8521" s="203">
        <v>4.09</v>
      </c>
      <c r="D8521" s="53" t="s">
        <v>12789</v>
      </c>
      <c r="E8521" s="55" t="s">
        <v>12790</v>
      </c>
      <c r="F8521" s="53" t="s">
        <v>430</v>
      </c>
    </row>
    <row r="8522" spans="1:6" x14ac:dyDescent="0.2">
      <c r="A8522" s="202" t="s">
        <v>14036</v>
      </c>
      <c r="B8522" s="203">
        <v>39.35</v>
      </c>
      <c r="D8522" s="53" t="s">
        <v>12791</v>
      </c>
      <c r="E8522" s="55" t="s">
        <v>12790</v>
      </c>
      <c r="F8522" s="53" t="s">
        <v>430</v>
      </c>
    </row>
    <row r="8523" spans="1:6" x14ac:dyDescent="0.2">
      <c r="A8523" s="202" t="s">
        <v>14038</v>
      </c>
      <c r="B8523" s="203">
        <v>38.22</v>
      </c>
      <c r="D8523" s="53" t="s">
        <v>12792</v>
      </c>
      <c r="E8523" s="55" t="s">
        <v>12793</v>
      </c>
      <c r="F8523" s="53" t="s">
        <v>430</v>
      </c>
    </row>
    <row r="8524" spans="1:6" x14ac:dyDescent="0.2">
      <c r="A8524" s="202" t="s">
        <v>14039</v>
      </c>
      <c r="B8524" s="203">
        <v>0.99</v>
      </c>
      <c r="D8524" s="53" t="s">
        <v>12794</v>
      </c>
      <c r="E8524" s="55" t="s">
        <v>12793</v>
      </c>
      <c r="F8524" s="53" t="s">
        <v>430</v>
      </c>
    </row>
    <row r="8525" spans="1:6" x14ac:dyDescent="0.2">
      <c r="A8525" s="202" t="s">
        <v>14041</v>
      </c>
      <c r="B8525" s="203">
        <v>0.96</v>
      </c>
      <c r="D8525" s="53" t="s">
        <v>12795</v>
      </c>
      <c r="E8525" s="55" t="s">
        <v>12796</v>
      </c>
      <c r="F8525" s="53" t="s">
        <v>430</v>
      </c>
    </row>
    <row r="8526" spans="1:6" x14ac:dyDescent="0.2">
      <c r="A8526" s="202" t="s">
        <v>14042</v>
      </c>
      <c r="B8526" s="203">
        <v>0.7</v>
      </c>
      <c r="D8526" s="53" t="s">
        <v>12797</v>
      </c>
      <c r="E8526" s="55" t="s">
        <v>12796</v>
      </c>
      <c r="F8526" s="53" t="s">
        <v>430</v>
      </c>
    </row>
    <row r="8527" spans="1:6" x14ac:dyDescent="0.2">
      <c r="A8527" s="202" t="s">
        <v>14044</v>
      </c>
      <c r="B8527" s="203">
        <v>0.67</v>
      </c>
      <c r="D8527" s="53" t="s">
        <v>12798</v>
      </c>
      <c r="E8527" s="55" t="s">
        <v>12799</v>
      </c>
      <c r="F8527" s="53" t="s">
        <v>430</v>
      </c>
    </row>
    <row r="8528" spans="1:6" x14ac:dyDescent="0.2">
      <c r="A8528" s="202" t="s">
        <v>14045</v>
      </c>
      <c r="B8528" s="203">
        <v>0.11</v>
      </c>
      <c r="D8528" s="53" t="s">
        <v>12800</v>
      </c>
      <c r="E8528" s="55" t="s">
        <v>12799</v>
      </c>
      <c r="F8528" s="53" t="s">
        <v>430</v>
      </c>
    </row>
    <row r="8529" spans="1:6" x14ac:dyDescent="0.2">
      <c r="A8529" s="202" t="s">
        <v>14047</v>
      </c>
      <c r="B8529" s="203">
        <v>0.1</v>
      </c>
      <c r="D8529" s="53" t="s">
        <v>12801</v>
      </c>
      <c r="E8529" s="55" t="s">
        <v>12802</v>
      </c>
      <c r="F8529" s="53" t="s">
        <v>430</v>
      </c>
    </row>
    <row r="8530" spans="1:6" x14ac:dyDescent="0.2">
      <c r="A8530" s="202" t="s">
        <v>14048</v>
      </c>
      <c r="B8530" s="203">
        <v>35.99</v>
      </c>
      <c r="D8530" s="53" t="s">
        <v>12803</v>
      </c>
      <c r="E8530" s="55" t="s">
        <v>12802</v>
      </c>
      <c r="F8530" s="53" t="s">
        <v>430</v>
      </c>
    </row>
    <row r="8531" spans="1:6" x14ac:dyDescent="0.2">
      <c r="A8531" s="202" t="s">
        <v>14050</v>
      </c>
      <c r="B8531" s="203">
        <v>35.22</v>
      </c>
      <c r="D8531" s="53" t="s">
        <v>12804</v>
      </c>
      <c r="E8531" s="55" t="s">
        <v>12805</v>
      </c>
      <c r="F8531" s="53" t="s">
        <v>430</v>
      </c>
    </row>
    <row r="8532" spans="1:6" x14ac:dyDescent="0.2">
      <c r="A8532" s="202" t="s">
        <v>14051</v>
      </c>
      <c r="B8532" s="203">
        <v>241.98</v>
      </c>
      <c r="D8532" s="53" t="s">
        <v>12806</v>
      </c>
      <c r="E8532" s="55" t="s">
        <v>12805</v>
      </c>
      <c r="F8532" s="53" t="s">
        <v>430</v>
      </c>
    </row>
    <row r="8533" spans="1:6" x14ac:dyDescent="0.2">
      <c r="A8533" s="202" t="s">
        <v>14053</v>
      </c>
      <c r="B8533" s="203">
        <v>224.69</v>
      </c>
      <c r="D8533" s="53" t="s">
        <v>12807</v>
      </c>
      <c r="E8533" s="55" t="s">
        <v>12808</v>
      </c>
      <c r="F8533" s="53" t="s">
        <v>430</v>
      </c>
    </row>
    <row r="8534" spans="1:6" x14ac:dyDescent="0.2">
      <c r="A8534" s="202" t="s">
        <v>14054</v>
      </c>
      <c r="B8534" s="203">
        <v>346.11</v>
      </c>
      <c r="D8534" s="53" t="s">
        <v>12809</v>
      </c>
      <c r="E8534" s="55" t="s">
        <v>12808</v>
      </c>
      <c r="F8534" s="53" t="s">
        <v>430</v>
      </c>
    </row>
    <row r="8535" spans="1:6" x14ac:dyDescent="0.2">
      <c r="A8535" s="202" t="s">
        <v>14056</v>
      </c>
      <c r="B8535" s="203">
        <v>321.35000000000002</v>
      </c>
      <c r="D8535" s="53" t="s">
        <v>12810</v>
      </c>
      <c r="E8535" s="55" t="s">
        <v>12811</v>
      </c>
      <c r="F8535" s="53" t="s">
        <v>430</v>
      </c>
    </row>
    <row r="8536" spans="1:6" x14ac:dyDescent="0.2">
      <c r="A8536" s="202" t="s">
        <v>14057</v>
      </c>
      <c r="B8536" s="203">
        <v>545.79</v>
      </c>
      <c r="D8536" s="53" t="s">
        <v>12812</v>
      </c>
      <c r="E8536" s="55" t="s">
        <v>12811</v>
      </c>
      <c r="F8536" s="53" t="s">
        <v>430</v>
      </c>
    </row>
    <row r="8537" spans="1:6" x14ac:dyDescent="0.2">
      <c r="A8537" s="202" t="s">
        <v>14059</v>
      </c>
      <c r="B8537" s="203">
        <v>505.09</v>
      </c>
      <c r="D8537" s="53" t="s">
        <v>12813</v>
      </c>
      <c r="E8537" s="55" t="s">
        <v>12814</v>
      </c>
      <c r="F8537" s="53" t="s">
        <v>430</v>
      </c>
    </row>
    <row r="8538" spans="1:6" x14ac:dyDescent="0.2">
      <c r="A8538" s="202" t="s">
        <v>14060</v>
      </c>
      <c r="B8538" s="203">
        <v>0.88</v>
      </c>
      <c r="D8538" s="53" t="s">
        <v>12815</v>
      </c>
      <c r="E8538" s="55" t="s">
        <v>12814</v>
      </c>
      <c r="F8538" s="53" t="s">
        <v>430</v>
      </c>
    </row>
    <row r="8539" spans="1:6" x14ac:dyDescent="0.2">
      <c r="A8539" s="202" t="s">
        <v>14062</v>
      </c>
      <c r="B8539" s="203">
        <v>0.76</v>
      </c>
      <c r="D8539" s="53" t="s">
        <v>12816</v>
      </c>
      <c r="E8539" s="55" t="s">
        <v>12817</v>
      </c>
      <c r="F8539" s="53" t="s">
        <v>430</v>
      </c>
    </row>
    <row r="8540" spans="1:6" x14ac:dyDescent="0.2">
      <c r="A8540" s="202" t="s">
        <v>14063</v>
      </c>
      <c r="B8540" s="203">
        <v>2.2200000000000002</v>
      </c>
      <c r="D8540" s="53" t="s">
        <v>12818</v>
      </c>
      <c r="E8540" s="55" t="s">
        <v>12817</v>
      </c>
      <c r="F8540" s="53" t="s">
        <v>430</v>
      </c>
    </row>
    <row r="8541" spans="1:6" x14ac:dyDescent="0.2">
      <c r="A8541" s="202" t="s">
        <v>14065</v>
      </c>
      <c r="B8541" s="203">
        <v>1.93</v>
      </c>
      <c r="D8541" s="53" t="s">
        <v>12819</v>
      </c>
      <c r="E8541" s="55" t="s">
        <v>12820</v>
      </c>
      <c r="F8541" s="53" t="s">
        <v>430</v>
      </c>
    </row>
    <row r="8542" spans="1:6" x14ac:dyDescent="0.2">
      <c r="A8542" s="202" t="s">
        <v>14066</v>
      </c>
      <c r="B8542" s="203">
        <v>29.93</v>
      </c>
      <c r="D8542" s="53" t="s">
        <v>12821</v>
      </c>
      <c r="E8542" s="55" t="s">
        <v>12820</v>
      </c>
      <c r="F8542" s="53" t="s">
        <v>430</v>
      </c>
    </row>
    <row r="8543" spans="1:6" x14ac:dyDescent="0.2">
      <c r="A8543" s="202" t="s">
        <v>14068</v>
      </c>
      <c r="B8543" s="203">
        <v>25.98</v>
      </c>
      <c r="D8543" s="53" t="s">
        <v>12822</v>
      </c>
      <c r="E8543" s="55" t="s">
        <v>12823</v>
      </c>
      <c r="F8543" s="53" t="s">
        <v>430</v>
      </c>
    </row>
    <row r="8544" spans="1:6" x14ac:dyDescent="0.2">
      <c r="A8544" s="202" t="s">
        <v>14069</v>
      </c>
      <c r="B8544" s="203">
        <v>3044.04</v>
      </c>
      <c r="D8544" s="53" t="s">
        <v>12824</v>
      </c>
      <c r="E8544" s="55" t="s">
        <v>12823</v>
      </c>
      <c r="F8544" s="53" t="s">
        <v>430</v>
      </c>
    </row>
    <row r="8545" spans="1:6" x14ac:dyDescent="0.2">
      <c r="A8545" s="202" t="s">
        <v>14071</v>
      </c>
      <c r="B8545" s="203">
        <v>2644.81</v>
      </c>
      <c r="D8545" s="53" t="s">
        <v>12825</v>
      </c>
      <c r="E8545" s="55" t="s">
        <v>12826</v>
      </c>
      <c r="F8545" s="53" t="s">
        <v>430</v>
      </c>
    </row>
    <row r="8546" spans="1:6" x14ac:dyDescent="0.2">
      <c r="A8546" s="202" t="s">
        <v>14072</v>
      </c>
      <c r="B8546" s="203">
        <v>1239.57</v>
      </c>
      <c r="D8546" s="53" t="s">
        <v>12827</v>
      </c>
      <c r="E8546" s="55" t="s">
        <v>12826</v>
      </c>
      <c r="F8546" s="53" t="s">
        <v>430</v>
      </c>
    </row>
    <row r="8547" spans="1:6" x14ac:dyDescent="0.2">
      <c r="A8547" s="202" t="s">
        <v>14074</v>
      </c>
      <c r="B8547" s="203">
        <v>1081.5999999999999</v>
      </c>
      <c r="D8547" s="53" t="s">
        <v>12828</v>
      </c>
      <c r="E8547" s="55" t="s">
        <v>12829</v>
      </c>
      <c r="F8547" s="53" t="s">
        <v>430</v>
      </c>
    </row>
    <row r="8548" spans="1:6" x14ac:dyDescent="0.2">
      <c r="A8548" s="202" t="s">
        <v>14075</v>
      </c>
      <c r="B8548" s="203">
        <v>3.69</v>
      </c>
      <c r="D8548" s="53" t="s">
        <v>12830</v>
      </c>
      <c r="E8548" s="55" t="s">
        <v>12829</v>
      </c>
      <c r="F8548" s="53" t="s">
        <v>430</v>
      </c>
    </row>
    <row r="8549" spans="1:6" x14ac:dyDescent="0.2">
      <c r="A8549" s="202" t="s">
        <v>14077</v>
      </c>
      <c r="B8549" s="203">
        <v>3.2</v>
      </c>
      <c r="D8549" s="53" t="s">
        <v>12831</v>
      </c>
      <c r="E8549" s="55" t="s">
        <v>12832</v>
      </c>
      <c r="F8549" s="53" t="s">
        <v>430</v>
      </c>
    </row>
    <row r="8550" spans="1:6" x14ac:dyDescent="0.2">
      <c r="A8550" s="202" t="s">
        <v>14078</v>
      </c>
      <c r="B8550" s="203">
        <v>76.37</v>
      </c>
      <c r="D8550" s="53" t="s">
        <v>12833</v>
      </c>
      <c r="E8550" s="55" t="s">
        <v>12832</v>
      </c>
      <c r="F8550" s="53" t="s">
        <v>430</v>
      </c>
    </row>
    <row r="8551" spans="1:6" x14ac:dyDescent="0.2">
      <c r="A8551" s="202" t="s">
        <v>14080</v>
      </c>
      <c r="B8551" s="203">
        <v>66.38</v>
      </c>
      <c r="D8551" s="53" t="s">
        <v>12834</v>
      </c>
      <c r="E8551" s="55" t="s">
        <v>12835</v>
      </c>
      <c r="F8551" s="53" t="s">
        <v>430</v>
      </c>
    </row>
    <row r="8552" spans="1:6" x14ac:dyDescent="0.2">
      <c r="A8552" s="202" t="s">
        <v>14081</v>
      </c>
      <c r="B8552" s="203">
        <v>1199.1500000000001</v>
      </c>
      <c r="D8552" s="53" t="s">
        <v>12836</v>
      </c>
      <c r="E8552" s="55" t="s">
        <v>12835</v>
      </c>
      <c r="F8552" s="53" t="s">
        <v>430</v>
      </c>
    </row>
    <row r="8553" spans="1:6" x14ac:dyDescent="0.2">
      <c r="A8553" s="202" t="s">
        <v>14083</v>
      </c>
      <c r="B8553" s="203">
        <v>1040.94</v>
      </c>
      <c r="D8553" s="53" t="s">
        <v>12837</v>
      </c>
      <c r="E8553" s="55" t="s">
        <v>12838</v>
      </c>
      <c r="F8553" s="53" t="s">
        <v>430</v>
      </c>
    </row>
    <row r="8554" spans="1:6" x14ac:dyDescent="0.2">
      <c r="A8554" s="202" t="s">
        <v>14084</v>
      </c>
      <c r="B8554" s="203">
        <v>309.08</v>
      </c>
      <c r="D8554" s="53" t="s">
        <v>12839</v>
      </c>
      <c r="E8554" s="55" t="s">
        <v>12838</v>
      </c>
      <c r="F8554" s="53" t="s">
        <v>430</v>
      </c>
    </row>
    <row r="8555" spans="1:6" x14ac:dyDescent="0.2">
      <c r="A8555" s="202" t="s">
        <v>14086</v>
      </c>
      <c r="B8555" s="203">
        <v>268.95999999999998</v>
      </c>
      <c r="D8555" s="53" t="s">
        <v>12840</v>
      </c>
      <c r="E8555" s="55" t="s">
        <v>12841</v>
      </c>
      <c r="F8555" s="53" t="s">
        <v>430</v>
      </c>
    </row>
    <row r="8556" spans="1:6" x14ac:dyDescent="0.2">
      <c r="A8556" s="202" t="s">
        <v>14087</v>
      </c>
      <c r="B8556" s="203">
        <v>0.28999999999999998</v>
      </c>
      <c r="D8556" s="53" t="s">
        <v>12842</v>
      </c>
      <c r="E8556" s="55" t="s">
        <v>12841</v>
      </c>
      <c r="F8556" s="53" t="s">
        <v>430</v>
      </c>
    </row>
    <row r="8557" spans="1:6" x14ac:dyDescent="0.2">
      <c r="A8557" s="202" t="s">
        <v>14089</v>
      </c>
      <c r="B8557" s="203">
        <v>0.25</v>
      </c>
      <c r="D8557" s="53" t="s">
        <v>12843</v>
      </c>
      <c r="E8557" s="55" t="s">
        <v>12844</v>
      </c>
      <c r="F8557" s="53" t="s">
        <v>430</v>
      </c>
    </row>
    <row r="8558" spans="1:6" x14ac:dyDescent="0.2">
      <c r="A8558" s="202" t="s">
        <v>14090</v>
      </c>
      <c r="B8558" s="203">
        <v>1.47</v>
      </c>
      <c r="D8558" s="53" t="s">
        <v>12845</v>
      </c>
      <c r="E8558" s="55" t="s">
        <v>12844</v>
      </c>
      <c r="F8558" s="53" t="s">
        <v>430</v>
      </c>
    </row>
    <row r="8559" spans="1:6" x14ac:dyDescent="0.2">
      <c r="A8559" s="202" t="s">
        <v>14092</v>
      </c>
      <c r="B8559" s="203">
        <v>1.28</v>
      </c>
      <c r="D8559" s="53" t="s">
        <v>12846</v>
      </c>
      <c r="E8559" s="55" t="s">
        <v>12847</v>
      </c>
      <c r="F8559" s="53" t="s">
        <v>430</v>
      </c>
    </row>
    <row r="8560" spans="1:6" x14ac:dyDescent="0.2">
      <c r="A8560" s="202" t="s">
        <v>14093</v>
      </c>
      <c r="B8560" s="203">
        <v>1.18</v>
      </c>
      <c r="D8560" s="53" t="s">
        <v>12848</v>
      </c>
      <c r="E8560" s="55" t="s">
        <v>12847</v>
      </c>
      <c r="F8560" s="53" t="s">
        <v>430</v>
      </c>
    </row>
    <row r="8561" spans="1:6" x14ac:dyDescent="0.2">
      <c r="A8561" s="202" t="s">
        <v>14095</v>
      </c>
      <c r="B8561" s="203">
        <v>1.02</v>
      </c>
      <c r="D8561" s="53" t="s">
        <v>12849</v>
      </c>
      <c r="E8561" s="55" t="s">
        <v>12850</v>
      </c>
      <c r="F8561" s="53" t="s">
        <v>430</v>
      </c>
    </row>
    <row r="8562" spans="1:6" x14ac:dyDescent="0.2">
      <c r="A8562" s="202" t="s">
        <v>14096</v>
      </c>
      <c r="B8562" s="203">
        <v>3.69</v>
      </c>
      <c r="D8562" s="53" t="s">
        <v>12851</v>
      </c>
      <c r="E8562" s="55" t="s">
        <v>12850</v>
      </c>
      <c r="F8562" s="53" t="s">
        <v>430</v>
      </c>
    </row>
    <row r="8563" spans="1:6" x14ac:dyDescent="0.2">
      <c r="A8563" s="202" t="s">
        <v>14098</v>
      </c>
      <c r="B8563" s="203">
        <v>3.2</v>
      </c>
      <c r="D8563" s="53" t="s">
        <v>12852</v>
      </c>
      <c r="E8563" s="55" t="s">
        <v>12853</v>
      </c>
      <c r="F8563" s="53" t="s">
        <v>430</v>
      </c>
    </row>
    <row r="8564" spans="1:6" x14ac:dyDescent="0.2">
      <c r="A8564" s="202" t="s">
        <v>14099</v>
      </c>
      <c r="B8564" s="203">
        <v>0.17</v>
      </c>
      <c r="D8564" s="53" t="s">
        <v>12854</v>
      </c>
      <c r="E8564" s="55" t="s">
        <v>12853</v>
      </c>
      <c r="F8564" s="53" t="s">
        <v>430</v>
      </c>
    </row>
    <row r="8565" spans="1:6" x14ac:dyDescent="0.2">
      <c r="A8565" s="202" t="s">
        <v>14101</v>
      </c>
      <c r="B8565" s="203">
        <v>0.15</v>
      </c>
      <c r="D8565" s="53" t="s">
        <v>12855</v>
      </c>
      <c r="E8565" s="55" t="s">
        <v>12856</v>
      </c>
      <c r="F8565" s="53" t="s">
        <v>430</v>
      </c>
    </row>
    <row r="8566" spans="1:6" x14ac:dyDescent="0.2">
      <c r="A8566" s="202" t="s">
        <v>14102</v>
      </c>
      <c r="B8566" s="203">
        <v>2.95</v>
      </c>
      <c r="D8566" s="53" t="s">
        <v>12857</v>
      </c>
      <c r="E8566" s="55" t="s">
        <v>12856</v>
      </c>
      <c r="F8566" s="53" t="s">
        <v>430</v>
      </c>
    </row>
    <row r="8567" spans="1:6" x14ac:dyDescent="0.2">
      <c r="A8567" s="202" t="s">
        <v>14104</v>
      </c>
      <c r="B8567" s="203">
        <v>2.56</v>
      </c>
      <c r="D8567" s="53" t="s">
        <v>12858</v>
      </c>
      <c r="E8567" s="55" t="s">
        <v>12859</v>
      </c>
      <c r="F8567" s="53" t="s">
        <v>430</v>
      </c>
    </row>
    <row r="8568" spans="1:6" x14ac:dyDescent="0.2">
      <c r="A8568" s="202" t="s">
        <v>14105</v>
      </c>
      <c r="B8568" s="203">
        <v>103.59</v>
      </c>
      <c r="D8568" s="53" t="s">
        <v>12860</v>
      </c>
      <c r="E8568" s="55" t="s">
        <v>12859</v>
      </c>
      <c r="F8568" s="53" t="s">
        <v>430</v>
      </c>
    </row>
    <row r="8569" spans="1:6" x14ac:dyDescent="0.2">
      <c r="A8569" s="202" t="s">
        <v>14107</v>
      </c>
      <c r="B8569" s="203">
        <v>102.6</v>
      </c>
      <c r="D8569" s="53" t="s">
        <v>12861</v>
      </c>
      <c r="E8569" s="55" t="s">
        <v>12862</v>
      </c>
      <c r="F8569" s="53" t="s">
        <v>430</v>
      </c>
    </row>
    <row r="8570" spans="1:6" x14ac:dyDescent="0.2">
      <c r="A8570" s="202" t="s">
        <v>14108</v>
      </c>
      <c r="B8570" s="203">
        <v>979.06</v>
      </c>
      <c r="D8570" s="53" t="s">
        <v>12863</v>
      </c>
      <c r="E8570" s="55" t="s">
        <v>12862</v>
      </c>
      <c r="F8570" s="53" t="s">
        <v>430</v>
      </c>
    </row>
    <row r="8571" spans="1:6" x14ac:dyDescent="0.2">
      <c r="A8571" s="202" t="s">
        <v>14110</v>
      </c>
      <c r="B8571" s="203">
        <v>902.26</v>
      </c>
      <c r="D8571" s="53" t="s">
        <v>12864</v>
      </c>
      <c r="E8571" s="55" t="s">
        <v>12865</v>
      </c>
      <c r="F8571" s="53" t="s">
        <v>430</v>
      </c>
    </row>
    <row r="8572" spans="1:6" x14ac:dyDescent="0.2">
      <c r="A8572" s="202" t="s">
        <v>14111</v>
      </c>
      <c r="B8572" s="203">
        <v>527.55999999999995</v>
      </c>
      <c r="D8572" s="53" t="s">
        <v>12866</v>
      </c>
      <c r="E8572" s="55" t="s">
        <v>12865</v>
      </c>
      <c r="F8572" s="53" t="s">
        <v>430</v>
      </c>
    </row>
    <row r="8573" spans="1:6" x14ac:dyDescent="0.2">
      <c r="A8573" s="202" t="s">
        <v>14113</v>
      </c>
      <c r="B8573" s="203">
        <v>488.01</v>
      </c>
      <c r="D8573" s="53" t="s">
        <v>12867</v>
      </c>
      <c r="E8573" s="55" t="s">
        <v>12868</v>
      </c>
      <c r="F8573" s="53" t="s">
        <v>430</v>
      </c>
    </row>
    <row r="8574" spans="1:6" x14ac:dyDescent="0.2">
      <c r="A8574" s="202" t="s">
        <v>14114</v>
      </c>
      <c r="B8574" s="203">
        <v>937.25</v>
      </c>
      <c r="D8574" s="53" t="s">
        <v>12869</v>
      </c>
      <c r="E8574" s="55" t="s">
        <v>12868</v>
      </c>
      <c r="F8574" s="53" t="s">
        <v>430</v>
      </c>
    </row>
    <row r="8575" spans="1:6" x14ac:dyDescent="0.2">
      <c r="A8575" s="202" t="s">
        <v>14116</v>
      </c>
      <c r="B8575" s="203">
        <v>905.61</v>
      </c>
      <c r="D8575" s="53" t="s">
        <v>12870</v>
      </c>
      <c r="E8575" s="55" t="s">
        <v>12871</v>
      </c>
      <c r="F8575" s="53" t="s">
        <v>430</v>
      </c>
    </row>
    <row r="8576" spans="1:6" x14ac:dyDescent="0.2">
      <c r="A8576" s="202" t="s">
        <v>14117</v>
      </c>
      <c r="B8576" s="203">
        <v>59.16</v>
      </c>
      <c r="D8576" s="53" t="s">
        <v>12872</v>
      </c>
      <c r="E8576" s="55" t="s">
        <v>12871</v>
      </c>
      <c r="F8576" s="53" t="s">
        <v>430</v>
      </c>
    </row>
    <row r="8577" spans="1:6" x14ac:dyDescent="0.2">
      <c r="A8577" s="202" t="s">
        <v>14119</v>
      </c>
      <c r="B8577" s="203">
        <v>51.25</v>
      </c>
      <c r="D8577" s="53" t="s">
        <v>12873</v>
      </c>
      <c r="E8577" s="55" t="s">
        <v>12874</v>
      </c>
      <c r="F8577" s="53" t="s">
        <v>430</v>
      </c>
    </row>
    <row r="8578" spans="1:6" x14ac:dyDescent="0.2">
      <c r="A8578" s="202" t="s">
        <v>14120</v>
      </c>
      <c r="B8578" s="203">
        <v>2969.02</v>
      </c>
      <c r="D8578" s="53" t="s">
        <v>12875</v>
      </c>
      <c r="E8578" s="55" t="s">
        <v>12874</v>
      </c>
      <c r="F8578" s="53" t="s">
        <v>430</v>
      </c>
    </row>
    <row r="8579" spans="1:6" x14ac:dyDescent="0.2">
      <c r="A8579" s="202" t="s">
        <v>14122</v>
      </c>
      <c r="B8579" s="203">
        <v>2892.22</v>
      </c>
      <c r="D8579" s="53" t="s">
        <v>12876</v>
      </c>
      <c r="E8579" s="55" t="s">
        <v>12877</v>
      </c>
      <c r="F8579" s="53" t="s">
        <v>430</v>
      </c>
    </row>
    <row r="8580" spans="1:6" x14ac:dyDescent="0.2">
      <c r="A8580" s="202" t="s">
        <v>14123</v>
      </c>
      <c r="B8580" s="203">
        <v>1691</v>
      </c>
      <c r="D8580" s="53" t="s">
        <v>12878</v>
      </c>
      <c r="E8580" s="55" t="s">
        <v>12877</v>
      </c>
      <c r="F8580" s="53" t="s">
        <v>430</v>
      </c>
    </row>
    <row r="8581" spans="1:6" x14ac:dyDescent="0.2">
      <c r="A8581" s="202" t="s">
        <v>14125</v>
      </c>
      <c r="B8581" s="203">
        <v>1614.19</v>
      </c>
      <c r="D8581" s="53" t="s">
        <v>12879</v>
      </c>
      <c r="E8581" s="55" t="s">
        <v>12880</v>
      </c>
      <c r="F8581" s="53" t="s">
        <v>430</v>
      </c>
    </row>
    <row r="8582" spans="1:6" x14ac:dyDescent="0.2">
      <c r="A8582" s="202" t="s">
        <v>14126</v>
      </c>
      <c r="B8582" s="203">
        <v>412</v>
      </c>
      <c r="D8582" s="53" t="s">
        <v>12881</v>
      </c>
      <c r="E8582" s="55" t="s">
        <v>12880</v>
      </c>
      <c r="F8582" s="53" t="s">
        <v>430</v>
      </c>
    </row>
    <row r="8583" spans="1:6" x14ac:dyDescent="0.2">
      <c r="A8583" s="202" t="s">
        <v>14128</v>
      </c>
      <c r="B8583" s="203">
        <v>412</v>
      </c>
      <c r="D8583" s="53" t="s">
        <v>12882</v>
      </c>
      <c r="E8583" s="55" t="s">
        <v>12883</v>
      </c>
      <c r="F8583" s="53" t="s">
        <v>430</v>
      </c>
    </row>
    <row r="8584" spans="1:6" x14ac:dyDescent="0.2">
      <c r="A8584" s="202" t="s">
        <v>14129</v>
      </c>
      <c r="B8584" s="203">
        <v>338.75</v>
      </c>
      <c r="D8584" s="53" t="s">
        <v>12884</v>
      </c>
      <c r="E8584" s="55" t="s">
        <v>12883</v>
      </c>
      <c r="F8584" s="53" t="s">
        <v>430</v>
      </c>
    </row>
    <row r="8585" spans="1:6" x14ac:dyDescent="0.2">
      <c r="A8585" s="202" t="s">
        <v>14131</v>
      </c>
      <c r="B8585" s="203">
        <v>333.61</v>
      </c>
      <c r="D8585" s="53" t="s">
        <v>12885</v>
      </c>
      <c r="E8585" s="55" t="s">
        <v>12886</v>
      </c>
      <c r="F8585" s="53" t="s">
        <v>430</v>
      </c>
    </row>
    <row r="8586" spans="1:6" x14ac:dyDescent="0.2">
      <c r="A8586" s="202" t="s">
        <v>14132</v>
      </c>
      <c r="B8586" s="203">
        <v>250</v>
      </c>
      <c r="D8586" s="53" t="s">
        <v>12887</v>
      </c>
      <c r="E8586" s="55" t="s">
        <v>12886</v>
      </c>
      <c r="F8586" s="53" t="s">
        <v>430</v>
      </c>
    </row>
    <row r="8587" spans="1:6" x14ac:dyDescent="0.2">
      <c r="A8587" s="202" t="s">
        <v>14134</v>
      </c>
      <c r="B8587" s="203">
        <v>250</v>
      </c>
      <c r="D8587" s="53" t="s">
        <v>12888</v>
      </c>
      <c r="E8587" s="55" t="s">
        <v>12889</v>
      </c>
      <c r="F8587" s="53" t="s">
        <v>430</v>
      </c>
    </row>
    <row r="8588" spans="1:6" x14ac:dyDescent="0.2">
      <c r="A8588" s="202" t="s">
        <v>14135</v>
      </c>
      <c r="B8588" s="203">
        <v>118.32</v>
      </c>
      <c r="D8588" s="53" t="s">
        <v>12890</v>
      </c>
      <c r="E8588" s="55" t="s">
        <v>12889</v>
      </c>
      <c r="F8588" s="53" t="s">
        <v>430</v>
      </c>
    </row>
    <row r="8589" spans="1:6" x14ac:dyDescent="0.2">
      <c r="A8589" s="202" t="s">
        <v>14137</v>
      </c>
      <c r="B8589" s="203">
        <v>102.5</v>
      </c>
      <c r="D8589" s="53" t="s">
        <v>12891</v>
      </c>
      <c r="E8589" s="55" t="s">
        <v>12892</v>
      </c>
      <c r="F8589" s="53" t="s">
        <v>430</v>
      </c>
    </row>
    <row r="8590" spans="1:6" x14ac:dyDescent="0.2">
      <c r="A8590" s="202" t="s">
        <v>14138</v>
      </c>
      <c r="B8590" s="203">
        <v>155.30000000000001</v>
      </c>
      <c r="D8590" s="53" t="s">
        <v>12893</v>
      </c>
      <c r="E8590" s="55" t="s">
        <v>12892</v>
      </c>
      <c r="F8590" s="53" t="s">
        <v>430</v>
      </c>
    </row>
    <row r="8591" spans="1:6" x14ac:dyDescent="0.2">
      <c r="A8591" s="202" t="s">
        <v>14140</v>
      </c>
      <c r="B8591" s="203">
        <v>134.53</v>
      </c>
      <c r="D8591" s="53" t="s">
        <v>12894</v>
      </c>
      <c r="E8591" s="55" t="s">
        <v>12895</v>
      </c>
      <c r="F8591" s="53" t="s">
        <v>430</v>
      </c>
    </row>
    <row r="8592" spans="1:6" x14ac:dyDescent="0.2">
      <c r="A8592" s="202" t="s">
        <v>14141</v>
      </c>
      <c r="B8592" s="203">
        <v>179.7</v>
      </c>
      <c r="D8592" s="53" t="s">
        <v>12896</v>
      </c>
      <c r="E8592" s="55" t="s">
        <v>12895</v>
      </c>
      <c r="F8592" s="53" t="s">
        <v>430</v>
      </c>
    </row>
    <row r="8593" spans="1:6" x14ac:dyDescent="0.2">
      <c r="A8593" s="202" t="s">
        <v>14143</v>
      </c>
      <c r="B8593" s="203">
        <v>155.68</v>
      </c>
      <c r="D8593" s="53" t="s">
        <v>12897</v>
      </c>
      <c r="E8593" s="55" t="s">
        <v>12898</v>
      </c>
      <c r="F8593" s="53" t="s">
        <v>430</v>
      </c>
    </row>
    <row r="8594" spans="1:6" x14ac:dyDescent="0.2">
      <c r="A8594" s="202" t="s">
        <v>14144</v>
      </c>
      <c r="B8594" s="203">
        <v>1.65</v>
      </c>
      <c r="D8594" s="53" t="s">
        <v>12899</v>
      </c>
      <c r="E8594" s="55" t="s">
        <v>12898</v>
      </c>
      <c r="F8594" s="53" t="s">
        <v>430</v>
      </c>
    </row>
    <row r="8595" spans="1:6" x14ac:dyDescent="0.2">
      <c r="A8595" s="202" t="s">
        <v>14146</v>
      </c>
      <c r="B8595" s="203">
        <v>1.46</v>
      </c>
      <c r="D8595" s="53" t="s">
        <v>12900</v>
      </c>
      <c r="E8595" s="55" t="s">
        <v>12901</v>
      </c>
      <c r="F8595" s="53" t="s">
        <v>430</v>
      </c>
    </row>
    <row r="8596" spans="1:6" x14ac:dyDescent="0.2">
      <c r="A8596" s="202" t="s">
        <v>14147</v>
      </c>
      <c r="B8596" s="203">
        <v>22.18</v>
      </c>
      <c r="D8596" s="53" t="s">
        <v>12902</v>
      </c>
      <c r="E8596" s="55" t="s">
        <v>12901</v>
      </c>
      <c r="F8596" s="53" t="s">
        <v>430</v>
      </c>
    </row>
    <row r="8597" spans="1:6" x14ac:dyDescent="0.2">
      <c r="A8597" s="202" t="s">
        <v>14149</v>
      </c>
      <c r="B8597" s="203">
        <v>19.21</v>
      </c>
      <c r="D8597" s="53" t="s">
        <v>12903</v>
      </c>
      <c r="E8597" s="55" t="s">
        <v>12904</v>
      </c>
      <c r="F8597" s="53" t="s">
        <v>430</v>
      </c>
    </row>
    <row r="8598" spans="1:6" x14ac:dyDescent="0.2">
      <c r="A8598" s="202" t="s">
        <v>14150</v>
      </c>
      <c r="B8598" s="203">
        <v>11.09</v>
      </c>
      <c r="D8598" s="53" t="s">
        <v>12905</v>
      </c>
      <c r="E8598" s="55" t="s">
        <v>12904</v>
      </c>
      <c r="F8598" s="53" t="s">
        <v>430</v>
      </c>
    </row>
    <row r="8599" spans="1:6" x14ac:dyDescent="0.2">
      <c r="A8599" s="202" t="s">
        <v>14152</v>
      </c>
      <c r="B8599" s="203">
        <v>9.6</v>
      </c>
      <c r="D8599" s="53" t="s">
        <v>12906</v>
      </c>
      <c r="E8599" s="55" t="s">
        <v>12907</v>
      </c>
      <c r="F8599" s="53" t="s">
        <v>430</v>
      </c>
    </row>
    <row r="8600" spans="1:6" x14ac:dyDescent="0.2">
      <c r="A8600" s="202" t="s">
        <v>14153</v>
      </c>
      <c r="B8600" s="203">
        <v>73.95</v>
      </c>
      <c r="D8600" s="53" t="s">
        <v>12908</v>
      </c>
      <c r="E8600" s="55" t="s">
        <v>12907</v>
      </c>
      <c r="F8600" s="53" t="s">
        <v>430</v>
      </c>
    </row>
    <row r="8601" spans="1:6" x14ac:dyDescent="0.2">
      <c r="A8601" s="202" t="s">
        <v>14155</v>
      </c>
      <c r="B8601" s="203">
        <v>64.06</v>
      </c>
      <c r="D8601" s="53" t="s">
        <v>12909</v>
      </c>
      <c r="E8601" s="55" t="s">
        <v>12910</v>
      </c>
      <c r="F8601" s="53" t="s">
        <v>430</v>
      </c>
    </row>
    <row r="8602" spans="1:6" x14ac:dyDescent="0.2">
      <c r="A8602" s="202" t="s">
        <v>14156</v>
      </c>
      <c r="B8602" s="203">
        <v>167.32</v>
      </c>
      <c r="D8602" s="53" t="s">
        <v>12911</v>
      </c>
      <c r="E8602" s="55" t="s">
        <v>12910</v>
      </c>
      <c r="F8602" s="53" t="s">
        <v>430</v>
      </c>
    </row>
    <row r="8603" spans="1:6" x14ac:dyDescent="0.2">
      <c r="A8603" s="202" t="s">
        <v>14158</v>
      </c>
      <c r="B8603" s="203">
        <v>162.38</v>
      </c>
      <c r="D8603" s="53" t="s">
        <v>12912</v>
      </c>
      <c r="E8603" s="55" t="s">
        <v>12913</v>
      </c>
      <c r="F8603" s="53" t="s">
        <v>12914</v>
      </c>
    </row>
    <row r="8604" spans="1:6" x14ac:dyDescent="0.2">
      <c r="A8604" s="202" t="s">
        <v>14159</v>
      </c>
      <c r="B8604" s="203">
        <v>20.57</v>
      </c>
      <c r="D8604" s="53" t="s">
        <v>12915</v>
      </c>
      <c r="E8604" s="55" t="s">
        <v>12913</v>
      </c>
      <c r="F8604" s="53" t="s">
        <v>12914</v>
      </c>
    </row>
    <row r="8605" spans="1:6" x14ac:dyDescent="0.2">
      <c r="A8605" s="202" t="s">
        <v>14161</v>
      </c>
      <c r="B8605" s="203">
        <v>19.54</v>
      </c>
      <c r="D8605" s="53" t="s">
        <v>12916</v>
      </c>
      <c r="E8605" s="55" t="s">
        <v>12917</v>
      </c>
      <c r="F8605" s="53" t="s">
        <v>12914</v>
      </c>
    </row>
    <row r="8606" spans="1:6" x14ac:dyDescent="0.2">
      <c r="A8606" s="202" t="s">
        <v>14162</v>
      </c>
      <c r="B8606" s="203">
        <v>30.77</v>
      </c>
      <c r="D8606" s="53" t="s">
        <v>12918</v>
      </c>
      <c r="E8606" s="55" t="s">
        <v>12917</v>
      </c>
      <c r="F8606" s="53" t="s">
        <v>12914</v>
      </c>
    </row>
    <row r="8607" spans="1:6" x14ac:dyDescent="0.2">
      <c r="A8607" s="202" t="s">
        <v>14164</v>
      </c>
      <c r="B8607" s="203">
        <v>29.39</v>
      </c>
      <c r="D8607" s="53" t="s">
        <v>12919</v>
      </c>
      <c r="E8607" s="55" t="s">
        <v>12920</v>
      </c>
      <c r="F8607" s="53" t="s">
        <v>12914</v>
      </c>
    </row>
    <row r="8608" spans="1:6" x14ac:dyDescent="0.2">
      <c r="A8608" s="202" t="s">
        <v>14165</v>
      </c>
      <c r="B8608" s="203">
        <v>18.41</v>
      </c>
      <c r="D8608" s="53" t="s">
        <v>12921</v>
      </c>
      <c r="E8608" s="55" t="s">
        <v>12920</v>
      </c>
      <c r="F8608" s="53" t="s">
        <v>12914</v>
      </c>
    </row>
    <row r="8609" spans="1:6" x14ac:dyDescent="0.2">
      <c r="A8609" s="202" t="s">
        <v>14167</v>
      </c>
      <c r="B8609" s="203">
        <v>17.62</v>
      </c>
      <c r="D8609" s="53" t="s">
        <v>12922</v>
      </c>
      <c r="E8609" s="55" t="s">
        <v>12923</v>
      </c>
      <c r="F8609" s="53" t="s">
        <v>430</v>
      </c>
    </row>
    <row r="8610" spans="1:6" x14ac:dyDescent="0.2">
      <c r="A8610" s="202" t="s">
        <v>14168</v>
      </c>
      <c r="B8610" s="203">
        <v>163.96</v>
      </c>
      <c r="D8610" s="53" t="s">
        <v>12924</v>
      </c>
      <c r="E8610" s="55" t="s">
        <v>12923</v>
      </c>
      <c r="F8610" s="53" t="s">
        <v>430</v>
      </c>
    </row>
    <row r="8611" spans="1:6" x14ac:dyDescent="0.2">
      <c r="A8611" s="202" t="s">
        <v>14170</v>
      </c>
      <c r="B8611" s="203">
        <v>159.01</v>
      </c>
      <c r="D8611" s="53" t="s">
        <v>12925</v>
      </c>
      <c r="E8611" s="55" t="s">
        <v>12926</v>
      </c>
      <c r="F8611" s="53" t="s">
        <v>430</v>
      </c>
    </row>
    <row r="8612" spans="1:6" x14ac:dyDescent="0.2">
      <c r="A8612" s="202" t="s">
        <v>14171</v>
      </c>
      <c r="B8612" s="203">
        <v>4651.54</v>
      </c>
      <c r="D8612" s="53" t="s">
        <v>12927</v>
      </c>
      <c r="E8612" s="55" t="s">
        <v>12926</v>
      </c>
      <c r="F8612" s="53" t="s">
        <v>430</v>
      </c>
    </row>
    <row r="8613" spans="1:6" x14ac:dyDescent="0.2">
      <c r="A8613" s="202" t="s">
        <v>14172</v>
      </c>
      <c r="B8613" s="203">
        <v>4417.33</v>
      </c>
      <c r="D8613" s="53" t="s">
        <v>12928</v>
      </c>
      <c r="E8613" s="55" t="s">
        <v>12929</v>
      </c>
      <c r="F8613" s="53" t="s">
        <v>430</v>
      </c>
    </row>
    <row r="8614" spans="1:6" x14ac:dyDescent="0.2">
      <c r="A8614" s="202" t="s">
        <v>14173</v>
      </c>
      <c r="B8614" s="203">
        <v>56.11</v>
      </c>
      <c r="D8614" s="53" t="s">
        <v>12930</v>
      </c>
      <c r="E8614" s="55" t="s">
        <v>12929</v>
      </c>
      <c r="F8614" s="53" t="s">
        <v>430</v>
      </c>
    </row>
    <row r="8615" spans="1:6" x14ac:dyDescent="0.2">
      <c r="A8615" s="202" t="s">
        <v>14175</v>
      </c>
      <c r="B8615" s="203">
        <v>51.96</v>
      </c>
      <c r="D8615" s="53" t="s">
        <v>12931</v>
      </c>
      <c r="E8615" s="55" t="s">
        <v>12932</v>
      </c>
      <c r="F8615" s="53" t="s">
        <v>430</v>
      </c>
    </row>
    <row r="8616" spans="1:6" x14ac:dyDescent="0.2">
      <c r="A8616" s="202" t="s">
        <v>14176</v>
      </c>
      <c r="B8616" s="203">
        <v>32.979999999999997</v>
      </c>
      <c r="D8616" s="53" t="s">
        <v>12933</v>
      </c>
      <c r="E8616" s="55" t="s">
        <v>12932</v>
      </c>
      <c r="F8616" s="53" t="s">
        <v>430</v>
      </c>
    </row>
    <row r="8617" spans="1:6" x14ac:dyDescent="0.2">
      <c r="A8617" s="202" t="s">
        <v>14178</v>
      </c>
      <c r="B8617" s="203">
        <v>30.14</v>
      </c>
      <c r="D8617" s="53" t="s">
        <v>12934</v>
      </c>
      <c r="E8617" s="55" t="s">
        <v>12935</v>
      </c>
      <c r="F8617" s="53" t="s">
        <v>430</v>
      </c>
    </row>
    <row r="8618" spans="1:6" x14ac:dyDescent="0.2">
      <c r="A8618" s="202" t="s">
        <v>14179</v>
      </c>
      <c r="B8618" s="203">
        <v>35.49</v>
      </c>
      <c r="D8618" s="53" t="s">
        <v>12936</v>
      </c>
      <c r="E8618" s="55" t="s">
        <v>12935</v>
      </c>
      <c r="F8618" s="53" t="s">
        <v>430</v>
      </c>
    </row>
    <row r="8619" spans="1:6" x14ac:dyDescent="0.2">
      <c r="A8619" s="202" t="s">
        <v>14181</v>
      </c>
      <c r="B8619" s="203">
        <v>33.950000000000003</v>
      </c>
      <c r="D8619" s="53" t="s">
        <v>12937</v>
      </c>
      <c r="E8619" s="55" t="s">
        <v>12938</v>
      </c>
      <c r="F8619" s="53" t="s">
        <v>4247</v>
      </c>
    </row>
    <row r="8620" spans="1:6" x14ac:dyDescent="0.2">
      <c r="A8620" s="202" t="s">
        <v>14182</v>
      </c>
      <c r="B8620" s="203">
        <v>370.06</v>
      </c>
      <c r="D8620" s="53" t="s">
        <v>12939</v>
      </c>
      <c r="E8620" s="55" t="s">
        <v>12938</v>
      </c>
      <c r="F8620" s="53" t="s">
        <v>4247</v>
      </c>
    </row>
    <row r="8621" spans="1:6" x14ac:dyDescent="0.2">
      <c r="A8621" s="202" t="s">
        <v>14184</v>
      </c>
      <c r="B8621" s="203">
        <v>338</v>
      </c>
      <c r="D8621" s="53" t="s">
        <v>12940</v>
      </c>
      <c r="E8621" s="55" t="s">
        <v>12941</v>
      </c>
      <c r="F8621" s="53" t="s">
        <v>4247</v>
      </c>
    </row>
    <row r="8622" spans="1:6" x14ac:dyDescent="0.2">
      <c r="A8622" s="202" t="s">
        <v>14185</v>
      </c>
      <c r="B8622" s="203">
        <v>265.31</v>
      </c>
      <c r="D8622" s="53" t="s">
        <v>12942</v>
      </c>
      <c r="E8622" s="55" t="s">
        <v>12941</v>
      </c>
      <c r="F8622" s="53" t="s">
        <v>4247</v>
      </c>
    </row>
    <row r="8623" spans="1:6" x14ac:dyDescent="0.2">
      <c r="A8623" s="202" t="s">
        <v>14187</v>
      </c>
      <c r="B8623" s="203">
        <v>242.13</v>
      </c>
      <c r="D8623" s="53" t="s">
        <v>12943</v>
      </c>
      <c r="E8623" s="55" t="s">
        <v>12944</v>
      </c>
      <c r="F8623" s="53" t="s">
        <v>4247</v>
      </c>
    </row>
    <row r="8624" spans="1:6" x14ac:dyDescent="0.2">
      <c r="A8624" s="202" t="s">
        <v>14188</v>
      </c>
      <c r="B8624" s="203">
        <v>708.63</v>
      </c>
      <c r="D8624" s="53" t="s">
        <v>12945</v>
      </c>
      <c r="E8624" s="55" t="s">
        <v>12944</v>
      </c>
      <c r="F8624" s="53" t="s">
        <v>4247</v>
      </c>
    </row>
    <row r="8625" spans="1:6" x14ac:dyDescent="0.2">
      <c r="A8625" s="202" t="s">
        <v>14190</v>
      </c>
      <c r="B8625" s="203">
        <v>654.67999999999995</v>
      </c>
      <c r="D8625" s="53" t="s">
        <v>12946</v>
      </c>
      <c r="E8625" s="55" t="s">
        <v>12947</v>
      </c>
      <c r="F8625" s="53" t="s">
        <v>4247</v>
      </c>
    </row>
    <row r="8626" spans="1:6" x14ac:dyDescent="0.2">
      <c r="A8626" s="202" t="s">
        <v>14191</v>
      </c>
      <c r="B8626" s="203">
        <v>1230.6600000000001</v>
      </c>
      <c r="D8626" s="53" t="s">
        <v>12948</v>
      </c>
      <c r="E8626" s="55" t="s">
        <v>12947</v>
      </c>
      <c r="F8626" s="53" t="s">
        <v>4247</v>
      </c>
    </row>
    <row r="8627" spans="1:6" x14ac:dyDescent="0.2">
      <c r="A8627" s="202" t="s">
        <v>14193</v>
      </c>
      <c r="B8627" s="203">
        <v>1133.23</v>
      </c>
      <c r="D8627" s="53" t="s">
        <v>12949</v>
      </c>
      <c r="E8627" s="55" t="s">
        <v>12950</v>
      </c>
      <c r="F8627" s="53" t="s">
        <v>430</v>
      </c>
    </row>
    <row r="8628" spans="1:6" x14ac:dyDescent="0.2">
      <c r="A8628" s="202" t="s">
        <v>14194</v>
      </c>
      <c r="B8628" s="203">
        <v>540.75</v>
      </c>
      <c r="D8628" s="53" t="s">
        <v>12951</v>
      </c>
      <c r="E8628" s="55" t="s">
        <v>12950</v>
      </c>
      <c r="F8628" s="53" t="s">
        <v>430</v>
      </c>
    </row>
    <row r="8629" spans="1:6" x14ac:dyDescent="0.2">
      <c r="A8629" s="202" t="s">
        <v>14196</v>
      </c>
      <c r="B8629" s="203">
        <v>540.75</v>
      </c>
      <c r="D8629" s="53" t="s">
        <v>12952</v>
      </c>
      <c r="E8629" s="55" t="s">
        <v>12953</v>
      </c>
      <c r="F8629" s="53" t="s">
        <v>430</v>
      </c>
    </row>
    <row r="8630" spans="1:6" x14ac:dyDescent="0.2">
      <c r="A8630" s="202" t="s">
        <v>14197</v>
      </c>
      <c r="B8630" s="203">
        <v>241.67</v>
      </c>
      <c r="D8630" s="53" t="s">
        <v>12954</v>
      </c>
      <c r="E8630" s="55" t="s">
        <v>12953</v>
      </c>
      <c r="F8630" s="53" t="s">
        <v>430</v>
      </c>
    </row>
    <row r="8631" spans="1:6" x14ac:dyDescent="0.2">
      <c r="A8631" s="202" t="s">
        <v>14199</v>
      </c>
      <c r="B8631" s="203">
        <v>230.76</v>
      </c>
      <c r="D8631" s="53" t="s">
        <v>12955</v>
      </c>
      <c r="E8631" s="55" t="s">
        <v>12956</v>
      </c>
      <c r="F8631" s="53" t="s">
        <v>430</v>
      </c>
    </row>
    <row r="8632" spans="1:6" x14ac:dyDescent="0.2">
      <c r="A8632" s="202" t="s">
        <v>14200</v>
      </c>
      <c r="B8632" s="203">
        <v>713.6</v>
      </c>
      <c r="D8632" s="53" t="s">
        <v>12957</v>
      </c>
      <c r="E8632" s="55" t="s">
        <v>12956</v>
      </c>
      <c r="F8632" s="53" t="s">
        <v>430</v>
      </c>
    </row>
    <row r="8633" spans="1:6" x14ac:dyDescent="0.2">
      <c r="A8633" s="202" t="s">
        <v>14202</v>
      </c>
      <c r="B8633" s="203">
        <v>690.89</v>
      </c>
      <c r="D8633" s="53" t="s">
        <v>12958</v>
      </c>
      <c r="E8633" s="55" t="s">
        <v>12959</v>
      </c>
      <c r="F8633" s="53" t="s">
        <v>430</v>
      </c>
    </row>
    <row r="8634" spans="1:6" x14ac:dyDescent="0.2">
      <c r="A8634" s="202" t="s">
        <v>14203</v>
      </c>
      <c r="B8634" s="203">
        <v>2063.67</v>
      </c>
      <c r="D8634" s="53" t="s">
        <v>12960</v>
      </c>
      <c r="E8634" s="55" t="s">
        <v>12959</v>
      </c>
      <c r="F8634" s="53" t="s">
        <v>430</v>
      </c>
    </row>
    <row r="8635" spans="1:6" x14ac:dyDescent="0.2">
      <c r="A8635" s="202" t="s">
        <v>14205</v>
      </c>
      <c r="B8635" s="203">
        <v>1900.82</v>
      </c>
      <c r="D8635" s="53" t="s">
        <v>12961</v>
      </c>
      <c r="E8635" s="55" t="s">
        <v>12962</v>
      </c>
      <c r="F8635" s="53" t="s">
        <v>430</v>
      </c>
    </row>
    <row r="8636" spans="1:6" x14ac:dyDescent="0.2">
      <c r="A8636" s="202" t="s">
        <v>14206</v>
      </c>
      <c r="B8636" s="203">
        <v>796.48</v>
      </c>
      <c r="D8636" s="53" t="s">
        <v>12963</v>
      </c>
      <c r="E8636" s="55" t="s">
        <v>12962</v>
      </c>
      <c r="F8636" s="53" t="s">
        <v>430</v>
      </c>
    </row>
    <row r="8637" spans="1:6" x14ac:dyDescent="0.2">
      <c r="A8637" s="202" t="s">
        <v>14208</v>
      </c>
      <c r="B8637" s="203">
        <v>711.28</v>
      </c>
      <c r="D8637" s="53" t="s">
        <v>12964</v>
      </c>
      <c r="E8637" s="55" t="s">
        <v>12965</v>
      </c>
      <c r="F8637" s="53" t="s">
        <v>430</v>
      </c>
    </row>
    <row r="8638" spans="1:6" x14ac:dyDescent="0.2">
      <c r="A8638" s="202" t="s">
        <v>14209</v>
      </c>
      <c r="B8638" s="203">
        <v>1391.42</v>
      </c>
      <c r="D8638" s="53" t="s">
        <v>12966</v>
      </c>
      <c r="E8638" s="55" t="s">
        <v>12965</v>
      </c>
      <c r="F8638" s="53" t="s">
        <v>430</v>
      </c>
    </row>
    <row r="8639" spans="1:6" x14ac:dyDescent="0.2">
      <c r="A8639" s="202" t="s">
        <v>14211</v>
      </c>
      <c r="B8639" s="203">
        <v>1331.53</v>
      </c>
      <c r="D8639" s="53" t="s">
        <v>12967</v>
      </c>
      <c r="E8639" s="55" t="s">
        <v>12968</v>
      </c>
      <c r="F8639" s="53" t="s">
        <v>430</v>
      </c>
    </row>
    <row r="8640" spans="1:6" x14ac:dyDescent="0.2">
      <c r="A8640" s="202" t="s">
        <v>14212</v>
      </c>
      <c r="B8640" s="203">
        <v>571.88</v>
      </c>
      <c r="D8640" s="53" t="s">
        <v>12969</v>
      </c>
      <c r="E8640" s="55" t="s">
        <v>12968</v>
      </c>
      <c r="F8640" s="53" t="s">
        <v>430</v>
      </c>
    </row>
    <row r="8641" spans="1:6" x14ac:dyDescent="0.2">
      <c r="A8641" s="202" t="s">
        <v>14214</v>
      </c>
      <c r="B8641" s="203">
        <v>545.63</v>
      </c>
      <c r="D8641" s="53" t="s">
        <v>12970</v>
      </c>
      <c r="E8641" s="55" t="s">
        <v>12971</v>
      </c>
      <c r="F8641" s="53" t="s">
        <v>430</v>
      </c>
    </row>
    <row r="8642" spans="1:6" x14ac:dyDescent="0.2">
      <c r="A8642" s="202" t="s">
        <v>14215</v>
      </c>
      <c r="B8642" s="203">
        <v>792.51</v>
      </c>
      <c r="D8642" s="53" t="s">
        <v>12972</v>
      </c>
      <c r="E8642" s="55" t="s">
        <v>12971</v>
      </c>
      <c r="F8642" s="53" t="s">
        <v>430</v>
      </c>
    </row>
    <row r="8643" spans="1:6" x14ac:dyDescent="0.2">
      <c r="A8643" s="202" t="s">
        <v>14217</v>
      </c>
      <c r="B8643" s="203">
        <v>771.31</v>
      </c>
      <c r="D8643" s="53" t="s">
        <v>12973</v>
      </c>
      <c r="E8643" s="55" t="s">
        <v>12974</v>
      </c>
      <c r="F8643" s="53" t="s">
        <v>430</v>
      </c>
    </row>
    <row r="8644" spans="1:6" x14ac:dyDescent="0.2">
      <c r="A8644" s="202" t="s">
        <v>14218</v>
      </c>
      <c r="B8644" s="203">
        <v>235.7</v>
      </c>
      <c r="D8644" s="53" t="s">
        <v>12975</v>
      </c>
      <c r="E8644" s="55" t="s">
        <v>12974</v>
      </c>
      <c r="F8644" s="53" t="s">
        <v>430</v>
      </c>
    </row>
    <row r="8645" spans="1:6" x14ac:dyDescent="0.2">
      <c r="A8645" s="202" t="s">
        <v>14220</v>
      </c>
      <c r="B8645" s="203">
        <v>226.41</v>
      </c>
      <c r="D8645" s="53" t="s">
        <v>12976</v>
      </c>
      <c r="E8645" s="55" t="s">
        <v>12977</v>
      </c>
      <c r="F8645" s="53" t="s">
        <v>430</v>
      </c>
    </row>
    <row r="8646" spans="1:6" x14ac:dyDescent="0.2">
      <c r="A8646" s="202" t="s">
        <v>14221</v>
      </c>
      <c r="B8646" s="203">
        <v>86.77</v>
      </c>
      <c r="D8646" s="53" t="s">
        <v>12978</v>
      </c>
      <c r="E8646" s="55" t="s">
        <v>12977</v>
      </c>
      <c r="F8646" s="53" t="s">
        <v>430</v>
      </c>
    </row>
    <row r="8647" spans="1:6" x14ac:dyDescent="0.2">
      <c r="A8647" s="202" t="s">
        <v>14223</v>
      </c>
      <c r="B8647" s="203">
        <v>79.64</v>
      </c>
      <c r="D8647" s="53" t="s">
        <v>12979</v>
      </c>
      <c r="E8647" s="55" t="s">
        <v>12980</v>
      </c>
      <c r="F8647" s="53" t="s">
        <v>430</v>
      </c>
    </row>
    <row r="8648" spans="1:6" x14ac:dyDescent="0.2">
      <c r="A8648" s="202" t="s">
        <v>14224</v>
      </c>
      <c r="B8648" s="203">
        <v>113.5</v>
      </c>
      <c r="D8648" s="53" t="s">
        <v>12981</v>
      </c>
      <c r="E8648" s="55" t="s">
        <v>12980</v>
      </c>
      <c r="F8648" s="53" t="s">
        <v>430</v>
      </c>
    </row>
    <row r="8649" spans="1:6" x14ac:dyDescent="0.2">
      <c r="A8649" s="202" t="s">
        <v>14226</v>
      </c>
      <c r="B8649" s="203">
        <v>99.65</v>
      </c>
      <c r="D8649" s="53" t="s">
        <v>12982</v>
      </c>
      <c r="E8649" s="55" t="s">
        <v>12983</v>
      </c>
      <c r="F8649" s="53" t="s">
        <v>430</v>
      </c>
    </row>
    <row r="8650" spans="1:6" x14ac:dyDescent="0.2">
      <c r="A8650" s="202" t="s">
        <v>14227</v>
      </c>
      <c r="B8650" s="203">
        <v>1889.11</v>
      </c>
      <c r="D8650" s="53" t="s">
        <v>12984</v>
      </c>
      <c r="E8650" s="55" t="s">
        <v>12983</v>
      </c>
      <c r="F8650" s="53" t="s">
        <v>430</v>
      </c>
    </row>
    <row r="8651" spans="1:6" x14ac:dyDescent="0.2">
      <c r="A8651" s="202" t="s">
        <v>14229</v>
      </c>
      <c r="B8651" s="203">
        <v>1779.68</v>
      </c>
      <c r="D8651" s="53" t="s">
        <v>12985</v>
      </c>
      <c r="E8651" s="55" t="s">
        <v>12986</v>
      </c>
      <c r="F8651" s="53" t="s">
        <v>430</v>
      </c>
    </row>
    <row r="8652" spans="1:6" x14ac:dyDescent="0.2">
      <c r="A8652" s="202" t="s">
        <v>14230</v>
      </c>
      <c r="B8652" s="203">
        <v>214.5</v>
      </c>
      <c r="D8652" s="53" t="s">
        <v>12987</v>
      </c>
      <c r="E8652" s="55" t="s">
        <v>12986</v>
      </c>
      <c r="F8652" s="53" t="s">
        <v>430</v>
      </c>
    </row>
    <row r="8653" spans="1:6" x14ac:dyDescent="0.2">
      <c r="A8653" s="202" t="s">
        <v>14232</v>
      </c>
      <c r="B8653" s="203">
        <v>205.13</v>
      </c>
      <c r="D8653" s="53" t="s">
        <v>12988</v>
      </c>
      <c r="E8653" s="55" t="s">
        <v>12989</v>
      </c>
      <c r="F8653" s="53" t="s">
        <v>430</v>
      </c>
    </row>
    <row r="8654" spans="1:6" x14ac:dyDescent="0.2">
      <c r="A8654" s="202" t="s">
        <v>14233</v>
      </c>
      <c r="B8654" s="203">
        <v>207.61</v>
      </c>
      <c r="D8654" s="53" t="s">
        <v>12990</v>
      </c>
      <c r="E8654" s="55" t="s">
        <v>12989</v>
      </c>
      <c r="F8654" s="53" t="s">
        <v>430</v>
      </c>
    </row>
    <row r="8655" spans="1:6" x14ac:dyDescent="0.2">
      <c r="A8655" s="202" t="s">
        <v>14235</v>
      </c>
      <c r="B8655" s="203">
        <v>196.74</v>
      </c>
      <c r="D8655" s="53" t="s">
        <v>12991</v>
      </c>
      <c r="E8655" s="55" t="s">
        <v>12992</v>
      </c>
      <c r="F8655" s="53" t="s">
        <v>430</v>
      </c>
    </row>
    <row r="8656" spans="1:6" x14ac:dyDescent="0.2">
      <c r="A8656" s="202" t="s">
        <v>14236</v>
      </c>
      <c r="B8656" s="203">
        <v>267.68</v>
      </c>
      <c r="D8656" s="53" t="s">
        <v>12993</v>
      </c>
      <c r="E8656" s="55" t="s">
        <v>12992</v>
      </c>
      <c r="F8656" s="53" t="s">
        <v>430</v>
      </c>
    </row>
    <row r="8657" spans="1:6" x14ac:dyDescent="0.2">
      <c r="A8657" s="202" t="s">
        <v>14238</v>
      </c>
      <c r="B8657" s="203">
        <v>249.95</v>
      </c>
      <c r="D8657" s="53" t="s">
        <v>12994</v>
      </c>
      <c r="E8657" s="55" t="s">
        <v>12995</v>
      </c>
      <c r="F8657" s="53" t="s">
        <v>430</v>
      </c>
    </row>
    <row r="8658" spans="1:6" x14ac:dyDescent="0.2">
      <c r="A8658" s="202" t="s">
        <v>14239</v>
      </c>
      <c r="B8658" s="203">
        <v>297.35000000000002</v>
      </c>
      <c r="D8658" s="53" t="s">
        <v>12996</v>
      </c>
      <c r="E8658" s="55" t="s">
        <v>12995</v>
      </c>
      <c r="F8658" s="53" t="s">
        <v>430</v>
      </c>
    </row>
    <row r="8659" spans="1:6" x14ac:dyDescent="0.2">
      <c r="A8659" s="202" t="s">
        <v>14241</v>
      </c>
      <c r="B8659" s="203">
        <v>283.63</v>
      </c>
      <c r="D8659" s="53" t="s">
        <v>12997</v>
      </c>
      <c r="E8659" s="55" t="s">
        <v>12998</v>
      </c>
      <c r="F8659" s="53" t="s">
        <v>430</v>
      </c>
    </row>
    <row r="8660" spans="1:6" x14ac:dyDescent="0.2">
      <c r="A8660" s="202" t="s">
        <v>14242</v>
      </c>
      <c r="B8660" s="203">
        <v>263.83</v>
      </c>
      <c r="D8660" s="53" t="s">
        <v>12999</v>
      </c>
      <c r="E8660" s="55" t="s">
        <v>12998</v>
      </c>
      <c r="F8660" s="53" t="s">
        <v>430</v>
      </c>
    </row>
    <row r="8661" spans="1:6" x14ac:dyDescent="0.2">
      <c r="A8661" s="202" t="s">
        <v>14244</v>
      </c>
      <c r="B8661" s="203">
        <v>252.74</v>
      </c>
      <c r="D8661" s="53" t="s">
        <v>13000</v>
      </c>
      <c r="E8661" s="55" t="s">
        <v>13001</v>
      </c>
      <c r="F8661" s="53" t="s">
        <v>430</v>
      </c>
    </row>
    <row r="8662" spans="1:6" x14ac:dyDescent="0.2">
      <c r="A8662" s="202" t="s">
        <v>14245</v>
      </c>
      <c r="B8662" s="203">
        <v>238.03</v>
      </c>
      <c r="D8662" s="53" t="s">
        <v>13002</v>
      </c>
      <c r="E8662" s="55" t="s">
        <v>13001</v>
      </c>
      <c r="F8662" s="53" t="s">
        <v>430</v>
      </c>
    </row>
    <row r="8663" spans="1:6" x14ac:dyDescent="0.2">
      <c r="A8663" s="202" t="s">
        <v>14247</v>
      </c>
      <c r="B8663" s="203">
        <v>228.64</v>
      </c>
      <c r="D8663" s="53" t="s">
        <v>13003</v>
      </c>
      <c r="E8663" s="55" t="s">
        <v>13004</v>
      </c>
      <c r="F8663" s="53" t="s">
        <v>430</v>
      </c>
    </row>
    <row r="8664" spans="1:6" x14ac:dyDescent="0.2">
      <c r="A8664" s="202" t="s">
        <v>14248</v>
      </c>
      <c r="B8664" s="203">
        <v>179.46</v>
      </c>
      <c r="D8664" s="53" t="s">
        <v>13005</v>
      </c>
      <c r="E8664" s="55" t="s">
        <v>13004</v>
      </c>
      <c r="F8664" s="53" t="s">
        <v>430</v>
      </c>
    </row>
    <row r="8665" spans="1:6" x14ac:dyDescent="0.2">
      <c r="A8665" s="202" t="s">
        <v>14250</v>
      </c>
      <c r="B8665" s="203">
        <v>175.7</v>
      </c>
      <c r="D8665" s="53" t="s">
        <v>13006</v>
      </c>
      <c r="E8665" s="55" t="s">
        <v>13007</v>
      </c>
      <c r="F8665" s="53" t="s">
        <v>430</v>
      </c>
    </row>
    <row r="8666" spans="1:6" x14ac:dyDescent="0.2">
      <c r="A8666" s="202" t="s">
        <v>14251</v>
      </c>
      <c r="B8666" s="203">
        <v>326.87</v>
      </c>
      <c r="D8666" s="53" t="s">
        <v>13008</v>
      </c>
      <c r="E8666" s="55" t="s">
        <v>13007</v>
      </c>
      <c r="F8666" s="53" t="s">
        <v>430</v>
      </c>
    </row>
    <row r="8667" spans="1:6" x14ac:dyDescent="0.2">
      <c r="A8667" s="202" t="s">
        <v>14253</v>
      </c>
      <c r="B8667" s="203">
        <v>310.85000000000002</v>
      </c>
      <c r="D8667" s="53" t="s">
        <v>13009</v>
      </c>
      <c r="E8667" s="55" t="s">
        <v>13010</v>
      </c>
      <c r="F8667" s="53" t="s">
        <v>430</v>
      </c>
    </row>
    <row r="8668" spans="1:6" x14ac:dyDescent="0.2">
      <c r="A8668" s="202" t="s">
        <v>14254</v>
      </c>
      <c r="B8668" s="203">
        <v>179.9</v>
      </c>
      <c r="D8668" s="53" t="s">
        <v>13011</v>
      </c>
      <c r="E8668" s="55" t="s">
        <v>13010</v>
      </c>
      <c r="F8668" s="53" t="s">
        <v>430</v>
      </c>
    </row>
    <row r="8669" spans="1:6" x14ac:dyDescent="0.2">
      <c r="A8669" s="202" t="s">
        <v>14256</v>
      </c>
      <c r="B8669" s="203">
        <v>168.11</v>
      </c>
      <c r="D8669" s="53" t="s">
        <v>13012</v>
      </c>
      <c r="E8669" s="55" t="s">
        <v>13013</v>
      </c>
      <c r="F8669" s="53" t="s">
        <v>430</v>
      </c>
    </row>
    <row r="8670" spans="1:6" x14ac:dyDescent="0.2">
      <c r="A8670" s="202" t="s">
        <v>14257</v>
      </c>
      <c r="B8670" s="203">
        <v>228.94</v>
      </c>
      <c r="D8670" s="53" t="s">
        <v>13014</v>
      </c>
      <c r="E8670" s="55" t="s">
        <v>13013</v>
      </c>
      <c r="F8670" s="53" t="s">
        <v>430</v>
      </c>
    </row>
    <row r="8671" spans="1:6" x14ac:dyDescent="0.2">
      <c r="A8671" s="202" t="s">
        <v>14259</v>
      </c>
      <c r="B8671" s="203">
        <v>217.87</v>
      </c>
      <c r="D8671" s="53" t="s">
        <v>13015</v>
      </c>
      <c r="E8671" s="55" t="s">
        <v>13016</v>
      </c>
      <c r="F8671" s="53" t="s">
        <v>430</v>
      </c>
    </row>
    <row r="8672" spans="1:6" x14ac:dyDescent="0.2">
      <c r="A8672" s="202" t="s">
        <v>14260</v>
      </c>
      <c r="B8672" s="203">
        <v>204.92</v>
      </c>
      <c r="D8672" s="53" t="s">
        <v>13017</v>
      </c>
      <c r="E8672" s="55" t="s">
        <v>13016</v>
      </c>
      <c r="F8672" s="53" t="s">
        <v>430</v>
      </c>
    </row>
    <row r="8673" spans="1:6" x14ac:dyDescent="0.2">
      <c r="A8673" s="202" t="s">
        <v>14262</v>
      </c>
      <c r="B8673" s="203">
        <v>194.53</v>
      </c>
      <c r="D8673" s="53" t="s">
        <v>13018</v>
      </c>
      <c r="E8673" s="55" t="s">
        <v>13019</v>
      </c>
      <c r="F8673" s="53" t="s">
        <v>1147</v>
      </c>
    </row>
    <row r="8674" spans="1:6" x14ac:dyDescent="0.2">
      <c r="A8674" s="202" t="s">
        <v>14263</v>
      </c>
      <c r="B8674" s="203">
        <v>188.96</v>
      </c>
      <c r="D8674" s="53" t="s">
        <v>13020</v>
      </c>
      <c r="E8674" s="55" t="s">
        <v>13019</v>
      </c>
      <c r="F8674" s="53" t="s">
        <v>1147</v>
      </c>
    </row>
    <row r="8675" spans="1:6" x14ac:dyDescent="0.2">
      <c r="A8675" s="202" t="s">
        <v>14265</v>
      </c>
      <c r="B8675" s="203">
        <v>179.35</v>
      </c>
      <c r="D8675" s="53" t="s">
        <v>13021</v>
      </c>
      <c r="E8675" s="55" t="s">
        <v>13022</v>
      </c>
      <c r="F8675" s="53" t="s">
        <v>1147</v>
      </c>
    </row>
    <row r="8676" spans="1:6" x14ac:dyDescent="0.2">
      <c r="A8676" s="202" t="s">
        <v>14266</v>
      </c>
      <c r="B8676" s="203">
        <v>171.41</v>
      </c>
      <c r="D8676" s="53" t="s">
        <v>13023</v>
      </c>
      <c r="E8676" s="55" t="s">
        <v>13022</v>
      </c>
      <c r="F8676" s="53" t="s">
        <v>1147</v>
      </c>
    </row>
    <row r="8677" spans="1:6" x14ac:dyDescent="0.2">
      <c r="A8677" s="202" t="s">
        <v>14268</v>
      </c>
      <c r="B8677" s="203">
        <v>163.13</v>
      </c>
      <c r="D8677" s="53" t="s">
        <v>13024</v>
      </c>
      <c r="E8677" s="55" t="s">
        <v>13025</v>
      </c>
      <c r="F8677" s="53" t="s">
        <v>1147</v>
      </c>
    </row>
    <row r="8678" spans="1:6" x14ac:dyDescent="0.2">
      <c r="A8678" s="202" t="s">
        <v>14269</v>
      </c>
      <c r="B8678" s="203">
        <v>288.92</v>
      </c>
      <c r="D8678" s="53" t="s">
        <v>13026</v>
      </c>
      <c r="E8678" s="55" t="s">
        <v>13025</v>
      </c>
      <c r="F8678" s="53" t="s">
        <v>1147</v>
      </c>
    </row>
    <row r="8679" spans="1:6" x14ac:dyDescent="0.2">
      <c r="A8679" s="202" t="s">
        <v>14271</v>
      </c>
      <c r="B8679" s="203">
        <v>279.02</v>
      </c>
      <c r="D8679" s="53" t="s">
        <v>13027</v>
      </c>
      <c r="E8679" s="55" t="s">
        <v>13028</v>
      </c>
      <c r="F8679" s="53" t="s">
        <v>1147</v>
      </c>
    </row>
    <row r="8680" spans="1:6" x14ac:dyDescent="0.2">
      <c r="A8680" s="202" t="s">
        <v>14272</v>
      </c>
      <c r="B8680" s="203">
        <v>281.35000000000002</v>
      </c>
      <c r="D8680" s="53" t="s">
        <v>13029</v>
      </c>
      <c r="E8680" s="55" t="s">
        <v>13028</v>
      </c>
      <c r="F8680" s="53" t="s">
        <v>1147</v>
      </c>
    </row>
    <row r="8681" spans="1:6" x14ac:dyDescent="0.2">
      <c r="A8681" s="202" t="s">
        <v>14274</v>
      </c>
      <c r="B8681" s="203">
        <v>272.08999999999997</v>
      </c>
      <c r="D8681" s="53" t="s">
        <v>13030</v>
      </c>
      <c r="E8681" s="55" t="s">
        <v>13031</v>
      </c>
      <c r="F8681" s="53" t="s">
        <v>1147</v>
      </c>
    </row>
    <row r="8682" spans="1:6" x14ac:dyDescent="0.2">
      <c r="A8682" s="202" t="s">
        <v>14275</v>
      </c>
      <c r="B8682" s="203">
        <v>343.58</v>
      </c>
      <c r="D8682" s="53" t="s">
        <v>13032</v>
      </c>
      <c r="E8682" s="55" t="s">
        <v>13031</v>
      </c>
      <c r="F8682" s="53" t="s">
        <v>1147</v>
      </c>
    </row>
    <row r="8683" spans="1:6" x14ac:dyDescent="0.2">
      <c r="A8683" s="202" t="s">
        <v>14277</v>
      </c>
      <c r="B8683" s="203">
        <v>334.13</v>
      </c>
      <c r="D8683" s="53" t="s">
        <v>13033</v>
      </c>
      <c r="E8683" s="55" t="s">
        <v>13034</v>
      </c>
      <c r="F8683" s="53" t="s">
        <v>1147</v>
      </c>
    </row>
    <row r="8684" spans="1:6" x14ac:dyDescent="0.2">
      <c r="A8684" s="202" t="s">
        <v>14278</v>
      </c>
      <c r="B8684" s="203">
        <v>362</v>
      </c>
      <c r="D8684" s="53" t="s">
        <v>13035</v>
      </c>
      <c r="E8684" s="55" t="s">
        <v>13034</v>
      </c>
      <c r="F8684" s="53" t="s">
        <v>1147</v>
      </c>
    </row>
    <row r="8685" spans="1:6" x14ac:dyDescent="0.2">
      <c r="A8685" s="202" t="s">
        <v>14280</v>
      </c>
      <c r="B8685" s="203">
        <v>353.47</v>
      </c>
      <c r="D8685" s="53" t="s">
        <v>13036</v>
      </c>
      <c r="E8685" s="55" t="s">
        <v>13037</v>
      </c>
      <c r="F8685" s="53" t="s">
        <v>1147</v>
      </c>
    </row>
    <row r="8686" spans="1:6" x14ac:dyDescent="0.2">
      <c r="A8686" s="202" t="s">
        <v>14281</v>
      </c>
      <c r="B8686" s="203">
        <v>288.55</v>
      </c>
      <c r="D8686" s="53" t="s">
        <v>13038</v>
      </c>
      <c r="E8686" s="55" t="s">
        <v>13037</v>
      </c>
      <c r="F8686" s="53" t="s">
        <v>1147</v>
      </c>
    </row>
    <row r="8687" spans="1:6" x14ac:dyDescent="0.2">
      <c r="A8687" s="202" t="s">
        <v>14283</v>
      </c>
      <c r="B8687" s="203">
        <v>281.64999999999998</v>
      </c>
      <c r="D8687" s="53" t="s">
        <v>13039</v>
      </c>
      <c r="E8687" s="55" t="s">
        <v>13040</v>
      </c>
      <c r="F8687" s="53" t="s">
        <v>1147</v>
      </c>
    </row>
    <row r="8688" spans="1:6" x14ac:dyDescent="0.2">
      <c r="A8688" s="202" t="s">
        <v>14284</v>
      </c>
      <c r="B8688" s="203">
        <v>288.70999999999998</v>
      </c>
      <c r="D8688" s="53" t="s">
        <v>13041</v>
      </c>
      <c r="E8688" s="55" t="s">
        <v>13040</v>
      </c>
      <c r="F8688" s="53" t="s">
        <v>1147</v>
      </c>
    </row>
    <row r="8689" spans="1:6" x14ac:dyDescent="0.2">
      <c r="A8689" s="202" t="s">
        <v>14286</v>
      </c>
      <c r="B8689" s="203">
        <v>279.7</v>
      </c>
      <c r="D8689" s="53" t="s">
        <v>13042</v>
      </c>
      <c r="E8689" s="55" t="s">
        <v>13043</v>
      </c>
      <c r="F8689" s="53" t="s">
        <v>1147</v>
      </c>
    </row>
    <row r="8690" spans="1:6" x14ac:dyDescent="0.2">
      <c r="A8690" s="202" t="s">
        <v>14287</v>
      </c>
      <c r="B8690" s="203">
        <v>343.24</v>
      </c>
      <c r="D8690" s="53" t="s">
        <v>13044</v>
      </c>
      <c r="E8690" s="55" t="s">
        <v>13043</v>
      </c>
      <c r="F8690" s="53" t="s">
        <v>1147</v>
      </c>
    </row>
    <row r="8691" spans="1:6" x14ac:dyDescent="0.2">
      <c r="A8691" s="202" t="s">
        <v>14289</v>
      </c>
      <c r="B8691" s="203">
        <v>334.23</v>
      </c>
      <c r="D8691" s="53" t="s">
        <v>13045</v>
      </c>
      <c r="E8691" s="55" t="s">
        <v>13046</v>
      </c>
      <c r="F8691" s="53" t="s">
        <v>1147</v>
      </c>
    </row>
    <row r="8692" spans="1:6" x14ac:dyDescent="0.2">
      <c r="A8692" s="202" t="s">
        <v>14290</v>
      </c>
      <c r="B8692" s="203">
        <v>372.33</v>
      </c>
      <c r="D8692" s="53" t="s">
        <v>13047</v>
      </c>
      <c r="E8692" s="55" t="s">
        <v>13046</v>
      </c>
      <c r="F8692" s="53" t="s">
        <v>1147</v>
      </c>
    </row>
    <row r="8693" spans="1:6" x14ac:dyDescent="0.2">
      <c r="A8693" s="202" t="s">
        <v>14292</v>
      </c>
      <c r="B8693" s="203">
        <v>363.26</v>
      </c>
      <c r="D8693" s="53" t="s">
        <v>13048</v>
      </c>
      <c r="E8693" s="55" t="s">
        <v>13049</v>
      </c>
      <c r="F8693" s="53" t="s">
        <v>1147</v>
      </c>
    </row>
    <row r="8694" spans="1:6" x14ac:dyDescent="0.2">
      <c r="A8694" s="202" t="s">
        <v>14293</v>
      </c>
      <c r="B8694" s="203">
        <v>331.29</v>
      </c>
      <c r="D8694" s="53" t="s">
        <v>13050</v>
      </c>
      <c r="E8694" s="55" t="s">
        <v>13049</v>
      </c>
      <c r="F8694" s="53" t="s">
        <v>1147</v>
      </c>
    </row>
    <row r="8695" spans="1:6" x14ac:dyDescent="0.2">
      <c r="A8695" s="202" t="s">
        <v>14295</v>
      </c>
      <c r="B8695" s="203">
        <v>322.26</v>
      </c>
      <c r="D8695" s="53" t="s">
        <v>13051</v>
      </c>
      <c r="E8695" s="55" t="s">
        <v>13052</v>
      </c>
      <c r="F8695" s="53" t="s">
        <v>1147</v>
      </c>
    </row>
    <row r="8696" spans="1:6" x14ac:dyDescent="0.2">
      <c r="A8696" s="202" t="s">
        <v>14296</v>
      </c>
      <c r="B8696" s="203">
        <v>406.64</v>
      </c>
      <c r="D8696" s="53" t="s">
        <v>13053</v>
      </c>
      <c r="E8696" s="55" t="s">
        <v>13052</v>
      </c>
      <c r="F8696" s="53" t="s">
        <v>1147</v>
      </c>
    </row>
    <row r="8697" spans="1:6" x14ac:dyDescent="0.2">
      <c r="A8697" s="202" t="s">
        <v>14298</v>
      </c>
      <c r="B8697" s="203">
        <v>397.28</v>
      </c>
      <c r="D8697" s="53" t="s">
        <v>13054</v>
      </c>
      <c r="E8697" s="55" t="s">
        <v>13055</v>
      </c>
      <c r="F8697" s="53" t="s">
        <v>1147</v>
      </c>
    </row>
    <row r="8698" spans="1:6" x14ac:dyDescent="0.2">
      <c r="A8698" s="202" t="s">
        <v>14299</v>
      </c>
      <c r="B8698" s="203">
        <v>461.72</v>
      </c>
      <c r="D8698" s="53" t="s">
        <v>13056</v>
      </c>
      <c r="E8698" s="55" t="s">
        <v>13055</v>
      </c>
      <c r="F8698" s="53" t="s">
        <v>1147</v>
      </c>
    </row>
    <row r="8699" spans="1:6" x14ac:dyDescent="0.2">
      <c r="A8699" s="202" t="s">
        <v>14301</v>
      </c>
      <c r="B8699" s="203">
        <v>451.44</v>
      </c>
      <c r="D8699" s="53" t="s">
        <v>13057</v>
      </c>
      <c r="E8699" s="55" t="s">
        <v>13058</v>
      </c>
      <c r="F8699" s="53" t="s">
        <v>1147</v>
      </c>
    </row>
    <row r="8700" spans="1:6" x14ac:dyDescent="0.2">
      <c r="A8700" s="202" t="s">
        <v>14302</v>
      </c>
      <c r="B8700" s="203">
        <v>207.61</v>
      </c>
      <c r="D8700" s="53" t="s">
        <v>13059</v>
      </c>
      <c r="E8700" s="55" t="s">
        <v>13058</v>
      </c>
      <c r="F8700" s="53" t="s">
        <v>1147</v>
      </c>
    </row>
    <row r="8701" spans="1:6" x14ac:dyDescent="0.2">
      <c r="A8701" s="202" t="s">
        <v>14304</v>
      </c>
      <c r="B8701" s="203">
        <v>196.74</v>
      </c>
      <c r="D8701" s="53" t="s">
        <v>13060</v>
      </c>
      <c r="E8701" s="55" t="s">
        <v>13061</v>
      </c>
      <c r="F8701" s="53" t="s">
        <v>1147</v>
      </c>
    </row>
    <row r="8702" spans="1:6" x14ac:dyDescent="0.2">
      <c r="A8702" s="202" t="s">
        <v>14305</v>
      </c>
      <c r="B8702" s="203">
        <v>310.79000000000002</v>
      </c>
      <c r="D8702" s="53" t="s">
        <v>13062</v>
      </c>
      <c r="E8702" s="55" t="s">
        <v>13061</v>
      </c>
      <c r="F8702" s="53" t="s">
        <v>1147</v>
      </c>
    </row>
    <row r="8703" spans="1:6" x14ac:dyDescent="0.2">
      <c r="A8703" s="202" t="s">
        <v>14307</v>
      </c>
      <c r="B8703" s="203">
        <v>304.91000000000003</v>
      </c>
      <c r="D8703" s="53" t="s">
        <v>13063</v>
      </c>
      <c r="E8703" s="55" t="s">
        <v>13064</v>
      </c>
      <c r="F8703" s="53" t="s">
        <v>1147</v>
      </c>
    </row>
    <row r="8704" spans="1:6" x14ac:dyDescent="0.2">
      <c r="A8704" s="202" t="s">
        <v>14308</v>
      </c>
      <c r="B8704" s="203">
        <v>263.97000000000003</v>
      </c>
      <c r="D8704" s="53" t="s">
        <v>13065</v>
      </c>
      <c r="E8704" s="55" t="s">
        <v>13064</v>
      </c>
      <c r="F8704" s="53" t="s">
        <v>1147</v>
      </c>
    </row>
    <row r="8705" spans="1:6" x14ac:dyDescent="0.2">
      <c r="A8705" s="202" t="s">
        <v>14310</v>
      </c>
      <c r="B8705" s="203">
        <v>249.68</v>
      </c>
      <c r="D8705" s="53" t="s">
        <v>13066</v>
      </c>
      <c r="E8705" s="55" t="s">
        <v>13067</v>
      </c>
      <c r="F8705" s="53" t="s">
        <v>201</v>
      </c>
    </row>
    <row r="8706" spans="1:6" x14ac:dyDescent="0.2">
      <c r="A8706" s="202" t="s">
        <v>14311</v>
      </c>
      <c r="B8706" s="203">
        <v>240.18</v>
      </c>
      <c r="D8706" s="53" t="s">
        <v>13068</v>
      </c>
      <c r="E8706" s="55" t="s">
        <v>13067</v>
      </c>
      <c r="F8706" s="53" t="s">
        <v>201</v>
      </c>
    </row>
    <row r="8707" spans="1:6" x14ac:dyDescent="0.2">
      <c r="A8707" s="202" t="s">
        <v>14313</v>
      </c>
      <c r="B8707" s="203">
        <v>225.89</v>
      </c>
      <c r="D8707" s="53" t="s">
        <v>13069</v>
      </c>
      <c r="E8707" s="55" t="s">
        <v>13070</v>
      </c>
      <c r="F8707" s="53" t="s">
        <v>201</v>
      </c>
    </row>
    <row r="8708" spans="1:6" x14ac:dyDescent="0.2">
      <c r="A8708" s="202" t="s">
        <v>14314</v>
      </c>
      <c r="B8708" s="203">
        <v>327.60000000000002</v>
      </c>
      <c r="D8708" s="53" t="s">
        <v>13071</v>
      </c>
      <c r="E8708" s="55" t="s">
        <v>13070</v>
      </c>
      <c r="F8708" s="53" t="s">
        <v>201</v>
      </c>
    </row>
    <row r="8709" spans="1:6" x14ac:dyDescent="0.2">
      <c r="A8709" s="202" t="s">
        <v>14316</v>
      </c>
      <c r="B8709" s="203">
        <v>311.52</v>
      </c>
      <c r="D8709" s="53" t="s">
        <v>13072</v>
      </c>
      <c r="E8709" s="55" t="s">
        <v>13073</v>
      </c>
      <c r="F8709" s="53" t="s">
        <v>201</v>
      </c>
    </row>
    <row r="8710" spans="1:6" x14ac:dyDescent="0.2">
      <c r="A8710" s="202" t="s">
        <v>14317</v>
      </c>
      <c r="B8710" s="203">
        <v>118.57</v>
      </c>
      <c r="D8710" s="53" t="s">
        <v>13074</v>
      </c>
      <c r="E8710" s="55" t="s">
        <v>13073</v>
      </c>
      <c r="F8710" s="53" t="s">
        <v>201</v>
      </c>
    </row>
    <row r="8711" spans="1:6" x14ac:dyDescent="0.2">
      <c r="A8711" s="202" t="s">
        <v>14319</v>
      </c>
      <c r="B8711" s="203">
        <v>115.44</v>
      </c>
      <c r="D8711" s="53" t="s">
        <v>13075</v>
      </c>
      <c r="E8711" s="55" t="s">
        <v>13076</v>
      </c>
      <c r="F8711" s="53" t="s">
        <v>201</v>
      </c>
    </row>
    <row r="8712" spans="1:6" x14ac:dyDescent="0.2">
      <c r="A8712" s="202" t="s">
        <v>14320</v>
      </c>
      <c r="B8712" s="203">
        <v>156.53</v>
      </c>
      <c r="D8712" s="53" t="s">
        <v>13077</v>
      </c>
      <c r="E8712" s="55" t="s">
        <v>13076</v>
      </c>
      <c r="F8712" s="53" t="s">
        <v>201</v>
      </c>
    </row>
    <row r="8713" spans="1:6" x14ac:dyDescent="0.2">
      <c r="A8713" s="202" t="s">
        <v>14322</v>
      </c>
      <c r="B8713" s="203">
        <v>153.4</v>
      </c>
      <c r="D8713" s="53" t="s">
        <v>13078</v>
      </c>
      <c r="E8713" s="55" t="s">
        <v>13079</v>
      </c>
      <c r="F8713" s="53" t="s">
        <v>201</v>
      </c>
    </row>
    <row r="8714" spans="1:6" x14ac:dyDescent="0.2">
      <c r="A8714" s="202" t="s">
        <v>14323</v>
      </c>
      <c r="B8714" s="203">
        <v>181.03</v>
      </c>
      <c r="D8714" s="53" t="s">
        <v>13080</v>
      </c>
      <c r="E8714" s="55" t="s">
        <v>13079</v>
      </c>
      <c r="F8714" s="53" t="s">
        <v>201</v>
      </c>
    </row>
    <row r="8715" spans="1:6" x14ac:dyDescent="0.2">
      <c r="A8715" s="202" t="s">
        <v>14325</v>
      </c>
      <c r="B8715" s="203">
        <v>177.27</v>
      </c>
      <c r="D8715" s="53" t="s">
        <v>13081</v>
      </c>
      <c r="E8715" s="55" t="s">
        <v>13082</v>
      </c>
      <c r="F8715" s="53" t="s">
        <v>201</v>
      </c>
    </row>
    <row r="8716" spans="1:6" x14ac:dyDescent="0.2">
      <c r="A8716" s="202" t="s">
        <v>35531</v>
      </c>
      <c r="B8716" s="203">
        <v>75.27</v>
      </c>
      <c r="D8716" s="53" t="s">
        <v>13083</v>
      </c>
      <c r="E8716" s="55" t="s">
        <v>13082</v>
      </c>
      <c r="F8716" s="53" t="s">
        <v>201</v>
      </c>
    </row>
    <row r="8717" spans="1:6" x14ac:dyDescent="0.2">
      <c r="A8717" s="202" t="s">
        <v>35532</v>
      </c>
      <c r="B8717" s="203">
        <v>73.2</v>
      </c>
      <c r="D8717" s="53" t="s">
        <v>13084</v>
      </c>
      <c r="E8717" s="55" t="s">
        <v>13085</v>
      </c>
      <c r="F8717" s="53" t="s">
        <v>201</v>
      </c>
    </row>
    <row r="8718" spans="1:6" x14ac:dyDescent="0.2">
      <c r="A8718" s="202" t="s">
        <v>14326</v>
      </c>
      <c r="B8718" s="203">
        <v>629.64</v>
      </c>
      <c r="D8718" s="53" t="s">
        <v>13086</v>
      </c>
      <c r="E8718" s="55" t="s">
        <v>13085</v>
      </c>
      <c r="F8718" s="53" t="s">
        <v>201</v>
      </c>
    </row>
    <row r="8719" spans="1:6" x14ac:dyDescent="0.2">
      <c r="A8719" s="202" t="s">
        <v>14328</v>
      </c>
      <c r="B8719" s="203">
        <v>592.77</v>
      </c>
      <c r="D8719" s="53" t="s">
        <v>13087</v>
      </c>
      <c r="E8719" s="55" t="s">
        <v>13088</v>
      </c>
      <c r="F8719" s="53" t="s">
        <v>201</v>
      </c>
    </row>
    <row r="8720" spans="1:6" x14ac:dyDescent="0.2">
      <c r="A8720" s="202" t="s">
        <v>14329</v>
      </c>
      <c r="B8720" s="203">
        <v>1917.07</v>
      </c>
      <c r="D8720" s="53" t="s">
        <v>13089</v>
      </c>
      <c r="E8720" s="55" t="s">
        <v>13088</v>
      </c>
      <c r="F8720" s="53" t="s">
        <v>201</v>
      </c>
    </row>
    <row r="8721" spans="1:6" x14ac:dyDescent="0.2">
      <c r="A8721" s="202" t="s">
        <v>14331</v>
      </c>
      <c r="B8721" s="203">
        <v>1880.14</v>
      </c>
      <c r="D8721" s="53" t="s">
        <v>13090</v>
      </c>
      <c r="E8721" s="55" t="s">
        <v>13091</v>
      </c>
      <c r="F8721" s="53" t="s">
        <v>201</v>
      </c>
    </row>
    <row r="8722" spans="1:6" x14ac:dyDescent="0.2">
      <c r="A8722" s="202" t="s">
        <v>14332</v>
      </c>
      <c r="B8722" s="203">
        <v>1645.67</v>
      </c>
      <c r="D8722" s="53" t="s">
        <v>13092</v>
      </c>
      <c r="E8722" s="55" t="s">
        <v>13091</v>
      </c>
      <c r="F8722" s="53" t="s">
        <v>201</v>
      </c>
    </row>
    <row r="8723" spans="1:6" x14ac:dyDescent="0.2">
      <c r="A8723" s="202" t="s">
        <v>14334</v>
      </c>
      <c r="B8723" s="203">
        <v>1606.12</v>
      </c>
      <c r="D8723" s="53" t="s">
        <v>13093</v>
      </c>
      <c r="E8723" s="55" t="s">
        <v>13094</v>
      </c>
      <c r="F8723" s="53" t="s">
        <v>1147</v>
      </c>
    </row>
    <row r="8724" spans="1:6" x14ac:dyDescent="0.2">
      <c r="A8724" s="202" t="s">
        <v>14335</v>
      </c>
      <c r="B8724" s="203">
        <v>2200.34</v>
      </c>
      <c r="D8724" s="53" t="s">
        <v>13095</v>
      </c>
      <c r="E8724" s="55" t="s">
        <v>13094</v>
      </c>
      <c r="F8724" s="53" t="s">
        <v>1147</v>
      </c>
    </row>
    <row r="8725" spans="1:6" x14ac:dyDescent="0.2">
      <c r="A8725" s="202" t="s">
        <v>14337</v>
      </c>
      <c r="B8725" s="203">
        <v>2173.4699999999998</v>
      </c>
      <c r="D8725" s="53" t="s">
        <v>13096</v>
      </c>
      <c r="E8725" s="55" t="s">
        <v>13097</v>
      </c>
      <c r="F8725" s="53" t="s">
        <v>1147</v>
      </c>
    </row>
    <row r="8726" spans="1:6" x14ac:dyDescent="0.2">
      <c r="A8726" s="202" t="s">
        <v>14338</v>
      </c>
      <c r="B8726" s="203">
        <v>1355.4</v>
      </c>
      <c r="D8726" s="53" t="s">
        <v>13098</v>
      </c>
      <c r="E8726" s="55" t="s">
        <v>13097</v>
      </c>
      <c r="F8726" s="53" t="s">
        <v>1147</v>
      </c>
    </row>
    <row r="8727" spans="1:6" x14ac:dyDescent="0.2">
      <c r="A8727" s="202" t="s">
        <v>14340</v>
      </c>
      <c r="B8727" s="203">
        <v>1331.07</v>
      </c>
      <c r="D8727" s="53" t="s">
        <v>13099</v>
      </c>
      <c r="E8727" s="55" t="s">
        <v>13100</v>
      </c>
      <c r="F8727" s="53" t="s">
        <v>1147</v>
      </c>
    </row>
    <row r="8728" spans="1:6" x14ac:dyDescent="0.2">
      <c r="A8728" s="202" t="s">
        <v>14341</v>
      </c>
      <c r="B8728" s="203">
        <v>10534.67</v>
      </c>
      <c r="D8728" s="53" t="s">
        <v>13101</v>
      </c>
      <c r="E8728" s="55" t="s">
        <v>13100</v>
      </c>
      <c r="F8728" s="53" t="s">
        <v>1147</v>
      </c>
    </row>
    <row r="8729" spans="1:6" x14ac:dyDescent="0.2">
      <c r="A8729" s="202" t="s">
        <v>14343</v>
      </c>
      <c r="B8729" s="203">
        <v>9973.92</v>
      </c>
      <c r="D8729" s="53" t="s">
        <v>13102</v>
      </c>
      <c r="E8729" s="55" t="s">
        <v>13103</v>
      </c>
      <c r="F8729" s="53" t="s">
        <v>430</v>
      </c>
    </row>
    <row r="8730" spans="1:6" x14ac:dyDescent="0.2">
      <c r="A8730" s="202" t="s">
        <v>14344</v>
      </c>
      <c r="B8730" s="203">
        <v>3048.08</v>
      </c>
      <c r="D8730" s="53" t="s">
        <v>13104</v>
      </c>
      <c r="E8730" s="55" t="s">
        <v>13103</v>
      </c>
      <c r="F8730" s="53" t="s">
        <v>430</v>
      </c>
    </row>
    <row r="8731" spans="1:6" x14ac:dyDescent="0.2">
      <c r="A8731" s="202" t="s">
        <v>14346</v>
      </c>
      <c r="B8731" s="203">
        <v>2868.46</v>
      </c>
      <c r="D8731" s="53" t="s">
        <v>13105</v>
      </c>
      <c r="E8731" s="55" t="s">
        <v>13106</v>
      </c>
      <c r="F8731" s="53" t="s">
        <v>430</v>
      </c>
    </row>
    <row r="8732" spans="1:6" x14ac:dyDescent="0.2">
      <c r="A8732" s="202" t="s">
        <v>14347</v>
      </c>
      <c r="B8732" s="203">
        <v>3391.57</v>
      </c>
      <c r="D8732" s="53" t="s">
        <v>13107</v>
      </c>
      <c r="E8732" s="55" t="s">
        <v>13106</v>
      </c>
      <c r="F8732" s="53" t="s">
        <v>430</v>
      </c>
    </row>
    <row r="8733" spans="1:6" x14ac:dyDescent="0.2">
      <c r="A8733" s="202" t="s">
        <v>14349</v>
      </c>
      <c r="B8733" s="203">
        <v>3211.19</v>
      </c>
      <c r="D8733" s="53" t="s">
        <v>13108</v>
      </c>
      <c r="E8733" s="55" t="s">
        <v>13109</v>
      </c>
      <c r="F8733" s="53" t="s">
        <v>1147</v>
      </c>
    </row>
    <row r="8734" spans="1:6" x14ac:dyDescent="0.2">
      <c r="A8734" s="202" t="s">
        <v>14350</v>
      </c>
      <c r="B8734" s="203">
        <v>482.68</v>
      </c>
      <c r="D8734" s="53" t="s">
        <v>13110</v>
      </c>
      <c r="E8734" s="55" t="s">
        <v>13109</v>
      </c>
      <c r="F8734" s="53" t="s">
        <v>1147</v>
      </c>
    </row>
    <row r="8735" spans="1:6" x14ac:dyDescent="0.2">
      <c r="A8735" s="202" t="s">
        <v>14352</v>
      </c>
      <c r="B8735" s="203">
        <v>449.72</v>
      </c>
      <c r="D8735" s="53" t="s">
        <v>13111</v>
      </c>
      <c r="E8735" s="55" t="s">
        <v>13112</v>
      </c>
      <c r="F8735" s="53" t="s">
        <v>671</v>
      </c>
    </row>
    <row r="8736" spans="1:6" x14ac:dyDescent="0.2">
      <c r="A8736" s="202" t="s">
        <v>14353</v>
      </c>
      <c r="B8736" s="203">
        <v>1069.69</v>
      </c>
      <c r="D8736" s="53" t="s">
        <v>13113</v>
      </c>
      <c r="E8736" s="55" t="s">
        <v>13112</v>
      </c>
      <c r="F8736" s="53" t="s">
        <v>671</v>
      </c>
    </row>
    <row r="8737" spans="1:6" x14ac:dyDescent="0.2">
      <c r="A8737" s="202" t="s">
        <v>14355</v>
      </c>
      <c r="B8737" s="203">
        <v>1014.3</v>
      </c>
      <c r="D8737" s="53" t="s">
        <v>13114</v>
      </c>
      <c r="E8737" s="55" t="s">
        <v>13115</v>
      </c>
      <c r="F8737" s="53" t="s">
        <v>1147</v>
      </c>
    </row>
    <row r="8738" spans="1:6" x14ac:dyDescent="0.2">
      <c r="A8738" s="202" t="s">
        <v>14356</v>
      </c>
      <c r="B8738" s="203">
        <v>1305.54</v>
      </c>
      <c r="D8738" s="53" t="s">
        <v>13116</v>
      </c>
      <c r="E8738" s="55" t="s">
        <v>13115</v>
      </c>
      <c r="F8738" s="53" t="s">
        <v>1147</v>
      </c>
    </row>
    <row r="8739" spans="1:6" x14ac:dyDescent="0.2">
      <c r="A8739" s="202" t="s">
        <v>14358</v>
      </c>
      <c r="B8739" s="203">
        <v>1284.3399999999999</v>
      </c>
      <c r="D8739" s="53" t="s">
        <v>13117</v>
      </c>
      <c r="E8739" s="55" t="s">
        <v>13118</v>
      </c>
      <c r="F8739" s="53" t="s">
        <v>201</v>
      </c>
    </row>
    <row r="8740" spans="1:6" x14ac:dyDescent="0.2">
      <c r="A8740" s="202" t="s">
        <v>14359</v>
      </c>
      <c r="B8740" s="203">
        <v>2898.41</v>
      </c>
      <c r="D8740" s="53" t="s">
        <v>13119</v>
      </c>
      <c r="E8740" s="55" t="s">
        <v>13118</v>
      </c>
      <c r="F8740" s="53" t="s">
        <v>201</v>
      </c>
    </row>
    <row r="8741" spans="1:6" x14ac:dyDescent="0.2">
      <c r="A8741" s="202" t="s">
        <v>14361</v>
      </c>
      <c r="B8741" s="203">
        <v>2721</v>
      </c>
      <c r="D8741" s="53" t="s">
        <v>13120</v>
      </c>
      <c r="E8741" s="55" t="s">
        <v>13121</v>
      </c>
      <c r="F8741" s="53" t="s">
        <v>1147</v>
      </c>
    </row>
    <row r="8742" spans="1:6" x14ac:dyDescent="0.2">
      <c r="A8742" s="202" t="s">
        <v>14362</v>
      </c>
      <c r="B8742" s="203">
        <v>3755.8</v>
      </c>
      <c r="D8742" s="53" t="s">
        <v>13122</v>
      </c>
      <c r="E8742" s="55" t="s">
        <v>13121</v>
      </c>
      <c r="F8742" s="53" t="s">
        <v>1147</v>
      </c>
    </row>
    <row r="8743" spans="1:6" x14ac:dyDescent="0.2">
      <c r="A8743" s="202" t="s">
        <v>14364</v>
      </c>
      <c r="B8743" s="203">
        <v>3576.2</v>
      </c>
      <c r="D8743" s="53" t="s">
        <v>13123</v>
      </c>
      <c r="E8743" s="55" t="s">
        <v>13124</v>
      </c>
      <c r="F8743" s="53" t="s">
        <v>1147</v>
      </c>
    </row>
    <row r="8744" spans="1:6" x14ac:dyDescent="0.2">
      <c r="A8744" s="202" t="s">
        <v>14365</v>
      </c>
      <c r="B8744" s="203">
        <v>1068.83</v>
      </c>
      <c r="D8744" s="53" t="s">
        <v>13125</v>
      </c>
      <c r="E8744" s="55" t="s">
        <v>13124</v>
      </c>
      <c r="F8744" s="53" t="s">
        <v>1147</v>
      </c>
    </row>
    <row r="8745" spans="1:6" x14ac:dyDescent="0.2">
      <c r="A8745" s="202" t="s">
        <v>14367</v>
      </c>
      <c r="B8745" s="203">
        <v>1028.4100000000001</v>
      </c>
      <c r="D8745" s="53" t="s">
        <v>13126</v>
      </c>
      <c r="E8745" s="55" t="s">
        <v>13127</v>
      </c>
      <c r="F8745" s="53" t="s">
        <v>1147</v>
      </c>
    </row>
    <row r="8746" spans="1:6" x14ac:dyDescent="0.2">
      <c r="A8746" s="202" t="s">
        <v>14368</v>
      </c>
      <c r="B8746" s="203">
        <v>2258.31</v>
      </c>
      <c r="D8746" s="53" t="s">
        <v>13128</v>
      </c>
      <c r="E8746" s="55" t="s">
        <v>13127</v>
      </c>
      <c r="F8746" s="53" t="s">
        <v>1147</v>
      </c>
    </row>
    <row r="8747" spans="1:6" x14ac:dyDescent="0.2">
      <c r="A8747" s="202" t="s">
        <v>14370</v>
      </c>
      <c r="B8747" s="203">
        <v>2077.7199999999998</v>
      </c>
      <c r="D8747" s="53" t="s">
        <v>13129</v>
      </c>
      <c r="E8747" s="55" t="s">
        <v>13130</v>
      </c>
      <c r="F8747" s="53" t="s">
        <v>1147</v>
      </c>
    </row>
    <row r="8748" spans="1:6" x14ac:dyDescent="0.2">
      <c r="A8748" s="202" t="s">
        <v>14371</v>
      </c>
      <c r="B8748" s="203">
        <v>2897.9</v>
      </c>
      <c r="D8748" s="53" t="s">
        <v>13131</v>
      </c>
      <c r="E8748" s="55" t="s">
        <v>13130</v>
      </c>
      <c r="F8748" s="53" t="s">
        <v>1147</v>
      </c>
    </row>
    <row r="8749" spans="1:6" x14ac:dyDescent="0.2">
      <c r="A8749" s="202" t="s">
        <v>14373</v>
      </c>
      <c r="B8749" s="203">
        <v>2710.29</v>
      </c>
      <c r="D8749" s="53" t="s">
        <v>13132</v>
      </c>
      <c r="E8749" s="55" t="s">
        <v>13133</v>
      </c>
      <c r="F8749" s="53" t="s">
        <v>1147</v>
      </c>
    </row>
    <row r="8750" spans="1:6" x14ac:dyDescent="0.2">
      <c r="A8750" s="202" t="s">
        <v>14374</v>
      </c>
      <c r="B8750" s="203">
        <v>7147.57</v>
      </c>
      <c r="D8750" s="53" t="s">
        <v>13134</v>
      </c>
      <c r="E8750" s="55" t="s">
        <v>13133</v>
      </c>
      <c r="F8750" s="53" t="s">
        <v>1147</v>
      </c>
    </row>
    <row r="8751" spans="1:6" x14ac:dyDescent="0.2">
      <c r="A8751" s="202" t="s">
        <v>14376</v>
      </c>
      <c r="B8751" s="203">
        <v>6829.11</v>
      </c>
      <c r="D8751" s="53" t="s">
        <v>13135</v>
      </c>
      <c r="E8751" s="55" t="s">
        <v>13136</v>
      </c>
      <c r="F8751" s="53" t="s">
        <v>1147</v>
      </c>
    </row>
    <row r="8752" spans="1:6" x14ac:dyDescent="0.2">
      <c r="A8752" s="202" t="s">
        <v>14377</v>
      </c>
      <c r="B8752" s="203">
        <v>596.79</v>
      </c>
      <c r="D8752" s="53" t="s">
        <v>13137</v>
      </c>
      <c r="E8752" s="55" t="s">
        <v>13136</v>
      </c>
      <c r="F8752" s="53" t="s">
        <v>1147</v>
      </c>
    </row>
    <row r="8753" spans="1:6" x14ac:dyDescent="0.2">
      <c r="A8753" s="202" t="s">
        <v>14379</v>
      </c>
      <c r="B8753" s="203">
        <v>569.01</v>
      </c>
      <c r="D8753" s="53" t="s">
        <v>13138</v>
      </c>
      <c r="E8753" s="55" t="s">
        <v>13139</v>
      </c>
      <c r="F8753" s="53" t="s">
        <v>1147</v>
      </c>
    </row>
    <row r="8754" spans="1:6" x14ac:dyDescent="0.2">
      <c r="A8754" s="202" t="s">
        <v>14380</v>
      </c>
      <c r="B8754" s="203">
        <v>684.98</v>
      </c>
      <c r="D8754" s="53" t="s">
        <v>13140</v>
      </c>
      <c r="E8754" s="55" t="s">
        <v>13139</v>
      </c>
      <c r="F8754" s="53" t="s">
        <v>1147</v>
      </c>
    </row>
    <row r="8755" spans="1:6" x14ac:dyDescent="0.2">
      <c r="A8755" s="202" t="s">
        <v>14382</v>
      </c>
      <c r="B8755" s="203">
        <v>638.04999999999995</v>
      </c>
      <c r="D8755" s="53" t="s">
        <v>13141</v>
      </c>
      <c r="E8755" s="55" t="s">
        <v>13142</v>
      </c>
      <c r="F8755" s="53" t="s">
        <v>1147</v>
      </c>
    </row>
    <row r="8756" spans="1:6" x14ac:dyDescent="0.2">
      <c r="A8756" s="202" t="s">
        <v>14383</v>
      </c>
      <c r="B8756" s="203">
        <v>730.13</v>
      </c>
      <c r="D8756" s="53" t="s">
        <v>13143</v>
      </c>
      <c r="E8756" s="55" t="s">
        <v>13142</v>
      </c>
      <c r="F8756" s="53" t="s">
        <v>1147</v>
      </c>
    </row>
    <row r="8757" spans="1:6" x14ac:dyDescent="0.2">
      <c r="A8757" s="202" t="s">
        <v>14385</v>
      </c>
      <c r="B8757" s="203">
        <v>691.75</v>
      </c>
      <c r="D8757" s="53" t="s">
        <v>13144</v>
      </c>
      <c r="E8757" s="55" t="s">
        <v>13145</v>
      </c>
      <c r="F8757" s="53" t="s">
        <v>1147</v>
      </c>
    </row>
    <row r="8758" spans="1:6" x14ac:dyDescent="0.2">
      <c r="A8758" s="202" t="s">
        <v>14386</v>
      </c>
      <c r="B8758" s="203">
        <v>888.93</v>
      </c>
      <c r="D8758" s="53" t="s">
        <v>13146</v>
      </c>
      <c r="E8758" s="55" t="s">
        <v>13145</v>
      </c>
      <c r="F8758" s="53" t="s">
        <v>1147</v>
      </c>
    </row>
    <row r="8759" spans="1:6" x14ac:dyDescent="0.2">
      <c r="A8759" s="202" t="s">
        <v>14388</v>
      </c>
      <c r="B8759" s="203">
        <v>843.16</v>
      </c>
      <c r="D8759" s="53" t="s">
        <v>13147</v>
      </c>
      <c r="E8759" s="55" t="s">
        <v>13148</v>
      </c>
      <c r="F8759" s="53" t="s">
        <v>1147</v>
      </c>
    </row>
    <row r="8760" spans="1:6" x14ac:dyDescent="0.2">
      <c r="A8760" s="202" t="s">
        <v>14389</v>
      </c>
      <c r="B8760" s="203">
        <v>1088.21</v>
      </c>
      <c r="D8760" s="53" t="s">
        <v>13149</v>
      </c>
      <c r="E8760" s="55" t="s">
        <v>13148</v>
      </c>
      <c r="F8760" s="53" t="s">
        <v>1147</v>
      </c>
    </row>
    <row r="8761" spans="1:6" x14ac:dyDescent="0.2">
      <c r="A8761" s="202" t="s">
        <v>14391</v>
      </c>
      <c r="B8761" s="203">
        <v>1020.72</v>
      </c>
      <c r="D8761" s="53" t="s">
        <v>13150</v>
      </c>
      <c r="E8761" s="55" t="s">
        <v>13151</v>
      </c>
      <c r="F8761" s="53" t="s">
        <v>1147</v>
      </c>
    </row>
    <row r="8762" spans="1:6" x14ac:dyDescent="0.2">
      <c r="A8762" s="202" t="s">
        <v>14392</v>
      </c>
      <c r="B8762" s="203">
        <v>1267.21</v>
      </c>
      <c r="D8762" s="53" t="s">
        <v>13152</v>
      </c>
      <c r="E8762" s="55" t="s">
        <v>13151</v>
      </c>
      <c r="F8762" s="53" t="s">
        <v>1147</v>
      </c>
    </row>
    <row r="8763" spans="1:6" x14ac:dyDescent="0.2">
      <c r="A8763" s="202" t="s">
        <v>14394</v>
      </c>
      <c r="B8763" s="203">
        <v>1267.21</v>
      </c>
      <c r="D8763" s="53" t="s">
        <v>13153</v>
      </c>
      <c r="E8763" s="55" t="s">
        <v>13154</v>
      </c>
      <c r="F8763" s="53" t="s">
        <v>1147</v>
      </c>
    </row>
    <row r="8764" spans="1:6" x14ac:dyDescent="0.2">
      <c r="A8764" s="202" t="s">
        <v>14395</v>
      </c>
      <c r="B8764" s="203">
        <v>417.9</v>
      </c>
      <c r="D8764" s="53" t="s">
        <v>13155</v>
      </c>
      <c r="E8764" s="55" t="s">
        <v>13154</v>
      </c>
      <c r="F8764" s="53" t="s">
        <v>1147</v>
      </c>
    </row>
    <row r="8765" spans="1:6" x14ac:dyDescent="0.2">
      <c r="A8765" s="202" t="s">
        <v>14397</v>
      </c>
      <c r="B8765" s="203">
        <v>417.9</v>
      </c>
      <c r="D8765" s="53" t="s">
        <v>13156</v>
      </c>
      <c r="E8765" s="55" t="s">
        <v>13157</v>
      </c>
      <c r="F8765" s="53" t="s">
        <v>1147</v>
      </c>
    </row>
    <row r="8766" spans="1:6" x14ac:dyDescent="0.2">
      <c r="A8766" s="202" t="s">
        <v>35533</v>
      </c>
      <c r="B8766" s="203">
        <v>334.55</v>
      </c>
      <c r="D8766" s="53" t="s">
        <v>13158</v>
      </c>
      <c r="E8766" s="55" t="s">
        <v>13157</v>
      </c>
      <c r="F8766" s="53" t="s">
        <v>1147</v>
      </c>
    </row>
    <row r="8767" spans="1:6" x14ac:dyDescent="0.2">
      <c r="A8767" s="202" t="s">
        <v>35534</v>
      </c>
      <c r="B8767" s="203">
        <v>334.55</v>
      </c>
      <c r="D8767" s="53" t="s">
        <v>13159</v>
      </c>
      <c r="E8767" s="55" t="s">
        <v>13160</v>
      </c>
      <c r="F8767" s="53" t="s">
        <v>1147</v>
      </c>
    </row>
    <row r="8768" spans="1:6" x14ac:dyDescent="0.2">
      <c r="A8768" s="202" t="s">
        <v>14398</v>
      </c>
      <c r="B8768" s="203">
        <v>97.8</v>
      </c>
      <c r="D8768" s="53" t="s">
        <v>13161</v>
      </c>
      <c r="E8768" s="55" t="s">
        <v>13160</v>
      </c>
      <c r="F8768" s="53" t="s">
        <v>1147</v>
      </c>
    </row>
    <row r="8769" spans="1:6" x14ac:dyDescent="0.2">
      <c r="A8769" s="202" t="s">
        <v>14400</v>
      </c>
      <c r="B8769" s="203">
        <v>97.8</v>
      </c>
      <c r="D8769" s="53" t="s">
        <v>13162</v>
      </c>
      <c r="E8769" s="55" t="s">
        <v>13163</v>
      </c>
      <c r="F8769" s="53" t="s">
        <v>1147</v>
      </c>
    </row>
    <row r="8770" spans="1:6" x14ac:dyDescent="0.2">
      <c r="A8770" s="202" t="s">
        <v>14401</v>
      </c>
      <c r="B8770" s="203">
        <v>177.04</v>
      </c>
      <c r="D8770" s="53" t="s">
        <v>13164</v>
      </c>
      <c r="E8770" s="55" t="s">
        <v>13163</v>
      </c>
      <c r="F8770" s="53" t="s">
        <v>1147</v>
      </c>
    </row>
    <row r="8771" spans="1:6" x14ac:dyDescent="0.2">
      <c r="A8771" s="202" t="s">
        <v>14403</v>
      </c>
      <c r="B8771" s="203">
        <v>176.61</v>
      </c>
      <c r="D8771" s="53" t="s">
        <v>13165</v>
      </c>
      <c r="E8771" s="55" t="s">
        <v>13166</v>
      </c>
      <c r="F8771" s="53" t="s">
        <v>1147</v>
      </c>
    </row>
    <row r="8772" spans="1:6" x14ac:dyDescent="0.2">
      <c r="A8772" s="202" t="s">
        <v>14404</v>
      </c>
      <c r="B8772" s="203">
        <v>45.66</v>
      </c>
      <c r="D8772" s="53" t="s">
        <v>13167</v>
      </c>
      <c r="E8772" s="55" t="s">
        <v>13166</v>
      </c>
      <c r="F8772" s="53" t="s">
        <v>1147</v>
      </c>
    </row>
    <row r="8773" spans="1:6" x14ac:dyDescent="0.2">
      <c r="A8773" s="202" t="s">
        <v>14406</v>
      </c>
      <c r="B8773" s="203">
        <v>45.66</v>
      </c>
      <c r="D8773" s="53" t="s">
        <v>13168</v>
      </c>
      <c r="E8773" s="55" t="s">
        <v>13169</v>
      </c>
      <c r="F8773" s="53" t="s">
        <v>1147</v>
      </c>
    </row>
    <row r="8774" spans="1:6" x14ac:dyDescent="0.2">
      <c r="A8774" s="202" t="s">
        <v>14407</v>
      </c>
      <c r="B8774" s="203">
        <v>106.08</v>
      </c>
      <c r="D8774" s="53" t="s">
        <v>13170</v>
      </c>
      <c r="E8774" s="55" t="s">
        <v>13169</v>
      </c>
      <c r="F8774" s="53" t="s">
        <v>1147</v>
      </c>
    </row>
    <row r="8775" spans="1:6" x14ac:dyDescent="0.2">
      <c r="A8775" s="202" t="s">
        <v>14409</v>
      </c>
      <c r="B8775" s="203">
        <v>106.08</v>
      </c>
      <c r="D8775" s="53" t="s">
        <v>13171</v>
      </c>
      <c r="E8775" s="55" t="s">
        <v>13172</v>
      </c>
      <c r="F8775" s="53" t="s">
        <v>1147</v>
      </c>
    </row>
    <row r="8776" spans="1:6" x14ac:dyDescent="0.2">
      <c r="A8776" s="202" t="s">
        <v>14410</v>
      </c>
      <c r="B8776" s="203">
        <v>113.2</v>
      </c>
      <c r="D8776" s="53" t="s">
        <v>13173</v>
      </c>
      <c r="E8776" s="55" t="s">
        <v>13172</v>
      </c>
      <c r="F8776" s="53" t="s">
        <v>1147</v>
      </c>
    </row>
    <row r="8777" spans="1:6" x14ac:dyDescent="0.2">
      <c r="A8777" s="202" t="s">
        <v>14412</v>
      </c>
      <c r="B8777" s="203">
        <v>113.2</v>
      </c>
      <c r="D8777" s="53" t="s">
        <v>13174</v>
      </c>
      <c r="E8777" s="55" t="s">
        <v>13175</v>
      </c>
      <c r="F8777" s="53" t="s">
        <v>1147</v>
      </c>
    </row>
    <row r="8778" spans="1:6" x14ac:dyDescent="0.2">
      <c r="A8778" s="202" t="s">
        <v>14413</v>
      </c>
      <c r="B8778" s="203">
        <v>52.64</v>
      </c>
      <c r="D8778" s="53" t="s">
        <v>13176</v>
      </c>
      <c r="E8778" s="55" t="s">
        <v>13175</v>
      </c>
      <c r="F8778" s="53" t="s">
        <v>1147</v>
      </c>
    </row>
    <row r="8779" spans="1:6" x14ac:dyDescent="0.2">
      <c r="A8779" s="202" t="s">
        <v>14415</v>
      </c>
      <c r="B8779" s="203">
        <v>50.13</v>
      </c>
      <c r="D8779" s="53" t="s">
        <v>13177</v>
      </c>
      <c r="E8779" s="55" t="s">
        <v>13178</v>
      </c>
      <c r="F8779" s="53" t="s">
        <v>1147</v>
      </c>
    </row>
    <row r="8780" spans="1:6" x14ac:dyDescent="0.2">
      <c r="A8780" s="202" t="s">
        <v>14416</v>
      </c>
      <c r="B8780" s="203">
        <v>203.07</v>
      </c>
      <c r="D8780" s="53" t="s">
        <v>13179</v>
      </c>
      <c r="E8780" s="55" t="s">
        <v>13178</v>
      </c>
      <c r="F8780" s="53" t="s">
        <v>1147</v>
      </c>
    </row>
    <row r="8781" spans="1:6" x14ac:dyDescent="0.2">
      <c r="A8781" s="202" t="s">
        <v>14418</v>
      </c>
      <c r="B8781" s="203">
        <v>197.48</v>
      </c>
      <c r="D8781" s="53" t="s">
        <v>13180</v>
      </c>
      <c r="E8781" s="55" t="s">
        <v>13181</v>
      </c>
      <c r="F8781" s="53" t="s">
        <v>1147</v>
      </c>
    </row>
    <row r="8782" spans="1:6" x14ac:dyDescent="0.2">
      <c r="A8782" s="202" t="s">
        <v>14419</v>
      </c>
      <c r="B8782" s="203">
        <v>507.49</v>
      </c>
      <c r="D8782" s="53" t="s">
        <v>13182</v>
      </c>
      <c r="E8782" s="55" t="s">
        <v>13181</v>
      </c>
      <c r="F8782" s="53" t="s">
        <v>1147</v>
      </c>
    </row>
    <row r="8783" spans="1:6" x14ac:dyDescent="0.2">
      <c r="A8783" s="202" t="s">
        <v>14421</v>
      </c>
      <c r="B8783" s="203">
        <v>460.97</v>
      </c>
      <c r="D8783" s="53" t="s">
        <v>13183</v>
      </c>
      <c r="E8783" s="55" t="s">
        <v>13184</v>
      </c>
      <c r="F8783" s="53" t="s">
        <v>1147</v>
      </c>
    </row>
    <row r="8784" spans="1:6" x14ac:dyDescent="0.2">
      <c r="A8784" s="202" t="s">
        <v>14422</v>
      </c>
      <c r="B8784" s="203">
        <v>623.84</v>
      </c>
      <c r="D8784" s="53" t="s">
        <v>13185</v>
      </c>
      <c r="E8784" s="55" t="s">
        <v>13184</v>
      </c>
      <c r="F8784" s="53" t="s">
        <v>1147</v>
      </c>
    </row>
    <row r="8785" spans="1:6" x14ac:dyDescent="0.2">
      <c r="A8785" s="202" t="s">
        <v>14424</v>
      </c>
      <c r="B8785" s="203">
        <v>563.95000000000005</v>
      </c>
      <c r="D8785" s="53" t="s">
        <v>13186</v>
      </c>
      <c r="E8785" s="55" t="s">
        <v>13187</v>
      </c>
      <c r="F8785" s="53" t="s">
        <v>1147</v>
      </c>
    </row>
    <row r="8786" spans="1:6" x14ac:dyDescent="0.2">
      <c r="A8786" s="202" t="s">
        <v>14425</v>
      </c>
      <c r="B8786" s="203">
        <v>522.45000000000005</v>
      </c>
      <c r="D8786" s="53" t="s">
        <v>13188</v>
      </c>
      <c r="E8786" s="55" t="s">
        <v>13187</v>
      </c>
      <c r="F8786" s="53" t="s">
        <v>1147</v>
      </c>
    </row>
    <row r="8787" spans="1:6" x14ac:dyDescent="0.2">
      <c r="A8787" s="202" t="s">
        <v>14427</v>
      </c>
      <c r="B8787" s="203">
        <v>517.42999999999995</v>
      </c>
      <c r="D8787" s="53" t="s">
        <v>13189</v>
      </c>
      <c r="E8787" s="55" t="s">
        <v>13190</v>
      </c>
      <c r="F8787" s="53" t="s">
        <v>1147</v>
      </c>
    </row>
    <row r="8788" spans="1:6" x14ac:dyDescent="0.2">
      <c r="A8788" s="202" t="s">
        <v>14428</v>
      </c>
      <c r="B8788" s="203">
        <v>103.72</v>
      </c>
      <c r="D8788" s="53" t="s">
        <v>13191</v>
      </c>
      <c r="E8788" s="55" t="s">
        <v>13190</v>
      </c>
      <c r="F8788" s="53" t="s">
        <v>1147</v>
      </c>
    </row>
    <row r="8789" spans="1:6" x14ac:dyDescent="0.2">
      <c r="A8789" s="202" t="s">
        <v>14430</v>
      </c>
      <c r="B8789" s="203">
        <v>100.76</v>
      </c>
      <c r="D8789" s="53" t="s">
        <v>13192</v>
      </c>
      <c r="E8789" s="55" t="s">
        <v>13193</v>
      </c>
      <c r="F8789" s="53" t="s">
        <v>671</v>
      </c>
    </row>
    <row r="8790" spans="1:6" x14ac:dyDescent="0.2">
      <c r="A8790" s="202" t="s">
        <v>14431</v>
      </c>
      <c r="B8790" s="203">
        <v>282.73</v>
      </c>
      <c r="D8790" s="53" t="s">
        <v>13194</v>
      </c>
      <c r="E8790" s="55" t="s">
        <v>13193</v>
      </c>
      <c r="F8790" s="53" t="s">
        <v>671</v>
      </c>
    </row>
    <row r="8791" spans="1:6" x14ac:dyDescent="0.2">
      <c r="A8791" s="202" t="s">
        <v>14433</v>
      </c>
      <c r="B8791" s="203">
        <v>274.23</v>
      </c>
      <c r="D8791" s="53" t="s">
        <v>13195</v>
      </c>
      <c r="E8791" s="55" t="s">
        <v>13196</v>
      </c>
      <c r="F8791" s="53" t="s">
        <v>1147</v>
      </c>
    </row>
    <row r="8792" spans="1:6" x14ac:dyDescent="0.2">
      <c r="A8792" s="202" t="s">
        <v>14434</v>
      </c>
      <c r="B8792" s="203">
        <v>399.74</v>
      </c>
      <c r="D8792" s="53" t="s">
        <v>13197</v>
      </c>
      <c r="E8792" s="55" t="s">
        <v>13196</v>
      </c>
      <c r="F8792" s="53" t="s">
        <v>1147</v>
      </c>
    </row>
    <row r="8793" spans="1:6" x14ac:dyDescent="0.2">
      <c r="A8793" s="202" t="s">
        <v>14436</v>
      </c>
      <c r="B8793" s="203">
        <v>387.81</v>
      </c>
      <c r="D8793" s="53" t="s">
        <v>13198</v>
      </c>
      <c r="E8793" s="55" t="s">
        <v>13199</v>
      </c>
      <c r="F8793" s="53" t="s">
        <v>1147</v>
      </c>
    </row>
    <row r="8794" spans="1:6" x14ac:dyDescent="0.2">
      <c r="A8794" s="202" t="s">
        <v>14437</v>
      </c>
      <c r="B8794" s="203">
        <v>132.29</v>
      </c>
      <c r="D8794" s="53" t="s">
        <v>13200</v>
      </c>
      <c r="E8794" s="55" t="s">
        <v>13199</v>
      </c>
      <c r="F8794" s="53" t="s">
        <v>1147</v>
      </c>
    </row>
    <row r="8795" spans="1:6" x14ac:dyDescent="0.2">
      <c r="A8795" s="202" t="s">
        <v>14439</v>
      </c>
      <c r="B8795" s="203">
        <v>128.46</v>
      </c>
      <c r="D8795" s="53" t="s">
        <v>13201</v>
      </c>
      <c r="E8795" s="55" t="s">
        <v>13202</v>
      </c>
      <c r="F8795" s="53" t="s">
        <v>1147</v>
      </c>
    </row>
    <row r="8796" spans="1:6" x14ac:dyDescent="0.2">
      <c r="A8796" s="202" t="s">
        <v>14440</v>
      </c>
      <c r="B8796" s="203">
        <v>339.94</v>
      </c>
      <c r="D8796" s="53" t="s">
        <v>13203</v>
      </c>
      <c r="E8796" s="55" t="s">
        <v>13202</v>
      </c>
      <c r="F8796" s="53" t="s">
        <v>1147</v>
      </c>
    </row>
    <row r="8797" spans="1:6" x14ac:dyDescent="0.2">
      <c r="A8797" s="202" t="s">
        <v>14442</v>
      </c>
      <c r="B8797" s="203">
        <v>330.31</v>
      </c>
      <c r="D8797" s="53" t="s">
        <v>13204</v>
      </c>
      <c r="E8797" s="55" t="s">
        <v>13205</v>
      </c>
      <c r="F8797" s="53" t="s">
        <v>1147</v>
      </c>
    </row>
    <row r="8798" spans="1:6" x14ac:dyDescent="0.2">
      <c r="A8798" s="202" t="s">
        <v>14443</v>
      </c>
      <c r="B8798" s="203">
        <v>477.42</v>
      </c>
      <c r="D8798" s="53" t="s">
        <v>13206</v>
      </c>
      <c r="E8798" s="55" t="s">
        <v>13205</v>
      </c>
      <c r="F8798" s="53" t="s">
        <v>1147</v>
      </c>
    </row>
    <row r="8799" spans="1:6" x14ac:dyDescent="0.2">
      <c r="A8799" s="202" t="s">
        <v>14445</v>
      </c>
      <c r="B8799" s="203">
        <v>464.21</v>
      </c>
      <c r="D8799" s="53" t="s">
        <v>13207</v>
      </c>
      <c r="E8799" s="55" t="s">
        <v>13208</v>
      </c>
      <c r="F8799" s="53" t="s">
        <v>1147</v>
      </c>
    </row>
    <row r="8800" spans="1:6" x14ac:dyDescent="0.2">
      <c r="A8800" s="202" t="s">
        <v>14446</v>
      </c>
      <c r="B8800" s="203">
        <v>154.9</v>
      </c>
      <c r="D8800" s="53" t="s">
        <v>13209</v>
      </c>
      <c r="E8800" s="55" t="s">
        <v>13208</v>
      </c>
      <c r="F8800" s="53" t="s">
        <v>1147</v>
      </c>
    </row>
    <row r="8801" spans="1:6" x14ac:dyDescent="0.2">
      <c r="A8801" s="202" t="s">
        <v>14448</v>
      </c>
      <c r="B8801" s="203">
        <v>150.38</v>
      </c>
      <c r="D8801" s="53" t="s">
        <v>13210</v>
      </c>
      <c r="E8801" s="55" t="s">
        <v>13211</v>
      </c>
      <c r="F8801" s="53" t="s">
        <v>1147</v>
      </c>
    </row>
    <row r="8802" spans="1:6" x14ac:dyDescent="0.2">
      <c r="A8802" s="202" t="s">
        <v>14449</v>
      </c>
      <c r="B8802" s="203">
        <v>373.24</v>
      </c>
      <c r="D8802" s="53" t="s">
        <v>13212</v>
      </c>
      <c r="E8802" s="55" t="s">
        <v>13211</v>
      </c>
      <c r="F8802" s="53" t="s">
        <v>1147</v>
      </c>
    </row>
    <row r="8803" spans="1:6" x14ac:dyDescent="0.2">
      <c r="A8803" s="202" t="s">
        <v>14451</v>
      </c>
      <c r="B8803" s="203">
        <v>363.17</v>
      </c>
      <c r="D8803" s="53" t="s">
        <v>13213</v>
      </c>
      <c r="E8803" s="55" t="s">
        <v>13214</v>
      </c>
      <c r="F8803" s="53" t="s">
        <v>1147</v>
      </c>
    </row>
    <row r="8804" spans="1:6" x14ac:dyDescent="0.2">
      <c r="A8804" s="202" t="s">
        <v>14452</v>
      </c>
      <c r="B8804" s="203">
        <v>528.4</v>
      </c>
      <c r="D8804" s="53" t="s">
        <v>13215</v>
      </c>
      <c r="E8804" s="55" t="s">
        <v>13214</v>
      </c>
      <c r="F8804" s="53" t="s">
        <v>1147</v>
      </c>
    </row>
    <row r="8805" spans="1:6" x14ac:dyDescent="0.2">
      <c r="A8805" s="202" t="s">
        <v>14454</v>
      </c>
      <c r="B8805" s="203">
        <v>514.42999999999995</v>
      </c>
      <c r="D8805" s="53" t="s">
        <v>13216</v>
      </c>
      <c r="E8805" s="55" t="s">
        <v>13217</v>
      </c>
      <c r="F8805" s="53" t="s">
        <v>671</v>
      </c>
    </row>
    <row r="8806" spans="1:6" x14ac:dyDescent="0.2">
      <c r="A8806" s="202" t="s">
        <v>14455</v>
      </c>
      <c r="B8806" s="203">
        <v>186.36</v>
      </c>
      <c r="D8806" s="53" t="s">
        <v>13218</v>
      </c>
      <c r="E8806" s="55" t="s">
        <v>13217</v>
      </c>
      <c r="F8806" s="53" t="s">
        <v>671</v>
      </c>
    </row>
    <row r="8807" spans="1:6" x14ac:dyDescent="0.2">
      <c r="A8807" s="202" t="s">
        <v>14457</v>
      </c>
      <c r="B8807" s="203">
        <v>180.95</v>
      </c>
      <c r="D8807" s="53" t="s">
        <v>13219</v>
      </c>
      <c r="E8807" s="55" t="s">
        <v>13220</v>
      </c>
      <c r="F8807" s="53" t="s">
        <v>671</v>
      </c>
    </row>
    <row r="8808" spans="1:6" x14ac:dyDescent="0.2">
      <c r="A8808" s="202" t="s">
        <v>14458</v>
      </c>
      <c r="B8808" s="203">
        <v>436.14</v>
      </c>
      <c r="D8808" s="53" t="s">
        <v>13221</v>
      </c>
      <c r="E8808" s="55" t="s">
        <v>13220</v>
      </c>
      <c r="F8808" s="53" t="s">
        <v>671</v>
      </c>
    </row>
    <row r="8809" spans="1:6" x14ac:dyDescent="0.2">
      <c r="A8809" s="202" t="s">
        <v>14460</v>
      </c>
      <c r="B8809" s="203">
        <v>424.93</v>
      </c>
      <c r="D8809" s="53" t="s">
        <v>13222</v>
      </c>
      <c r="E8809" s="55" t="s">
        <v>13223</v>
      </c>
      <c r="F8809" s="53" t="s">
        <v>671</v>
      </c>
    </row>
    <row r="8810" spans="1:6" x14ac:dyDescent="0.2">
      <c r="A8810" s="202" t="s">
        <v>14461</v>
      </c>
      <c r="B8810" s="203">
        <v>611.65</v>
      </c>
      <c r="D8810" s="53" t="s">
        <v>13224</v>
      </c>
      <c r="E8810" s="55" t="s">
        <v>13223</v>
      </c>
      <c r="F8810" s="53" t="s">
        <v>671</v>
      </c>
    </row>
    <row r="8811" spans="1:6" x14ac:dyDescent="0.2">
      <c r="A8811" s="202" t="s">
        <v>14463</v>
      </c>
      <c r="B8811" s="203">
        <v>596.41</v>
      </c>
      <c r="D8811" s="53" t="s">
        <v>13225</v>
      </c>
      <c r="E8811" s="55" t="s">
        <v>13226</v>
      </c>
      <c r="F8811" s="53" t="s">
        <v>671</v>
      </c>
    </row>
    <row r="8812" spans="1:6" x14ac:dyDescent="0.2">
      <c r="A8812" s="202" t="s">
        <v>14464</v>
      </c>
      <c r="B8812" s="203">
        <v>208.46</v>
      </c>
      <c r="D8812" s="53" t="s">
        <v>13227</v>
      </c>
      <c r="E8812" s="55" t="s">
        <v>13226</v>
      </c>
      <c r="F8812" s="53" t="s">
        <v>671</v>
      </c>
    </row>
    <row r="8813" spans="1:6" x14ac:dyDescent="0.2">
      <c r="A8813" s="202" t="s">
        <v>14466</v>
      </c>
      <c r="B8813" s="203">
        <v>202.37</v>
      </c>
      <c r="D8813" s="53" t="s">
        <v>13228</v>
      </c>
      <c r="E8813" s="55" t="s">
        <v>13229</v>
      </c>
      <c r="F8813" s="53" t="s">
        <v>671</v>
      </c>
    </row>
    <row r="8814" spans="1:6" x14ac:dyDescent="0.2">
      <c r="A8814" s="202" t="s">
        <v>14467</v>
      </c>
      <c r="B8814" s="203">
        <v>477.85</v>
      </c>
      <c r="D8814" s="53" t="s">
        <v>13230</v>
      </c>
      <c r="E8814" s="55" t="s">
        <v>13229</v>
      </c>
      <c r="F8814" s="53" t="s">
        <v>671</v>
      </c>
    </row>
    <row r="8815" spans="1:6" x14ac:dyDescent="0.2">
      <c r="A8815" s="202" t="s">
        <v>14469</v>
      </c>
      <c r="B8815" s="203">
        <v>465.76</v>
      </c>
      <c r="D8815" s="53" t="s">
        <v>13231</v>
      </c>
      <c r="E8815" s="55" t="s">
        <v>13232</v>
      </c>
      <c r="F8815" s="53" t="s">
        <v>671</v>
      </c>
    </row>
    <row r="8816" spans="1:6" x14ac:dyDescent="0.2">
      <c r="A8816" s="202" t="s">
        <v>14470</v>
      </c>
      <c r="B8816" s="203">
        <v>663.67</v>
      </c>
      <c r="D8816" s="53" t="s">
        <v>13233</v>
      </c>
      <c r="E8816" s="55" t="s">
        <v>13232</v>
      </c>
      <c r="F8816" s="53" t="s">
        <v>671</v>
      </c>
    </row>
    <row r="8817" spans="1:6" x14ac:dyDescent="0.2">
      <c r="A8817" s="202" t="s">
        <v>14472</v>
      </c>
      <c r="B8817" s="203">
        <v>647.67999999999995</v>
      </c>
      <c r="D8817" s="53" t="s">
        <v>13234</v>
      </c>
      <c r="E8817" s="55" t="s">
        <v>13235</v>
      </c>
      <c r="F8817" s="53" t="s">
        <v>671</v>
      </c>
    </row>
    <row r="8818" spans="1:6" x14ac:dyDescent="0.2">
      <c r="A8818" s="202" t="s">
        <v>14473</v>
      </c>
      <c r="B8818" s="203">
        <v>236.52</v>
      </c>
      <c r="D8818" s="53" t="s">
        <v>13236</v>
      </c>
      <c r="E8818" s="55" t="s">
        <v>13235</v>
      </c>
      <c r="F8818" s="53" t="s">
        <v>671</v>
      </c>
    </row>
    <row r="8819" spans="1:6" x14ac:dyDescent="0.2">
      <c r="A8819" s="202" t="s">
        <v>14475</v>
      </c>
      <c r="B8819" s="203">
        <v>229.72</v>
      </c>
      <c r="D8819" s="53" t="s">
        <v>13237</v>
      </c>
      <c r="E8819" s="55" t="s">
        <v>13238</v>
      </c>
      <c r="F8819" s="53" t="s">
        <v>671</v>
      </c>
    </row>
    <row r="8820" spans="1:6" x14ac:dyDescent="0.2">
      <c r="A8820" s="202" t="s">
        <v>14476</v>
      </c>
      <c r="B8820" s="203">
        <v>523.54</v>
      </c>
      <c r="D8820" s="53" t="s">
        <v>13239</v>
      </c>
      <c r="E8820" s="55" t="s">
        <v>13238</v>
      </c>
      <c r="F8820" s="53" t="s">
        <v>671</v>
      </c>
    </row>
    <row r="8821" spans="1:6" x14ac:dyDescent="0.2">
      <c r="A8821" s="202" t="s">
        <v>14478</v>
      </c>
      <c r="B8821" s="203">
        <v>510.97</v>
      </c>
      <c r="D8821" s="53" t="s">
        <v>13240</v>
      </c>
      <c r="E8821" s="55" t="s">
        <v>13241</v>
      </c>
      <c r="F8821" s="53" t="s">
        <v>671</v>
      </c>
    </row>
    <row r="8822" spans="1:6" x14ac:dyDescent="0.2">
      <c r="A8822" s="202" t="s">
        <v>14479</v>
      </c>
      <c r="B8822" s="203">
        <v>747.15</v>
      </c>
      <c r="D8822" s="53" t="s">
        <v>13242</v>
      </c>
      <c r="E8822" s="55" t="s">
        <v>13241</v>
      </c>
      <c r="F8822" s="53" t="s">
        <v>671</v>
      </c>
    </row>
    <row r="8823" spans="1:6" x14ac:dyDescent="0.2">
      <c r="A8823" s="202" t="s">
        <v>14481</v>
      </c>
      <c r="B8823" s="203">
        <v>729.42</v>
      </c>
      <c r="D8823" s="53" t="s">
        <v>13243</v>
      </c>
      <c r="E8823" s="55" t="s">
        <v>13244</v>
      </c>
      <c r="F8823" s="53" t="s">
        <v>671</v>
      </c>
    </row>
    <row r="8824" spans="1:6" x14ac:dyDescent="0.2">
      <c r="A8824" s="202" t="s">
        <v>14482</v>
      </c>
      <c r="B8824" s="203">
        <v>32.44</v>
      </c>
      <c r="D8824" s="53" t="s">
        <v>13245</v>
      </c>
      <c r="E8824" s="55" t="s">
        <v>13244</v>
      </c>
      <c r="F8824" s="53" t="s">
        <v>671</v>
      </c>
    </row>
    <row r="8825" spans="1:6" x14ac:dyDescent="0.2">
      <c r="A8825" s="202" t="s">
        <v>14484</v>
      </c>
      <c r="B8825" s="203">
        <v>31.16</v>
      </c>
      <c r="D8825" s="53" t="s">
        <v>13246</v>
      </c>
      <c r="E8825" s="55" t="s">
        <v>13247</v>
      </c>
      <c r="F8825" s="53" t="s">
        <v>671</v>
      </c>
    </row>
    <row r="8826" spans="1:6" x14ac:dyDescent="0.2">
      <c r="A8826" s="202" t="s">
        <v>14485</v>
      </c>
      <c r="B8826" s="203">
        <v>21.93</v>
      </c>
      <c r="D8826" s="53" t="s">
        <v>13248</v>
      </c>
      <c r="E8826" s="55" t="s">
        <v>13247</v>
      </c>
      <c r="F8826" s="53" t="s">
        <v>671</v>
      </c>
    </row>
    <row r="8827" spans="1:6" x14ac:dyDescent="0.2">
      <c r="A8827" s="202" t="s">
        <v>14487</v>
      </c>
      <c r="B8827" s="203">
        <v>19.100000000000001</v>
      </c>
      <c r="D8827" s="53" t="s">
        <v>13249</v>
      </c>
      <c r="E8827" s="55" t="s">
        <v>13250</v>
      </c>
      <c r="F8827" s="53" t="s">
        <v>671</v>
      </c>
    </row>
    <row r="8828" spans="1:6" x14ac:dyDescent="0.2">
      <c r="A8828" s="202" t="s">
        <v>14488</v>
      </c>
      <c r="B8828" s="203">
        <v>45.56</v>
      </c>
      <c r="D8828" s="53" t="s">
        <v>13251</v>
      </c>
      <c r="E8828" s="55" t="s">
        <v>13250</v>
      </c>
      <c r="F8828" s="53" t="s">
        <v>671</v>
      </c>
    </row>
    <row r="8829" spans="1:6" x14ac:dyDescent="0.2">
      <c r="A8829" s="202" t="s">
        <v>14490</v>
      </c>
      <c r="B8829" s="203">
        <v>43.73</v>
      </c>
      <c r="D8829" s="53" t="s">
        <v>13252</v>
      </c>
      <c r="E8829" s="55" t="s">
        <v>13253</v>
      </c>
      <c r="F8829" s="53" t="s">
        <v>671</v>
      </c>
    </row>
    <row r="8830" spans="1:6" x14ac:dyDescent="0.2">
      <c r="A8830" s="202" t="s">
        <v>14491</v>
      </c>
      <c r="B8830" s="203">
        <v>23.02</v>
      </c>
      <c r="D8830" s="53" t="s">
        <v>13254</v>
      </c>
      <c r="E8830" s="55" t="s">
        <v>13253</v>
      </c>
      <c r="F8830" s="53" t="s">
        <v>671</v>
      </c>
    </row>
    <row r="8831" spans="1:6" x14ac:dyDescent="0.2">
      <c r="A8831" s="202" t="s">
        <v>14493</v>
      </c>
      <c r="B8831" s="203">
        <v>20.04</v>
      </c>
      <c r="D8831" s="53" t="s">
        <v>13255</v>
      </c>
      <c r="E8831" s="55" t="s">
        <v>13256</v>
      </c>
      <c r="F8831" s="53" t="s">
        <v>671</v>
      </c>
    </row>
    <row r="8832" spans="1:6" x14ac:dyDescent="0.2">
      <c r="A8832" s="202" t="s">
        <v>14494</v>
      </c>
      <c r="B8832" s="203">
        <v>66.05</v>
      </c>
      <c r="D8832" s="53" t="s">
        <v>13257</v>
      </c>
      <c r="E8832" s="55" t="s">
        <v>13256</v>
      </c>
      <c r="F8832" s="53" t="s">
        <v>671</v>
      </c>
    </row>
    <row r="8833" spans="1:6" x14ac:dyDescent="0.2">
      <c r="A8833" s="202" t="s">
        <v>14496</v>
      </c>
      <c r="B8833" s="203">
        <v>63.36</v>
      </c>
      <c r="D8833" s="53" t="s">
        <v>13258</v>
      </c>
      <c r="E8833" s="55" t="s">
        <v>13259</v>
      </c>
      <c r="F8833" s="53" t="s">
        <v>671</v>
      </c>
    </row>
    <row r="8834" spans="1:6" x14ac:dyDescent="0.2">
      <c r="A8834" s="202" t="s">
        <v>14497</v>
      </c>
      <c r="B8834" s="203">
        <v>24.1</v>
      </c>
      <c r="D8834" s="53" t="s">
        <v>13260</v>
      </c>
      <c r="E8834" s="55" t="s">
        <v>13259</v>
      </c>
      <c r="F8834" s="53" t="s">
        <v>671</v>
      </c>
    </row>
    <row r="8835" spans="1:6" x14ac:dyDescent="0.2">
      <c r="A8835" s="202" t="s">
        <v>14499</v>
      </c>
      <c r="B8835" s="203">
        <v>20.98</v>
      </c>
      <c r="D8835" s="53" t="s">
        <v>13261</v>
      </c>
      <c r="E8835" s="55" t="s">
        <v>13262</v>
      </c>
      <c r="F8835" s="53" t="s">
        <v>671</v>
      </c>
    </row>
    <row r="8836" spans="1:6" x14ac:dyDescent="0.2">
      <c r="A8836" s="202" t="s">
        <v>14500</v>
      </c>
      <c r="B8836" s="203">
        <v>83.44</v>
      </c>
      <c r="D8836" s="53" t="s">
        <v>13263</v>
      </c>
      <c r="E8836" s="55" t="s">
        <v>13262</v>
      </c>
      <c r="F8836" s="53" t="s">
        <v>671</v>
      </c>
    </row>
    <row r="8837" spans="1:6" x14ac:dyDescent="0.2">
      <c r="A8837" s="202" t="s">
        <v>14502</v>
      </c>
      <c r="B8837" s="203">
        <v>80.03</v>
      </c>
      <c r="D8837" s="53" t="s">
        <v>13264</v>
      </c>
      <c r="E8837" s="55" t="s">
        <v>13265</v>
      </c>
      <c r="F8837" s="53" t="s">
        <v>671</v>
      </c>
    </row>
    <row r="8838" spans="1:6" x14ac:dyDescent="0.2">
      <c r="A8838" s="202" t="s">
        <v>14503</v>
      </c>
      <c r="B8838" s="203">
        <v>26.31</v>
      </c>
      <c r="D8838" s="53" t="s">
        <v>13266</v>
      </c>
      <c r="E8838" s="55" t="s">
        <v>13265</v>
      </c>
      <c r="F8838" s="53" t="s">
        <v>671</v>
      </c>
    </row>
    <row r="8839" spans="1:6" x14ac:dyDescent="0.2">
      <c r="A8839" s="202" t="s">
        <v>14505</v>
      </c>
      <c r="B8839" s="203">
        <v>22.95</v>
      </c>
      <c r="D8839" s="53" t="s">
        <v>13267</v>
      </c>
      <c r="E8839" s="55" t="s">
        <v>13268</v>
      </c>
      <c r="F8839" s="53" t="s">
        <v>671</v>
      </c>
    </row>
    <row r="8840" spans="1:6" x14ac:dyDescent="0.2">
      <c r="A8840" s="202" t="s">
        <v>14506</v>
      </c>
      <c r="B8840" s="203">
        <v>127.93</v>
      </c>
      <c r="D8840" s="53" t="s">
        <v>13269</v>
      </c>
      <c r="E8840" s="55" t="s">
        <v>13268</v>
      </c>
      <c r="F8840" s="53" t="s">
        <v>671</v>
      </c>
    </row>
    <row r="8841" spans="1:6" x14ac:dyDescent="0.2">
      <c r="A8841" s="202" t="s">
        <v>14508</v>
      </c>
      <c r="B8841" s="203">
        <v>122.67</v>
      </c>
      <c r="D8841" s="53" t="s">
        <v>13270</v>
      </c>
      <c r="E8841" s="55" t="s">
        <v>13271</v>
      </c>
      <c r="F8841" s="53" t="s">
        <v>671</v>
      </c>
    </row>
    <row r="8842" spans="1:6" x14ac:dyDescent="0.2">
      <c r="A8842" s="202" t="s">
        <v>14509</v>
      </c>
      <c r="B8842" s="203">
        <v>33.69</v>
      </c>
      <c r="D8842" s="53" t="s">
        <v>13272</v>
      </c>
      <c r="E8842" s="55" t="s">
        <v>13271</v>
      </c>
      <c r="F8842" s="53" t="s">
        <v>671</v>
      </c>
    </row>
    <row r="8843" spans="1:6" x14ac:dyDescent="0.2">
      <c r="A8843" s="202" t="s">
        <v>14511</v>
      </c>
      <c r="B8843" s="203">
        <v>29.41</v>
      </c>
      <c r="D8843" s="53" t="s">
        <v>13273</v>
      </c>
      <c r="E8843" s="55" t="s">
        <v>13274</v>
      </c>
      <c r="F8843" s="53" t="s">
        <v>1147</v>
      </c>
    </row>
    <row r="8844" spans="1:6" x14ac:dyDescent="0.2">
      <c r="A8844" s="202" t="s">
        <v>14512</v>
      </c>
      <c r="B8844" s="203">
        <v>159.55000000000001</v>
      </c>
      <c r="D8844" s="53" t="s">
        <v>13275</v>
      </c>
      <c r="E8844" s="55" t="s">
        <v>13274</v>
      </c>
      <c r="F8844" s="53" t="s">
        <v>1147</v>
      </c>
    </row>
    <row r="8845" spans="1:6" x14ac:dyDescent="0.2">
      <c r="A8845" s="202" t="s">
        <v>14514</v>
      </c>
      <c r="B8845" s="203">
        <v>152.84</v>
      </c>
      <c r="D8845" s="53" t="s">
        <v>13276</v>
      </c>
      <c r="E8845" s="55" t="s">
        <v>13277</v>
      </c>
      <c r="F8845" s="53" t="s">
        <v>1147</v>
      </c>
    </row>
    <row r="8846" spans="1:6" x14ac:dyDescent="0.2">
      <c r="A8846" s="202" t="s">
        <v>14515</v>
      </c>
      <c r="B8846" s="203">
        <v>44.15</v>
      </c>
      <c r="D8846" s="53" t="s">
        <v>13278</v>
      </c>
      <c r="E8846" s="55" t="s">
        <v>13277</v>
      </c>
      <c r="F8846" s="53" t="s">
        <v>1147</v>
      </c>
    </row>
    <row r="8847" spans="1:6" x14ac:dyDescent="0.2">
      <c r="A8847" s="202" t="s">
        <v>14517</v>
      </c>
      <c r="B8847" s="203">
        <v>38.630000000000003</v>
      </c>
      <c r="D8847" s="53" t="s">
        <v>13279</v>
      </c>
      <c r="E8847" s="55" t="s">
        <v>13280</v>
      </c>
      <c r="F8847" s="53" t="s">
        <v>1147</v>
      </c>
    </row>
    <row r="8848" spans="1:6" x14ac:dyDescent="0.2">
      <c r="A8848" s="202" t="s">
        <v>14518</v>
      </c>
      <c r="B8848" s="203">
        <v>206.89</v>
      </c>
      <c r="D8848" s="53" t="s">
        <v>13281</v>
      </c>
      <c r="E8848" s="55" t="s">
        <v>13280</v>
      </c>
      <c r="F8848" s="53" t="s">
        <v>1147</v>
      </c>
    </row>
    <row r="8849" spans="1:6" x14ac:dyDescent="0.2">
      <c r="A8849" s="202" t="s">
        <v>14520</v>
      </c>
      <c r="B8849" s="203">
        <v>198.22</v>
      </c>
      <c r="D8849" s="53" t="s">
        <v>13282</v>
      </c>
      <c r="E8849" s="55" t="s">
        <v>13283</v>
      </c>
      <c r="F8849" s="53" t="s">
        <v>1147</v>
      </c>
    </row>
    <row r="8850" spans="1:6" x14ac:dyDescent="0.2">
      <c r="A8850" s="202" t="s">
        <v>14521</v>
      </c>
      <c r="B8850" s="203">
        <v>45.24</v>
      </c>
      <c r="D8850" s="53" t="s">
        <v>13284</v>
      </c>
      <c r="E8850" s="55" t="s">
        <v>13283</v>
      </c>
      <c r="F8850" s="53" t="s">
        <v>1147</v>
      </c>
    </row>
    <row r="8851" spans="1:6" x14ac:dyDescent="0.2">
      <c r="A8851" s="202" t="s">
        <v>14523</v>
      </c>
      <c r="B8851" s="203">
        <v>39.57</v>
      </c>
      <c r="D8851" s="53" t="s">
        <v>13285</v>
      </c>
      <c r="E8851" s="55" t="s">
        <v>13286</v>
      </c>
      <c r="F8851" s="53" t="s">
        <v>1147</v>
      </c>
    </row>
    <row r="8852" spans="1:6" x14ac:dyDescent="0.2">
      <c r="A8852" s="202" t="s">
        <v>14524</v>
      </c>
      <c r="B8852" s="203">
        <v>262.29000000000002</v>
      </c>
      <c r="D8852" s="53" t="s">
        <v>13287</v>
      </c>
      <c r="E8852" s="55" t="s">
        <v>13286</v>
      </c>
      <c r="F8852" s="53" t="s">
        <v>1147</v>
      </c>
    </row>
    <row r="8853" spans="1:6" x14ac:dyDescent="0.2">
      <c r="A8853" s="202" t="s">
        <v>14526</v>
      </c>
      <c r="B8853" s="203">
        <v>251.29</v>
      </c>
      <c r="D8853" s="53" t="s">
        <v>13288</v>
      </c>
      <c r="E8853" s="55" t="s">
        <v>13289</v>
      </c>
      <c r="F8853" s="53" t="s">
        <v>1147</v>
      </c>
    </row>
    <row r="8854" spans="1:6" x14ac:dyDescent="0.2">
      <c r="A8854" s="202" t="s">
        <v>14527</v>
      </c>
      <c r="B8854" s="203">
        <v>46.86</v>
      </c>
      <c r="D8854" s="53" t="s">
        <v>13290</v>
      </c>
      <c r="E8854" s="55" t="s">
        <v>13289</v>
      </c>
      <c r="F8854" s="53" t="s">
        <v>1147</v>
      </c>
    </row>
    <row r="8855" spans="1:6" x14ac:dyDescent="0.2">
      <c r="A8855" s="202" t="s">
        <v>14529</v>
      </c>
      <c r="B8855" s="203">
        <v>40.98</v>
      </c>
      <c r="D8855" s="53" t="s">
        <v>13291</v>
      </c>
      <c r="E8855" s="55" t="s">
        <v>13292</v>
      </c>
      <c r="F8855" s="53" t="s">
        <v>1147</v>
      </c>
    </row>
    <row r="8856" spans="1:6" x14ac:dyDescent="0.2">
      <c r="A8856" s="202" t="s">
        <v>14530</v>
      </c>
      <c r="B8856" s="203">
        <v>282.2</v>
      </c>
      <c r="D8856" s="53" t="s">
        <v>13293</v>
      </c>
      <c r="E8856" s="55" t="s">
        <v>13292</v>
      </c>
      <c r="F8856" s="53" t="s">
        <v>1147</v>
      </c>
    </row>
    <row r="8857" spans="1:6" x14ac:dyDescent="0.2">
      <c r="A8857" s="202" t="s">
        <v>14532</v>
      </c>
      <c r="B8857" s="203">
        <v>270.38</v>
      </c>
      <c r="D8857" s="53" t="s">
        <v>13294</v>
      </c>
      <c r="E8857" s="55" t="s">
        <v>13295</v>
      </c>
      <c r="F8857" s="53" t="s">
        <v>1147</v>
      </c>
    </row>
    <row r="8858" spans="1:6" x14ac:dyDescent="0.2">
      <c r="A8858" s="202" t="s">
        <v>14533</v>
      </c>
      <c r="B8858" s="203">
        <v>58.81</v>
      </c>
      <c r="D8858" s="53" t="s">
        <v>13296</v>
      </c>
      <c r="E8858" s="55" t="s">
        <v>13295</v>
      </c>
      <c r="F8858" s="53" t="s">
        <v>1147</v>
      </c>
    </row>
    <row r="8859" spans="1:6" x14ac:dyDescent="0.2">
      <c r="A8859" s="202" t="s">
        <v>14535</v>
      </c>
      <c r="B8859" s="203">
        <v>51.54</v>
      </c>
      <c r="D8859" s="53" t="s">
        <v>13297</v>
      </c>
      <c r="E8859" s="55" t="s">
        <v>13298</v>
      </c>
      <c r="F8859" s="53" t="s">
        <v>1147</v>
      </c>
    </row>
    <row r="8860" spans="1:6" x14ac:dyDescent="0.2">
      <c r="A8860" s="202" t="s">
        <v>14536</v>
      </c>
      <c r="B8860" s="203">
        <v>310.02999999999997</v>
      </c>
      <c r="D8860" s="53" t="s">
        <v>13299</v>
      </c>
      <c r="E8860" s="55" t="s">
        <v>13298</v>
      </c>
      <c r="F8860" s="53" t="s">
        <v>1147</v>
      </c>
    </row>
    <row r="8861" spans="1:6" x14ac:dyDescent="0.2">
      <c r="A8861" s="202" t="s">
        <v>14538</v>
      </c>
      <c r="B8861" s="203">
        <v>297.10000000000002</v>
      </c>
      <c r="D8861" s="53" t="s">
        <v>13300</v>
      </c>
      <c r="E8861" s="55" t="s">
        <v>13301</v>
      </c>
      <c r="F8861" s="53" t="s">
        <v>1147</v>
      </c>
    </row>
    <row r="8862" spans="1:6" x14ac:dyDescent="0.2">
      <c r="A8862" s="202" t="s">
        <v>14539</v>
      </c>
      <c r="B8862" s="203">
        <v>87.95</v>
      </c>
      <c r="D8862" s="53" t="s">
        <v>13302</v>
      </c>
      <c r="E8862" s="55" t="s">
        <v>13301</v>
      </c>
      <c r="F8862" s="53" t="s">
        <v>1147</v>
      </c>
    </row>
    <row r="8863" spans="1:6" x14ac:dyDescent="0.2">
      <c r="A8863" s="202" t="s">
        <v>14541</v>
      </c>
      <c r="B8863" s="203">
        <v>77.08</v>
      </c>
      <c r="D8863" s="53" t="s">
        <v>13303</v>
      </c>
      <c r="E8863" s="55" t="s">
        <v>13304</v>
      </c>
      <c r="F8863" s="53" t="s">
        <v>1147</v>
      </c>
    </row>
    <row r="8864" spans="1:6" x14ac:dyDescent="0.2">
      <c r="A8864" s="202" t="s">
        <v>14542</v>
      </c>
      <c r="B8864" s="203">
        <v>313.14999999999998</v>
      </c>
      <c r="D8864" s="53" t="s">
        <v>13305</v>
      </c>
      <c r="E8864" s="55" t="s">
        <v>13304</v>
      </c>
      <c r="F8864" s="53" t="s">
        <v>1147</v>
      </c>
    </row>
    <row r="8865" spans="1:6" x14ac:dyDescent="0.2">
      <c r="A8865" s="202" t="s">
        <v>14544</v>
      </c>
      <c r="B8865" s="203">
        <v>300.13</v>
      </c>
      <c r="D8865" s="53" t="s">
        <v>13306</v>
      </c>
      <c r="E8865" s="55" t="s">
        <v>13307</v>
      </c>
      <c r="F8865" s="53" t="s">
        <v>1147</v>
      </c>
    </row>
    <row r="8866" spans="1:6" x14ac:dyDescent="0.2">
      <c r="A8866" s="202" t="s">
        <v>14545</v>
      </c>
      <c r="B8866" s="203">
        <v>154.44</v>
      </c>
      <c r="D8866" s="53" t="s">
        <v>13308</v>
      </c>
      <c r="E8866" s="55" t="s">
        <v>13307</v>
      </c>
      <c r="F8866" s="53" t="s">
        <v>1147</v>
      </c>
    </row>
    <row r="8867" spans="1:6" x14ac:dyDescent="0.2">
      <c r="A8867" s="202" t="s">
        <v>14547</v>
      </c>
      <c r="B8867" s="203">
        <v>135.36000000000001</v>
      </c>
      <c r="D8867" s="53" t="s">
        <v>13309</v>
      </c>
      <c r="E8867" s="55" t="s">
        <v>13310</v>
      </c>
      <c r="F8867" s="53" t="s">
        <v>671</v>
      </c>
    </row>
    <row r="8868" spans="1:6" x14ac:dyDescent="0.2">
      <c r="A8868" s="202" t="s">
        <v>14548</v>
      </c>
      <c r="B8868" s="203">
        <v>427.81</v>
      </c>
      <c r="D8868" s="53" t="s">
        <v>13311</v>
      </c>
      <c r="E8868" s="55" t="s">
        <v>13310</v>
      </c>
      <c r="F8868" s="53" t="s">
        <v>671</v>
      </c>
    </row>
    <row r="8869" spans="1:6" x14ac:dyDescent="0.2">
      <c r="A8869" s="202" t="s">
        <v>14550</v>
      </c>
      <c r="B8869" s="203">
        <v>413.88</v>
      </c>
      <c r="D8869" s="53" t="s">
        <v>13312</v>
      </c>
      <c r="E8869" s="55" t="s">
        <v>13313</v>
      </c>
      <c r="F8869" s="53" t="s">
        <v>671</v>
      </c>
    </row>
    <row r="8870" spans="1:6" x14ac:dyDescent="0.2">
      <c r="A8870" s="202" t="s">
        <v>14551</v>
      </c>
      <c r="B8870" s="203">
        <v>507.49</v>
      </c>
      <c r="D8870" s="53" t="s">
        <v>13314</v>
      </c>
      <c r="E8870" s="55" t="s">
        <v>13313</v>
      </c>
      <c r="F8870" s="53" t="s">
        <v>671</v>
      </c>
    </row>
    <row r="8871" spans="1:6" x14ac:dyDescent="0.2">
      <c r="A8871" s="202" t="s">
        <v>14553</v>
      </c>
      <c r="B8871" s="203">
        <v>492.62</v>
      </c>
      <c r="D8871" s="53" t="s">
        <v>13315</v>
      </c>
      <c r="E8871" s="55" t="s">
        <v>13316</v>
      </c>
      <c r="F8871" s="53" t="s">
        <v>671</v>
      </c>
    </row>
    <row r="8872" spans="1:6" x14ac:dyDescent="0.2">
      <c r="A8872" s="202" t="s">
        <v>14554</v>
      </c>
      <c r="B8872" s="203">
        <v>740.73</v>
      </c>
      <c r="D8872" s="53" t="s">
        <v>13317</v>
      </c>
      <c r="E8872" s="55" t="s">
        <v>13316</v>
      </c>
      <c r="F8872" s="53" t="s">
        <v>671</v>
      </c>
    </row>
    <row r="8873" spans="1:6" x14ac:dyDescent="0.2">
      <c r="A8873" s="202" t="s">
        <v>14556</v>
      </c>
      <c r="B8873" s="203">
        <v>720.35</v>
      </c>
      <c r="D8873" s="53" t="s">
        <v>13318</v>
      </c>
      <c r="E8873" s="55" t="s">
        <v>13319</v>
      </c>
      <c r="F8873" s="53" t="s">
        <v>671</v>
      </c>
    </row>
    <row r="8874" spans="1:6" x14ac:dyDescent="0.2">
      <c r="A8874" s="202" t="s">
        <v>14557</v>
      </c>
      <c r="B8874" s="203">
        <v>60</v>
      </c>
      <c r="D8874" s="53" t="s">
        <v>13320</v>
      </c>
      <c r="E8874" s="55" t="s">
        <v>13319</v>
      </c>
      <c r="F8874" s="53" t="s">
        <v>671</v>
      </c>
    </row>
    <row r="8875" spans="1:6" x14ac:dyDescent="0.2">
      <c r="A8875" s="202" t="s">
        <v>14559</v>
      </c>
      <c r="B8875" s="203">
        <v>60</v>
      </c>
      <c r="D8875" s="53" t="s">
        <v>13321</v>
      </c>
      <c r="E8875" s="55" t="s">
        <v>13322</v>
      </c>
      <c r="F8875" s="53" t="s">
        <v>671</v>
      </c>
    </row>
    <row r="8876" spans="1:6" x14ac:dyDescent="0.2">
      <c r="A8876" s="202" t="s">
        <v>14560</v>
      </c>
      <c r="B8876" s="203">
        <v>80.7</v>
      </c>
      <c r="D8876" s="53" t="s">
        <v>13323</v>
      </c>
      <c r="E8876" s="55" t="s">
        <v>13322</v>
      </c>
      <c r="F8876" s="53" t="s">
        <v>671</v>
      </c>
    </row>
    <row r="8877" spans="1:6" x14ac:dyDescent="0.2">
      <c r="A8877" s="202" t="s">
        <v>14562</v>
      </c>
      <c r="B8877" s="203">
        <v>80.7</v>
      </c>
      <c r="D8877" s="53" t="s">
        <v>13324</v>
      </c>
      <c r="E8877" s="55" t="s">
        <v>13325</v>
      </c>
      <c r="F8877" s="53" t="s">
        <v>671</v>
      </c>
    </row>
    <row r="8878" spans="1:6" x14ac:dyDescent="0.2">
      <c r="A8878" s="202" t="s">
        <v>14563</v>
      </c>
      <c r="B8878" s="203">
        <v>92.69</v>
      </c>
      <c r="D8878" s="53" t="s">
        <v>13326</v>
      </c>
      <c r="E8878" s="55" t="s">
        <v>13325</v>
      </c>
      <c r="F8878" s="53" t="s">
        <v>671</v>
      </c>
    </row>
    <row r="8879" spans="1:6" x14ac:dyDescent="0.2">
      <c r="A8879" s="202" t="s">
        <v>14565</v>
      </c>
      <c r="B8879" s="203">
        <v>92.69</v>
      </c>
      <c r="D8879" s="53" t="s">
        <v>13327</v>
      </c>
      <c r="E8879" s="55" t="s">
        <v>13328</v>
      </c>
      <c r="F8879" s="53" t="s">
        <v>671</v>
      </c>
    </row>
    <row r="8880" spans="1:6" x14ac:dyDescent="0.2">
      <c r="A8880" s="202" t="s">
        <v>14566</v>
      </c>
      <c r="B8880" s="203">
        <v>120</v>
      </c>
      <c r="D8880" s="53" t="s">
        <v>13329</v>
      </c>
      <c r="E8880" s="55" t="s">
        <v>13328</v>
      </c>
      <c r="F8880" s="53" t="s">
        <v>671</v>
      </c>
    </row>
    <row r="8881" spans="1:6" x14ac:dyDescent="0.2">
      <c r="A8881" s="202" t="s">
        <v>14568</v>
      </c>
      <c r="B8881" s="203">
        <v>120</v>
      </c>
      <c r="D8881" s="53" t="s">
        <v>13330</v>
      </c>
      <c r="E8881" s="55" t="s">
        <v>13331</v>
      </c>
      <c r="F8881" s="53" t="s">
        <v>671</v>
      </c>
    </row>
    <row r="8882" spans="1:6" x14ac:dyDescent="0.2">
      <c r="A8882" s="202" t="s">
        <v>14569</v>
      </c>
      <c r="B8882" s="203">
        <v>150</v>
      </c>
      <c r="D8882" s="53" t="s">
        <v>13332</v>
      </c>
      <c r="E8882" s="55" t="s">
        <v>13331</v>
      </c>
      <c r="F8882" s="53" t="s">
        <v>671</v>
      </c>
    </row>
    <row r="8883" spans="1:6" x14ac:dyDescent="0.2">
      <c r="A8883" s="202" t="s">
        <v>14571</v>
      </c>
      <c r="B8883" s="203">
        <v>150</v>
      </c>
      <c r="D8883" s="53" t="s">
        <v>13333</v>
      </c>
      <c r="E8883" s="55" t="s">
        <v>13334</v>
      </c>
      <c r="F8883" s="53" t="s">
        <v>671</v>
      </c>
    </row>
    <row r="8884" spans="1:6" x14ac:dyDescent="0.2">
      <c r="A8884" s="202" t="s">
        <v>14572</v>
      </c>
      <c r="B8884" s="203">
        <v>202</v>
      </c>
      <c r="D8884" s="53" t="s">
        <v>13335</v>
      </c>
      <c r="E8884" s="55" t="s">
        <v>13334</v>
      </c>
      <c r="F8884" s="53" t="s">
        <v>671</v>
      </c>
    </row>
    <row r="8885" spans="1:6" x14ac:dyDescent="0.2">
      <c r="A8885" s="202" t="s">
        <v>14574</v>
      </c>
      <c r="B8885" s="203">
        <v>202</v>
      </c>
      <c r="D8885" s="53" t="s">
        <v>13336</v>
      </c>
      <c r="E8885" s="55" t="s">
        <v>13337</v>
      </c>
      <c r="F8885" s="53" t="s">
        <v>671</v>
      </c>
    </row>
    <row r="8886" spans="1:6" x14ac:dyDescent="0.2">
      <c r="A8886" s="202" t="s">
        <v>14575</v>
      </c>
      <c r="B8886" s="203">
        <v>250</v>
      </c>
      <c r="D8886" s="53" t="s">
        <v>13338</v>
      </c>
      <c r="E8886" s="55" t="s">
        <v>13337</v>
      </c>
      <c r="F8886" s="53" t="s">
        <v>671</v>
      </c>
    </row>
    <row r="8887" spans="1:6" x14ac:dyDescent="0.2">
      <c r="A8887" s="202" t="s">
        <v>14577</v>
      </c>
      <c r="B8887" s="203">
        <v>250</v>
      </c>
      <c r="D8887" s="53" t="s">
        <v>13339</v>
      </c>
      <c r="E8887" s="55" t="s">
        <v>13340</v>
      </c>
      <c r="F8887" s="53" t="s">
        <v>671</v>
      </c>
    </row>
    <row r="8888" spans="1:6" x14ac:dyDescent="0.2">
      <c r="A8888" s="202" t="s">
        <v>14578</v>
      </c>
      <c r="B8888" s="203">
        <v>429</v>
      </c>
      <c r="D8888" s="53" t="s">
        <v>13341</v>
      </c>
      <c r="E8888" s="55" t="s">
        <v>13340</v>
      </c>
      <c r="F8888" s="53" t="s">
        <v>671</v>
      </c>
    </row>
    <row r="8889" spans="1:6" x14ac:dyDescent="0.2">
      <c r="A8889" s="202" t="s">
        <v>14580</v>
      </c>
      <c r="B8889" s="203">
        <v>429</v>
      </c>
      <c r="D8889" s="53" t="s">
        <v>13342</v>
      </c>
      <c r="E8889" s="55" t="s">
        <v>13343</v>
      </c>
      <c r="F8889" s="53" t="s">
        <v>671</v>
      </c>
    </row>
    <row r="8890" spans="1:6" x14ac:dyDescent="0.2">
      <c r="A8890" s="202" t="s">
        <v>14581</v>
      </c>
      <c r="B8890" s="203">
        <v>196.11</v>
      </c>
      <c r="D8890" s="53" t="s">
        <v>13344</v>
      </c>
      <c r="E8890" s="55" t="s">
        <v>13343</v>
      </c>
      <c r="F8890" s="53" t="s">
        <v>671</v>
      </c>
    </row>
    <row r="8891" spans="1:6" x14ac:dyDescent="0.2">
      <c r="A8891" s="202" t="s">
        <v>14583</v>
      </c>
      <c r="B8891" s="203">
        <v>196.11</v>
      </c>
      <c r="D8891" s="53" t="s">
        <v>13345</v>
      </c>
      <c r="E8891" s="55" t="s">
        <v>13346</v>
      </c>
      <c r="F8891" s="53" t="s">
        <v>671</v>
      </c>
    </row>
    <row r="8892" spans="1:6" x14ac:dyDescent="0.2">
      <c r="A8892" s="202" t="s">
        <v>14584</v>
      </c>
      <c r="B8892" s="203">
        <v>220.63</v>
      </c>
      <c r="D8892" s="53" t="s">
        <v>13347</v>
      </c>
      <c r="E8892" s="55" t="s">
        <v>13346</v>
      </c>
      <c r="F8892" s="53" t="s">
        <v>671</v>
      </c>
    </row>
    <row r="8893" spans="1:6" x14ac:dyDescent="0.2">
      <c r="A8893" s="202" t="s">
        <v>14586</v>
      </c>
      <c r="B8893" s="203">
        <v>220.63</v>
      </c>
      <c r="D8893" s="53" t="s">
        <v>13348</v>
      </c>
      <c r="E8893" s="55" t="s">
        <v>13349</v>
      </c>
      <c r="F8893" s="53" t="s">
        <v>671</v>
      </c>
    </row>
    <row r="8894" spans="1:6" x14ac:dyDescent="0.2">
      <c r="A8894" s="202" t="s">
        <v>14587</v>
      </c>
      <c r="B8894" s="203">
        <v>269.66000000000003</v>
      </c>
      <c r="D8894" s="53" t="s">
        <v>13350</v>
      </c>
      <c r="E8894" s="55" t="s">
        <v>13349</v>
      </c>
      <c r="F8894" s="53" t="s">
        <v>671</v>
      </c>
    </row>
    <row r="8895" spans="1:6" x14ac:dyDescent="0.2">
      <c r="A8895" s="202" t="s">
        <v>14589</v>
      </c>
      <c r="B8895" s="203">
        <v>269.66000000000003</v>
      </c>
      <c r="D8895" s="53" t="s">
        <v>13351</v>
      </c>
      <c r="E8895" s="55" t="s">
        <v>13352</v>
      </c>
      <c r="F8895" s="53" t="s">
        <v>671</v>
      </c>
    </row>
    <row r="8896" spans="1:6" x14ac:dyDescent="0.2">
      <c r="A8896" s="202" t="s">
        <v>14590</v>
      </c>
      <c r="B8896" s="203">
        <v>330.94</v>
      </c>
      <c r="D8896" s="53" t="s">
        <v>13353</v>
      </c>
      <c r="E8896" s="55" t="s">
        <v>13352</v>
      </c>
      <c r="F8896" s="53" t="s">
        <v>671</v>
      </c>
    </row>
    <row r="8897" spans="1:6" x14ac:dyDescent="0.2">
      <c r="A8897" s="202" t="s">
        <v>14592</v>
      </c>
      <c r="B8897" s="203">
        <v>330.94</v>
      </c>
      <c r="D8897" s="53" t="s">
        <v>13354</v>
      </c>
      <c r="E8897" s="55" t="s">
        <v>13355</v>
      </c>
      <c r="F8897" s="53" t="s">
        <v>671</v>
      </c>
    </row>
    <row r="8898" spans="1:6" x14ac:dyDescent="0.2">
      <c r="A8898" s="202" t="s">
        <v>14593</v>
      </c>
      <c r="B8898" s="203">
        <v>465.77</v>
      </c>
      <c r="D8898" s="53" t="s">
        <v>13356</v>
      </c>
      <c r="E8898" s="55" t="s">
        <v>13355</v>
      </c>
      <c r="F8898" s="53" t="s">
        <v>671</v>
      </c>
    </row>
    <row r="8899" spans="1:6" x14ac:dyDescent="0.2">
      <c r="A8899" s="202" t="s">
        <v>14595</v>
      </c>
      <c r="B8899" s="203">
        <v>465.77</v>
      </c>
      <c r="D8899" s="53" t="s">
        <v>13357</v>
      </c>
      <c r="E8899" s="55" t="s">
        <v>13358</v>
      </c>
      <c r="F8899" s="53" t="s">
        <v>671</v>
      </c>
    </row>
    <row r="8900" spans="1:6" x14ac:dyDescent="0.2">
      <c r="A8900" s="202" t="s">
        <v>14596</v>
      </c>
      <c r="B8900" s="203">
        <v>674.15</v>
      </c>
      <c r="D8900" s="53" t="s">
        <v>13359</v>
      </c>
      <c r="E8900" s="55" t="s">
        <v>13358</v>
      </c>
      <c r="F8900" s="53" t="s">
        <v>671</v>
      </c>
    </row>
    <row r="8901" spans="1:6" x14ac:dyDescent="0.2">
      <c r="A8901" s="202" t="s">
        <v>14598</v>
      </c>
      <c r="B8901" s="203">
        <v>674.15</v>
      </c>
      <c r="D8901" s="53" t="s">
        <v>13360</v>
      </c>
      <c r="E8901" s="55" t="s">
        <v>13361</v>
      </c>
      <c r="F8901" s="53" t="s">
        <v>671</v>
      </c>
    </row>
    <row r="8902" spans="1:6" x14ac:dyDescent="0.2">
      <c r="A8902" s="202" t="s">
        <v>14599</v>
      </c>
      <c r="B8902" s="203">
        <v>1043.32</v>
      </c>
      <c r="D8902" s="53" t="s">
        <v>13362</v>
      </c>
      <c r="E8902" s="55" t="s">
        <v>13361</v>
      </c>
      <c r="F8902" s="53" t="s">
        <v>671</v>
      </c>
    </row>
    <row r="8903" spans="1:6" x14ac:dyDescent="0.2">
      <c r="A8903" s="202" t="s">
        <v>14601</v>
      </c>
      <c r="B8903" s="203">
        <v>1043.32</v>
      </c>
      <c r="D8903" s="53" t="s">
        <v>13363</v>
      </c>
      <c r="E8903" s="55" t="s">
        <v>13364</v>
      </c>
      <c r="F8903" s="53" t="s">
        <v>671</v>
      </c>
    </row>
    <row r="8904" spans="1:6" x14ac:dyDescent="0.2">
      <c r="A8904" s="202" t="s">
        <v>14605</v>
      </c>
      <c r="B8904" s="203">
        <v>66.95</v>
      </c>
      <c r="D8904" s="53" t="s">
        <v>13365</v>
      </c>
      <c r="E8904" s="55" t="s">
        <v>13364</v>
      </c>
      <c r="F8904" s="53" t="s">
        <v>671</v>
      </c>
    </row>
    <row r="8905" spans="1:6" x14ac:dyDescent="0.2">
      <c r="A8905" s="202" t="s">
        <v>14607</v>
      </c>
      <c r="B8905" s="203">
        <v>66.95</v>
      </c>
      <c r="D8905" s="53" t="s">
        <v>13366</v>
      </c>
      <c r="E8905" s="55" t="s">
        <v>13367</v>
      </c>
      <c r="F8905" s="53" t="s">
        <v>671</v>
      </c>
    </row>
    <row r="8906" spans="1:6" x14ac:dyDescent="0.2">
      <c r="A8906" s="202" t="s">
        <v>14608</v>
      </c>
      <c r="B8906" s="203">
        <v>72.099999999999994</v>
      </c>
      <c r="D8906" s="53" t="s">
        <v>13368</v>
      </c>
      <c r="E8906" s="55" t="s">
        <v>13367</v>
      </c>
      <c r="F8906" s="53" t="s">
        <v>671</v>
      </c>
    </row>
    <row r="8907" spans="1:6" x14ac:dyDescent="0.2">
      <c r="A8907" s="202" t="s">
        <v>14610</v>
      </c>
      <c r="B8907" s="203">
        <v>72.099999999999994</v>
      </c>
      <c r="D8907" s="53" t="s">
        <v>13369</v>
      </c>
      <c r="E8907" s="55" t="s">
        <v>13370</v>
      </c>
      <c r="F8907" s="53" t="s">
        <v>671</v>
      </c>
    </row>
    <row r="8908" spans="1:6" x14ac:dyDescent="0.2">
      <c r="A8908" s="202" t="s">
        <v>14611</v>
      </c>
      <c r="B8908" s="203">
        <v>87.55</v>
      </c>
      <c r="D8908" s="53" t="s">
        <v>13371</v>
      </c>
      <c r="E8908" s="55" t="s">
        <v>13370</v>
      </c>
      <c r="F8908" s="53" t="s">
        <v>671</v>
      </c>
    </row>
    <row r="8909" spans="1:6" x14ac:dyDescent="0.2">
      <c r="A8909" s="202" t="s">
        <v>14613</v>
      </c>
      <c r="B8909" s="203">
        <v>87.55</v>
      </c>
      <c r="D8909" s="53" t="s">
        <v>13372</v>
      </c>
      <c r="E8909" s="55" t="s">
        <v>13373</v>
      </c>
      <c r="F8909" s="53" t="s">
        <v>671</v>
      </c>
    </row>
    <row r="8910" spans="1:6" x14ac:dyDescent="0.2">
      <c r="A8910" s="202" t="s">
        <v>14614</v>
      </c>
      <c r="B8910" s="203">
        <v>94.76</v>
      </c>
      <c r="D8910" s="53" t="s">
        <v>13374</v>
      </c>
      <c r="E8910" s="55" t="s">
        <v>13373</v>
      </c>
      <c r="F8910" s="53" t="s">
        <v>671</v>
      </c>
    </row>
    <row r="8911" spans="1:6" x14ac:dyDescent="0.2">
      <c r="A8911" s="202" t="s">
        <v>14616</v>
      </c>
      <c r="B8911" s="203">
        <v>94.76</v>
      </c>
      <c r="D8911" s="53" t="s">
        <v>13375</v>
      </c>
      <c r="E8911" s="55" t="s">
        <v>13376</v>
      </c>
      <c r="F8911" s="53" t="s">
        <v>671</v>
      </c>
    </row>
    <row r="8912" spans="1:6" x14ac:dyDescent="0.2">
      <c r="A8912" s="202" t="s">
        <v>14617</v>
      </c>
      <c r="B8912" s="203">
        <v>108.15</v>
      </c>
      <c r="D8912" s="53" t="s">
        <v>13377</v>
      </c>
      <c r="E8912" s="55" t="s">
        <v>13376</v>
      </c>
      <c r="F8912" s="53" t="s">
        <v>671</v>
      </c>
    </row>
    <row r="8913" spans="1:6" x14ac:dyDescent="0.2">
      <c r="A8913" s="202" t="s">
        <v>14619</v>
      </c>
      <c r="B8913" s="203">
        <v>108.15</v>
      </c>
      <c r="D8913" s="53" t="s">
        <v>13378</v>
      </c>
      <c r="E8913" s="55" t="s">
        <v>13379</v>
      </c>
      <c r="F8913" s="53" t="s">
        <v>671</v>
      </c>
    </row>
    <row r="8914" spans="1:6" x14ac:dyDescent="0.2">
      <c r="A8914" s="202" t="s">
        <v>14620</v>
      </c>
      <c r="B8914" s="203">
        <v>132</v>
      </c>
      <c r="D8914" s="53" t="s">
        <v>13380</v>
      </c>
      <c r="E8914" s="55" t="s">
        <v>13379</v>
      </c>
      <c r="F8914" s="53" t="s">
        <v>671</v>
      </c>
    </row>
    <row r="8915" spans="1:6" x14ac:dyDescent="0.2">
      <c r="A8915" s="202" t="s">
        <v>14622</v>
      </c>
      <c r="B8915" s="203">
        <v>132</v>
      </c>
      <c r="D8915" s="53" t="s">
        <v>13381</v>
      </c>
      <c r="E8915" s="55" t="s">
        <v>13382</v>
      </c>
      <c r="F8915" s="53" t="s">
        <v>671</v>
      </c>
    </row>
    <row r="8916" spans="1:6" x14ac:dyDescent="0.2">
      <c r="A8916" s="202" t="s">
        <v>14623</v>
      </c>
      <c r="B8916" s="203">
        <v>176.98</v>
      </c>
      <c r="D8916" s="53" t="s">
        <v>13383</v>
      </c>
      <c r="E8916" s="55" t="s">
        <v>13382</v>
      </c>
      <c r="F8916" s="53" t="s">
        <v>671</v>
      </c>
    </row>
    <row r="8917" spans="1:6" x14ac:dyDescent="0.2">
      <c r="A8917" s="202" t="s">
        <v>14625</v>
      </c>
      <c r="B8917" s="203">
        <v>176.98</v>
      </c>
      <c r="D8917" s="53" t="s">
        <v>13384</v>
      </c>
      <c r="E8917" s="55" t="s">
        <v>13385</v>
      </c>
      <c r="F8917" s="53" t="s">
        <v>671</v>
      </c>
    </row>
    <row r="8918" spans="1:6" x14ac:dyDescent="0.2">
      <c r="A8918" s="202" t="s">
        <v>14626</v>
      </c>
      <c r="B8918" s="203">
        <v>195.16</v>
      </c>
      <c r="D8918" s="53" t="s">
        <v>13386</v>
      </c>
      <c r="E8918" s="55" t="s">
        <v>13385</v>
      </c>
      <c r="F8918" s="53" t="s">
        <v>671</v>
      </c>
    </row>
    <row r="8919" spans="1:6" x14ac:dyDescent="0.2">
      <c r="A8919" s="202" t="s">
        <v>14628</v>
      </c>
      <c r="B8919" s="203">
        <v>195.16</v>
      </c>
      <c r="D8919" s="53" t="s">
        <v>13387</v>
      </c>
      <c r="E8919" s="55" t="s">
        <v>13388</v>
      </c>
      <c r="F8919" s="53" t="s">
        <v>430</v>
      </c>
    </row>
    <row r="8920" spans="1:6" x14ac:dyDescent="0.2">
      <c r="A8920" s="202" t="s">
        <v>14629</v>
      </c>
      <c r="B8920" s="203">
        <v>90</v>
      </c>
      <c r="D8920" s="53" t="s">
        <v>13389</v>
      </c>
      <c r="E8920" s="55" t="s">
        <v>13388</v>
      </c>
      <c r="F8920" s="53" t="s">
        <v>430</v>
      </c>
    </row>
    <row r="8921" spans="1:6" x14ac:dyDescent="0.2">
      <c r="A8921" s="202" t="s">
        <v>14631</v>
      </c>
      <c r="B8921" s="203">
        <v>90</v>
      </c>
      <c r="D8921" s="53" t="s">
        <v>13390</v>
      </c>
      <c r="E8921" s="55" t="s">
        <v>13391</v>
      </c>
      <c r="F8921" s="53" t="s">
        <v>83</v>
      </c>
    </row>
    <row r="8922" spans="1:6" x14ac:dyDescent="0.2">
      <c r="A8922" s="202" t="s">
        <v>14632</v>
      </c>
      <c r="B8922" s="203">
        <v>92.7</v>
      </c>
      <c r="D8922" s="53" t="s">
        <v>13392</v>
      </c>
      <c r="E8922" s="55" t="s">
        <v>13391</v>
      </c>
      <c r="F8922" s="53" t="s">
        <v>83</v>
      </c>
    </row>
    <row r="8923" spans="1:6" x14ac:dyDescent="0.2">
      <c r="A8923" s="202" t="s">
        <v>14634</v>
      </c>
      <c r="B8923" s="203">
        <v>92.7</v>
      </c>
      <c r="D8923" s="53" t="s">
        <v>13393</v>
      </c>
      <c r="E8923" s="55" t="s">
        <v>13394</v>
      </c>
      <c r="F8923" s="53" t="s">
        <v>430</v>
      </c>
    </row>
    <row r="8924" spans="1:6" x14ac:dyDescent="0.2">
      <c r="A8924" s="202" t="s">
        <v>14635</v>
      </c>
      <c r="B8924" s="203">
        <v>100.94</v>
      </c>
      <c r="D8924" s="53" t="s">
        <v>13395</v>
      </c>
      <c r="E8924" s="55" t="s">
        <v>13394</v>
      </c>
      <c r="F8924" s="53" t="s">
        <v>430</v>
      </c>
    </row>
    <row r="8925" spans="1:6" x14ac:dyDescent="0.2">
      <c r="A8925" s="202" t="s">
        <v>14637</v>
      </c>
      <c r="B8925" s="203">
        <v>100.94</v>
      </c>
      <c r="D8925" s="53" t="s">
        <v>13396</v>
      </c>
      <c r="E8925" s="55" t="s">
        <v>13397</v>
      </c>
      <c r="F8925" s="53" t="s">
        <v>430</v>
      </c>
    </row>
    <row r="8926" spans="1:6" x14ac:dyDescent="0.2">
      <c r="A8926" s="202" t="s">
        <v>14638</v>
      </c>
      <c r="B8926" s="203">
        <v>111.24</v>
      </c>
      <c r="D8926" s="53" t="s">
        <v>13398</v>
      </c>
      <c r="E8926" s="55" t="s">
        <v>13397</v>
      </c>
      <c r="F8926" s="53" t="s">
        <v>430</v>
      </c>
    </row>
    <row r="8927" spans="1:6" x14ac:dyDescent="0.2">
      <c r="A8927" s="202" t="s">
        <v>14640</v>
      </c>
      <c r="B8927" s="203">
        <v>111.24</v>
      </c>
      <c r="D8927" s="53" t="s">
        <v>13399</v>
      </c>
      <c r="E8927" s="55" t="s">
        <v>13400</v>
      </c>
      <c r="F8927" s="53" t="s">
        <v>430</v>
      </c>
    </row>
    <row r="8928" spans="1:6" x14ac:dyDescent="0.2">
      <c r="A8928" s="202" t="s">
        <v>14641</v>
      </c>
      <c r="B8928" s="203">
        <v>133.9</v>
      </c>
      <c r="D8928" s="53" t="s">
        <v>13401</v>
      </c>
      <c r="E8928" s="55" t="s">
        <v>13400</v>
      </c>
      <c r="F8928" s="53" t="s">
        <v>430</v>
      </c>
    </row>
    <row r="8929" spans="1:6" x14ac:dyDescent="0.2">
      <c r="A8929" s="202" t="s">
        <v>14643</v>
      </c>
      <c r="B8929" s="203">
        <v>133.9</v>
      </c>
      <c r="D8929" s="53" t="s">
        <v>13402</v>
      </c>
      <c r="E8929" s="55" t="s">
        <v>13403</v>
      </c>
      <c r="F8929" s="53" t="s">
        <v>430</v>
      </c>
    </row>
    <row r="8930" spans="1:6" x14ac:dyDescent="0.2">
      <c r="A8930" s="202" t="s">
        <v>14644</v>
      </c>
      <c r="B8930" s="203">
        <v>195.7</v>
      </c>
      <c r="D8930" s="53" t="s">
        <v>13404</v>
      </c>
      <c r="E8930" s="55" t="s">
        <v>13403</v>
      </c>
      <c r="F8930" s="53" t="s">
        <v>430</v>
      </c>
    </row>
    <row r="8931" spans="1:6" x14ac:dyDescent="0.2">
      <c r="A8931" s="202" t="s">
        <v>14646</v>
      </c>
      <c r="B8931" s="203">
        <v>195.7</v>
      </c>
      <c r="D8931" s="53" t="s">
        <v>13405</v>
      </c>
      <c r="E8931" s="55" t="s">
        <v>13406</v>
      </c>
      <c r="F8931" s="53" t="s">
        <v>1147</v>
      </c>
    </row>
    <row r="8932" spans="1:6" x14ac:dyDescent="0.2">
      <c r="A8932" s="202" t="s">
        <v>14647</v>
      </c>
      <c r="B8932" s="203">
        <v>267.8</v>
      </c>
      <c r="D8932" s="53" t="s">
        <v>13407</v>
      </c>
      <c r="E8932" s="55" t="s">
        <v>13406</v>
      </c>
      <c r="F8932" s="53" t="s">
        <v>1147</v>
      </c>
    </row>
    <row r="8933" spans="1:6" x14ac:dyDescent="0.2">
      <c r="A8933" s="202" t="s">
        <v>14649</v>
      </c>
      <c r="B8933" s="203">
        <v>267.8</v>
      </c>
      <c r="D8933" s="53" t="s">
        <v>13408</v>
      </c>
      <c r="E8933" s="55" t="s">
        <v>13409</v>
      </c>
      <c r="F8933" s="53" t="s">
        <v>430</v>
      </c>
    </row>
    <row r="8934" spans="1:6" x14ac:dyDescent="0.2">
      <c r="A8934" s="202" t="s">
        <v>14650</v>
      </c>
      <c r="B8934" s="203">
        <v>339.9</v>
      </c>
      <c r="D8934" s="53" t="s">
        <v>13410</v>
      </c>
      <c r="E8934" s="55" t="s">
        <v>13409</v>
      </c>
      <c r="F8934" s="53" t="s">
        <v>430</v>
      </c>
    </row>
    <row r="8935" spans="1:6" x14ac:dyDescent="0.2">
      <c r="A8935" s="202" t="s">
        <v>14652</v>
      </c>
      <c r="B8935" s="203">
        <v>339.9</v>
      </c>
      <c r="D8935" s="53" t="s">
        <v>13411</v>
      </c>
      <c r="E8935" s="55" t="s">
        <v>13412</v>
      </c>
      <c r="F8935" s="53" t="s">
        <v>430</v>
      </c>
    </row>
    <row r="8936" spans="1:6" x14ac:dyDescent="0.2">
      <c r="A8936" s="202" t="s">
        <v>14653</v>
      </c>
      <c r="B8936" s="203">
        <v>353.82</v>
      </c>
      <c r="D8936" s="53" t="s">
        <v>13413</v>
      </c>
      <c r="E8936" s="55" t="s">
        <v>13412</v>
      </c>
      <c r="F8936" s="53" t="s">
        <v>430</v>
      </c>
    </row>
    <row r="8937" spans="1:6" x14ac:dyDescent="0.2">
      <c r="A8937" s="202" t="s">
        <v>14655</v>
      </c>
      <c r="B8937" s="203">
        <v>345.37</v>
      </c>
      <c r="D8937" s="53" t="s">
        <v>13414</v>
      </c>
      <c r="E8937" s="55" t="s">
        <v>13415</v>
      </c>
      <c r="F8937" s="53" t="s">
        <v>430</v>
      </c>
    </row>
    <row r="8938" spans="1:6" x14ac:dyDescent="0.2">
      <c r="A8938" s="202" t="s">
        <v>14656</v>
      </c>
      <c r="B8938" s="203">
        <v>382.11</v>
      </c>
      <c r="D8938" s="53" t="s">
        <v>13416</v>
      </c>
      <c r="E8938" s="55" t="s">
        <v>13415</v>
      </c>
      <c r="F8938" s="53" t="s">
        <v>430</v>
      </c>
    </row>
    <row r="8939" spans="1:6" x14ac:dyDescent="0.2">
      <c r="A8939" s="202" t="s">
        <v>14658</v>
      </c>
      <c r="B8939" s="203">
        <v>373.33</v>
      </c>
      <c r="D8939" s="53" t="s">
        <v>13417</v>
      </c>
      <c r="E8939" s="55" t="s">
        <v>13418</v>
      </c>
      <c r="F8939" s="53" t="s">
        <v>430</v>
      </c>
    </row>
    <row r="8940" spans="1:6" x14ac:dyDescent="0.2">
      <c r="A8940" s="202" t="s">
        <v>14659</v>
      </c>
      <c r="B8940" s="203">
        <v>463.67</v>
      </c>
      <c r="D8940" s="53" t="s">
        <v>13419</v>
      </c>
      <c r="E8940" s="55" t="s">
        <v>13418</v>
      </c>
      <c r="F8940" s="53" t="s">
        <v>430</v>
      </c>
    </row>
    <row r="8941" spans="1:6" x14ac:dyDescent="0.2">
      <c r="A8941" s="202" t="s">
        <v>14661</v>
      </c>
      <c r="B8941" s="203">
        <v>454.17</v>
      </c>
      <c r="D8941" s="53" t="s">
        <v>13420</v>
      </c>
      <c r="E8941" s="55" t="s">
        <v>13421</v>
      </c>
      <c r="F8941" s="53" t="s">
        <v>430</v>
      </c>
    </row>
    <row r="8942" spans="1:6" x14ac:dyDescent="0.2">
      <c r="A8942" s="202" t="s">
        <v>14662</v>
      </c>
      <c r="B8942" s="203">
        <v>548.08000000000004</v>
      </c>
      <c r="D8942" s="53" t="s">
        <v>13422</v>
      </c>
      <c r="E8942" s="55" t="s">
        <v>13421</v>
      </c>
      <c r="F8942" s="53" t="s">
        <v>430</v>
      </c>
    </row>
    <row r="8943" spans="1:6" x14ac:dyDescent="0.2">
      <c r="A8943" s="202" t="s">
        <v>14664</v>
      </c>
      <c r="B8943" s="203">
        <v>537.96</v>
      </c>
      <c r="D8943" s="53" t="s">
        <v>13423</v>
      </c>
      <c r="E8943" s="55" t="s">
        <v>13424</v>
      </c>
      <c r="F8943" s="53" t="s">
        <v>1147</v>
      </c>
    </row>
    <row r="8944" spans="1:6" x14ac:dyDescent="0.2">
      <c r="A8944" s="202" t="s">
        <v>14665</v>
      </c>
      <c r="B8944" s="203">
        <v>621.88</v>
      </c>
      <c r="D8944" s="53" t="s">
        <v>13425</v>
      </c>
      <c r="E8944" s="55" t="s">
        <v>13424</v>
      </c>
      <c r="F8944" s="53" t="s">
        <v>1147</v>
      </c>
    </row>
    <row r="8945" spans="1:6" x14ac:dyDescent="0.2">
      <c r="A8945" s="202" t="s">
        <v>14667</v>
      </c>
      <c r="B8945" s="203">
        <v>610.07000000000005</v>
      </c>
      <c r="D8945" s="53" t="s">
        <v>13426</v>
      </c>
      <c r="E8945" s="55" t="s">
        <v>13427</v>
      </c>
      <c r="F8945" s="53" t="s">
        <v>201</v>
      </c>
    </row>
    <row r="8946" spans="1:6" x14ac:dyDescent="0.2">
      <c r="A8946" s="202" t="s">
        <v>14668</v>
      </c>
      <c r="B8946" s="203">
        <v>359.26</v>
      </c>
      <c r="D8946" s="53" t="s">
        <v>13428</v>
      </c>
      <c r="E8946" s="55" t="s">
        <v>13427</v>
      </c>
      <c r="F8946" s="53" t="s">
        <v>201</v>
      </c>
    </row>
    <row r="8947" spans="1:6" x14ac:dyDescent="0.2">
      <c r="A8947" s="202" t="s">
        <v>14670</v>
      </c>
      <c r="B8947" s="203">
        <v>350.12</v>
      </c>
      <c r="D8947" s="53" t="s">
        <v>13429</v>
      </c>
      <c r="E8947" s="55" t="s">
        <v>13430</v>
      </c>
      <c r="F8947" s="53" t="s">
        <v>201</v>
      </c>
    </row>
    <row r="8948" spans="1:6" x14ac:dyDescent="0.2">
      <c r="A8948" s="202" t="s">
        <v>14671</v>
      </c>
      <c r="B8948" s="203">
        <v>387.02</v>
      </c>
      <c r="D8948" s="53" t="s">
        <v>13431</v>
      </c>
      <c r="E8948" s="55" t="s">
        <v>13430</v>
      </c>
      <c r="F8948" s="53" t="s">
        <v>201</v>
      </c>
    </row>
    <row r="8949" spans="1:6" x14ac:dyDescent="0.2">
      <c r="A8949" s="202" t="s">
        <v>14673</v>
      </c>
      <c r="B8949" s="203">
        <v>377.58</v>
      </c>
      <c r="D8949" s="53" t="s">
        <v>13432</v>
      </c>
      <c r="E8949" s="55" t="s">
        <v>13433</v>
      </c>
      <c r="F8949" s="53" t="s">
        <v>201</v>
      </c>
    </row>
    <row r="8950" spans="1:6" x14ac:dyDescent="0.2">
      <c r="A8950" s="202" t="s">
        <v>14674</v>
      </c>
      <c r="B8950" s="203">
        <v>468.95</v>
      </c>
      <c r="D8950" s="53" t="s">
        <v>13434</v>
      </c>
      <c r="E8950" s="55" t="s">
        <v>13433</v>
      </c>
      <c r="F8950" s="53" t="s">
        <v>201</v>
      </c>
    </row>
    <row r="8951" spans="1:6" x14ac:dyDescent="0.2">
      <c r="A8951" s="202" t="s">
        <v>14676</v>
      </c>
      <c r="B8951" s="203">
        <v>458.75</v>
      </c>
      <c r="D8951" s="53" t="s">
        <v>13435</v>
      </c>
      <c r="E8951" s="55" t="s">
        <v>13436</v>
      </c>
      <c r="F8951" s="53" t="s">
        <v>201</v>
      </c>
    </row>
    <row r="8952" spans="1:6" x14ac:dyDescent="0.2">
      <c r="A8952" s="202" t="s">
        <v>14677</v>
      </c>
      <c r="B8952" s="203">
        <v>553.73</v>
      </c>
      <c r="D8952" s="53" t="s">
        <v>13437</v>
      </c>
      <c r="E8952" s="55" t="s">
        <v>13436</v>
      </c>
      <c r="F8952" s="53" t="s">
        <v>201</v>
      </c>
    </row>
    <row r="8953" spans="1:6" x14ac:dyDescent="0.2">
      <c r="A8953" s="202" t="s">
        <v>14679</v>
      </c>
      <c r="B8953" s="203">
        <v>542.86</v>
      </c>
      <c r="D8953" s="53" t="s">
        <v>13438</v>
      </c>
      <c r="E8953" s="55" t="s">
        <v>13439</v>
      </c>
      <c r="F8953" s="53" t="s">
        <v>201</v>
      </c>
    </row>
    <row r="8954" spans="1:6" x14ac:dyDescent="0.2">
      <c r="A8954" s="202" t="s">
        <v>14680</v>
      </c>
      <c r="B8954" s="203">
        <v>620.6</v>
      </c>
      <c r="D8954" s="53" t="s">
        <v>13440</v>
      </c>
      <c r="E8954" s="55" t="s">
        <v>13439</v>
      </c>
      <c r="F8954" s="53" t="s">
        <v>201</v>
      </c>
    </row>
    <row r="8955" spans="1:6" x14ac:dyDescent="0.2">
      <c r="A8955" s="202" t="s">
        <v>14682</v>
      </c>
      <c r="B8955" s="203">
        <v>608.63</v>
      </c>
      <c r="D8955" s="53" t="s">
        <v>13441</v>
      </c>
      <c r="E8955" s="55" t="s">
        <v>13442</v>
      </c>
      <c r="F8955" s="53" t="s">
        <v>201</v>
      </c>
    </row>
    <row r="8956" spans="1:6" x14ac:dyDescent="0.2">
      <c r="A8956" s="202" t="s">
        <v>14683</v>
      </c>
      <c r="B8956" s="203">
        <v>196.44</v>
      </c>
      <c r="D8956" s="53" t="s">
        <v>13443</v>
      </c>
      <c r="E8956" s="55" t="s">
        <v>13442</v>
      </c>
      <c r="F8956" s="53" t="s">
        <v>201</v>
      </c>
    </row>
    <row r="8957" spans="1:6" x14ac:dyDescent="0.2">
      <c r="A8957" s="202" t="s">
        <v>14685</v>
      </c>
      <c r="B8957" s="203">
        <v>192.25</v>
      </c>
      <c r="D8957" s="53" t="s">
        <v>13444</v>
      </c>
      <c r="E8957" s="55" t="s">
        <v>13445</v>
      </c>
      <c r="F8957" s="53" t="s">
        <v>1147</v>
      </c>
    </row>
    <row r="8958" spans="1:6" x14ac:dyDescent="0.2">
      <c r="A8958" s="202" t="s">
        <v>14686</v>
      </c>
      <c r="B8958" s="203">
        <v>213.17</v>
      </c>
      <c r="D8958" s="53" t="s">
        <v>13446</v>
      </c>
      <c r="E8958" s="55" t="s">
        <v>13445</v>
      </c>
      <c r="F8958" s="53" t="s">
        <v>1147</v>
      </c>
    </row>
    <row r="8959" spans="1:6" x14ac:dyDescent="0.2">
      <c r="A8959" s="202" t="s">
        <v>14688</v>
      </c>
      <c r="B8959" s="203">
        <v>208.76</v>
      </c>
      <c r="D8959" s="53" t="s">
        <v>13447</v>
      </c>
      <c r="E8959" s="55" t="s">
        <v>13448</v>
      </c>
      <c r="F8959" s="53" t="s">
        <v>1147</v>
      </c>
    </row>
    <row r="8960" spans="1:6" x14ac:dyDescent="0.2">
      <c r="A8960" s="202" t="s">
        <v>14689</v>
      </c>
      <c r="B8960" s="203">
        <v>265.70999999999998</v>
      </c>
      <c r="D8960" s="53" t="s">
        <v>13449</v>
      </c>
      <c r="E8960" s="55" t="s">
        <v>13448</v>
      </c>
      <c r="F8960" s="53" t="s">
        <v>1147</v>
      </c>
    </row>
    <row r="8961" spans="1:6" x14ac:dyDescent="0.2">
      <c r="A8961" s="202" t="s">
        <v>14691</v>
      </c>
      <c r="B8961" s="203">
        <v>260.95</v>
      </c>
      <c r="D8961" s="53" t="s">
        <v>13450</v>
      </c>
      <c r="E8961" s="55" t="s">
        <v>13451</v>
      </c>
      <c r="F8961" s="53" t="s">
        <v>1147</v>
      </c>
    </row>
    <row r="8962" spans="1:6" x14ac:dyDescent="0.2">
      <c r="A8962" s="202" t="s">
        <v>14692</v>
      </c>
      <c r="B8962" s="203">
        <v>310.54000000000002</v>
      </c>
      <c r="D8962" s="53" t="s">
        <v>13452</v>
      </c>
      <c r="E8962" s="55" t="s">
        <v>13451</v>
      </c>
      <c r="F8962" s="53" t="s">
        <v>1147</v>
      </c>
    </row>
    <row r="8963" spans="1:6" x14ac:dyDescent="0.2">
      <c r="A8963" s="202" t="s">
        <v>14694</v>
      </c>
      <c r="B8963" s="203">
        <v>305.49</v>
      </c>
      <c r="D8963" s="53" t="s">
        <v>13453</v>
      </c>
      <c r="E8963" s="55" t="s">
        <v>13454</v>
      </c>
      <c r="F8963" s="53" t="s">
        <v>1147</v>
      </c>
    </row>
    <row r="8964" spans="1:6" x14ac:dyDescent="0.2">
      <c r="A8964" s="202" t="s">
        <v>14695</v>
      </c>
      <c r="B8964" s="203">
        <v>328.57</v>
      </c>
      <c r="D8964" s="53" t="s">
        <v>13455</v>
      </c>
      <c r="E8964" s="55" t="s">
        <v>13454</v>
      </c>
      <c r="F8964" s="53" t="s">
        <v>1147</v>
      </c>
    </row>
    <row r="8965" spans="1:6" x14ac:dyDescent="0.2">
      <c r="A8965" s="202" t="s">
        <v>14697</v>
      </c>
      <c r="B8965" s="203">
        <v>323.02</v>
      </c>
      <c r="D8965" s="53" t="s">
        <v>13456</v>
      </c>
      <c r="E8965" s="55" t="s">
        <v>13457</v>
      </c>
      <c r="F8965" s="53" t="s">
        <v>1147</v>
      </c>
    </row>
    <row r="8966" spans="1:6" x14ac:dyDescent="0.2">
      <c r="A8966" s="202" t="s">
        <v>14698</v>
      </c>
      <c r="B8966" s="203">
        <v>353.82</v>
      </c>
      <c r="D8966" s="53" t="s">
        <v>13458</v>
      </c>
      <c r="E8966" s="55" t="s">
        <v>13457</v>
      </c>
      <c r="F8966" s="53" t="s">
        <v>1147</v>
      </c>
    </row>
    <row r="8967" spans="1:6" x14ac:dyDescent="0.2">
      <c r="A8967" s="202" t="s">
        <v>14700</v>
      </c>
      <c r="B8967" s="203">
        <v>345.37</v>
      </c>
      <c r="D8967" s="53" t="s">
        <v>13459</v>
      </c>
      <c r="E8967" s="55" t="s">
        <v>13460</v>
      </c>
      <c r="F8967" s="53" t="s">
        <v>1147</v>
      </c>
    </row>
    <row r="8968" spans="1:6" x14ac:dyDescent="0.2">
      <c r="A8968" s="202" t="s">
        <v>14701</v>
      </c>
      <c r="B8968" s="203">
        <v>400.91</v>
      </c>
      <c r="D8968" s="53" t="s">
        <v>13461</v>
      </c>
      <c r="E8968" s="55" t="s">
        <v>13460</v>
      </c>
      <c r="F8968" s="53" t="s">
        <v>1147</v>
      </c>
    </row>
    <row r="8969" spans="1:6" x14ac:dyDescent="0.2">
      <c r="A8969" s="202" t="s">
        <v>14703</v>
      </c>
      <c r="B8969" s="203">
        <v>391.34</v>
      </c>
      <c r="D8969" s="53" t="s">
        <v>13462</v>
      </c>
      <c r="E8969" s="55" t="s">
        <v>13463</v>
      </c>
      <c r="F8969" s="53" t="s">
        <v>1147</v>
      </c>
    </row>
    <row r="8970" spans="1:6" x14ac:dyDescent="0.2">
      <c r="A8970" s="202" t="s">
        <v>14704</v>
      </c>
      <c r="B8970" s="203">
        <v>493.21</v>
      </c>
      <c r="D8970" s="53" t="s">
        <v>13464</v>
      </c>
      <c r="E8970" s="55" t="s">
        <v>13463</v>
      </c>
      <c r="F8970" s="53" t="s">
        <v>1147</v>
      </c>
    </row>
    <row r="8971" spans="1:6" x14ac:dyDescent="0.2">
      <c r="A8971" s="202" t="s">
        <v>14706</v>
      </c>
      <c r="B8971" s="203">
        <v>481.44</v>
      </c>
      <c r="D8971" s="53" t="s">
        <v>13465</v>
      </c>
      <c r="E8971" s="55" t="s">
        <v>13466</v>
      </c>
      <c r="F8971" s="53" t="s">
        <v>1147</v>
      </c>
    </row>
    <row r="8972" spans="1:6" x14ac:dyDescent="0.2">
      <c r="A8972" s="202" t="s">
        <v>14707</v>
      </c>
      <c r="B8972" s="203">
        <v>594.51</v>
      </c>
      <c r="D8972" s="53" t="s">
        <v>13467</v>
      </c>
      <c r="E8972" s="55" t="s">
        <v>13466</v>
      </c>
      <c r="F8972" s="53" t="s">
        <v>1147</v>
      </c>
    </row>
    <row r="8973" spans="1:6" x14ac:dyDescent="0.2">
      <c r="A8973" s="202" t="s">
        <v>14709</v>
      </c>
      <c r="B8973" s="203">
        <v>580.33000000000004</v>
      </c>
      <c r="D8973" s="53" t="s">
        <v>13468</v>
      </c>
      <c r="E8973" s="55" t="s">
        <v>13469</v>
      </c>
      <c r="F8973" s="53" t="s">
        <v>1147</v>
      </c>
    </row>
    <row r="8974" spans="1:6" x14ac:dyDescent="0.2">
      <c r="A8974" s="202" t="s">
        <v>14710</v>
      </c>
      <c r="B8974" s="203">
        <v>708.93</v>
      </c>
      <c r="D8974" s="53" t="s">
        <v>13470</v>
      </c>
      <c r="E8974" s="55" t="s">
        <v>13469</v>
      </c>
      <c r="F8974" s="53" t="s">
        <v>1147</v>
      </c>
    </row>
    <row r="8975" spans="1:6" x14ac:dyDescent="0.2">
      <c r="A8975" s="202" t="s">
        <v>14712</v>
      </c>
      <c r="B8975" s="203">
        <v>692.02</v>
      </c>
      <c r="D8975" s="53" t="s">
        <v>13471</v>
      </c>
      <c r="E8975" s="55" t="s">
        <v>13472</v>
      </c>
      <c r="F8975" s="53" t="s">
        <v>1147</v>
      </c>
    </row>
    <row r="8976" spans="1:6" x14ac:dyDescent="0.2">
      <c r="A8976" s="202" t="s">
        <v>14948</v>
      </c>
      <c r="B8976" s="203">
        <v>233.72</v>
      </c>
      <c r="D8976" s="53" t="s">
        <v>13473</v>
      </c>
      <c r="E8976" s="55" t="s">
        <v>13472</v>
      </c>
      <c r="F8976" s="53" t="s">
        <v>1147</v>
      </c>
    </row>
    <row r="8977" spans="1:6" x14ac:dyDescent="0.2">
      <c r="A8977" s="202" t="s">
        <v>14950</v>
      </c>
      <c r="B8977" s="203">
        <v>202.57</v>
      </c>
      <c r="D8977" s="53" t="s">
        <v>13474</v>
      </c>
      <c r="E8977" s="55" t="s">
        <v>13475</v>
      </c>
      <c r="F8977" s="53" t="s">
        <v>1147</v>
      </c>
    </row>
    <row r="8978" spans="1:6" x14ac:dyDescent="0.2">
      <c r="A8978" s="202" t="s">
        <v>14951</v>
      </c>
      <c r="B8978" s="203">
        <v>359.68</v>
      </c>
      <c r="D8978" s="53" t="s">
        <v>13476</v>
      </c>
      <c r="E8978" s="55" t="s">
        <v>13475</v>
      </c>
      <c r="F8978" s="53" t="s">
        <v>1147</v>
      </c>
    </row>
    <row r="8979" spans="1:6" x14ac:dyDescent="0.2">
      <c r="A8979" s="202" t="s">
        <v>14953</v>
      </c>
      <c r="B8979" s="203">
        <v>311.75</v>
      </c>
      <c r="D8979" s="53" t="s">
        <v>13477</v>
      </c>
      <c r="E8979" s="55" t="s">
        <v>13478</v>
      </c>
      <c r="F8979" s="53" t="s">
        <v>430</v>
      </c>
    </row>
    <row r="8980" spans="1:6" x14ac:dyDescent="0.2">
      <c r="A8980" s="202" t="s">
        <v>14954</v>
      </c>
      <c r="B8980" s="203">
        <v>269.45999999999998</v>
      </c>
      <c r="D8980" s="53" t="s">
        <v>13479</v>
      </c>
      <c r="E8980" s="55" t="s">
        <v>13478</v>
      </c>
      <c r="F8980" s="53" t="s">
        <v>430</v>
      </c>
    </row>
    <row r="8981" spans="1:6" x14ac:dyDescent="0.2">
      <c r="A8981" s="202" t="s">
        <v>14956</v>
      </c>
      <c r="B8981" s="203">
        <v>233.55</v>
      </c>
      <c r="D8981" s="53" t="s">
        <v>13480</v>
      </c>
      <c r="E8981" s="55" t="s">
        <v>13481</v>
      </c>
      <c r="F8981" s="53" t="s">
        <v>430</v>
      </c>
    </row>
    <row r="8982" spans="1:6" x14ac:dyDescent="0.2">
      <c r="A8982" s="202" t="s">
        <v>14957</v>
      </c>
      <c r="B8982" s="203">
        <v>412.3</v>
      </c>
      <c r="D8982" s="53" t="s">
        <v>13482</v>
      </c>
      <c r="E8982" s="55" t="s">
        <v>13481</v>
      </c>
      <c r="F8982" s="53" t="s">
        <v>430</v>
      </c>
    </row>
    <row r="8983" spans="1:6" x14ac:dyDescent="0.2">
      <c r="A8983" s="202" t="s">
        <v>14959</v>
      </c>
      <c r="B8983" s="203">
        <v>357.36</v>
      </c>
      <c r="D8983" s="53" t="s">
        <v>13483</v>
      </c>
      <c r="E8983" s="55" t="s">
        <v>13484</v>
      </c>
      <c r="F8983" s="53" t="s">
        <v>430</v>
      </c>
    </row>
    <row r="8984" spans="1:6" x14ac:dyDescent="0.2">
      <c r="A8984" s="202" t="s">
        <v>14960</v>
      </c>
      <c r="B8984" s="203">
        <v>306.58</v>
      </c>
      <c r="D8984" s="53" t="s">
        <v>13485</v>
      </c>
      <c r="E8984" s="55" t="s">
        <v>13484</v>
      </c>
      <c r="F8984" s="53" t="s">
        <v>430</v>
      </c>
    </row>
    <row r="8985" spans="1:6" x14ac:dyDescent="0.2">
      <c r="A8985" s="202" t="s">
        <v>14962</v>
      </c>
      <c r="B8985" s="203">
        <v>265.73</v>
      </c>
      <c r="D8985" s="53" t="s">
        <v>13486</v>
      </c>
      <c r="E8985" s="55" t="s">
        <v>13487</v>
      </c>
      <c r="F8985" s="53" t="s">
        <v>671</v>
      </c>
    </row>
    <row r="8986" spans="1:6" x14ac:dyDescent="0.2">
      <c r="A8986" s="202" t="s">
        <v>14963</v>
      </c>
      <c r="B8986" s="203">
        <v>469.47</v>
      </c>
      <c r="D8986" s="53" t="s">
        <v>13488</v>
      </c>
      <c r="E8986" s="55" t="s">
        <v>13487</v>
      </c>
      <c r="F8986" s="53" t="s">
        <v>671</v>
      </c>
    </row>
    <row r="8987" spans="1:6" x14ac:dyDescent="0.2">
      <c r="A8987" s="202" t="s">
        <v>14965</v>
      </c>
      <c r="B8987" s="203">
        <v>406.91</v>
      </c>
      <c r="D8987" s="53" t="s">
        <v>13489</v>
      </c>
      <c r="E8987" s="55" t="s">
        <v>13490</v>
      </c>
      <c r="F8987" s="53" t="s">
        <v>1147</v>
      </c>
    </row>
    <row r="8988" spans="1:6" x14ac:dyDescent="0.2">
      <c r="A8988" s="202" t="s">
        <v>14966</v>
      </c>
      <c r="B8988" s="203">
        <v>388.62</v>
      </c>
      <c r="D8988" s="53" t="s">
        <v>13491</v>
      </c>
      <c r="E8988" s="55" t="s">
        <v>13490</v>
      </c>
      <c r="F8988" s="53" t="s">
        <v>1147</v>
      </c>
    </row>
    <row r="8989" spans="1:6" x14ac:dyDescent="0.2">
      <c r="A8989" s="202" t="s">
        <v>14968</v>
      </c>
      <c r="B8989" s="203">
        <v>336.83</v>
      </c>
      <c r="D8989" s="53" t="s">
        <v>13492</v>
      </c>
      <c r="E8989" s="55" t="s">
        <v>13493</v>
      </c>
      <c r="F8989" s="53" t="s">
        <v>1147</v>
      </c>
    </row>
    <row r="8990" spans="1:6" x14ac:dyDescent="0.2">
      <c r="A8990" s="202" t="s">
        <v>14969</v>
      </c>
      <c r="B8990" s="203">
        <v>594.25</v>
      </c>
      <c r="D8990" s="53" t="s">
        <v>13494</v>
      </c>
      <c r="E8990" s="55" t="s">
        <v>13493</v>
      </c>
      <c r="F8990" s="53" t="s">
        <v>1147</v>
      </c>
    </row>
    <row r="8991" spans="1:6" x14ac:dyDescent="0.2">
      <c r="A8991" s="202" t="s">
        <v>14971</v>
      </c>
      <c r="B8991" s="203">
        <v>515.05999999999995</v>
      </c>
      <c r="D8991" s="53" t="s">
        <v>13495</v>
      </c>
      <c r="E8991" s="55" t="s">
        <v>13496</v>
      </c>
      <c r="F8991" s="53" t="s">
        <v>1147</v>
      </c>
    </row>
    <row r="8992" spans="1:6" x14ac:dyDescent="0.2">
      <c r="A8992" s="202" t="s">
        <v>14972</v>
      </c>
      <c r="B8992" s="203">
        <v>479.36</v>
      </c>
      <c r="D8992" s="53" t="s">
        <v>13497</v>
      </c>
      <c r="E8992" s="55" t="s">
        <v>13496</v>
      </c>
      <c r="F8992" s="53" t="s">
        <v>1147</v>
      </c>
    </row>
    <row r="8993" spans="1:6" x14ac:dyDescent="0.2">
      <c r="A8993" s="202" t="s">
        <v>14974</v>
      </c>
      <c r="B8993" s="203">
        <v>415.48</v>
      </c>
      <c r="D8993" s="53" t="s">
        <v>13498</v>
      </c>
      <c r="E8993" s="55" t="s">
        <v>13499</v>
      </c>
      <c r="F8993" s="53" t="s">
        <v>1147</v>
      </c>
    </row>
    <row r="8994" spans="1:6" x14ac:dyDescent="0.2">
      <c r="A8994" s="202" t="s">
        <v>14975</v>
      </c>
      <c r="B8994" s="203">
        <v>733.31</v>
      </c>
      <c r="D8994" s="53" t="s">
        <v>13500</v>
      </c>
      <c r="E8994" s="55" t="s">
        <v>13499</v>
      </c>
      <c r="F8994" s="53" t="s">
        <v>1147</v>
      </c>
    </row>
    <row r="8995" spans="1:6" x14ac:dyDescent="0.2">
      <c r="A8995" s="202" t="s">
        <v>14977</v>
      </c>
      <c r="B8995" s="203">
        <v>635.59</v>
      </c>
      <c r="D8995" s="53" t="s">
        <v>13501</v>
      </c>
      <c r="E8995" s="55" t="s">
        <v>13502</v>
      </c>
      <c r="F8995" s="53" t="s">
        <v>201</v>
      </c>
    </row>
    <row r="8996" spans="1:6" x14ac:dyDescent="0.2">
      <c r="A8996" s="202" t="s">
        <v>14978</v>
      </c>
      <c r="B8996" s="203">
        <v>327.20999999999998</v>
      </c>
      <c r="D8996" s="53" t="s">
        <v>13503</v>
      </c>
      <c r="E8996" s="55" t="s">
        <v>13502</v>
      </c>
      <c r="F8996" s="53" t="s">
        <v>201</v>
      </c>
    </row>
    <row r="8997" spans="1:6" x14ac:dyDescent="0.2">
      <c r="A8997" s="202" t="s">
        <v>14980</v>
      </c>
      <c r="B8997" s="203">
        <v>283.60000000000002</v>
      </c>
      <c r="D8997" s="53" t="s">
        <v>13504</v>
      </c>
      <c r="E8997" s="55" t="s">
        <v>13505</v>
      </c>
      <c r="F8997" s="53" t="s">
        <v>201</v>
      </c>
    </row>
    <row r="8998" spans="1:6" x14ac:dyDescent="0.2">
      <c r="A8998" s="202" t="s">
        <v>14981</v>
      </c>
      <c r="B8998" s="203">
        <v>654.62</v>
      </c>
      <c r="D8998" s="53" t="s">
        <v>13506</v>
      </c>
      <c r="E8998" s="55" t="s">
        <v>13505</v>
      </c>
      <c r="F8998" s="53" t="s">
        <v>201</v>
      </c>
    </row>
    <row r="8999" spans="1:6" x14ac:dyDescent="0.2">
      <c r="A8999" s="202" t="s">
        <v>14983</v>
      </c>
      <c r="B8999" s="203">
        <v>567.39</v>
      </c>
      <c r="D8999" s="53" t="s">
        <v>13507</v>
      </c>
      <c r="E8999" s="55" t="s">
        <v>13508</v>
      </c>
      <c r="F8999" s="53" t="s">
        <v>201</v>
      </c>
    </row>
    <row r="9000" spans="1:6" x14ac:dyDescent="0.2">
      <c r="A9000" s="202" t="s">
        <v>14984</v>
      </c>
      <c r="B9000" s="203">
        <v>377.25</v>
      </c>
      <c r="D9000" s="53" t="s">
        <v>13509</v>
      </c>
      <c r="E9000" s="55" t="s">
        <v>13508</v>
      </c>
      <c r="F9000" s="53" t="s">
        <v>201</v>
      </c>
    </row>
    <row r="9001" spans="1:6" x14ac:dyDescent="0.2">
      <c r="A9001" s="202" t="s">
        <v>14986</v>
      </c>
      <c r="B9001" s="203">
        <v>326.98</v>
      </c>
      <c r="D9001" s="53" t="s">
        <v>13510</v>
      </c>
      <c r="E9001" s="55" t="s">
        <v>13511</v>
      </c>
      <c r="F9001" s="53" t="s">
        <v>201</v>
      </c>
    </row>
    <row r="9002" spans="1:6" x14ac:dyDescent="0.2">
      <c r="A9002" s="202" t="s">
        <v>14987</v>
      </c>
      <c r="B9002" s="203">
        <v>750.4</v>
      </c>
      <c r="D9002" s="53" t="s">
        <v>13512</v>
      </c>
      <c r="E9002" s="55" t="s">
        <v>13511</v>
      </c>
      <c r="F9002" s="53" t="s">
        <v>201</v>
      </c>
    </row>
    <row r="9003" spans="1:6" x14ac:dyDescent="0.2">
      <c r="A9003" s="202" t="s">
        <v>14989</v>
      </c>
      <c r="B9003" s="203">
        <v>650.4</v>
      </c>
      <c r="D9003" s="53" t="s">
        <v>13513</v>
      </c>
      <c r="E9003" s="55" t="s">
        <v>13514</v>
      </c>
      <c r="F9003" s="53" t="s">
        <v>201</v>
      </c>
    </row>
    <row r="9004" spans="1:6" x14ac:dyDescent="0.2">
      <c r="A9004" s="202" t="s">
        <v>14990</v>
      </c>
      <c r="B9004" s="203">
        <v>429.22</v>
      </c>
      <c r="D9004" s="53" t="s">
        <v>13515</v>
      </c>
      <c r="E9004" s="55" t="s">
        <v>13514</v>
      </c>
      <c r="F9004" s="53" t="s">
        <v>201</v>
      </c>
    </row>
    <row r="9005" spans="1:6" x14ac:dyDescent="0.2">
      <c r="A9005" s="202" t="s">
        <v>14992</v>
      </c>
      <c r="B9005" s="203">
        <v>372.02</v>
      </c>
      <c r="D9005" s="53" t="s">
        <v>13516</v>
      </c>
      <c r="E9005" s="55" t="s">
        <v>13517</v>
      </c>
      <c r="F9005" s="53" t="s">
        <v>201</v>
      </c>
    </row>
    <row r="9006" spans="1:6" x14ac:dyDescent="0.2">
      <c r="A9006" s="202" t="s">
        <v>14993</v>
      </c>
      <c r="B9006" s="203">
        <v>854.44</v>
      </c>
      <c r="D9006" s="53" t="s">
        <v>13518</v>
      </c>
      <c r="E9006" s="55" t="s">
        <v>13517</v>
      </c>
      <c r="F9006" s="53" t="s">
        <v>201</v>
      </c>
    </row>
    <row r="9007" spans="1:6" x14ac:dyDescent="0.2">
      <c r="A9007" s="202" t="s">
        <v>14995</v>
      </c>
      <c r="B9007" s="203">
        <v>740.57</v>
      </c>
      <c r="D9007" s="53" t="s">
        <v>13519</v>
      </c>
      <c r="E9007" s="55" t="s">
        <v>13520</v>
      </c>
      <c r="F9007" s="53" t="s">
        <v>201</v>
      </c>
    </row>
    <row r="9008" spans="1:6" x14ac:dyDescent="0.2">
      <c r="A9008" s="202" t="s">
        <v>14996</v>
      </c>
      <c r="B9008" s="203">
        <v>544.07000000000005</v>
      </c>
      <c r="D9008" s="53" t="s">
        <v>13521</v>
      </c>
      <c r="E9008" s="55" t="s">
        <v>13520</v>
      </c>
      <c r="F9008" s="53" t="s">
        <v>201</v>
      </c>
    </row>
    <row r="9009" spans="1:6" x14ac:dyDescent="0.2">
      <c r="A9009" s="202" t="s">
        <v>14998</v>
      </c>
      <c r="B9009" s="203">
        <v>471.56</v>
      </c>
      <c r="D9009" s="53" t="s">
        <v>13522</v>
      </c>
      <c r="E9009" s="55" t="s">
        <v>13523</v>
      </c>
      <c r="F9009" s="53" t="s">
        <v>201</v>
      </c>
    </row>
    <row r="9010" spans="1:6" x14ac:dyDescent="0.2">
      <c r="A9010" s="202" t="s">
        <v>14999</v>
      </c>
      <c r="B9010" s="203">
        <v>1081.54</v>
      </c>
      <c r="D9010" s="53" t="s">
        <v>13524</v>
      </c>
      <c r="E9010" s="55" t="s">
        <v>13523</v>
      </c>
      <c r="F9010" s="53" t="s">
        <v>201</v>
      </c>
    </row>
    <row r="9011" spans="1:6" x14ac:dyDescent="0.2">
      <c r="A9011" s="202" t="s">
        <v>15001</v>
      </c>
      <c r="B9011" s="203">
        <v>937.42</v>
      </c>
      <c r="D9011" s="53" t="s">
        <v>13525</v>
      </c>
      <c r="E9011" s="55" t="s">
        <v>13526</v>
      </c>
      <c r="F9011" s="53" t="s">
        <v>201</v>
      </c>
    </row>
    <row r="9012" spans="1:6" x14ac:dyDescent="0.2">
      <c r="A9012" s="202" t="s">
        <v>15002</v>
      </c>
      <c r="B9012" s="203">
        <v>671.1</v>
      </c>
      <c r="D9012" s="53" t="s">
        <v>13527</v>
      </c>
      <c r="E9012" s="55" t="s">
        <v>13526</v>
      </c>
      <c r="F9012" s="53" t="s">
        <v>201</v>
      </c>
    </row>
    <row r="9013" spans="1:6" x14ac:dyDescent="0.2">
      <c r="A9013" s="202" t="s">
        <v>15004</v>
      </c>
      <c r="B9013" s="203">
        <v>581.66999999999996</v>
      </c>
      <c r="D9013" s="53" t="s">
        <v>13528</v>
      </c>
      <c r="E9013" s="55" t="s">
        <v>13529</v>
      </c>
      <c r="F9013" s="53" t="s">
        <v>201</v>
      </c>
    </row>
    <row r="9014" spans="1:6" x14ac:dyDescent="0.2">
      <c r="A9014" s="202" t="s">
        <v>15005</v>
      </c>
      <c r="B9014" s="203">
        <v>1334.63</v>
      </c>
      <c r="D9014" s="53" t="s">
        <v>13530</v>
      </c>
      <c r="E9014" s="55" t="s">
        <v>13529</v>
      </c>
      <c r="F9014" s="53" t="s">
        <v>201</v>
      </c>
    </row>
    <row r="9015" spans="1:6" x14ac:dyDescent="0.2">
      <c r="A9015" s="202" t="s">
        <v>15007</v>
      </c>
      <c r="B9015" s="203">
        <v>1156.78</v>
      </c>
      <c r="D9015" s="53" t="s">
        <v>13531</v>
      </c>
      <c r="E9015" s="55" t="s">
        <v>13532</v>
      </c>
      <c r="F9015" s="53" t="s">
        <v>201</v>
      </c>
    </row>
    <row r="9016" spans="1:6" x14ac:dyDescent="0.2">
      <c r="A9016" s="202" t="s">
        <v>15008</v>
      </c>
      <c r="B9016" s="203">
        <v>362.27</v>
      </c>
      <c r="D9016" s="53" t="s">
        <v>13533</v>
      </c>
      <c r="E9016" s="55" t="s">
        <v>13532</v>
      </c>
      <c r="F9016" s="53" t="s">
        <v>201</v>
      </c>
    </row>
    <row r="9017" spans="1:6" x14ac:dyDescent="0.2">
      <c r="A9017" s="202" t="s">
        <v>15010</v>
      </c>
      <c r="B9017" s="203">
        <v>313.99</v>
      </c>
      <c r="D9017" s="53" t="s">
        <v>13534</v>
      </c>
      <c r="E9017" s="55" t="s">
        <v>13535</v>
      </c>
      <c r="F9017" s="53" t="s">
        <v>201</v>
      </c>
    </row>
    <row r="9018" spans="1:6" x14ac:dyDescent="0.2">
      <c r="A9018" s="202" t="s">
        <v>15011</v>
      </c>
      <c r="B9018" s="203">
        <v>724.76</v>
      </c>
      <c r="D9018" s="53" t="s">
        <v>13536</v>
      </c>
      <c r="E9018" s="55" t="s">
        <v>13535</v>
      </c>
      <c r="F9018" s="53" t="s">
        <v>201</v>
      </c>
    </row>
    <row r="9019" spans="1:6" x14ac:dyDescent="0.2">
      <c r="A9019" s="202" t="s">
        <v>15013</v>
      </c>
      <c r="B9019" s="203">
        <v>628.17999999999995</v>
      </c>
      <c r="D9019" s="53" t="s">
        <v>13537</v>
      </c>
      <c r="E9019" s="55" t="s">
        <v>13538</v>
      </c>
      <c r="F9019" s="53" t="s">
        <v>201</v>
      </c>
    </row>
    <row r="9020" spans="1:6" x14ac:dyDescent="0.2">
      <c r="A9020" s="202" t="s">
        <v>15014</v>
      </c>
      <c r="B9020" s="203">
        <v>417.67</v>
      </c>
      <c r="D9020" s="53" t="s">
        <v>13539</v>
      </c>
      <c r="E9020" s="55" t="s">
        <v>13538</v>
      </c>
      <c r="F9020" s="53" t="s">
        <v>201</v>
      </c>
    </row>
    <row r="9021" spans="1:6" x14ac:dyDescent="0.2">
      <c r="A9021" s="202" t="s">
        <v>15016</v>
      </c>
      <c r="B9021" s="203">
        <v>362.01</v>
      </c>
      <c r="D9021" s="53" t="s">
        <v>13540</v>
      </c>
      <c r="E9021" s="55" t="s">
        <v>13541</v>
      </c>
      <c r="F9021" s="53" t="s">
        <v>201</v>
      </c>
    </row>
    <row r="9022" spans="1:6" x14ac:dyDescent="0.2">
      <c r="A9022" s="202" t="s">
        <v>15017</v>
      </c>
      <c r="B9022" s="203">
        <v>830.8</v>
      </c>
      <c r="D9022" s="53" t="s">
        <v>13542</v>
      </c>
      <c r="E9022" s="55" t="s">
        <v>13541</v>
      </c>
      <c r="F9022" s="53" t="s">
        <v>201</v>
      </c>
    </row>
    <row r="9023" spans="1:6" x14ac:dyDescent="0.2">
      <c r="A9023" s="202" t="s">
        <v>15019</v>
      </c>
      <c r="B9023" s="203">
        <v>720.09</v>
      </c>
      <c r="D9023" s="53" t="s">
        <v>13543</v>
      </c>
      <c r="E9023" s="55" t="s">
        <v>13544</v>
      </c>
      <c r="F9023" s="53" t="s">
        <v>201</v>
      </c>
    </row>
    <row r="9024" spans="1:6" x14ac:dyDescent="0.2">
      <c r="A9024" s="202" t="s">
        <v>15020</v>
      </c>
      <c r="B9024" s="203">
        <v>475.21</v>
      </c>
      <c r="D9024" s="53" t="s">
        <v>13545</v>
      </c>
      <c r="E9024" s="55" t="s">
        <v>13544</v>
      </c>
      <c r="F9024" s="53" t="s">
        <v>201</v>
      </c>
    </row>
    <row r="9025" spans="1:6" x14ac:dyDescent="0.2">
      <c r="A9025" s="202" t="s">
        <v>15022</v>
      </c>
      <c r="B9025" s="203">
        <v>411.88</v>
      </c>
      <c r="D9025" s="53" t="s">
        <v>13546</v>
      </c>
      <c r="E9025" s="55" t="s">
        <v>13547</v>
      </c>
      <c r="F9025" s="53" t="s">
        <v>201</v>
      </c>
    </row>
    <row r="9026" spans="1:6" x14ac:dyDescent="0.2">
      <c r="A9026" s="202" t="s">
        <v>15023</v>
      </c>
      <c r="B9026" s="203">
        <v>945.98</v>
      </c>
      <c r="D9026" s="53" t="s">
        <v>13548</v>
      </c>
      <c r="E9026" s="55" t="s">
        <v>13547</v>
      </c>
      <c r="F9026" s="53" t="s">
        <v>201</v>
      </c>
    </row>
    <row r="9027" spans="1:6" x14ac:dyDescent="0.2">
      <c r="A9027" s="202" t="s">
        <v>15025</v>
      </c>
      <c r="B9027" s="203">
        <v>819.92</v>
      </c>
      <c r="D9027" s="53" t="s">
        <v>13549</v>
      </c>
      <c r="E9027" s="55" t="s">
        <v>13550</v>
      </c>
      <c r="F9027" s="53" t="s">
        <v>201</v>
      </c>
    </row>
    <row r="9028" spans="1:6" x14ac:dyDescent="0.2">
      <c r="A9028" s="202" t="s">
        <v>15026</v>
      </c>
      <c r="B9028" s="203">
        <v>602.36</v>
      </c>
      <c r="D9028" s="53" t="s">
        <v>13551</v>
      </c>
      <c r="E9028" s="55" t="s">
        <v>13550</v>
      </c>
      <c r="F9028" s="53" t="s">
        <v>201</v>
      </c>
    </row>
    <row r="9029" spans="1:6" x14ac:dyDescent="0.2">
      <c r="A9029" s="202" t="s">
        <v>15028</v>
      </c>
      <c r="B9029" s="203">
        <v>522.09</v>
      </c>
      <c r="D9029" s="53" t="s">
        <v>13552</v>
      </c>
      <c r="E9029" s="55" t="s">
        <v>13553</v>
      </c>
      <c r="F9029" s="53" t="s">
        <v>201</v>
      </c>
    </row>
    <row r="9030" spans="1:6" x14ac:dyDescent="0.2">
      <c r="A9030" s="202" t="s">
        <v>15029</v>
      </c>
      <c r="B9030" s="203">
        <v>1197.42</v>
      </c>
      <c r="D9030" s="53" t="s">
        <v>13554</v>
      </c>
      <c r="E9030" s="55" t="s">
        <v>13553</v>
      </c>
      <c r="F9030" s="53" t="s">
        <v>201</v>
      </c>
    </row>
    <row r="9031" spans="1:6" x14ac:dyDescent="0.2">
      <c r="A9031" s="202" t="s">
        <v>15031</v>
      </c>
      <c r="B9031" s="203">
        <v>1037.8499999999999</v>
      </c>
      <c r="D9031" s="53" t="s">
        <v>13555</v>
      </c>
      <c r="E9031" s="55" t="s">
        <v>13556</v>
      </c>
      <c r="F9031" s="53" t="s">
        <v>201</v>
      </c>
    </row>
    <row r="9032" spans="1:6" x14ac:dyDescent="0.2">
      <c r="A9032" s="202" t="s">
        <v>15032</v>
      </c>
      <c r="B9032" s="203">
        <v>743.01</v>
      </c>
      <c r="D9032" s="53" t="s">
        <v>13557</v>
      </c>
      <c r="E9032" s="55" t="s">
        <v>13556</v>
      </c>
      <c r="F9032" s="53" t="s">
        <v>201</v>
      </c>
    </row>
    <row r="9033" spans="1:6" x14ac:dyDescent="0.2">
      <c r="A9033" s="202" t="s">
        <v>15034</v>
      </c>
      <c r="B9033" s="203">
        <v>643.99</v>
      </c>
      <c r="D9033" s="53" t="s">
        <v>13558</v>
      </c>
      <c r="E9033" s="55" t="s">
        <v>13559</v>
      </c>
      <c r="F9033" s="53" t="s">
        <v>201</v>
      </c>
    </row>
    <row r="9034" spans="1:6" x14ac:dyDescent="0.2">
      <c r="A9034" s="202" t="s">
        <v>15035</v>
      </c>
      <c r="B9034" s="203">
        <v>1477.63</v>
      </c>
      <c r="D9034" s="53" t="s">
        <v>13560</v>
      </c>
      <c r="E9034" s="55" t="s">
        <v>13559</v>
      </c>
      <c r="F9034" s="53" t="s">
        <v>201</v>
      </c>
    </row>
    <row r="9035" spans="1:6" x14ac:dyDescent="0.2">
      <c r="A9035" s="202" t="s">
        <v>15037</v>
      </c>
      <c r="B9035" s="203">
        <v>1280.72</v>
      </c>
      <c r="D9035" s="53" t="s">
        <v>13561</v>
      </c>
      <c r="E9035" s="55" t="s">
        <v>13562</v>
      </c>
      <c r="F9035" s="53" t="s">
        <v>201</v>
      </c>
    </row>
    <row r="9036" spans="1:6" x14ac:dyDescent="0.2">
      <c r="A9036" s="202" t="s">
        <v>15038</v>
      </c>
      <c r="B9036" s="203">
        <v>153.19999999999999</v>
      </c>
      <c r="D9036" s="53" t="s">
        <v>13563</v>
      </c>
      <c r="E9036" s="55" t="s">
        <v>13562</v>
      </c>
      <c r="F9036" s="53" t="s">
        <v>201</v>
      </c>
    </row>
    <row r="9037" spans="1:6" x14ac:dyDescent="0.2">
      <c r="A9037" s="202" t="s">
        <v>15040</v>
      </c>
      <c r="B9037" s="203">
        <v>132.78</v>
      </c>
      <c r="D9037" s="53" t="s">
        <v>13564</v>
      </c>
      <c r="E9037" s="55" t="s">
        <v>13565</v>
      </c>
      <c r="F9037" s="53" t="s">
        <v>201</v>
      </c>
    </row>
    <row r="9038" spans="1:6" x14ac:dyDescent="0.2">
      <c r="A9038" s="202" t="s">
        <v>15041</v>
      </c>
      <c r="B9038" s="203">
        <v>297.02999999999997</v>
      </c>
      <c r="D9038" s="53" t="s">
        <v>13566</v>
      </c>
      <c r="E9038" s="55" t="s">
        <v>13565</v>
      </c>
      <c r="F9038" s="53" t="s">
        <v>201</v>
      </c>
    </row>
    <row r="9039" spans="1:6" x14ac:dyDescent="0.2">
      <c r="A9039" s="202" t="s">
        <v>15043</v>
      </c>
      <c r="B9039" s="203">
        <v>257.45</v>
      </c>
      <c r="D9039" s="53" t="s">
        <v>13567</v>
      </c>
      <c r="E9039" s="55" t="s">
        <v>13568</v>
      </c>
      <c r="F9039" s="53" t="s">
        <v>201</v>
      </c>
    </row>
    <row r="9040" spans="1:6" x14ac:dyDescent="0.2">
      <c r="A9040" s="202" t="s">
        <v>15044</v>
      </c>
      <c r="B9040" s="203">
        <v>214.48</v>
      </c>
      <c r="D9040" s="53" t="s">
        <v>13569</v>
      </c>
      <c r="E9040" s="55" t="s">
        <v>13568</v>
      </c>
      <c r="F9040" s="53" t="s">
        <v>201</v>
      </c>
    </row>
    <row r="9041" spans="1:6" x14ac:dyDescent="0.2">
      <c r="A9041" s="202" t="s">
        <v>15046</v>
      </c>
      <c r="B9041" s="203">
        <v>185.89</v>
      </c>
      <c r="D9041" s="53" t="s">
        <v>13570</v>
      </c>
      <c r="E9041" s="55" t="s">
        <v>13571</v>
      </c>
      <c r="F9041" s="53" t="s">
        <v>201</v>
      </c>
    </row>
    <row r="9042" spans="1:6" x14ac:dyDescent="0.2">
      <c r="A9042" s="202" t="s">
        <v>15047</v>
      </c>
      <c r="B9042" s="203">
        <v>540.6</v>
      </c>
      <c r="D9042" s="53" t="s">
        <v>13572</v>
      </c>
      <c r="E9042" s="55" t="s">
        <v>13571</v>
      </c>
      <c r="F9042" s="53" t="s">
        <v>201</v>
      </c>
    </row>
    <row r="9043" spans="1:6" x14ac:dyDescent="0.2">
      <c r="A9043" s="202" t="s">
        <v>15049</v>
      </c>
      <c r="B9043" s="203">
        <v>468.56</v>
      </c>
      <c r="D9043" s="53" t="s">
        <v>13573</v>
      </c>
      <c r="E9043" s="55" t="s">
        <v>13574</v>
      </c>
      <c r="F9043" s="53" t="s">
        <v>201</v>
      </c>
    </row>
    <row r="9044" spans="1:6" x14ac:dyDescent="0.2">
      <c r="A9044" s="202" t="s">
        <v>15050</v>
      </c>
      <c r="B9044" s="203">
        <v>237.46</v>
      </c>
      <c r="D9044" s="53" t="s">
        <v>13575</v>
      </c>
      <c r="E9044" s="55" t="s">
        <v>13574</v>
      </c>
      <c r="F9044" s="53" t="s">
        <v>201</v>
      </c>
    </row>
    <row r="9045" spans="1:6" x14ac:dyDescent="0.2">
      <c r="A9045" s="202" t="s">
        <v>15052</v>
      </c>
      <c r="B9045" s="203">
        <v>205.81</v>
      </c>
      <c r="D9045" s="53" t="s">
        <v>13576</v>
      </c>
      <c r="E9045" s="55" t="s">
        <v>13577</v>
      </c>
      <c r="F9045" s="53" t="s">
        <v>201</v>
      </c>
    </row>
    <row r="9046" spans="1:6" x14ac:dyDescent="0.2">
      <c r="A9046" s="202" t="s">
        <v>15053</v>
      </c>
      <c r="B9046" s="203">
        <v>598.52</v>
      </c>
      <c r="D9046" s="53" t="s">
        <v>13578</v>
      </c>
      <c r="E9046" s="55" t="s">
        <v>13577</v>
      </c>
      <c r="F9046" s="53" t="s">
        <v>201</v>
      </c>
    </row>
    <row r="9047" spans="1:6" x14ac:dyDescent="0.2">
      <c r="A9047" s="202" t="s">
        <v>15055</v>
      </c>
      <c r="B9047" s="203">
        <v>518.76</v>
      </c>
      <c r="D9047" s="53" t="s">
        <v>13579</v>
      </c>
      <c r="E9047" s="55" t="s">
        <v>13580</v>
      </c>
      <c r="F9047" s="53" t="s">
        <v>201</v>
      </c>
    </row>
    <row r="9048" spans="1:6" x14ac:dyDescent="0.2">
      <c r="A9048" s="202" t="s">
        <v>15083</v>
      </c>
      <c r="B9048" s="203">
        <v>307.97000000000003</v>
      </c>
      <c r="D9048" s="53" t="s">
        <v>13581</v>
      </c>
      <c r="E9048" s="55" t="s">
        <v>13580</v>
      </c>
      <c r="F9048" s="53" t="s">
        <v>201</v>
      </c>
    </row>
    <row r="9049" spans="1:6" x14ac:dyDescent="0.2">
      <c r="A9049" s="202" t="s">
        <v>15085</v>
      </c>
      <c r="B9049" s="203">
        <v>294.58</v>
      </c>
      <c r="D9049" s="53" t="s">
        <v>13582</v>
      </c>
      <c r="E9049" s="55" t="s">
        <v>13583</v>
      </c>
      <c r="F9049" s="53" t="s">
        <v>201</v>
      </c>
    </row>
    <row r="9050" spans="1:6" x14ac:dyDescent="0.2">
      <c r="A9050" s="202" t="s">
        <v>15086</v>
      </c>
      <c r="B9050" s="203">
        <v>296.54000000000002</v>
      </c>
      <c r="D9050" s="53" t="s">
        <v>13584</v>
      </c>
      <c r="E9050" s="55" t="s">
        <v>13583</v>
      </c>
      <c r="F9050" s="53" t="s">
        <v>201</v>
      </c>
    </row>
    <row r="9051" spans="1:6" x14ac:dyDescent="0.2">
      <c r="A9051" s="202" t="s">
        <v>15088</v>
      </c>
      <c r="B9051" s="203">
        <v>284.07</v>
      </c>
      <c r="D9051" s="53" t="s">
        <v>13585</v>
      </c>
      <c r="E9051" s="55" t="s">
        <v>13586</v>
      </c>
      <c r="F9051" s="53" t="s">
        <v>201</v>
      </c>
    </row>
    <row r="9052" spans="1:6" x14ac:dyDescent="0.2">
      <c r="A9052" s="202" t="s">
        <v>15089</v>
      </c>
      <c r="B9052" s="203">
        <v>334.12</v>
      </c>
      <c r="D9052" s="53" t="s">
        <v>13587</v>
      </c>
      <c r="E9052" s="55" t="s">
        <v>13586</v>
      </c>
      <c r="F9052" s="53" t="s">
        <v>201</v>
      </c>
    </row>
    <row r="9053" spans="1:6" x14ac:dyDescent="0.2">
      <c r="A9053" s="202" t="s">
        <v>15091</v>
      </c>
      <c r="B9053" s="203">
        <v>319.66000000000003</v>
      </c>
      <c r="D9053" s="53" t="s">
        <v>13588</v>
      </c>
      <c r="E9053" s="55" t="s">
        <v>13589</v>
      </c>
      <c r="F9053" s="53" t="s">
        <v>201</v>
      </c>
    </row>
    <row r="9054" spans="1:6" x14ac:dyDescent="0.2">
      <c r="A9054" s="202" t="s">
        <v>15092</v>
      </c>
      <c r="B9054" s="203">
        <v>650.70000000000005</v>
      </c>
      <c r="D9054" s="53" t="s">
        <v>13590</v>
      </c>
      <c r="E9054" s="55" t="s">
        <v>13589</v>
      </c>
      <c r="F9054" s="53" t="s">
        <v>201</v>
      </c>
    </row>
    <row r="9055" spans="1:6" x14ac:dyDescent="0.2">
      <c r="A9055" s="202" t="s">
        <v>15094</v>
      </c>
      <c r="B9055" s="203">
        <v>618.17999999999995</v>
      </c>
      <c r="D9055" s="53" t="s">
        <v>13591</v>
      </c>
      <c r="E9055" s="55" t="s">
        <v>13592</v>
      </c>
      <c r="F9055" s="53" t="s">
        <v>201</v>
      </c>
    </row>
    <row r="9056" spans="1:6" x14ac:dyDescent="0.2">
      <c r="A9056" s="202" t="s">
        <v>15095</v>
      </c>
      <c r="B9056" s="203">
        <v>740.62</v>
      </c>
      <c r="D9056" s="53" t="s">
        <v>13593</v>
      </c>
      <c r="E9056" s="55" t="s">
        <v>13592</v>
      </c>
      <c r="F9056" s="53" t="s">
        <v>201</v>
      </c>
    </row>
    <row r="9057" spans="1:6" x14ac:dyDescent="0.2">
      <c r="A9057" s="202" t="s">
        <v>15097</v>
      </c>
      <c r="B9057" s="203">
        <v>703.46</v>
      </c>
      <c r="D9057" s="53" t="s">
        <v>13594</v>
      </c>
      <c r="E9057" s="55" t="s">
        <v>13595</v>
      </c>
      <c r="F9057" s="53" t="s">
        <v>201</v>
      </c>
    </row>
    <row r="9058" spans="1:6" x14ac:dyDescent="0.2">
      <c r="A9058" s="202" t="s">
        <v>15098</v>
      </c>
      <c r="B9058" s="203">
        <v>366.9</v>
      </c>
      <c r="D9058" s="53" t="s">
        <v>13596</v>
      </c>
      <c r="E9058" s="55" t="s">
        <v>13595</v>
      </c>
      <c r="F9058" s="53" t="s">
        <v>201</v>
      </c>
    </row>
    <row r="9059" spans="1:6" x14ac:dyDescent="0.2">
      <c r="A9059" s="202" t="s">
        <v>15100</v>
      </c>
      <c r="B9059" s="203">
        <v>349.03</v>
      </c>
      <c r="D9059" s="53" t="s">
        <v>13597</v>
      </c>
      <c r="E9059" s="55" t="s">
        <v>13598</v>
      </c>
      <c r="F9059" s="53" t="s">
        <v>201</v>
      </c>
    </row>
    <row r="9060" spans="1:6" x14ac:dyDescent="0.2">
      <c r="A9060" s="202" t="s">
        <v>15101</v>
      </c>
      <c r="B9060" s="203">
        <v>511.51</v>
      </c>
      <c r="D9060" s="53" t="s">
        <v>13599</v>
      </c>
      <c r="E9060" s="55" t="s">
        <v>13598</v>
      </c>
      <c r="F9060" s="53" t="s">
        <v>201</v>
      </c>
    </row>
    <row r="9061" spans="1:6" x14ac:dyDescent="0.2">
      <c r="A9061" s="202" t="s">
        <v>15103</v>
      </c>
      <c r="B9061" s="203">
        <v>488.78</v>
      </c>
      <c r="D9061" s="53" t="s">
        <v>13600</v>
      </c>
      <c r="E9061" s="55" t="s">
        <v>13601</v>
      </c>
      <c r="F9061" s="53" t="s">
        <v>201</v>
      </c>
    </row>
    <row r="9062" spans="1:6" x14ac:dyDescent="0.2">
      <c r="A9062" s="202" t="s">
        <v>15104</v>
      </c>
      <c r="B9062" s="203">
        <v>866.79</v>
      </c>
      <c r="D9062" s="53" t="s">
        <v>13602</v>
      </c>
      <c r="E9062" s="55" t="s">
        <v>13601</v>
      </c>
      <c r="F9062" s="53" t="s">
        <v>201</v>
      </c>
    </row>
    <row r="9063" spans="1:6" x14ac:dyDescent="0.2">
      <c r="A9063" s="202" t="s">
        <v>15106</v>
      </c>
      <c r="B9063" s="203">
        <v>823.03</v>
      </c>
      <c r="D9063" s="53" t="s">
        <v>13603</v>
      </c>
      <c r="E9063" s="55" t="s">
        <v>13604</v>
      </c>
      <c r="F9063" s="53" t="s">
        <v>201</v>
      </c>
    </row>
    <row r="9064" spans="1:6" x14ac:dyDescent="0.2">
      <c r="A9064" s="202" t="s">
        <v>15107</v>
      </c>
      <c r="B9064" s="203">
        <v>1657.56</v>
      </c>
      <c r="D9064" s="53" t="s">
        <v>13605</v>
      </c>
      <c r="E9064" s="55" t="s">
        <v>13604</v>
      </c>
      <c r="F9064" s="53" t="s">
        <v>201</v>
      </c>
    </row>
    <row r="9065" spans="1:6" x14ac:dyDescent="0.2">
      <c r="A9065" s="202" t="s">
        <v>15109</v>
      </c>
      <c r="B9065" s="203">
        <v>1563.55</v>
      </c>
      <c r="D9065" s="53" t="s">
        <v>13606</v>
      </c>
      <c r="E9065" s="55" t="s">
        <v>13607</v>
      </c>
      <c r="F9065" s="53" t="s">
        <v>1147</v>
      </c>
    </row>
    <row r="9066" spans="1:6" x14ac:dyDescent="0.2">
      <c r="A9066" s="202" t="s">
        <v>15110</v>
      </c>
      <c r="B9066" s="203">
        <v>203.78</v>
      </c>
      <c r="D9066" s="53" t="s">
        <v>13608</v>
      </c>
      <c r="E9066" s="55" t="s">
        <v>13607</v>
      </c>
      <c r="F9066" s="53" t="s">
        <v>1147</v>
      </c>
    </row>
    <row r="9067" spans="1:6" x14ac:dyDescent="0.2">
      <c r="A9067" s="202" t="s">
        <v>15112</v>
      </c>
      <c r="B9067" s="203">
        <v>194.44</v>
      </c>
      <c r="D9067" s="53" t="s">
        <v>13609</v>
      </c>
      <c r="E9067" s="55" t="s">
        <v>13610</v>
      </c>
      <c r="F9067" s="53" t="s">
        <v>201</v>
      </c>
    </row>
    <row r="9068" spans="1:6" x14ac:dyDescent="0.2">
      <c r="A9068" s="202" t="s">
        <v>15113</v>
      </c>
      <c r="B9068" s="203">
        <v>365.26</v>
      </c>
      <c r="D9068" s="53" t="s">
        <v>13611</v>
      </c>
      <c r="E9068" s="55" t="s">
        <v>13610</v>
      </c>
      <c r="F9068" s="53" t="s">
        <v>201</v>
      </c>
    </row>
    <row r="9069" spans="1:6" x14ac:dyDescent="0.2">
      <c r="A9069" s="202" t="s">
        <v>15115</v>
      </c>
      <c r="B9069" s="203">
        <v>348.85</v>
      </c>
      <c r="D9069" s="53" t="s">
        <v>13612</v>
      </c>
      <c r="E9069" s="55" t="s">
        <v>13613</v>
      </c>
      <c r="F9069" s="53" t="s">
        <v>201</v>
      </c>
    </row>
    <row r="9070" spans="1:6" x14ac:dyDescent="0.2">
      <c r="A9070" s="202" t="s">
        <v>15116</v>
      </c>
      <c r="B9070" s="203">
        <v>476.34</v>
      </c>
      <c r="D9070" s="53" t="s">
        <v>13614</v>
      </c>
      <c r="E9070" s="55" t="s">
        <v>13613</v>
      </c>
      <c r="F9070" s="53" t="s">
        <v>201</v>
      </c>
    </row>
    <row r="9071" spans="1:6" x14ac:dyDescent="0.2">
      <c r="A9071" s="202" t="s">
        <v>15118</v>
      </c>
      <c r="B9071" s="203">
        <v>452.25</v>
      </c>
      <c r="D9071" s="53" t="s">
        <v>13615</v>
      </c>
      <c r="E9071" s="55" t="s">
        <v>13616</v>
      </c>
      <c r="F9071" s="53" t="s">
        <v>201</v>
      </c>
    </row>
    <row r="9072" spans="1:6" x14ac:dyDescent="0.2">
      <c r="A9072" s="202" t="s">
        <v>15119</v>
      </c>
      <c r="B9072" s="203">
        <v>208.47</v>
      </c>
      <c r="D9072" s="53" t="s">
        <v>13617</v>
      </c>
      <c r="E9072" s="55" t="s">
        <v>13616</v>
      </c>
      <c r="F9072" s="53" t="s">
        <v>201</v>
      </c>
    </row>
    <row r="9073" spans="1:6" x14ac:dyDescent="0.2">
      <c r="A9073" s="202" t="s">
        <v>15121</v>
      </c>
      <c r="B9073" s="203">
        <v>198.51</v>
      </c>
      <c r="D9073" s="53" t="s">
        <v>13618</v>
      </c>
      <c r="E9073" s="55" t="s">
        <v>13619</v>
      </c>
      <c r="F9073" s="53" t="s">
        <v>201</v>
      </c>
    </row>
    <row r="9074" spans="1:6" x14ac:dyDescent="0.2">
      <c r="A9074" s="202" t="s">
        <v>15122</v>
      </c>
      <c r="B9074" s="203">
        <v>373.71</v>
      </c>
      <c r="D9074" s="53" t="s">
        <v>13620</v>
      </c>
      <c r="E9074" s="55" t="s">
        <v>13619</v>
      </c>
      <c r="F9074" s="53" t="s">
        <v>201</v>
      </c>
    </row>
    <row r="9075" spans="1:6" x14ac:dyDescent="0.2">
      <c r="A9075" s="202" t="s">
        <v>15124</v>
      </c>
      <c r="B9075" s="203">
        <v>356.17</v>
      </c>
      <c r="D9075" s="53" t="s">
        <v>13621</v>
      </c>
      <c r="E9075" s="55" t="s">
        <v>13622</v>
      </c>
      <c r="F9075" s="53" t="s">
        <v>201</v>
      </c>
    </row>
    <row r="9076" spans="1:6" x14ac:dyDescent="0.2">
      <c r="A9076" s="202" t="s">
        <v>15125</v>
      </c>
      <c r="B9076" s="203">
        <v>488.55</v>
      </c>
      <c r="D9076" s="53" t="s">
        <v>13623</v>
      </c>
      <c r="E9076" s="55" t="s">
        <v>13622</v>
      </c>
      <c r="F9076" s="53" t="s">
        <v>201</v>
      </c>
    </row>
    <row r="9077" spans="1:6" x14ac:dyDescent="0.2">
      <c r="A9077" s="202" t="s">
        <v>15127</v>
      </c>
      <c r="B9077" s="203">
        <v>462.82</v>
      </c>
      <c r="D9077" s="53" t="s">
        <v>13624</v>
      </c>
      <c r="E9077" s="55" t="s">
        <v>13625</v>
      </c>
      <c r="F9077" s="53" t="s">
        <v>201</v>
      </c>
    </row>
    <row r="9078" spans="1:6" x14ac:dyDescent="0.2">
      <c r="A9078" s="202" t="s">
        <v>15128</v>
      </c>
      <c r="B9078" s="203">
        <v>215.98</v>
      </c>
      <c r="D9078" s="53" t="s">
        <v>13626</v>
      </c>
      <c r="E9078" s="55" t="s">
        <v>13625</v>
      </c>
      <c r="F9078" s="53" t="s">
        <v>201</v>
      </c>
    </row>
    <row r="9079" spans="1:6" x14ac:dyDescent="0.2">
      <c r="A9079" s="202" t="s">
        <v>15130</v>
      </c>
      <c r="B9079" s="203">
        <v>205.02</v>
      </c>
      <c r="D9079" s="53" t="s">
        <v>13627</v>
      </c>
      <c r="E9079" s="55" t="s">
        <v>13628</v>
      </c>
      <c r="F9079" s="53" t="s">
        <v>430</v>
      </c>
    </row>
    <row r="9080" spans="1:6" x14ac:dyDescent="0.2">
      <c r="A9080" s="202" t="s">
        <v>15131</v>
      </c>
      <c r="B9080" s="203">
        <v>377.93</v>
      </c>
      <c r="D9080" s="53" t="s">
        <v>13629</v>
      </c>
      <c r="E9080" s="55" t="s">
        <v>13628</v>
      </c>
      <c r="F9080" s="53" t="s">
        <v>430</v>
      </c>
    </row>
    <row r="9081" spans="1:6" x14ac:dyDescent="0.2">
      <c r="A9081" s="202" t="s">
        <v>15133</v>
      </c>
      <c r="B9081" s="203">
        <v>359.83</v>
      </c>
      <c r="D9081" s="53" t="s">
        <v>13630</v>
      </c>
      <c r="E9081" s="55" t="s">
        <v>13631</v>
      </c>
      <c r="F9081" s="53" t="s">
        <v>430</v>
      </c>
    </row>
    <row r="9082" spans="1:6" x14ac:dyDescent="0.2">
      <c r="A9082" s="202" t="s">
        <v>15134</v>
      </c>
      <c r="B9082" s="203">
        <v>495.59</v>
      </c>
      <c r="D9082" s="53" t="s">
        <v>13632</v>
      </c>
      <c r="E9082" s="55" t="s">
        <v>13631</v>
      </c>
      <c r="F9082" s="53" t="s">
        <v>430</v>
      </c>
    </row>
    <row r="9083" spans="1:6" x14ac:dyDescent="0.2">
      <c r="A9083" s="202" t="s">
        <v>15136</v>
      </c>
      <c r="B9083" s="203">
        <v>468.92</v>
      </c>
      <c r="D9083" s="53" t="s">
        <v>13633</v>
      </c>
      <c r="E9083" s="55" t="s">
        <v>13634</v>
      </c>
      <c r="F9083" s="53" t="s">
        <v>430</v>
      </c>
    </row>
    <row r="9084" spans="1:6" x14ac:dyDescent="0.2">
      <c r="A9084" s="202" t="s">
        <v>15137</v>
      </c>
      <c r="B9084" s="203">
        <v>317.83</v>
      </c>
      <c r="D9084" s="53" t="s">
        <v>13635</v>
      </c>
      <c r="E9084" s="55" t="s">
        <v>13634</v>
      </c>
      <c r="F9084" s="53" t="s">
        <v>430</v>
      </c>
    </row>
    <row r="9085" spans="1:6" x14ac:dyDescent="0.2">
      <c r="A9085" s="202" t="s">
        <v>15139</v>
      </c>
      <c r="B9085" s="203">
        <v>300.32</v>
      </c>
      <c r="D9085" s="53" t="s">
        <v>13636</v>
      </c>
      <c r="E9085" s="55" t="s">
        <v>13637</v>
      </c>
      <c r="F9085" s="53" t="s">
        <v>430</v>
      </c>
    </row>
    <row r="9086" spans="1:6" x14ac:dyDescent="0.2">
      <c r="A9086" s="202" t="s">
        <v>15140</v>
      </c>
      <c r="B9086" s="203">
        <v>569.24</v>
      </c>
      <c r="D9086" s="53" t="s">
        <v>13638</v>
      </c>
      <c r="E9086" s="55" t="s">
        <v>13637</v>
      </c>
      <c r="F9086" s="53" t="s">
        <v>430</v>
      </c>
    </row>
    <row r="9087" spans="1:6" x14ac:dyDescent="0.2">
      <c r="A9087" s="202" t="s">
        <v>15142</v>
      </c>
      <c r="B9087" s="203">
        <v>538.54999999999995</v>
      </c>
      <c r="D9087" s="53" t="s">
        <v>13639</v>
      </c>
      <c r="E9087" s="55" t="s">
        <v>13640</v>
      </c>
      <c r="F9087" s="53" t="s">
        <v>671</v>
      </c>
    </row>
    <row r="9088" spans="1:6" x14ac:dyDescent="0.2">
      <c r="A9088" s="202" t="s">
        <v>15143</v>
      </c>
      <c r="B9088" s="203">
        <v>738.64</v>
      </c>
      <c r="D9088" s="53" t="s">
        <v>13641</v>
      </c>
      <c r="E9088" s="55" t="s">
        <v>13640</v>
      </c>
      <c r="F9088" s="53" t="s">
        <v>671</v>
      </c>
    </row>
    <row r="9089" spans="1:6" x14ac:dyDescent="0.2">
      <c r="A9089" s="202" t="s">
        <v>15145</v>
      </c>
      <c r="B9089" s="203">
        <v>694.99</v>
      </c>
      <c r="D9089" s="53" t="s">
        <v>13642</v>
      </c>
      <c r="E9089" s="55" t="s">
        <v>13643</v>
      </c>
      <c r="F9089" s="53" t="s">
        <v>671</v>
      </c>
    </row>
    <row r="9090" spans="1:6" x14ac:dyDescent="0.2">
      <c r="A9090" s="202" t="s">
        <v>15146</v>
      </c>
      <c r="B9090" s="203">
        <v>330.5</v>
      </c>
      <c r="D9090" s="53" t="s">
        <v>13644</v>
      </c>
      <c r="E9090" s="55" t="s">
        <v>13643</v>
      </c>
      <c r="F9090" s="53" t="s">
        <v>671</v>
      </c>
    </row>
    <row r="9091" spans="1:6" x14ac:dyDescent="0.2">
      <c r="A9091" s="202" t="s">
        <v>15148</v>
      </c>
      <c r="B9091" s="203">
        <v>311.3</v>
      </c>
      <c r="D9091" s="53" t="s">
        <v>13645</v>
      </c>
      <c r="E9091" s="55" t="s">
        <v>13646</v>
      </c>
      <c r="F9091" s="53" t="s">
        <v>671</v>
      </c>
    </row>
    <row r="9092" spans="1:6" x14ac:dyDescent="0.2">
      <c r="A9092" s="202" t="s">
        <v>15149</v>
      </c>
      <c r="B9092" s="203">
        <v>584.26</v>
      </c>
      <c r="D9092" s="53" t="s">
        <v>13647</v>
      </c>
      <c r="E9092" s="55" t="s">
        <v>13646</v>
      </c>
      <c r="F9092" s="53" t="s">
        <v>671</v>
      </c>
    </row>
    <row r="9093" spans="1:6" x14ac:dyDescent="0.2">
      <c r="A9093" s="202" t="s">
        <v>15151</v>
      </c>
      <c r="B9093" s="203">
        <v>551.57000000000005</v>
      </c>
      <c r="D9093" s="53" t="s">
        <v>13648</v>
      </c>
      <c r="E9093" s="55" t="s">
        <v>13649</v>
      </c>
      <c r="F9093" s="53" t="s">
        <v>671</v>
      </c>
    </row>
    <row r="9094" spans="1:6" x14ac:dyDescent="0.2">
      <c r="A9094" s="202" t="s">
        <v>15152</v>
      </c>
      <c r="B9094" s="203">
        <v>760.23</v>
      </c>
      <c r="D9094" s="53" t="s">
        <v>13650</v>
      </c>
      <c r="E9094" s="55" t="s">
        <v>13649</v>
      </c>
      <c r="F9094" s="53" t="s">
        <v>671</v>
      </c>
    </row>
    <row r="9095" spans="1:6" x14ac:dyDescent="0.2">
      <c r="A9095" s="202" t="s">
        <v>15154</v>
      </c>
      <c r="B9095" s="203">
        <v>713.7</v>
      </c>
      <c r="D9095" s="53" t="s">
        <v>13651</v>
      </c>
      <c r="E9095" s="55" t="s">
        <v>13652</v>
      </c>
      <c r="F9095" s="53" t="s">
        <v>671</v>
      </c>
    </row>
    <row r="9096" spans="1:6" x14ac:dyDescent="0.2">
      <c r="A9096" s="202" t="s">
        <v>15155</v>
      </c>
      <c r="B9096" s="203">
        <v>339.89</v>
      </c>
      <c r="D9096" s="53" t="s">
        <v>13653</v>
      </c>
      <c r="E9096" s="55" t="s">
        <v>13652</v>
      </c>
      <c r="F9096" s="53" t="s">
        <v>671</v>
      </c>
    </row>
    <row r="9097" spans="1:6" x14ac:dyDescent="0.2">
      <c r="A9097" s="202" t="s">
        <v>15157</v>
      </c>
      <c r="B9097" s="203">
        <v>319.43</v>
      </c>
      <c r="D9097" s="53" t="s">
        <v>13654</v>
      </c>
      <c r="E9097" s="55" t="s">
        <v>13655</v>
      </c>
      <c r="F9097" s="53" t="s">
        <v>671</v>
      </c>
    </row>
    <row r="9098" spans="1:6" x14ac:dyDescent="0.2">
      <c r="A9098" s="202" t="s">
        <v>15158</v>
      </c>
      <c r="B9098" s="203">
        <v>603.03</v>
      </c>
      <c r="D9098" s="53" t="s">
        <v>13656</v>
      </c>
      <c r="E9098" s="55" t="s">
        <v>13655</v>
      </c>
      <c r="F9098" s="53" t="s">
        <v>671</v>
      </c>
    </row>
    <row r="9099" spans="1:6" x14ac:dyDescent="0.2">
      <c r="A9099" s="202" t="s">
        <v>15160</v>
      </c>
      <c r="B9099" s="203">
        <v>567.84</v>
      </c>
      <c r="D9099" s="53" t="s">
        <v>13657</v>
      </c>
      <c r="E9099" s="55" t="s">
        <v>13658</v>
      </c>
      <c r="F9099" s="53" t="s">
        <v>671</v>
      </c>
    </row>
    <row r="9100" spans="1:6" x14ac:dyDescent="0.2">
      <c r="A9100" s="202" t="s">
        <v>15161</v>
      </c>
      <c r="B9100" s="203">
        <v>800.6</v>
      </c>
      <c r="D9100" s="53" t="s">
        <v>13659</v>
      </c>
      <c r="E9100" s="55" t="s">
        <v>13658</v>
      </c>
      <c r="F9100" s="53" t="s">
        <v>671</v>
      </c>
    </row>
    <row r="9101" spans="1:6" x14ac:dyDescent="0.2">
      <c r="A9101" s="202" t="s">
        <v>15163</v>
      </c>
      <c r="B9101" s="203">
        <v>748.68</v>
      </c>
      <c r="D9101" s="53" t="s">
        <v>13660</v>
      </c>
      <c r="E9101" s="55" t="s">
        <v>13661</v>
      </c>
      <c r="F9101" s="53" t="s">
        <v>671</v>
      </c>
    </row>
    <row r="9102" spans="1:6" x14ac:dyDescent="0.2">
      <c r="A9102" s="202" t="s">
        <v>15164</v>
      </c>
      <c r="B9102" s="203">
        <v>133.6</v>
      </c>
      <c r="D9102" s="53" t="s">
        <v>13662</v>
      </c>
      <c r="E9102" s="55" t="s">
        <v>13661</v>
      </c>
      <c r="F9102" s="53" t="s">
        <v>671</v>
      </c>
    </row>
    <row r="9103" spans="1:6" x14ac:dyDescent="0.2">
      <c r="A9103" s="202" t="s">
        <v>15166</v>
      </c>
      <c r="B9103" s="203">
        <v>126.1</v>
      </c>
      <c r="D9103" s="53" t="s">
        <v>13663</v>
      </c>
      <c r="E9103" s="55" t="s">
        <v>13664</v>
      </c>
      <c r="F9103" s="53" t="s">
        <v>671</v>
      </c>
    </row>
    <row r="9104" spans="1:6" x14ac:dyDescent="0.2">
      <c r="A9104" s="202" t="s">
        <v>15167</v>
      </c>
      <c r="B9104" s="203">
        <v>180.36</v>
      </c>
      <c r="D9104" s="53" t="s">
        <v>13665</v>
      </c>
      <c r="E9104" s="55" t="s">
        <v>13664</v>
      </c>
      <c r="F9104" s="53" t="s">
        <v>671</v>
      </c>
    </row>
    <row r="9105" spans="1:6" x14ac:dyDescent="0.2">
      <c r="A9105" s="202" t="s">
        <v>15169</v>
      </c>
      <c r="B9105" s="203">
        <v>170.23</v>
      </c>
      <c r="D9105" s="53" t="s">
        <v>13666</v>
      </c>
      <c r="E9105" s="55" t="s">
        <v>13667</v>
      </c>
      <c r="F9105" s="53" t="s">
        <v>671</v>
      </c>
    </row>
    <row r="9106" spans="1:6" x14ac:dyDescent="0.2">
      <c r="A9106" s="202" t="s">
        <v>15170</v>
      </c>
      <c r="B9106" s="203">
        <v>213.76</v>
      </c>
      <c r="D9106" s="53" t="s">
        <v>13668</v>
      </c>
      <c r="E9106" s="55" t="s">
        <v>13667</v>
      </c>
      <c r="F9106" s="53" t="s">
        <v>671</v>
      </c>
    </row>
    <row r="9107" spans="1:6" x14ac:dyDescent="0.2">
      <c r="A9107" s="202" t="s">
        <v>15172</v>
      </c>
      <c r="B9107" s="203">
        <v>201.76</v>
      </c>
      <c r="D9107" s="53" t="s">
        <v>13669</v>
      </c>
      <c r="E9107" s="55" t="s">
        <v>13670</v>
      </c>
      <c r="F9107" s="53" t="s">
        <v>671</v>
      </c>
    </row>
    <row r="9108" spans="1:6" x14ac:dyDescent="0.2">
      <c r="A9108" s="202" t="s">
        <v>15173</v>
      </c>
      <c r="B9108" s="203">
        <v>227.12</v>
      </c>
      <c r="D9108" s="53" t="s">
        <v>13671</v>
      </c>
      <c r="E9108" s="55" t="s">
        <v>13670</v>
      </c>
      <c r="F9108" s="53" t="s">
        <v>671</v>
      </c>
    </row>
    <row r="9109" spans="1:6" x14ac:dyDescent="0.2">
      <c r="A9109" s="202" t="s">
        <v>15175</v>
      </c>
      <c r="B9109" s="203">
        <v>214.37</v>
      </c>
      <c r="D9109" s="53" t="s">
        <v>13672</v>
      </c>
      <c r="E9109" s="55" t="s">
        <v>13673</v>
      </c>
      <c r="F9109" s="53" t="s">
        <v>671</v>
      </c>
    </row>
    <row r="9110" spans="1:6" x14ac:dyDescent="0.2">
      <c r="A9110" s="202" t="s">
        <v>15176</v>
      </c>
      <c r="B9110" s="203">
        <v>306.61</v>
      </c>
      <c r="D9110" s="53" t="s">
        <v>13674</v>
      </c>
      <c r="E9110" s="55" t="s">
        <v>13673</v>
      </c>
      <c r="F9110" s="53" t="s">
        <v>671</v>
      </c>
    </row>
    <row r="9111" spans="1:6" x14ac:dyDescent="0.2">
      <c r="A9111" s="202" t="s">
        <v>15178</v>
      </c>
      <c r="B9111" s="203">
        <v>289.39999999999998</v>
      </c>
      <c r="D9111" s="53" t="s">
        <v>13675</v>
      </c>
      <c r="E9111" s="55" t="s">
        <v>13676</v>
      </c>
      <c r="F9111" s="53" t="s">
        <v>671</v>
      </c>
    </row>
    <row r="9112" spans="1:6" x14ac:dyDescent="0.2">
      <c r="A9112" s="202" t="s">
        <v>15179</v>
      </c>
      <c r="B9112" s="203">
        <v>363.39</v>
      </c>
      <c r="D9112" s="53" t="s">
        <v>13677</v>
      </c>
      <c r="E9112" s="55" t="s">
        <v>13676</v>
      </c>
      <c r="F9112" s="53" t="s">
        <v>671</v>
      </c>
    </row>
    <row r="9113" spans="1:6" x14ac:dyDescent="0.2">
      <c r="A9113" s="202" t="s">
        <v>15181</v>
      </c>
      <c r="B9113" s="203">
        <v>343</v>
      </c>
      <c r="D9113" s="53" t="s">
        <v>13678</v>
      </c>
      <c r="E9113" s="55" t="s">
        <v>13679</v>
      </c>
      <c r="F9113" s="53" t="s">
        <v>671</v>
      </c>
    </row>
    <row r="9114" spans="1:6" x14ac:dyDescent="0.2">
      <c r="A9114" s="202" t="s">
        <v>15182</v>
      </c>
      <c r="B9114" s="203">
        <v>19.100000000000001</v>
      </c>
      <c r="D9114" s="53" t="s">
        <v>13680</v>
      </c>
      <c r="E9114" s="55" t="s">
        <v>13679</v>
      </c>
      <c r="F9114" s="53" t="s">
        <v>671</v>
      </c>
    </row>
    <row r="9115" spans="1:6" x14ac:dyDescent="0.2">
      <c r="A9115" s="202" t="s">
        <v>15184</v>
      </c>
      <c r="B9115" s="203">
        <v>18.03</v>
      </c>
      <c r="D9115" s="53" t="s">
        <v>13681</v>
      </c>
      <c r="E9115" s="55" t="s">
        <v>13682</v>
      </c>
      <c r="F9115" s="53" t="s">
        <v>671</v>
      </c>
    </row>
    <row r="9116" spans="1:6" x14ac:dyDescent="0.2">
      <c r="A9116" s="202" t="s">
        <v>15185</v>
      </c>
      <c r="B9116" s="203">
        <v>156.6</v>
      </c>
      <c r="D9116" s="53" t="s">
        <v>13683</v>
      </c>
      <c r="E9116" s="55" t="s">
        <v>13682</v>
      </c>
      <c r="F9116" s="53" t="s">
        <v>671</v>
      </c>
    </row>
    <row r="9117" spans="1:6" x14ac:dyDescent="0.2">
      <c r="A9117" s="202" t="s">
        <v>15187</v>
      </c>
      <c r="B9117" s="203">
        <v>135.71</v>
      </c>
      <c r="D9117" s="53" t="s">
        <v>13684</v>
      </c>
      <c r="E9117" s="55" t="s">
        <v>13685</v>
      </c>
      <c r="F9117" s="53" t="s">
        <v>671</v>
      </c>
    </row>
    <row r="9118" spans="1:6" x14ac:dyDescent="0.2">
      <c r="A9118" s="202" t="s">
        <v>15188</v>
      </c>
      <c r="B9118" s="203">
        <v>203.58</v>
      </c>
      <c r="D9118" s="53" t="s">
        <v>13686</v>
      </c>
      <c r="E9118" s="55" t="s">
        <v>13685</v>
      </c>
      <c r="F9118" s="53" t="s">
        <v>671</v>
      </c>
    </row>
    <row r="9119" spans="1:6" x14ac:dyDescent="0.2">
      <c r="A9119" s="202" t="s">
        <v>15190</v>
      </c>
      <c r="B9119" s="203">
        <v>176.42</v>
      </c>
      <c r="D9119" s="53" t="s">
        <v>13687</v>
      </c>
      <c r="E9119" s="55" t="s">
        <v>13688</v>
      </c>
      <c r="F9119" s="53" t="s">
        <v>671</v>
      </c>
    </row>
    <row r="9120" spans="1:6" x14ac:dyDescent="0.2">
      <c r="A9120" s="202" t="s">
        <v>15191</v>
      </c>
      <c r="B9120" s="203">
        <v>360.18</v>
      </c>
      <c r="D9120" s="53" t="s">
        <v>13689</v>
      </c>
      <c r="E9120" s="55" t="s">
        <v>13688</v>
      </c>
      <c r="F9120" s="53" t="s">
        <v>671</v>
      </c>
    </row>
    <row r="9121" spans="1:6" x14ac:dyDescent="0.2">
      <c r="A9121" s="202" t="s">
        <v>15193</v>
      </c>
      <c r="B9121" s="203">
        <v>312.13</v>
      </c>
      <c r="D9121" s="53" t="s">
        <v>13690</v>
      </c>
      <c r="E9121" s="55" t="s">
        <v>13691</v>
      </c>
      <c r="F9121" s="53" t="s">
        <v>671</v>
      </c>
    </row>
    <row r="9122" spans="1:6" x14ac:dyDescent="0.2">
      <c r="A9122" s="202" t="s">
        <v>15194</v>
      </c>
      <c r="B9122" s="203">
        <v>422.82</v>
      </c>
      <c r="D9122" s="53" t="s">
        <v>13692</v>
      </c>
      <c r="E9122" s="55" t="s">
        <v>13691</v>
      </c>
      <c r="F9122" s="53" t="s">
        <v>671</v>
      </c>
    </row>
    <row r="9123" spans="1:6" x14ac:dyDescent="0.2">
      <c r="A9123" s="202" t="s">
        <v>15196</v>
      </c>
      <c r="B9123" s="203">
        <v>366.42</v>
      </c>
      <c r="D9123" s="53" t="s">
        <v>13693</v>
      </c>
      <c r="E9123" s="55" t="s">
        <v>13694</v>
      </c>
      <c r="F9123" s="53" t="s">
        <v>671</v>
      </c>
    </row>
    <row r="9124" spans="1:6" x14ac:dyDescent="0.2">
      <c r="A9124" s="202" t="s">
        <v>15197</v>
      </c>
      <c r="B9124" s="203">
        <v>470.54</v>
      </c>
      <c r="D9124" s="53" t="s">
        <v>13695</v>
      </c>
      <c r="E9124" s="55" t="s">
        <v>13694</v>
      </c>
      <c r="F9124" s="53" t="s">
        <v>671</v>
      </c>
    </row>
    <row r="9125" spans="1:6" x14ac:dyDescent="0.2">
      <c r="A9125" s="202" t="s">
        <v>15199</v>
      </c>
      <c r="B9125" s="203">
        <v>452.56</v>
      </c>
      <c r="D9125" s="53" t="s">
        <v>13696</v>
      </c>
      <c r="E9125" s="55" t="s">
        <v>13697</v>
      </c>
      <c r="F9125" s="53" t="s">
        <v>671</v>
      </c>
    </row>
    <row r="9126" spans="1:6" x14ac:dyDescent="0.2">
      <c r="A9126" s="202" t="s">
        <v>15200</v>
      </c>
      <c r="B9126" s="203">
        <v>705.82</v>
      </c>
      <c r="D9126" s="53" t="s">
        <v>13698</v>
      </c>
      <c r="E9126" s="55" t="s">
        <v>13697</v>
      </c>
      <c r="F9126" s="53" t="s">
        <v>671</v>
      </c>
    </row>
    <row r="9127" spans="1:6" x14ac:dyDescent="0.2">
      <c r="A9127" s="202" t="s">
        <v>15202</v>
      </c>
      <c r="B9127" s="203">
        <v>678.84</v>
      </c>
      <c r="D9127" s="53" t="s">
        <v>13699</v>
      </c>
      <c r="E9127" s="55" t="s">
        <v>13700</v>
      </c>
      <c r="F9127" s="53" t="s">
        <v>671</v>
      </c>
    </row>
    <row r="9128" spans="1:6" x14ac:dyDescent="0.2">
      <c r="A9128" s="202" t="s">
        <v>15203</v>
      </c>
      <c r="B9128" s="203">
        <v>815.61</v>
      </c>
      <c r="D9128" s="53" t="s">
        <v>13701</v>
      </c>
      <c r="E9128" s="55" t="s">
        <v>13700</v>
      </c>
      <c r="F9128" s="53" t="s">
        <v>671</v>
      </c>
    </row>
    <row r="9129" spans="1:6" x14ac:dyDescent="0.2">
      <c r="A9129" s="202" t="s">
        <v>15205</v>
      </c>
      <c r="B9129" s="203">
        <v>784.44</v>
      </c>
      <c r="D9129" s="53" t="s">
        <v>13702</v>
      </c>
      <c r="E9129" s="55" t="s">
        <v>13703</v>
      </c>
      <c r="F9129" s="53" t="s">
        <v>671</v>
      </c>
    </row>
    <row r="9130" spans="1:6" x14ac:dyDescent="0.2">
      <c r="A9130" s="202" t="s">
        <v>15206</v>
      </c>
      <c r="B9130" s="203">
        <v>941.09</v>
      </c>
      <c r="D9130" s="53" t="s">
        <v>13704</v>
      </c>
      <c r="E9130" s="55" t="s">
        <v>13703</v>
      </c>
      <c r="F9130" s="53" t="s">
        <v>671</v>
      </c>
    </row>
    <row r="9131" spans="1:6" x14ac:dyDescent="0.2">
      <c r="A9131" s="202" t="s">
        <v>15208</v>
      </c>
      <c r="B9131" s="203">
        <v>905.12</v>
      </c>
      <c r="D9131" s="53" t="s">
        <v>13705</v>
      </c>
      <c r="E9131" s="55" t="s">
        <v>13706</v>
      </c>
      <c r="F9131" s="53" t="s">
        <v>671</v>
      </c>
    </row>
    <row r="9132" spans="1:6" x14ac:dyDescent="0.2">
      <c r="A9132" s="202" t="s">
        <v>15209</v>
      </c>
      <c r="B9132" s="203">
        <v>1176.3599999999999</v>
      </c>
      <c r="D9132" s="53" t="s">
        <v>13707</v>
      </c>
      <c r="E9132" s="55" t="s">
        <v>13706</v>
      </c>
      <c r="F9132" s="53" t="s">
        <v>671</v>
      </c>
    </row>
    <row r="9133" spans="1:6" x14ac:dyDescent="0.2">
      <c r="A9133" s="202" t="s">
        <v>15211</v>
      </c>
      <c r="B9133" s="203">
        <v>1131.4000000000001</v>
      </c>
      <c r="D9133" s="53" t="s">
        <v>13708</v>
      </c>
      <c r="E9133" s="55" t="s">
        <v>13709</v>
      </c>
      <c r="F9133" s="53" t="s">
        <v>671</v>
      </c>
    </row>
    <row r="9134" spans="1:6" x14ac:dyDescent="0.2">
      <c r="A9134" s="202" t="s">
        <v>15212</v>
      </c>
      <c r="B9134" s="203">
        <v>1458.69</v>
      </c>
      <c r="D9134" s="53" t="s">
        <v>13710</v>
      </c>
      <c r="E9134" s="55" t="s">
        <v>13709</v>
      </c>
      <c r="F9134" s="53" t="s">
        <v>671</v>
      </c>
    </row>
    <row r="9135" spans="1:6" x14ac:dyDescent="0.2">
      <c r="A9135" s="202" t="s">
        <v>15214</v>
      </c>
      <c r="B9135" s="203">
        <v>1402.94</v>
      </c>
      <c r="D9135" s="53" t="s">
        <v>13711</v>
      </c>
      <c r="E9135" s="55" t="s">
        <v>13712</v>
      </c>
      <c r="F9135" s="53" t="s">
        <v>1147</v>
      </c>
    </row>
    <row r="9136" spans="1:6" x14ac:dyDescent="0.2">
      <c r="A9136" s="202" t="s">
        <v>15215</v>
      </c>
      <c r="B9136" s="203">
        <v>168.11</v>
      </c>
      <c r="D9136" s="53" t="s">
        <v>13713</v>
      </c>
      <c r="E9136" s="55" t="s">
        <v>13712</v>
      </c>
      <c r="F9136" s="53" t="s">
        <v>1147</v>
      </c>
    </row>
    <row r="9137" spans="1:6" x14ac:dyDescent="0.2">
      <c r="A9137" s="202" t="s">
        <v>15217</v>
      </c>
      <c r="B9137" s="203">
        <v>147.03</v>
      </c>
      <c r="D9137" s="53" t="s">
        <v>13714</v>
      </c>
      <c r="E9137" s="55" t="s">
        <v>13715</v>
      </c>
      <c r="F9137" s="53" t="s">
        <v>201</v>
      </c>
    </row>
    <row r="9138" spans="1:6" x14ac:dyDescent="0.2">
      <c r="A9138" s="202" t="s">
        <v>15218</v>
      </c>
      <c r="B9138" s="203">
        <v>263.83</v>
      </c>
      <c r="D9138" s="53" t="s">
        <v>13716</v>
      </c>
      <c r="E9138" s="55" t="s">
        <v>13715</v>
      </c>
      <c r="F9138" s="53" t="s">
        <v>201</v>
      </c>
    </row>
    <row r="9139" spans="1:6" x14ac:dyDescent="0.2">
      <c r="A9139" s="202" t="s">
        <v>15220</v>
      </c>
      <c r="B9139" s="203">
        <v>230.48</v>
      </c>
      <c r="D9139" s="53" t="s">
        <v>13717</v>
      </c>
      <c r="E9139" s="55" t="s">
        <v>13718</v>
      </c>
      <c r="F9139" s="53" t="s">
        <v>201</v>
      </c>
    </row>
    <row r="9140" spans="1:6" x14ac:dyDescent="0.2">
      <c r="A9140" s="202" t="s">
        <v>15221</v>
      </c>
      <c r="B9140" s="203">
        <v>287.95</v>
      </c>
      <c r="D9140" s="53" t="s">
        <v>13719</v>
      </c>
      <c r="E9140" s="55" t="s">
        <v>13718</v>
      </c>
      <c r="F9140" s="53" t="s">
        <v>201</v>
      </c>
    </row>
    <row r="9141" spans="1:6" x14ac:dyDescent="0.2">
      <c r="A9141" s="202" t="s">
        <v>15223</v>
      </c>
      <c r="B9141" s="203">
        <v>251.94</v>
      </c>
      <c r="D9141" s="53" t="s">
        <v>13720</v>
      </c>
      <c r="E9141" s="55" t="s">
        <v>13721</v>
      </c>
      <c r="F9141" s="53" t="s">
        <v>201</v>
      </c>
    </row>
    <row r="9142" spans="1:6" x14ac:dyDescent="0.2">
      <c r="A9142" s="202" t="s">
        <v>15224</v>
      </c>
      <c r="B9142" s="203">
        <v>335.83</v>
      </c>
      <c r="D9142" s="53" t="s">
        <v>13722</v>
      </c>
      <c r="E9142" s="55" t="s">
        <v>13721</v>
      </c>
      <c r="F9142" s="53" t="s">
        <v>201</v>
      </c>
    </row>
    <row r="9143" spans="1:6" x14ac:dyDescent="0.2">
      <c r="A9143" s="202" t="s">
        <v>15226</v>
      </c>
      <c r="B9143" s="203">
        <v>293.86</v>
      </c>
      <c r="D9143" s="53" t="s">
        <v>13723</v>
      </c>
      <c r="E9143" s="55" t="s">
        <v>13724</v>
      </c>
      <c r="F9143" s="53" t="s">
        <v>201</v>
      </c>
    </row>
    <row r="9144" spans="1:6" x14ac:dyDescent="0.2">
      <c r="A9144" s="202" t="s">
        <v>15227</v>
      </c>
      <c r="B9144" s="203">
        <v>360.98</v>
      </c>
      <c r="D9144" s="53" t="s">
        <v>13725</v>
      </c>
      <c r="E9144" s="55" t="s">
        <v>13724</v>
      </c>
      <c r="F9144" s="53" t="s">
        <v>201</v>
      </c>
    </row>
    <row r="9145" spans="1:6" x14ac:dyDescent="0.2">
      <c r="A9145" s="202" t="s">
        <v>15229</v>
      </c>
      <c r="B9145" s="203">
        <v>316.22000000000003</v>
      </c>
      <c r="D9145" s="53" t="s">
        <v>13726</v>
      </c>
      <c r="E9145" s="55" t="s">
        <v>13727</v>
      </c>
      <c r="F9145" s="53" t="s">
        <v>201</v>
      </c>
    </row>
    <row r="9146" spans="1:6" x14ac:dyDescent="0.2">
      <c r="A9146" s="202" t="s">
        <v>15230</v>
      </c>
      <c r="B9146" s="203">
        <v>391.51</v>
      </c>
      <c r="D9146" s="53" t="s">
        <v>13728</v>
      </c>
      <c r="E9146" s="55" t="s">
        <v>13727</v>
      </c>
      <c r="F9146" s="53" t="s">
        <v>201</v>
      </c>
    </row>
    <row r="9147" spans="1:6" x14ac:dyDescent="0.2">
      <c r="A9147" s="202" t="s">
        <v>15232</v>
      </c>
      <c r="B9147" s="203">
        <v>343.59</v>
      </c>
      <c r="D9147" s="53" t="s">
        <v>13729</v>
      </c>
      <c r="E9147" s="55" t="s">
        <v>13730</v>
      </c>
      <c r="F9147" s="53" t="s">
        <v>201</v>
      </c>
    </row>
    <row r="9148" spans="1:6" x14ac:dyDescent="0.2">
      <c r="A9148" s="202" t="s">
        <v>15233</v>
      </c>
      <c r="B9148" s="203">
        <v>201.74</v>
      </c>
      <c r="D9148" s="53" t="s">
        <v>13731</v>
      </c>
      <c r="E9148" s="55" t="s">
        <v>13730</v>
      </c>
      <c r="F9148" s="53" t="s">
        <v>201</v>
      </c>
    </row>
    <row r="9149" spans="1:6" x14ac:dyDescent="0.2">
      <c r="A9149" s="202" t="s">
        <v>15235</v>
      </c>
      <c r="B9149" s="203">
        <v>176.55</v>
      </c>
      <c r="D9149" s="53" t="s">
        <v>13732</v>
      </c>
      <c r="E9149" s="55" t="s">
        <v>13733</v>
      </c>
      <c r="F9149" s="53" t="s">
        <v>1147</v>
      </c>
    </row>
    <row r="9150" spans="1:6" x14ac:dyDescent="0.2">
      <c r="A9150" s="202" t="s">
        <v>15236</v>
      </c>
      <c r="B9150" s="203">
        <v>299.14999999999998</v>
      </c>
      <c r="D9150" s="53" t="s">
        <v>13734</v>
      </c>
      <c r="E9150" s="55" t="s">
        <v>13733</v>
      </c>
      <c r="F9150" s="53" t="s">
        <v>1147</v>
      </c>
    </row>
    <row r="9151" spans="1:6" x14ac:dyDescent="0.2">
      <c r="A9151" s="202" t="s">
        <v>15238</v>
      </c>
      <c r="B9151" s="203">
        <v>262.11</v>
      </c>
      <c r="D9151" s="53" t="s">
        <v>13735</v>
      </c>
      <c r="E9151" s="55" t="s">
        <v>13736</v>
      </c>
      <c r="F9151" s="53" t="s">
        <v>1147</v>
      </c>
    </row>
    <row r="9152" spans="1:6" x14ac:dyDescent="0.2">
      <c r="A9152" s="202" t="s">
        <v>15239</v>
      </c>
      <c r="B9152" s="203">
        <v>169.78</v>
      </c>
      <c r="D9152" s="53" t="s">
        <v>13737</v>
      </c>
      <c r="E9152" s="55" t="s">
        <v>13736</v>
      </c>
      <c r="F9152" s="53" t="s">
        <v>1147</v>
      </c>
    </row>
    <row r="9153" spans="1:6" x14ac:dyDescent="0.2">
      <c r="A9153" s="202" t="s">
        <v>15241</v>
      </c>
      <c r="B9153" s="203">
        <v>148.66</v>
      </c>
      <c r="D9153" s="53" t="s">
        <v>13738</v>
      </c>
      <c r="E9153" s="55" t="s">
        <v>13739</v>
      </c>
      <c r="F9153" s="53" t="s">
        <v>1147</v>
      </c>
    </row>
    <row r="9154" spans="1:6" x14ac:dyDescent="0.2">
      <c r="A9154" s="202" t="s">
        <v>15242</v>
      </c>
      <c r="B9154" s="203">
        <v>253.04</v>
      </c>
      <c r="D9154" s="53" t="s">
        <v>13740</v>
      </c>
      <c r="E9154" s="55" t="s">
        <v>13739</v>
      </c>
      <c r="F9154" s="53" t="s">
        <v>1147</v>
      </c>
    </row>
    <row r="9155" spans="1:6" x14ac:dyDescent="0.2">
      <c r="A9155" s="202" t="s">
        <v>15244</v>
      </c>
      <c r="B9155" s="203">
        <v>221.25</v>
      </c>
      <c r="D9155" s="53" t="s">
        <v>13741</v>
      </c>
      <c r="E9155" s="55" t="s">
        <v>13742</v>
      </c>
      <c r="F9155" s="53" t="s">
        <v>1147</v>
      </c>
    </row>
    <row r="9156" spans="1:6" x14ac:dyDescent="0.2">
      <c r="A9156" s="202" t="s">
        <v>15245</v>
      </c>
      <c r="B9156" s="203">
        <v>403.65</v>
      </c>
      <c r="D9156" s="53" t="s">
        <v>13743</v>
      </c>
      <c r="E9156" s="55" t="s">
        <v>13742</v>
      </c>
      <c r="F9156" s="53" t="s">
        <v>1147</v>
      </c>
    </row>
    <row r="9157" spans="1:6" x14ac:dyDescent="0.2">
      <c r="A9157" s="202" t="s">
        <v>15247</v>
      </c>
      <c r="B9157" s="203">
        <v>365.28</v>
      </c>
      <c r="D9157" s="53" t="s">
        <v>13744</v>
      </c>
      <c r="E9157" s="55" t="s">
        <v>13745</v>
      </c>
      <c r="F9157" s="53" t="s">
        <v>1147</v>
      </c>
    </row>
    <row r="9158" spans="1:6" x14ac:dyDescent="0.2">
      <c r="A9158" s="202" t="s">
        <v>15248</v>
      </c>
      <c r="B9158" s="203">
        <v>47.11</v>
      </c>
      <c r="D9158" s="53" t="s">
        <v>13746</v>
      </c>
      <c r="E9158" s="55" t="s">
        <v>13745</v>
      </c>
      <c r="F9158" s="53" t="s">
        <v>1147</v>
      </c>
    </row>
    <row r="9159" spans="1:6" x14ac:dyDescent="0.2">
      <c r="A9159" s="202" t="s">
        <v>15250</v>
      </c>
      <c r="B9159" s="203">
        <v>44.44</v>
      </c>
      <c r="D9159" s="53" t="s">
        <v>13747</v>
      </c>
      <c r="E9159" s="55" t="s">
        <v>13748</v>
      </c>
      <c r="F9159" s="53" t="s">
        <v>1147</v>
      </c>
    </row>
    <row r="9160" spans="1:6" x14ac:dyDescent="0.2">
      <c r="A9160" s="202" t="s">
        <v>15251</v>
      </c>
      <c r="B9160" s="203">
        <v>40.57</v>
      </c>
      <c r="D9160" s="53" t="s">
        <v>13749</v>
      </c>
      <c r="E9160" s="55" t="s">
        <v>13748</v>
      </c>
      <c r="F9160" s="53" t="s">
        <v>1147</v>
      </c>
    </row>
    <row r="9161" spans="1:6" x14ac:dyDescent="0.2">
      <c r="A9161" s="202" t="s">
        <v>15253</v>
      </c>
      <c r="B9161" s="203">
        <v>37.78</v>
      </c>
      <c r="D9161" s="53" t="s">
        <v>13750</v>
      </c>
      <c r="E9161" s="55" t="s">
        <v>13751</v>
      </c>
      <c r="F9161" s="53" t="s">
        <v>1147</v>
      </c>
    </row>
    <row r="9162" spans="1:6" x14ac:dyDescent="0.2">
      <c r="A9162" s="202" t="s">
        <v>15254</v>
      </c>
      <c r="B9162" s="203">
        <v>12.02</v>
      </c>
      <c r="D9162" s="53" t="s">
        <v>13752</v>
      </c>
      <c r="E9162" s="55" t="s">
        <v>13751</v>
      </c>
      <c r="F9162" s="53" t="s">
        <v>1147</v>
      </c>
    </row>
    <row r="9163" spans="1:6" x14ac:dyDescent="0.2">
      <c r="A9163" s="202" t="s">
        <v>15256</v>
      </c>
      <c r="B9163" s="203">
        <v>12.02</v>
      </c>
      <c r="D9163" s="53" t="s">
        <v>13753</v>
      </c>
      <c r="E9163" s="55" t="s">
        <v>13754</v>
      </c>
      <c r="F9163" s="53" t="s">
        <v>1147</v>
      </c>
    </row>
    <row r="9164" spans="1:6" x14ac:dyDescent="0.2">
      <c r="A9164" s="202" t="s">
        <v>15257</v>
      </c>
      <c r="B9164" s="203">
        <v>13.31</v>
      </c>
      <c r="D9164" s="53" t="s">
        <v>13755</v>
      </c>
      <c r="E9164" s="55" t="s">
        <v>13754</v>
      </c>
      <c r="F9164" s="53" t="s">
        <v>1147</v>
      </c>
    </row>
    <row r="9165" spans="1:6" x14ac:dyDescent="0.2">
      <c r="A9165" s="202" t="s">
        <v>15259</v>
      </c>
      <c r="B9165" s="203">
        <v>13.31</v>
      </c>
      <c r="D9165" s="53" t="s">
        <v>13756</v>
      </c>
      <c r="E9165" s="55" t="s">
        <v>13757</v>
      </c>
      <c r="F9165" s="53" t="s">
        <v>1147</v>
      </c>
    </row>
    <row r="9166" spans="1:6" x14ac:dyDescent="0.2">
      <c r="A9166" s="202" t="s">
        <v>15260</v>
      </c>
      <c r="B9166" s="203">
        <v>30.82</v>
      </c>
      <c r="D9166" s="53" t="s">
        <v>13758</v>
      </c>
      <c r="E9166" s="55" t="s">
        <v>13757</v>
      </c>
      <c r="F9166" s="53" t="s">
        <v>1147</v>
      </c>
    </row>
    <row r="9167" spans="1:6" x14ac:dyDescent="0.2">
      <c r="A9167" s="202" t="s">
        <v>15262</v>
      </c>
      <c r="B9167" s="203">
        <v>30.57</v>
      </c>
      <c r="D9167" s="53" t="s">
        <v>13759</v>
      </c>
      <c r="E9167" s="55" t="s">
        <v>13760</v>
      </c>
      <c r="F9167" s="53" t="s">
        <v>1147</v>
      </c>
    </row>
    <row r="9168" spans="1:6" x14ac:dyDescent="0.2">
      <c r="A9168" s="202" t="s">
        <v>15263</v>
      </c>
      <c r="B9168" s="203">
        <v>30.9</v>
      </c>
      <c r="D9168" s="53" t="s">
        <v>13761</v>
      </c>
      <c r="E9168" s="55" t="s">
        <v>13760</v>
      </c>
      <c r="F9168" s="53" t="s">
        <v>1147</v>
      </c>
    </row>
    <row r="9169" spans="1:6" x14ac:dyDescent="0.2">
      <c r="A9169" s="202" t="s">
        <v>15265</v>
      </c>
      <c r="B9169" s="203">
        <v>30.82</v>
      </c>
      <c r="D9169" s="53" t="s">
        <v>13762</v>
      </c>
      <c r="E9169" s="55" t="s">
        <v>13763</v>
      </c>
      <c r="F9169" s="53" t="s">
        <v>1147</v>
      </c>
    </row>
    <row r="9170" spans="1:6" x14ac:dyDescent="0.2">
      <c r="A9170" s="202" t="s">
        <v>15266</v>
      </c>
      <c r="B9170" s="203">
        <v>9.3699999999999992</v>
      </c>
      <c r="D9170" s="53" t="s">
        <v>13764</v>
      </c>
      <c r="E9170" s="55" t="s">
        <v>13763</v>
      </c>
      <c r="F9170" s="53" t="s">
        <v>1147</v>
      </c>
    </row>
    <row r="9171" spans="1:6" x14ac:dyDescent="0.2">
      <c r="A9171" s="202" t="s">
        <v>15268</v>
      </c>
      <c r="B9171" s="203">
        <v>9.3699999999999992</v>
      </c>
      <c r="D9171" s="53" t="s">
        <v>13765</v>
      </c>
      <c r="E9171" s="55" t="s">
        <v>13766</v>
      </c>
      <c r="F9171" s="53" t="s">
        <v>1147</v>
      </c>
    </row>
    <row r="9172" spans="1:6" x14ac:dyDescent="0.2">
      <c r="A9172" s="202" t="s">
        <v>15269</v>
      </c>
      <c r="B9172" s="203">
        <v>11.96</v>
      </c>
      <c r="D9172" s="53" t="s">
        <v>13767</v>
      </c>
      <c r="E9172" s="55" t="s">
        <v>13766</v>
      </c>
      <c r="F9172" s="53" t="s">
        <v>1147</v>
      </c>
    </row>
    <row r="9173" spans="1:6" x14ac:dyDescent="0.2">
      <c r="A9173" s="202" t="s">
        <v>15271</v>
      </c>
      <c r="B9173" s="203">
        <v>11.96</v>
      </c>
      <c r="D9173" s="53" t="s">
        <v>13768</v>
      </c>
      <c r="E9173" s="55" t="s">
        <v>13769</v>
      </c>
      <c r="F9173" s="53" t="s">
        <v>1147</v>
      </c>
    </row>
    <row r="9174" spans="1:6" x14ac:dyDescent="0.2">
      <c r="A9174" s="202" t="s">
        <v>15272</v>
      </c>
      <c r="B9174" s="203">
        <v>7.9</v>
      </c>
      <c r="D9174" s="53" t="s">
        <v>13770</v>
      </c>
      <c r="E9174" s="55" t="s">
        <v>13769</v>
      </c>
      <c r="F9174" s="53" t="s">
        <v>1147</v>
      </c>
    </row>
    <row r="9175" spans="1:6" x14ac:dyDescent="0.2">
      <c r="A9175" s="202" t="s">
        <v>15274</v>
      </c>
      <c r="B9175" s="203">
        <v>7.9</v>
      </c>
      <c r="D9175" s="53" t="s">
        <v>13771</v>
      </c>
      <c r="E9175" s="55" t="s">
        <v>13772</v>
      </c>
      <c r="F9175" s="53" t="s">
        <v>1147</v>
      </c>
    </row>
    <row r="9176" spans="1:6" x14ac:dyDescent="0.2">
      <c r="A9176" s="202" t="s">
        <v>15275</v>
      </c>
      <c r="B9176" s="203">
        <v>2.37</v>
      </c>
      <c r="D9176" s="53" t="s">
        <v>13773</v>
      </c>
      <c r="E9176" s="55" t="s">
        <v>13772</v>
      </c>
      <c r="F9176" s="53" t="s">
        <v>1147</v>
      </c>
    </row>
    <row r="9177" spans="1:6" x14ac:dyDescent="0.2">
      <c r="A9177" s="202" t="s">
        <v>15277</v>
      </c>
      <c r="B9177" s="203">
        <v>2.37</v>
      </c>
      <c r="D9177" s="53" t="s">
        <v>13774</v>
      </c>
      <c r="E9177" s="55" t="s">
        <v>13775</v>
      </c>
      <c r="F9177" s="53" t="s">
        <v>1147</v>
      </c>
    </row>
    <row r="9178" spans="1:6" x14ac:dyDescent="0.2">
      <c r="A9178" s="202" t="s">
        <v>15278</v>
      </c>
      <c r="B9178" s="203">
        <v>8.9</v>
      </c>
      <c r="D9178" s="53" t="s">
        <v>13776</v>
      </c>
      <c r="E9178" s="55" t="s">
        <v>13775</v>
      </c>
      <c r="F9178" s="53" t="s">
        <v>1147</v>
      </c>
    </row>
    <row r="9179" spans="1:6" x14ac:dyDescent="0.2">
      <c r="A9179" s="202" t="s">
        <v>15280</v>
      </c>
      <c r="B9179" s="203">
        <v>8.67</v>
      </c>
      <c r="D9179" s="53" t="s">
        <v>13777</v>
      </c>
      <c r="E9179" s="55" t="s">
        <v>13778</v>
      </c>
      <c r="F9179" s="53" t="s">
        <v>1147</v>
      </c>
    </row>
    <row r="9180" spans="1:6" x14ac:dyDescent="0.2">
      <c r="A9180" s="202" t="s">
        <v>15281</v>
      </c>
      <c r="B9180" s="203">
        <v>12.3</v>
      </c>
      <c r="D9180" s="53" t="s">
        <v>13779</v>
      </c>
      <c r="E9180" s="55" t="s">
        <v>13778</v>
      </c>
      <c r="F9180" s="53" t="s">
        <v>1147</v>
      </c>
    </row>
    <row r="9181" spans="1:6" x14ac:dyDescent="0.2">
      <c r="A9181" s="202" t="s">
        <v>15283</v>
      </c>
      <c r="B9181" s="203">
        <v>12.02</v>
      </c>
      <c r="D9181" s="53" t="s">
        <v>13780</v>
      </c>
      <c r="E9181" s="55" t="s">
        <v>13781</v>
      </c>
      <c r="F9181" s="53" t="s">
        <v>1147</v>
      </c>
    </row>
    <row r="9182" spans="1:6" x14ac:dyDescent="0.2">
      <c r="A9182" s="202" t="s">
        <v>15284</v>
      </c>
      <c r="B9182" s="203">
        <v>15.87</v>
      </c>
      <c r="D9182" s="53" t="s">
        <v>13782</v>
      </c>
      <c r="E9182" s="55" t="s">
        <v>13781</v>
      </c>
      <c r="F9182" s="53" t="s">
        <v>1147</v>
      </c>
    </row>
    <row r="9183" spans="1:6" x14ac:dyDescent="0.2">
      <c r="A9183" s="202" t="s">
        <v>15286</v>
      </c>
      <c r="B9183" s="203">
        <v>15.53</v>
      </c>
      <c r="D9183" s="53" t="s">
        <v>13783</v>
      </c>
      <c r="E9183" s="55" t="s">
        <v>13784</v>
      </c>
      <c r="F9183" s="53" t="s">
        <v>1147</v>
      </c>
    </row>
    <row r="9184" spans="1:6" x14ac:dyDescent="0.2">
      <c r="A9184" s="202" t="s">
        <v>15287</v>
      </c>
      <c r="B9184" s="203">
        <v>361.21</v>
      </c>
      <c r="D9184" s="53" t="s">
        <v>13785</v>
      </c>
      <c r="E9184" s="55" t="s">
        <v>13784</v>
      </c>
      <c r="F9184" s="53" t="s">
        <v>1147</v>
      </c>
    </row>
    <row r="9185" spans="1:6" x14ac:dyDescent="0.2">
      <c r="A9185" s="202" t="s">
        <v>15289</v>
      </c>
      <c r="B9185" s="203">
        <v>344.25</v>
      </c>
      <c r="D9185" s="53" t="s">
        <v>13786</v>
      </c>
      <c r="E9185" s="55" t="s">
        <v>13787</v>
      </c>
      <c r="F9185" s="53" t="s">
        <v>201</v>
      </c>
    </row>
    <row r="9186" spans="1:6" x14ac:dyDescent="0.2">
      <c r="A9186" s="202" t="s">
        <v>15290</v>
      </c>
      <c r="B9186" s="203">
        <v>92.38</v>
      </c>
      <c r="D9186" s="53" t="s">
        <v>13788</v>
      </c>
      <c r="E9186" s="55" t="s">
        <v>13787</v>
      </c>
      <c r="F9186" s="53" t="s">
        <v>201</v>
      </c>
    </row>
    <row r="9187" spans="1:6" x14ac:dyDescent="0.2">
      <c r="A9187" s="202" t="s">
        <v>15292</v>
      </c>
      <c r="B9187" s="203">
        <v>87.21</v>
      </c>
      <c r="D9187" s="53" t="s">
        <v>13789</v>
      </c>
      <c r="E9187" s="55" t="s">
        <v>13790</v>
      </c>
      <c r="F9187" s="53" t="s">
        <v>1147</v>
      </c>
    </row>
    <row r="9188" spans="1:6" x14ac:dyDescent="0.2">
      <c r="A9188" s="202" t="s">
        <v>15293</v>
      </c>
      <c r="B9188" s="203">
        <v>95.17</v>
      </c>
      <c r="D9188" s="53" t="s">
        <v>13791</v>
      </c>
      <c r="E9188" s="55" t="s">
        <v>13790</v>
      </c>
      <c r="F9188" s="53" t="s">
        <v>1147</v>
      </c>
    </row>
    <row r="9189" spans="1:6" x14ac:dyDescent="0.2">
      <c r="A9189" s="202" t="s">
        <v>15295</v>
      </c>
      <c r="B9189" s="203">
        <v>89.81</v>
      </c>
      <c r="D9189" s="53" t="s">
        <v>13792</v>
      </c>
      <c r="E9189" s="55" t="s">
        <v>13793</v>
      </c>
      <c r="F9189" s="53" t="s">
        <v>83</v>
      </c>
    </row>
    <row r="9190" spans="1:6" x14ac:dyDescent="0.2">
      <c r="A9190" s="202" t="s">
        <v>15296</v>
      </c>
      <c r="B9190" s="203">
        <v>161.53</v>
      </c>
      <c r="D9190" s="53" t="s">
        <v>13794</v>
      </c>
      <c r="E9190" s="55" t="s">
        <v>13793</v>
      </c>
      <c r="F9190" s="53" t="s">
        <v>83</v>
      </c>
    </row>
    <row r="9191" spans="1:6" x14ac:dyDescent="0.2">
      <c r="A9191" s="202" t="s">
        <v>15298</v>
      </c>
      <c r="B9191" s="203">
        <v>153.96</v>
      </c>
      <c r="D9191" s="53" t="s">
        <v>13795</v>
      </c>
      <c r="E9191" s="55" t="s">
        <v>13796</v>
      </c>
      <c r="F9191" s="53" t="s">
        <v>1147</v>
      </c>
    </row>
    <row r="9192" spans="1:6" x14ac:dyDescent="0.2">
      <c r="A9192" s="202" t="s">
        <v>15299</v>
      </c>
      <c r="B9192" s="203">
        <v>98.68</v>
      </c>
      <c r="D9192" s="53" t="s">
        <v>13797</v>
      </c>
      <c r="E9192" s="55" t="s">
        <v>13796</v>
      </c>
      <c r="F9192" s="53" t="s">
        <v>1147</v>
      </c>
    </row>
    <row r="9193" spans="1:6" x14ac:dyDescent="0.2">
      <c r="A9193" s="202" t="s">
        <v>15301</v>
      </c>
      <c r="B9193" s="203">
        <v>92.54</v>
      </c>
      <c r="D9193" s="53" t="s">
        <v>13798</v>
      </c>
      <c r="E9193" s="55" t="s">
        <v>13799</v>
      </c>
      <c r="F9193" s="53" t="s">
        <v>1147</v>
      </c>
    </row>
    <row r="9194" spans="1:6" x14ac:dyDescent="0.2">
      <c r="A9194" s="202" t="s">
        <v>15302</v>
      </c>
      <c r="B9194" s="203">
        <v>141.65</v>
      </c>
      <c r="D9194" s="53" t="s">
        <v>13800</v>
      </c>
      <c r="E9194" s="55" t="s">
        <v>13799</v>
      </c>
      <c r="F9194" s="53" t="s">
        <v>1147</v>
      </c>
    </row>
    <row r="9195" spans="1:6" x14ac:dyDescent="0.2">
      <c r="A9195" s="202" t="s">
        <v>15304</v>
      </c>
      <c r="B9195" s="203">
        <v>135.21</v>
      </c>
      <c r="D9195" s="53" t="s">
        <v>13801</v>
      </c>
      <c r="E9195" s="55" t="s">
        <v>13802</v>
      </c>
      <c r="F9195" s="53" t="s">
        <v>1147</v>
      </c>
    </row>
    <row r="9196" spans="1:6" x14ac:dyDescent="0.2">
      <c r="A9196" s="202" t="s">
        <v>15305</v>
      </c>
      <c r="B9196" s="203">
        <v>164.72</v>
      </c>
      <c r="D9196" s="53" t="s">
        <v>13803</v>
      </c>
      <c r="E9196" s="55" t="s">
        <v>13802</v>
      </c>
      <c r="F9196" s="53" t="s">
        <v>1147</v>
      </c>
    </row>
    <row r="9197" spans="1:6" x14ac:dyDescent="0.2">
      <c r="A9197" s="202" t="s">
        <v>15307</v>
      </c>
      <c r="B9197" s="203">
        <v>157.19</v>
      </c>
      <c r="D9197" s="53" t="s">
        <v>13804</v>
      </c>
      <c r="E9197" s="55" t="s">
        <v>13805</v>
      </c>
      <c r="F9197" s="53" t="s">
        <v>83</v>
      </c>
    </row>
    <row r="9198" spans="1:6" x14ac:dyDescent="0.2">
      <c r="A9198" s="202" t="s">
        <v>15308</v>
      </c>
      <c r="B9198" s="203">
        <v>69.55</v>
      </c>
      <c r="D9198" s="53" t="s">
        <v>13806</v>
      </c>
      <c r="E9198" s="55" t="s">
        <v>13805</v>
      </c>
      <c r="F9198" s="53" t="s">
        <v>83</v>
      </c>
    </row>
    <row r="9199" spans="1:6" x14ac:dyDescent="0.2">
      <c r="A9199" s="202" t="s">
        <v>15310</v>
      </c>
      <c r="B9199" s="203">
        <v>65.27</v>
      </c>
      <c r="D9199" s="53" t="s">
        <v>13807</v>
      </c>
      <c r="E9199" s="55" t="s">
        <v>13808</v>
      </c>
      <c r="F9199" s="53" t="s">
        <v>1147</v>
      </c>
    </row>
    <row r="9200" spans="1:6" x14ac:dyDescent="0.2">
      <c r="A9200" s="202" t="s">
        <v>15311</v>
      </c>
      <c r="B9200" s="203">
        <v>94.83</v>
      </c>
      <c r="D9200" s="53" t="s">
        <v>13809</v>
      </c>
      <c r="E9200" s="55" t="s">
        <v>13808</v>
      </c>
      <c r="F9200" s="53" t="s">
        <v>1147</v>
      </c>
    </row>
    <row r="9201" spans="1:6" x14ac:dyDescent="0.2">
      <c r="A9201" s="202" t="s">
        <v>15313</v>
      </c>
      <c r="B9201" s="203">
        <v>89.2</v>
      </c>
      <c r="D9201" s="53" t="s">
        <v>13810</v>
      </c>
      <c r="E9201" s="55" t="s">
        <v>13811</v>
      </c>
      <c r="F9201" s="53" t="s">
        <v>1147</v>
      </c>
    </row>
    <row r="9202" spans="1:6" x14ac:dyDescent="0.2">
      <c r="A9202" s="202" t="s">
        <v>15314</v>
      </c>
      <c r="B9202" s="203">
        <v>120.8</v>
      </c>
      <c r="D9202" s="53" t="s">
        <v>13812</v>
      </c>
      <c r="E9202" s="55" t="s">
        <v>13811</v>
      </c>
      <c r="F9202" s="53" t="s">
        <v>1147</v>
      </c>
    </row>
    <row r="9203" spans="1:6" x14ac:dyDescent="0.2">
      <c r="A9203" s="202" t="s">
        <v>15316</v>
      </c>
      <c r="B9203" s="203">
        <v>113.58</v>
      </c>
      <c r="D9203" s="53" t="s">
        <v>13813</v>
      </c>
      <c r="E9203" s="55" t="s">
        <v>13814</v>
      </c>
      <c r="F9203" s="53" t="s">
        <v>1147</v>
      </c>
    </row>
    <row r="9204" spans="1:6" x14ac:dyDescent="0.2">
      <c r="A9204" s="202" t="s">
        <v>15317</v>
      </c>
      <c r="B9204" s="203">
        <v>93.67</v>
      </c>
      <c r="D9204" s="53" t="s">
        <v>13815</v>
      </c>
      <c r="E9204" s="55" t="s">
        <v>13814</v>
      </c>
      <c r="F9204" s="53" t="s">
        <v>1147</v>
      </c>
    </row>
    <row r="9205" spans="1:6" x14ac:dyDescent="0.2">
      <c r="A9205" s="202" t="s">
        <v>15319</v>
      </c>
      <c r="B9205" s="203">
        <v>88.13</v>
      </c>
      <c r="D9205" s="53" t="s">
        <v>13816</v>
      </c>
      <c r="E9205" s="55" t="s">
        <v>13817</v>
      </c>
      <c r="F9205" s="53" t="s">
        <v>1147</v>
      </c>
    </row>
    <row r="9206" spans="1:6" x14ac:dyDescent="0.2">
      <c r="A9206" s="202" t="s">
        <v>15320</v>
      </c>
      <c r="B9206" s="203">
        <v>123.32</v>
      </c>
      <c r="D9206" s="53" t="s">
        <v>13818</v>
      </c>
      <c r="E9206" s="55" t="s">
        <v>13817</v>
      </c>
      <c r="F9206" s="53" t="s">
        <v>1147</v>
      </c>
    </row>
    <row r="9207" spans="1:6" x14ac:dyDescent="0.2">
      <c r="A9207" s="202" t="s">
        <v>15322</v>
      </c>
      <c r="B9207" s="203">
        <v>116.87</v>
      </c>
      <c r="D9207" s="53" t="s">
        <v>13819</v>
      </c>
      <c r="E9207" s="55" t="s">
        <v>13820</v>
      </c>
      <c r="F9207" s="53" t="s">
        <v>1147</v>
      </c>
    </row>
    <row r="9208" spans="1:6" x14ac:dyDescent="0.2">
      <c r="A9208" s="202" t="s">
        <v>15323</v>
      </c>
      <c r="B9208" s="203">
        <v>164.48</v>
      </c>
      <c r="D9208" s="53" t="s">
        <v>13821</v>
      </c>
      <c r="E9208" s="55" t="s">
        <v>13820</v>
      </c>
      <c r="F9208" s="53" t="s">
        <v>1147</v>
      </c>
    </row>
    <row r="9209" spans="1:6" x14ac:dyDescent="0.2">
      <c r="A9209" s="202" t="s">
        <v>15325</v>
      </c>
      <c r="B9209" s="203">
        <v>156.49</v>
      </c>
      <c r="D9209" s="53" t="s">
        <v>13822</v>
      </c>
      <c r="E9209" s="55" t="s">
        <v>13823</v>
      </c>
      <c r="F9209" s="53" t="s">
        <v>1147</v>
      </c>
    </row>
    <row r="9210" spans="1:6" x14ac:dyDescent="0.2">
      <c r="A9210" s="202" t="s">
        <v>15326</v>
      </c>
      <c r="B9210" s="203">
        <v>218.41</v>
      </c>
      <c r="D9210" s="53" t="s">
        <v>13824</v>
      </c>
      <c r="E9210" s="55" t="s">
        <v>13823</v>
      </c>
      <c r="F9210" s="53" t="s">
        <v>1147</v>
      </c>
    </row>
    <row r="9211" spans="1:6" x14ac:dyDescent="0.2">
      <c r="A9211" s="202" t="s">
        <v>15328</v>
      </c>
      <c r="B9211" s="203">
        <v>212.96</v>
      </c>
      <c r="D9211" s="53" t="s">
        <v>13825</v>
      </c>
      <c r="E9211" s="55" t="s">
        <v>13826</v>
      </c>
      <c r="F9211" s="53" t="s">
        <v>1147</v>
      </c>
    </row>
    <row r="9212" spans="1:6" x14ac:dyDescent="0.2">
      <c r="A9212" s="202" t="s">
        <v>15329</v>
      </c>
      <c r="B9212" s="203">
        <v>364.91</v>
      </c>
      <c r="D9212" s="53" t="s">
        <v>13827</v>
      </c>
      <c r="E9212" s="55" t="s">
        <v>13826</v>
      </c>
      <c r="F9212" s="53" t="s">
        <v>1147</v>
      </c>
    </row>
    <row r="9213" spans="1:6" x14ac:dyDescent="0.2">
      <c r="A9213" s="202" t="s">
        <v>15331</v>
      </c>
      <c r="B9213" s="203">
        <v>356.85</v>
      </c>
      <c r="D9213" s="53" t="s">
        <v>13828</v>
      </c>
      <c r="E9213" s="55" t="s">
        <v>13829</v>
      </c>
      <c r="F9213" s="53" t="s">
        <v>83</v>
      </c>
    </row>
    <row r="9214" spans="1:6" x14ac:dyDescent="0.2">
      <c r="A9214" s="202" t="s">
        <v>15332</v>
      </c>
      <c r="B9214" s="203">
        <v>517.34</v>
      </c>
      <c r="D9214" s="53" t="s">
        <v>13830</v>
      </c>
      <c r="E9214" s="55" t="s">
        <v>13829</v>
      </c>
      <c r="F9214" s="53" t="s">
        <v>83</v>
      </c>
    </row>
    <row r="9215" spans="1:6" x14ac:dyDescent="0.2">
      <c r="A9215" s="202" t="s">
        <v>15334</v>
      </c>
      <c r="B9215" s="203">
        <v>507.45</v>
      </c>
      <c r="D9215" s="53" t="s">
        <v>13831</v>
      </c>
      <c r="E9215" s="55" t="s">
        <v>13832</v>
      </c>
      <c r="F9215" s="53" t="s">
        <v>83</v>
      </c>
    </row>
    <row r="9216" spans="1:6" x14ac:dyDescent="0.2">
      <c r="A9216" s="202" t="s">
        <v>15335</v>
      </c>
      <c r="B9216" s="203">
        <v>170.03</v>
      </c>
      <c r="D9216" s="53" t="s">
        <v>13833</v>
      </c>
      <c r="E9216" s="55" t="s">
        <v>13832</v>
      </c>
      <c r="F9216" s="53" t="s">
        <v>83</v>
      </c>
    </row>
    <row r="9217" spans="1:6" x14ac:dyDescent="0.2">
      <c r="A9217" s="202" t="s">
        <v>15337</v>
      </c>
      <c r="B9217" s="203">
        <v>157.71</v>
      </c>
      <c r="D9217" s="53" t="s">
        <v>13834</v>
      </c>
      <c r="E9217" s="55" t="s">
        <v>13835</v>
      </c>
      <c r="F9217" s="53" t="s">
        <v>83</v>
      </c>
    </row>
    <row r="9218" spans="1:6" x14ac:dyDescent="0.2">
      <c r="A9218" s="202" t="s">
        <v>15338</v>
      </c>
      <c r="B9218" s="203">
        <v>1078.9100000000001</v>
      </c>
      <c r="D9218" s="53" t="s">
        <v>13836</v>
      </c>
      <c r="E9218" s="55" t="s">
        <v>13835</v>
      </c>
      <c r="F9218" s="53" t="s">
        <v>83</v>
      </c>
    </row>
    <row r="9219" spans="1:6" x14ac:dyDescent="0.2">
      <c r="A9219" s="202" t="s">
        <v>15340</v>
      </c>
      <c r="B9219" s="203">
        <v>1009.28</v>
      </c>
      <c r="D9219" s="53" t="s">
        <v>13837</v>
      </c>
      <c r="E9219" s="55" t="s">
        <v>13838</v>
      </c>
      <c r="F9219" s="53" t="s">
        <v>83</v>
      </c>
    </row>
    <row r="9220" spans="1:6" x14ac:dyDescent="0.2">
      <c r="A9220" s="202" t="s">
        <v>15341</v>
      </c>
      <c r="B9220" s="203">
        <v>1316.75</v>
      </c>
      <c r="D9220" s="53" t="s">
        <v>13839</v>
      </c>
      <c r="E9220" s="55" t="s">
        <v>13838</v>
      </c>
      <c r="F9220" s="53" t="s">
        <v>83</v>
      </c>
    </row>
    <row r="9221" spans="1:6" x14ac:dyDescent="0.2">
      <c r="A9221" s="202" t="s">
        <v>15343</v>
      </c>
      <c r="B9221" s="203">
        <v>1231.95</v>
      </c>
      <c r="D9221" s="53" t="s">
        <v>13840</v>
      </c>
      <c r="E9221" s="55" t="s">
        <v>13841</v>
      </c>
      <c r="F9221" s="53" t="s">
        <v>83</v>
      </c>
    </row>
    <row r="9222" spans="1:6" x14ac:dyDescent="0.2">
      <c r="A9222" s="202" t="s">
        <v>15344</v>
      </c>
      <c r="B9222" s="203">
        <v>2157.8200000000002</v>
      </c>
      <c r="D9222" s="53" t="s">
        <v>13842</v>
      </c>
      <c r="E9222" s="55" t="s">
        <v>13841</v>
      </c>
      <c r="F9222" s="53" t="s">
        <v>83</v>
      </c>
    </row>
    <row r="9223" spans="1:6" x14ac:dyDescent="0.2">
      <c r="A9223" s="202" t="s">
        <v>15346</v>
      </c>
      <c r="B9223" s="203">
        <v>2018.57</v>
      </c>
      <c r="D9223" s="53" t="s">
        <v>13843</v>
      </c>
      <c r="E9223" s="55" t="s">
        <v>13844</v>
      </c>
      <c r="F9223" s="53" t="s">
        <v>83</v>
      </c>
    </row>
    <row r="9224" spans="1:6" x14ac:dyDescent="0.2">
      <c r="A9224" s="202" t="s">
        <v>15347</v>
      </c>
      <c r="B9224" s="203">
        <v>2910.89</v>
      </c>
      <c r="D9224" s="53" t="s">
        <v>13845</v>
      </c>
      <c r="E9224" s="55" t="s">
        <v>13844</v>
      </c>
      <c r="F9224" s="53" t="s">
        <v>83</v>
      </c>
    </row>
    <row r="9225" spans="1:6" x14ac:dyDescent="0.2">
      <c r="A9225" s="202" t="s">
        <v>15349</v>
      </c>
      <c r="B9225" s="203">
        <v>2722.91</v>
      </c>
      <c r="D9225" s="53" t="s">
        <v>13846</v>
      </c>
      <c r="E9225" s="55" t="s">
        <v>13847</v>
      </c>
      <c r="F9225" s="53" t="s">
        <v>83</v>
      </c>
    </row>
    <row r="9226" spans="1:6" x14ac:dyDescent="0.2">
      <c r="A9226" s="202" t="s">
        <v>15350</v>
      </c>
      <c r="B9226" s="203">
        <v>16</v>
      </c>
      <c r="D9226" s="53" t="s">
        <v>13848</v>
      </c>
      <c r="E9226" s="55" t="s">
        <v>13847</v>
      </c>
      <c r="F9226" s="53" t="s">
        <v>83</v>
      </c>
    </row>
    <row r="9227" spans="1:6" x14ac:dyDescent="0.2">
      <c r="A9227" s="202" t="s">
        <v>15352</v>
      </c>
      <c r="B9227" s="203">
        <v>15.49</v>
      </c>
      <c r="D9227" s="53" t="s">
        <v>13849</v>
      </c>
      <c r="E9227" s="55" t="s">
        <v>13850</v>
      </c>
      <c r="F9227" s="53" t="s">
        <v>83</v>
      </c>
    </row>
    <row r="9228" spans="1:6" x14ac:dyDescent="0.2">
      <c r="A9228" s="202" t="s">
        <v>15353</v>
      </c>
      <c r="B9228" s="203">
        <v>94.29</v>
      </c>
      <c r="D9228" s="53" t="s">
        <v>13851</v>
      </c>
      <c r="E9228" s="55" t="s">
        <v>13850</v>
      </c>
      <c r="F9228" s="53" t="s">
        <v>83</v>
      </c>
    </row>
    <row r="9229" spans="1:6" x14ac:dyDescent="0.2">
      <c r="A9229" s="202" t="s">
        <v>15355</v>
      </c>
      <c r="B9229" s="203">
        <v>81.73</v>
      </c>
      <c r="D9229" s="53" t="s">
        <v>13852</v>
      </c>
      <c r="E9229" s="55" t="s">
        <v>13853</v>
      </c>
      <c r="F9229" s="53" t="s">
        <v>83</v>
      </c>
    </row>
    <row r="9230" spans="1:6" x14ac:dyDescent="0.2">
      <c r="A9230" s="202" t="s">
        <v>15356</v>
      </c>
      <c r="B9230" s="203">
        <v>348.96</v>
      </c>
      <c r="D9230" s="53" t="s">
        <v>13854</v>
      </c>
      <c r="E9230" s="55" t="s">
        <v>13853</v>
      </c>
      <c r="F9230" s="53" t="s">
        <v>83</v>
      </c>
    </row>
    <row r="9231" spans="1:6" x14ac:dyDescent="0.2">
      <c r="A9231" s="202" t="s">
        <v>15358</v>
      </c>
      <c r="B9231" s="203">
        <v>348.96</v>
      </c>
      <c r="D9231" s="53" t="s">
        <v>13855</v>
      </c>
      <c r="E9231" s="55" t="s">
        <v>13856</v>
      </c>
      <c r="F9231" s="53" t="s">
        <v>83</v>
      </c>
    </row>
    <row r="9232" spans="1:6" x14ac:dyDescent="0.2">
      <c r="A9232" s="202" t="s">
        <v>15359</v>
      </c>
      <c r="B9232" s="203">
        <v>370.24</v>
      </c>
      <c r="D9232" s="53" t="s">
        <v>13857</v>
      </c>
      <c r="E9232" s="55" t="s">
        <v>13856</v>
      </c>
      <c r="F9232" s="53" t="s">
        <v>83</v>
      </c>
    </row>
    <row r="9233" spans="1:6" x14ac:dyDescent="0.2">
      <c r="A9233" s="202" t="s">
        <v>15361</v>
      </c>
      <c r="B9233" s="203">
        <v>370.24</v>
      </c>
      <c r="D9233" s="53" t="s">
        <v>13858</v>
      </c>
      <c r="E9233" s="55" t="s">
        <v>13859</v>
      </c>
      <c r="F9233" s="53" t="s">
        <v>83</v>
      </c>
    </row>
    <row r="9234" spans="1:6" x14ac:dyDescent="0.2">
      <c r="A9234" s="202" t="s">
        <v>15362</v>
      </c>
      <c r="B9234" s="203">
        <v>393.66</v>
      </c>
      <c r="D9234" s="53" t="s">
        <v>13860</v>
      </c>
      <c r="E9234" s="55" t="s">
        <v>13859</v>
      </c>
      <c r="F9234" s="53" t="s">
        <v>83</v>
      </c>
    </row>
    <row r="9235" spans="1:6" x14ac:dyDescent="0.2">
      <c r="A9235" s="202" t="s">
        <v>15364</v>
      </c>
      <c r="B9235" s="203">
        <v>393.66</v>
      </c>
      <c r="D9235" s="53" t="s">
        <v>13861</v>
      </c>
      <c r="E9235" s="55" t="s">
        <v>13862</v>
      </c>
      <c r="F9235" s="53" t="s">
        <v>1147</v>
      </c>
    </row>
    <row r="9236" spans="1:6" x14ac:dyDescent="0.2">
      <c r="A9236" s="202" t="s">
        <v>15365</v>
      </c>
      <c r="B9236" s="203">
        <v>412.91</v>
      </c>
      <c r="D9236" s="53" t="s">
        <v>13863</v>
      </c>
      <c r="E9236" s="55" t="s">
        <v>13862</v>
      </c>
      <c r="F9236" s="53" t="s">
        <v>1147</v>
      </c>
    </row>
    <row r="9237" spans="1:6" x14ac:dyDescent="0.2">
      <c r="A9237" s="202" t="s">
        <v>15367</v>
      </c>
      <c r="B9237" s="203">
        <v>412.91</v>
      </c>
      <c r="D9237" s="53" t="s">
        <v>13864</v>
      </c>
      <c r="E9237" s="55" t="s">
        <v>13865</v>
      </c>
      <c r="F9237" s="53" t="s">
        <v>1147</v>
      </c>
    </row>
    <row r="9238" spans="1:6" x14ac:dyDescent="0.2">
      <c r="A9238" s="202" t="s">
        <v>15368</v>
      </c>
      <c r="B9238" s="203">
        <v>441.08</v>
      </c>
      <c r="D9238" s="53" t="s">
        <v>13866</v>
      </c>
      <c r="E9238" s="55" t="s">
        <v>13865</v>
      </c>
      <c r="F9238" s="53" t="s">
        <v>1147</v>
      </c>
    </row>
    <row r="9239" spans="1:6" x14ac:dyDescent="0.2">
      <c r="A9239" s="202" t="s">
        <v>15370</v>
      </c>
      <c r="B9239" s="203">
        <v>441.08</v>
      </c>
      <c r="D9239" s="53" t="s">
        <v>13867</v>
      </c>
      <c r="E9239" s="55" t="s">
        <v>13868</v>
      </c>
      <c r="F9239" s="53" t="s">
        <v>1147</v>
      </c>
    </row>
    <row r="9240" spans="1:6" x14ac:dyDescent="0.2">
      <c r="A9240" s="202" t="s">
        <v>15371</v>
      </c>
      <c r="B9240" s="203">
        <v>444.83</v>
      </c>
      <c r="D9240" s="53" t="s">
        <v>13869</v>
      </c>
      <c r="E9240" s="55" t="s">
        <v>13868</v>
      </c>
      <c r="F9240" s="53" t="s">
        <v>1147</v>
      </c>
    </row>
    <row r="9241" spans="1:6" x14ac:dyDescent="0.2">
      <c r="A9241" s="202" t="s">
        <v>15373</v>
      </c>
      <c r="B9241" s="203">
        <v>444.83</v>
      </c>
      <c r="D9241" s="53" t="s">
        <v>13870</v>
      </c>
      <c r="E9241" s="55" t="s">
        <v>13871</v>
      </c>
      <c r="F9241" s="53" t="s">
        <v>1147</v>
      </c>
    </row>
    <row r="9242" spans="1:6" x14ac:dyDescent="0.2">
      <c r="A9242" s="202" t="s">
        <v>15374</v>
      </c>
      <c r="B9242" s="203">
        <v>445.27</v>
      </c>
      <c r="D9242" s="53" t="s">
        <v>13872</v>
      </c>
      <c r="E9242" s="55" t="s">
        <v>13871</v>
      </c>
      <c r="F9242" s="53" t="s">
        <v>1147</v>
      </c>
    </row>
    <row r="9243" spans="1:6" x14ac:dyDescent="0.2">
      <c r="A9243" s="202" t="s">
        <v>15376</v>
      </c>
      <c r="B9243" s="203">
        <v>445.27</v>
      </c>
      <c r="D9243" s="53" t="s">
        <v>13873</v>
      </c>
      <c r="E9243" s="55" t="s">
        <v>13874</v>
      </c>
      <c r="F9243" s="53" t="s">
        <v>1147</v>
      </c>
    </row>
    <row r="9244" spans="1:6" x14ac:dyDescent="0.2">
      <c r="A9244" s="202" t="s">
        <v>15377</v>
      </c>
      <c r="B9244" s="203">
        <v>415.33</v>
      </c>
      <c r="D9244" s="53" t="s">
        <v>13875</v>
      </c>
      <c r="E9244" s="55" t="s">
        <v>13874</v>
      </c>
      <c r="F9244" s="53" t="s">
        <v>1147</v>
      </c>
    </row>
    <row r="9245" spans="1:6" x14ac:dyDescent="0.2">
      <c r="A9245" s="202" t="s">
        <v>15379</v>
      </c>
      <c r="B9245" s="203">
        <v>415.33</v>
      </c>
      <c r="D9245" s="53" t="s">
        <v>13876</v>
      </c>
      <c r="E9245" s="55" t="s">
        <v>13877</v>
      </c>
      <c r="F9245" s="53" t="s">
        <v>1147</v>
      </c>
    </row>
    <row r="9246" spans="1:6" x14ac:dyDescent="0.2">
      <c r="A9246" s="202" t="s">
        <v>15380</v>
      </c>
      <c r="B9246" s="203">
        <v>1210.6300000000001</v>
      </c>
      <c r="D9246" s="53" t="s">
        <v>13878</v>
      </c>
      <c r="E9246" s="55" t="s">
        <v>13877</v>
      </c>
      <c r="F9246" s="53" t="s">
        <v>1147</v>
      </c>
    </row>
    <row r="9247" spans="1:6" x14ac:dyDescent="0.2">
      <c r="A9247" s="202" t="s">
        <v>15382</v>
      </c>
      <c r="B9247" s="203">
        <v>1210.6300000000001</v>
      </c>
      <c r="D9247" s="53" t="s">
        <v>13879</v>
      </c>
      <c r="E9247" s="55" t="s">
        <v>13880</v>
      </c>
      <c r="F9247" s="53" t="s">
        <v>1147</v>
      </c>
    </row>
    <row r="9248" spans="1:6" x14ac:dyDescent="0.2">
      <c r="A9248" s="202" t="s">
        <v>15383</v>
      </c>
      <c r="B9248" s="203">
        <v>412.55</v>
      </c>
      <c r="D9248" s="53" t="s">
        <v>13881</v>
      </c>
      <c r="E9248" s="55" t="s">
        <v>13880</v>
      </c>
      <c r="F9248" s="53" t="s">
        <v>1147</v>
      </c>
    </row>
    <row r="9249" spans="1:6" x14ac:dyDescent="0.2">
      <c r="A9249" s="202" t="s">
        <v>15385</v>
      </c>
      <c r="B9249" s="203">
        <v>412.55</v>
      </c>
      <c r="D9249" s="53" t="s">
        <v>13882</v>
      </c>
      <c r="E9249" s="55" t="s">
        <v>13883</v>
      </c>
      <c r="F9249" s="53" t="s">
        <v>1147</v>
      </c>
    </row>
    <row r="9250" spans="1:6" x14ac:dyDescent="0.2">
      <c r="A9250" s="202" t="s">
        <v>15386</v>
      </c>
      <c r="B9250" s="203">
        <v>306.14999999999998</v>
      </c>
      <c r="D9250" s="53" t="s">
        <v>13884</v>
      </c>
      <c r="E9250" s="55" t="s">
        <v>13883</v>
      </c>
      <c r="F9250" s="53" t="s">
        <v>1147</v>
      </c>
    </row>
    <row r="9251" spans="1:6" x14ac:dyDescent="0.2">
      <c r="A9251" s="202" t="s">
        <v>15388</v>
      </c>
      <c r="B9251" s="203">
        <v>306.14999999999998</v>
      </c>
      <c r="D9251" s="53" t="s">
        <v>13885</v>
      </c>
      <c r="E9251" s="55" t="s">
        <v>13886</v>
      </c>
      <c r="F9251" s="53" t="s">
        <v>1147</v>
      </c>
    </row>
    <row r="9252" spans="1:6" x14ac:dyDescent="0.2">
      <c r="A9252" s="202" t="s">
        <v>15389</v>
      </c>
      <c r="B9252" s="203">
        <v>457.17</v>
      </c>
      <c r="D9252" s="53" t="s">
        <v>13887</v>
      </c>
      <c r="E9252" s="55" t="s">
        <v>13886</v>
      </c>
      <c r="F9252" s="53" t="s">
        <v>1147</v>
      </c>
    </row>
    <row r="9253" spans="1:6" x14ac:dyDescent="0.2">
      <c r="A9253" s="202" t="s">
        <v>15391</v>
      </c>
      <c r="B9253" s="203">
        <v>457.17</v>
      </c>
      <c r="D9253" s="53" t="s">
        <v>13888</v>
      </c>
      <c r="E9253" s="55" t="s">
        <v>13889</v>
      </c>
      <c r="F9253" s="53" t="s">
        <v>1147</v>
      </c>
    </row>
    <row r="9254" spans="1:6" x14ac:dyDescent="0.2">
      <c r="A9254" s="202" t="s">
        <v>15392</v>
      </c>
      <c r="B9254" s="203">
        <v>572.41</v>
      </c>
      <c r="D9254" s="53" t="s">
        <v>13890</v>
      </c>
      <c r="E9254" s="55" t="s">
        <v>13889</v>
      </c>
      <c r="F9254" s="53" t="s">
        <v>1147</v>
      </c>
    </row>
    <row r="9255" spans="1:6" x14ac:dyDescent="0.2">
      <c r="A9255" s="202" t="s">
        <v>15394</v>
      </c>
      <c r="B9255" s="203">
        <v>572.41</v>
      </c>
      <c r="D9255" s="53" t="s">
        <v>13891</v>
      </c>
      <c r="E9255" s="55" t="s">
        <v>13892</v>
      </c>
      <c r="F9255" s="53" t="s">
        <v>1147</v>
      </c>
    </row>
    <row r="9256" spans="1:6" x14ac:dyDescent="0.2">
      <c r="A9256" s="202" t="s">
        <v>15395</v>
      </c>
      <c r="B9256" s="203">
        <v>464.75</v>
      </c>
      <c r="D9256" s="53" t="s">
        <v>13893</v>
      </c>
      <c r="E9256" s="55" t="s">
        <v>13892</v>
      </c>
      <c r="F9256" s="53" t="s">
        <v>1147</v>
      </c>
    </row>
    <row r="9257" spans="1:6" x14ac:dyDescent="0.2">
      <c r="A9257" s="202" t="s">
        <v>15397</v>
      </c>
      <c r="B9257" s="203">
        <v>464.75</v>
      </c>
      <c r="D9257" s="53" t="s">
        <v>13894</v>
      </c>
      <c r="E9257" s="55" t="s">
        <v>13895</v>
      </c>
      <c r="F9257" s="53" t="s">
        <v>1147</v>
      </c>
    </row>
    <row r="9258" spans="1:6" x14ac:dyDescent="0.2">
      <c r="A9258" s="202" t="s">
        <v>15398</v>
      </c>
      <c r="B9258" s="203">
        <v>504.17</v>
      </c>
      <c r="D9258" s="53" t="s">
        <v>13896</v>
      </c>
      <c r="E9258" s="55" t="s">
        <v>13895</v>
      </c>
      <c r="F9258" s="53" t="s">
        <v>1147</v>
      </c>
    </row>
    <row r="9259" spans="1:6" x14ac:dyDescent="0.2">
      <c r="A9259" s="202" t="s">
        <v>15400</v>
      </c>
      <c r="B9259" s="203">
        <v>504.17</v>
      </c>
      <c r="D9259" s="53" t="s">
        <v>13897</v>
      </c>
      <c r="E9259" s="55" t="s">
        <v>13898</v>
      </c>
      <c r="F9259" s="53" t="s">
        <v>83</v>
      </c>
    </row>
    <row r="9260" spans="1:6" x14ac:dyDescent="0.2">
      <c r="A9260" s="202" t="s">
        <v>15401</v>
      </c>
      <c r="B9260" s="203">
        <v>538.82000000000005</v>
      </c>
      <c r="D9260" s="53" t="s">
        <v>13899</v>
      </c>
      <c r="E9260" s="55" t="s">
        <v>13898</v>
      </c>
      <c r="F9260" s="53" t="s">
        <v>83</v>
      </c>
    </row>
    <row r="9261" spans="1:6" x14ac:dyDescent="0.2">
      <c r="A9261" s="202" t="s">
        <v>15403</v>
      </c>
      <c r="B9261" s="203">
        <v>538.82000000000005</v>
      </c>
      <c r="D9261" s="53" t="s">
        <v>13900</v>
      </c>
      <c r="E9261" s="55" t="s">
        <v>13901</v>
      </c>
      <c r="F9261" s="53" t="s">
        <v>83</v>
      </c>
    </row>
    <row r="9262" spans="1:6" x14ac:dyDescent="0.2">
      <c r="A9262" s="202" t="s">
        <v>15404</v>
      </c>
      <c r="B9262" s="203">
        <v>150.87</v>
      </c>
      <c r="D9262" s="53" t="s">
        <v>13902</v>
      </c>
      <c r="E9262" s="55" t="s">
        <v>13901</v>
      </c>
      <c r="F9262" s="53" t="s">
        <v>83</v>
      </c>
    </row>
    <row r="9263" spans="1:6" x14ac:dyDescent="0.2">
      <c r="A9263" s="202" t="s">
        <v>15406</v>
      </c>
      <c r="B9263" s="203">
        <v>130.76</v>
      </c>
      <c r="D9263" s="53" t="s">
        <v>13903</v>
      </c>
      <c r="E9263" s="55" t="s">
        <v>13904</v>
      </c>
      <c r="F9263" s="53" t="s">
        <v>83</v>
      </c>
    </row>
    <row r="9264" spans="1:6" x14ac:dyDescent="0.2">
      <c r="A9264" s="202" t="s">
        <v>15407</v>
      </c>
      <c r="B9264" s="203">
        <v>60.41</v>
      </c>
      <c r="D9264" s="53" t="s">
        <v>13905</v>
      </c>
      <c r="E9264" s="55" t="s">
        <v>13904</v>
      </c>
      <c r="F9264" s="53" t="s">
        <v>83</v>
      </c>
    </row>
    <row r="9265" spans="1:6" x14ac:dyDescent="0.2">
      <c r="A9265" s="202" t="s">
        <v>15409</v>
      </c>
      <c r="B9265" s="203">
        <v>54.63</v>
      </c>
      <c r="D9265" s="53" t="s">
        <v>13906</v>
      </c>
      <c r="E9265" s="55" t="s">
        <v>13907</v>
      </c>
      <c r="F9265" s="53" t="s">
        <v>83</v>
      </c>
    </row>
    <row r="9266" spans="1:6" x14ac:dyDescent="0.2">
      <c r="A9266" s="202" t="s">
        <v>15410</v>
      </c>
      <c r="B9266" s="203">
        <v>72.64</v>
      </c>
      <c r="D9266" s="53" t="s">
        <v>13908</v>
      </c>
      <c r="E9266" s="55" t="s">
        <v>13907</v>
      </c>
      <c r="F9266" s="53" t="s">
        <v>83</v>
      </c>
    </row>
    <row r="9267" spans="1:6" x14ac:dyDescent="0.2">
      <c r="A9267" s="202" t="s">
        <v>15412</v>
      </c>
      <c r="B9267" s="203">
        <v>64.09</v>
      </c>
      <c r="D9267" s="53" t="s">
        <v>13909</v>
      </c>
      <c r="E9267" s="55" t="s">
        <v>13910</v>
      </c>
      <c r="F9267" s="53" t="s">
        <v>201</v>
      </c>
    </row>
    <row r="9268" spans="1:6" x14ac:dyDescent="0.2">
      <c r="A9268" s="202" t="s">
        <v>15413</v>
      </c>
      <c r="B9268" s="203">
        <v>90.59</v>
      </c>
      <c r="D9268" s="53" t="s">
        <v>13911</v>
      </c>
      <c r="E9268" s="55" t="s">
        <v>13910</v>
      </c>
      <c r="F9268" s="53" t="s">
        <v>201</v>
      </c>
    </row>
    <row r="9269" spans="1:6" x14ac:dyDescent="0.2">
      <c r="A9269" s="202" t="s">
        <v>15415</v>
      </c>
      <c r="B9269" s="203">
        <v>79.28</v>
      </c>
      <c r="D9269" s="53" t="s">
        <v>13912</v>
      </c>
      <c r="E9269" s="55" t="s">
        <v>13913</v>
      </c>
      <c r="F9269" s="53" t="s">
        <v>201</v>
      </c>
    </row>
    <row r="9270" spans="1:6" x14ac:dyDescent="0.2">
      <c r="A9270" s="202" t="s">
        <v>15416</v>
      </c>
      <c r="B9270" s="203">
        <v>108.54</v>
      </c>
      <c r="D9270" s="53" t="s">
        <v>13914</v>
      </c>
      <c r="E9270" s="55" t="s">
        <v>13913</v>
      </c>
      <c r="F9270" s="53" t="s">
        <v>201</v>
      </c>
    </row>
    <row r="9271" spans="1:6" x14ac:dyDescent="0.2">
      <c r="A9271" s="202" t="s">
        <v>15418</v>
      </c>
      <c r="B9271" s="203">
        <v>95.14</v>
      </c>
      <c r="D9271" s="53" t="s">
        <v>13915</v>
      </c>
      <c r="E9271" s="55" t="s">
        <v>13916</v>
      </c>
      <c r="F9271" s="53" t="s">
        <v>201</v>
      </c>
    </row>
    <row r="9272" spans="1:6" x14ac:dyDescent="0.2">
      <c r="A9272" s="202" t="s">
        <v>15419</v>
      </c>
      <c r="B9272" s="203">
        <v>124.61</v>
      </c>
      <c r="D9272" s="53" t="s">
        <v>13917</v>
      </c>
      <c r="E9272" s="55" t="s">
        <v>13916</v>
      </c>
      <c r="F9272" s="53" t="s">
        <v>201</v>
      </c>
    </row>
    <row r="9273" spans="1:6" x14ac:dyDescent="0.2">
      <c r="A9273" s="202" t="s">
        <v>15421</v>
      </c>
      <c r="B9273" s="203">
        <v>109.53</v>
      </c>
      <c r="D9273" s="53" t="s">
        <v>13918</v>
      </c>
      <c r="E9273" s="55" t="s">
        <v>13919</v>
      </c>
      <c r="F9273" s="53" t="s">
        <v>83</v>
      </c>
    </row>
    <row r="9274" spans="1:6" x14ac:dyDescent="0.2">
      <c r="A9274" s="202" t="s">
        <v>15422</v>
      </c>
      <c r="B9274" s="203">
        <v>51.84</v>
      </c>
      <c r="D9274" s="53" t="s">
        <v>13920</v>
      </c>
      <c r="E9274" s="55" t="s">
        <v>13919</v>
      </c>
      <c r="F9274" s="53" t="s">
        <v>83</v>
      </c>
    </row>
    <row r="9275" spans="1:6" x14ac:dyDescent="0.2">
      <c r="A9275" s="202" t="s">
        <v>15424</v>
      </c>
      <c r="B9275" s="203">
        <v>48.38</v>
      </c>
      <c r="D9275" s="53" t="s">
        <v>13921</v>
      </c>
      <c r="E9275" s="55" t="s">
        <v>13922</v>
      </c>
      <c r="F9275" s="53" t="s">
        <v>201</v>
      </c>
    </row>
    <row r="9276" spans="1:6" x14ac:dyDescent="0.2">
      <c r="A9276" s="202" t="s">
        <v>15425</v>
      </c>
      <c r="B9276" s="203">
        <v>58.86</v>
      </c>
      <c r="D9276" s="53" t="s">
        <v>13923</v>
      </c>
      <c r="E9276" s="55" t="s">
        <v>13922</v>
      </c>
      <c r="F9276" s="53" t="s">
        <v>201</v>
      </c>
    </row>
    <row r="9277" spans="1:6" x14ac:dyDescent="0.2">
      <c r="A9277" s="202" t="s">
        <v>15427</v>
      </c>
      <c r="B9277" s="203">
        <v>54.01</v>
      </c>
      <c r="D9277" s="53" t="s">
        <v>13924</v>
      </c>
      <c r="E9277" s="55" t="s">
        <v>13925</v>
      </c>
      <c r="F9277" s="53" t="s">
        <v>201</v>
      </c>
    </row>
    <row r="9278" spans="1:6" x14ac:dyDescent="0.2">
      <c r="A9278" s="202" t="s">
        <v>15428</v>
      </c>
      <c r="B9278" s="203">
        <v>107.49</v>
      </c>
      <c r="D9278" s="53" t="s">
        <v>13926</v>
      </c>
      <c r="E9278" s="55" t="s">
        <v>13925</v>
      </c>
      <c r="F9278" s="53" t="s">
        <v>201</v>
      </c>
    </row>
    <row r="9279" spans="1:6" x14ac:dyDescent="0.2">
      <c r="A9279" s="202" t="s">
        <v>15430</v>
      </c>
      <c r="B9279" s="203">
        <v>93.67</v>
      </c>
      <c r="D9279" s="53" t="s">
        <v>13927</v>
      </c>
      <c r="E9279" s="55" t="s">
        <v>13928</v>
      </c>
      <c r="F9279" s="53" t="s">
        <v>83</v>
      </c>
    </row>
    <row r="9280" spans="1:6" x14ac:dyDescent="0.2">
      <c r="A9280" s="202" t="s">
        <v>15431</v>
      </c>
      <c r="B9280" s="203">
        <v>112.26</v>
      </c>
      <c r="D9280" s="53" t="s">
        <v>13929</v>
      </c>
      <c r="E9280" s="55" t="s">
        <v>13928</v>
      </c>
      <c r="F9280" s="53" t="s">
        <v>83</v>
      </c>
    </row>
    <row r="9281" spans="1:6" x14ac:dyDescent="0.2">
      <c r="A9281" s="202" t="s">
        <v>15433</v>
      </c>
      <c r="B9281" s="203">
        <v>97.92</v>
      </c>
      <c r="D9281" s="53" t="s">
        <v>13930</v>
      </c>
      <c r="E9281" s="55" t="s">
        <v>13931</v>
      </c>
      <c r="F9281" s="53" t="s">
        <v>201</v>
      </c>
    </row>
    <row r="9282" spans="1:6" x14ac:dyDescent="0.2">
      <c r="A9282" s="202" t="s">
        <v>15434</v>
      </c>
      <c r="B9282" s="203">
        <v>136.07</v>
      </c>
      <c r="D9282" s="53" t="s">
        <v>13932</v>
      </c>
      <c r="E9282" s="55" t="s">
        <v>13931</v>
      </c>
      <c r="F9282" s="53" t="s">
        <v>201</v>
      </c>
    </row>
    <row r="9283" spans="1:6" x14ac:dyDescent="0.2">
      <c r="A9283" s="202" t="s">
        <v>15436</v>
      </c>
      <c r="B9283" s="203">
        <v>119.05</v>
      </c>
      <c r="D9283" s="53" t="s">
        <v>13933</v>
      </c>
      <c r="E9283" s="55" t="s">
        <v>13934</v>
      </c>
      <c r="F9283" s="53" t="s">
        <v>201</v>
      </c>
    </row>
    <row r="9284" spans="1:6" x14ac:dyDescent="0.2">
      <c r="A9284" s="202" t="s">
        <v>15437</v>
      </c>
      <c r="B9284" s="203">
        <v>150.30000000000001</v>
      </c>
      <c r="D9284" s="53" t="s">
        <v>13935</v>
      </c>
      <c r="E9284" s="55" t="s">
        <v>13934</v>
      </c>
      <c r="F9284" s="53" t="s">
        <v>201</v>
      </c>
    </row>
    <row r="9285" spans="1:6" x14ac:dyDescent="0.2">
      <c r="A9285" s="202" t="s">
        <v>15439</v>
      </c>
      <c r="B9285" s="203">
        <v>131.49</v>
      </c>
      <c r="D9285" s="53" t="s">
        <v>13936</v>
      </c>
      <c r="E9285" s="55" t="s">
        <v>13937</v>
      </c>
      <c r="F9285" s="53" t="s">
        <v>201</v>
      </c>
    </row>
    <row r="9286" spans="1:6" x14ac:dyDescent="0.2">
      <c r="A9286" s="202" t="s">
        <v>15440</v>
      </c>
      <c r="B9286" s="203">
        <v>199.52</v>
      </c>
      <c r="D9286" s="53" t="s">
        <v>13938</v>
      </c>
      <c r="E9286" s="55" t="s">
        <v>13937</v>
      </c>
      <c r="F9286" s="53" t="s">
        <v>201</v>
      </c>
    </row>
    <row r="9287" spans="1:6" x14ac:dyDescent="0.2">
      <c r="A9287" s="202" t="s">
        <v>15442</v>
      </c>
      <c r="B9287" s="203">
        <v>173.99</v>
      </c>
      <c r="D9287" s="53" t="s">
        <v>13939</v>
      </c>
      <c r="E9287" s="55" t="s">
        <v>13940</v>
      </c>
      <c r="F9287" s="53" t="s">
        <v>83</v>
      </c>
    </row>
    <row r="9288" spans="1:6" x14ac:dyDescent="0.2">
      <c r="A9288" s="202" t="s">
        <v>15443</v>
      </c>
      <c r="B9288" s="203">
        <v>94.3</v>
      </c>
      <c r="D9288" s="53" t="s">
        <v>13941</v>
      </c>
      <c r="E9288" s="55" t="s">
        <v>13940</v>
      </c>
      <c r="F9288" s="53" t="s">
        <v>83</v>
      </c>
    </row>
    <row r="9289" spans="1:6" x14ac:dyDescent="0.2">
      <c r="A9289" s="202" t="s">
        <v>15445</v>
      </c>
      <c r="B9289" s="203">
        <v>82.21</v>
      </c>
      <c r="D9289" s="53" t="s">
        <v>13942</v>
      </c>
      <c r="E9289" s="55" t="s">
        <v>13943</v>
      </c>
      <c r="F9289" s="53" t="s">
        <v>83</v>
      </c>
    </row>
    <row r="9290" spans="1:6" x14ac:dyDescent="0.2">
      <c r="A9290" s="202" t="s">
        <v>15446</v>
      </c>
      <c r="B9290" s="203">
        <v>109.53</v>
      </c>
      <c r="D9290" s="53" t="s">
        <v>13944</v>
      </c>
      <c r="E9290" s="55" t="s">
        <v>13943</v>
      </c>
      <c r="F9290" s="53" t="s">
        <v>83</v>
      </c>
    </row>
    <row r="9291" spans="1:6" x14ac:dyDescent="0.2">
      <c r="A9291" s="202" t="s">
        <v>15448</v>
      </c>
      <c r="B9291" s="203">
        <v>95.41</v>
      </c>
      <c r="D9291" s="53" t="s">
        <v>13945</v>
      </c>
      <c r="E9291" s="55" t="s">
        <v>13946</v>
      </c>
      <c r="F9291" s="53" t="s">
        <v>83</v>
      </c>
    </row>
    <row r="9292" spans="1:6" x14ac:dyDescent="0.2">
      <c r="A9292" s="202" t="s">
        <v>15449</v>
      </c>
      <c r="B9292" s="203">
        <v>122.91</v>
      </c>
      <c r="D9292" s="53" t="s">
        <v>13947</v>
      </c>
      <c r="E9292" s="55" t="s">
        <v>13946</v>
      </c>
      <c r="F9292" s="53" t="s">
        <v>83</v>
      </c>
    </row>
    <row r="9293" spans="1:6" x14ac:dyDescent="0.2">
      <c r="A9293" s="202" t="s">
        <v>15451</v>
      </c>
      <c r="B9293" s="203">
        <v>107.63</v>
      </c>
      <c r="D9293" s="53" t="s">
        <v>13948</v>
      </c>
      <c r="E9293" s="55" t="s">
        <v>13949</v>
      </c>
      <c r="F9293" s="53" t="s">
        <v>83</v>
      </c>
    </row>
    <row r="9294" spans="1:6" x14ac:dyDescent="0.2">
      <c r="A9294" s="202" t="s">
        <v>15452</v>
      </c>
      <c r="B9294" s="203">
        <v>136.99</v>
      </c>
      <c r="D9294" s="53" t="s">
        <v>13950</v>
      </c>
      <c r="E9294" s="55" t="s">
        <v>13949</v>
      </c>
      <c r="F9294" s="53" t="s">
        <v>83</v>
      </c>
    </row>
    <row r="9295" spans="1:6" x14ac:dyDescent="0.2">
      <c r="A9295" s="202" t="s">
        <v>15454</v>
      </c>
      <c r="B9295" s="203">
        <v>119.94</v>
      </c>
      <c r="D9295" s="53" t="s">
        <v>13951</v>
      </c>
      <c r="E9295" s="55" t="s">
        <v>13952</v>
      </c>
      <c r="F9295" s="53" t="s">
        <v>83</v>
      </c>
    </row>
    <row r="9296" spans="1:6" x14ac:dyDescent="0.2">
      <c r="A9296" s="202" t="s">
        <v>15455</v>
      </c>
      <c r="B9296" s="203">
        <v>180.6</v>
      </c>
      <c r="D9296" s="53" t="s">
        <v>13953</v>
      </c>
      <c r="E9296" s="55" t="s">
        <v>13952</v>
      </c>
      <c r="F9296" s="53" t="s">
        <v>83</v>
      </c>
    </row>
    <row r="9297" spans="1:6" x14ac:dyDescent="0.2">
      <c r="A9297" s="202" t="s">
        <v>15457</v>
      </c>
      <c r="B9297" s="203">
        <v>157.59</v>
      </c>
      <c r="D9297" s="53" t="s">
        <v>13954</v>
      </c>
      <c r="E9297" s="55" t="s">
        <v>13955</v>
      </c>
      <c r="F9297" s="53" t="s">
        <v>83</v>
      </c>
    </row>
    <row r="9298" spans="1:6" x14ac:dyDescent="0.2">
      <c r="A9298" s="202" t="s">
        <v>15458</v>
      </c>
      <c r="B9298" s="203">
        <v>82.17</v>
      </c>
      <c r="D9298" s="53" t="s">
        <v>13956</v>
      </c>
      <c r="E9298" s="55" t="s">
        <v>13955</v>
      </c>
      <c r="F9298" s="53" t="s">
        <v>83</v>
      </c>
    </row>
    <row r="9299" spans="1:6" x14ac:dyDescent="0.2">
      <c r="A9299" s="202" t="s">
        <v>15460</v>
      </c>
      <c r="B9299" s="203">
        <v>71.349999999999994</v>
      </c>
      <c r="D9299" s="53" t="s">
        <v>13957</v>
      </c>
      <c r="E9299" s="55" t="s">
        <v>13958</v>
      </c>
      <c r="F9299" s="53" t="s">
        <v>1147</v>
      </c>
    </row>
    <row r="9300" spans="1:6" x14ac:dyDescent="0.2">
      <c r="A9300" s="202" t="s">
        <v>15461</v>
      </c>
      <c r="B9300" s="203">
        <v>82.68</v>
      </c>
      <c r="D9300" s="53" t="s">
        <v>13959</v>
      </c>
      <c r="E9300" s="55" t="s">
        <v>13958</v>
      </c>
      <c r="F9300" s="53" t="s">
        <v>1147</v>
      </c>
    </row>
    <row r="9301" spans="1:6" x14ac:dyDescent="0.2">
      <c r="A9301" s="202" t="s">
        <v>15463</v>
      </c>
      <c r="B9301" s="203">
        <v>71.77</v>
      </c>
      <c r="D9301" s="53" t="s">
        <v>13960</v>
      </c>
      <c r="E9301" s="55" t="s">
        <v>13961</v>
      </c>
      <c r="F9301" s="53" t="s">
        <v>1147</v>
      </c>
    </row>
    <row r="9302" spans="1:6" x14ac:dyDescent="0.2">
      <c r="A9302" s="202" t="s">
        <v>15464</v>
      </c>
      <c r="B9302" s="203">
        <v>83.45</v>
      </c>
      <c r="D9302" s="53" t="s">
        <v>13962</v>
      </c>
      <c r="E9302" s="55" t="s">
        <v>13961</v>
      </c>
      <c r="F9302" s="53" t="s">
        <v>1147</v>
      </c>
    </row>
    <row r="9303" spans="1:6" x14ac:dyDescent="0.2">
      <c r="A9303" s="202" t="s">
        <v>15466</v>
      </c>
      <c r="B9303" s="203">
        <v>72.430000000000007</v>
      </c>
      <c r="D9303" s="53" t="s">
        <v>13963</v>
      </c>
      <c r="E9303" s="55" t="s">
        <v>13964</v>
      </c>
      <c r="F9303" s="53" t="s">
        <v>1147</v>
      </c>
    </row>
    <row r="9304" spans="1:6" x14ac:dyDescent="0.2">
      <c r="A9304" s="202" t="s">
        <v>15467</v>
      </c>
      <c r="B9304" s="203">
        <v>86.55</v>
      </c>
      <c r="D9304" s="53" t="s">
        <v>13965</v>
      </c>
      <c r="E9304" s="55" t="s">
        <v>13964</v>
      </c>
      <c r="F9304" s="53" t="s">
        <v>1147</v>
      </c>
    </row>
    <row r="9305" spans="1:6" x14ac:dyDescent="0.2">
      <c r="A9305" s="202" t="s">
        <v>15469</v>
      </c>
      <c r="B9305" s="203">
        <v>75.099999999999994</v>
      </c>
      <c r="D9305" s="53" t="s">
        <v>13966</v>
      </c>
      <c r="E9305" s="55" t="s">
        <v>13967</v>
      </c>
      <c r="F9305" s="53" t="s">
        <v>83</v>
      </c>
    </row>
    <row r="9306" spans="1:6" x14ac:dyDescent="0.2">
      <c r="A9306" s="202" t="s">
        <v>15470</v>
      </c>
      <c r="B9306" s="203">
        <v>99.89</v>
      </c>
      <c r="D9306" s="53" t="s">
        <v>13968</v>
      </c>
      <c r="E9306" s="55" t="s">
        <v>13967</v>
      </c>
      <c r="F9306" s="53" t="s">
        <v>83</v>
      </c>
    </row>
    <row r="9307" spans="1:6" x14ac:dyDescent="0.2">
      <c r="A9307" s="202" t="s">
        <v>15472</v>
      </c>
      <c r="B9307" s="203">
        <v>86.65</v>
      </c>
      <c r="D9307" s="53" t="s">
        <v>13969</v>
      </c>
      <c r="E9307" s="55" t="s">
        <v>13970</v>
      </c>
      <c r="F9307" s="53" t="s">
        <v>83</v>
      </c>
    </row>
    <row r="9308" spans="1:6" x14ac:dyDescent="0.2">
      <c r="A9308" s="202" t="s">
        <v>15473</v>
      </c>
      <c r="B9308" s="203">
        <v>7.76</v>
      </c>
      <c r="D9308" s="53" t="s">
        <v>13971</v>
      </c>
      <c r="E9308" s="55" t="s">
        <v>13970</v>
      </c>
      <c r="F9308" s="53" t="s">
        <v>83</v>
      </c>
    </row>
    <row r="9309" spans="1:6" x14ac:dyDescent="0.2">
      <c r="A9309" s="202" t="s">
        <v>15476</v>
      </c>
      <c r="B9309" s="203">
        <v>6.73</v>
      </c>
      <c r="D9309" s="53" t="s">
        <v>13972</v>
      </c>
      <c r="E9309" s="55" t="s">
        <v>13973</v>
      </c>
      <c r="F9309" s="53" t="s">
        <v>83</v>
      </c>
    </row>
    <row r="9310" spans="1:6" x14ac:dyDescent="0.2">
      <c r="A9310" s="202" t="s">
        <v>15477</v>
      </c>
      <c r="B9310" s="203">
        <v>4.8</v>
      </c>
      <c r="D9310" s="53" t="s">
        <v>13974</v>
      </c>
      <c r="E9310" s="55" t="s">
        <v>13973</v>
      </c>
      <c r="F9310" s="53" t="s">
        <v>83</v>
      </c>
    </row>
    <row r="9311" spans="1:6" x14ac:dyDescent="0.2">
      <c r="A9311" s="202" t="s">
        <v>15479</v>
      </c>
      <c r="B9311" s="203">
        <v>4.28</v>
      </c>
      <c r="D9311" s="53" t="s">
        <v>13975</v>
      </c>
      <c r="E9311" s="55" t="s">
        <v>13976</v>
      </c>
      <c r="F9311" s="53" t="s">
        <v>13977</v>
      </c>
    </row>
    <row r="9312" spans="1:6" x14ac:dyDescent="0.2">
      <c r="A9312" s="202" t="s">
        <v>15480</v>
      </c>
      <c r="B9312" s="203">
        <v>94.38</v>
      </c>
      <c r="D9312" s="53" t="s">
        <v>13978</v>
      </c>
      <c r="E9312" s="55" t="s">
        <v>13976</v>
      </c>
      <c r="F9312" s="53" t="s">
        <v>13977</v>
      </c>
    </row>
    <row r="9313" spans="1:6" x14ac:dyDescent="0.2">
      <c r="A9313" s="202" t="s">
        <v>15482</v>
      </c>
      <c r="B9313" s="203">
        <v>81.96</v>
      </c>
      <c r="D9313" s="53" t="s">
        <v>13979</v>
      </c>
      <c r="E9313" s="55" t="s">
        <v>13980</v>
      </c>
      <c r="F9313" s="53" t="s">
        <v>1241</v>
      </c>
    </row>
    <row r="9314" spans="1:6" x14ac:dyDescent="0.2">
      <c r="A9314" s="202" t="s">
        <v>15483</v>
      </c>
      <c r="B9314" s="203">
        <v>94.95</v>
      </c>
      <c r="D9314" s="53" t="s">
        <v>13981</v>
      </c>
      <c r="E9314" s="55" t="s">
        <v>13980</v>
      </c>
      <c r="F9314" s="53" t="s">
        <v>1241</v>
      </c>
    </row>
    <row r="9315" spans="1:6" x14ac:dyDescent="0.2">
      <c r="A9315" s="202" t="s">
        <v>15485</v>
      </c>
      <c r="B9315" s="203">
        <v>82.43</v>
      </c>
      <c r="D9315" s="53" t="s">
        <v>13982</v>
      </c>
      <c r="E9315" s="55" t="s">
        <v>13983</v>
      </c>
      <c r="F9315" s="53" t="s">
        <v>1147</v>
      </c>
    </row>
    <row r="9316" spans="1:6" x14ac:dyDescent="0.2">
      <c r="A9316" s="202" t="s">
        <v>15486</v>
      </c>
      <c r="B9316" s="203">
        <v>95.97</v>
      </c>
      <c r="D9316" s="53" t="s">
        <v>13984</v>
      </c>
      <c r="E9316" s="55" t="s">
        <v>13983</v>
      </c>
      <c r="F9316" s="53" t="s">
        <v>1147</v>
      </c>
    </row>
    <row r="9317" spans="1:6" x14ac:dyDescent="0.2">
      <c r="A9317" s="202" t="s">
        <v>15488</v>
      </c>
      <c r="B9317" s="203">
        <v>83.29</v>
      </c>
      <c r="D9317" s="53" t="s">
        <v>13985</v>
      </c>
      <c r="E9317" s="55" t="s">
        <v>13986</v>
      </c>
      <c r="F9317" s="53" t="s">
        <v>430</v>
      </c>
    </row>
    <row r="9318" spans="1:6" x14ac:dyDescent="0.2">
      <c r="A9318" s="202" t="s">
        <v>15489</v>
      </c>
      <c r="B9318" s="203">
        <v>99.42</v>
      </c>
      <c r="D9318" s="53" t="s">
        <v>13987</v>
      </c>
      <c r="E9318" s="55" t="s">
        <v>13986</v>
      </c>
      <c r="F9318" s="53" t="s">
        <v>430</v>
      </c>
    </row>
    <row r="9319" spans="1:6" x14ac:dyDescent="0.2">
      <c r="A9319" s="202" t="s">
        <v>15491</v>
      </c>
      <c r="B9319" s="203">
        <v>86.26</v>
      </c>
      <c r="D9319" s="53" t="s">
        <v>13988</v>
      </c>
      <c r="E9319" s="55" t="s">
        <v>13989</v>
      </c>
      <c r="F9319" s="53" t="s">
        <v>1241</v>
      </c>
    </row>
    <row r="9320" spans="1:6" x14ac:dyDescent="0.2">
      <c r="A9320" s="202" t="s">
        <v>15492</v>
      </c>
      <c r="B9320" s="203">
        <v>114.78</v>
      </c>
      <c r="D9320" s="53" t="s">
        <v>13990</v>
      </c>
      <c r="E9320" s="55" t="s">
        <v>13989</v>
      </c>
      <c r="F9320" s="53" t="s">
        <v>1241</v>
      </c>
    </row>
    <row r="9321" spans="1:6" x14ac:dyDescent="0.2">
      <c r="A9321" s="202" t="s">
        <v>15494</v>
      </c>
      <c r="B9321" s="203">
        <v>99.56</v>
      </c>
      <c r="D9321" s="53" t="s">
        <v>13991</v>
      </c>
      <c r="E9321" s="55" t="s">
        <v>13992</v>
      </c>
      <c r="F9321" s="53" t="s">
        <v>1241</v>
      </c>
    </row>
    <row r="9322" spans="1:6" x14ac:dyDescent="0.2">
      <c r="A9322" s="202" t="s">
        <v>15495</v>
      </c>
      <c r="B9322" s="203">
        <v>162.66999999999999</v>
      </c>
      <c r="D9322" s="53" t="s">
        <v>13993</v>
      </c>
      <c r="E9322" s="55" t="s">
        <v>13992</v>
      </c>
      <c r="F9322" s="53" t="s">
        <v>1241</v>
      </c>
    </row>
    <row r="9323" spans="1:6" x14ac:dyDescent="0.2">
      <c r="A9323" s="202" t="s">
        <v>15497</v>
      </c>
      <c r="B9323" s="203">
        <v>142.59</v>
      </c>
      <c r="D9323" s="53" t="s">
        <v>13994</v>
      </c>
      <c r="E9323" s="55" t="s">
        <v>13995</v>
      </c>
      <c r="F9323" s="53" t="s">
        <v>1241</v>
      </c>
    </row>
    <row r="9324" spans="1:6" x14ac:dyDescent="0.2">
      <c r="A9324" s="202" t="s">
        <v>15498</v>
      </c>
      <c r="B9324" s="203">
        <v>575.64</v>
      </c>
      <c r="D9324" s="53" t="s">
        <v>13996</v>
      </c>
      <c r="E9324" s="55" t="s">
        <v>13995</v>
      </c>
      <c r="F9324" s="53" t="s">
        <v>1241</v>
      </c>
    </row>
    <row r="9325" spans="1:6" x14ac:dyDescent="0.2">
      <c r="A9325" s="202" t="s">
        <v>15500</v>
      </c>
      <c r="B9325" s="203">
        <v>547.30999999999995</v>
      </c>
      <c r="D9325" s="53" t="s">
        <v>13997</v>
      </c>
      <c r="E9325" s="55" t="s">
        <v>13998</v>
      </c>
      <c r="F9325" s="53" t="s">
        <v>1241</v>
      </c>
    </row>
    <row r="9326" spans="1:6" x14ac:dyDescent="0.2">
      <c r="A9326" s="202" t="s">
        <v>15501</v>
      </c>
      <c r="B9326" s="203">
        <v>596.91</v>
      </c>
      <c r="D9326" s="53" t="s">
        <v>13999</v>
      </c>
      <c r="E9326" s="55" t="s">
        <v>13998</v>
      </c>
      <c r="F9326" s="53" t="s">
        <v>1241</v>
      </c>
    </row>
    <row r="9327" spans="1:6" x14ac:dyDescent="0.2">
      <c r="A9327" s="202" t="s">
        <v>15503</v>
      </c>
      <c r="B9327" s="203">
        <v>568.59</v>
      </c>
      <c r="D9327" s="53" t="s">
        <v>14000</v>
      </c>
      <c r="E9327" s="55" t="s">
        <v>14001</v>
      </c>
      <c r="F9327" s="53" t="s">
        <v>1241</v>
      </c>
    </row>
    <row r="9328" spans="1:6" x14ac:dyDescent="0.2">
      <c r="A9328" s="202" t="s">
        <v>15504</v>
      </c>
      <c r="B9328" s="203">
        <v>620.33000000000004</v>
      </c>
      <c r="D9328" s="53" t="s">
        <v>14002</v>
      </c>
      <c r="E9328" s="55" t="s">
        <v>14001</v>
      </c>
      <c r="F9328" s="53" t="s">
        <v>1241</v>
      </c>
    </row>
    <row r="9329" spans="1:6" x14ac:dyDescent="0.2">
      <c r="A9329" s="202" t="s">
        <v>15506</v>
      </c>
      <c r="B9329" s="203">
        <v>592.01</v>
      </c>
      <c r="D9329" s="53" t="s">
        <v>14003</v>
      </c>
      <c r="E9329" s="55" t="s">
        <v>14004</v>
      </c>
      <c r="F9329" s="53" t="s">
        <v>1241</v>
      </c>
    </row>
    <row r="9330" spans="1:6" x14ac:dyDescent="0.2">
      <c r="A9330" s="202" t="s">
        <v>15507</v>
      </c>
      <c r="B9330" s="203">
        <v>639.58000000000004</v>
      </c>
      <c r="D9330" s="53" t="s">
        <v>14005</v>
      </c>
      <c r="E9330" s="55" t="s">
        <v>14004</v>
      </c>
      <c r="F9330" s="53" t="s">
        <v>1241</v>
      </c>
    </row>
    <row r="9331" spans="1:6" x14ac:dyDescent="0.2">
      <c r="A9331" s="202" t="s">
        <v>15509</v>
      </c>
      <c r="B9331" s="203">
        <v>611.26</v>
      </c>
      <c r="D9331" s="53" t="s">
        <v>14006</v>
      </c>
      <c r="E9331" s="55" t="s">
        <v>14007</v>
      </c>
      <c r="F9331" s="53" t="s">
        <v>1241</v>
      </c>
    </row>
    <row r="9332" spans="1:6" x14ac:dyDescent="0.2">
      <c r="A9332" s="202" t="s">
        <v>15510</v>
      </c>
      <c r="B9332" s="203">
        <v>667.75</v>
      </c>
      <c r="D9332" s="53" t="s">
        <v>14008</v>
      </c>
      <c r="E9332" s="55" t="s">
        <v>14007</v>
      </c>
      <c r="F9332" s="53" t="s">
        <v>1241</v>
      </c>
    </row>
    <row r="9333" spans="1:6" x14ac:dyDescent="0.2">
      <c r="A9333" s="202" t="s">
        <v>15512</v>
      </c>
      <c r="B9333" s="203">
        <v>639.42999999999995</v>
      </c>
      <c r="D9333" s="53" t="s">
        <v>14009</v>
      </c>
      <c r="E9333" s="55" t="s">
        <v>14010</v>
      </c>
      <c r="F9333" s="53" t="s">
        <v>1241</v>
      </c>
    </row>
    <row r="9334" spans="1:6" x14ac:dyDescent="0.2">
      <c r="A9334" s="202" t="s">
        <v>15513</v>
      </c>
      <c r="B9334" s="203">
        <v>671.51</v>
      </c>
      <c r="D9334" s="53" t="s">
        <v>14011</v>
      </c>
      <c r="E9334" s="55" t="s">
        <v>14010</v>
      </c>
      <c r="F9334" s="53" t="s">
        <v>1241</v>
      </c>
    </row>
    <row r="9335" spans="1:6" x14ac:dyDescent="0.2">
      <c r="A9335" s="202" t="s">
        <v>15515</v>
      </c>
      <c r="B9335" s="203">
        <v>643.17999999999995</v>
      </c>
      <c r="D9335" s="53" t="s">
        <v>14012</v>
      </c>
      <c r="E9335" s="55" t="s">
        <v>14013</v>
      </c>
      <c r="F9335" s="53" t="s">
        <v>1241</v>
      </c>
    </row>
    <row r="9336" spans="1:6" x14ac:dyDescent="0.2">
      <c r="A9336" s="202" t="s">
        <v>15516</v>
      </c>
      <c r="B9336" s="203">
        <v>671.95</v>
      </c>
      <c r="D9336" s="53" t="s">
        <v>14014</v>
      </c>
      <c r="E9336" s="55" t="s">
        <v>14013</v>
      </c>
      <c r="F9336" s="53" t="s">
        <v>1241</v>
      </c>
    </row>
    <row r="9337" spans="1:6" x14ac:dyDescent="0.2">
      <c r="A9337" s="202" t="s">
        <v>15518</v>
      </c>
      <c r="B9337" s="203">
        <v>643.62</v>
      </c>
      <c r="D9337" s="53" t="s">
        <v>14015</v>
      </c>
      <c r="E9337" s="55" t="s">
        <v>14016</v>
      </c>
      <c r="F9337" s="53" t="s">
        <v>1241</v>
      </c>
    </row>
    <row r="9338" spans="1:6" x14ac:dyDescent="0.2">
      <c r="A9338" s="202" t="s">
        <v>15519</v>
      </c>
      <c r="B9338" s="203">
        <v>638.11</v>
      </c>
      <c r="D9338" s="53" t="s">
        <v>14017</v>
      </c>
      <c r="E9338" s="55" t="s">
        <v>14016</v>
      </c>
      <c r="F9338" s="53" t="s">
        <v>1241</v>
      </c>
    </row>
    <row r="9339" spans="1:6" x14ac:dyDescent="0.2">
      <c r="A9339" s="202" t="s">
        <v>15521</v>
      </c>
      <c r="B9339" s="203">
        <v>609.79</v>
      </c>
      <c r="D9339" s="53" t="s">
        <v>14018</v>
      </c>
      <c r="E9339" s="55" t="s">
        <v>14019</v>
      </c>
      <c r="F9339" s="53" t="s">
        <v>1147</v>
      </c>
    </row>
    <row r="9340" spans="1:6" x14ac:dyDescent="0.2">
      <c r="A9340" s="202" t="s">
        <v>15522</v>
      </c>
      <c r="B9340" s="203">
        <v>514.39</v>
      </c>
      <c r="D9340" s="53" t="s">
        <v>14020</v>
      </c>
      <c r="E9340" s="55" t="s">
        <v>14019</v>
      </c>
      <c r="F9340" s="53" t="s">
        <v>1147</v>
      </c>
    </row>
    <row r="9341" spans="1:6" x14ac:dyDescent="0.2">
      <c r="A9341" s="202" t="s">
        <v>15524</v>
      </c>
      <c r="B9341" s="203">
        <v>489.96</v>
      </c>
      <c r="D9341" s="53" t="s">
        <v>14021</v>
      </c>
      <c r="E9341" s="55" t="s">
        <v>14022</v>
      </c>
      <c r="F9341" s="53" t="s">
        <v>1241</v>
      </c>
    </row>
    <row r="9342" spans="1:6" x14ac:dyDescent="0.2">
      <c r="A9342" s="202" t="s">
        <v>15525</v>
      </c>
      <c r="B9342" s="203">
        <v>433.65</v>
      </c>
      <c r="D9342" s="53" t="s">
        <v>14023</v>
      </c>
      <c r="E9342" s="55" t="s">
        <v>14022</v>
      </c>
      <c r="F9342" s="53" t="s">
        <v>1241</v>
      </c>
    </row>
    <row r="9343" spans="1:6" x14ac:dyDescent="0.2">
      <c r="A9343" s="202" t="s">
        <v>15527</v>
      </c>
      <c r="B9343" s="203">
        <v>409.22</v>
      </c>
      <c r="D9343" s="53" t="s">
        <v>14024</v>
      </c>
      <c r="E9343" s="55" t="s">
        <v>14025</v>
      </c>
      <c r="F9343" s="53" t="s">
        <v>83</v>
      </c>
    </row>
    <row r="9344" spans="1:6" x14ac:dyDescent="0.2">
      <c r="A9344" s="202" t="s">
        <v>15528</v>
      </c>
      <c r="B9344" s="203">
        <v>501.25</v>
      </c>
      <c r="D9344" s="53" t="s">
        <v>14026</v>
      </c>
      <c r="E9344" s="55" t="s">
        <v>14025</v>
      </c>
      <c r="F9344" s="53" t="s">
        <v>83</v>
      </c>
    </row>
    <row r="9345" spans="1:6" x14ac:dyDescent="0.2">
      <c r="A9345" s="202" t="s">
        <v>15530</v>
      </c>
      <c r="B9345" s="203">
        <v>476.41</v>
      </c>
      <c r="D9345" s="53" t="s">
        <v>14027</v>
      </c>
      <c r="E9345" s="55" t="s">
        <v>14028</v>
      </c>
      <c r="F9345" s="53" t="s">
        <v>83</v>
      </c>
    </row>
    <row r="9346" spans="1:6" x14ac:dyDescent="0.2">
      <c r="A9346" s="202" t="s">
        <v>15531</v>
      </c>
      <c r="B9346" s="203">
        <v>56.33</v>
      </c>
      <c r="D9346" s="53" t="s">
        <v>14029</v>
      </c>
      <c r="E9346" s="55" t="s">
        <v>14028</v>
      </c>
      <c r="F9346" s="53" t="s">
        <v>83</v>
      </c>
    </row>
    <row r="9347" spans="1:6" x14ac:dyDescent="0.2">
      <c r="A9347" s="202" t="s">
        <v>15533</v>
      </c>
      <c r="B9347" s="203">
        <v>51.53</v>
      </c>
      <c r="D9347" s="53" t="s">
        <v>14030</v>
      </c>
      <c r="E9347" s="55" t="s">
        <v>14031</v>
      </c>
      <c r="F9347" s="53" t="s">
        <v>201</v>
      </c>
    </row>
    <row r="9348" spans="1:6" x14ac:dyDescent="0.2">
      <c r="A9348" s="202" t="s">
        <v>15534</v>
      </c>
      <c r="B9348" s="203">
        <v>57.61</v>
      </c>
      <c r="D9348" s="53" t="s">
        <v>14032</v>
      </c>
      <c r="E9348" s="55" t="s">
        <v>14031</v>
      </c>
      <c r="F9348" s="53" t="s">
        <v>201</v>
      </c>
    </row>
    <row r="9349" spans="1:6" x14ac:dyDescent="0.2">
      <c r="A9349" s="202" t="s">
        <v>15536</v>
      </c>
      <c r="B9349" s="203">
        <v>52.82</v>
      </c>
      <c r="D9349" s="53" t="s">
        <v>14033</v>
      </c>
      <c r="E9349" s="55" t="s">
        <v>14034</v>
      </c>
      <c r="F9349" s="53" t="s">
        <v>201</v>
      </c>
    </row>
    <row r="9350" spans="1:6" x14ac:dyDescent="0.2">
      <c r="A9350" s="202" t="s">
        <v>15537</v>
      </c>
      <c r="B9350" s="203">
        <v>58.67</v>
      </c>
      <c r="D9350" s="53" t="s">
        <v>14035</v>
      </c>
      <c r="E9350" s="55" t="s">
        <v>14034</v>
      </c>
      <c r="F9350" s="53" t="s">
        <v>201</v>
      </c>
    </row>
    <row r="9351" spans="1:6" x14ac:dyDescent="0.2">
      <c r="A9351" s="202" t="s">
        <v>15539</v>
      </c>
      <c r="B9351" s="203">
        <v>53.88</v>
      </c>
      <c r="D9351" s="53" t="s">
        <v>14036</v>
      </c>
      <c r="E9351" s="55" t="s">
        <v>14037</v>
      </c>
      <c r="F9351" s="53" t="s">
        <v>430</v>
      </c>
    </row>
    <row r="9352" spans="1:6" x14ac:dyDescent="0.2">
      <c r="A9352" s="202" t="s">
        <v>15540</v>
      </c>
      <c r="B9352" s="203">
        <v>60.22</v>
      </c>
      <c r="D9352" s="53" t="s">
        <v>14038</v>
      </c>
      <c r="E9352" s="55" t="s">
        <v>14037</v>
      </c>
      <c r="F9352" s="53" t="s">
        <v>430</v>
      </c>
    </row>
    <row r="9353" spans="1:6" x14ac:dyDescent="0.2">
      <c r="A9353" s="202" t="s">
        <v>15542</v>
      </c>
      <c r="B9353" s="203">
        <v>55.43</v>
      </c>
      <c r="D9353" s="53" t="s">
        <v>14039</v>
      </c>
      <c r="E9353" s="55" t="s">
        <v>14040</v>
      </c>
      <c r="F9353" s="53" t="s">
        <v>83</v>
      </c>
    </row>
    <row r="9354" spans="1:6" x14ac:dyDescent="0.2">
      <c r="A9354" s="202" t="s">
        <v>15543</v>
      </c>
      <c r="B9354" s="203">
        <v>65.58</v>
      </c>
      <c r="D9354" s="53" t="s">
        <v>14041</v>
      </c>
      <c r="E9354" s="55" t="s">
        <v>14040</v>
      </c>
      <c r="F9354" s="53" t="s">
        <v>83</v>
      </c>
    </row>
    <row r="9355" spans="1:6" x14ac:dyDescent="0.2">
      <c r="A9355" s="202" t="s">
        <v>15545</v>
      </c>
      <c r="B9355" s="203">
        <v>60.79</v>
      </c>
      <c r="D9355" s="53" t="s">
        <v>14042</v>
      </c>
      <c r="E9355" s="55" t="s">
        <v>14043</v>
      </c>
      <c r="F9355" s="53" t="s">
        <v>83</v>
      </c>
    </row>
    <row r="9356" spans="1:6" x14ac:dyDescent="0.2">
      <c r="A9356" s="202" t="s">
        <v>15546</v>
      </c>
      <c r="B9356" s="203">
        <v>67.459999999999994</v>
      </c>
      <c r="D9356" s="53" t="s">
        <v>14044</v>
      </c>
      <c r="E9356" s="55" t="s">
        <v>14043</v>
      </c>
      <c r="F9356" s="53" t="s">
        <v>83</v>
      </c>
    </row>
    <row r="9357" spans="1:6" x14ac:dyDescent="0.2">
      <c r="A9357" s="202" t="s">
        <v>15548</v>
      </c>
      <c r="B9357" s="203">
        <v>62.66</v>
      </c>
      <c r="D9357" s="53" t="s">
        <v>14045</v>
      </c>
      <c r="E9357" s="55" t="s">
        <v>14046</v>
      </c>
      <c r="F9357" s="53" t="s">
        <v>1147</v>
      </c>
    </row>
    <row r="9358" spans="1:6" x14ac:dyDescent="0.2">
      <c r="A9358" s="202" t="s">
        <v>15549</v>
      </c>
      <c r="B9358" s="203">
        <v>69</v>
      </c>
      <c r="D9358" s="53" t="s">
        <v>14047</v>
      </c>
      <c r="E9358" s="55" t="s">
        <v>14046</v>
      </c>
      <c r="F9358" s="53" t="s">
        <v>1147</v>
      </c>
    </row>
    <row r="9359" spans="1:6" x14ac:dyDescent="0.2">
      <c r="A9359" s="202" t="s">
        <v>15551</v>
      </c>
      <c r="B9359" s="203">
        <v>64.2</v>
      </c>
      <c r="D9359" s="53" t="s">
        <v>14048</v>
      </c>
      <c r="E9359" s="55" t="s">
        <v>14049</v>
      </c>
      <c r="F9359" s="53" t="s">
        <v>13977</v>
      </c>
    </row>
    <row r="9360" spans="1:6" x14ac:dyDescent="0.2">
      <c r="A9360" s="202" t="s">
        <v>15552</v>
      </c>
      <c r="B9360" s="203">
        <v>71.25</v>
      </c>
      <c r="D9360" s="53" t="s">
        <v>14050</v>
      </c>
      <c r="E9360" s="55" t="s">
        <v>14049</v>
      </c>
      <c r="F9360" s="53" t="s">
        <v>13977</v>
      </c>
    </row>
    <row r="9361" spans="1:6" x14ac:dyDescent="0.2">
      <c r="A9361" s="202" t="s">
        <v>15554</v>
      </c>
      <c r="B9361" s="203">
        <v>66.45</v>
      </c>
      <c r="D9361" s="53" t="s">
        <v>14051</v>
      </c>
      <c r="E9361" s="55" t="s">
        <v>14052</v>
      </c>
      <c r="F9361" s="53" t="s">
        <v>83</v>
      </c>
    </row>
    <row r="9362" spans="1:6" x14ac:dyDescent="0.2">
      <c r="A9362" s="202" t="s">
        <v>15555</v>
      </c>
      <c r="B9362" s="203">
        <v>76.69</v>
      </c>
      <c r="D9362" s="53" t="s">
        <v>14053</v>
      </c>
      <c r="E9362" s="55" t="s">
        <v>14052</v>
      </c>
      <c r="F9362" s="53" t="s">
        <v>83</v>
      </c>
    </row>
    <row r="9363" spans="1:6" x14ac:dyDescent="0.2">
      <c r="A9363" s="202" t="s">
        <v>15557</v>
      </c>
      <c r="B9363" s="203">
        <v>71.89</v>
      </c>
      <c r="D9363" s="53" t="s">
        <v>14054</v>
      </c>
      <c r="E9363" s="55" t="s">
        <v>14055</v>
      </c>
      <c r="F9363" s="53" t="s">
        <v>83</v>
      </c>
    </row>
    <row r="9364" spans="1:6" x14ac:dyDescent="0.2">
      <c r="A9364" s="202" t="s">
        <v>15558</v>
      </c>
      <c r="B9364" s="203">
        <v>79.27</v>
      </c>
      <c r="D9364" s="53" t="s">
        <v>14056</v>
      </c>
      <c r="E9364" s="55" t="s">
        <v>14055</v>
      </c>
      <c r="F9364" s="53" t="s">
        <v>83</v>
      </c>
    </row>
    <row r="9365" spans="1:6" x14ac:dyDescent="0.2">
      <c r="A9365" s="202" t="s">
        <v>15560</v>
      </c>
      <c r="B9365" s="203">
        <v>74.47</v>
      </c>
      <c r="D9365" s="53" t="s">
        <v>14057</v>
      </c>
      <c r="E9365" s="55" t="s">
        <v>14058</v>
      </c>
      <c r="F9365" s="53" t="s">
        <v>83</v>
      </c>
    </row>
    <row r="9366" spans="1:6" x14ac:dyDescent="0.2">
      <c r="A9366" s="202" t="s">
        <v>15561</v>
      </c>
      <c r="B9366" s="203">
        <v>81.38</v>
      </c>
      <c r="D9366" s="53" t="s">
        <v>14059</v>
      </c>
      <c r="E9366" s="55" t="s">
        <v>14058</v>
      </c>
      <c r="F9366" s="53" t="s">
        <v>83</v>
      </c>
    </row>
    <row r="9367" spans="1:6" x14ac:dyDescent="0.2">
      <c r="A9367" s="202" t="s">
        <v>15563</v>
      </c>
      <c r="B9367" s="203">
        <v>76.59</v>
      </c>
      <c r="D9367" s="53" t="s">
        <v>14060</v>
      </c>
      <c r="E9367" s="55" t="s">
        <v>14061</v>
      </c>
      <c r="F9367" s="53" t="s">
        <v>1147</v>
      </c>
    </row>
    <row r="9368" spans="1:6" x14ac:dyDescent="0.2">
      <c r="A9368" s="202" t="s">
        <v>15564</v>
      </c>
      <c r="B9368" s="203">
        <v>84.48</v>
      </c>
      <c r="D9368" s="53" t="s">
        <v>14062</v>
      </c>
      <c r="E9368" s="55" t="s">
        <v>14061</v>
      </c>
      <c r="F9368" s="53" t="s">
        <v>1147</v>
      </c>
    </row>
    <row r="9369" spans="1:6" x14ac:dyDescent="0.2">
      <c r="A9369" s="202" t="s">
        <v>15566</v>
      </c>
      <c r="B9369" s="203">
        <v>79.69</v>
      </c>
      <c r="D9369" s="53" t="s">
        <v>14063</v>
      </c>
      <c r="E9369" s="55" t="s">
        <v>14064</v>
      </c>
      <c r="F9369" s="53" t="s">
        <v>1147</v>
      </c>
    </row>
    <row r="9370" spans="1:6" x14ac:dyDescent="0.2">
      <c r="A9370" s="202" t="s">
        <v>15567</v>
      </c>
      <c r="B9370" s="203">
        <v>37.89</v>
      </c>
      <c r="D9370" s="53" t="s">
        <v>14065</v>
      </c>
      <c r="E9370" s="55" t="s">
        <v>14064</v>
      </c>
      <c r="F9370" s="53" t="s">
        <v>1147</v>
      </c>
    </row>
    <row r="9371" spans="1:6" x14ac:dyDescent="0.2">
      <c r="A9371" s="202" t="s">
        <v>15569</v>
      </c>
      <c r="B9371" s="203">
        <v>34.130000000000003</v>
      </c>
      <c r="D9371" s="53" t="s">
        <v>14066</v>
      </c>
      <c r="E9371" s="55" t="s">
        <v>14067</v>
      </c>
      <c r="F9371" s="53" t="s">
        <v>1147</v>
      </c>
    </row>
    <row r="9372" spans="1:6" x14ac:dyDescent="0.2">
      <c r="A9372" s="202" t="s">
        <v>15570</v>
      </c>
      <c r="B9372" s="203">
        <v>308.07</v>
      </c>
      <c r="D9372" s="53" t="s">
        <v>14068</v>
      </c>
      <c r="E9372" s="55" t="s">
        <v>14067</v>
      </c>
      <c r="F9372" s="53" t="s">
        <v>1147</v>
      </c>
    </row>
    <row r="9373" spans="1:6" x14ac:dyDescent="0.2">
      <c r="A9373" s="202" t="s">
        <v>15572</v>
      </c>
      <c r="B9373" s="203">
        <v>276.75</v>
      </c>
      <c r="D9373" s="53" t="s">
        <v>14069</v>
      </c>
      <c r="E9373" s="55" t="s">
        <v>14070</v>
      </c>
      <c r="F9373" s="53" t="s">
        <v>1241</v>
      </c>
    </row>
    <row r="9374" spans="1:6" x14ac:dyDescent="0.2">
      <c r="A9374" s="202" t="s">
        <v>15573</v>
      </c>
      <c r="B9374" s="203">
        <v>423.39</v>
      </c>
      <c r="D9374" s="53" t="s">
        <v>14071</v>
      </c>
      <c r="E9374" s="55" t="s">
        <v>14070</v>
      </c>
      <c r="F9374" s="53" t="s">
        <v>1241</v>
      </c>
    </row>
    <row r="9375" spans="1:6" x14ac:dyDescent="0.2">
      <c r="A9375" s="202" t="s">
        <v>15575</v>
      </c>
      <c r="B9375" s="203">
        <v>392.07</v>
      </c>
      <c r="D9375" s="53" t="s">
        <v>14072</v>
      </c>
      <c r="E9375" s="55" t="s">
        <v>14073</v>
      </c>
      <c r="F9375" s="53" t="s">
        <v>1241</v>
      </c>
    </row>
    <row r="9376" spans="1:6" x14ac:dyDescent="0.2">
      <c r="A9376" s="202" t="s">
        <v>15576</v>
      </c>
      <c r="B9376" s="203">
        <v>71.599999999999994</v>
      </c>
      <c r="D9376" s="53" t="s">
        <v>14074</v>
      </c>
      <c r="E9376" s="55" t="s">
        <v>14073</v>
      </c>
      <c r="F9376" s="53" t="s">
        <v>1241</v>
      </c>
    </row>
    <row r="9377" spans="1:6" x14ac:dyDescent="0.2">
      <c r="A9377" s="202" t="s">
        <v>15578</v>
      </c>
      <c r="B9377" s="203">
        <v>64.92</v>
      </c>
      <c r="D9377" s="53" t="s">
        <v>14075</v>
      </c>
      <c r="E9377" s="55" t="s">
        <v>14076</v>
      </c>
      <c r="F9377" s="53" t="s">
        <v>1147</v>
      </c>
    </row>
    <row r="9378" spans="1:6" x14ac:dyDescent="0.2">
      <c r="A9378" s="202" t="s">
        <v>15579</v>
      </c>
      <c r="B9378" s="203">
        <v>80.73</v>
      </c>
      <c r="D9378" s="53" t="s">
        <v>14077</v>
      </c>
      <c r="E9378" s="55" t="s">
        <v>14076</v>
      </c>
      <c r="F9378" s="53" t="s">
        <v>1147</v>
      </c>
    </row>
    <row r="9379" spans="1:6" x14ac:dyDescent="0.2">
      <c r="A9379" s="202" t="s">
        <v>15581</v>
      </c>
      <c r="B9379" s="203">
        <v>74.06</v>
      </c>
      <c r="D9379" s="53" t="s">
        <v>14078</v>
      </c>
      <c r="E9379" s="55" t="s">
        <v>14079</v>
      </c>
      <c r="F9379" s="53" t="s">
        <v>83</v>
      </c>
    </row>
    <row r="9380" spans="1:6" x14ac:dyDescent="0.2">
      <c r="A9380" s="202" t="s">
        <v>15582</v>
      </c>
      <c r="B9380" s="203">
        <v>92.85</v>
      </c>
      <c r="D9380" s="53" t="s">
        <v>14080</v>
      </c>
      <c r="E9380" s="55" t="s">
        <v>14079</v>
      </c>
      <c r="F9380" s="53" t="s">
        <v>83</v>
      </c>
    </row>
    <row r="9381" spans="1:6" x14ac:dyDescent="0.2">
      <c r="A9381" s="202" t="s">
        <v>15584</v>
      </c>
      <c r="B9381" s="203">
        <v>86.18</v>
      </c>
      <c r="D9381" s="53" t="s">
        <v>14081</v>
      </c>
      <c r="E9381" s="55" t="s">
        <v>14082</v>
      </c>
      <c r="F9381" s="53" t="s">
        <v>1241</v>
      </c>
    </row>
    <row r="9382" spans="1:6" x14ac:dyDescent="0.2">
      <c r="A9382" s="202" t="s">
        <v>15585</v>
      </c>
      <c r="B9382" s="203">
        <v>108.77</v>
      </c>
      <c r="D9382" s="53" t="s">
        <v>14083</v>
      </c>
      <c r="E9382" s="55" t="s">
        <v>14082</v>
      </c>
      <c r="F9382" s="53" t="s">
        <v>1241</v>
      </c>
    </row>
    <row r="9383" spans="1:6" x14ac:dyDescent="0.2">
      <c r="A9383" s="202" t="s">
        <v>15587</v>
      </c>
      <c r="B9383" s="203">
        <v>102.1</v>
      </c>
      <c r="D9383" s="53" t="s">
        <v>14084</v>
      </c>
      <c r="E9383" s="55" t="s">
        <v>14085</v>
      </c>
      <c r="F9383" s="53" t="s">
        <v>1172</v>
      </c>
    </row>
    <row r="9384" spans="1:6" x14ac:dyDescent="0.2">
      <c r="A9384" s="202" t="s">
        <v>15588</v>
      </c>
      <c r="B9384" s="203">
        <v>133.6</v>
      </c>
      <c r="D9384" s="53" t="s">
        <v>14086</v>
      </c>
      <c r="E9384" s="55" t="s">
        <v>14085</v>
      </c>
      <c r="F9384" s="53" t="s">
        <v>1172</v>
      </c>
    </row>
    <row r="9385" spans="1:6" x14ac:dyDescent="0.2">
      <c r="A9385" s="202" t="s">
        <v>15590</v>
      </c>
      <c r="B9385" s="203">
        <v>122.43</v>
      </c>
      <c r="D9385" s="53" t="s">
        <v>14087</v>
      </c>
      <c r="E9385" s="55" t="s">
        <v>14088</v>
      </c>
      <c r="F9385" s="53" t="s">
        <v>201</v>
      </c>
    </row>
    <row r="9386" spans="1:6" x14ac:dyDescent="0.2">
      <c r="A9386" s="202" t="s">
        <v>15591</v>
      </c>
      <c r="B9386" s="203">
        <v>118.83</v>
      </c>
      <c r="D9386" s="53" t="s">
        <v>14089</v>
      </c>
      <c r="E9386" s="55" t="s">
        <v>14088</v>
      </c>
      <c r="F9386" s="53" t="s">
        <v>201</v>
      </c>
    </row>
    <row r="9387" spans="1:6" x14ac:dyDescent="0.2">
      <c r="A9387" s="202" t="s">
        <v>15593</v>
      </c>
      <c r="B9387" s="203">
        <v>107.66</v>
      </c>
      <c r="D9387" s="53" t="s">
        <v>14090</v>
      </c>
      <c r="E9387" s="55" t="s">
        <v>14091</v>
      </c>
      <c r="F9387" s="53" t="s">
        <v>201</v>
      </c>
    </row>
    <row r="9388" spans="1:6" x14ac:dyDescent="0.2">
      <c r="A9388" s="202" t="s">
        <v>15594</v>
      </c>
      <c r="B9388" s="203">
        <v>77.53</v>
      </c>
      <c r="D9388" s="53" t="s">
        <v>14092</v>
      </c>
      <c r="E9388" s="55" t="s">
        <v>14091</v>
      </c>
      <c r="F9388" s="53" t="s">
        <v>201</v>
      </c>
    </row>
    <row r="9389" spans="1:6" x14ac:dyDescent="0.2">
      <c r="A9389" s="202" t="s">
        <v>15596</v>
      </c>
      <c r="B9389" s="203">
        <v>71.16</v>
      </c>
      <c r="D9389" s="53" t="s">
        <v>14093</v>
      </c>
      <c r="E9389" s="55" t="s">
        <v>14094</v>
      </c>
      <c r="F9389" s="53" t="s">
        <v>1147</v>
      </c>
    </row>
    <row r="9390" spans="1:6" x14ac:dyDescent="0.2">
      <c r="A9390" s="202" t="s">
        <v>15597</v>
      </c>
      <c r="B9390" s="203">
        <v>217.77</v>
      </c>
      <c r="D9390" s="53" t="s">
        <v>14095</v>
      </c>
      <c r="E9390" s="55" t="s">
        <v>14094</v>
      </c>
      <c r="F9390" s="53" t="s">
        <v>1147</v>
      </c>
    </row>
    <row r="9391" spans="1:6" x14ac:dyDescent="0.2">
      <c r="A9391" s="202" t="s">
        <v>15599</v>
      </c>
      <c r="B9391" s="203">
        <v>208.03</v>
      </c>
      <c r="D9391" s="53" t="s">
        <v>14096</v>
      </c>
      <c r="E9391" s="55" t="s">
        <v>14097</v>
      </c>
      <c r="F9391" s="53" t="s">
        <v>1147</v>
      </c>
    </row>
    <row r="9392" spans="1:6" x14ac:dyDescent="0.2">
      <c r="A9392" s="202" t="s">
        <v>15600</v>
      </c>
      <c r="B9392" s="203">
        <v>160.05000000000001</v>
      </c>
      <c r="D9392" s="53" t="s">
        <v>14098</v>
      </c>
      <c r="E9392" s="55" t="s">
        <v>14097</v>
      </c>
      <c r="F9392" s="53" t="s">
        <v>1147</v>
      </c>
    </row>
    <row r="9393" spans="1:6" x14ac:dyDescent="0.2">
      <c r="A9393" s="202" t="s">
        <v>15602</v>
      </c>
      <c r="B9393" s="203">
        <v>148.86000000000001</v>
      </c>
      <c r="D9393" s="53" t="s">
        <v>14099</v>
      </c>
      <c r="E9393" s="55" t="s">
        <v>14100</v>
      </c>
      <c r="F9393" s="53" t="s">
        <v>1147</v>
      </c>
    </row>
    <row r="9394" spans="1:6" x14ac:dyDescent="0.2">
      <c r="A9394" s="202" t="s">
        <v>15603</v>
      </c>
      <c r="B9394" s="203">
        <v>37.96</v>
      </c>
      <c r="D9394" s="53" t="s">
        <v>14101</v>
      </c>
      <c r="E9394" s="55" t="s">
        <v>14100</v>
      </c>
      <c r="F9394" s="53" t="s">
        <v>1147</v>
      </c>
    </row>
    <row r="9395" spans="1:6" x14ac:dyDescent="0.2">
      <c r="A9395" s="202" t="s">
        <v>15605</v>
      </c>
      <c r="B9395" s="203">
        <v>34.94</v>
      </c>
      <c r="D9395" s="53" t="s">
        <v>14102</v>
      </c>
      <c r="E9395" s="55" t="s">
        <v>14103</v>
      </c>
      <c r="F9395" s="53" t="s">
        <v>1147</v>
      </c>
    </row>
    <row r="9396" spans="1:6" x14ac:dyDescent="0.2">
      <c r="A9396" s="202" t="s">
        <v>15606</v>
      </c>
      <c r="B9396" s="203">
        <v>71.62</v>
      </c>
      <c r="D9396" s="53" t="s">
        <v>14104</v>
      </c>
      <c r="E9396" s="55" t="s">
        <v>14103</v>
      </c>
      <c r="F9396" s="53" t="s">
        <v>1147</v>
      </c>
    </row>
    <row r="9397" spans="1:6" x14ac:dyDescent="0.2">
      <c r="A9397" s="202" t="s">
        <v>15608</v>
      </c>
      <c r="B9397" s="203">
        <v>67.599999999999994</v>
      </c>
      <c r="D9397" s="53" t="s">
        <v>14105</v>
      </c>
      <c r="E9397" s="55" t="s">
        <v>14106</v>
      </c>
      <c r="F9397" s="53" t="s">
        <v>430</v>
      </c>
    </row>
    <row r="9398" spans="1:6" x14ac:dyDescent="0.2">
      <c r="A9398" s="202" t="s">
        <v>15609</v>
      </c>
      <c r="B9398" s="203">
        <v>13.1</v>
      </c>
      <c r="D9398" s="53" t="s">
        <v>14107</v>
      </c>
      <c r="E9398" s="55" t="s">
        <v>14106</v>
      </c>
      <c r="F9398" s="53" t="s">
        <v>430</v>
      </c>
    </row>
    <row r="9399" spans="1:6" x14ac:dyDescent="0.2">
      <c r="A9399" s="202" t="s">
        <v>15611</v>
      </c>
      <c r="B9399" s="203">
        <v>12.08</v>
      </c>
      <c r="D9399" s="53" t="s">
        <v>14108</v>
      </c>
      <c r="E9399" s="55" t="s">
        <v>14109</v>
      </c>
      <c r="F9399" s="53" t="s">
        <v>1241</v>
      </c>
    </row>
    <row r="9400" spans="1:6" x14ac:dyDescent="0.2">
      <c r="A9400" s="202" t="s">
        <v>15612</v>
      </c>
      <c r="B9400" s="203">
        <v>16.91</v>
      </c>
      <c r="D9400" s="53" t="s">
        <v>14110</v>
      </c>
      <c r="E9400" s="55" t="s">
        <v>14109</v>
      </c>
      <c r="F9400" s="53" t="s">
        <v>1241</v>
      </c>
    </row>
    <row r="9401" spans="1:6" x14ac:dyDescent="0.2">
      <c r="A9401" s="202" t="s">
        <v>15614</v>
      </c>
      <c r="B9401" s="203">
        <v>15.8</v>
      </c>
      <c r="D9401" s="53" t="s">
        <v>14111</v>
      </c>
      <c r="E9401" s="55" t="s">
        <v>14112</v>
      </c>
      <c r="F9401" s="53" t="s">
        <v>1241</v>
      </c>
    </row>
    <row r="9402" spans="1:6" x14ac:dyDescent="0.2">
      <c r="A9402" s="202" t="s">
        <v>15615</v>
      </c>
      <c r="B9402" s="203">
        <v>19.53</v>
      </c>
      <c r="D9402" s="53" t="s">
        <v>14113</v>
      </c>
      <c r="E9402" s="55" t="s">
        <v>14112</v>
      </c>
      <c r="F9402" s="53" t="s">
        <v>1241</v>
      </c>
    </row>
    <row r="9403" spans="1:6" x14ac:dyDescent="0.2">
      <c r="A9403" s="202" t="s">
        <v>15617</v>
      </c>
      <c r="B9403" s="203">
        <v>18.25</v>
      </c>
      <c r="D9403" s="53" t="s">
        <v>14114</v>
      </c>
      <c r="E9403" s="55" t="s">
        <v>14115</v>
      </c>
      <c r="F9403" s="53" t="s">
        <v>1241</v>
      </c>
    </row>
    <row r="9404" spans="1:6" x14ac:dyDescent="0.2">
      <c r="A9404" s="202" t="s">
        <v>15618</v>
      </c>
      <c r="B9404" s="203">
        <v>26.03</v>
      </c>
      <c r="D9404" s="53" t="s">
        <v>14116</v>
      </c>
      <c r="E9404" s="55" t="s">
        <v>14115</v>
      </c>
      <c r="F9404" s="53" t="s">
        <v>1241</v>
      </c>
    </row>
    <row r="9405" spans="1:6" x14ac:dyDescent="0.2">
      <c r="A9405" s="202" t="s">
        <v>15620</v>
      </c>
      <c r="B9405" s="203">
        <v>24.32</v>
      </c>
      <c r="D9405" s="53" t="s">
        <v>14117</v>
      </c>
      <c r="E9405" s="55" t="s">
        <v>14118</v>
      </c>
      <c r="F9405" s="53" t="s">
        <v>1241</v>
      </c>
    </row>
    <row r="9406" spans="1:6" x14ac:dyDescent="0.2">
      <c r="A9406" s="202" t="s">
        <v>15621</v>
      </c>
      <c r="B9406" s="203">
        <v>103.58</v>
      </c>
      <c r="D9406" s="53" t="s">
        <v>14119</v>
      </c>
      <c r="E9406" s="55" t="s">
        <v>14118</v>
      </c>
      <c r="F9406" s="53" t="s">
        <v>1241</v>
      </c>
    </row>
    <row r="9407" spans="1:6" x14ac:dyDescent="0.2">
      <c r="A9407" s="202" t="s">
        <v>15623</v>
      </c>
      <c r="B9407" s="203">
        <v>96.14</v>
      </c>
      <c r="D9407" s="53" t="s">
        <v>14120</v>
      </c>
      <c r="E9407" s="55" t="s">
        <v>14121</v>
      </c>
      <c r="F9407" s="53" t="s">
        <v>1241</v>
      </c>
    </row>
    <row r="9408" spans="1:6" x14ac:dyDescent="0.2">
      <c r="A9408" s="202" t="s">
        <v>15624</v>
      </c>
      <c r="B9408" s="203">
        <v>4014.42</v>
      </c>
      <c r="D9408" s="53" t="s">
        <v>14122</v>
      </c>
      <c r="E9408" s="55" t="s">
        <v>14121</v>
      </c>
      <c r="F9408" s="53" t="s">
        <v>1241</v>
      </c>
    </row>
    <row r="9409" spans="1:6" x14ac:dyDescent="0.2">
      <c r="A9409" s="202" t="s">
        <v>15626</v>
      </c>
      <c r="B9409" s="203">
        <v>3954.47</v>
      </c>
      <c r="D9409" s="53" t="s">
        <v>14123</v>
      </c>
      <c r="E9409" s="55" t="s">
        <v>14124</v>
      </c>
      <c r="F9409" s="53" t="s">
        <v>1241</v>
      </c>
    </row>
    <row r="9410" spans="1:6" x14ac:dyDescent="0.2">
      <c r="A9410" s="202" t="s">
        <v>15627</v>
      </c>
      <c r="B9410" s="203">
        <v>187.62</v>
      </c>
      <c r="D9410" s="53" t="s">
        <v>14125</v>
      </c>
      <c r="E9410" s="55" t="s">
        <v>14124</v>
      </c>
      <c r="F9410" s="53" t="s">
        <v>1241</v>
      </c>
    </row>
    <row r="9411" spans="1:6" x14ac:dyDescent="0.2">
      <c r="A9411" s="202" t="s">
        <v>15629</v>
      </c>
      <c r="B9411" s="203">
        <v>177.87</v>
      </c>
      <c r="D9411" s="53" t="s">
        <v>14126</v>
      </c>
      <c r="E9411" s="55" t="s">
        <v>14127</v>
      </c>
      <c r="F9411" s="53" t="s">
        <v>430</v>
      </c>
    </row>
    <row r="9412" spans="1:6" x14ac:dyDescent="0.2">
      <c r="A9412" s="202" t="s">
        <v>15630</v>
      </c>
      <c r="B9412" s="203">
        <v>17.690000000000001</v>
      </c>
      <c r="D9412" s="53" t="s">
        <v>14128</v>
      </c>
      <c r="E9412" s="55" t="s">
        <v>14127</v>
      </c>
      <c r="F9412" s="53" t="s">
        <v>430</v>
      </c>
    </row>
    <row r="9413" spans="1:6" x14ac:dyDescent="0.2">
      <c r="A9413" s="202" t="s">
        <v>15632</v>
      </c>
      <c r="B9413" s="203">
        <v>16.79</v>
      </c>
      <c r="D9413" s="53" t="s">
        <v>14129</v>
      </c>
      <c r="E9413" s="55" t="s">
        <v>14130</v>
      </c>
      <c r="F9413" s="53" t="s">
        <v>430</v>
      </c>
    </row>
    <row r="9414" spans="1:6" x14ac:dyDescent="0.2">
      <c r="A9414" s="202" t="s">
        <v>15633</v>
      </c>
      <c r="B9414" s="203">
        <v>16.12</v>
      </c>
      <c r="D9414" s="53" t="s">
        <v>14131</v>
      </c>
      <c r="E9414" s="55" t="s">
        <v>14130</v>
      </c>
      <c r="F9414" s="53" t="s">
        <v>430</v>
      </c>
    </row>
    <row r="9415" spans="1:6" x14ac:dyDescent="0.2">
      <c r="A9415" s="202" t="s">
        <v>15635</v>
      </c>
      <c r="B9415" s="203">
        <v>15.22</v>
      </c>
      <c r="D9415" s="53" t="s">
        <v>14132</v>
      </c>
      <c r="E9415" s="55" t="s">
        <v>14133</v>
      </c>
      <c r="F9415" s="53" t="s">
        <v>430</v>
      </c>
    </row>
    <row r="9416" spans="1:6" x14ac:dyDescent="0.2">
      <c r="A9416" s="202" t="s">
        <v>15636</v>
      </c>
      <c r="B9416" s="203">
        <v>42.78</v>
      </c>
      <c r="D9416" s="53" t="s">
        <v>14134</v>
      </c>
      <c r="E9416" s="55" t="s">
        <v>14133</v>
      </c>
      <c r="F9416" s="53" t="s">
        <v>430</v>
      </c>
    </row>
    <row r="9417" spans="1:6" x14ac:dyDescent="0.2">
      <c r="A9417" s="202" t="s">
        <v>15638</v>
      </c>
      <c r="B9417" s="203">
        <v>39.78</v>
      </c>
      <c r="D9417" s="53" t="s">
        <v>14135</v>
      </c>
      <c r="E9417" s="55" t="s">
        <v>14136</v>
      </c>
      <c r="F9417" s="53" t="s">
        <v>83</v>
      </c>
    </row>
    <row r="9418" spans="1:6" x14ac:dyDescent="0.2">
      <c r="A9418" s="202" t="s">
        <v>15639</v>
      </c>
      <c r="B9418" s="203">
        <v>36.83</v>
      </c>
      <c r="D9418" s="53" t="s">
        <v>14137</v>
      </c>
      <c r="E9418" s="55" t="s">
        <v>14136</v>
      </c>
      <c r="F9418" s="53" t="s">
        <v>83</v>
      </c>
    </row>
    <row r="9419" spans="1:6" x14ac:dyDescent="0.2">
      <c r="A9419" s="202" t="s">
        <v>15641</v>
      </c>
      <c r="B9419" s="203">
        <v>33.83</v>
      </c>
      <c r="D9419" s="53" t="s">
        <v>14138</v>
      </c>
      <c r="E9419" s="55" t="s">
        <v>14139</v>
      </c>
      <c r="F9419" s="53" t="s">
        <v>83</v>
      </c>
    </row>
    <row r="9420" spans="1:6" x14ac:dyDescent="0.2">
      <c r="A9420" s="202" t="s">
        <v>15642</v>
      </c>
      <c r="B9420" s="203">
        <v>55.63</v>
      </c>
      <c r="D9420" s="53" t="s">
        <v>14140</v>
      </c>
      <c r="E9420" s="55" t="s">
        <v>14139</v>
      </c>
      <c r="F9420" s="53" t="s">
        <v>83</v>
      </c>
    </row>
    <row r="9421" spans="1:6" x14ac:dyDescent="0.2">
      <c r="A9421" s="202" t="s">
        <v>15644</v>
      </c>
      <c r="B9421" s="203">
        <v>51.44</v>
      </c>
      <c r="D9421" s="53" t="s">
        <v>14141</v>
      </c>
      <c r="E9421" s="55" t="s">
        <v>14142</v>
      </c>
      <c r="F9421" s="53" t="s">
        <v>83</v>
      </c>
    </row>
    <row r="9422" spans="1:6" x14ac:dyDescent="0.2">
      <c r="A9422" s="202" t="s">
        <v>15645</v>
      </c>
      <c r="B9422" s="203">
        <v>48.89</v>
      </c>
      <c r="D9422" s="53" t="s">
        <v>14143</v>
      </c>
      <c r="E9422" s="55" t="s">
        <v>14142</v>
      </c>
      <c r="F9422" s="53" t="s">
        <v>83</v>
      </c>
    </row>
    <row r="9423" spans="1:6" x14ac:dyDescent="0.2">
      <c r="A9423" s="202" t="s">
        <v>15647</v>
      </c>
      <c r="B9423" s="203">
        <v>44.7</v>
      </c>
      <c r="D9423" s="53" t="s">
        <v>14144</v>
      </c>
      <c r="E9423" s="55" t="s">
        <v>14145</v>
      </c>
      <c r="F9423" s="53" t="s">
        <v>1147</v>
      </c>
    </row>
    <row r="9424" spans="1:6" x14ac:dyDescent="0.2">
      <c r="A9424" s="202" t="s">
        <v>15648</v>
      </c>
      <c r="B9424" s="203">
        <v>86.13</v>
      </c>
      <c r="D9424" s="53" t="s">
        <v>14146</v>
      </c>
      <c r="E9424" s="55" t="s">
        <v>14145</v>
      </c>
      <c r="F9424" s="53" t="s">
        <v>1147</v>
      </c>
    </row>
    <row r="9425" spans="1:6" x14ac:dyDescent="0.2">
      <c r="A9425" s="202" t="s">
        <v>15650</v>
      </c>
      <c r="B9425" s="203">
        <v>79.53</v>
      </c>
      <c r="D9425" s="53" t="s">
        <v>14147</v>
      </c>
      <c r="E9425" s="55" t="s">
        <v>14148</v>
      </c>
      <c r="F9425" s="53" t="s">
        <v>201</v>
      </c>
    </row>
    <row r="9426" spans="1:6" x14ac:dyDescent="0.2">
      <c r="A9426" s="202" t="s">
        <v>15651</v>
      </c>
      <c r="B9426" s="203">
        <v>76.040000000000006</v>
      </c>
      <c r="D9426" s="53" t="s">
        <v>14149</v>
      </c>
      <c r="E9426" s="55" t="s">
        <v>14148</v>
      </c>
      <c r="F9426" s="53" t="s">
        <v>201</v>
      </c>
    </row>
    <row r="9427" spans="1:6" x14ac:dyDescent="0.2">
      <c r="A9427" s="202" t="s">
        <v>15653</v>
      </c>
      <c r="B9427" s="203">
        <v>69.44</v>
      </c>
      <c r="D9427" s="53" t="s">
        <v>14150</v>
      </c>
      <c r="E9427" s="55" t="s">
        <v>14151</v>
      </c>
      <c r="F9427" s="53" t="s">
        <v>83</v>
      </c>
    </row>
    <row r="9428" spans="1:6" x14ac:dyDescent="0.2">
      <c r="A9428" s="202" t="s">
        <v>15654</v>
      </c>
      <c r="B9428" s="203">
        <v>98.49</v>
      </c>
      <c r="D9428" s="53" t="s">
        <v>14152</v>
      </c>
      <c r="E9428" s="55" t="s">
        <v>14151</v>
      </c>
      <c r="F9428" s="53" t="s">
        <v>83</v>
      </c>
    </row>
    <row r="9429" spans="1:6" x14ac:dyDescent="0.2">
      <c r="A9429" s="202" t="s">
        <v>15656</v>
      </c>
      <c r="B9429" s="203">
        <v>90.7</v>
      </c>
      <c r="D9429" s="53" t="s">
        <v>14153</v>
      </c>
      <c r="E9429" s="55" t="s">
        <v>14154</v>
      </c>
      <c r="F9429" s="53" t="s">
        <v>83</v>
      </c>
    </row>
    <row r="9430" spans="1:6" x14ac:dyDescent="0.2">
      <c r="A9430" s="202" t="s">
        <v>15657</v>
      </c>
      <c r="B9430" s="203">
        <v>86.96</v>
      </c>
      <c r="D9430" s="53" t="s">
        <v>14155</v>
      </c>
      <c r="E9430" s="55" t="s">
        <v>14154</v>
      </c>
      <c r="F9430" s="53" t="s">
        <v>83</v>
      </c>
    </row>
    <row r="9431" spans="1:6" x14ac:dyDescent="0.2">
      <c r="A9431" s="202" t="s">
        <v>15659</v>
      </c>
      <c r="B9431" s="203">
        <v>79.17</v>
      </c>
      <c r="D9431" s="53" t="s">
        <v>14156</v>
      </c>
      <c r="E9431" s="55" t="s">
        <v>14157</v>
      </c>
      <c r="F9431" s="53" t="s">
        <v>430</v>
      </c>
    </row>
    <row r="9432" spans="1:6" x14ac:dyDescent="0.2">
      <c r="A9432" s="202" t="s">
        <v>15660</v>
      </c>
      <c r="B9432" s="203">
        <v>4.7</v>
      </c>
      <c r="D9432" s="53" t="s">
        <v>14158</v>
      </c>
      <c r="E9432" s="55" t="s">
        <v>14157</v>
      </c>
      <c r="F9432" s="53" t="s">
        <v>430</v>
      </c>
    </row>
    <row r="9433" spans="1:6" x14ac:dyDescent="0.2">
      <c r="A9433" s="202" t="s">
        <v>15662</v>
      </c>
      <c r="B9433" s="203">
        <v>4.33</v>
      </c>
      <c r="D9433" s="53" t="s">
        <v>14159</v>
      </c>
      <c r="E9433" s="55" t="s">
        <v>14160</v>
      </c>
      <c r="F9433" s="53" t="s">
        <v>1147</v>
      </c>
    </row>
    <row r="9434" spans="1:6" x14ac:dyDescent="0.2">
      <c r="A9434" s="202" t="s">
        <v>15663</v>
      </c>
      <c r="B9434" s="203">
        <v>124.8</v>
      </c>
      <c r="D9434" s="53" t="s">
        <v>14161</v>
      </c>
      <c r="E9434" s="55" t="s">
        <v>14160</v>
      </c>
      <c r="F9434" s="53" t="s">
        <v>1147</v>
      </c>
    </row>
    <row r="9435" spans="1:6" x14ac:dyDescent="0.2">
      <c r="A9435" s="202" t="s">
        <v>15665</v>
      </c>
      <c r="B9435" s="203">
        <v>121.09</v>
      </c>
      <c r="D9435" s="53" t="s">
        <v>14162</v>
      </c>
      <c r="E9435" s="55" t="s">
        <v>14163</v>
      </c>
      <c r="F9435" s="53" t="s">
        <v>1147</v>
      </c>
    </row>
    <row r="9436" spans="1:6" x14ac:dyDescent="0.2">
      <c r="A9436" s="202" t="s">
        <v>15666</v>
      </c>
      <c r="B9436" s="203">
        <v>1057.3499999999999</v>
      </c>
      <c r="D9436" s="53" t="s">
        <v>14164</v>
      </c>
      <c r="E9436" s="55" t="s">
        <v>14163</v>
      </c>
      <c r="F9436" s="53" t="s">
        <v>1147</v>
      </c>
    </row>
    <row r="9437" spans="1:6" x14ac:dyDescent="0.2">
      <c r="A9437" s="202" t="s">
        <v>15668</v>
      </c>
      <c r="B9437" s="203">
        <v>1003.34</v>
      </c>
      <c r="D9437" s="53" t="s">
        <v>14165</v>
      </c>
      <c r="E9437" s="55" t="s">
        <v>14166</v>
      </c>
      <c r="F9437" s="53" t="s">
        <v>1147</v>
      </c>
    </row>
    <row r="9438" spans="1:6" x14ac:dyDescent="0.2">
      <c r="A9438" s="202" t="s">
        <v>15669</v>
      </c>
      <c r="B9438" s="203">
        <v>96.06</v>
      </c>
      <c r="D9438" s="53" t="s">
        <v>14167</v>
      </c>
      <c r="E9438" s="55" t="s">
        <v>14166</v>
      </c>
      <c r="F9438" s="53" t="s">
        <v>1147</v>
      </c>
    </row>
    <row r="9439" spans="1:6" x14ac:dyDescent="0.2">
      <c r="A9439" s="202" t="s">
        <v>15671</v>
      </c>
      <c r="B9439" s="203">
        <v>86.21</v>
      </c>
      <c r="D9439" s="53" t="s">
        <v>14168</v>
      </c>
      <c r="E9439" s="55" t="s">
        <v>14169</v>
      </c>
      <c r="F9439" s="53" t="s">
        <v>430</v>
      </c>
    </row>
    <row r="9440" spans="1:6" x14ac:dyDescent="0.2">
      <c r="A9440" s="202" t="s">
        <v>15672</v>
      </c>
      <c r="B9440" s="203">
        <v>143.09</v>
      </c>
      <c r="D9440" s="53" t="s">
        <v>14170</v>
      </c>
      <c r="E9440" s="55" t="s">
        <v>14169</v>
      </c>
      <c r="F9440" s="53" t="s">
        <v>430</v>
      </c>
    </row>
    <row r="9441" spans="1:6" x14ac:dyDescent="0.2">
      <c r="A9441" s="202" t="s">
        <v>15674</v>
      </c>
      <c r="B9441" s="203">
        <v>133.22999999999999</v>
      </c>
      <c r="D9441" s="53" t="s">
        <v>14171</v>
      </c>
      <c r="E9441" s="55" t="s">
        <v>13989</v>
      </c>
      <c r="F9441" s="53" t="s">
        <v>1241</v>
      </c>
    </row>
    <row r="9442" spans="1:6" x14ac:dyDescent="0.2">
      <c r="A9442" s="202" t="s">
        <v>15675</v>
      </c>
      <c r="B9442" s="203">
        <v>246.32</v>
      </c>
      <c r="D9442" s="53" t="s">
        <v>14172</v>
      </c>
      <c r="E9442" s="55" t="s">
        <v>13989</v>
      </c>
      <c r="F9442" s="53" t="s">
        <v>1241</v>
      </c>
    </row>
    <row r="9443" spans="1:6" x14ac:dyDescent="0.2">
      <c r="A9443" s="202" t="s">
        <v>15677</v>
      </c>
      <c r="B9443" s="203">
        <v>232.75</v>
      </c>
      <c r="D9443" s="53" t="s">
        <v>14173</v>
      </c>
      <c r="E9443" s="55" t="s">
        <v>14174</v>
      </c>
      <c r="F9443" s="53" t="s">
        <v>201</v>
      </c>
    </row>
    <row r="9444" spans="1:6" x14ac:dyDescent="0.2">
      <c r="A9444" s="202" t="s">
        <v>15678</v>
      </c>
      <c r="B9444" s="203">
        <v>183.71</v>
      </c>
      <c r="D9444" s="53" t="s">
        <v>14175</v>
      </c>
      <c r="E9444" s="55" t="s">
        <v>14174</v>
      </c>
      <c r="F9444" s="53" t="s">
        <v>201</v>
      </c>
    </row>
    <row r="9445" spans="1:6" x14ac:dyDescent="0.2">
      <c r="A9445" s="202" t="s">
        <v>15680</v>
      </c>
      <c r="B9445" s="203">
        <v>169.25</v>
      </c>
      <c r="D9445" s="53" t="s">
        <v>14176</v>
      </c>
      <c r="E9445" s="55" t="s">
        <v>14177</v>
      </c>
      <c r="F9445" s="53" t="s">
        <v>201</v>
      </c>
    </row>
    <row r="9446" spans="1:6" x14ac:dyDescent="0.2">
      <c r="A9446" s="202" t="s">
        <v>15681</v>
      </c>
      <c r="B9446" s="203">
        <v>76.260000000000005</v>
      </c>
      <c r="D9446" s="53" t="s">
        <v>14178</v>
      </c>
      <c r="E9446" s="55" t="s">
        <v>14177</v>
      </c>
      <c r="F9446" s="53" t="s">
        <v>201</v>
      </c>
    </row>
    <row r="9447" spans="1:6" x14ac:dyDescent="0.2">
      <c r="A9447" s="202" t="s">
        <v>15683</v>
      </c>
      <c r="B9447" s="203">
        <v>68.69</v>
      </c>
      <c r="D9447" s="53" t="s">
        <v>14179</v>
      </c>
      <c r="E9447" s="55" t="s">
        <v>14180</v>
      </c>
      <c r="F9447" s="53" t="s">
        <v>201</v>
      </c>
    </row>
    <row r="9448" spans="1:6" x14ac:dyDescent="0.2">
      <c r="A9448" s="202" t="s">
        <v>15684</v>
      </c>
      <c r="B9448" s="203">
        <v>98.76</v>
      </c>
      <c r="D9448" s="53" t="s">
        <v>14181</v>
      </c>
      <c r="E9448" s="55" t="s">
        <v>14180</v>
      </c>
      <c r="F9448" s="53" t="s">
        <v>201</v>
      </c>
    </row>
    <row r="9449" spans="1:6" x14ac:dyDescent="0.2">
      <c r="A9449" s="202" t="s">
        <v>15686</v>
      </c>
      <c r="B9449" s="203">
        <v>91.19</v>
      </c>
      <c r="D9449" s="53" t="s">
        <v>14182</v>
      </c>
      <c r="E9449" s="55" t="s">
        <v>14183</v>
      </c>
      <c r="F9449" s="53" t="s">
        <v>83</v>
      </c>
    </row>
    <row r="9450" spans="1:6" x14ac:dyDescent="0.2">
      <c r="A9450" s="202" t="s">
        <v>15687</v>
      </c>
      <c r="B9450" s="203">
        <v>128.80000000000001</v>
      </c>
      <c r="D9450" s="53" t="s">
        <v>14184</v>
      </c>
      <c r="E9450" s="55" t="s">
        <v>14183</v>
      </c>
      <c r="F9450" s="53" t="s">
        <v>83</v>
      </c>
    </row>
    <row r="9451" spans="1:6" x14ac:dyDescent="0.2">
      <c r="A9451" s="202" t="s">
        <v>15689</v>
      </c>
      <c r="B9451" s="203">
        <v>118.95</v>
      </c>
      <c r="D9451" s="53" t="s">
        <v>14185</v>
      </c>
      <c r="E9451" s="55" t="s">
        <v>14186</v>
      </c>
      <c r="F9451" s="53" t="s">
        <v>201</v>
      </c>
    </row>
    <row r="9452" spans="1:6" x14ac:dyDescent="0.2">
      <c r="A9452" s="202" t="s">
        <v>15690</v>
      </c>
      <c r="B9452" s="203">
        <v>51.23</v>
      </c>
      <c r="D9452" s="53" t="s">
        <v>14187</v>
      </c>
      <c r="E9452" s="55" t="s">
        <v>14186</v>
      </c>
      <c r="F9452" s="53" t="s">
        <v>201</v>
      </c>
    </row>
    <row r="9453" spans="1:6" x14ac:dyDescent="0.2">
      <c r="A9453" s="202" t="s">
        <v>15692</v>
      </c>
      <c r="B9453" s="203">
        <v>48.23</v>
      </c>
      <c r="D9453" s="53" t="s">
        <v>14188</v>
      </c>
      <c r="E9453" s="55" t="s">
        <v>14189</v>
      </c>
      <c r="F9453" s="53" t="s">
        <v>83</v>
      </c>
    </row>
    <row r="9454" spans="1:6" x14ac:dyDescent="0.2">
      <c r="A9454" s="202" t="s">
        <v>15693</v>
      </c>
      <c r="B9454" s="203">
        <v>322.55</v>
      </c>
      <c r="D9454" s="53" t="s">
        <v>14190</v>
      </c>
      <c r="E9454" s="55" t="s">
        <v>14189</v>
      </c>
      <c r="F9454" s="53" t="s">
        <v>83</v>
      </c>
    </row>
    <row r="9455" spans="1:6" x14ac:dyDescent="0.2">
      <c r="A9455" s="202" t="s">
        <v>15695</v>
      </c>
      <c r="B9455" s="203">
        <v>294.52</v>
      </c>
      <c r="D9455" s="53" t="s">
        <v>14191</v>
      </c>
      <c r="E9455" s="55" t="s">
        <v>14192</v>
      </c>
      <c r="F9455" s="53" t="s">
        <v>83</v>
      </c>
    </row>
    <row r="9456" spans="1:6" x14ac:dyDescent="0.2">
      <c r="A9456" s="202" t="s">
        <v>15696</v>
      </c>
      <c r="B9456" s="203">
        <v>263.17</v>
      </c>
      <c r="D9456" s="53" t="s">
        <v>14193</v>
      </c>
      <c r="E9456" s="55" t="s">
        <v>14192</v>
      </c>
      <c r="F9456" s="53" t="s">
        <v>83</v>
      </c>
    </row>
    <row r="9457" spans="1:6" x14ac:dyDescent="0.2">
      <c r="A9457" s="202" t="s">
        <v>15698</v>
      </c>
      <c r="B9457" s="203">
        <v>237.26</v>
      </c>
      <c r="D9457" s="53" t="s">
        <v>14194</v>
      </c>
      <c r="E9457" s="55" t="s">
        <v>14195</v>
      </c>
      <c r="F9457" s="53" t="s">
        <v>83</v>
      </c>
    </row>
    <row r="9458" spans="1:6" x14ac:dyDescent="0.2">
      <c r="A9458" s="202" t="s">
        <v>15699</v>
      </c>
      <c r="B9458" s="203">
        <v>11.19</v>
      </c>
      <c r="D9458" s="53" t="s">
        <v>14196</v>
      </c>
      <c r="E9458" s="55" t="s">
        <v>14195</v>
      </c>
      <c r="F9458" s="53" t="s">
        <v>83</v>
      </c>
    </row>
    <row r="9459" spans="1:6" x14ac:dyDescent="0.2">
      <c r="A9459" s="202" t="s">
        <v>15701</v>
      </c>
      <c r="B9459" s="203">
        <v>11.19</v>
      </c>
      <c r="D9459" s="53" t="s">
        <v>14197</v>
      </c>
      <c r="E9459" s="55" t="s">
        <v>14198</v>
      </c>
      <c r="F9459" s="53" t="s">
        <v>83</v>
      </c>
    </row>
    <row r="9460" spans="1:6" x14ac:dyDescent="0.2">
      <c r="A9460" s="202" t="s">
        <v>15702</v>
      </c>
      <c r="B9460" s="203">
        <v>8.58</v>
      </c>
      <c r="D9460" s="53" t="s">
        <v>14199</v>
      </c>
      <c r="E9460" s="55" t="s">
        <v>14198</v>
      </c>
      <c r="F9460" s="53" t="s">
        <v>83</v>
      </c>
    </row>
    <row r="9461" spans="1:6" x14ac:dyDescent="0.2">
      <c r="A9461" s="202" t="s">
        <v>15704</v>
      </c>
      <c r="B9461" s="203">
        <v>8.58</v>
      </c>
      <c r="D9461" s="53" t="s">
        <v>14200</v>
      </c>
      <c r="E9461" s="55" t="s">
        <v>14201</v>
      </c>
      <c r="F9461" s="53" t="s">
        <v>83</v>
      </c>
    </row>
    <row r="9462" spans="1:6" x14ac:dyDescent="0.2">
      <c r="A9462" s="202" t="s">
        <v>15705</v>
      </c>
      <c r="B9462" s="203">
        <v>8.61</v>
      </c>
      <c r="D9462" s="53" t="s">
        <v>14202</v>
      </c>
      <c r="E9462" s="55" t="s">
        <v>14201</v>
      </c>
      <c r="F9462" s="53" t="s">
        <v>83</v>
      </c>
    </row>
    <row r="9463" spans="1:6" x14ac:dyDescent="0.2">
      <c r="A9463" s="202" t="s">
        <v>15707</v>
      </c>
      <c r="B9463" s="203">
        <v>8.61</v>
      </c>
      <c r="D9463" s="53" t="s">
        <v>14203</v>
      </c>
      <c r="E9463" s="55" t="s">
        <v>14204</v>
      </c>
      <c r="F9463" s="53" t="s">
        <v>83</v>
      </c>
    </row>
    <row r="9464" spans="1:6" x14ac:dyDescent="0.2">
      <c r="A9464" s="202" t="s">
        <v>15708</v>
      </c>
      <c r="B9464" s="203">
        <v>9.57</v>
      </c>
      <c r="D9464" s="53" t="s">
        <v>14205</v>
      </c>
      <c r="E9464" s="55" t="s">
        <v>14204</v>
      </c>
      <c r="F9464" s="53" t="s">
        <v>83</v>
      </c>
    </row>
    <row r="9465" spans="1:6" x14ac:dyDescent="0.2">
      <c r="A9465" s="202" t="s">
        <v>15710</v>
      </c>
      <c r="B9465" s="203">
        <v>9.57</v>
      </c>
      <c r="D9465" s="53" t="s">
        <v>14206</v>
      </c>
      <c r="E9465" s="55" t="s">
        <v>14207</v>
      </c>
      <c r="F9465" s="53" t="s">
        <v>201</v>
      </c>
    </row>
    <row r="9466" spans="1:6" x14ac:dyDescent="0.2">
      <c r="A9466" s="202" t="s">
        <v>15711</v>
      </c>
      <c r="B9466" s="203">
        <v>11.04</v>
      </c>
      <c r="D9466" s="53" t="s">
        <v>14208</v>
      </c>
      <c r="E9466" s="55" t="s">
        <v>14207</v>
      </c>
      <c r="F9466" s="53" t="s">
        <v>201</v>
      </c>
    </row>
    <row r="9467" spans="1:6" x14ac:dyDescent="0.2">
      <c r="A9467" s="202" t="s">
        <v>15713</v>
      </c>
      <c r="B9467" s="203">
        <v>11.04</v>
      </c>
      <c r="D9467" s="53" t="s">
        <v>14209</v>
      </c>
      <c r="E9467" s="55" t="s">
        <v>14210</v>
      </c>
      <c r="F9467" s="53" t="s">
        <v>83</v>
      </c>
    </row>
    <row r="9468" spans="1:6" x14ac:dyDescent="0.2">
      <c r="A9468" s="202" t="s">
        <v>15714</v>
      </c>
      <c r="B9468" s="203">
        <v>8.26</v>
      </c>
      <c r="D9468" s="53" t="s">
        <v>14211</v>
      </c>
      <c r="E9468" s="55" t="s">
        <v>14210</v>
      </c>
      <c r="F9468" s="53" t="s">
        <v>83</v>
      </c>
    </row>
    <row r="9469" spans="1:6" x14ac:dyDescent="0.2">
      <c r="A9469" s="202" t="s">
        <v>15716</v>
      </c>
      <c r="B9469" s="203">
        <v>8.26</v>
      </c>
      <c r="D9469" s="53" t="s">
        <v>14212</v>
      </c>
      <c r="E9469" s="55" t="s">
        <v>14213</v>
      </c>
      <c r="F9469" s="53" t="s">
        <v>83</v>
      </c>
    </row>
    <row r="9470" spans="1:6" x14ac:dyDescent="0.2">
      <c r="A9470" s="202" t="s">
        <v>15717</v>
      </c>
      <c r="B9470" s="203">
        <v>7.86</v>
      </c>
      <c r="D9470" s="53" t="s">
        <v>14214</v>
      </c>
      <c r="E9470" s="55" t="s">
        <v>14213</v>
      </c>
      <c r="F9470" s="53" t="s">
        <v>83</v>
      </c>
    </row>
    <row r="9471" spans="1:6" x14ac:dyDescent="0.2">
      <c r="A9471" s="202" t="s">
        <v>15719</v>
      </c>
      <c r="B9471" s="203">
        <v>7.86</v>
      </c>
      <c r="D9471" s="53" t="s">
        <v>14215</v>
      </c>
      <c r="E9471" s="55" t="s">
        <v>14216</v>
      </c>
      <c r="F9471" s="53" t="s">
        <v>83</v>
      </c>
    </row>
    <row r="9472" spans="1:6" x14ac:dyDescent="0.2">
      <c r="A9472" s="202" t="s">
        <v>15720</v>
      </c>
      <c r="B9472" s="203">
        <v>6.89</v>
      </c>
      <c r="D9472" s="53" t="s">
        <v>14217</v>
      </c>
      <c r="E9472" s="55" t="s">
        <v>14216</v>
      </c>
      <c r="F9472" s="53" t="s">
        <v>83</v>
      </c>
    </row>
    <row r="9473" spans="1:6" x14ac:dyDescent="0.2">
      <c r="A9473" s="202" t="s">
        <v>15722</v>
      </c>
      <c r="B9473" s="203">
        <v>6.89</v>
      </c>
      <c r="D9473" s="53" t="s">
        <v>14218</v>
      </c>
      <c r="E9473" s="55" t="s">
        <v>14219</v>
      </c>
      <c r="F9473" s="53" t="s">
        <v>83</v>
      </c>
    </row>
    <row r="9474" spans="1:6" x14ac:dyDescent="0.2">
      <c r="A9474" s="202" t="s">
        <v>15723</v>
      </c>
      <c r="B9474" s="203">
        <v>16.59</v>
      </c>
      <c r="D9474" s="53" t="s">
        <v>14220</v>
      </c>
      <c r="E9474" s="55" t="s">
        <v>14219</v>
      </c>
      <c r="F9474" s="53" t="s">
        <v>83</v>
      </c>
    </row>
    <row r="9475" spans="1:6" x14ac:dyDescent="0.2">
      <c r="A9475" s="202" t="s">
        <v>15725</v>
      </c>
      <c r="B9475" s="203">
        <v>15.87</v>
      </c>
      <c r="D9475" s="53" t="s">
        <v>14221</v>
      </c>
      <c r="E9475" s="55" t="s">
        <v>14222</v>
      </c>
      <c r="F9475" s="53" t="s">
        <v>83</v>
      </c>
    </row>
    <row r="9476" spans="1:6" x14ac:dyDescent="0.2">
      <c r="A9476" s="202" t="s">
        <v>15726</v>
      </c>
      <c r="B9476" s="203">
        <v>13.07</v>
      </c>
      <c r="D9476" s="53" t="s">
        <v>14223</v>
      </c>
      <c r="E9476" s="55" t="s">
        <v>14222</v>
      </c>
      <c r="F9476" s="53" t="s">
        <v>83</v>
      </c>
    </row>
    <row r="9477" spans="1:6" x14ac:dyDescent="0.2">
      <c r="A9477" s="202" t="s">
        <v>15728</v>
      </c>
      <c r="B9477" s="203">
        <v>12.47</v>
      </c>
      <c r="D9477" s="53" t="s">
        <v>14224</v>
      </c>
      <c r="E9477" s="55" t="s">
        <v>14225</v>
      </c>
      <c r="F9477" s="53" t="s">
        <v>83</v>
      </c>
    </row>
    <row r="9478" spans="1:6" x14ac:dyDescent="0.2">
      <c r="A9478" s="202" t="s">
        <v>15729</v>
      </c>
      <c r="B9478" s="203">
        <v>12.21</v>
      </c>
      <c r="D9478" s="53" t="s">
        <v>14226</v>
      </c>
      <c r="E9478" s="55" t="s">
        <v>14225</v>
      </c>
      <c r="F9478" s="53" t="s">
        <v>83</v>
      </c>
    </row>
    <row r="9479" spans="1:6" x14ac:dyDescent="0.2">
      <c r="A9479" s="202" t="s">
        <v>15731</v>
      </c>
      <c r="B9479" s="203">
        <v>11.73</v>
      </c>
      <c r="D9479" s="53" t="s">
        <v>14227</v>
      </c>
      <c r="E9479" s="55" t="s">
        <v>14228</v>
      </c>
      <c r="F9479" s="53" t="s">
        <v>83</v>
      </c>
    </row>
    <row r="9480" spans="1:6" x14ac:dyDescent="0.2">
      <c r="A9480" s="202" t="s">
        <v>15732</v>
      </c>
      <c r="B9480" s="203">
        <v>14.52</v>
      </c>
      <c r="D9480" s="53" t="s">
        <v>14229</v>
      </c>
      <c r="E9480" s="55" t="s">
        <v>14228</v>
      </c>
      <c r="F9480" s="53" t="s">
        <v>83</v>
      </c>
    </row>
    <row r="9481" spans="1:6" x14ac:dyDescent="0.2">
      <c r="A9481" s="202" t="s">
        <v>15734</v>
      </c>
      <c r="B9481" s="203">
        <v>13.86</v>
      </c>
      <c r="D9481" s="53" t="s">
        <v>14230</v>
      </c>
      <c r="E9481" s="55" t="s">
        <v>14231</v>
      </c>
      <c r="F9481" s="53" t="s">
        <v>1147</v>
      </c>
    </row>
    <row r="9482" spans="1:6" x14ac:dyDescent="0.2">
      <c r="A9482" s="202" t="s">
        <v>15735</v>
      </c>
      <c r="B9482" s="203">
        <v>15.53</v>
      </c>
      <c r="D9482" s="53" t="s">
        <v>14232</v>
      </c>
      <c r="E9482" s="55" t="s">
        <v>14231</v>
      </c>
      <c r="F9482" s="53" t="s">
        <v>1147</v>
      </c>
    </row>
    <row r="9483" spans="1:6" x14ac:dyDescent="0.2">
      <c r="A9483" s="202" t="s">
        <v>15737</v>
      </c>
      <c r="B9483" s="203">
        <v>14.93</v>
      </c>
      <c r="D9483" s="53" t="s">
        <v>14233</v>
      </c>
      <c r="E9483" s="55" t="s">
        <v>14234</v>
      </c>
      <c r="F9483" s="53" t="s">
        <v>1147</v>
      </c>
    </row>
    <row r="9484" spans="1:6" x14ac:dyDescent="0.2">
      <c r="A9484" s="202" t="s">
        <v>15738</v>
      </c>
      <c r="B9484" s="203">
        <v>13.66</v>
      </c>
      <c r="D9484" s="53" t="s">
        <v>14235</v>
      </c>
      <c r="E9484" s="55" t="s">
        <v>14234</v>
      </c>
      <c r="F9484" s="53" t="s">
        <v>1147</v>
      </c>
    </row>
    <row r="9485" spans="1:6" x14ac:dyDescent="0.2">
      <c r="A9485" s="202" t="s">
        <v>15740</v>
      </c>
      <c r="B9485" s="203">
        <v>12.94</v>
      </c>
      <c r="D9485" s="53" t="s">
        <v>14236</v>
      </c>
      <c r="E9485" s="55" t="s">
        <v>14237</v>
      </c>
      <c r="F9485" s="53" t="s">
        <v>1147</v>
      </c>
    </row>
    <row r="9486" spans="1:6" x14ac:dyDescent="0.2">
      <c r="A9486" s="202" t="s">
        <v>15741</v>
      </c>
      <c r="B9486" s="203">
        <v>12.58</v>
      </c>
      <c r="D9486" s="53" t="s">
        <v>14238</v>
      </c>
      <c r="E9486" s="55" t="s">
        <v>14237</v>
      </c>
      <c r="F9486" s="53" t="s">
        <v>1147</v>
      </c>
    </row>
    <row r="9487" spans="1:6" x14ac:dyDescent="0.2">
      <c r="A9487" s="202" t="s">
        <v>15743</v>
      </c>
      <c r="B9487" s="203">
        <v>11.95</v>
      </c>
      <c r="D9487" s="53" t="s">
        <v>14239</v>
      </c>
      <c r="E9487" s="55" t="s">
        <v>14240</v>
      </c>
      <c r="F9487" s="53" t="s">
        <v>1147</v>
      </c>
    </row>
    <row r="9488" spans="1:6" x14ac:dyDescent="0.2">
      <c r="A9488" s="202" t="s">
        <v>15744</v>
      </c>
      <c r="B9488" s="203">
        <v>10.94</v>
      </c>
      <c r="D9488" s="53" t="s">
        <v>14241</v>
      </c>
      <c r="E9488" s="55" t="s">
        <v>14240</v>
      </c>
      <c r="F9488" s="53" t="s">
        <v>1147</v>
      </c>
    </row>
    <row r="9489" spans="1:6" x14ac:dyDescent="0.2">
      <c r="A9489" s="202" t="s">
        <v>15746</v>
      </c>
      <c r="B9489" s="203">
        <v>10.4</v>
      </c>
      <c r="D9489" s="53" t="s">
        <v>14242</v>
      </c>
      <c r="E9489" s="55" t="s">
        <v>14243</v>
      </c>
      <c r="F9489" s="53" t="s">
        <v>1147</v>
      </c>
    </row>
    <row r="9490" spans="1:6" x14ac:dyDescent="0.2">
      <c r="A9490" s="202" t="s">
        <v>15747</v>
      </c>
      <c r="B9490" s="203">
        <v>17.309999999999999</v>
      </c>
      <c r="D9490" s="53" t="s">
        <v>14244</v>
      </c>
      <c r="E9490" s="55" t="s">
        <v>14243</v>
      </c>
      <c r="F9490" s="53" t="s">
        <v>1147</v>
      </c>
    </row>
    <row r="9491" spans="1:6" x14ac:dyDescent="0.2">
      <c r="A9491" s="202" t="s">
        <v>15749</v>
      </c>
      <c r="B9491" s="203">
        <v>16.57</v>
      </c>
      <c r="D9491" s="53" t="s">
        <v>14245</v>
      </c>
      <c r="E9491" s="55" t="s">
        <v>14246</v>
      </c>
      <c r="F9491" s="53" t="s">
        <v>1147</v>
      </c>
    </row>
    <row r="9492" spans="1:6" x14ac:dyDescent="0.2">
      <c r="A9492" s="202" t="s">
        <v>15750</v>
      </c>
      <c r="B9492" s="203">
        <v>14.02</v>
      </c>
      <c r="D9492" s="53" t="s">
        <v>14247</v>
      </c>
      <c r="E9492" s="55" t="s">
        <v>14246</v>
      </c>
      <c r="F9492" s="53" t="s">
        <v>1147</v>
      </c>
    </row>
    <row r="9493" spans="1:6" x14ac:dyDescent="0.2">
      <c r="A9493" s="202" t="s">
        <v>15752</v>
      </c>
      <c r="B9493" s="203">
        <v>13.38</v>
      </c>
      <c r="D9493" s="53" t="s">
        <v>14248</v>
      </c>
      <c r="E9493" s="55" t="s">
        <v>14249</v>
      </c>
      <c r="F9493" s="53" t="s">
        <v>1147</v>
      </c>
    </row>
    <row r="9494" spans="1:6" x14ac:dyDescent="0.2">
      <c r="A9494" s="202" t="s">
        <v>15753</v>
      </c>
      <c r="B9494" s="203">
        <v>13.38</v>
      </c>
      <c r="D9494" s="53" t="s">
        <v>14250</v>
      </c>
      <c r="E9494" s="55" t="s">
        <v>14249</v>
      </c>
      <c r="F9494" s="53" t="s">
        <v>1147</v>
      </c>
    </row>
    <row r="9495" spans="1:6" x14ac:dyDescent="0.2">
      <c r="A9495" s="202" t="s">
        <v>15755</v>
      </c>
      <c r="B9495" s="203">
        <v>12.82</v>
      </c>
      <c r="D9495" s="53" t="s">
        <v>14251</v>
      </c>
      <c r="E9495" s="55" t="s">
        <v>14252</v>
      </c>
      <c r="F9495" s="53" t="s">
        <v>1147</v>
      </c>
    </row>
    <row r="9496" spans="1:6" x14ac:dyDescent="0.2">
      <c r="A9496" s="202" t="s">
        <v>15756</v>
      </c>
      <c r="B9496" s="203">
        <v>15.69</v>
      </c>
      <c r="D9496" s="53" t="s">
        <v>14253</v>
      </c>
      <c r="E9496" s="55" t="s">
        <v>14252</v>
      </c>
      <c r="F9496" s="53" t="s">
        <v>1147</v>
      </c>
    </row>
    <row r="9497" spans="1:6" x14ac:dyDescent="0.2">
      <c r="A9497" s="202" t="s">
        <v>15758</v>
      </c>
      <c r="B9497" s="203">
        <v>14.95</v>
      </c>
      <c r="D9497" s="53" t="s">
        <v>14254</v>
      </c>
      <c r="E9497" s="55" t="s">
        <v>14255</v>
      </c>
      <c r="F9497" s="53" t="s">
        <v>1147</v>
      </c>
    </row>
    <row r="9498" spans="1:6" x14ac:dyDescent="0.2">
      <c r="A9498" s="202" t="s">
        <v>15759</v>
      </c>
      <c r="B9498" s="203">
        <v>16.48</v>
      </c>
      <c r="D9498" s="53" t="s">
        <v>14256</v>
      </c>
      <c r="E9498" s="55" t="s">
        <v>14255</v>
      </c>
      <c r="F9498" s="53" t="s">
        <v>1147</v>
      </c>
    </row>
    <row r="9499" spans="1:6" x14ac:dyDescent="0.2">
      <c r="A9499" s="202" t="s">
        <v>15761</v>
      </c>
      <c r="B9499" s="203">
        <v>15.83</v>
      </c>
      <c r="D9499" s="53" t="s">
        <v>14257</v>
      </c>
      <c r="E9499" s="55" t="s">
        <v>14258</v>
      </c>
      <c r="F9499" s="53" t="s">
        <v>1147</v>
      </c>
    </row>
    <row r="9500" spans="1:6" x14ac:dyDescent="0.2">
      <c r="A9500" s="202" t="s">
        <v>15762</v>
      </c>
      <c r="B9500" s="203">
        <v>14.38</v>
      </c>
      <c r="D9500" s="53" t="s">
        <v>14259</v>
      </c>
      <c r="E9500" s="55" t="s">
        <v>14258</v>
      </c>
      <c r="F9500" s="53" t="s">
        <v>1147</v>
      </c>
    </row>
    <row r="9501" spans="1:6" x14ac:dyDescent="0.2">
      <c r="A9501" s="202" t="s">
        <v>15764</v>
      </c>
      <c r="B9501" s="203">
        <v>13.64</v>
      </c>
      <c r="D9501" s="53" t="s">
        <v>14260</v>
      </c>
      <c r="E9501" s="55" t="s">
        <v>14261</v>
      </c>
      <c r="F9501" s="53" t="s">
        <v>1147</v>
      </c>
    </row>
    <row r="9502" spans="1:6" x14ac:dyDescent="0.2">
      <c r="A9502" s="202" t="s">
        <v>15765</v>
      </c>
      <c r="B9502" s="203">
        <v>13.3</v>
      </c>
      <c r="D9502" s="53" t="s">
        <v>14262</v>
      </c>
      <c r="E9502" s="55" t="s">
        <v>14261</v>
      </c>
      <c r="F9502" s="53" t="s">
        <v>1147</v>
      </c>
    </row>
    <row r="9503" spans="1:6" x14ac:dyDescent="0.2">
      <c r="A9503" s="202" t="s">
        <v>15767</v>
      </c>
      <c r="B9503" s="203">
        <v>12.66</v>
      </c>
      <c r="D9503" s="53" t="s">
        <v>14263</v>
      </c>
      <c r="E9503" s="55" t="s">
        <v>14264</v>
      </c>
      <c r="F9503" s="53" t="s">
        <v>1147</v>
      </c>
    </row>
    <row r="9504" spans="1:6" x14ac:dyDescent="0.2">
      <c r="A9504" s="202" t="s">
        <v>15768</v>
      </c>
      <c r="B9504" s="203">
        <v>11.66</v>
      </c>
      <c r="D9504" s="53" t="s">
        <v>14265</v>
      </c>
      <c r="E9504" s="55" t="s">
        <v>14264</v>
      </c>
      <c r="F9504" s="53" t="s">
        <v>1147</v>
      </c>
    </row>
    <row r="9505" spans="1:6" x14ac:dyDescent="0.2">
      <c r="A9505" s="202" t="s">
        <v>15770</v>
      </c>
      <c r="B9505" s="203">
        <v>11.1</v>
      </c>
      <c r="D9505" s="53" t="s">
        <v>14266</v>
      </c>
      <c r="E9505" s="55" t="s">
        <v>14267</v>
      </c>
      <c r="F9505" s="53" t="s">
        <v>1147</v>
      </c>
    </row>
    <row r="9506" spans="1:6" x14ac:dyDescent="0.2">
      <c r="A9506" s="202" t="s">
        <v>15771</v>
      </c>
      <c r="B9506" s="203">
        <v>16.79</v>
      </c>
      <c r="D9506" s="53" t="s">
        <v>14268</v>
      </c>
      <c r="E9506" s="55" t="s">
        <v>14267</v>
      </c>
      <c r="F9506" s="53" t="s">
        <v>1147</v>
      </c>
    </row>
    <row r="9507" spans="1:6" x14ac:dyDescent="0.2">
      <c r="A9507" s="202" t="s">
        <v>15773</v>
      </c>
      <c r="B9507" s="203">
        <v>16.79</v>
      </c>
      <c r="D9507" s="53" t="s">
        <v>14269</v>
      </c>
      <c r="E9507" s="55" t="s">
        <v>14270</v>
      </c>
      <c r="F9507" s="53" t="s">
        <v>1147</v>
      </c>
    </row>
    <row r="9508" spans="1:6" x14ac:dyDescent="0.2">
      <c r="A9508" s="202" t="s">
        <v>15774</v>
      </c>
      <c r="B9508" s="203">
        <v>25.78</v>
      </c>
      <c r="D9508" s="53" t="s">
        <v>14271</v>
      </c>
      <c r="E9508" s="55" t="s">
        <v>14270</v>
      </c>
      <c r="F9508" s="53" t="s">
        <v>1147</v>
      </c>
    </row>
    <row r="9509" spans="1:6" x14ac:dyDescent="0.2">
      <c r="A9509" s="202" t="s">
        <v>15776</v>
      </c>
      <c r="B9509" s="203">
        <v>25.78</v>
      </c>
      <c r="D9509" s="53" t="s">
        <v>14272</v>
      </c>
      <c r="E9509" s="55" t="s">
        <v>14273</v>
      </c>
      <c r="F9509" s="53" t="s">
        <v>1147</v>
      </c>
    </row>
    <row r="9510" spans="1:6" x14ac:dyDescent="0.2">
      <c r="A9510" s="202" t="s">
        <v>15777</v>
      </c>
      <c r="B9510" s="203">
        <v>22.79</v>
      </c>
      <c r="D9510" s="53" t="s">
        <v>14274</v>
      </c>
      <c r="E9510" s="55" t="s">
        <v>14273</v>
      </c>
      <c r="F9510" s="53" t="s">
        <v>1147</v>
      </c>
    </row>
    <row r="9511" spans="1:6" x14ac:dyDescent="0.2">
      <c r="A9511" s="202" t="s">
        <v>15779</v>
      </c>
      <c r="B9511" s="203">
        <v>22.79</v>
      </c>
      <c r="D9511" s="53" t="s">
        <v>14275</v>
      </c>
      <c r="E9511" s="55" t="s">
        <v>14276</v>
      </c>
      <c r="F9511" s="53" t="s">
        <v>1147</v>
      </c>
    </row>
    <row r="9512" spans="1:6" x14ac:dyDescent="0.2">
      <c r="A9512" s="202" t="s">
        <v>15780</v>
      </c>
      <c r="B9512" s="203">
        <v>21.68</v>
      </c>
      <c r="D9512" s="53" t="s">
        <v>14277</v>
      </c>
      <c r="E9512" s="55" t="s">
        <v>14276</v>
      </c>
      <c r="F9512" s="53" t="s">
        <v>1147</v>
      </c>
    </row>
    <row r="9513" spans="1:6" x14ac:dyDescent="0.2">
      <c r="A9513" s="202" t="s">
        <v>15782</v>
      </c>
      <c r="B9513" s="203">
        <v>21.68</v>
      </c>
      <c r="D9513" s="53" t="s">
        <v>14278</v>
      </c>
      <c r="E9513" s="55" t="s">
        <v>14279</v>
      </c>
      <c r="F9513" s="53" t="s">
        <v>1147</v>
      </c>
    </row>
    <row r="9514" spans="1:6" x14ac:dyDescent="0.2">
      <c r="A9514" s="202" t="s">
        <v>15783</v>
      </c>
      <c r="B9514" s="203">
        <v>21.72</v>
      </c>
      <c r="D9514" s="53" t="s">
        <v>14280</v>
      </c>
      <c r="E9514" s="55" t="s">
        <v>14279</v>
      </c>
      <c r="F9514" s="53" t="s">
        <v>1147</v>
      </c>
    </row>
    <row r="9515" spans="1:6" x14ac:dyDescent="0.2">
      <c r="A9515" s="202" t="s">
        <v>15785</v>
      </c>
      <c r="B9515" s="203">
        <v>21.72</v>
      </c>
      <c r="D9515" s="53" t="s">
        <v>14281</v>
      </c>
      <c r="E9515" s="55" t="s">
        <v>14282</v>
      </c>
      <c r="F9515" s="53" t="s">
        <v>1147</v>
      </c>
    </row>
    <row r="9516" spans="1:6" x14ac:dyDescent="0.2">
      <c r="A9516" s="202" t="s">
        <v>15786</v>
      </c>
      <c r="B9516" s="203">
        <v>21.25</v>
      </c>
      <c r="D9516" s="53" t="s">
        <v>14283</v>
      </c>
      <c r="E9516" s="55" t="s">
        <v>14282</v>
      </c>
      <c r="F9516" s="53" t="s">
        <v>1147</v>
      </c>
    </row>
    <row r="9517" spans="1:6" x14ac:dyDescent="0.2">
      <c r="A9517" s="202" t="s">
        <v>15788</v>
      </c>
      <c r="B9517" s="203">
        <v>21.25</v>
      </c>
      <c r="D9517" s="53" t="s">
        <v>14284</v>
      </c>
      <c r="E9517" s="55" t="s">
        <v>14285</v>
      </c>
      <c r="F9517" s="53" t="s">
        <v>1147</v>
      </c>
    </row>
    <row r="9518" spans="1:6" x14ac:dyDescent="0.2">
      <c r="A9518" s="202" t="s">
        <v>15789</v>
      </c>
      <c r="B9518" s="203">
        <v>20.96</v>
      </c>
      <c r="D9518" s="53" t="s">
        <v>14286</v>
      </c>
      <c r="E9518" s="55" t="s">
        <v>14285</v>
      </c>
      <c r="F9518" s="53" t="s">
        <v>1147</v>
      </c>
    </row>
    <row r="9519" spans="1:6" x14ac:dyDescent="0.2">
      <c r="A9519" s="202" t="s">
        <v>15791</v>
      </c>
      <c r="B9519" s="203">
        <v>20.96</v>
      </c>
      <c r="D9519" s="53" t="s">
        <v>14287</v>
      </c>
      <c r="E9519" s="55" t="s">
        <v>14288</v>
      </c>
      <c r="F9519" s="53" t="s">
        <v>1147</v>
      </c>
    </row>
    <row r="9520" spans="1:6" x14ac:dyDescent="0.2">
      <c r="A9520" s="202" t="s">
        <v>15792</v>
      </c>
      <c r="B9520" s="203">
        <v>19.72</v>
      </c>
      <c r="D9520" s="53" t="s">
        <v>14289</v>
      </c>
      <c r="E9520" s="55" t="s">
        <v>14288</v>
      </c>
      <c r="F9520" s="53" t="s">
        <v>1147</v>
      </c>
    </row>
    <row r="9521" spans="1:6" x14ac:dyDescent="0.2">
      <c r="A9521" s="202" t="s">
        <v>15794</v>
      </c>
      <c r="B9521" s="203">
        <v>19.72</v>
      </c>
      <c r="D9521" s="53" t="s">
        <v>14290</v>
      </c>
      <c r="E9521" s="55" t="s">
        <v>14291</v>
      </c>
      <c r="F9521" s="53" t="s">
        <v>1147</v>
      </c>
    </row>
    <row r="9522" spans="1:6" x14ac:dyDescent="0.2">
      <c r="A9522" s="202" t="s">
        <v>15795</v>
      </c>
      <c r="B9522" s="203">
        <v>19.34</v>
      </c>
      <c r="D9522" s="53" t="s">
        <v>14292</v>
      </c>
      <c r="E9522" s="55" t="s">
        <v>14291</v>
      </c>
      <c r="F9522" s="53" t="s">
        <v>1147</v>
      </c>
    </row>
    <row r="9523" spans="1:6" x14ac:dyDescent="0.2">
      <c r="A9523" s="202" t="s">
        <v>15797</v>
      </c>
      <c r="B9523" s="203">
        <v>19.34</v>
      </c>
      <c r="D9523" s="53" t="s">
        <v>14293</v>
      </c>
      <c r="E9523" s="55" t="s">
        <v>14294</v>
      </c>
      <c r="F9523" s="53" t="s">
        <v>1147</v>
      </c>
    </row>
    <row r="9524" spans="1:6" x14ac:dyDescent="0.2">
      <c r="A9524" s="202" t="s">
        <v>15798</v>
      </c>
      <c r="B9524" s="203">
        <v>19.149999999999999</v>
      </c>
      <c r="D9524" s="53" t="s">
        <v>14295</v>
      </c>
      <c r="E9524" s="55" t="s">
        <v>14294</v>
      </c>
      <c r="F9524" s="53" t="s">
        <v>1147</v>
      </c>
    </row>
    <row r="9525" spans="1:6" x14ac:dyDescent="0.2">
      <c r="A9525" s="202" t="s">
        <v>15800</v>
      </c>
      <c r="B9525" s="203">
        <v>19.149999999999999</v>
      </c>
      <c r="D9525" s="53" t="s">
        <v>14296</v>
      </c>
      <c r="E9525" s="55" t="s">
        <v>14297</v>
      </c>
      <c r="F9525" s="53" t="s">
        <v>1147</v>
      </c>
    </row>
    <row r="9526" spans="1:6" x14ac:dyDescent="0.2">
      <c r="A9526" s="202" t="s">
        <v>15801</v>
      </c>
      <c r="B9526" s="203">
        <v>18.84</v>
      </c>
      <c r="D9526" s="53" t="s">
        <v>14298</v>
      </c>
      <c r="E9526" s="55" t="s">
        <v>14297</v>
      </c>
      <c r="F9526" s="53" t="s">
        <v>1147</v>
      </c>
    </row>
    <row r="9527" spans="1:6" x14ac:dyDescent="0.2">
      <c r="A9527" s="202" t="s">
        <v>15803</v>
      </c>
      <c r="B9527" s="203">
        <v>18.84</v>
      </c>
      <c r="D9527" s="53" t="s">
        <v>14299</v>
      </c>
      <c r="E9527" s="55" t="s">
        <v>14300</v>
      </c>
      <c r="F9527" s="53" t="s">
        <v>1147</v>
      </c>
    </row>
    <row r="9528" spans="1:6" x14ac:dyDescent="0.2">
      <c r="A9528" s="202" t="s">
        <v>15804</v>
      </c>
      <c r="B9528" s="203">
        <v>18.600000000000001</v>
      </c>
      <c r="D9528" s="53" t="s">
        <v>14301</v>
      </c>
      <c r="E9528" s="55" t="s">
        <v>14300</v>
      </c>
      <c r="F9528" s="53" t="s">
        <v>1147</v>
      </c>
    </row>
    <row r="9529" spans="1:6" x14ac:dyDescent="0.2">
      <c r="A9529" s="202" t="s">
        <v>15806</v>
      </c>
      <c r="B9529" s="203">
        <v>18.600000000000001</v>
      </c>
      <c r="D9529" s="53" t="s">
        <v>14302</v>
      </c>
      <c r="E9529" s="55" t="s">
        <v>14303</v>
      </c>
      <c r="F9529" s="53" t="s">
        <v>1147</v>
      </c>
    </row>
    <row r="9530" spans="1:6" x14ac:dyDescent="0.2">
      <c r="A9530" s="202" t="s">
        <v>15807</v>
      </c>
      <c r="B9530" s="203">
        <v>18.46</v>
      </c>
      <c r="D9530" s="53" t="s">
        <v>14304</v>
      </c>
      <c r="E9530" s="55" t="s">
        <v>14303</v>
      </c>
      <c r="F9530" s="53" t="s">
        <v>1147</v>
      </c>
    </row>
    <row r="9531" spans="1:6" x14ac:dyDescent="0.2">
      <c r="A9531" s="202" t="s">
        <v>15809</v>
      </c>
      <c r="B9531" s="203">
        <v>18.46</v>
      </c>
      <c r="D9531" s="53" t="s">
        <v>14305</v>
      </c>
      <c r="E9531" s="55" t="s">
        <v>14306</v>
      </c>
      <c r="F9531" s="53" t="s">
        <v>1147</v>
      </c>
    </row>
    <row r="9532" spans="1:6" x14ac:dyDescent="0.2">
      <c r="A9532" s="202" t="s">
        <v>15810</v>
      </c>
      <c r="B9532" s="203">
        <v>16.79</v>
      </c>
      <c r="D9532" s="53" t="s">
        <v>14307</v>
      </c>
      <c r="E9532" s="55" t="s">
        <v>14306</v>
      </c>
      <c r="F9532" s="53" t="s">
        <v>1147</v>
      </c>
    </row>
    <row r="9533" spans="1:6" x14ac:dyDescent="0.2">
      <c r="A9533" s="202" t="s">
        <v>15812</v>
      </c>
      <c r="B9533" s="203">
        <v>16.79</v>
      </c>
      <c r="D9533" s="53" t="s">
        <v>14308</v>
      </c>
      <c r="E9533" s="55" t="s">
        <v>14309</v>
      </c>
      <c r="F9533" s="53" t="s">
        <v>1147</v>
      </c>
    </row>
    <row r="9534" spans="1:6" x14ac:dyDescent="0.2">
      <c r="A9534" s="202" t="s">
        <v>15813</v>
      </c>
      <c r="B9534" s="203">
        <v>23.88</v>
      </c>
      <c r="D9534" s="53" t="s">
        <v>14310</v>
      </c>
      <c r="E9534" s="55" t="s">
        <v>14309</v>
      </c>
      <c r="F9534" s="53" t="s">
        <v>1147</v>
      </c>
    </row>
    <row r="9535" spans="1:6" x14ac:dyDescent="0.2">
      <c r="A9535" s="202" t="s">
        <v>15815</v>
      </c>
      <c r="B9535" s="203">
        <v>23.88</v>
      </c>
      <c r="D9535" s="53" t="s">
        <v>14311</v>
      </c>
      <c r="E9535" s="55" t="s">
        <v>14312</v>
      </c>
      <c r="F9535" s="53" t="s">
        <v>1147</v>
      </c>
    </row>
    <row r="9536" spans="1:6" x14ac:dyDescent="0.2">
      <c r="A9536" s="202" t="s">
        <v>15816</v>
      </c>
      <c r="B9536" s="203">
        <v>22.62</v>
      </c>
      <c r="D9536" s="53" t="s">
        <v>14313</v>
      </c>
      <c r="E9536" s="55" t="s">
        <v>14312</v>
      </c>
      <c r="F9536" s="53" t="s">
        <v>1147</v>
      </c>
    </row>
    <row r="9537" spans="1:6" x14ac:dyDescent="0.2">
      <c r="A9537" s="202" t="s">
        <v>15818</v>
      </c>
      <c r="B9537" s="203">
        <v>22.62</v>
      </c>
      <c r="D9537" s="53" t="s">
        <v>14314</v>
      </c>
      <c r="E9537" s="55" t="s">
        <v>14315</v>
      </c>
      <c r="F9537" s="53" t="s">
        <v>1147</v>
      </c>
    </row>
    <row r="9538" spans="1:6" x14ac:dyDescent="0.2">
      <c r="A9538" s="202" t="s">
        <v>15819</v>
      </c>
      <c r="B9538" s="203">
        <v>21.46</v>
      </c>
      <c r="D9538" s="53" t="s">
        <v>14316</v>
      </c>
      <c r="E9538" s="55" t="s">
        <v>14315</v>
      </c>
      <c r="F9538" s="53" t="s">
        <v>1147</v>
      </c>
    </row>
    <row r="9539" spans="1:6" x14ac:dyDescent="0.2">
      <c r="A9539" s="202" t="s">
        <v>15821</v>
      </c>
      <c r="B9539" s="203">
        <v>21.46</v>
      </c>
      <c r="D9539" s="53" t="s">
        <v>14317</v>
      </c>
      <c r="E9539" s="55" t="s">
        <v>14318</v>
      </c>
      <c r="F9539" s="53" t="s">
        <v>201</v>
      </c>
    </row>
    <row r="9540" spans="1:6" x14ac:dyDescent="0.2">
      <c r="A9540" s="202" t="s">
        <v>15822</v>
      </c>
      <c r="B9540" s="203">
        <v>20.61</v>
      </c>
      <c r="D9540" s="53" t="s">
        <v>14319</v>
      </c>
      <c r="E9540" s="55" t="s">
        <v>14318</v>
      </c>
      <c r="F9540" s="53" t="s">
        <v>201</v>
      </c>
    </row>
    <row r="9541" spans="1:6" x14ac:dyDescent="0.2">
      <c r="A9541" s="202" t="s">
        <v>15824</v>
      </c>
      <c r="B9541" s="203">
        <v>20.61</v>
      </c>
      <c r="D9541" s="53" t="s">
        <v>14320</v>
      </c>
      <c r="E9541" s="55" t="s">
        <v>14321</v>
      </c>
      <c r="F9541" s="53" t="s">
        <v>201</v>
      </c>
    </row>
    <row r="9542" spans="1:6" x14ac:dyDescent="0.2">
      <c r="A9542" s="202" t="s">
        <v>15825</v>
      </c>
      <c r="B9542" s="203">
        <v>20.79</v>
      </c>
      <c r="D9542" s="53" t="s">
        <v>14322</v>
      </c>
      <c r="E9542" s="55" t="s">
        <v>14321</v>
      </c>
      <c r="F9542" s="53" t="s">
        <v>201</v>
      </c>
    </row>
    <row r="9543" spans="1:6" x14ac:dyDescent="0.2">
      <c r="A9543" s="202" t="s">
        <v>15827</v>
      </c>
      <c r="B9543" s="203">
        <v>20.79</v>
      </c>
      <c r="D9543" s="53" t="s">
        <v>14323</v>
      </c>
      <c r="E9543" s="55" t="s">
        <v>14324</v>
      </c>
      <c r="F9543" s="53" t="s">
        <v>201</v>
      </c>
    </row>
    <row r="9544" spans="1:6" x14ac:dyDescent="0.2">
      <c r="A9544" s="202" t="s">
        <v>15828</v>
      </c>
      <c r="B9544" s="203">
        <v>20.260000000000002</v>
      </c>
      <c r="D9544" s="53" t="s">
        <v>14325</v>
      </c>
      <c r="E9544" s="55" t="s">
        <v>14324</v>
      </c>
      <c r="F9544" s="53" t="s">
        <v>201</v>
      </c>
    </row>
    <row r="9545" spans="1:6" x14ac:dyDescent="0.2">
      <c r="A9545" s="202" t="s">
        <v>15830</v>
      </c>
      <c r="B9545" s="203">
        <v>20.260000000000002</v>
      </c>
      <c r="D9545" s="53" t="s">
        <v>14326</v>
      </c>
      <c r="E9545" s="55" t="s">
        <v>14327</v>
      </c>
      <c r="F9545" s="53" t="s">
        <v>83</v>
      </c>
    </row>
    <row r="9546" spans="1:6" x14ac:dyDescent="0.2">
      <c r="A9546" s="202" t="s">
        <v>15831</v>
      </c>
      <c r="B9546" s="203">
        <v>19.48</v>
      </c>
      <c r="D9546" s="53" t="s">
        <v>14328</v>
      </c>
      <c r="E9546" s="55" t="s">
        <v>14327</v>
      </c>
      <c r="F9546" s="53" t="s">
        <v>83</v>
      </c>
    </row>
    <row r="9547" spans="1:6" x14ac:dyDescent="0.2">
      <c r="A9547" s="202" t="s">
        <v>15833</v>
      </c>
      <c r="B9547" s="203">
        <v>19.48</v>
      </c>
      <c r="D9547" s="53" t="s">
        <v>14329</v>
      </c>
      <c r="E9547" s="55" t="s">
        <v>14330</v>
      </c>
      <c r="F9547" s="53" t="s">
        <v>83</v>
      </c>
    </row>
    <row r="9548" spans="1:6" x14ac:dyDescent="0.2">
      <c r="A9548" s="202" t="s">
        <v>15834</v>
      </c>
      <c r="B9548" s="203">
        <v>18.64</v>
      </c>
      <c r="D9548" s="53" t="s">
        <v>14331</v>
      </c>
      <c r="E9548" s="55" t="s">
        <v>14330</v>
      </c>
      <c r="F9548" s="53" t="s">
        <v>83</v>
      </c>
    </row>
    <row r="9549" spans="1:6" x14ac:dyDescent="0.2">
      <c r="A9549" s="202" t="s">
        <v>15836</v>
      </c>
      <c r="B9549" s="203">
        <v>18.64</v>
      </c>
      <c r="D9549" s="53" t="s">
        <v>14332</v>
      </c>
      <c r="E9549" s="55" t="s">
        <v>14333</v>
      </c>
      <c r="F9549" s="53" t="s">
        <v>83</v>
      </c>
    </row>
    <row r="9550" spans="1:6" x14ac:dyDescent="0.2">
      <c r="A9550" s="202" t="s">
        <v>15837</v>
      </c>
      <c r="B9550" s="203">
        <v>18.43</v>
      </c>
      <c r="D9550" s="53" t="s">
        <v>14334</v>
      </c>
      <c r="E9550" s="55" t="s">
        <v>14333</v>
      </c>
      <c r="F9550" s="53" t="s">
        <v>83</v>
      </c>
    </row>
    <row r="9551" spans="1:6" x14ac:dyDescent="0.2">
      <c r="A9551" s="202" t="s">
        <v>15839</v>
      </c>
      <c r="B9551" s="203">
        <v>18.43</v>
      </c>
      <c r="D9551" s="53" t="s">
        <v>14335</v>
      </c>
      <c r="E9551" s="55" t="s">
        <v>14336</v>
      </c>
      <c r="F9551" s="53" t="s">
        <v>83</v>
      </c>
    </row>
    <row r="9552" spans="1:6" x14ac:dyDescent="0.2">
      <c r="A9552" s="202" t="s">
        <v>15840</v>
      </c>
      <c r="B9552" s="203">
        <v>18.88</v>
      </c>
      <c r="D9552" s="53" t="s">
        <v>14337</v>
      </c>
      <c r="E9552" s="55" t="s">
        <v>14336</v>
      </c>
      <c r="F9552" s="53" t="s">
        <v>83</v>
      </c>
    </row>
    <row r="9553" spans="1:6" x14ac:dyDescent="0.2">
      <c r="A9553" s="202" t="s">
        <v>15842</v>
      </c>
      <c r="B9553" s="203">
        <v>18.88</v>
      </c>
      <c r="D9553" s="53" t="s">
        <v>14338</v>
      </c>
      <c r="E9553" s="55" t="s">
        <v>14339</v>
      </c>
      <c r="F9553" s="53" t="s">
        <v>83</v>
      </c>
    </row>
    <row r="9554" spans="1:6" x14ac:dyDescent="0.2">
      <c r="A9554" s="202" t="s">
        <v>15843</v>
      </c>
      <c r="B9554" s="203">
        <v>18.62</v>
      </c>
      <c r="D9554" s="53" t="s">
        <v>14340</v>
      </c>
      <c r="E9554" s="55" t="s">
        <v>14339</v>
      </c>
      <c r="F9554" s="53" t="s">
        <v>83</v>
      </c>
    </row>
    <row r="9555" spans="1:6" x14ac:dyDescent="0.2">
      <c r="A9555" s="202" t="s">
        <v>15845</v>
      </c>
      <c r="B9555" s="203">
        <v>18.62</v>
      </c>
      <c r="D9555" s="53" t="s">
        <v>14341</v>
      </c>
      <c r="E9555" s="55" t="s">
        <v>14342</v>
      </c>
      <c r="F9555" s="53" t="s">
        <v>83</v>
      </c>
    </row>
    <row r="9556" spans="1:6" x14ac:dyDescent="0.2">
      <c r="A9556" s="202" t="s">
        <v>15846</v>
      </c>
      <c r="B9556" s="203">
        <v>18.309999999999999</v>
      </c>
      <c r="D9556" s="53" t="s">
        <v>14343</v>
      </c>
      <c r="E9556" s="55" t="s">
        <v>14342</v>
      </c>
      <c r="F9556" s="53" t="s">
        <v>83</v>
      </c>
    </row>
    <row r="9557" spans="1:6" x14ac:dyDescent="0.2">
      <c r="A9557" s="202" t="s">
        <v>15848</v>
      </c>
      <c r="B9557" s="203">
        <v>18.309999999999999</v>
      </c>
      <c r="D9557" s="53" t="s">
        <v>14344</v>
      </c>
      <c r="E9557" s="55" t="s">
        <v>14345</v>
      </c>
      <c r="F9557" s="53" t="s">
        <v>83</v>
      </c>
    </row>
    <row r="9558" spans="1:6" x14ac:dyDescent="0.2">
      <c r="A9558" s="202" t="s">
        <v>15849</v>
      </c>
      <c r="B9558" s="203">
        <v>3.69</v>
      </c>
      <c r="D9558" s="53" t="s">
        <v>14346</v>
      </c>
      <c r="E9558" s="55" t="s">
        <v>14345</v>
      </c>
      <c r="F9558" s="53" t="s">
        <v>83</v>
      </c>
    </row>
    <row r="9559" spans="1:6" x14ac:dyDescent="0.2">
      <c r="A9559" s="202" t="s">
        <v>15851</v>
      </c>
      <c r="B9559" s="203">
        <v>3.43</v>
      </c>
      <c r="D9559" s="53" t="s">
        <v>14347</v>
      </c>
      <c r="E9559" s="55" t="s">
        <v>14348</v>
      </c>
      <c r="F9559" s="53" t="s">
        <v>83</v>
      </c>
    </row>
    <row r="9560" spans="1:6" x14ac:dyDescent="0.2">
      <c r="A9560" s="202" t="s">
        <v>15852</v>
      </c>
      <c r="B9560" s="203">
        <v>3.87</v>
      </c>
      <c r="D9560" s="53" t="s">
        <v>14349</v>
      </c>
      <c r="E9560" s="55" t="s">
        <v>14348</v>
      </c>
      <c r="F9560" s="53" t="s">
        <v>83</v>
      </c>
    </row>
    <row r="9561" spans="1:6" x14ac:dyDescent="0.2">
      <c r="A9561" s="202" t="s">
        <v>15854</v>
      </c>
      <c r="B9561" s="203">
        <v>3.58</v>
      </c>
      <c r="D9561" s="53" t="s">
        <v>14350</v>
      </c>
      <c r="E9561" s="55" t="s">
        <v>14351</v>
      </c>
      <c r="F9561" s="53" t="s">
        <v>83</v>
      </c>
    </row>
    <row r="9562" spans="1:6" x14ac:dyDescent="0.2">
      <c r="A9562" s="202" t="s">
        <v>15855</v>
      </c>
      <c r="B9562" s="203">
        <v>4.09</v>
      </c>
      <c r="D9562" s="53" t="s">
        <v>14352</v>
      </c>
      <c r="E9562" s="55" t="s">
        <v>14351</v>
      </c>
      <c r="F9562" s="53" t="s">
        <v>83</v>
      </c>
    </row>
    <row r="9563" spans="1:6" x14ac:dyDescent="0.2">
      <c r="A9563" s="202" t="s">
        <v>15857</v>
      </c>
      <c r="B9563" s="203">
        <v>3.77</v>
      </c>
      <c r="D9563" s="53" t="s">
        <v>14353</v>
      </c>
      <c r="E9563" s="55" t="s">
        <v>14354</v>
      </c>
      <c r="F9563" s="53" t="s">
        <v>83</v>
      </c>
    </row>
    <row r="9564" spans="1:6" x14ac:dyDescent="0.2">
      <c r="A9564" s="202" t="s">
        <v>15858</v>
      </c>
      <c r="B9564" s="203">
        <v>4.26</v>
      </c>
      <c r="D9564" s="53" t="s">
        <v>14355</v>
      </c>
      <c r="E9564" s="55" t="s">
        <v>14354</v>
      </c>
      <c r="F9564" s="53" t="s">
        <v>83</v>
      </c>
    </row>
    <row r="9565" spans="1:6" x14ac:dyDescent="0.2">
      <c r="A9565" s="202" t="s">
        <v>15860</v>
      </c>
      <c r="B9565" s="203">
        <v>3.91</v>
      </c>
      <c r="D9565" s="53" t="s">
        <v>14356</v>
      </c>
      <c r="E9565" s="55" t="s">
        <v>14357</v>
      </c>
      <c r="F9565" s="53" t="s">
        <v>83</v>
      </c>
    </row>
    <row r="9566" spans="1:6" x14ac:dyDescent="0.2">
      <c r="A9566" s="202" t="s">
        <v>15861</v>
      </c>
      <c r="B9566" s="203">
        <v>4.3600000000000003</v>
      </c>
      <c r="D9566" s="53" t="s">
        <v>14358</v>
      </c>
      <c r="E9566" s="55" t="s">
        <v>14357</v>
      </c>
      <c r="F9566" s="53" t="s">
        <v>83</v>
      </c>
    </row>
    <row r="9567" spans="1:6" x14ac:dyDescent="0.2">
      <c r="A9567" s="202" t="s">
        <v>15863</v>
      </c>
      <c r="B9567" s="203">
        <v>4</v>
      </c>
      <c r="D9567" s="53" t="s">
        <v>14359</v>
      </c>
      <c r="E9567" s="55" t="s">
        <v>14360</v>
      </c>
      <c r="F9567" s="53" t="s">
        <v>83</v>
      </c>
    </row>
    <row r="9568" spans="1:6" x14ac:dyDescent="0.2">
      <c r="A9568" s="202" t="s">
        <v>15864</v>
      </c>
      <c r="B9568" s="203">
        <v>4.46</v>
      </c>
      <c r="D9568" s="53" t="s">
        <v>14361</v>
      </c>
      <c r="E9568" s="55" t="s">
        <v>14360</v>
      </c>
      <c r="F9568" s="53" t="s">
        <v>83</v>
      </c>
    </row>
    <row r="9569" spans="1:6" x14ac:dyDescent="0.2">
      <c r="A9569" s="202" t="s">
        <v>15866</v>
      </c>
      <c r="B9569" s="203">
        <v>4.08</v>
      </c>
      <c r="D9569" s="53" t="s">
        <v>14362</v>
      </c>
      <c r="E9569" s="55" t="s">
        <v>14363</v>
      </c>
      <c r="F9569" s="53" t="s">
        <v>83</v>
      </c>
    </row>
    <row r="9570" spans="1:6" x14ac:dyDescent="0.2">
      <c r="A9570" s="202" t="s">
        <v>15867</v>
      </c>
      <c r="B9570" s="203">
        <v>4.5199999999999996</v>
      </c>
      <c r="D9570" s="53" t="s">
        <v>14364</v>
      </c>
      <c r="E9570" s="55" t="s">
        <v>14363</v>
      </c>
      <c r="F9570" s="53" t="s">
        <v>83</v>
      </c>
    </row>
    <row r="9571" spans="1:6" x14ac:dyDescent="0.2">
      <c r="A9571" s="202" t="s">
        <v>15869</v>
      </c>
      <c r="B9571" s="203">
        <v>4.13</v>
      </c>
      <c r="D9571" s="53" t="s">
        <v>14365</v>
      </c>
      <c r="E9571" s="55" t="s">
        <v>14366</v>
      </c>
      <c r="F9571" s="53" t="s">
        <v>83</v>
      </c>
    </row>
    <row r="9572" spans="1:6" x14ac:dyDescent="0.2">
      <c r="A9572" s="202" t="s">
        <v>15870</v>
      </c>
      <c r="B9572" s="203">
        <v>5.08</v>
      </c>
      <c r="D9572" s="53" t="s">
        <v>14367</v>
      </c>
      <c r="E9572" s="55" t="s">
        <v>14366</v>
      </c>
      <c r="F9572" s="53" t="s">
        <v>83</v>
      </c>
    </row>
    <row r="9573" spans="1:6" x14ac:dyDescent="0.2">
      <c r="A9573" s="202" t="s">
        <v>15872</v>
      </c>
      <c r="B9573" s="203">
        <v>4.6500000000000004</v>
      </c>
      <c r="D9573" s="53" t="s">
        <v>14368</v>
      </c>
      <c r="E9573" s="55" t="s">
        <v>14369</v>
      </c>
      <c r="F9573" s="53" t="s">
        <v>83</v>
      </c>
    </row>
    <row r="9574" spans="1:6" x14ac:dyDescent="0.2">
      <c r="A9574" s="202" t="s">
        <v>15873</v>
      </c>
      <c r="B9574" s="203">
        <v>5.41</v>
      </c>
      <c r="D9574" s="53" t="s">
        <v>14370</v>
      </c>
      <c r="E9574" s="55" t="s">
        <v>14369</v>
      </c>
      <c r="F9574" s="53" t="s">
        <v>83</v>
      </c>
    </row>
    <row r="9575" spans="1:6" x14ac:dyDescent="0.2">
      <c r="A9575" s="202" t="s">
        <v>15875</v>
      </c>
      <c r="B9575" s="203">
        <v>4.93</v>
      </c>
      <c r="D9575" s="53" t="s">
        <v>14371</v>
      </c>
      <c r="E9575" s="55" t="s">
        <v>14372</v>
      </c>
      <c r="F9575" s="53" t="s">
        <v>83</v>
      </c>
    </row>
    <row r="9576" spans="1:6" x14ac:dyDescent="0.2">
      <c r="A9576" s="202" t="s">
        <v>15876</v>
      </c>
      <c r="B9576" s="203">
        <v>5.57</v>
      </c>
      <c r="D9576" s="53" t="s">
        <v>14373</v>
      </c>
      <c r="E9576" s="55" t="s">
        <v>14372</v>
      </c>
      <c r="F9576" s="53" t="s">
        <v>83</v>
      </c>
    </row>
    <row r="9577" spans="1:6" x14ac:dyDescent="0.2">
      <c r="A9577" s="202" t="s">
        <v>15878</v>
      </c>
      <c r="B9577" s="203">
        <v>5.0599999999999996</v>
      </c>
      <c r="D9577" s="53" t="s">
        <v>14374</v>
      </c>
      <c r="E9577" s="55" t="s">
        <v>14375</v>
      </c>
      <c r="F9577" s="53" t="s">
        <v>83</v>
      </c>
    </row>
    <row r="9578" spans="1:6" x14ac:dyDescent="0.2">
      <c r="A9578" s="202" t="s">
        <v>15879</v>
      </c>
      <c r="B9578" s="203">
        <v>5.89</v>
      </c>
      <c r="D9578" s="53" t="s">
        <v>14376</v>
      </c>
      <c r="E9578" s="55" t="s">
        <v>14375</v>
      </c>
      <c r="F9578" s="53" t="s">
        <v>83</v>
      </c>
    </row>
    <row r="9579" spans="1:6" x14ac:dyDescent="0.2">
      <c r="A9579" s="202" t="s">
        <v>15881</v>
      </c>
      <c r="B9579" s="203">
        <v>5.33</v>
      </c>
      <c r="D9579" s="53" t="s">
        <v>14377</v>
      </c>
      <c r="E9579" s="55" t="s">
        <v>14378</v>
      </c>
      <c r="F9579" s="53" t="s">
        <v>83</v>
      </c>
    </row>
    <row r="9580" spans="1:6" x14ac:dyDescent="0.2">
      <c r="A9580" s="202" t="s">
        <v>15882</v>
      </c>
      <c r="B9580" s="203">
        <v>6.02</v>
      </c>
      <c r="D9580" s="53" t="s">
        <v>14379</v>
      </c>
      <c r="E9580" s="55" t="s">
        <v>14378</v>
      </c>
      <c r="F9580" s="53" t="s">
        <v>83</v>
      </c>
    </row>
    <row r="9581" spans="1:6" x14ac:dyDescent="0.2">
      <c r="A9581" s="202" t="s">
        <v>15884</v>
      </c>
      <c r="B9581" s="203">
        <v>5.44</v>
      </c>
      <c r="D9581" s="53" t="s">
        <v>14380</v>
      </c>
      <c r="E9581" s="55" t="s">
        <v>14381</v>
      </c>
      <c r="F9581" s="53" t="s">
        <v>83</v>
      </c>
    </row>
    <row r="9582" spans="1:6" x14ac:dyDescent="0.2">
      <c r="A9582" s="202" t="s">
        <v>15885</v>
      </c>
      <c r="B9582" s="203">
        <v>6.4</v>
      </c>
      <c r="D9582" s="53" t="s">
        <v>14382</v>
      </c>
      <c r="E9582" s="55" t="s">
        <v>14381</v>
      </c>
      <c r="F9582" s="53" t="s">
        <v>83</v>
      </c>
    </row>
    <row r="9583" spans="1:6" x14ac:dyDescent="0.2">
      <c r="A9583" s="202" t="s">
        <v>15887</v>
      </c>
      <c r="B9583" s="203">
        <v>5.76</v>
      </c>
      <c r="D9583" s="53" t="s">
        <v>14383</v>
      </c>
      <c r="E9583" s="55" t="s">
        <v>14384</v>
      </c>
      <c r="F9583" s="53" t="s">
        <v>83</v>
      </c>
    </row>
    <row r="9584" spans="1:6" x14ac:dyDescent="0.2">
      <c r="A9584" s="202" t="s">
        <v>15888</v>
      </c>
      <c r="B9584" s="203">
        <v>5.39</v>
      </c>
      <c r="D9584" s="53" t="s">
        <v>14385</v>
      </c>
      <c r="E9584" s="55" t="s">
        <v>14384</v>
      </c>
      <c r="F9584" s="53" t="s">
        <v>83</v>
      </c>
    </row>
    <row r="9585" spans="1:6" x14ac:dyDescent="0.2">
      <c r="A9585" s="202" t="s">
        <v>15890</v>
      </c>
      <c r="B9585" s="203">
        <v>4.67</v>
      </c>
      <c r="D9585" s="53" t="s">
        <v>14386</v>
      </c>
      <c r="E9585" s="55" t="s">
        <v>14387</v>
      </c>
      <c r="F9585" s="53" t="s">
        <v>83</v>
      </c>
    </row>
    <row r="9586" spans="1:6" x14ac:dyDescent="0.2">
      <c r="A9586" s="202" t="s">
        <v>15891</v>
      </c>
      <c r="B9586" s="203">
        <v>4.49</v>
      </c>
      <c r="D9586" s="53" t="s">
        <v>14388</v>
      </c>
      <c r="E9586" s="55" t="s">
        <v>14387</v>
      </c>
      <c r="F9586" s="53" t="s">
        <v>83</v>
      </c>
    </row>
    <row r="9587" spans="1:6" x14ac:dyDescent="0.2">
      <c r="A9587" s="202" t="s">
        <v>15893</v>
      </c>
      <c r="B9587" s="203">
        <v>3.89</v>
      </c>
      <c r="D9587" s="53" t="s">
        <v>14389</v>
      </c>
      <c r="E9587" s="55" t="s">
        <v>14390</v>
      </c>
      <c r="F9587" s="53" t="s">
        <v>83</v>
      </c>
    </row>
    <row r="9588" spans="1:6" x14ac:dyDescent="0.2">
      <c r="A9588" s="202" t="s">
        <v>15894</v>
      </c>
      <c r="B9588" s="203">
        <v>3.59</v>
      </c>
      <c r="D9588" s="53" t="s">
        <v>14391</v>
      </c>
      <c r="E9588" s="55" t="s">
        <v>14390</v>
      </c>
      <c r="F9588" s="53" t="s">
        <v>83</v>
      </c>
    </row>
    <row r="9589" spans="1:6" x14ac:dyDescent="0.2">
      <c r="A9589" s="202" t="s">
        <v>15896</v>
      </c>
      <c r="B9589" s="203">
        <v>3.11</v>
      </c>
      <c r="D9589" s="53" t="s">
        <v>14392</v>
      </c>
      <c r="E9589" s="55" t="s">
        <v>14393</v>
      </c>
      <c r="F9589" s="53" t="s">
        <v>83</v>
      </c>
    </row>
    <row r="9590" spans="1:6" x14ac:dyDescent="0.2">
      <c r="A9590" s="202" t="s">
        <v>15897</v>
      </c>
      <c r="B9590" s="203">
        <v>4.9400000000000004</v>
      </c>
      <c r="D9590" s="53" t="s">
        <v>14394</v>
      </c>
      <c r="E9590" s="55" t="s">
        <v>14393</v>
      </c>
      <c r="F9590" s="53" t="s">
        <v>83</v>
      </c>
    </row>
    <row r="9591" spans="1:6" x14ac:dyDescent="0.2">
      <c r="A9591" s="202" t="s">
        <v>15899</v>
      </c>
      <c r="B9591" s="203">
        <v>4.28</v>
      </c>
      <c r="D9591" s="53" t="s">
        <v>14395</v>
      </c>
      <c r="E9591" s="55" t="s">
        <v>14396</v>
      </c>
      <c r="F9591" s="53" t="s">
        <v>83</v>
      </c>
    </row>
    <row r="9592" spans="1:6" x14ac:dyDescent="0.2">
      <c r="A9592" s="202" t="s">
        <v>15900</v>
      </c>
      <c r="B9592" s="203">
        <v>4.49</v>
      </c>
      <c r="D9592" s="53" t="s">
        <v>14397</v>
      </c>
      <c r="E9592" s="55" t="s">
        <v>14396</v>
      </c>
      <c r="F9592" s="53" t="s">
        <v>83</v>
      </c>
    </row>
    <row r="9593" spans="1:6" x14ac:dyDescent="0.2">
      <c r="A9593" s="202" t="s">
        <v>15902</v>
      </c>
      <c r="B9593" s="203">
        <v>3.89</v>
      </c>
      <c r="D9593" s="53" t="s">
        <v>14398</v>
      </c>
      <c r="E9593" s="55" t="s">
        <v>14399</v>
      </c>
      <c r="F9593" s="53" t="s">
        <v>4247</v>
      </c>
    </row>
    <row r="9594" spans="1:6" x14ac:dyDescent="0.2">
      <c r="A9594" s="202" t="s">
        <v>15903</v>
      </c>
      <c r="B9594" s="203">
        <v>5.39</v>
      </c>
      <c r="D9594" s="53" t="s">
        <v>14400</v>
      </c>
      <c r="E9594" s="55" t="s">
        <v>14399</v>
      </c>
      <c r="F9594" s="53" t="s">
        <v>4247</v>
      </c>
    </row>
    <row r="9595" spans="1:6" x14ac:dyDescent="0.2">
      <c r="A9595" s="202" t="s">
        <v>15905</v>
      </c>
      <c r="B9595" s="203">
        <v>4.67</v>
      </c>
      <c r="D9595" s="53" t="s">
        <v>14401</v>
      </c>
      <c r="E9595" s="55" t="s">
        <v>14402</v>
      </c>
      <c r="F9595" s="53" t="s">
        <v>83</v>
      </c>
    </row>
    <row r="9596" spans="1:6" x14ac:dyDescent="0.2">
      <c r="A9596" s="202" t="s">
        <v>15906</v>
      </c>
      <c r="B9596" s="203">
        <v>4.72</v>
      </c>
      <c r="D9596" s="53" t="s">
        <v>14403</v>
      </c>
      <c r="E9596" s="55" t="s">
        <v>14402</v>
      </c>
      <c r="F9596" s="53" t="s">
        <v>83</v>
      </c>
    </row>
    <row r="9597" spans="1:6" x14ac:dyDescent="0.2">
      <c r="A9597" s="202" t="s">
        <v>15908</v>
      </c>
      <c r="B9597" s="203">
        <v>4.09</v>
      </c>
      <c r="D9597" s="53" t="s">
        <v>14404</v>
      </c>
      <c r="E9597" s="55" t="s">
        <v>14405</v>
      </c>
      <c r="F9597" s="53" t="s">
        <v>83</v>
      </c>
    </row>
    <row r="9598" spans="1:6" x14ac:dyDescent="0.2">
      <c r="A9598" s="202" t="s">
        <v>15909</v>
      </c>
      <c r="B9598" s="203">
        <v>4.04</v>
      </c>
      <c r="D9598" s="53" t="s">
        <v>14406</v>
      </c>
      <c r="E9598" s="55" t="s">
        <v>14405</v>
      </c>
      <c r="F9598" s="53" t="s">
        <v>83</v>
      </c>
    </row>
    <row r="9599" spans="1:6" x14ac:dyDescent="0.2">
      <c r="A9599" s="202" t="s">
        <v>15911</v>
      </c>
      <c r="B9599" s="203">
        <v>3.5</v>
      </c>
      <c r="D9599" s="53" t="s">
        <v>14407</v>
      </c>
      <c r="E9599" s="55" t="s">
        <v>14408</v>
      </c>
      <c r="F9599" s="53" t="s">
        <v>83</v>
      </c>
    </row>
    <row r="9600" spans="1:6" x14ac:dyDescent="0.2">
      <c r="A9600" s="202" t="s">
        <v>15912</v>
      </c>
      <c r="B9600" s="203">
        <v>6.11</v>
      </c>
      <c r="D9600" s="53" t="s">
        <v>14409</v>
      </c>
      <c r="E9600" s="55" t="s">
        <v>14408</v>
      </c>
      <c r="F9600" s="53" t="s">
        <v>83</v>
      </c>
    </row>
    <row r="9601" spans="1:6" x14ac:dyDescent="0.2">
      <c r="A9601" s="202" t="s">
        <v>15914</v>
      </c>
      <c r="B9601" s="203">
        <v>5.38</v>
      </c>
      <c r="D9601" s="53" t="s">
        <v>14410</v>
      </c>
      <c r="E9601" s="55" t="s">
        <v>14411</v>
      </c>
      <c r="F9601" s="53" t="s">
        <v>83</v>
      </c>
    </row>
    <row r="9602" spans="1:6" x14ac:dyDescent="0.2">
      <c r="A9602" s="202" t="s">
        <v>15915</v>
      </c>
      <c r="B9602" s="203">
        <v>5.44</v>
      </c>
      <c r="D9602" s="53" t="s">
        <v>14412</v>
      </c>
      <c r="E9602" s="55" t="s">
        <v>14411</v>
      </c>
      <c r="F9602" s="53" t="s">
        <v>83</v>
      </c>
    </row>
    <row r="9603" spans="1:6" x14ac:dyDescent="0.2">
      <c r="A9603" s="202" t="s">
        <v>15917</v>
      </c>
      <c r="B9603" s="203">
        <v>4.79</v>
      </c>
      <c r="D9603" s="53" t="s">
        <v>14413</v>
      </c>
      <c r="E9603" s="55" t="s">
        <v>14414</v>
      </c>
      <c r="F9603" s="53" t="s">
        <v>83</v>
      </c>
    </row>
    <row r="9604" spans="1:6" x14ac:dyDescent="0.2">
      <c r="A9604" s="202" t="s">
        <v>15918</v>
      </c>
      <c r="B9604" s="203">
        <v>4.76</v>
      </c>
      <c r="D9604" s="53" t="s">
        <v>14415</v>
      </c>
      <c r="E9604" s="55" t="s">
        <v>14414</v>
      </c>
      <c r="F9604" s="53" t="s">
        <v>83</v>
      </c>
    </row>
    <row r="9605" spans="1:6" x14ac:dyDescent="0.2">
      <c r="A9605" s="202" t="s">
        <v>15920</v>
      </c>
      <c r="B9605" s="203">
        <v>4.21</v>
      </c>
      <c r="D9605" s="53" t="s">
        <v>14416</v>
      </c>
      <c r="E9605" s="55" t="s">
        <v>14417</v>
      </c>
      <c r="F9605" s="53" t="s">
        <v>201</v>
      </c>
    </row>
    <row r="9606" spans="1:6" x14ac:dyDescent="0.2">
      <c r="A9606" s="202" t="s">
        <v>15921</v>
      </c>
      <c r="B9606" s="203">
        <v>2.2400000000000002</v>
      </c>
      <c r="D9606" s="53" t="s">
        <v>14418</v>
      </c>
      <c r="E9606" s="55" t="s">
        <v>14417</v>
      </c>
      <c r="F9606" s="53" t="s">
        <v>201</v>
      </c>
    </row>
    <row r="9607" spans="1:6" x14ac:dyDescent="0.2">
      <c r="A9607" s="202" t="s">
        <v>15923</v>
      </c>
      <c r="B9607" s="203">
        <v>1.94</v>
      </c>
      <c r="D9607" s="53" t="s">
        <v>14419</v>
      </c>
      <c r="E9607" s="55" t="s">
        <v>14420</v>
      </c>
      <c r="F9607" s="53" t="s">
        <v>430</v>
      </c>
    </row>
    <row r="9608" spans="1:6" x14ac:dyDescent="0.2">
      <c r="A9608" s="202" t="s">
        <v>15924</v>
      </c>
      <c r="B9608" s="203">
        <v>341.4</v>
      </c>
      <c r="D9608" s="53" t="s">
        <v>14421</v>
      </c>
      <c r="E9608" s="55" t="s">
        <v>14420</v>
      </c>
      <c r="F9608" s="53" t="s">
        <v>430</v>
      </c>
    </row>
    <row r="9609" spans="1:6" x14ac:dyDescent="0.2">
      <c r="A9609" s="202" t="s">
        <v>15926</v>
      </c>
      <c r="B9609" s="203">
        <v>334.41</v>
      </c>
      <c r="D9609" s="53" t="s">
        <v>14422</v>
      </c>
      <c r="E9609" s="55" t="s">
        <v>14423</v>
      </c>
      <c r="F9609" s="53" t="s">
        <v>430</v>
      </c>
    </row>
    <row r="9610" spans="1:6" x14ac:dyDescent="0.2">
      <c r="A9610" s="202" t="s">
        <v>15927</v>
      </c>
      <c r="B9610" s="203">
        <v>465.89</v>
      </c>
      <c r="D9610" s="53" t="s">
        <v>14424</v>
      </c>
      <c r="E9610" s="55" t="s">
        <v>14423</v>
      </c>
      <c r="F9610" s="53" t="s">
        <v>430</v>
      </c>
    </row>
    <row r="9611" spans="1:6" x14ac:dyDescent="0.2">
      <c r="A9611" s="202" t="s">
        <v>15929</v>
      </c>
      <c r="B9611" s="203">
        <v>451.68</v>
      </c>
      <c r="D9611" s="53" t="s">
        <v>14425</v>
      </c>
      <c r="E9611" s="55" t="s">
        <v>14426</v>
      </c>
      <c r="F9611" s="53" t="s">
        <v>201</v>
      </c>
    </row>
    <row r="9612" spans="1:6" x14ac:dyDescent="0.2">
      <c r="A9612" s="202" t="s">
        <v>15930</v>
      </c>
      <c r="B9612" s="203">
        <v>616.76</v>
      </c>
      <c r="D9612" s="53" t="s">
        <v>14427</v>
      </c>
      <c r="E9612" s="55" t="s">
        <v>14426</v>
      </c>
      <c r="F9612" s="53" t="s">
        <v>201</v>
      </c>
    </row>
    <row r="9613" spans="1:6" x14ac:dyDescent="0.2">
      <c r="A9613" s="202" t="s">
        <v>15932</v>
      </c>
      <c r="B9613" s="203">
        <v>595.57000000000005</v>
      </c>
      <c r="D9613" s="53" t="s">
        <v>14428</v>
      </c>
      <c r="E9613" s="55" t="s">
        <v>14429</v>
      </c>
      <c r="F9613" s="53" t="s">
        <v>201</v>
      </c>
    </row>
    <row r="9614" spans="1:6" x14ac:dyDescent="0.2">
      <c r="A9614" s="202" t="s">
        <v>15933</v>
      </c>
      <c r="B9614" s="203">
        <v>747.1</v>
      </c>
      <c r="D9614" s="53" t="s">
        <v>14430</v>
      </c>
      <c r="E9614" s="55" t="s">
        <v>14429</v>
      </c>
      <c r="F9614" s="53" t="s">
        <v>201</v>
      </c>
    </row>
    <row r="9615" spans="1:6" x14ac:dyDescent="0.2">
      <c r="A9615" s="202" t="s">
        <v>15935</v>
      </c>
      <c r="B9615" s="203">
        <v>719.19</v>
      </c>
      <c r="D9615" s="53" t="s">
        <v>14431</v>
      </c>
      <c r="E9615" s="55" t="s">
        <v>14432</v>
      </c>
      <c r="F9615" s="53" t="s">
        <v>201</v>
      </c>
    </row>
    <row r="9616" spans="1:6" x14ac:dyDescent="0.2">
      <c r="A9616" s="202" t="s">
        <v>15936</v>
      </c>
      <c r="B9616" s="203">
        <v>879.85</v>
      </c>
      <c r="D9616" s="53" t="s">
        <v>14433</v>
      </c>
      <c r="E9616" s="55" t="s">
        <v>14432</v>
      </c>
      <c r="F9616" s="53" t="s">
        <v>201</v>
      </c>
    </row>
    <row r="9617" spans="1:6" x14ac:dyDescent="0.2">
      <c r="A9617" s="202" t="s">
        <v>15938</v>
      </c>
      <c r="B9617" s="203">
        <v>850.65</v>
      </c>
      <c r="D9617" s="53" t="s">
        <v>14434</v>
      </c>
      <c r="E9617" s="55" t="s">
        <v>14435</v>
      </c>
      <c r="F9617" s="53" t="s">
        <v>201</v>
      </c>
    </row>
    <row r="9618" spans="1:6" x14ac:dyDescent="0.2">
      <c r="A9618" s="202" t="s">
        <v>15939</v>
      </c>
      <c r="B9618" s="203">
        <v>881.42</v>
      </c>
      <c r="D9618" s="53" t="s">
        <v>14436</v>
      </c>
      <c r="E9618" s="55" t="s">
        <v>14435</v>
      </c>
      <c r="F9618" s="53" t="s">
        <v>201</v>
      </c>
    </row>
    <row r="9619" spans="1:6" x14ac:dyDescent="0.2">
      <c r="A9619" s="202" t="s">
        <v>15941</v>
      </c>
      <c r="B9619" s="203">
        <v>851.09</v>
      </c>
      <c r="D9619" s="53" t="s">
        <v>14437</v>
      </c>
      <c r="E9619" s="55" t="s">
        <v>14438</v>
      </c>
      <c r="F9619" s="53" t="s">
        <v>201</v>
      </c>
    </row>
    <row r="9620" spans="1:6" x14ac:dyDescent="0.2">
      <c r="A9620" s="202" t="s">
        <v>15942</v>
      </c>
      <c r="B9620" s="203">
        <v>921.49</v>
      </c>
      <c r="D9620" s="53" t="s">
        <v>14439</v>
      </c>
      <c r="E9620" s="55" t="s">
        <v>14438</v>
      </c>
      <c r="F9620" s="53" t="s">
        <v>201</v>
      </c>
    </row>
    <row r="9621" spans="1:6" x14ac:dyDescent="0.2">
      <c r="A9621" s="202" t="s">
        <v>15944</v>
      </c>
      <c r="B9621" s="203">
        <v>890.17</v>
      </c>
      <c r="D9621" s="53" t="s">
        <v>14440</v>
      </c>
      <c r="E9621" s="55" t="s">
        <v>14441</v>
      </c>
      <c r="F9621" s="53" t="s">
        <v>201</v>
      </c>
    </row>
    <row r="9622" spans="1:6" x14ac:dyDescent="0.2">
      <c r="A9622" s="202" t="s">
        <v>15945</v>
      </c>
      <c r="B9622" s="203">
        <v>1341.74</v>
      </c>
      <c r="D9622" s="53" t="s">
        <v>14442</v>
      </c>
      <c r="E9622" s="55" t="s">
        <v>14441</v>
      </c>
      <c r="F9622" s="53" t="s">
        <v>201</v>
      </c>
    </row>
    <row r="9623" spans="1:6" x14ac:dyDescent="0.2">
      <c r="A9623" s="202" t="s">
        <v>15947</v>
      </c>
      <c r="B9623" s="203">
        <v>1307.1400000000001</v>
      </c>
      <c r="D9623" s="53" t="s">
        <v>14443</v>
      </c>
      <c r="E9623" s="55" t="s">
        <v>14444</v>
      </c>
      <c r="F9623" s="53" t="s">
        <v>201</v>
      </c>
    </row>
    <row r="9624" spans="1:6" x14ac:dyDescent="0.2">
      <c r="A9624" s="202" t="s">
        <v>15948</v>
      </c>
      <c r="B9624" s="203">
        <v>2150.42</v>
      </c>
      <c r="D9624" s="53" t="s">
        <v>14445</v>
      </c>
      <c r="E9624" s="55" t="s">
        <v>14444</v>
      </c>
      <c r="F9624" s="53" t="s">
        <v>201</v>
      </c>
    </row>
    <row r="9625" spans="1:6" x14ac:dyDescent="0.2">
      <c r="A9625" s="202" t="s">
        <v>15950</v>
      </c>
      <c r="B9625" s="203">
        <v>2109.2800000000002</v>
      </c>
      <c r="D9625" s="53" t="s">
        <v>14446</v>
      </c>
      <c r="E9625" s="55" t="s">
        <v>14447</v>
      </c>
      <c r="F9625" s="53" t="s">
        <v>201</v>
      </c>
    </row>
    <row r="9626" spans="1:6" x14ac:dyDescent="0.2">
      <c r="A9626" s="202" t="s">
        <v>15951</v>
      </c>
      <c r="B9626" s="203">
        <v>3675.3</v>
      </c>
      <c r="D9626" s="53" t="s">
        <v>14448</v>
      </c>
      <c r="E9626" s="55" t="s">
        <v>14447</v>
      </c>
      <c r="F9626" s="53" t="s">
        <v>201</v>
      </c>
    </row>
    <row r="9627" spans="1:6" x14ac:dyDescent="0.2">
      <c r="A9627" s="202" t="s">
        <v>15953</v>
      </c>
      <c r="B9627" s="203">
        <v>3629.68</v>
      </c>
      <c r="D9627" s="53" t="s">
        <v>14449</v>
      </c>
      <c r="E9627" s="55" t="s">
        <v>14450</v>
      </c>
      <c r="F9627" s="53" t="s">
        <v>201</v>
      </c>
    </row>
    <row r="9628" spans="1:6" x14ac:dyDescent="0.2">
      <c r="A9628" s="202" t="s">
        <v>15954</v>
      </c>
      <c r="B9628" s="203">
        <v>4603.45</v>
      </c>
      <c r="D9628" s="53" t="s">
        <v>14451</v>
      </c>
      <c r="E9628" s="55" t="s">
        <v>14450</v>
      </c>
      <c r="F9628" s="53" t="s">
        <v>201</v>
      </c>
    </row>
    <row r="9629" spans="1:6" x14ac:dyDescent="0.2">
      <c r="A9629" s="202" t="s">
        <v>15956</v>
      </c>
      <c r="B9629" s="203">
        <v>4554.4399999999996</v>
      </c>
      <c r="D9629" s="53" t="s">
        <v>14452</v>
      </c>
      <c r="E9629" s="55" t="s">
        <v>14453</v>
      </c>
      <c r="F9629" s="53" t="s">
        <v>201</v>
      </c>
    </row>
    <row r="9630" spans="1:6" x14ac:dyDescent="0.2">
      <c r="A9630" s="202" t="s">
        <v>15957</v>
      </c>
      <c r="B9630" s="203">
        <v>6605.58</v>
      </c>
      <c r="D9630" s="53" t="s">
        <v>14454</v>
      </c>
      <c r="E9630" s="55" t="s">
        <v>14453</v>
      </c>
      <c r="F9630" s="53" t="s">
        <v>201</v>
      </c>
    </row>
    <row r="9631" spans="1:6" x14ac:dyDescent="0.2">
      <c r="A9631" s="202" t="s">
        <v>15959</v>
      </c>
      <c r="B9631" s="203">
        <v>6553.53</v>
      </c>
      <c r="D9631" s="53" t="s">
        <v>14455</v>
      </c>
      <c r="E9631" s="55" t="s">
        <v>14456</v>
      </c>
      <c r="F9631" s="53" t="s">
        <v>201</v>
      </c>
    </row>
    <row r="9632" spans="1:6" x14ac:dyDescent="0.2">
      <c r="A9632" s="202" t="s">
        <v>15960</v>
      </c>
      <c r="B9632" s="203">
        <v>8376.36</v>
      </c>
      <c r="D9632" s="53" t="s">
        <v>14457</v>
      </c>
      <c r="E9632" s="55" t="s">
        <v>14456</v>
      </c>
      <c r="F9632" s="53" t="s">
        <v>201</v>
      </c>
    </row>
    <row r="9633" spans="1:6" x14ac:dyDescent="0.2">
      <c r="A9633" s="202" t="s">
        <v>15962</v>
      </c>
      <c r="B9633" s="203">
        <v>8317.49</v>
      </c>
      <c r="D9633" s="53" t="s">
        <v>14458</v>
      </c>
      <c r="E9633" s="55" t="s">
        <v>14459</v>
      </c>
      <c r="F9633" s="53" t="s">
        <v>201</v>
      </c>
    </row>
    <row r="9634" spans="1:6" x14ac:dyDescent="0.2">
      <c r="A9634" s="202" t="s">
        <v>15963</v>
      </c>
      <c r="B9634" s="203">
        <v>355.31</v>
      </c>
      <c r="D9634" s="53" t="s">
        <v>14460</v>
      </c>
      <c r="E9634" s="55" t="s">
        <v>14459</v>
      </c>
      <c r="F9634" s="53" t="s">
        <v>201</v>
      </c>
    </row>
    <row r="9635" spans="1:6" x14ac:dyDescent="0.2">
      <c r="A9635" s="202" t="s">
        <v>15965</v>
      </c>
      <c r="B9635" s="203">
        <v>348.32</v>
      </c>
      <c r="D9635" s="53" t="s">
        <v>14461</v>
      </c>
      <c r="E9635" s="55" t="s">
        <v>14462</v>
      </c>
      <c r="F9635" s="53" t="s">
        <v>201</v>
      </c>
    </row>
    <row r="9636" spans="1:6" x14ac:dyDescent="0.2">
      <c r="A9636" s="202" t="s">
        <v>15966</v>
      </c>
      <c r="B9636" s="203">
        <v>504.26</v>
      </c>
      <c r="D9636" s="53" t="s">
        <v>14463</v>
      </c>
      <c r="E9636" s="55" t="s">
        <v>14462</v>
      </c>
      <c r="F9636" s="53" t="s">
        <v>201</v>
      </c>
    </row>
    <row r="9637" spans="1:6" x14ac:dyDescent="0.2">
      <c r="A9637" s="202" t="s">
        <v>15968</v>
      </c>
      <c r="B9637" s="203">
        <v>490.05</v>
      </c>
      <c r="D9637" s="53" t="s">
        <v>14464</v>
      </c>
      <c r="E9637" s="55" t="s">
        <v>14465</v>
      </c>
      <c r="F9637" s="53" t="s">
        <v>201</v>
      </c>
    </row>
    <row r="9638" spans="1:6" x14ac:dyDescent="0.2">
      <c r="A9638" s="202" t="s">
        <v>15969</v>
      </c>
      <c r="B9638" s="203">
        <v>671.22</v>
      </c>
      <c r="D9638" s="53" t="s">
        <v>14466</v>
      </c>
      <c r="E9638" s="55" t="s">
        <v>14465</v>
      </c>
      <c r="F9638" s="53" t="s">
        <v>201</v>
      </c>
    </row>
    <row r="9639" spans="1:6" x14ac:dyDescent="0.2">
      <c r="A9639" s="202" t="s">
        <v>15971</v>
      </c>
      <c r="B9639" s="203">
        <v>650.03</v>
      </c>
      <c r="D9639" s="53" t="s">
        <v>14467</v>
      </c>
      <c r="E9639" s="55" t="s">
        <v>14468</v>
      </c>
      <c r="F9639" s="53" t="s">
        <v>201</v>
      </c>
    </row>
    <row r="9640" spans="1:6" x14ac:dyDescent="0.2">
      <c r="A9640" s="202" t="s">
        <v>15972</v>
      </c>
      <c r="B9640" s="203">
        <v>805.66</v>
      </c>
      <c r="D9640" s="53" t="s">
        <v>14469</v>
      </c>
      <c r="E9640" s="55" t="s">
        <v>14468</v>
      </c>
      <c r="F9640" s="53" t="s">
        <v>201</v>
      </c>
    </row>
    <row r="9641" spans="1:6" x14ac:dyDescent="0.2">
      <c r="A9641" s="202" t="s">
        <v>15974</v>
      </c>
      <c r="B9641" s="203">
        <v>777.75</v>
      </c>
      <c r="D9641" s="53" t="s">
        <v>14470</v>
      </c>
      <c r="E9641" s="55" t="s">
        <v>14471</v>
      </c>
      <c r="F9641" s="53" t="s">
        <v>201</v>
      </c>
    </row>
    <row r="9642" spans="1:6" x14ac:dyDescent="0.2">
      <c r="A9642" s="202" t="s">
        <v>15975</v>
      </c>
      <c r="B9642" s="203">
        <v>928.94</v>
      </c>
      <c r="D9642" s="53" t="s">
        <v>14472</v>
      </c>
      <c r="E9642" s="55" t="s">
        <v>14471</v>
      </c>
      <c r="F9642" s="53" t="s">
        <v>201</v>
      </c>
    </row>
    <row r="9643" spans="1:6" x14ac:dyDescent="0.2">
      <c r="A9643" s="202" t="s">
        <v>15977</v>
      </c>
      <c r="B9643" s="203">
        <v>899.74</v>
      </c>
      <c r="D9643" s="53" t="s">
        <v>14473</v>
      </c>
      <c r="E9643" s="55" t="s">
        <v>14474</v>
      </c>
      <c r="F9643" s="53" t="s">
        <v>201</v>
      </c>
    </row>
    <row r="9644" spans="1:6" x14ac:dyDescent="0.2">
      <c r="A9644" s="202" t="s">
        <v>15978</v>
      </c>
      <c r="B9644" s="203">
        <v>979.28</v>
      </c>
      <c r="D9644" s="53" t="s">
        <v>14475</v>
      </c>
      <c r="E9644" s="55" t="s">
        <v>14474</v>
      </c>
      <c r="F9644" s="53" t="s">
        <v>201</v>
      </c>
    </row>
    <row r="9645" spans="1:6" x14ac:dyDescent="0.2">
      <c r="A9645" s="202" t="s">
        <v>15980</v>
      </c>
      <c r="B9645" s="203">
        <v>948.95</v>
      </c>
      <c r="D9645" s="53" t="s">
        <v>14476</v>
      </c>
      <c r="E9645" s="55" t="s">
        <v>14477</v>
      </c>
      <c r="F9645" s="53" t="s">
        <v>201</v>
      </c>
    </row>
    <row r="9646" spans="1:6" x14ac:dyDescent="0.2">
      <c r="A9646" s="202" t="s">
        <v>15981</v>
      </c>
      <c r="B9646" s="203">
        <v>1023.46</v>
      </c>
      <c r="D9646" s="53" t="s">
        <v>14478</v>
      </c>
      <c r="E9646" s="55" t="s">
        <v>14477</v>
      </c>
      <c r="F9646" s="53" t="s">
        <v>201</v>
      </c>
    </row>
    <row r="9647" spans="1:6" x14ac:dyDescent="0.2">
      <c r="A9647" s="202" t="s">
        <v>15983</v>
      </c>
      <c r="B9647" s="203">
        <v>992.14</v>
      </c>
      <c r="D9647" s="53" t="s">
        <v>14479</v>
      </c>
      <c r="E9647" s="55" t="s">
        <v>14480</v>
      </c>
      <c r="F9647" s="53" t="s">
        <v>201</v>
      </c>
    </row>
    <row r="9648" spans="1:6" x14ac:dyDescent="0.2">
      <c r="A9648" s="202" t="s">
        <v>15984</v>
      </c>
      <c r="B9648" s="203">
        <v>1573.49</v>
      </c>
      <c r="D9648" s="53" t="s">
        <v>14481</v>
      </c>
      <c r="E9648" s="55" t="s">
        <v>14480</v>
      </c>
      <c r="F9648" s="53" t="s">
        <v>201</v>
      </c>
    </row>
    <row r="9649" spans="1:6" x14ac:dyDescent="0.2">
      <c r="A9649" s="202" t="s">
        <v>15986</v>
      </c>
      <c r="B9649" s="203">
        <v>1538.89</v>
      </c>
      <c r="D9649" s="53" t="s">
        <v>14482</v>
      </c>
      <c r="E9649" s="55" t="s">
        <v>14483</v>
      </c>
      <c r="F9649" s="53" t="s">
        <v>201</v>
      </c>
    </row>
    <row r="9650" spans="1:6" x14ac:dyDescent="0.2">
      <c r="A9650" s="202" t="s">
        <v>15987</v>
      </c>
      <c r="B9650" s="203">
        <v>2331.19</v>
      </c>
      <c r="D9650" s="53" t="s">
        <v>14484</v>
      </c>
      <c r="E9650" s="55" t="s">
        <v>14483</v>
      </c>
      <c r="F9650" s="53" t="s">
        <v>201</v>
      </c>
    </row>
    <row r="9651" spans="1:6" x14ac:dyDescent="0.2">
      <c r="A9651" s="202" t="s">
        <v>15989</v>
      </c>
      <c r="B9651" s="203">
        <v>2290.0500000000002</v>
      </c>
      <c r="D9651" s="53" t="s">
        <v>14485</v>
      </c>
      <c r="E9651" s="55" t="s">
        <v>14486</v>
      </c>
      <c r="F9651" s="53" t="s">
        <v>201</v>
      </c>
    </row>
    <row r="9652" spans="1:6" x14ac:dyDescent="0.2">
      <c r="A9652" s="202" t="s">
        <v>15990</v>
      </c>
      <c r="B9652" s="203">
        <v>3803.79</v>
      </c>
      <c r="D9652" s="53" t="s">
        <v>14487</v>
      </c>
      <c r="E9652" s="55" t="s">
        <v>14486</v>
      </c>
      <c r="F9652" s="53" t="s">
        <v>201</v>
      </c>
    </row>
    <row r="9653" spans="1:6" x14ac:dyDescent="0.2">
      <c r="A9653" s="202" t="s">
        <v>15992</v>
      </c>
      <c r="B9653" s="203">
        <v>3758.17</v>
      </c>
      <c r="D9653" s="53" t="s">
        <v>14488</v>
      </c>
      <c r="E9653" s="55" t="s">
        <v>14489</v>
      </c>
      <c r="F9653" s="53" t="s">
        <v>201</v>
      </c>
    </row>
    <row r="9654" spans="1:6" x14ac:dyDescent="0.2">
      <c r="A9654" s="202" t="s">
        <v>15993</v>
      </c>
      <c r="B9654" s="203">
        <v>4715.45</v>
      </c>
      <c r="D9654" s="53" t="s">
        <v>14490</v>
      </c>
      <c r="E9654" s="55" t="s">
        <v>14489</v>
      </c>
      <c r="F9654" s="53" t="s">
        <v>201</v>
      </c>
    </row>
    <row r="9655" spans="1:6" x14ac:dyDescent="0.2">
      <c r="A9655" s="202" t="s">
        <v>15995</v>
      </c>
      <c r="B9655" s="203">
        <v>4666.4399999999996</v>
      </c>
      <c r="D9655" s="53" t="s">
        <v>14491</v>
      </c>
      <c r="E9655" s="55" t="s">
        <v>14492</v>
      </c>
      <c r="F9655" s="53" t="s">
        <v>201</v>
      </c>
    </row>
    <row r="9656" spans="1:6" x14ac:dyDescent="0.2">
      <c r="A9656" s="202" t="s">
        <v>15996</v>
      </c>
      <c r="B9656" s="203">
        <v>5036.6899999999996</v>
      </c>
      <c r="D9656" s="53" t="s">
        <v>14493</v>
      </c>
      <c r="E9656" s="55" t="s">
        <v>14492</v>
      </c>
      <c r="F9656" s="53" t="s">
        <v>201</v>
      </c>
    </row>
    <row r="9657" spans="1:6" x14ac:dyDescent="0.2">
      <c r="A9657" s="202" t="s">
        <v>15998</v>
      </c>
      <c r="B9657" s="203">
        <v>4984.6499999999996</v>
      </c>
      <c r="D9657" s="53" t="s">
        <v>14494</v>
      </c>
      <c r="E9657" s="55" t="s">
        <v>14495</v>
      </c>
      <c r="F9657" s="53" t="s">
        <v>201</v>
      </c>
    </row>
    <row r="9658" spans="1:6" x14ac:dyDescent="0.2">
      <c r="A9658" s="202" t="s">
        <v>15999</v>
      </c>
      <c r="B9658" s="203">
        <v>10008.959999999999</v>
      </c>
      <c r="D9658" s="53" t="s">
        <v>14496</v>
      </c>
      <c r="E9658" s="55" t="s">
        <v>14495</v>
      </c>
      <c r="F9658" s="53" t="s">
        <v>201</v>
      </c>
    </row>
    <row r="9659" spans="1:6" x14ac:dyDescent="0.2">
      <c r="A9659" s="202" t="s">
        <v>16001</v>
      </c>
      <c r="B9659" s="203">
        <v>9950.09</v>
      </c>
      <c r="D9659" s="53" t="s">
        <v>14497</v>
      </c>
      <c r="E9659" s="55" t="s">
        <v>14498</v>
      </c>
      <c r="F9659" s="53" t="s">
        <v>201</v>
      </c>
    </row>
    <row r="9660" spans="1:6" x14ac:dyDescent="0.2">
      <c r="A9660" s="202" t="s">
        <v>16002</v>
      </c>
      <c r="B9660" s="203">
        <v>2441.7399999999998</v>
      </c>
      <c r="D9660" s="53" t="s">
        <v>14499</v>
      </c>
      <c r="E9660" s="55" t="s">
        <v>14498</v>
      </c>
      <c r="F9660" s="53" t="s">
        <v>201</v>
      </c>
    </row>
    <row r="9661" spans="1:6" x14ac:dyDescent="0.2">
      <c r="A9661" s="202" t="s">
        <v>16004</v>
      </c>
      <c r="B9661" s="203">
        <v>2279.31</v>
      </c>
      <c r="D9661" s="53" t="s">
        <v>14500</v>
      </c>
      <c r="E9661" s="55" t="s">
        <v>14501</v>
      </c>
      <c r="F9661" s="53" t="s">
        <v>201</v>
      </c>
    </row>
    <row r="9662" spans="1:6" x14ac:dyDescent="0.2">
      <c r="A9662" s="202" t="s">
        <v>16005</v>
      </c>
      <c r="B9662" s="203">
        <v>379.37</v>
      </c>
      <c r="D9662" s="53" t="s">
        <v>14502</v>
      </c>
      <c r="E9662" s="55" t="s">
        <v>14501</v>
      </c>
      <c r="F9662" s="53" t="s">
        <v>201</v>
      </c>
    </row>
    <row r="9663" spans="1:6" x14ac:dyDescent="0.2">
      <c r="A9663" s="202" t="s">
        <v>16007</v>
      </c>
      <c r="B9663" s="203">
        <v>355.4</v>
      </c>
      <c r="D9663" s="53" t="s">
        <v>14503</v>
      </c>
      <c r="E9663" s="55" t="s">
        <v>14504</v>
      </c>
      <c r="F9663" s="53" t="s">
        <v>201</v>
      </c>
    </row>
    <row r="9664" spans="1:6" x14ac:dyDescent="0.2">
      <c r="A9664" s="202" t="s">
        <v>16008</v>
      </c>
      <c r="B9664" s="203">
        <v>66.36</v>
      </c>
      <c r="D9664" s="53" t="s">
        <v>14505</v>
      </c>
      <c r="E9664" s="55" t="s">
        <v>14504</v>
      </c>
      <c r="F9664" s="53" t="s">
        <v>201</v>
      </c>
    </row>
    <row r="9665" spans="1:6" x14ac:dyDescent="0.2">
      <c r="A9665" s="202" t="s">
        <v>16010</v>
      </c>
      <c r="B9665" s="203">
        <v>62.75</v>
      </c>
      <c r="D9665" s="53" t="s">
        <v>14506</v>
      </c>
      <c r="E9665" s="55" t="s">
        <v>14507</v>
      </c>
      <c r="F9665" s="53" t="s">
        <v>201</v>
      </c>
    </row>
    <row r="9666" spans="1:6" x14ac:dyDescent="0.2">
      <c r="A9666" s="202" t="s">
        <v>16011</v>
      </c>
      <c r="B9666" s="203">
        <v>49.12</v>
      </c>
      <c r="D9666" s="53" t="s">
        <v>14508</v>
      </c>
      <c r="E9666" s="55" t="s">
        <v>14507</v>
      </c>
      <c r="F9666" s="53" t="s">
        <v>201</v>
      </c>
    </row>
    <row r="9667" spans="1:6" x14ac:dyDescent="0.2">
      <c r="A9667" s="202" t="s">
        <v>16013</v>
      </c>
      <c r="B9667" s="203">
        <v>46.26</v>
      </c>
      <c r="D9667" s="53" t="s">
        <v>14509</v>
      </c>
      <c r="E9667" s="55" t="s">
        <v>14510</v>
      </c>
      <c r="F9667" s="53" t="s">
        <v>201</v>
      </c>
    </row>
    <row r="9668" spans="1:6" x14ac:dyDescent="0.2">
      <c r="A9668" s="202" t="s">
        <v>16014</v>
      </c>
      <c r="B9668" s="203">
        <v>2855.67</v>
      </c>
      <c r="D9668" s="53" t="s">
        <v>14511</v>
      </c>
      <c r="E9668" s="55" t="s">
        <v>14510</v>
      </c>
      <c r="F9668" s="53" t="s">
        <v>201</v>
      </c>
    </row>
    <row r="9669" spans="1:6" x14ac:dyDescent="0.2">
      <c r="A9669" s="202" t="s">
        <v>16016</v>
      </c>
      <c r="B9669" s="203">
        <v>2694.01</v>
      </c>
      <c r="D9669" s="53" t="s">
        <v>14512</v>
      </c>
      <c r="E9669" s="55" t="s">
        <v>14513</v>
      </c>
      <c r="F9669" s="53" t="s">
        <v>201</v>
      </c>
    </row>
    <row r="9670" spans="1:6" x14ac:dyDescent="0.2">
      <c r="A9670" s="202" t="s">
        <v>16017</v>
      </c>
      <c r="B9670" s="203">
        <v>2861.67</v>
      </c>
      <c r="D9670" s="53" t="s">
        <v>14514</v>
      </c>
      <c r="E9670" s="55" t="s">
        <v>14513</v>
      </c>
      <c r="F9670" s="53" t="s">
        <v>201</v>
      </c>
    </row>
    <row r="9671" spans="1:6" x14ac:dyDescent="0.2">
      <c r="A9671" s="202" t="s">
        <v>16019</v>
      </c>
      <c r="B9671" s="203">
        <v>2700.01</v>
      </c>
      <c r="D9671" s="53" t="s">
        <v>14515</v>
      </c>
      <c r="E9671" s="55" t="s">
        <v>14516</v>
      </c>
      <c r="F9671" s="53" t="s">
        <v>201</v>
      </c>
    </row>
    <row r="9672" spans="1:6" x14ac:dyDescent="0.2">
      <c r="A9672" s="202" t="s">
        <v>16020</v>
      </c>
      <c r="B9672" s="203">
        <v>2875.67</v>
      </c>
      <c r="D9672" s="53" t="s">
        <v>14517</v>
      </c>
      <c r="E9672" s="55" t="s">
        <v>14516</v>
      </c>
      <c r="F9672" s="53" t="s">
        <v>201</v>
      </c>
    </row>
    <row r="9673" spans="1:6" x14ac:dyDescent="0.2">
      <c r="A9673" s="202" t="s">
        <v>16022</v>
      </c>
      <c r="B9673" s="203">
        <v>2714.01</v>
      </c>
      <c r="D9673" s="53" t="s">
        <v>14518</v>
      </c>
      <c r="E9673" s="55" t="s">
        <v>14519</v>
      </c>
      <c r="F9673" s="53" t="s">
        <v>201</v>
      </c>
    </row>
    <row r="9674" spans="1:6" x14ac:dyDescent="0.2">
      <c r="A9674" s="202" t="s">
        <v>16023</v>
      </c>
      <c r="B9674" s="203">
        <v>208.79</v>
      </c>
      <c r="D9674" s="53" t="s">
        <v>14520</v>
      </c>
      <c r="E9674" s="55" t="s">
        <v>14519</v>
      </c>
      <c r="F9674" s="53" t="s">
        <v>201</v>
      </c>
    </row>
    <row r="9675" spans="1:6" x14ac:dyDescent="0.2">
      <c r="A9675" s="202" t="s">
        <v>16025</v>
      </c>
      <c r="B9675" s="203">
        <v>193.66</v>
      </c>
      <c r="D9675" s="53" t="s">
        <v>14521</v>
      </c>
      <c r="E9675" s="55" t="s">
        <v>14522</v>
      </c>
      <c r="F9675" s="53" t="s">
        <v>201</v>
      </c>
    </row>
    <row r="9676" spans="1:6" x14ac:dyDescent="0.2">
      <c r="A9676" s="202" t="s">
        <v>16026</v>
      </c>
      <c r="B9676" s="203">
        <v>263.92</v>
      </c>
      <c r="D9676" s="53" t="s">
        <v>14523</v>
      </c>
      <c r="E9676" s="55" t="s">
        <v>14522</v>
      </c>
      <c r="F9676" s="53" t="s">
        <v>201</v>
      </c>
    </row>
    <row r="9677" spans="1:6" x14ac:dyDescent="0.2">
      <c r="A9677" s="202" t="s">
        <v>16028</v>
      </c>
      <c r="B9677" s="203">
        <v>249.92</v>
      </c>
      <c r="D9677" s="53" t="s">
        <v>14524</v>
      </c>
      <c r="E9677" s="55" t="s">
        <v>14525</v>
      </c>
      <c r="F9677" s="53" t="s">
        <v>201</v>
      </c>
    </row>
    <row r="9678" spans="1:6" x14ac:dyDescent="0.2">
      <c r="A9678" s="202" t="s">
        <v>16029</v>
      </c>
      <c r="B9678" s="203">
        <v>240.5</v>
      </c>
      <c r="D9678" s="53" t="s">
        <v>14526</v>
      </c>
      <c r="E9678" s="55" t="s">
        <v>14525</v>
      </c>
      <c r="F9678" s="53" t="s">
        <v>201</v>
      </c>
    </row>
    <row r="9679" spans="1:6" x14ac:dyDescent="0.2">
      <c r="A9679" s="202" t="s">
        <v>16031</v>
      </c>
      <c r="B9679" s="203">
        <v>223.83</v>
      </c>
      <c r="D9679" s="53" t="s">
        <v>14527</v>
      </c>
      <c r="E9679" s="55" t="s">
        <v>14528</v>
      </c>
      <c r="F9679" s="53" t="s">
        <v>201</v>
      </c>
    </row>
    <row r="9680" spans="1:6" x14ac:dyDescent="0.2">
      <c r="A9680" s="202" t="s">
        <v>16032</v>
      </c>
      <c r="B9680" s="203">
        <v>310.69</v>
      </c>
      <c r="D9680" s="53" t="s">
        <v>14529</v>
      </c>
      <c r="E9680" s="55" t="s">
        <v>14528</v>
      </c>
      <c r="F9680" s="53" t="s">
        <v>201</v>
      </c>
    </row>
    <row r="9681" spans="1:6" x14ac:dyDescent="0.2">
      <c r="A9681" s="202" t="s">
        <v>16034</v>
      </c>
      <c r="B9681" s="203">
        <v>294.44</v>
      </c>
      <c r="D9681" s="53" t="s">
        <v>14530</v>
      </c>
      <c r="E9681" s="55" t="s">
        <v>14531</v>
      </c>
      <c r="F9681" s="53" t="s">
        <v>201</v>
      </c>
    </row>
    <row r="9682" spans="1:6" x14ac:dyDescent="0.2">
      <c r="A9682" s="202" t="s">
        <v>16035</v>
      </c>
      <c r="B9682" s="203">
        <v>284</v>
      </c>
      <c r="D9682" s="53" t="s">
        <v>14532</v>
      </c>
      <c r="E9682" s="55" t="s">
        <v>14531</v>
      </c>
      <c r="F9682" s="53" t="s">
        <v>201</v>
      </c>
    </row>
    <row r="9683" spans="1:6" x14ac:dyDescent="0.2">
      <c r="A9683" s="202" t="s">
        <v>16037</v>
      </c>
      <c r="B9683" s="203">
        <v>264.58999999999997</v>
      </c>
      <c r="D9683" s="53" t="s">
        <v>14533</v>
      </c>
      <c r="E9683" s="55" t="s">
        <v>14534</v>
      </c>
      <c r="F9683" s="53" t="s">
        <v>201</v>
      </c>
    </row>
    <row r="9684" spans="1:6" x14ac:dyDescent="0.2">
      <c r="A9684" s="202" t="s">
        <v>16038</v>
      </c>
      <c r="B9684" s="203">
        <v>345.47</v>
      </c>
      <c r="D9684" s="53" t="s">
        <v>14535</v>
      </c>
      <c r="E9684" s="55" t="s">
        <v>14534</v>
      </c>
      <c r="F9684" s="53" t="s">
        <v>201</v>
      </c>
    </row>
    <row r="9685" spans="1:6" x14ac:dyDescent="0.2">
      <c r="A9685" s="202" t="s">
        <v>16040</v>
      </c>
      <c r="B9685" s="203">
        <v>327.32</v>
      </c>
      <c r="D9685" s="53" t="s">
        <v>14536</v>
      </c>
      <c r="E9685" s="55" t="s">
        <v>14537</v>
      </c>
      <c r="F9685" s="53" t="s">
        <v>201</v>
      </c>
    </row>
    <row r="9686" spans="1:6" x14ac:dyDescent="0.2">
      <c r="A9686" s="202" t="s">
        <v>16041</v>
      </c>
      <c r="B9686" s="203">
        <v>793.86</v>
      </c>
      <c r="D9686" s="53" t="s">
        <v>14538</v>
      </c>
      <c r="E9686" s="55" t="s">
        <v>14537</v>
      </c>
      <c r="F9686" s="53" t="s">
        <v>201</v>
      </c>
    </row>
    <row r="9687" spans="1:6" x14ac:dyDescent="0.2">
      <c r="A9687" s="202" t="s">
        <v>16043</v>
      </c>
      <c r="B9687" s="203">
        <v>722.36</v>
      </c>
      <c r="D9687" s="53" t="s">
        <v>14539</v>
      </c>
      <c r="E9687" s="55" t="s">
        <v>14540</v>
      </c>
      <c r="F9687" s="53" t="s">
        <v>201</v>
      </c>
    </row>
    <row r="9688" spans="1:6" x14ac:dyDescent="0.2">
      <c r="A9688" s="202" t="s">
        <v>16044</v>
      </c>
      <c r="B9688" s="203">
        <v>337.78</v>
      </c>
      <c r="D9688" s="53" t="s">
        <v>14541</v>
      </c>
      <c r="E9688" s="55" t="s">
        <v>14540</v>
      </c>
      <c r="F9688" s="53" t="s">
        <v>201</v>
      </c>
    </row>
    <row r="9689" spans="1:6" x14ac:dyDescent="0.2">
      <c r="A9689" s="202" t="s">
        <v>16046</v>
      </c>
      <c r="B9689" s="203">
        <v>319.24</v>
      </c>
      <c r="D9689" s="53" t="s">
        <v>14542</v>
      </c>
      <c r="E9689" s="55" t="s">
        <v>14543</v>
      </c>
      <c r="F9689" s="53" t="s">
        <v>201</v>
      </c>
    </row>
    <row r="9690" spans="1:6" x14ac:dyDescent="0.2">
      <c r="A9690" s="202" t="s">
        <v>16047</v>
      </c>
      <c r="B9690" s="203">
        <v>793.89</v>
      </c>
      <c r="D9690" s="53" t="s">
        <v>14544</v>
      </c>
      <c r="E9690" s="55" t="s">
        <v>14543</v>
      </c>
      <c r="F9690" s="53" t="s">
        <v>201</v>
      </c>
    </row>
    <row r="9691" spans="1:6" x14ac:dyDescent="0.2">
      <c r="A9691" s="202" t="s">
        <v>16049</v>
      </c>
      <c r="B9691" s="203">
        <v>721.99</v>
      </c>
      <c r="D9691" s="53" t="s">
        <v>14545</v>
      </c>
      <c r="E9691" s="55" t="s">
        <v>14546</v>
      </c>
      <c r="F9691" s="53" t="s">
        <v>201</v>
      </c>
    </row>
    <row r="9692" spans="1:6" x14ac:dyDescent="0.2">
      <c r="A9692" s="202" t="s">
        <v>16050</v>
      </c>
      <c r="B9692" s="203">
        <v>387.53</v>
      </c>
      <c r="D9692" s="53" t="s">
        <v>14547</v>
      </c>
      <c r="E9692" s="55" t="s">
        <v>14546</v>
      </c>
      <c r="F9692" s="53" t="s">
        <v>201</v>
      </c>
    </row>
    <row r="9693" spans="1:6" x14ac:dyDescent="0.2">
      <c r="A9693" s="202" t="s">
        <v>16052</v>
      </c>
      <c r="B9693" s="203">
        <v>366.33</v>
      </c>
      <c r="D9693" s="53" t="s">
        <v>14548</v>
      </c>
      <c r="E9693" s="55" t="s">
        <v>14549</v>
      </c>
      <c r="F9693" s="53" t="s">
        <v>201</v>
      </c>
    </row>
    <row r="9694" spans="1:6" x14ac:dyDescent="0.2">
      <c r="A9694" s="202" t="s">
        <v>16053</v>
      </c>
      <c r="B9694" s="203">
        <v>855.07</v>
      </c>
      <c r="D9694" s="53" t="s">
        <v>14550</v>
      </c>
      <c r="E9694" s="55" t="s">
        <v>14549</v>
      </c>
      <c r="F9694" s="53" t="s">
        <v>201</v>
      </c>
    </row>
    <row r="9695" spans="1:6" x14ac:dyDescent="0.2">
      <c r="A9695" s="202" t="s">
        <v>16055</v>
      </c>
      <c r="B9695" s="203">
        <v>780.52</v>
      </c>
      <c r="D9695" s="53" t="s">
        <v>14551</v>
      </c>
      <c r="E9695" s="55" t="s">
        <v>14552</v>
      </c>
      <c r="F9695" s="53" t="s">
        <v>201</v>
      </c>
    </row>
    <row r="9696" spans="1:6" x14ac:dyDescent="0.2">
      <c r="A9696" s="202" t="s">
        <v>16056</v>
      </c>
      <c r="B9696" s="203">
        <v>2969.37</v>
      </c>
      <c r="D9696" s="53" t="s">
        <v>14553</v>
      </c>
      <c r="E9696" s="55" t="s">
        <v>14552</v>
      </c>
      <c r="F9696" s="53" t="s">
        <v>201</v>
      </c>
    </row>
    <row r="9697" spans="1:6" x14ac:dyDescent="0.2">
      <c r="A9697" s="202" t="s">
        <v>16058</v>
      </c>
      <c r="B9697" s="203">
        <v>2802.4</v>
      </c>
      <c r="D9697" s="53" t="s">
        <v>14554</v>
      </c>
      <c r="E9697" s="55" t="s">
        <v>14555</v>
      </c>
      <c r="F9697" s="53" t="s">
        <v>201</v>
      </c>
    </row>
    <row r="9698" spans="1:6" x14ac:dyDescent="0.2">
      <c r="A9698" s="202" t="s">
        <v>16059</v>
      </c>
      <c r="B9698" s="203">
        <v>2975.37</v>
      </c>
      <c r="D9698" s="53" t="s">
        <v>14556</v>
      </c>
      <c r="E9698" s="55" t="s">
        <v>14555</v>
      </c>
      <c r="F9698" s="53" t="s">
        <v>201</v>
      </c>
    </row>
    <row r="9699" spans="1:6" x14ac:dyDescent="0.2">
      <c r="A9699" s="202" t="s">
        <v>16061</v>
      </c>
      <c r="B9699" s="203">
        <v>2808.4</v>
      </c>
      <c r="D9699" s="53" t="s">
        <v>14557</v>
      </c>
      <c r="E9699" s="55" t="s">
        <v>14558</v>
      </c>
      <c r="F9699" s="53" t="s">
        <v>201</v>
      </c>
    </row>
    <row r="9700" spans="1:6" x14ac:dyDescent="0.2">
      <c r="A9700" s="202" t="s">
        <v>16062</v>
      </c>
      <c r="B9700" s="203">
        <v>2989.37</v>
      </c>
      <c r="D9700" s="53" t="s">
        <v>14559</v>
      </c>
      <c r="E9700" s="55" t="s">
        <v>14558</v>
      </c>
      <c r="F9700" s="53" t="s">
        <v>201</v>
      </c>
    </row>
    <row r="9701" spans="1:6" x14ac:dyDescent="0.2">
      <c r="A9701" s="202" t="s">
        <v>16064</v>
      </c>
      <c r="B9701" s="203">
        <v>2822.4</v>
      </c>
      <c r="D9701" s="53" t="s">
        <v>14560</v>
      </c>
      <c r="E9701" s="55" t="s">
        <v>14561</v>
      </c>
      <c r="F9701" s="53" t="s">
        <v>201</v>
      </c>
    </row>
    <row r="9702" spans="1:6" x14ac:dyDescent="0.2">
      <c r="A9702" s="202" t="s">
        <v>16065</v>
      </c>
      <c r="B9702" s="203">
        <v>3061.24</v>
      </c>
      <c r="D9702" s="53" t="s">
        <v>14562</v>
      </c>
      <c r="E9702" s="55" t="s">
        <v>14561</v>
      </c>
      <c r="F9702" s="53" t="s">
        <v>201</v>
      </c>
    </row>
    <row r="9703" spans="1:6" x14ac:dyDescent="0.2">
      <c r="A9703" s="202" t="s">
        <v>16067</v>
      </c>
      <c r="B9703" s="203">
        <v>2892.26</v>
      </c>
      <c r="D9703" s="53" t="s">
        <v>14563</v>
      </c>
      <c r="E9703" s="55" t="s">
        <v>14564</v>
      </c>
      <c r="F9703" s="53" t="s">
        <v>201</v>
      </c>
    </row>
    <row r="9704" spans="1:6" x14ac:dyDescent="0.2">
      <c r="A9704" s="202" t="s">
        <v>16068</v>
      </c>
      <c r="B9704" s="203">
        <v>3009.12</v>
      </c>
      <c r="D9704" s="53" t="s">
        <v>14565</v>
      </c>
      <c r="E9704" s="55" t="s">
        <v>14564</v>
      </c>
      <c r="F9704" s="53" t="s">
        <v>201</v>
      </c>
    </row>
    <row r="9705" spans="1:6" x14ac:dyDescent="0.2">
      <c r="A9705" s="202" t="s">
        <v>16070</v>
      </c>
      <c r="B9705" s="203">
        <v>2847.89</v>
      </c>
      <c r="D9705" s="53" t="s">
        <v>14566</v>
      </c>
      <c r="E9705" s="55" t="s">
        <v>14567</v>
      </c>
      <c r="F9705" s="53" t="s">
        <v>201</v>
      </c>
    </row>
    <row r="9706" spans="1:6" x14ac:dyDescent="0.2">
      <c r="A9706" s="202" t="s">
        <v>16071</v>
      </c>
      <c r="B9706" s="203">
        <v>3027.52</v>
      </c>
      <c r="D9706" s="53" t="s">
        <v>14568</v>
      </c>
      <c r="E9706" s="55" t="s">
        <v>14567</v>
      </c>
      <c r="F9706" s="53" t="s">
        <v>201</v>
      </c>
    </row>
    <row r="9707" spans="1:6" x14ac:dyDescent="0.2">
      <c r="A9707" s="202" t="s">
        <v>16073</v>
      </c>
      <c r="B9707" s="203">
        <v>2866.29</v>
      </c>
      <c r="D9707" s="53" t="s">
        <v>14569</v>
      </c>
      <c r="E9707" s="55" t="s">
        <v>14570</v>
      </c>
      <c r="F9707" s="53" t="s">
        <v>201</v>
      </c>
    </row>
    <row r="9708" spans="1:6" x14ac:dyDescent="0.2">
      <c r="A9708" s="202" t="s">
        <v>16074</v>
      </c>
      <c r="B9708" s="203">
        <v>2453.36</v>
      </c>
      <c r="D9708" s="53" t="s">
        <v>14571</v>
      </c>
      <c r="E9708" s="55" t="s">
        <v>14570</v>
      </c>
      <c r="F9708" s="53" t="s">
        <v>201</v>
      </c>
    </row>
    <row r="9709" spans="1:6" x14ac:dyDescent="0.2">
      <c r="A9709" s="202" t="s">
        <v>16076</v>
      </c>
      <c r="B9709" s="203">
        <v>2325.42</v>
      </c>
      <c r="D9709" s="53" t="s">
        <v>14572</v>
      </c>
      <c r="E9709" s="55" t="s">
        <v>14573</v>
      </c>
      <c r="F9709" s="53" t="s">
        <v>201</v>
      </c>
    </row>
    <row r="9710" spans="1:6" x14ac:dyDescent="0.2">
      <c r="A9710" s="202" t="s">
        <v>16077</v>
      </c>
      <c r="B9710" s="203">
        <v>2459.36</v>
      </c>
      <c r="D9710" s="53" t="s">
        <v>14574</v>
      </c>
      <c r="E9710" s="55" t="s">
        <v>14573</v>
      </c>
      <c r="F9710" s="53" t="s">
        <v>201</v>
      </c>
    </row>
    <row r="9711" spans="1:6" x14ac:dyDescent="0.2">
      <c r="A9711" s="202" t="s">
        <v>16079</v>
      </c>
      <c r="B9711" s="203">
        <v>2331.42</v>
      </c>
      <c r="D9711" s="53" t="s">
        <v>14575</v>
      </c>
      <c r="E9711" s="55" t="s">
        <v>14576</v>
      </c>
      <c r="F9711" s="53" t="s">
        <v>201</v>
      </c>
    </row>
    <row r="9712" spans="1:6" x14ac:dyDescent="0.2">
      <c r="A9712" s="202" t="s">
        <v>16080</v>
      </c>
      <c r="B9712" s="203">
        <v>2473.36</v>
      </c>
      <c r="D9712" s="53" t="s">
        <v>14577</v>
      </c>
      <c r="E9712" s="55" t="s">
        <v>14576</v>
      </c>
      <c r="F9712" s="53" t="s">
        <v>201</v>
      </c>
    </row>
    <row r="9713" spans="1:6" x14ac:dyDescent="0.2">
      <c r="A9713" s="202" t="s">
        <v>16082</v>
      </c>
      <c r="B9713" s="203">
        <v>2345.42</v>
      </c>
      <c r="D9713" s="53" t="s">
        <v>14578</v>
      </c>
      <c r="E9713" s="55" t="s">
        <v>14579</v>
      </c>
      <c r="F9713" s="53" t="s">
        <v>201</v>
      </c>
    </row>
    <row r="9714" spans="1:6" x14ac:dyDescent="0.2">
      <c r="A9714" s="202" t="s">
        <v>16083</v>
      </c>
      <c r="B9714" s="203">
        <v>7.32</v>
      </c>
      <c r="D9714" s="53" t="s">
        <v>14580</v>
      </c>
      <c r="E9714" s="55" t="s">
        <v>14579</v>
      </c>
      <c r="F9714" s="53" t="s">
        <v>201</v>
      </c>
    </row>
    <row r="9715" spans="1:6" x14ac:dyDescent="0.2">
      <c r="A9715" s="202" t="s">
        <v>16085</v>
      </c>
      <c r="B9715" s="203">
        <v>7.32</v>
      </c>
      <c r="D9715" s="53" t="s">
        <v>14581</v>
      </c>
      <c r="E9715" s="55" t="s">
        <v>14582</v>
      </c>
      <c r="F9715" s="53" t="s">
        <v>201</v>
      </c>
    </row>
    <row r="9716" spans="1:6" x14ac:dyDescent="0.2">
      <c r="A9716" s="202" t="s">
        <v>16086</v>
      </c>
      <c r="B9716" s="203">
        <v>6.75</v>
      </c>
      <c r="D9716" s="53" t="s">
        <v>14583</v>
      </c>
      <c r="E9716" s="55" t="s">
        <v>14582</v>
      </c>
      <c r="F9716" s="53" t="s">
        <v>201</v>
      </c>
    </row>
    <row r="9717" spans="1:6" x14ac:dyDescent="0.2">
      <c r="A9717" s="202" t="s">
        <v>16088</v>
      </c>
      <c r="B9717" s="203">
        <v>6.75</v>
      </c>
      <c r="D9717" s="53" t="s">
        <v>14584</v>
      </c>
      <c r="E9717" s="55" t="s">
        <v>14585</v>
      </c>
      <c r="F9717" s="53" t="s">
        <v>201</v>
      </c>
    </row>
    <row r="9718" spans="1:6" x14ac:dyDescent="0.2">
      <c r="A9718" s="202" t="s">
        <v>16089</v>
      </c>
      <c r="B9718" s="203">
        <v>7.03</v>
      </c>
      <c r="D9718" s="53" t="s">
        <v>14586</v>
      </c>
      <c r="E9718" s="55" t="s">
        <v>14585</v>
      </c>
      <c r="F9718" s="53" t="s">
        <v>201</v>
      </c>
    </row>
    <row r="9719" spans="1:6" x14ac:dyDescent="0.2">
      <c r="A9719" s="202" t="s">
        <v>16091</v>
      </c>
      <c r="B9719" s="203">
        <v>7.03</v>
      </c>
      <c r="D9719" s="53" t="s">
        <v>14587</v>
      </c>
      <c r="E9719" s="55" t="s">
        <v>14588</v>
      </c>
      <c r="F9719" s="53" t="s">
        <v>201</v>
      </c>
    </row>
    <row r="9720" spans="1:6" x14ac:dyDescent="0.2">
      <c r="A9720" s="202" t="s">
        <v>16092</v>
      </c>
      <c r="B9720" s="203">
        <v>4036.79</v>
      </c>
      <c r="D9720" s="53" t="s">
        <v>14589</v>
      </c>
      <c r="E9720" s="55" t="s">
        <v>14588</v>
      </c>
      <c r="F9720" s="53" t="s">
        <v>201</v>
      </c>
    </row>
    <row r="9721" spans="1:6" x14ac:dyDescent="0.2">
      <c r="A9721" s="202" t="s">
        <v>16094</v>
      </c>
      <c r="B9721" s="203">
        <v>3998.7</v>
      </c>
      <c r="D9721" s="53" t="s">
        <v>14590</v>
      </c>
      <c r="E9721" s="55" t="s">
        <v>14591</v>
      </c>
      <c r="F9721" s="53" t="s">
        <v>201</v>
      </c>
    </row>
    <row r="9722" spans="1:6" x14ac:dyDescent="0.2">
      <c r="A9722" s="202" t="s">
        <v>16095</v>
      </c>
      <c r="B9722" s="203">
        <v>3639.88</v>
      </c>
      <c r="D9722" s="53" t="s">
        <v>14592</v>
      </c>
      <c r="E9722" s="55" t="s">
        <v>14591</v>
      </c>
      <c r="F9722" s="53" t="s">
        <v>201</v>
      </c>
    </row>
    <row r="9723" spans="1:6" x14ac:dyDescent="0.2">
      <c r="A9723" s="202" t="s">
        <v>16097</v>
      </c>
      <c r="B9723" s="203">
        <v>3601.79</v>
      </c>
      <c r="D9723" s="53" t="s">
        <v>14593</v>
      </c>
      <c r="E9723" s="55" t="s">
        <v>14594</v>
      </c>
      <c r="F9723" s="53" t="s">
        <v>201</v>
      </c>
    </row>
    <row r="9724" spans="1:6" x14ac:dyDescent="0.2">
      <c r="A9724" s="202" t="s">
        <v>16098</v>
      </c>
      <c r="B9724" s="203">
        <v>15.95</v>
      </c>
      <c r="D9724" s="53" t="s">
        <v>14595</v>
      </c>
      <c r="E9724" s="55" t="s">
        <v>14594</v>
      </c>
      <c r="F9724" s="53" t="s">
        <v>201</v>
      </c>
    </row>
    <row r="9725" spans="1:6" x14ac:dyDescent="0.2">
      <c r="A9725" s="202" t="s">
        <v>16101</v>
      </c>
      <c r="B9725" s="203">
        <v>14.21</v>
      </c>
      <c r="D9725" s="53" t="s">
        <v>14596</v>
      </c>
      <c r="E9725" s="55" t="s">
        <v>14597</v>
      </c>
      <c r="F9725" s="53" t="s">
        <v>201</v>
      </c>
    </row>
    <row r="9726" spans="1:6" x14ac:dyDescent="0.2">
      <c r="A9726" s="202" t="s">
        <v>16102</v>
      </c>
      <c r="B9726" s="203">
        <v>30.06</v>
      </c>
      <c r="D9726" s="53" t="s">
        <v>14598</v>
      </c>
      <c r="E9726" s="55" t="s">
        <v>14597</v>
      </c>
      <c r="F9726" s="53" t="s">
        <v>201</v>
      </c>
    </row>
    <row r="9727" spans="1:6" x14ac:dyDescent="0.2">
      <c r="A9727" s="202" t="s">
        <v>16104</v>
      </c>
      <c r="B9727" s="203">
        <v>26.58</v>
      </c>
      <c r="D9727" s="53" t="s">
        <v>14599</v>
      </c>
      <c r="E9727" s="55" t="s">
        <v>14600</v>
      </c>
      <c r="F9727" s="53" t="s">
        <v>201</v>
      </c>
    </row>
    <row r="9728" spans="1:6" x14ac:dyDescent="0.2">
      <c r="A9728" s="202" t="s">
        <v>16105</v>
      </c>
      <c r="B9728" s="203">
        <v>72.78</v>
      </c>
      <c r="D9728" s="53" t="s">
        <v>14601</v>
      </c>
      <c r="E9728" s="55" t="s">
        <v>14600</v>
      </c>
      <c r="F9728" s="53" t="s">
        <v>201</v>
      </c>
    </row>
    <row r="9729" spans="1:6" x14ac:dyDescent="0.2">
      <c r="A9729" s="202" t="s">
        <v>16107</v>
      </c>
      <c r="B9729" s="203">
        <v>71.53</v>
      </c>
      <c r="D9729" s="53" t="s">
        <v>14602</v>
      </c>
      <c r="E9729" s="55" t="s">
        <v>14603</v>
      </c>
      <c r="F9729" s="53" t="s">
        <v>201</v>
      </c>
    </row>
    <row r="9730" spans="1:6" x14ac:dyDescent="0.2">
      <c r="A9730" s="202" t="s">
        <v>16108</v>
      </c>
      <c r="B9730" s="203">
        <v>20.39</v>
      </c>
      <c r="D9730" s="53" t="s">
        <v>14604</v>
      </c>
      <c r="E9730" s="55" t="s">
        <v>14603</v>
      </c>
      <c r="F9730" s="53" t="s">
        <v>201</v>
      </c>
    </row>
    <row r="9731" spans="1:6" x14ac:dyDescent="0.2">
      <c r="A9731" s="202" t="s">
        <v>16110</v>
      </c>
      <c r="B9731" s="203">
        <v>19.55</v>
      </c>
      <c r="D9731" s="53" t="s">
        <v>14605</v>
      </c>
      <c r="E9731" s="55" t="s">
        <v>14606</v>
      </c>
      <c r="F9731" s="53" t="s">
        <v>201</v>
      </c>
    </row>
    <row r="9732" spans="1:6" x14ac:dyDescent="0.2">
      <c r="A9732" s="202" t="s">
        <v>16111</v>
      </c>
      <c r="B9732" s="203">
        <v>26539.97</v>
      </c>
      <c r="D9732" s="53" t="s">
        <v>14607</v>
      </c>
      <c r="E9732" s="55" t="s">
        <v>14606</v>
      </c>
      <c r="F9732" s="53" t="s">
        <v>201</v>
      </c>
    </row>
    <row r="9733" spans="1:6" x14ac:dyDescent="0.2">
      <c r="A9733" s="202" t="s">
        <v>16113</v>
      </c>
      <c r="B9733" s="203">
        <v>24828.04</v>
      </c>
      <c r="D9733" s="53" t="s">
        <v>14608</v>
      </c>
      <c r="E9733" s="55" t="s">
        <v>14609</v>
      </c>
      <c r="F9733" s="53" t="s">
        <v>201</v>
      </c>
    </row>
    <row r="9734" spans="1:6" x14ac:dyDescent="0.2">
      <c r="A9734" s="202" t="s">
        <v>16114</v>
      </c>
      <c r="B9734" s="203">
        <v>254.86</v>
      </c>
      <c r="D9734" s="53" t="s">
        <v>14610</v>
      </c>
      <c r="E9734" s="55" t="s">
        <v>14609</v>
      </c>
      <c r="F9734" s="53" t="s">
        <v>201</v>
      </c>
    </row>
    <row r="9735" spans="1:6" x14ac:dyDescent="0.2">
      <c r="A9735" s="202" t="s">
        <v>16116</v>
      </c>
      <c r="B9735" s="203">
        <v>244.42</v>
      </c>
      <c r="D9735" s="53" t="s">
        <v>14611</v>
      </c>
      <c r="E9735" s="55" t="s">
        <v>14612</v>
      </c>
      <c r="F9735" s="53" t="s">
        <v>201</v>
      </c>
    </row>
    <row r="9736" spans="1:6" x14ac:dyDescent="0.2">
      <c r="A9736" s="202" t="s">
        <v>16117</v>
      </c>
      <c r="B9736" s="203">
        <v>276.12</v>
      </c>
      <c r="D9736" s="53" t="s">
        <v>14613</v>
      </c>
      <c r="E9736" s="55" t="s">
        <v>14612</v>
      </c>
      <c r="F9736" s="53" t="s">
        <v>201</v>
      </c>
    </row>
    <row r="9737" spans="1:6" x14ac:dyDescent="0.2">
      <c r="A9737" s="202" t="s">
        <v>16119</v>
      </c>
      <c r="B9737" s="203">
        <v>264.81</v>
      </c>
      <c r="D9737" s="53" t="s">
        <v>14614</v>
      </c>
      <c r="E9737" s="55" t="s">
        <v>14615</v>
      </c>
      <c r="F9737" s="53" t="s">
        <v>201</v>
      </c>
    </row>
    <row r="9738" spans="1:6" x14ac:dyDescent="0.2">
      <c r="A9738" s="202" t="s">
        <v>16120</v>
      </c>
      <c r="B9738" s="203">
        <v>349.69</v>
      </c>
      <c r="D9738" s="53" t="s">
        <v>14616</v>
      </c>
      <c r="E9738" s="55" t="s">
        <v>14615</v>
      </c>
      <c r="F9738" s="53" t="s">
        <v>201</v>
      </c>
    </row>
    <row r="9739" spans="1:6" x14ac:dyDescent="0.2">
      <c r="A9739" s="202" t="s">
        <v>16122</v>
      </c>
      <c r="B9739" s="203">
        <v>335.37</v>
      </c>
      <c r="D9739" s="53" t="s">
        <v>14617</v>
      </c>
      <c r="E9739" s="55" t="s">
        <v>14618</v>
      </c>
      <c r="F9739" s="53" t="s">
        <v>201</v>
      </c>
    </row>
    <row r="9740" spans="1:6" x14ac:dyDescent="0.2">
      <c r="A9740" s="202" t="s">
        <v>16123</v>
      </c>
      <c r="B9740" s="203">
        <v>448.57</v>
      </c>
      <c r="D9740" s="53" t="s">
        <v>14619</v>
      </c>
      <c r="E9740" s="55" t="s">
        <v>14618</v>
      </c>
      <c r="F9740" s="53" t="s">
        <v>201</v>
      </c>
    </row>
    <row r="9741" spans="1:6" x14ac:dyDescent="0.2">
      <c r="A9741" s="202" t="s">
        <v>16125</v>
      </c>
      <c r="B9741" s="203">
        <v>430.2</v>
      </c>
      <c r="D9741" s="53" t="s">
        <v>14620</v>
      </c>
      <c r="E9741" s="55" t="s">
        <v>14621</v>
      </c>
      <c r="F9741" s="53" t="s">
        <v>201</v>
      </c>
    </row>
    <row r="9742" spans="1:6" x14ac:dyDescent="0.2">
      <c r="A9742" s="202" t="s">
        <v>16126</v>
      </c>
      <c r="B9742" s="203">
        <v>19.440000000000001</v>
      </c>
      <c r="D9742" s="53" t="s">
        <v>14622</v>
      </c>
      <c r="E9742" s="55" t="s">
        <v>14621</v>
      </c>
      <c r="F9742" s="53" t="s">
        <v>201</v>
      </c>
    </row>
    <row r="9743" spans="1:6" x14ac:dyDescent="0.2">
      <c r="A9743" s="202" t="s">
        <v>16128</v>
      </c>
      <c r="B9743" s="203">
        <v>18.739999999999998</v>
      </c>
      <c r="D9743" s="53" t="s">
        <v>14623</v>
      </c>
      <c r="E9743" s="55" t="s">
        <v>14624</v>
      </c>
      <c r="F9743" s="53" t="s">
        <v>201</v>
      </c>
    </row>
    <row r="9744" spans="1:6" x14ac:dyDescent="0.2">
      <c r="A9744" s="202" t="s">
        <v>16129</v>
      </c>
      <c r="B9744" s="203">
        <v>14.16</v>
      </c>
      <c r="D9744" s="53" t="s">
        <v>14625</v>
      </c>
      <c r="E9744" s="55" t="s">
        <v>14624</v>
      </c>
      <c r="F9744" s="53" t="s">
        <v>201</v>
      </c>
    </row>
    <row r="9745" spans="1:6" x14ac:dyDescent="0.2">
      <c r="A9745" s="202" t="s">
        <v>16131</v>
      </c>
      <c r="B9745" s="203">
        <v>13.9</v>
      </c>
      <c r="D9745" s="53" t="s">
        <v>14626</v>
      </c>
      <c r="E9745" s="55" t="s">
        <v>14627</v>
      </c>
      <c r="F9745" s="53" t="s">
        <v>201</v>
      </c>
    </row>
    <row r="9746" spans="1:6" x14ac:dyDescent="0.2">
      <c r="A9746" s="202" t="s">
        <v>16132</v>
      </c>
      <c r="B9746" s="203">
        <v>19.21</v>
      </c>
      <c r="D9746" s="53" t="s">
        <v>14628</v>
      </c>
      <c r="E9746" s="55" t="s">
        <v>14627</v>
      </c>
      <c r="F9746" s="53" t="s">
        <v>201</v>
      </c>
    </row>
    <row r="9747" spans="1:6" x14ac:dyDescent="0.2">
      <c r="A9747" s="202" t="s">
        <v>16134</v>
      </c>
      <c r="B9747" s="203">
        <v>18.440000000000001</v>
      </c>
      <c r="D9747" s="53" t="s">
        <v>14629</v>
      </c>
      <c r="E9747" s="55" t="s">
        <v>14630</v>
      </c>
      <c r="F9747" s="53" t="s">
        <v>83</v>
      </c>
    </row>
    <row r="9748" spans="1:6" x14ac:dyDescent="0.2">
      <c r="A9748" s="202" t="s">
        <v>16135</v>
      </c>
      <c r="B9748" s="203">
        <v>30.45</v>
      </c>
      <c r="D9748" s="53" t="s">
        <v>14631</v>
      </c>
      <c r="E9748" s="55" t="s">
        <v>14630</v>
      </c>
      <c r="F9748" s="53" t="s">
        <v>83</v>
      </c>
    </row>
    <row r="9749" spans="1:6" x14ac:dyDescent="0.2">
      <c r="A9749" s="202" t="s">
        <v>16137</v>
      </c>
      <c r="B9749" s="203">
        <v>28.87</v>
      </c>
      <c r="D9749" s="53" t="s">
        <v>14632</v>
      </c>
      <c r="E9749" s="55" t="s">
        <v>14633</v>
      </c>
      <c r="F9749" s="53" t="s">
        <v>83</v>
      </c>
    </row>
    <row r="9750" spans="1:6" x14ac:dyDescent="0.2">
      <c r="A9750" s="202" t="s">
        <v>16138</v>
      </c>
      <c r="B9750" s="203">
        <v>1053.52</v>
      </c>
      <c r="D9750" s="53" t="s">
        <v>14634</v>
      </c>
      <c r="E9750" s="55" t="s">
        <v>14633</v>
      </c>
      <c r="F9750" s="53" t="s">
        <v>83</v>
      </c>
    </row>
    <row r="9751" spans="1:6" x14ac:dyDescent="0.2">
      <c r="A9751" s="202" t="s">
        <v>16140</v>
      </c>
      <c r="B9751" s="203">
        <v>1019.11</v>
      </c>
      <c r="D9751" s="53" t="s">
        <v>14635</v>
      </c>
      <c r="E9751" s="55" t="s">
        <v>14636</v>
      </c>
      <c r="F9751" s="53" t="s">
        <v>83</v>
      </c>
    </row>
    <row r="9752" spans="1:6" x14ac:dyDescent="0.2">
      <c r="A9752" s="202" t="s">
        <v>16141</v>
      </c>
      <c r="B9752" s="203">
        <v>694.89</v>
      </c>
      <c r="D9752" s="53" t="s">
        <v>14637</v>
      </c>
      <c r="E9752" s="55" t="s">
        <v>14636</v>
      </c>
      <c r="F9752" s="53" t="s">
        <v>83</v>
      </c>
    </row>
    <row r="9753" spans="1:6" x14ac:dyDescent="0.2">
      <c r="A9753" s="202" t="s">
        <v>16143</v>
      </c>
      <c r="B9753" s="203">
        <v>694.4</v>
      </c>
      <c r="D9753" s="53" t="s">
        <v>14638</v>
      </c>
      <c r="E9753" s="55" t="s">
        <v>14639</v>
      </c>
      <c r="F9753" s="53" t="s">
        <v>83</v>
      </c>
    </row>
    <row r="9754" spans="1:6" x14ac:dyDescent="0.2">
      <c r="A9754" s="202" t="s">
        <v>16144</v>
      </c>
      <c r="B9754" s="203">
        <v>361.23</v>
      </c>
      <c r="D9754" s="53" t="s">
        <v>14640</v>
      </c>
      <c r="E9754" s="55" t="s">
        <v>14639</v>
      </c>
      <c r="F9754" s="53" t="s">
        <v>83</v>
      </c>
    </row>
    <row r="9755" spans="1:6" x14ac:dyDescent="0.2">
      <c r="A9755" s="202" t="s">
        <v>16146</v>
      </c>
      <c r="B9755" s="203">
        <v>327.22000000000003</v>
      </c>
      <c r="D9755" s="53" t="s">
        <v>14641</v>
      </c>
      <c r="E9755" s="55" t="s">
        <v>14642</v>
      </c>
      <c r="F9755" s="53" t="s">
        <v>83</v>
      </c>
    </row>
    <row r="9756" spans="1:6" x14ac:dyDescent="0.2">
      <c r="A9756" s="202" t="s">
        <v>16147</v>
      </c>
      <c r="B9756" s="203">
        <v>32.61</v>
      </c>
      <c r="D9756" s="53" t="s">
        <v>14643</v>
      </c>
      <c r="E9756" s="55" t="s">
        <v>14642</v>
      </c>
      <c r="F9756" s="53" t="s">
        <v>83</v>
      </c>
    </row>
    <row r="9757" spans="1:6" x14ac:dyDescent="0.2">
      <c r="A9757" s="202" t="s">
        <v>16149</v>
      </c>
      <c r="B9757" s="203">
        <v>30.96</v>
      </c>
      <c r="D9757" s="53" t="s">
        <v>14644</v>
      </c>
      <c r="E9757" s="55" t="s">
        <v>14645</v>
      </c>
      <c r="F9757" s="53" t="s">
        <v>83</v>
      </c>
    </row>
    <row r="9758" spans="1:6" x14ac:dyDescent="0.2">
      <c r="A9758" s="202" t="s">
        <v>16150</v>
      </c>
      <c r="B9758" s="203">
        <v>15.45</v>
      </c>
      <c r="D9758" s="53" t="s">
        <v>14646</v>
      </c>
      <c r="E9758" s="55" t="s">
        <v>14645</v>
      </c>
      <c r="F9758" s="53" t="s">
        <v>83</v>
      </c>
    </row>
    <row r="9759" spans="1:6" x14ac:dyDescent="0.2">
      <c r="A9759" s="202" t="s">
        <v>16152</v>
      </c>
      <c r="B9759" s="203">
        <v>13.79</v>
      </c>
      <c r="D9759" s="53" t="s">
        <v>14647</v>
      </c>
      <c r="E9759" s="55" t="s">
        <v>14648</v>
      </c>
      <c r="F9759" s="53" t="s">
        <v>83</v>
      </c>
    </row>
    <row r="9760" spans="1:6" x14ac:dyDescent="0.2">
      <c r="A9760" s="202" t="s">
        <v>16153</v>
      </c>
      <c r="B9760" s="203">
        <v>17.16</v>
      </c>
      <c r="D9760" s="53" t="s">
        <v>14649</v>
      </c>
      <c r="E9760" s="55" t="s">
        <v>14648</v>
      </c>
      <c r="F9760" s="53" t="s">
        <v>83</v>
      </c>
    </row>
    <row r="9761" spans="1:6" x14ac:dyDescent="0.2">
      <c r="A9761" s="202" t="s">
        <v>16155</v>
      </c>
      <c r="B9761" s="203">
        <v>17.16</v>
      </c>
      <c r="D9761" s="53" t="s">
        <v>14650</v>
      </c>
      <c r="E9761" s="55" t="s">
        <v>14651</v>
      </c>
      <c r="F9761" s="53" t="s">
        <v>83</v>
      </c>
    </row>
    <row r="9762" spans="1:6" x14ac:dyDescent="0.2">
      <c r="A9762" s="202" t="s">
        <v>16156</v>
      </c>
      <c r="B9762" s="203">
        <v>20.32</v>
      </c>
      <c r="D9762" s="53" t="s">
        <v>14652</v>
      </c>
      <c r="E9762" s="55" t="s">
        <v>14651</v>
      </c>
      <c r="F9762" s="53" t="s">
        <v>83</v>
      </c>
    </row>
    <row r="9763" spans="1:6" x14ac:dyDescent="0.2">
      <c r="A9763" s="202" t="s">
        <v>16158</v>
      </c>
      <c r="B9763" s="203">
        <v>20.32</v>
      </c>
      <c r="D9763" s="53" t="s">
        <v>14653</v>
      </c>
      <c r="E9763" s="55" t="s">
        <v>14654</v>
      </c>
      <c r="F9763" s="53" t="s">
        <v>201</v>
      </c>
    </row>
    <row r="9764" spans="1:6" x14ac:dyDescent="0.2">
      <c r="A9764" s="202" t="s">
        <v>16159</v>
      </c>
      <c r="B9764" s="203">
        <v>17.8</v>
      </c>
      <c r="D9764" s="53" t="s">
        <v>14655</v>
      </c>
      <c r="E9764" s="55" t="s">
        <v>14654</v>
      </c>
      <c r="F9764" s="53" t="s">
        <v>201</v>
      </c>
    </row>
    <row r="9765" spans="1:6" x14ac:dyDescent="0.2">
      <c r="A9765" s="202" t="s">
        <v>16161</v>
      </c>
      <c r="B9765" s="203">
        <v>15.55</v>
      </c>
      <c r="D9765" s="53" t="s">
        <v>14656</v>
      </c>
      <c r="E9765" s="55" t="s">
        <v>14657</v>
      </c>
      <c r="F9765" s="53" t="s">
        <v>201</v>
      </c>
    </row>
    <row r="9766" spans="1:6" x14ac:dyDescent="0.2">
      <c r="A9766" s="202" t="s">
        <v>16162</v>
      </c>
      <c r="B9766" s="203">
        <v>19.82</v>
      </c>
      <c r="D9766" s="53" t="s">
        <v>14658</v>
      </c>
      <c r="E9766" s="55" t="s">
        <v>14657</v>
      </c>
      <c r="F9766" s="53" t="s">
        <v>201</v>
      </c>
    </row>
    <row r="9767" spans="1:6" x14ac:dyDescent="0.2">
      <c r="A9767" s="202" t="s">
        <v>16164</v>
      </c>
      <c r="B9767" s="203">
        <v>19.170000000000002</v>
      </c>
      <c r="D9767" s="53" t="s">
        <v>14659</v>
      </c>
      <c r="E9767" s="55" t="s">
        <v>14660</v>
      </c>
      <c r="F9767" s="53" t="s">
        <v>201</v>
      </c>
    </row>
    <row r="9768" spans="1:6" x14ac:dyDescent="0.2">
      <c r="A9768" s="202" t="s">
        <v>16165</v>
      </c>
      <c r="B9768" s="203">
        <v>122.22</v>
      </c>
      <c r="D9768" s="53" t="s">
        <v>14661</v>
      </c>
      <c r="E9768" s="55" t="s">
        <v>14660</v>
      </c>
      <c r="F9768" s="53" t="s">
        <v>201</v>
      </c>
    </row>
    <row r="9769" spans="1:6" x14ac:dyDescent="0.2">
      <c r="A9769" s="202" t="s">
        <v>16167</v>
      </c>
      <c r="B9769" s="203">
        <v>122.22</v>
      </c>
      <c r="D9769" s="53" t="s">
        <v>14662</v>
      </c>
      <c r="E9769" s="55" t="s">
        <v>14663</v>
      </c>
      <c r="F9769" s="53" t="s">
        <v>201</v>
      </c>
    </row>
    <row r="9770" spans="1:6" x14ac:dyDescent="0.2">
      <c r="A9770" s="202" t="s">
        <v>16168</v>
      </c>
      <c r="B9770" s="203">
        <v>559.15</v>
      </c>
      <c r="D9770" s="53" t="s">
        <v>14664</v>
      </c>
      <c r="E9770" s="55" t="s">
        <v>14663</v>
      </c>
      <c r="F9770" s="53" t="s">
        <v>201</v>
      </c>
    </row>
    <row r="9771" spans="1:6" x14ac:dyDescent="0.2">
      <c r="A9771" s="202" t="s">
        <v>16170</v>
      </c>
      <c r="B9771" s="203">
        <v>540.91</v>
      </c>
      <c r="D9771" s="53" t="s">
        <v>14665</v>
      </c>
      <c r="E9771" s="55" t="s">
        <v>14666</v>
      </c>
      <c r="F9771" s="53" t="s">
        <v>201</v>
      </c>
    </row>
    <row r="9772" spans="1:6" x14ac:dyDescent="0.2">
      <c r="A9772" s="202" t="s">
        <v>16171</v>
      </c>
      <c r="B9772" s="203">
        <v>130.47999999999999</v>
      </c>
      <c r="D9772" s="53" t="s">
        <v>14667</v>
      </c>
      <c r="E9772" s="55" t="s">
        <v>14666</v>
      </c>
      <c r="F9772" s="53" t="s">
        <v>201</v>
      </c>
    </row>
    <row r="9773" spans="1:6" x14ac:dyDescent="0.2">
      <c r="A9773" s="202" t="s">
        <v>16173</v>
      </c>
      <c r="B9773" s="203">
        <v>130.47999999999999</v>
      </c>
      <c r="D9773" s="53" t="s">
        <v>14668</v>
      </c>
      <c r="E9773" s="55" t="s">
        <v>14669</v>
      </c>
      <c r="F9773" s="53" t="s">
        <v>201</v>
      </c>
    </row>
    <row r="9774" spans="1:6" x14ac:dyDescent="0.2">
      <c r="A9774" s="202" t="s">
        <v>16174</v>
      </c>
      <c r="B9774" s="203">
        <v>567.41999999999996</v>
      </c>
      <c r="D9774" s="53" t="s">
        <v>14670</v>
      </c>
      <c r="E9774" s="55" t="s">
        <v>14669</v>
      </c>
      <c r="F9774" s="53" t="s">
        <v>201</v>
      </c>
    </row>
    <row r="9775" spans="1:6" x14ac:dyDescent="0.2">
      <c r="A9775" s="202" t="s">
        <v>16176</v>
      </c>
      <c r="B9775" s="203">
        <v>549.17999999999995</v>
      </c>
      <c r="D9775" s="53" t="s">
        <v>14671</v>
      </c>
      <c r="E9775" s="55" t="s">
        <v>14672</v>
      </c>
      <c r="F9775" s="53" t="s">
        <v>201</v>
      </c>
    </row>
    <row r="9776" spans="1:6" x14ac:dyDescent="0.2">
      <c r="A9776" s="202" t="s">
        <v>16177</v>
      </c>
      <c r="B9776" s="203">
        <v>147</v>
      </c>
      <c r="D9776" s="53" t="s">
        <v>14673</v>
      </c>
      <c r="E9776" s="55" t="s">
        <v>14672</v>
      </c>
      <c r="F9776" s="53" t="s">
        <v>201</v>
      </c>
    </row>
    <row r="9777" spans="1:6" x14ac:dyDescent="0.2">
      <c r="A9777" s="202" t="s">
        <v>16179</v>
      </c>
      <c r="B9777" s="203">
        <v>147</v>
      </c>
      <c r="D9777" s="53" t="s">
        <v>14674</v>
      </c>
      <c r="E9777" s="55" t="s">
        <v>14675</v>
      </c>
      <c r="F9777" s="53" t="s">
        <v>201</v>
      </c>
    </row>
    <row r="9778" spans="1:6" x14ac:dyDescent="0.2">
      <c r="A9778" s="202" t="s">
        <v>16180</v>
      </c>
      <c r="B9778" s="203">
        <v>583.92999999999995</v>
      </c>
      <c r="D9778" s="53" t="s">
        <v>14676</v>
      </c>
      <c r="E9778" s="55" t="s">
        <v>14675</v>
      </c>
      <c r="F9778" s="53" t="s">
        <v>201</v>
      </c>
    </row>
    <row r="9779" spans="1:6" x14ac:dyDescent="0.2">
      <c r="A9779" s="202" t="s">
        <v>16182</v>
      </c>
      <c r="B9779" s="203">
        <v>565.69000000000005</v>
      </c>
      <c r="D9779" s="53" t="s">
        <v>14677</v>
      </c>
      <c r="E9779" s="55" t="s">
        <v>14678</v>
      </c>
      <c r="F9779" s="53" t="s">
        <v>201</v>
      </c>
    </row>
    <row r="9780" spans="1:6" x14ac:dyDescent="0.2">
      <c r="A9780" s="202" t="s">
        <v>16183</v>
      </c>
      <c r="B9780" s="203">
        <v>171.76</v>
      </c>
      <c r="D9780" s="53" t="s">
        <v>14679</v>
      </c>
      <c r="E9780" s="55" t="s">
        <v>14678</v>
      </c>
      <c r="F9780" s="53" t="s">
        <v>201</v>
      </c>
    </row>
    <row r="9781" spans="1:6" x14ac:dyDescent="0.2">
      <c r="A9781" s="202" t="s">
        <v>16185</v>
      </c>
      <c r="B9781" s="203">
        <v>171.76</v>
      </c>
      <c r="D9781" s="53" t="s">
        <v>14680</v>
      </c>
      <c r="E9781" s="55" t="s">
        <v>14681</v>
      </c>
      <c r="F9781" s="53" t="s">
        <v>201</v>
      </c>
    </row>
    <row r="9782" spans="1:6" x14ac:dyDescent="0.2">
      <c r="A9782" s="202" t="s">
        <v>16186</v>
      </c>
      <c r="B9782" s="203">
        <v>216.97</v>
      </c>
      <c r="D9782" s="53" t="s">
        <v>14682</v>
      </c>
      <c r="E9782" s="55" t="s">
        <v>14681</v>
      </c>
      <c r="F9782" s="53" t="s">
        <v>201</v>
      </c>
    </row>
    <row r="9783" spans="1:6" x14ac:dyDescent="0.2">
      <c r="A9783" s="202" t="s">
        <v>16188</v>
      </c>
      <c r="B9783" s="203">
        <v>216.97</v>
      </c>
      <c r="D9783" s="53" t="s">
        <v>14683</v>
      </c>
      <c r="E9783" s="55" t="s">
        <v>14684</v>
      </c>
      <c r="F9783" s="53" t="s">
        <v>201</v>
      </c>
    </row>
    <row r="9784" spans="1:6" x14ac:dyDescent="0.2">
      <c r="A9784" s="202" t="s">
        <v>16189</v>
      </c>
      <c r="B9784" s="203">
        <v>107.36</v>
      </c>
      <c r="D9784" s="53" t="s">
        <v>14685</v>
      </c>
      <c r="E9784" s="55" t="s">
        <v>14684</v>
      </c>
      <c r="F9784" s="53" t="s">
        <v>201</v>
      </c>
    </row>
    <row r="9785" spans="1:6" x14ac:dyDescent="0.2">
      <c r="A9785" s="202" t="s">
        <v>16191</v>
      </c>
      <c r="B9785" s="203">
        <v>107.36</v>
      </c>
      <c r="D9785" s="53" t="s">
        <v>14686</v>
      </c>
      <c r="E9785" s="55" t="s">
        <v>14687</v>
      </c>
      <c r="F9785" s="53" t="s">
        <v>201</v>
      </c>
    </row>
    <row r="9786" spans="1:6" x14ac:dyDescent="0.2">
      <c r="A9786" s="202" t="s">
        <v>16192</v>
      </c>
      <c r="B9786" s="203">
        <v>244.44</v>
      </c>
      <c r="D9786" s="53" t="s">
        <v>14688</v>
      </c>
      <c r="E9786" s="55" t="s">
        <v>14687</v>
      </c>
      <c r="F9786" s="53" t="s">
        <v>201</v>
      </c>
    </row>
    <row r="9787" spans="1:6" x14ac:dyDescent="0.2">
      <c r="A9787" s="202" t="s">
        <v>16194</v>
      </c>
      <c r="B9787" s="203">
        <v>244.44</v>
      </c>
      <c r="D9787" s="53" t="s">
        <v>14689</v>
      </c>
      <c r="E9787" s="55" t="s">
        <v>14690</v>
      </c>
      <c r="F9787" s="53" t="s">
        <v>201</v>
      </c>
    </row>
    <row r="9788" spans="1:6" x14ac:dyDescent="0.2">
      <c r="A9788" s="202" t="s">
        <v>16195</v>
      </c>
      <c r="B9788" s="203">
        <v>229.58</v>
      </c>
      <c r="D9788" s="53" t="s">
        <v>14691</v>
      </c>
      <c r="E9788" s="55" t="s">
        <v>14690</v>
      </c>
      <c r="F9788" s="53" t="s">
        <v>201</v>
      </c>
    </row>
    <row r="9789" spans="1:6" x14ac:dyDescent="0.2">
      <c r="A9789" s="202" t="s">
        <v>16197</v>
      </c>
      <c r="B9789" s="203">
        <v>229.58</v>
      </c>
      <c r="D9789" s="53" t="s">
        <v>14692</v>
      </c>
      <c r="E9789" s="55" t="s">
        <v>14693</v>
      </c>
      <c r="F9789" s="53" t="s">
        <v>201</v>
      </c>
    </row>
    <row r="9790" spans="1:6" x14ac:dyDescent="0.2">
      <c r="A9790" s="202" t="s">
        <v>16198</v>
      </c>
      <c r="B9790" s="203">
        <v>195.83</v>
      </c>
      <c r="D9790" s="53" t="s">
        <v>14694</v>
      </c>
      <c r="E9790" s="55" t="s">
        <v>14693</v>
      </c>
      <c r="F9790" s="53" t="s">
        <v>201</v>
      </c>
    </row>
    <row r="9791" spans="1:6" x14ac:dyDescent="0.2">
      <c r="A9791" s="202" t="s">
        <v>16200</v>
      </c>
      <c r="B9791" s="203">
        <v>195.83</v>
      </c>
      <c r="D9791" s="53" t="s">
        <v>14695</v>
      </c>
      <c r="E9791" s="55" t="s">
        <v>14696</v>
      </c>
      <c r="F9791" s="53" t="s">
        <v>201</v>
      </c>
    </row>
    <row r="9792" spans="1:6" x14ac:dyDescent="0.2">
      <c r="A9792" s="202" t="s">
        <v>16201</v>
      </c>
      <c r="B9792" s="203">
        <v>33</v>
      </c>
      <c r="D9792" s="53" t="s">
        <v>14697</v>
      </c>
      <c r="E9792" s="55" t="s">
        <v>14696</v>
      </c>
      <c r="F9792" s="53" t="s">
        <v>201</v>
      </c>
    </row>
    <row r="9793" spans="1:6" x14ac:dyDescent="0.2">
      <c r="A9793" s="202" t="s">
        <v>16203</v>
      </c>
      <c r="B9793" s="203">
        <v>30</v>
      </c>
      <c r="D9793" s="53" t="s">
        <v>14698</v>
      </c>
      <c r="E9793" s="55" t="s">
        <v>14699</v>
      </c>
      <c r="F9793" s="53" t="s">
        <v>83</v>
      </c>
    </row>
    <row r="9794" spans="1:6" x14ac:dyDescent="0.2">
      <c r="A9794" s="202" t="s">
        <v>16204</v>
      </c>
      <c r="B9794" s="203">
        <v>37.64</v>
      </c>
      <c r="D9794" s="53" t="s">
        <v>14700</v>
      </c>
      <c r="E9794" s="55" t="s">
        <v>14699</v>
      </c>
      <c r="F9794" s="53" t="s">
        <v>83</v>
      </c>
    </row>
    <row r="9795" spans="1:6" x14ac:dyDescent="0.2">
      <c r="A9795" s="202" t="s">
        <v>16206</v>
      </c>
      <c r="B9795" s="203">
        <v>34.65</v>
      </c>
      <c r="D9795" s="53" t="s">
        <v>14701</v>
      </c>
      <c r="E9795" s="55" t="s">
        <v>14702</v>
      </c>
      <c r="F9795" s="53" t="s">
        <v>83</v>
      </c>
    </row>
    <row r="9796" spans="1:6" x14ac:dyDescent="0.2">
      <c r="A9796" s="202" t="s">
        <v>16207</v>
      </c>
      <c r="B9796" s="203">
        <v>41.07</v>
      </c>
      <c r="D9796" s="53" t="s">
        <v>14703</v>
      </c>
      <c r="E9796" s="55" t="s">
        <v>14702</v>
      </c>
      <c r="F9796" s="53" t="s">
        <v>83</v>
      </c>
    </row>
    <row r="9797" spans="1:6" x14ac:dyDescent="0.2">
      <c r="A9797" s="202" t="s">
        <v>16209</v>
      </c>
      <c r="B9797" s="203">
        <v>38.07</v>
      </c>
      <c r="D9797" s="53" t="s">
        <v>14704</v>
      </c>
      <c r="E9797" s="55" t="s">
        <v>14705</v>
      </c>
      <c r="F9797" s="53" t="s">
        <v>83</v>
      </c>
    </row>
    <row r="9798" spans="1:6" x14ac:dyDescent="0.2">
      <c r="A9798" s="202" t="s">
        <v>16210</v>
      </c>
      <c r="B9798" s="203">
        <v>49.5</v>
      </c>
      <c r="D9798" s="53" t="s">
        <v>14706</v>
      </c>
      <c r="E9798" s="55" t="s">
        <v>14705</v>
      </c>
      <c r="F9798" s="53" t="s">
        <v>83</v>
      </c>
    </row>
    <row r="9799" spans="1:6" x14ac:dyDescent="0.2">
      <c r="A9799" s="202" t="s">
        <v>16212</v>
      </c>
      <c r="B9799" s="203">
        <v>46.5</v>
      </c>
      <c r="D9799" s="53" t="s">
        <v>14707</v>
      </c>
      <c r="E9799" s="55" t="s">
        <v>14708</v>
      </c>
      <c r="F9799" s="53" t="s">
        <v>83</v>
      </c>
    </row>
    <row r="9800" spans="1:6" x14ac:dyDescent="0.2">
      <c r="A9800" s="202" t="s">
        <v>16213</v>
      </c>
      <c r="B9800" s="203">
        <v>63.65</v>
      </c>
      <c r="D9800" s="53" t="s">
        <v>14709</v>
      </c>
      <c r="E9800" s="55" t="s">
        <v>14708</v>
      </c>
      <c r="F9800" s="53" t="s">
        <v>83</v>
      </c>
    </row>
    <row r="9801" spans="1:6" x14ac:dyDescent="0.2">
      <c r="A9801" s="202" t="s">
        <v>16215</v>
      </c>
      <c r="B9801" s="203">
        <v>60.6</v>
      </c>
      <c r="D9801" s="53" t="s">
        <v>14710</v>
      </c>
      <c r="E9801" s="55" t="s">
        <v>14711</v>
      </c>
      <c r="F9801" s="53" t="s">
        <v>83</v>
      </c>
    </row>
    <row r="9802" spans="1:6" x14ac:dyDescent="0.2">
      <c r="A9802" s="202" t="s">
        <v>16216</v>
      </c>
      <c r="B9802" s="203">
        <v>614</v>
      </c>
      <c r="D9802" s="53" t="s">
        <v>14712</v>
      </c>
      <c r="E9802" s="55" t="s">
        <v>14711</v>
      </c>
      <c r="F9802" s="53" t="s">
        <v>83</v>
      </c>
    </row>
    <row r="9803" spans="1:6" x14ac:dyDescent="0.2">
      <c r="A9803" s="202" t="s">
        <v>16218</v>
      </c>
      <c r="B9803" s="203">
        <v>585.22</v>
      </c>
      <c r="D9803" s="53" t="s">
        <v>14713</v>
      </c>
      <c r="E9803" s="55" t="s">
        <v>14714</v>
      </c>
      <c r="F9803" s="53" t="s">
        <v>201</v>
      </c>
    </row>
    <row r="9804" spans="1:6" x14ac:dyDescent="0.2">
      <c r="A9804" s="202" t="s">
        <v>16219</v>
      </c>
      <c r="B9804" s="203">
        <v>599.29999999999995</v>
      </c>
      <c r="D9804" s="53" t="s">
        <v>14715</v>
      </c>
      <c r="E9804" s="55" t="s">
        <v>14714</v>
      </c>
      <c r="F9804" s="53" t="s">
        <v>201</v>
      </c>
    </row>
    <row r="9805" spans="1:6" x14ac:dyDescent="0.2">
      <c r="A9805" s="202" t="s">
        <v>16221</v>
      </c>
      <c r="B9805" s="203">
        <v>570.51</v>
      </c>
      <c r="D9805" s="53" t="s">
        <v>14716</v>
      </c>
      <c r="E9805" s="55" t="s">
        <v>14717</v>
      </c>
      <c r="F9805" s="53" t="s">
        <v>201</v>
      </c>
    </row>
    <row r="9806" spans="1:6" x14ac:dyDescent="0.2">
      <c r="A9806" s="202" t="s">
        <v>16222</v>
      </c>
      <c r="B9806" s="203">
        <v>597.99</v>
      </c>
      <c r="D9806" s="53" t="s">
        <v>14718</v>
      </c>
      <c r="E9806" s="55" t="s">
        <v>14717</v>
      </c>
      <c r="F9806" s="53" t="s">
        <v>201</v>
      </c>
    </row>
    <row r="9807" spans="1:6" x14ac:dyDescent="0.2">
      <c r="A9807" s="202" t="s">
        <v>16224</v>
      </c>
      <c r="B9807" s="203">
        <v>569.20000000000005</v>
      </c>
      <c r="D9807" s="53" t="s">
        <v>14719</v>
      </c>
      <c r="E9807" s="55" t="s">
        <v>14720</v>
      </c>
      <c r="F9807" s="53" t="s">
        <v>201</v>
      </c>
    </row>
    <row r="9808" spans="1:6" x14ac:dyDescent="0.2">
      <c r="A9808" s="202" t="s">
        <v>16225</v>
      </c>
      <c r="B9808" s="203">
        <v>53.07</v>
      </c>
      <c r="D9808" s="53" t="s">
        <v>14721</v>
      </c>
      <c r="E9808" s="55" t="s">
        <v>14720</v>
      </c>
      <c r="F9808" s="53" t="s">
        <v>201</v>
      </c>
    </row>
    <row r="9809" spans="1:6" x14ac:dyDescent="0.2">
      <c r="A9809" s="202" t="s">
        <v>16227</v>
      </c>
      <c r="B9809" s="203">
        <v>48.83</v>
      </c>
      <c r="D9809" s="53" t="s">
        <v>14722</v>
      </c>
      <c r="E9809" s="55" t="s">
        <v>14723</v>
      </c>
      <c r="F9809" s="53" t="s">
        <v>201</v>
      </c>
    </row>
    <row r="9810" spans="1:6" x14ac:dyDescent="0.2">
      <c r="A9810" s="202" t="s">
        <v>16228</v>
      </c>
      <c r="B9810" s="203">
        <v>30.29</v>
      </c>
      <c r="D9810" s="53" t="s">
        <v>14724</v>
      </c>
      <c r="E9810" s="55" t="s">
        <v>14723</v>
      </c>
      <c r="F9810" s="53" t="s">
        <v>201</v>
      </c>
    </row>
    <row r="9811" spans="1:6" x14ac:dyDescent="0.2">
      <c r="A9811" s="202" t="s">
        <v>16230</v>
      </c>
      <c r="B9811" s="203">
        <v>28.07</v>
      </c>
      <c r="D9811" s="53" t="s">
        <v>14725</v>
      </c>
      <c r="E9811" s="55" t="s">
        <v>14726</v>
      </c>
      <c r="F9811" s="53" t="s">
        <v>201</v>
      </c>
    </row>
    <row r="9812" spans="1:6" x14ac:dyDescent="0.2">
      <c r="A9812" s="202" t="s">
        <v>16231</v>
      </c>
      <c r="B9812" s="203">
        <v>115.38</v>
      </c>
      <c r="D9812" s="53" t="s">
        <v>14727</v>
      </c>
      <c r="E9812" s="55" t="s">
        <v>14726</v>
      </c>
      <c r="F9812" s="53" t="s">
        <v>201</v>
      </c>
    </row>
    <row r="9813" spans="1:6" x14ac:dyDescent="0.2">
      <c r="A9813" s="202" t="s">
        <v>16233</v>
      </c>
      <c r="B9813" s="203">
        <v>108.41</v>
      </c>
      <c r="D9813" s="53" t="s">
        <v>14728</v>
      </c>
      <c r="E9813" s="55" t="s">
        <v>14729</v>
      </c>
      <c r="F9813" s="53" t="s">
        <v>201</v>
      </c>
    </row>
    <row r="9814" spans="1:6" x14ac:dyDescent="0.2">
      <c r="A9814" s="202" t="s">
        <v>16234</v>
      </c>
      <c r="B9814" s="203">
        <v>200.34</v>
      </c>
      <c r="D9814" s="53" t="s">
        <v>14730</v>
      </c>
      <c r="E9814" s="55" t="s">
        <v>14729</v>
      </c>
      <c r="F9814" s="53" t="s">
        <v>201</v>
      </c>
    </row>
    <row r="9815" spans="1:6" x14ac:dyDescent="0.2">
      <c r="A9815" s="202" t="s">
        <v>16236</v>
      </c>
      <c r="B9815" s="203">
        <v>189.23</v>
      </c>
      <c r="D9815" s="53" t="s">
        <v>14731</v>
      </c>
      <c r="E9815" s="55" t="s">
        <v>14732</v>
      </c>
      <c r="F9815" s="53" t="s">
        <v>201</v>
      </c>
    </row>
    <row r="9816" spans="1:6" x14ac:dyDescent="0.2">
      <c r="A9816" s="202" t="s">
        <v>16237</v>
      </c>
      <c r="B9816" s="203">
        <v>88.75</v>
      </c>
      <c r="D9816" s="53" t="s">
        <v>14733</v>
      </c>
      <c r="E9816" s="55" t="s">
        <v>14732</v>
      </c>
      <c r="F9816" s="53" t="s">
        <v>201</v>
      </c>
    </row>
    <row r="9817" spans="1:6" x14ac:dyDescent="0.2">
      <c r="A9817" s="202" t="s">
        <v>16239</v>
      </c>
      <c r="B9817" s="203">
        <v>83.39</v>
      </c>
      <c r="D9817" s="53" t="s">
        <v>14734</v>
      </c>
      <c r="E9817" s="55" t="s">
        <v>14735</v>
      </c>
      <c r="F9817" s="53" t="s">
        <v>201</v>
      </c>
    </row>
    <row r="9818" spans="1:6" x14ac:dyDescent="0.2">
      <c r="A9818" s="202" t="s">
        <v>16240</v>
      </c>
      <c r="B9818" s="203">
        <v>154.1</v>
      </c>
      <c r="D9818" s="53" t="s">
        <v>14736</v>
      </c>
      <c r="E9818" s="55" t="s">
        <v>14735</v>
      </c>
      <c r="F9818" s="53" t="s">
        <v>201</v>
      </c>
    </row>
    <row r="9819" spans="1:6" x14ac:dyDescent="0.2">
      <c r="A9819" s="202" t="s">
        <v>16242</v>
      </c>
      <c r="B9819" s="203">
        <v>145.56</v>
      </c>
      <c r="D9819" s="53" t="s">
        <v>14737</v>
      </c>
      <c r="E9819" s="55" t="s">
        <v>14738</v>
      </c>
      <c r="F9819" s="53" t="s">
        <v>201</v>
      </c>
    </row>
    <row r="9820" spans="1:6" x14ac:dyDescent="0.2">
      <c r="A9820" s="202" t="s">
        <v>16243</v>
      </c>
      <c r="B9820" s="203">
        <v>75.44</v>
      </c>
      <c r="D9820" s="53" t="s">
        <v>14739</v>
      </c>
      <c r="E9820" s="55" t="s">
        <v>14738</v>
      </c>
      <c r="F9820" s="53" t="s">
        <v>201</v>
      </c>
    </row>
    <row r="9821" spans="1:6" x14ac:dyDescent="0.2">
      <c r="A9821" s="202" t="s">
        <v>16245</v>
      </c>
      <c r="B9821" s="203">
        <v>70.88</v>
      </c>
      <c r="D9821" s="53" t="s">
        <v>14740</v>
      </c>
      <c r="E9821" s="55" t="s">
        <v>14741</v>
      </c>
      <c r="F9821" s="53" t="s">
        <v>201</v>
      </c>
    </row>
    <row r="9822" spans="1:6" x14ac:dyDescent="0.2">
      <c r="A9822" s="202" t="s">
        <v>16246</v>
      </c>
      <c r="B9822" s="203">
        <v>130.99</v>
      </c>
      <c r="D9822" s="53" t="s">
        <v>14742</v>
      </c>
      <c r="E9822" s="55" t="s">
        <v>14741</v>
      </c>
      <c r="F9822" s="53" t="s">
        <v>201</v>
      </c>
    </row>
    <row r="9823" spans="1:6" x14ac:dyDescent="0.2">
      <c r="A9823" s="202" t="s">
        <v>16248</v>
      </c>
      <c r="B9823" s="203">
        <v>123.73</v>
      </c>
      <c r="D9823" s="53" t="s">
        <v>14743</v>
      </c>
      <c r="E9823" s="55" t="s">
        <v>14744</v>
      </c>
      <c r="F9823" s="53" t="s">
        <v>201</v>
      </c>
    </row>
    <row r="9824" spans="1:6" x14ac:dyDescent="0.2">
      <c r="A9824" s="202" t="s">
        <v>16249</v>
      </c>
      <c r="B9824" s="203">
        <v>27.73</v>
      </c>
      <c r="D9824" s="53" t="s">
        <v>14745</v>
      </c>
      <c r="E9824" s="55" t="s">
        <v>14744</v>
      </c>
      <c r="F9824" s="53" t="s">
        <v>201</v>
      </c>
    </row>
    <row r="9825" spans="1:6" x14ac:dyDescent="0.2">
      <c r="A9825" s="202" t="s">
        <v>16251</v>
      </c>
      <c r="B9825" s="203">
        <v>24.03</v>
      </c>
      <c r="D9825" s="53" t="s">
        <v>14746</v>
      </c>
      <c r="E9825" s="55" t="s">
        <v>14747</v>
      </c>
      <c r="F9825" s="53" t="s">
        <v>201</v>
      </c>
    </row>
    <row r="9826" spans="1:6" x14ac:dyDescent="0.2">
      <c r="A9826" s="202" t="s">
        <v>16252</v>
      </c>
      <c r="B9826" s="203">
        <v>41.23</v>
      </c>
      <c r="D9826" s="53" t="s">
        <v>14748</v>
      </c>
      <c r="E9826" s="55" t="s">
        <v>14747</v>
      </c>
      <c r="F9826" s="53" t="s">
        <v>201</v>
      </c>
    </row>
    <row r="9827" spans="1:6" x14ac:dyDescent="0.2">
      <c r="A9827" s="202" t="s">
        <v>16254</v>
      </c>
      <c r="B9827" s="203">
        <v>39.97</v>
      </c>
      <c r="D9827" s="53" t="s">
        <v>14749</v>
      </c>
      <c r="E9827" s="55" t="s">
        <v>14750</v>
      </c>
      <c r="F9827" s="53" t="s">
        <v>201</v>
      </c>
    </row>
    <row r="9828" spans="1:6" x14ac:dyDescent="0.2">
      <c r="A9828" s="202" t="s">
        <v>16255</v>
      </c>
      <c r="B9828" s="203">
        <v>8.41</v>
      </c>
      <c r="D9828" s="53" t="s">
        <v>14751</v>
      </c>
      <c r="E9828" s="55" t="s">
        <v>14750</v>
      </c>
      <c r="F9828" s="53" t="s">
        <v>201</v>
      </c>
    </row>
    <row r="9829" spans="1:6" x14ac:dyDescent="0.2">
      <c r="A9829" s="202" t="s">
        <v>16257</v>
      </c>
      <c r="B9829" s="203">
        <v>8.41</v>
      </c>
      <c r="D9829" s="53" t="s">
        <v>14752</v>
      </c>
      <c r="E9829" s="55" t="s">
        <v>14753</v>
      </c>
      <c r="F9829" s="53" t="s">
        <v>201</v>
      </c>
    </row>
    <row r="9830" spans="1:6" x14ac:dyDescent="0.2">
      <c r="A9830" s="202" t="s">
        <v>16258</v>
      </c>
      <c r="B9830" s="203">
        <v>8.99</v>
      </c>
      <c r="D9830" s="53" t="s">
        <v>14754</v>
      </c>
      <c r="E9830" s="55" t="s">
        <v>14753</v>
      </c>
      <c r="F9830" s="53" t="s">
        <v>201</v>
      </c>
    </row>
    <row r="9831" spans="1:6" x14ac:dyDescent="0.2">
      <c r="A9831" s="202" t="s">
        <v>16260</v>
      </c>
      <c r="B9831" s="203">
        <v>8.99</v>
      </c>
      <c r="D9831" s="53" t="s">
        <v>14755</v>
      </c>
      <c r="E9831" s="55" t="s">
        <v>14756</v>
      </c>
      <c r="F9831" s="53" t="s">
        <v>201</v>
      </c>
    </row>
    <row r="9832" spans="1:6" x14ac:dyDescent="0.2">
      <c r="A9832" s="202" t="s">
        <v>16261</v>
      </c>
      <c r="B9832" s="203">
        <v>9.93</v>
      </c>
      <c r="D9832" s="53" t="s">
        <v>14757</v>
      </c>
      <c r="E9832" s="55" t="s">
        <v>14756</v>
      </c>
      <c r="F9832" s="53" t="s">
        <v>201</v>
      </c>
    </row>
    <row r="9833" spans="1:6" x14ac:dyDescent="0.2">
      <c r="A9833" s="202" t="s">
        <v>16263</v>
      </c>
      <c r="B9833" s="203">
        <v>9.93</v>
      </c>
      <c r="D9833" s="53" t="s">
        <v>14758</v>
      </c>
      <c r="E9833" s="55" t="s">
        <v>14759</v>
      </c>
      <c r="F9833" s="53" t="s">
        <v>201</v>
      </c>
    </row>
    <row r="9834" spans="1:6" x14ac:dyDescent="0.2">
      <c r="A9834" s="202" t="s">
        <v>35535</v>
      </c>
      <c r="B9834" s="203">
        <v>9.1999999999999993</v>
      </c>
      <c r="D9834" s="53" t="s">
        <v>14760</v>
      </c>
      <c r="E9834" s="55" t="s">
        <v>14759</v>
      </c>
      <c r="F9834" s="53" t="s">
        <v>201</v>
      </c>
    </row>
    <row r="9835" spans="1:6" x14ac:dyDescent="0.2">
      <c r="A9835" s="202" t="s">
        <v>35536</v>
      </c>
      <c r="B9835" s="203">
        <v>9.1999999999999993</v>
      </c>
      <c r="D9835" s="53" t="s">
        <v>14761</v>
      </c>
      <c r="E9835" s="55" t="s">
        <v>14762</v>
      </c>
      <c r="F9835" s="53" t="s">
        <v>201</v>
      </c>
    </row>
    <row r="9836" spans="1:6" x14ac:dyDescent="0.2">
      <c r="A9836" s="202" t="s">
        <v>16264</v>
      </c>
      <c r="B9836" s="203">
        <v>9.26</v>
      </c>
      <c r="D9836" s="53" t="s">
        <v>14763</v>
      </c>
      <c r="E9836" s="55" t="s">
        <v>14762</v>
      </c>
      <c r="F9836" s="53" t="s">
        <v>201</v>
      </c>
    </row>
    <row r="9837" spans="1:6" x14ac:dyDescent="0.2">
      <c r="A9837" s="202" t="s">
        <v>16266</v>
      </c>
      <c r="B9837" s="203">
        <v>9.26</v>
      </c>
      <c r="D9837" s="53" t="s">
        <v>14764</v>
      </c>
      <c r="E9837" s="55" t="s">
        <v>14765</v>
      </c>
      <c r="F9837" s="53" t="s">
        <v>201</v>
      </c>
    </row>
    <row r="9838" spans="1:6" x14ac:dyDescent="0.2">
      <c r="A9838" s="202" t="s">
        <v>16294</v>
      </c>
      <c r="B9838" s="203">
        <v>1819.35</v>
      </c>
      <c r="D9838" s="53" t="s">
        <v>14766</v>
      </c>
      <c r="E9838" s="55" t="s">
        <v>14765</v>
      </c>
      <c r="F9838" s="53" t="s">
        <v>201</v>
      </c>
    </row>
    <row r="9839" spans="1:6" x14ac:dyDescent="0.2">
      <c r="A9839" s="202" t="s">
        <v>16296</v>
      </c>
      <c r="B9839" s="203">
        <v>1775.26</v>
      </c>
      <c r="D9839" s="53" t="s">
        <v>14767</v>
      </c>
      <c r="E9839" s="55" t="s">
        <v>14768</v>
      </c>
      <c r="F9839" s="53" t="s">
        <v>201</v>
      </c>
    </row>
    <row r="9840" spans="1:6" x14ac:dyDescent="0.2">
      <c r="A9840" s="202" t="s">
        <v>16297</v>
      </c>
      <c r="B9840" s="203">
        <v>1455.48</v>
      </c>
      <c r="D9840" s="53" t="s">
        <v>14769</v>
      </c>
      <c r="E9840" s="55" t="s">
        <v>14768</v>
      </c>
      <c r="F9840" s="53" t="s">
        <v>201</v>
      </c>
    </row>
    <row r="9841" spans="1:6" x14ac:dyDescent="0.2">
      <c r="A9841" s="202" t="s">
        <v>16299</v>
      </c>
      <c r="B9841" s="203">
        <v>1420.21</v>
      </c>
      <c r="D9841" s="53" t="s">
        <v>14770</v>
      </c>
      <c r="E9841" s="55" t="s">
        <v>14771</v>
      </c>
      <c r="F9841" s="53" t="s">
        <v>201</v>
      </c>
    </row>
    <row r="9842" spans="1:6" x14ac:dyDescent="0.2">
      <c r="A9842" s="202" t="s">
        <v>16300</v>
      </c>
      <c r="B9842" s="203">
        <v>1273.54</v>
      </c>
      <c r="D9842" s="53" t="s">
        <v>14772</v>
      </c>
      <c r="E9842" s="55" t="s">
        <v>14771</v>
      </c>
      <c r="F9842" s="53" t="s">
        <v>201</v>
      </c>
    </row>
    <row r="9843" spans="1:6" x14ac:dyDescent="0.2">
      <c r="A9843" s="202" t="s">
        <v>16302</v>
      </c>
      <c r="B9843" s="203">
        <v>1242.68</v>
      </c>
      <c r="D9843" s="53" t="s">
        <v>14773</v>
      </c>
      <c r="E9843" s="55" t="s">
        <v>14774</v>
      </c>
      <c r="F9843" s="53" t="s">
        <v>201</v>
      </c>
    </row>
    <row r="9844" spans="1:6" x14ac:dyDescent="0.2">
      <c r="A9844" s="202" t="s">
        <v>16303</v>
      </c>
      <c r="B9844" s="203">
        <v>1018.83</v>
      </c>
      <c r="D9844" s="53" t="s">
        <v>14775</v>
      </c>
      <c r="E9844" s="55" t="s">
        <v>14774</v>
      </c>
      <c r="F9844" s="53" t="s">
        <v>201</v>
      </c>
    </row>
    <row r="9845" spans="1:6" x14ac:dyDescent="0.2">
      <c r="A9845" s="202" t="s">
        <v>16305</v>
      </c>
      <c r="B9845" s="203">
        <v>994.14</v>
      </c>
      <c r="D9845" s="53" t="s">
        <v>14776</v>
      </c>
      <c r="E9845" s="55" t="s">
        <v>14777</v>
      </c>
      <c r="F9845" s="53" t="s">
        <v>201</v>
      </c>
    </row>
    <row r="9846" spans="1:6" x14ac:dyDescent="0.2">
      <c r="A9846" s="202" t="s">
        <v>16306</v>
      </c>
      <c r="B9846" s="203">
        <v>2503.4499999999998</v>
      </c>
      <c r="D9846" s="53" t="s">
        <v>14778</v>
      </c>
      <c r="E9846" s="55" t="s">
        <v>14777</v>
      </c>
      <c r="F9846" s="53" t="s">
        <v>201</v>
      </c>
    </row>
    <row r="9847" spans="1:6" x14ac:dyDescent="0.2">
      <c r="A9847" s="202" t="s">
        <v>16308</v>
      </c>
      <c r="B9847" s="203">
        <v>2459.36</v>
      </c>
      <c r="D9847" s="53" t="s">
        <v>14779</v>
      </c>
      <c r="E9847" s="55" t="s">
        <v>14780</v>
      </c>
      <c r="F9847" s="53" t="s">
        <v>201</v>
      </c>
    </row>
    <row r="9848" spans="1:6" x14ac:dyDescent="0.2">
      <c r="A9848" s="202" t="s">
        <v>16309</v>
      </c>
      <c r="B9848" s="203">
        <v>2002.76</v>
      </c>
      <c r="D9848" s="53" t="s">
        <v>14781</v>
      </c>
      <c r="E9848" s="55" t="s">
        <v>14780</v>
      </c>
      <c r="F9848" s="53" t="s">
        <v>201</v>
      </c>
    </row>
    <row r="9849" spans="1:6" x14ac:dyDescent="0.2">
      <c r="A9849" s="202" t="s">
        <v>16311</v>
      </c>
      <c r="B9849" s="203">
        <v>1967.49</v>
      </c>
      <c r="D9849" s="53" t="s">
        <v>14782</v>
      </c>
      <c r="E9849" s="55" t="s">
        <v>14783</v>
      </c>
      <c r="F9849" s="53" t="s">
        <v>201</v>
      </c>
    </row>
    <row r="9850" spans="1:6" x14ac:dyDescent="0.2">
      <c r="A9850" s="202" t="s">
        <v>16312</v>
      </c>
      <c r="B9850" s="203">
        <v>1752.41</v>
      </c>
      <c r="D9850" s="53" t="s">
        <v>14784</v>
      </c>
      <c r="E9850" s="55" t="s">
        <v>14783</v>
      </c>
      <c r="F9850" s="53" t="s">
        <v>201</v>
      </c>
    </row>
    <row r="9851" spans="1:6" x14ac:dyDescent="0.2">
      <c r="A9851" s="202" t="s">
        <v>16314</v>
      </c>
      <c r="B9851" s="203">
        <v>1721.55</v>
      </c>
      <c r="D9851" s="53" t="s">
        <v>14785</v>
      </c>
      <c r="E9851" s="55" t="s">
        <v>14786</v>
      </c>
      <c r="F9851" s="53" t="s">
        <v>201</v>
      </c>
    </row>
    <row r="9852" spans="1:6" x14ac:dyDescent="0.2">
      <c r="A9852" s="202" t="s">
        <v>16315</v>
      </c>
      <c r="B9852" s="203">
        <v>1401.93</v>
      </c>
      <c r="D9852" s="53" t="s">
        <v>14787</v>
      </c>
      <c r="E9852" s="55" t="s">
        <v>14786</v>
      </c>
      <c r="F9852" s="53" t="s">
        <v>201</v>
      </c>
    </row>
    <row r="9853" spans="1:6" x14ac:dyDescent="0.2">
      <c r="A9853" s="202" t="s">
        <v>16317</v>
      </c>
      <c r="B9853" s="203">
        <v>1377.24</v>
      </c>
      <c r="D9853" s="53" t="s">
        <v>14788</v>
      </c>
      <c r="E9853" s="55" t="s">
        <v>14789</v>
      </c>
      <c r="F9853" s="53" t="s">
        <v>201</v>
      </c>
    </row>
    <row r="9854" spans="1:6" x14ac:dyDescent="0.2">
      <c r="A9854" s="202" t="s">
        <v>16318</v>
      </c>
      <c r="B9854" s="203">
        <v>576.91999999999996</v>
      </c>
      <c r="D9854" s="53" t="s">
        <v>14790</v>
      </c>
      <c r="E9854" s="55" t="s">
        <v>14789</v>
      </c>
      <c r="F9854" s="53" t="s">
        <v>201</v>
      </c>
    </row>
    <row r="9855" spans="1:6" x14ac:dyDescent="0.2">
      <c r="A9855" s="202" t="s">
        <v>16320</v>
      </c>
      <c r="B9855" s="203">
        <v>566.53</v>
      </c>
      <c r="D9855" s="53" t="s">
        <v>14791</v>
      </c>
      <c r="E9855" s="55" t="s">
        <v>14792</v>
      </c>
      <c r="F9855" s="53" t="s">
        <v>201</v>
      </c>
    </row>
    <row r="9856" spans="1:6" x14ac:dyDescent="0.2">
      <c r="A9856" s="202" t="s">
        <v>16321</v>
      </c>
      <c r="B9856" s="203">
        <v>587.41999999999996</v>
      </c>
      <c r="D9856" s="53" t="s">
        <v>14793</v>
      </c>
      <c r="E9856" s="55" t="s">
        <v>14792</v>
      </c>
      <c r="F9856" s="53" t="s">
        <v>201</v>
      </c>
    </row>
    <row r="9857" spans="1:6" x14ac:dyDescent="0.2">
      <c r="A9857" s="202" t="s">
        <v>16323</v>
      </c>
      <c r="B9857" s="203">
        <v>577.03</v>
      </c>
      <c r="D9857" s="53" t="s">
        <v>14794</v>
      </c>
      <c r="E9857" s="55" t="s">
        <v>14795</v>
      </c>
      <c r="F9857" s="53" t="s">
        <v>201</v>
      </c>
    </row>
    <row r="9858" spans="1:6" x14ac:dyDescent="0.2">
      <c r="A9858" s="202" t="s">
        <v>16324</v>
      </c>
      <c r="B9858" s="203">
        <v>608.41999999999996</v>
      </c>
      <c r="D9858" s="53" t="s">
        <v>14796</v>
      </c>
      <c r="E9858" s="55" t="s">
        <v>14795</v>
      </c>
      <c r="F9858" s="53" t="s">
        <v>201</v>
      </c>
    </row>
    <row r="9859" spans="1:6" x14ac:dyDescent="0.2">
      <c r="A9859" s="202" t="s">
        <v>16326</v>
      </c>
      <c r="B9859" s="203">
        <v>598.03</v>
      </c>
      <c r="D9859" s="53" t="s">
        <v>14797</v>
      </c>
      <c r="E9859" s="55" t="s">
        <v>14798</v>
      </c>
      <c r="F9859" s="53" t="s">
        <v>201</v>
      </c>
    </row>
    <row r="9860" spans="1:6" x14ac:dyDescent="0.2">
      <c r="A9860" s="202" t="s">
        <v>16327</v>
      </c>
      <c r="B9860" s="203">
        <v>629.41999999999996</v>
      </c>
      <c r="D9860" s="53" t="s">
        <v>14799</v>
      </c>
      <c r="E9860" s="55" t="s">
        <v>14798</v>
      </c>
      <c r="F9860" s="53" t="s">
        <v>201</v>
      </c>
    </row>
    <row r="9861" spans="1:6" x14ac:dyDescent="0.2">
      <c r="A9861" s="202" t="s">
        <v>16329</v>
      </c>
      <c r="B9861" s="203">
        <v>619.03</v>
      </c>
      <c r="D9861" s="53" t="s">
        <v>14800</v>
      </c>
      <c r="E9861" s="55" t="s">
        <v>14801</v>
      </c>
      <c r="F9861" s="53" t="s">
        <v>201</v>
      </c>
    </row>
    <row r="9862" spans="1:6" x14ac:dyDescent="0.2">
      <c r="A9862" s="202" t="s">
        <v>16330</v>
      </c>
      <c r="B9862" s="203">
        <v>639.91999999999996</v>
      </c>
      <c r="D9862" s="53" t="s">
        <v>14802</v>
      </c>
      <c r="E9862" s="55" t="s">
        <v>14801</v>
      </c>
      <c r="F9862" s="53" t="s">
        <v>201</v>
      </c>
    </row>
    <row r="9863" spans="1:6" x14ac:dyDescent="0.2">
      <c r="A9863" s="202" t="s">
        <v>16332</v>
      </c>
      <c r="B9863" s="203">
        <v>629.53</v>
      </c>
      <c r="D9863" s="53" t="s">
        <v>14803</v>
      </c>
      <c r="E9863" s="55" t="s">
        <v>14804</v>
      </c>
      <c r="F9863" s="53" t="s">
        <v>201</v>
      </c>
    </row>
    <row r="9864" spans="1:6" x14ac:dyDescent="0.2">
      <c r="A9864" s="202" t="s">
        <v>16333</v>
      </c>
      <c r="B9864" s="203">
        <v>660.92</v>
      </c>
      <c r="D9864" s="53" t="s">
        <v>14805</v>
      </c>
      <c r="E9864" s="55" t="s">
        <v>14804</v>
      </c>
      <c r="F9864" s="53" t="s">
        <v>201</v>
      </c>
    </row>
    <row r="9865" spans="1:6" x14ac:dyDescent="0.2">
      <c r="A9865" s="202" t="s">
        <v>16335</v>
      </c>
      <c r="B9865" s="203">
        <v>650.53</v>
      </c>
      <c r="D9865" s="53" t="s">
        <v>14806</v>
      </c>
      <c r="E9865" s="55" t="s">
        <v>14807</v>
      </c>
      <c r="F9865" s="53" t="s">
        <v>201</v>
      </c>
    </row>
    <row r="9866" spans="1:6" x14ac:dyDescent="0.2">
      <c r="A9866" s="202" t="s">
        <v>16336</v>
      </c>
      <c r="B9866" s="203">
        <v>79.48</v>
      </c>
      <c r="D9866" s="53" t="s">
        <v>14808</v>
      </c>
      <c r="E9866" s="55" t="s">
        <v>14807</v>
      </c>
      <c r="F9866" s="53" t="s">
        <v>201</v>
      </c>
    </row>
    <row r="9867" spans="1:6" x14ac:dyDescent="0.2">
      <c r="A9867" s="202" t="s">
        <v>16338</v>
      </c>
      <c r="B9867" s="203">
        <v>74.78</v>
      </c>
      <c r="D9867" s="53" t="s">
        <v>14809</v>
      </c>
      <c r="E9867" s="55" t="s">
        <v>14810</v>
      </c>
      <c r="F9867" s="53" t="s">
        <v>201</v>
      </c>
    </row>
    <row r="9868" spans="1:6" x14ac:dyDescent="0.2">
      <c r="A9868" s="202" t="s">
        <v>16339</v>
      </c>
      <c r="B9868" s="203">
        <v>3.2</v>
      </c>
      <c r="D9868" s="53" t="s">
        <v>14811</v>
      </c>
      <c r="E9868" s="55" t="s">
        <v>14810</v>
      </c>
      <c r="F9868" s="53" t="s">
        <v>201</v>
      </c>
    </row>
    <row r="9869" spans="1:6" x14ac:dyDescent="0.2">
      <c r="A9869" s="202" t="s">
        <v>16341</v>
      </c>
      <c r="B9869" s="203">
        <v>2.77</v>
      </c>
      <c r="D9869" s="53" t="s">
        <v>14812</v>
      </c>
      <c r="E9869" s="55" t="s">
        <v>14813</v>
      </c>
      <c r="F9869" s="53" t="s">
        <v>201</v>
      </c>
    </row>
    <row r="9870" spans="1:6" x14ac:dyDescent="0.2">
      <c r="A9870" s="202" t="s">
        <v>16342</v>
      </c>
      <c r="B9870" s="203">
        <v>13.67</v>
      </c>
      <c r="D9870" s="53" t="s">
        <v>14814</v>
      </c>
      <c r="E9870" s="55" t="s">
        <v>14813</v>
      </c>
      <c r="F9870" s="53" t="s">
        <v>201</v>
      </c>
    </row>
    <row r="9871" spans="1:6" x14ac:dyDescent="0.2">
      <c r="A9871" s="202" t="s">
        <v>16344</v>
      </c>
      <c r="B9871" s="203">
        <v>11.87</v>
      </c>
      <c r="D9871" s="53" t="s">
        <v>14815</v>
      </c>
      <c r="E9871" s="55" t="s">
        <v>14816</v>
      </c>
      <c r="F9871" s="53" t="s">
        <v>201</v>
      </c>
    </row>
    <row r="9872" spans="1:6" x14ac:dyDescent="0.2">
      <c r="A9872" s="202" t="s">
        <v>16345</v>
      </c>
      <c r="B9872" s="203">
        <v>159.72</v>
      </c>
      <c r="D9872" s="53" t="s">
        <v>14817</v>
      </c>
      <c r="E9872" s="55" t="s">
        <v>14816</v>
      </c>
      <c r="F9872" s="53" t="s">
        <v>201</v>
      </c>
    </row>
    <row r="9873" spans="1:6" x14ac:dyDescent="0.2">
      <c r="A9873" s="202" t="s">
        <v>16347</v>
      </c>
      <c r="B9873" s="203">
        <v>143.76</v>
      </c>
      <c r="D9873" s="53" t="s">
        <v>14818</v>
      </c>
      <c r="E9873" s="55" t="s">
        <v>14819</v>
      </c>
      <c r="F9873" s="53" t="s">
        <v>201</v>
      </c>
    </row>
    <row r="9874" spans="1:6" x14ac:dyDescent="0.2">
      <c r="A9874" s="202" t="s">
        <v>16348</v>
      </c>
      <c r="B9874" s="203">
        <v>158.07</v>
      </c>
      <c r="D9874" s="53" t="s">
        <v>14820</v>
      </c>
      <c r="E9874" s="55" t="s">
        <v>14819</v>
      </c>
      <c r="F9874" s="53" t="s">
        <v>201</v>
      </c>
    </row>
    <row r="9875" spans="1:6" x14ac:dyDescent="0.2">
      <c r="A9875" s="202" t="s">
        <v>16350</v>
      </c>
      <c r="B9875" s="203">
        <v>142.44</v>
      </c>
      <c r="D9875" s="53" t="s">
        <v>14821</v>
      </c>
      <c r="E9875" s="55" t="s">
        <v>14822</v>
      </c>
      <c r="F9875" s="53" t="s">
        <v>201</v>
      </c>
    </row>
    <row r="9876" spans="1:6" x14ac:dyDescent="0.2">
      <c r="A9876" s="202" t="s">
        <v>16351</v>
      </c>
      <c r="B9876" s="203">
        <v>304.69</v>
      </c>
      <c r="D9876" s="53" t="s">
        <v>14823</v>
      </c>
      <c r="E9876" s="55" t="s">
        <v>14822</v>
      </c>
      <c r="F9876" s="53" t="s">
        <v>201</v>
      </c>
    </row>
    <row r="9877" spans="1:6" x14ac:dyDescent="0.2">
      <c r="A9877" s="202" t="s">
        <v>16353</v>
      </c>
      <c r="B9877" s="203">
        <v>295.83</v>
      </c>
      <c r="D9877" s="53" t="s">
        <v>14824</v>
      </c>
      <c r="E9877" s="55" t="s">
        <v>14825</v>
      </c>
      <c r="F9877" s="53" t="s">
        <v>201</v>
      </c>
    </row>
    <row r="9878" spans="1:6" x14ac:dyDescent="0.2">
      <c r="A9878" s="202" t="s">
        <v>16354</v>
      </c>
      <c r="B9878" s="203">
        <v>764.29</v>
      </c>
      <c r="D9878" s="53" t="s">
        <v>14826</v>
      </c>
      <c r="E9878" s="55" t="s">
        <v>14825</v>
      </c>
      <c r="F9878" s="53" t="s">
        <v>201</v>
      </c>
    </row>
    <row r="9879" spans="1:6" x14ac:dyDescent="0.2">
      <c r="A9879" s="202" t="s">
        <v>16356</v>
      </c>
      <c r="B9879" s="203">
        <v>751.52</v>
      </c>
      <c r="D9879" s="53" t="s">
        <v>14827</v>
      </c>
      <c r="E9879" s="55" t="s">
        <v>14828</v>
      </c>
      <c r="F9879" s="53" t="s">
        <v>201</v>
      </c>
    </row>
    <row r="9880" spans="1:6" x14ac:dyDescent="0.2">
      <c r="A9880" s="202" t="s">
        <v>16357</v>
      </c>
      <c r="B9880" s="203">
        <v>723.98</v>
      </c>
      <c r="D9880" s="53" t="s">
        <v>14829</v>
      </c>
      <c r="E9880" s="55" t="s">
        <v>14828</v>
      </c>
      <c r="F9880" s="53" t="s">
        <v>201</v>
      </c>
    </row>
    <row r="9881" spans="1:6" x14ac:dyDescent="0.2">
      <c r="A9881" s="202" t="s">
        <v>16359</v>
      </c>
      <c r="B9881" s="203">
        <v>711.22</v>
      </c>
      <c r="D9881" s="53" t="s">
        <v>14830</v>
      </c>
      <c r="E9881" s="55" t="s">
        <v>14831</v>
      </c>
      <c r="F9881" s="53" t="s">
        <v>201</v>
      </c>
    </row>
    <row r="9882" spans="1:6" x14ac:dyDescent="0.2">
      <c r="A9882" s="202" t="s">
        <v>16360</v>
      </c>
      <c r="B9882" s="203">
        <v>63.63</v>
      </c>
      <c r="D9882" s="53" t="s">
        <v>14832</v>
      </c>
      <c r="E9882" s="55" t="s">
        <v>14831</v>
      </c>
      <c r="F9882" s="53" t="s">
        <v>201</v>
      </c>
    </row>
    <row r="9883" spans="1:6" x14ac:dyDescent="0.2">
      <c r="A9883" s="202" t="s">
        <v>16362</v>
      </c>
      <c r="B9883" s="203">
        <v>60.45</v>
      </c>
      <c r="D9883" s="53" t="s">
        <v>14833</v>
      </c>
      <c r="E9883" s="55" t="s">
        <v>14834</v>
      </c>
      <c r="F9883" s="53" t="s">
        <v>201</v>
      </c>
    </row>
    <row r="9884" spans="1:6" x14ac:dyDescent="0.2">
      <c r="A9884" s="202" t="s">
        <v>16366</v>
      </c>
      <c r="B9884" s="203">
        <v>182.3</v>
      </c>
      <c r="D9884" s="53" t="s">
        <v>14835</v>
      </c>
      <c r="E9884" s="55" t="s">
        <v>14834</v>
      </c>
      <c r="F9884" s="53" t="s">
        <v>201</v>
      </c>
    </row>
    <row r="9885" spans="1:6" x14ac:dyDescent="0.2">
      <c r="A9885" s="202" t="s">
        <v>16368</v>
      </c>
      <c r="B9885" s="203">
        <v>177.05</v>
      </c>
      <c r="D9885" s="53" t="s">
        <v>14836</v>
      </c>
      <c r="E9885" s="55" t="s">
        <v>14837</v>
      </c>
      <c r="F9885" s="53" t="s">
        <v>201</v>
      </c>
    </row>
    <row r="9886" spans="1:6" x14ac:dyDescent="0.2">
      <c r="A9886" s="202" t="s">
        <v>16369</v>
      </c>
      <c r="B9886" s="203">
        <v>182.51</v>
      </c>
      <c r="D9886" s="53" t="s">
        <v>14838</v>
      </c>
      <c r="E9886" s="55" t="s">
        <v>14837</v>
      </c>
      <c r="F9886" s="53" t="s">
        <v>201</v>
      </c>
    </row>
    <row r="9887" spans="1:6" x14ac:dyDescent="0.2">
      <c r="A9887" s="202" t="s">
        <v>16371</v>
      </c>
      <c r="B9887" s="203">
        <v>177.26</v>
      </c>
      <c r="D9887" s="53" t="s">
        <v>14839</v>
      </c>
      <c r="E9887" s="55" t="s">
        <v>14840</v>
      </c>
      <c r="F9887" s="53" t="s">
        <v>14841</v>
      </c>
    </row>
    <row r="9888" spans="1:6" x14ac:dyDescent="0.2">
      <c r="A9888" s="202" t="s">
        <v>16372</v>
      </c>
      <c r="B9888" s="203">
        <v>183</v>
      </c>
      <c r="D9888" s="53" t="s">
        <v>14842</v>
      </c>
      <c r="E9888" s="55" t="s">
        <v>14840</v>
      </c>
      <c r="F9888" s="53" t="s">
        <v>14841</v>
      </c>
    </row>
    <row r="9889" spans="1:6" x14ac:dyDescent="0.2">
      <c r="A9889" s="202" t="s">
        <v>16374</v>
      </c>
      <c r="B9889" s="203">
        <v>177.75</v>
      </c>
      <c r="D9889" s="53" t="s">
        <v>14843</v>
      </c>
      <c r="E9889" s="55" t="s">
        <v>14844</v>
      </c>
      <c r="F9889" s="53" t="s">
        <v>201</v>
      </c>
    </row>
    <row r="9890" spans="1:6" x14ac:dyDescent="0.2">
      <c r="A9890" s="202" t="s">
        <v>16375</v>
      </c>
      <c r="B9890" s="203">
        <v>186.04</v>
      </c>
      <c r="D9890" s="53" t="s">
        <v>14845</v>
      </c>
      <c r="E9890" s="55" t="s">
        <v>14844</v>
      </c>
      <c r="F9890" s="53" t="s">
        <v>201</v>
      </c>
    </row>
    <row r="9891" spans="1:6" x14ac:dyDescent="0.2">
      <c r="A9891" s="202" t="s">
        <v>16377</v>
      </c>
      <c r="B9891" s="203">
        <v>180.27</v>
      </c>
      <c r="D9891" s="53" t="s">
        <v>14846</v>
      </c>
      <c r="E9891" s="55" t="s">
        <v>14847</v>
      </c>
      <c r="F9891" s="53" t="s">
        <v>201</v>
      </c>
    </row>
    <row r="9892" spans="1:6" x14ac:dyDescent="0.2">
      <c r="A9892" s="202" t="s">
        <v>16378</v>
      </c>
      <c r="B9892" s="203">
        <v>186.31</v>
      </c>
      <c r="D9892" s="53" t="s">
        <v>14848</v>
      </c>
      <c r="E9892" s="55" t="s">
        <v>14847</v>
      </c>
      <c r="F9892" s="53" t="s">
        <v>201</v>
      </c>
    </row>
    <row r="9893" spans="1:6" x14ac:dyDescent="0.2">
      <c r="A9893" s="202" t="s">
        <v>16380</v>
      </c>
      <c r="B9893" s="203">
        <v>180.54</v>
      </c>
      <c r="D9893" s="53" t="s">
        <v>14849</v>
      </c>
      <c r="E9893" s="55" t="s">
        <v>14850</v>
      </c>
      <c r="F9893" s="53" t="s">
        <v>201</v>
      </c>
    </row>
    <row r="9894" spans="1:6" x14ac:dyDescent="0.2">
      <c r="A9894" s="202" t="s">
        <v>16381</v>
      </c>
      <c r="B9894" s="203">
        <v>186.94</v>
      </c>
      <c r="D9894" s="53" t="s">
        <v>14851</v>
      </c>
      <c r="E9894" s="55" t="s">
        <v>14850</v>
      </c>
      <c r="F9894" s="53" t="s">
        <v>201</v>
      </c>
    </row>
    <row r="9895" spans="1:6" x14ac:dyDescent="0.2">
      <c r="A9895" s="202" t="s">
        <v>16383</v>
      </c>
      <c r="B9895" s="203">
        <v>181.17</v>
      </c>
      <c r="D9895" s="53" t="s">
        <v>14852</v>
      </c>
      <c r="E9895" s="55" t="s">
        <v>14853</v>
      </c>
      <c r="F9895" s="53" t="s">
        <v>201</v>
      </c>
    </row>
    <row r="9896" spans="1:6" x14ac:dyDescent="0.2">
      <c r="A9896" s="202" t="s">
        <v>16384</v>
      </c>
      <c r="B9896" s="203">
        <v>204.68</v>
      </c>
      <c r="D9896" s="53" t="s">
        <v>14854</v>
      </c>
      <c r="E9896" s="55" t="s">
        <v>14853</v>
      </c>
      <c r="F9896" s="53" t="s">
        <v>201</v>
      </c>
    </row>
    <row r="9897" spans="1:6" x14ac:dyDescent="0.2">
      <c r="A9897" s="202" t="s">
        <v>16386</v>
      </c>
      <c r="B9897" s="203">
        <v>198.4</v>
      </c>
      <c r="D9897" s="53" t="s">
        <v>14855</v>
      </c>
      <c r="E9897" s="55" t="s">
        <v>14856</v>
      </c>
      <c r="F9897" s="53" t="s">
        <v>201</v>
      </c>
    </row>
    <row r="9898" spans="1:6" x14ac:dyDescent="0.2">
      <c r="A9898" s="202" t="s">
        <v>16387</v>
      </c>
      <c r="B9898" s="203">
        <v>204.95</v>
      </c>
      <c r="D9898" s="53" t="s">
        <v>14857</v>
      </c>
      <c r="E9898" s="55" t="s">
        <v>14856</v>
      </c>
      <c r="F9898" s="53" t="s">
        <v>201</v>
      </c>
    </row>
    <row r="9899" spans="1:6" x14ac:dyDescent="0.2">
      <c r="A9899" s="202" t="s">
        <v>16389</v>
      </c>
      <c r="B9899" s="203">
        <v>198.67</v>
      </c>
      <c r="D9899" s="53" t="s">
        <v>14858</v>
      </c>
      <c r="E9899" s="55" t="s">
        <v>14859</v>
      </c>
      <c r="F9899" s="53" t="s">
        <v>201</v>
      </c>
    </row>
    <row r="9900" spans="1:6" x14ac:dyDescent="0.2">
      <c r="A9900" s="202" t="s">
        <v>16390</v>
      </c>
      <c r="B9900" s="203">
        <v>205.58</v>
      </c>
      <c r="D9900" s="53" t="s">
        <v>14860</v>
      </c>
      <c r="E9900" s="55" t="s">
        <v>14859</v>
      </c>
      <c r="F9900" s="53" t="s">
        <v>201</v>
      </c>
    </row>
    <row r="9901" spans="1:6" x14ac:dyDescent="0.2">
      <c r="A9901" s="202" t="s">
        <v>16392</v>
      </c>
      <c r="B9901" s="203">
        <v>199.3</v>
      </c>
      <c r="D9901" s="53" t="s">
        <v>14861</v>
      </c>
      <c r="E9901" s="55" t="s">
        <v>14862</v>
      </c>
      <c r="F9901" s="53" t="s">
        <v>201</v>
      </c>
    </row>
    <row r="9902" spans="1:6" x14ac:dyDescent="0.2">
      <c r="A9902" s="202" t="s">
        <v>16393</v>
      </c>
      <c r="B9902" s="203">
        <v>250.37</v>
      </c>
      <c r="D9902" s="53" t="s">
        <v>14863</v>
      </c>
      <c r="E9902" s="55" t="s">
        <v>14862</v>
      </c>
      <c r="F9902" s="53" t="s">
        <v>201</v>
      </c>
    </row>
    <row r="9903" spans="1:6" x14ac:dyDescent="0.2">
      <c r="A9903" s="202" t="s">
        <v>16395</v>
      </c>
      <c r="B9903" s="203">
        <v>243.92</v>
      </c>
      <c r="D9903" s="53" t="s">
        <v>14864</v>
      </c>
      <c r="E9903" s="55" t="s">
        <v>14865</v>
      </c>
      <c r="F9903" s="53" t="s">
        <v>201</v>
      </c>
    </row>
    <row r="9904" spans="1:6" x14ac:dyDescent="0.2">
      <c r="A9904" s="202" t="s">
        <v>16396</v>
      </c>
      <c r="B9904" s="203">
        <v>250.64</v>
      </c>
      <c r="D9904" s="53" t="s">
        <v>14866</v>
      </c>
      <c r="E9904" s="55" t="s">
        <v>14865</v>
      </c>
      <c r="F9904" s="53" t="s">
        <v>201</v>
      </c>
    </row>
    <row r="9905" spans="1:6" x14ac:dyDescent="0.2">
      <c r="A9905" s="202" t="s">
        <v>16398</v>
      </c>
      <c r="B9905" s="203">
        <v>244.19</v>
      </c>
      <c r="D9905" s="53" t="s">
        <v>14867</v>
      </c>
      <c r="E9905" s="55" t="s">
        <v>14868</v>
      </c>
      <c r="F9905" s="53" t="s">
        <v>201</v>
      </c>
    </row>
    <row r="9906" spans="1:6" x14ac:dyDescent="0.2">
      <c r="A9906" s="202" t="s">
        <v>16399</v>
      </c>
      <c r="B9906" s="203">
        <v>251.27</v>
      </c>
      <c r="D9906" s="53" t="s">
        <v>14869</v>
      </c>
      <c r="E9906" s="55" t="s">
        <v>14868</v>
      </c>
      <c r="F9906" s="53" t="s">
        <v>201</v>
      </c>
    </row>
    <row r="9907" spans="1:6" x14ac:dyDescent="0.2">
      <c r="A9907" s="202" t="s">
        <v>16401</v>
      </c>
      <c r="B9907" s="203">
        <v>244.82</v>
      </c>
      <c r="D9907" s="53" t="s">
        <v>14870</v>
      </c>
      <c r="E9907" s="55" t="s">
        <v>14871</v>
      </c>
      <c r="F9907" s="53" t="s">
        <v>201</v>
      </c>
    </row>
    <row r="9908" spans="1:6" x14ac:dyDescent="0.2">
      <c r="A9908" s="202" t="s">
        <v>16402</v>
      </c>
      <c r="B9908" s="203">
        <v>567.27</v>
      </c>
      <c r="D9908" s="53" t="s">
        <v>14872</v>
      </c>
      <c r="E9908" s="55" t="s">
        <v>14871</v>
      </c>
      <c r="F9908" s="53" t="s">
        <v>201</v>
      </c>
    </row>
    <row r="9909" spans="1:6" x14ac:dyDescent="0.2">
      <c r="A9909" s="202" t="s">
        <v>16404</v>
      </c>
      <c r="B9909" s="203">
        <v>559.38</v>
      </c>
      <c r="D9909" s="53" t="s">
        <v>14873</v>
      </c>
      <c r="E9909" s="55" t="s">
        <v>14874</v>
      </c>
      <c r="F9909" s="53" t="s">
        <v>201</v>
      </c>
    </row>
    <row r="9910" spans="1:6" x14ac:dyDescent="0.2">
      <c r="A9910" s="202" t="s">
        <v>16405</v>
      </c>
      <c r="B9910" s="203">
        <v>394.96</v>
      </c>
      <c r="D9910" s="53" t="s">
        <v>14875</v>
      </c>
      <c r="E9910" s="55" t="s">
        <v>14874</v>
      </c>
      <c r="F9910" s="53" t="s">
        <v>201</v>
      </c>
    </row>
    <row r="9911" spans="1:6" x14ac:dyDescent="0.2">
      <c r="A9911" s="202" t="s">
        <v>16407</v>
      </c>
      <c r="B9911" s="203">
        <v>389.98</v>
      </c>
      <c r="D9911" s="53" t="s">
        <v>14876</v>
      </c>
      <c r="E9911" s="55" t="s">
        <v>14877</v>
      </c>
      <c r="F9911" s="53" t="s">
        <v>201</v>
      </c>
    </row>
    <row r="9912" spans="1:6" x14ac:dyDescent="0.2">
      <c r="A9912" s="202" t="s">
        <v>16408</v>
      </c>
      <c r="B9912" s="203">
        <v>447.45</v>
      </c>
      <c r="D9912" s="53" t="s">
        <v>14878</v>
      </c>
      <c r="E9912" s="55" t="s">
        <v>14877</v>
      </c>
      <c r="F9912" s="53" t="s">
        <v>201</v>
      </c>
    </row>
    <row r="9913" spans="1:6" x14ac:dyDescent="0.2">
      <c r="A9913" s="202" t="s">
        <v>16410</v>
      </c>
      <c r="B9913" s="203">
        <v>439.56</v>
      </c>
      <c r="D9913" s="53" t="s">
        <v>14879</v>
      </c>
      <c r="E9913" s="55" t="s">
        <v>14880</v>
      </c>
      <c r="F9913" s="53" t="s">
        <v>201</v>
      </c>
    </row>
    <row r="9914" spans="1:6" x14ac:dyDescent="0.2">
      <c r="A9914" s="202" t="s">
        <v>16411</v>
      </c>
      <c r="B9914" s="203">
        <v>275.14</v>
      </c>
      <c r="D9914" s="53" t="s">
        <v>14881</v>
      </c>
      <c r="E9914" s="55" t="s">
        <v>14880</v>
      </c>
      <c r="F9914" s="53" t="s">
        <v>201</v>
      </c>
    </row>
    <row r="9915" spans="1:6" x14ac:dyDescent="0.2">
      <c r="A9915" s="202" t="s">
        <v>16413</v>
      </c>
      <c r="B9915" s="203">
        <v>270.16000000000003</v>
      </c>
      <c r="D9915" s="53" t="s">
        <v>14882</v>
      </c>
      <c r="E9915" s="55" t="s">
        <v>14883</v>
      </c>
      <c r="F9915" s="53" t="s">
        <v>201</v>
      </c>
    </row>
    <row r="9916" spans="1:6" x14ac:dyDescent="0.2">
      <c r="A9916" s="202" t="s">
        <v>16414</v>
      </c>
      <c r="B9916" s="203">
        <v>271.57</v>
      </c>
      <c r="D9916" s="53" t="s">
        <v>14884</v>
      </c>
      <c r="E9916" s="55" t="s">
        <v>14883</v>
      </c>
      <c r="F9916" s="53" t="s">
        <v>201</v>
      </c>
    </row>
    <row r="9917" spans="1:6" x14ac:dyDescent="0.2">
      <c r="A9917" s="202" t="s">
        <v>16416</v>
      </c>
      <c r="B9917" s="203">
        <v>266.97000000000003</v>
      </c>
      <c r="D9917" s="53" t="s">
        <v>14885</v>
      </c>
      <c r="E9917" s="55" t="s">
        <v>14886</v>
      </c>
      <c r="F9917" s="53" t="s">
        <v>201</v>
      </c>
    </row>
    <row r="9918" spans="1:6" x14ac:dyDescent="0.2">
      <c r="A9918" s="202" t="s">
        <v>16417</v>
      </c>
      <c r="B9918" s="203">
        <v>204.5</v>
      </c>
      <c r="D9918" s="53" t="s">
        <v>14887</v>
      </c>
      <c r="E9918" s="55" t="s">
        <v>14886</v>
      </c>
      <c r="F9918" s="53" t="s">
        <v>201</v>
      </c>
    </row>
    <row r="9919" spans="1:6" x14ac:dyDescent="0.2">
      <c r="A9919" s="202" t="s">
        <v>16419</v>
      </c>
      <c r="B9919" s="203">
        <v>201.15</v>
      </c>
      <c r="D9919" s="53" t="s">
        <v>14888</v>
      </c>
      <c r="E9919" s="55" t="s">
        <v>14889</v>
      </c>
      <c r="F9919" s="53" t="s">
        <v>201</v>
      </c>
    </row>
    <row r="9920" spans="1:6" x14ac:dyDescent="0.2">
      <c r="A9920" s="202" t="s">
        <v>16420</v>
      </c>
      <c r="B9920" s="203">
        <v>475.46</v>
      </c>
      <c r="D9920" s="53" t="s">
        <v>14890</v>
      </c>
      <c r="E9920" s="55" t="s">
        <v>14889</v>
      </c>
      <c r="F9920" s="53" t="s">
        <v>201</v>
      </c>
    </row>
    <row r="9921" spans="1:6" x14ac:dyDescent="0.2">
      <c r="A9921" s="202" t="s">
        <v>16422</v>
      </c>
      <c r="B9921" s="203">
        <v>469.1</v>
      </c>
      <c r="D9921" s="53" t="s">
        <v>14891</v>
      </c>
      <c r="E9921" s="55" t="s">
        <v>14892</v>
      </c>
      <c r="F9921" s="53" t="s">
        <v>201</v>
      </c>
    </row>
    <row r="9922" spans="1:6" x14ac:dyDescent="0.2">
      <c r="A9922" s="202" t="s">
        <v>16423</v>
      </c>
      <c r="B9922" s="203">
        <v>198.29</v>
      </c>
      <c r="D9922" s="53" t="s">
        <v>14893</v>
      </c>
      <c r="E9922" s="55" t="s">
        <v>14892</v>
      </c>
      <c r="F9922" s="53" t="s">
        <v>201</v>
      </c>
    </row>
    <row r="9923" spans="1:6" x14ac:dyDescent="0.2">
      <c r="A9923" s="202" t="s">
        <v>16425</v>
      </c>
      <c r="B9923" s="203">
        <v>194.6</v>
      </c>
      <c r="D9923" s="53" t="s">
        <v>14894</v>
      </c>
      <c r="E9923" s="55" t="s">
        <v>14895</v>
      </c>
      <c r="F9923" s="53" t="s">
        <v>201</v>
      </c>
    </row>
    <row r="9924" spans="1:6" x14ac:dyDescent="0.2">
      <c r="A9924" s="202" t="s">
        <v>16426</v>
      </c>
      <c r="B9924" s="203">
        <v>244.15</v>
      </c>
      <c r="D9924" s="53" t="s">
        <v>14896</v>
      </c>
      <c r="E9924" s="55" t="s">
        <v>14895</v>
      </c>
      <c r="F9924" s="53" t="s">
        <v>201</v>
      </c>
    </row>
    <row r="9925" spans="1:6" x14ac:dyDescent="0.2">
      <c r="A9925" s="202" t="s">
        <v>16428</v>
      </c>
      <c r="B9925" s="203">
        <v>240</v>
      </c>
      <c r="D9925" s="53" t="s">
        <v>14897</v>
      </c>
      <c r="E9925" s="55" t="s">
        <v>14898</v>
      </c>
      <c r="F9925" s="53" t="s">
        <v>201</v>
      </c>
    </row>
    <row r="9926" spans="1:6" x14ac:dyDescent="0.2">
      <c r="A9926" s="202" t="s">
        <v>16429</v>
      </c>
      <c r="B9926" s="203">
        <v>17.440000000000001</v>
      </c>
      <c r="D9926" s="53" t="s">
        <v>14899</v>
      </c>
      <c r="E9926" s="55" t="s">
        <v>14898</v>
      </c>
      <c r="F9926" s="53" t="s">
        <v>201</v>
      </c>
    </row>
    <row r="9927" spans="1:6" x14ac:dyDescent="0.2">
      <c r="A9927" s="202" t="s">
        <v>16431</v>
      </c>
      <c r="B9927" s="203">
        <v>15.91</v>
      </c>
      <c r="D9927" s="53" t="s">
        <v>14900</v>
      </c>
      <c r="E9927" s="55" t="s">
        <v>14901</v>
      </c>
      <c r="F9927" s="53" t="s">
        <v>201</v>
      </c>
    </row>
    <row r="9928" spans="1:6" x14ac:dyDescent="0.2">
      <c r="A9928" s="202" t="s">
        <v>16432</v>
      </c>
      <c r="B9928" s="203">
        <v>14.89</v>
      </c>
      <c r="D9928" s="53" t="s">
        <v>14902</v>
      </c>
      <c r="E9928" s="55" t="s">
        <v>14901</v>
      </c>
      <c r="F9928" s="53" t="s">
        <v>201</v>
      </c>
    </row>
    <row r="9929" spans="1:6" x14ac:dyDescent="0.2">
      <c r="A9929" s="202" t="s">
        <v>16434</v>
      </c>
      <c r="B9929" s="203">
        <v>13.36</v>
      </c>
      <c r="D9929" s="53" t="s">
        <v>14903</v>
      </c>
      <c r="E9929" s="55" t="s">
        <v>14904</v>
      </c>
      <c r="F9929" s="53" t="s">
        <v>201</v>
      </c>
    </row>
    <row r="9930" spans="1:6" x14ac:dyDescent="0.2">
      <c r="A9930" s="202" t="s">
        <v>16435</v>
      </c>
      <c r="B9930" s="203">
        <v>104.76</v>
      </c>
      <c r="D9930" s="53" t="s">
        <v>14905</v>
      </c>
      <c r="E9930" s="55" t="s">
        <v>14904</v>
      </c>
      <c r="F9930" s="53" t="s">
        <v>201</v>
      </c>
    </row>
    <row r="9931" spans="1:6" x14ac:dyDescent="0.2">
      <c r="A9931" s="202" t="s">
        <v>16437</v>
      </c>
      <c r="B9931" s="203">
        <v>103.53</v>
      </c>
      <c r="D9931" s="53" t="s">
        <v>14906</v>
      </c>
      <c r="E9931" s="55" t="s">
        <v>14907</v>
      </c>
      <c r="F9931" s="53" t="s">
        <v>201</v>
      </c>
    </row>
    <row r="9932" spans="1:6" x14ac:dyDescent="0.2">
      <c r="A9932" s="202" t="s">
        <v>16438</v>
      </c>
      <c r="B9932" s="203">
        <v>165.66</v>
      </c>
      <c r="D9932" s="53" t="s">
        <v>14908</v>
      </c>
      <c r="E9932" s="55" t="s">
        <v>14907</v>
      </c>
      <c r="F9932" s="53" t="s">
        <v>201</v>
      </c>
    </row>
    <row r="9933" spans="1:6" x14ac:dyDescent="0.2">
      <c r="A9933" s="202" t="s">
        <v>16440</v>
      </c>
      <c r="B9933" s="203">
        <v>164.09</v>
      </c>
      <c r="D9933" s="53" t="s">
        <v>14909</v>
      </c>
      <c r="E9933" s="55" t="s">
        <v>14910</v>
      </c>
      <c r="F9933" s="53" t="s">
        <v>201</v>
      </c>
    </row>
    <row r="9934" spans="1:6" x14ac:dyDescent="0.2">
      <c r="A9934" s="202" t="s">
        <v>16441</v>
      </c>
      <c r="B9934" s="203">
        <v>192.65</v>
      </c>
      <c r="D9934" s="53" t="s">
        <v>14911</v>
      </c>
      <c r="E9934" s="55" t="s">
        <v>14910</v>
      </c>
      <c r="F9934" s="53" t="s">
        <v>201</v>
      </c>
    </row>
    <row r="9935" spans="1:6" x14ac:dyDescent="0.2">
      <c r="A9935" s="202" t="s">
        <v>16443</v>
      </c>
      <c r="B9935" s="203">
        <v>190.73</v>
      </c>
      <c r="D9935" s="53" t="s">
        <v>14912</v>
      </c>
      <c r="E9935" s="55" t="s">
        <v>14913</v>
      </c>
      <c r="F9935" s="53" t="s">
        <v>201</v>
      </c>
    </row>
    <row r="9936" spans="1:6" x14ac:dyDescent="0.2">
      <c r="A9936" s="202" t="s">
        <v>16444</v>
      </c>
      <c r="B9936" s="203">
        <v>234.61</v>
      </c>
      <c r="D9936" s="53" t="s">
        <v>14914</v>
      </c>
      <c r="E9936" s="55" t="s">
        <v>14913</v>
      </c>
      <c r="F9936" s="53" t="s">
        <v>201</v>
      </c>
    </row>
    <row r="9937" spans="1:6" x14ac:dyDescent="0.2">
      <c r="A9937" s="202" t="s">
        <v>16446</v>
      </c>
      <c r="B9937" s="203">
        <v>232.35</v>
      </c>
      <c r="D9937" s="53" t="s">
        <v>14915</v>
      </c>
      <c r="E9937" s="55" t="s">
        <v>14916</v>
      </c>
      <c r="F9937" s="53" t="s">
        <v>201</v>
      </c>
    </row>
    <row r="9938" spans="1:6" x14ac:dyDescent="0.2">
      <c r="A9938" s="202" t="s">
        <v>16447</v>
      </c>
      <c r="B9938" s="203">
        <v>78.27</v>
      </c>
      <c r="D9938" s="53" t="s">
        <v>14917</v>
      </c>
      <c r="E9938" s="55" t="s">
        <v>14916</v>
      </c>
      <c r="F9938" s="53" t="s">
        <v>201</v>
      </c>
    </row>
    <row r="9939" spans="1:6" x14ac:dyDescent="0.2">
      <c r="A9939" s="202" t="s">
        <v>16449</v>
      </c>
      <c r="B9939" s="203">
        <v>77.89</v>
      </c>
      <c r="D9939" s="53" t="s">
        <v>14918</v>
      </c>
      <c r="E9939" s="55" t="s">
        <v>14919</v>
      </c>
      <c r="F9939" s="53" t="s">
        <v>201</v>
      </c>
    </row>
    <row r="9940" spans="1:6" x14ac:dyDescent="0.2">
      <c r="A9940" s="202" t="s">
        <v>16450</v>
      </c>
      <c r="B9940" s="203">
        <v>102.47</v>
      </c>
      <c r="D9940" s="53" t="s">
        <v>14920</v>
      </c>
      <c r="E9940" s="55" t="s">
        <v>14919</v>
      </c>
      <c r="F9940" s="53" t="s">
        <v>201</v>
      </c>
    </row>
    <row r="9941" spans="1:6" x14ac:dyDescent="0.2">
      <c r="A9941" s="202" t="s">
        <v>16452</v>
      </c>
      <c r="B9941" s="203">
        <v>102.09</v>
      </c>
      <c r="D9941" s="53" t="s">
        <v>14921</v>
      </c>
      <c r="E9941" s="55" t="s">
        <v>14922</v>
      </c>
      <c r="F9941" s="53" t="s">
        <v>201</v>
      </c>
    </row>
    <row r="9942" spans="1:6" x14ac:dyDescent="0.2">
      <c r="A9942" s="202" t="s">
        <v>16453</v>
      </c>
      <c r="B9942" s="203">
        <v>83.75</v>
      </c>
      <c r="D9942" s="53" t="s">
        <v>14923</v>
      </c>
      <c r="E9942" s="55" t="s">
        <v>14922</v>
      </c>
      <c r="F9942" s="53" t="s">
        <v>201</v>
      </c>
    </row>
    <row r="9943" spans="1:6" x14ac:dyDescent="0.2">
      <c r="A9943" s="202" t="s">
        <v>16455</v>
      </c>
      <c r="B9943" s="203">
        <v>79.41</v>
      </c>
      <c r="D9943" s="53" t="s">
        <v>14924</v>
      </c>
      <c r="E9943" s="55" t="s">
        <v>14925</v>
      </c>
      <c r="F9943" s="53" t="s">
        <v>201</v>
      </c>
    </row>
    <row r="9944" spans="1:6" x14ac:dyDescent="0.2">
      <c r="A9944" s="202" t="s">
        <v>16456</v>
      </c>
      <c r="B9944" s="203">
        <v>13.75</v>
      </c>
      <c r="D9944" s="53" t="s">
        <v>14926</v>
      </c>
      <c r="E9944" s="55" t="s">
        <v>14925</v>
      </c>
      <c r="F9944" s="53" t="s">
        <v>201</v>
      </c>
    </row>
    <row r="9945" spans="1:6" x14ac:dyDescent="0.2">
      <c r="A9945" s="202" t="s">
        <v>16458</v>
      </c>
      <c r="B9945" s="203">
        <v>12.12</v>
      </c>
      <c r="D9945" s="53" t="s">
        <v>14927</v>
      </c>
      <c r="E9945" s="55" t="s">
        <v>14928</v>
      </c>
      <c r="F9945" s="53" t="s">
        <v>201</v>
      </c>
    </row>
    <row r="9946" spans="1:6" x14ac:dyDescent="0.2">
      <c r="A9946" s="202" t="s">
        <v>16459</v>
      </c>
      <c r="B9946" s="203">
        <v>195100.54</v>
      </c>
      <c r="D9946" s="53" t="s">
        <v>14929</v>
      </c>
      <c r="E9946" s="55" t="s">
        <v>14928</v>
      </c>
      <c r="F9946" s="53" t="s">
        <v>201</v>
      </c>
    </row>
    <row r="9947" spans="1:6" x14ac:dyDescent="0.2">
      <c r="A9947" s="202" t="s">
        <v>16461</v>
      </c>
      <c r="B9947" s="203">
        <v>186569.38</v>
      </c>
      <c r="D9947" s="53" t="s">
        <v>14930</v>
      </c>
      <c r="E9947" s="55" t="s">
        <v>14931</v>
      </c>
      <c r="F9947" s="53" t="s">
        <v>430</v>
      </c>
    </row>
    <row r="9948" spans="1:6" x14ac:dyDescent="0.2">
      <c r="A9948" s="202" t="s">
        <v>16462</v>
      </c>
      <c r="B9948" s="203">
        <v>5822.44</v>
      </c>
      <c r="D9948" s="53" t="s">
        <v>14932</v>
      </c>
      <c r="E9948" s="55" t="s">
        <v>14931</v>
      </c>
      <c r="F9948" s="53" t="s">
        <v>430</v>
      </c>
    </row>
    <row r="9949" spans="1:6" x14ac:dyDescent="0.2">
      <c r="A9949" s="202" t="s">
        <v>16464</v>
      </c>
      <c r="B9949" s="203">
        <v>5753.36</v>
      </c>
      <c r="D9949" s="53" t="s">
        <v>14933</v>
      </c>
      <c r="E9949" s="55" t="s">
        <v>14934</v>
      </c>
      <c r="F9949" s="53" t="s">
        <v>430</v>
      </c>
    </row>
    <row r="9950" spans="1:6" x14ac:dyDescent="0.2">
      <c r="A9950" s="202" t="s">
        <v>16465</v>
      </c>
      <c r="B9950" s="203">
        <v>8556.58</v>
      </c>
      <c r="D9950" s="53" t="s">
        <v>14935</v>
      </c>
      <c r="E9950" s="55" t="s">
        <v>14934</v>
      </c>
      <c r="F9950" s="53" t="s">
        <v>430</v>
      </c>
    </row>
    <row r="9951" spans="1:6" x14ac:dyDescent="0.2">
      <c r="A9951" s="202" t="s">
        <v>16467</v>
      </c>
      <c r="B9951" s="203">
        <v>8487.5</v>
      </c>
      <c r="D9951" s="53" t="s">
        <v>14936</v>
      </c>
      <c r="E9951" s="55" t="s">
        <v>14937</v>
      </c>
      <c r="F9951" s="53" t="s">
        <v>430</v>
      </c>
    </row>
    <row r="9952" spans="1:6" x14ac:dyDescent="0.2">
      <c r="A9952" s="202" t="s">
        <v>16468</v>
      </c>
      <c r="B9952" s="203">
        <v>1012.39</v>
      </c>
      <c r="D9952" s="53" t="s">
        <v>14938</v>
      </c>
      <c r="E9952" s="55" t="s">
        <v>14937</v>
      </c>
      <c r="F9952" s="53" t="s">
        <v>430</v>
      </c>
    </row>
    <row r="9953" spans="1:6" x14ac:dyDescent="0.2">
      <c r="A9953" s="202" t="s">
        <v>16470</v>
      </c>
      <c r="B9953" s="203">
        <v>945.07</v>
      </c>
      <c r="D9953" s="53" t="s">
        <v>14939</v>
      </c>
      <c r="E9953" s="55" t="s">
        <v>14940</v>
      </c>
      <c r="F9953" s="53" t="s">
        <v>430</v>
      </c>
    </row>
    <row r="9954" spans="1:6" x14ac:dyDescent="0.2">
      <c r="A9954" s="202" t="s">
        <v>16471</v>
      </c>
      <c r="B9954" s="203">
        <v>1310.3399999999999</v>
      </c>
      <c r="D9954" s="53" t="s">
        <v>14941</v>
      </c>
      <c r="E9954" s="55" t="s">
        <v>14940</v>
      </c>
      <c r="F9954" s="53" t="s">
        <v>430</v>
      </c>
    </row>
    <row r="9955" spans="1:6" x14ac:dyDescent="0.2">
      <c r="A9955" s="202" t="s">
        <v>16473</v>
      </c>
      <c r="B9955" s="203">
        <v>1243.02</v>
      </c>
      <c r="D9955" s="53" t="s">
        <v>14942</v>
      </c>
      <c r="E9955" s="55" t="s">
        <v>14943</v>
      </c>
      <c r="F9955" s="53" t="s">
        <v>430</v>
      </c>
    </row>
    <row r="9956" spans="1:6" x14ac:dyDescent="0.2">
      <c r="A9956" s="202" t="s">
        <v>16474</v>
      </c>
      <c r="B9956" s="203">
        <v>98.8</v>
      </c>
      <c r="D9956" s="53" t="s">
        <v>14944</v>
      </c>
      <c r="E9956" s="55" t="s">
        <v>14943</v>
      </c>
      <c r="F9956" s="53" t="s">
        <v>430</v>
      </c>
    </row>
    <row r="9957" spans="1:6" x14ac:dyDescent="0.2">
      <c r="A9957" s="202" t="s">
        <v>16476</v>
      </c>
      <c r="B9957" s="203">
        <v>94.66</v>
      </c>
      <c r="D9957" s="53" t="s">
        <v>14945</v>
      </c>
      <c r="E9957" s="55" t="s">
        <v>14946</v>
      </c>
      <c r="F9957" s="53" t="s">
        <v>430</v>
      </c>
    </row>
    <row r="9958" spans="1:6" x14ac:dyDescent="0.2">
      <c r="A9958" s="202" t="s">
        <v>16477</v>
      </c>
      <c r="B9958" s="203">
        <v>121.4</v>
      </c>
      <c r="D9958" s="53" t="s">
        <v>14947</v>
      </c>
      <c r="E9958" s="55" t="s">
        <v>14946</v>
      </c>
      <c r="F9958" s="53" t="s">
        <v>430</v>
      </c>
    </row>
    <row r="9959" spans="1:6" x14ac:dyDescent="0.2">
      <c r="A9959" s="202" t="s">
        <v>16479</v>
      </c>
      <c r="B9959" s="203">
        <v>117.27</v>
      </c>
      <c r="D9959" s="53" t="s">
        <v>14948</v>
      </c>
      <c r="E9959" s="55" t="s">
        <v>14949</v>
      </c>
      <c r="F9959" s="53" t="s">
        <v>201</v>
      </c>
    </row>
    <row r="9960" spans="1:6" x14ac:dyDescent="0.2">
      <c r="A9960" s="202" t="s">
        <v>16480</v>
      </c>
      <c r="B9960" s="203">
        <v>144</v>
      </c>
      <c r="D9960" s="53" t="s">
        <v>14950</v>
      </c>
      <c r="E9960" s="55" t="s">
        <v>14949</v>
      </c>
      <c r="F9960" s="53" t="s">
        <v>201</v>
      </c>
    </row>
    <row r="9961" spans="1:6" x14ac:dyDescent="0.2">
      <c r="A9961" s="202" t="s">
        <v>16482</v>
      </c>
      <c r="B9961" s="203">
        <v>139.87</v>
      </c>
      <c r="D9961" s="53" t="s">
        <v>14951</v>
      </c>
      <c r="E9961" s="55" t="s">
        <v>14952</v>
      </c>
      <c r="F9961" s="53" t="s">
        <v>201</v>
      </c>
    </row>
    <row r="9962" spans="1:6" x14ac:dyDescent="0.2">
      <c r="A9962" s="202" t="s">
        <v>16483</v>
      </c>
      <c r="B9962" s="203">
        <v>166.61</v>
      </c>
      <c r="D9962" s="53" t="s">
        <v>14953</v>
      </c>
      <c r="E9962" s="55" t="s">
        <v>14952</v>
      </c>
      <c r="F9962" s="53" t="s">
        <v>201</v>
      </c>
    </row>
    <row r="9963" spans="1:6" x14ac:dyDescent="0.2">
      <c r="A9963" s="202" t="s">
        <v>16485</v>
      </c>
      <c r="B9963" s="203">
        <v>162.47</v>
      </c>
      <c r="D9963" s="53" t="s">
        <v>14954</v>
      </c>
      <c r="E9963" s="55" t="s">
        <v>14955</v>
      </c>
      <c r="F9963" s="53" t="s">
        <v>201</v>
      </c>
    </row>
    <row r="9964" spans="1:6" x14ac:dyDescent="0.2">
      <c r="A9964" s="202" t="s">
        <v>16486</v>
      </c>
      <c r="B9964" s="203">
        <v>115.22</v>
      </c>
      <c r="D9964" s="53" t="s">
        <v>14956</v>
      </c>
      <c r="E9964" s="55" t="s">
        <v>14955</v>
      </c>
      <c r="F9964" s="53" t="s">
        <v>201</v>
      </c>
    </row>
    <row r="9965" spans="1:6" x14ac:dyDescent="0.2">
      <c r="A9965" s="202" t="s">
        <v>16488</v>
      </c>
      <c r="B9965" s="203">
        <v>109.78</v>
      </c>
      <c r="D9965" s="53" t="s">
        <v>14957</v>
      </c>
      <c r="E9965" s="55" t="s">
        <v>14958</v>
      </c>
      <c r="F9965" s="53" t="s">
        <v>201</v>
      </c>
    </row>
    <row r="9966" spans="1:6" x14ac:dyDescent="0.2">
      <c r="A9966" s="202" t="s">
        <v>16489</v>
      </c>
      <c r="B9966" s="203">
        <v>152.44</v>
      </c>
      <c r="D9966" s="53" t="s">
        <v>14959</v>
      </c>
      <c r="E9966" s="55" t="s">
        <v>14958</v>
      </c>
      <c r="F9966" s="53" t="s">
        <v>201</v>
      </c>
    </row>
    <row r="9967" spans="1:6" x14ac:dyDescent="0.2">
      <c r="A9967" s="202" t="s">
        <v>16491</v>
      </c>
      <c r="B9967" s="203">
        <v>147</v>
      </c>
      <c r="D9967" s="53" t="s">
        <v>14960</v>
      </c>
      <c r="E9967" s="55" t="s">
        <v>14961</v>
      </c>
      <c r="F9967" s="53" t="s">
        <v>201</v>
      </c>
    </row>
    <row r="9968" spans="1:6" x14ac:dyDescent="0.2">
      <c r="A9968" s="202" t="s">
        <v>16492</v>
      </c>
      <c r="B9968" s="203">
        <v>189.66</v>
      </c>
      <c r="D9968" s="53" t="s">
        <v>14962</v>
      </c>
      <c r="E9968" s="55" t="s">
        <v>14961</v>
      </c>
      <c r="F9968" s="53" t="s">
        <v>201</v>
      </c>
    </row>
    <row r="9969" spans="1:6" x14ac:dyDescent="0.2">
      <c r="A9969" s="202" t="s">
        <v>16494</v>
      </c>
      <c r="B9969" s="203">
        <v>184.22</v>
      </c>
      <c r="D9969" s="53" t="s">
        <v>14963</v>
      </c>
      <c r="E9969" s="55" t="s">
        <v>14964</v>
      </c>
      <c r="F9969" s="53" t="s">
        <v>201</v>
      </c>
    </row>
    <row r="9970" spans="1:6" x14ac:dyDescent="0.2">
      <c r="A9970" s="202" t="s">
        <v>16495</v>
      </c>
      <c r="B9970" s="203">
        <v>226.88</v>
      </c>
      <c r="D9970" s="53" t="s">
        <v>14965</v>
      </c>
      <c r="E9970" s="55" t="s">
        <v>14964</v>
      </c>
      <c r="F9970" s="53" t="s">
        <v>201</v>
      </c>
    </row>
    <row r="9971" spans="1:6" x14ac:dyDescent="0.2">
      <c r="A9971" s="202" t="s">
        <v>16497</v>
      </c>
      <c r="B9971" s="203">
        <v>221.44</v>
      </c>
      <c r="D9971" s="53" t="s">
        <v>14966</v>
      </c>
      <c r="E9971" s="55" t="s">
        <v>14967</v>
      </c>
      <c r="F9971" s="53" t="s">
        <v>201</v>
      </c>
    </row>
    <row r="9972" spans="1:6" x14ac:dyDescent="0.2">
      <c r="A9972" s="202" t="s">
        <v>16498</v>
      </c>
      <c r="B9972" s="203">
        <v>264.10000000000002</v>
      </c>
      <c r="D9972" s="53" t="s">
        <v>14968</v>
      </c>
      <c r="E9972" s="55" t="s">
        <v>14967</v>
      </c>
      <c r="F9972" s="53" t="s">
        <v>201</v>
      </c>
    </row>
    <row r="9973" spans="1:6" x14ac:dyDescent="0.2">
      <c r="A9973" s="202" t="s">
        <v>16500</v>
      </c>
      <c r="B9973" s="203">
        <v>258.66000000000003</v>
      </c>
      <c r="D9973" s="53" t="s">
        <v>14969</v>
      </c>
      <c r="E9973" s="55" t="s">
        <v>14970</v>
      </c>
      <c r="F9973" s="53" t="s">
        <v>201</v>
      </c>
    </row>
    <row r="9974" spans="1:6" x14ac:dyDescent="0.2">
      <c r="A9974" s="202" t="s">
        <v>16501</v>
      </c>
      <c r="B9974" s="203">
        <v>113.06</v>
      </c>
      <c r="D9974" s="53" t="s">
        <v>14971</v>
      </c>
      <c r="E9974" s="55" t="s">
        <v>14970</v>
      </c>
      <c r="F9974" s="53" t="s">
        <v>201</v>
      </c>
    </row>
    <row r="9975" spans="1:6" x14ac:dyDescent="0.2">
      <c r="A9975" s="202" t="s">
        <v>16503</v>
      </c>
      <c r="B9975" s="203">
        <v>107.84</v>
      </c>
      <c r="D9975" s="53" t="s">
        <v>14972</v>
      </c>
      <c r="E9975" s="55" t="s">
        <v>14973</v>
      </c>
      <c r="F9975" s="53" t="s">
        <v>201</v>
      </c>
    </row>
    <row r="9976" spans="1:6" x14ac:dyDescent="0.2">
      <c r="A9976" s="202" t="s">
        <v>16504</v>
      </c>
      <c r="B9976" s="203">
        <v>135.66</v>
      </c>
      <c r="D9976" s="53" t="s">
        <v>14974</v>
      </c>
      <c r="E9976" s="55" t="s">
        <v>14973</v>
      </c>
      <c r="F9976" s="53" t="s">
        <v>201</v>
      </c>
    </row>
    <row r="9977" spans="1:6" x14ac:dyDescent="0.2">
      <c r="A9977" s="202" t="s">
        <v>16506</v>
      </c>
      <c r="B9977" s="203">
        <v>130.44</v>
      </c>
      <c r="D9977" s="53" t="s">
        <v>14975</v>
      </c>
      <c r="E9977" s="55" t="s">
        <v>14976</v>
      </c>
      <c r="F9977" s="53" t="s">
        <v>201</v>
      </c>
    </row>
    <row r="9978" spans="1:6" x14ac:dyDescent="0.2">
      <c r="A9978" s="202" t="s">
        <v>16507</v>
      </c>
      <c r="B9978" s="203">
        <v>158.27000000000001</v>
      </c>
      <c r="D9978" s="53" t="s">
        <v>14977</v>
      </c>
      <c r="E9978" s="55" t="s">
        <v>14976</v>
      </c>
      <c r="F9978" s="53" t="s">
        <v>201</v>
      </c>
    </row>
    <row r="9979" spans="1:6" x14ac:dyDescent="0.2">
      <c r="A9979" s="202" t="s">
        <v>16509</v>
      </c>
      <c r="B9979" s="203">
        <v>153.05000000000001</v>
      </c>
      <c r="D9979" s="53" t="s">
        <v>14978</v>
      </c>
      <c r="E9979" s="55" t="s">
        <v>14979</v>
      </c>
      <c r="F9979" s="53" t="s">
        <v>201</v>
      </c>
    </row>
    <row r="9980" spans="1:6" x14ac:dyDescent="0.2">
      <c r="A9980" s="202" t="s">
        <v>16510</v>
      </c>
      <c r="B9980" s="203">
        <v>180.87</v>
      </c>
      <c r="D9980" s="53" t="s">
        <v>14980</v>
      </c>
      <c r="E9980" s="55" t="s">
        <v>14979</v>
      </c>
      <c r="F9980" s="53" t="s">
        <v>201</v>
      </c>
    </row>
    <row r="9981" spans="1:6" x14ac:dyDescent="0.2">
      <c r="A9981" s="202" t="s">
        <v>16512</v>
      </c>
      <c r="B9981" s="203">
        <v>175.65</v>
      </c>
      <c r="D9981" s="53" t="s">
        <v>14981</v>
      </c>
      <c r="E9981" s="55" t="s">
        <v>14982</v>
      </c>
      <c r="F9981" s="53" t="s">
        <v>201</v>
      </c>
    </row>
    <row r="9982" spans="1:6" x14ac:dyDescent="0.2">
      <c r="A9982" s="202" t="s">
        <v>16513</v>
      </c>
      <c r="B9982" s="203">
        <v>228.9</v>
      </c>
      <c r="D9982" s="53" t="s">
        <v>14983</v>
      </c>
      <c r="E9982" s="55" t="s">
        <v>14982</v>
      </c>
      <c r="F9982" s="53" t="s">
        <v>201</v>
      </c>
    </row>
    <row r="9983" spans="1:6" x14ac:dyDescent="0.2">
      <c r="A9983" s="202" t="s">
        <v>16515</v>
      </c>
      <c r="B9983" s="203">
        <v>223.68</v>
      </c>
      <c r="D9983" s="53" t="s">
        <v>14984</v>
      </c>
      <c r="E9983" s="55" t="s">
        <v>14985</v>
      </c>
      <c r="F9983" s="53" t="s">
        <v>201</v>
      </c>
    </row>
    <row r="9984" spans="1:6" x14ac:dyDescent="0.2">
      <c r="A9984" s="202" t="s">
        <v>16516</v>
      </c>
      <c r="B9984" s="203">
        <v>122.96</v>
      </c>
      <c r="D9984" s="53" t="s">
        <v>14986</v>
      </c>
      <c r="E9984" s="55" t="s">
        <v>14985</v>
      </c>
      <c r="F9984" s="53" t="s">
        <v>201</v>
      </c>
    </row>
    <row r="9985" spans="1:6" x14ac:dyDescent="0.2">
      <c r="A9985" s="202" t="s">
        <v>16518</v>
      </c>
      <c r="B9985" s="203">
        <v>117.3</v>
      </c>
      <c r="D9985" s="53" t="s">
        <v>14987</v>
      </c>
      <c r="E9985" s="55" t="s">
        <v>14988</v>
      </c>
      <c r="F9985" s="53" t="s">
        <v>201</v>
      </c>
    </row>
    <row r="9986" spans="1:6" x14ac:dyDescent="0.2">
      <c r="A9986" s="202" t="s">
        <v>16519</v>
      </c>
      <c r="B9986" s="203">
        <v>160.18</v>
      </c>
      <c r="D9986" s="53" t="s">
        <v>14989</v>
      </c>
      <c r="E9986" s="55" t="s">
        <v>14988</v>
      </c>
      <c r="F9986" s="53" t="s">
        <v>201</v>
      </c>
    </row>
    <row r="9987" spans="1:6" x14ac:dyDescent="0.2">
      <c r="A9987" s="202" t="s">
        <v>16521</v>
      </c>
      <c r="B9987" s="203">
        <v>154.52000000000001</v>
      </c>
      <c r="D9987" s="53" t="s">
        <v>14990</v>
      </c>
      <c r="E9987" s="55" t="s">
        <v>14991</v>
      </c>
      <c r="F9987" s="53" t="s">
        <v>201</v>
      </c>
    </row>
    <row r="9988" spans="1:6" x14ac:dyDescent="0.2">
      <c r="A9988" s="202" t="s">
        <v>16522</v>
      </c>
      <c r="B9988" s="203">
        <v>197.4</v>
      </c>
      <c r="D9988" s="53" t="s">
        <v>14992</v>
      </c>
      <c r="E9988" s="55" t="s">
        <v>14991</v>
      </c>
      <c r="F9988" s="53" t="s">
        <v>201</v>
      </c>
    </row>
    <row r="9989" spans="1:6" x14ac:dyDescent="0.2">
      <c r="A9989" s="202" t="s">
        <v>16524</v>
      </c>
      <c r="B9989" s="203">
        <v>191.74</v>
      </c>
      <c r="D9989" s="53" t="s">
        <v>14993</v>
      </c>
      <c r="E9989" s="55" t="s">
        <v>14994</v>
      </c>
      <c r="F9989" s="53" t="s">
        <v>201</v>
      </c>
    </row>
    <row r="9990" spans="1:6" x14ac:dyDescent="0.2">
      <c r="A9990" s="202" t="s">
        <v>16525</v>
      </c>
      <c r="B9990" s="203">
        <v>241.14</v>
      </c>
      <c r="D9990" s="53" t="s">
        <v>14995</v>
      </c>
      <c r="E9990" s="55" t="s">
        <v>14994</v>
      </c>
      <c r="F9990" s="53" t="s">
        <v>201</v>
      </c>
    </row>
    <row r="9991" spans="1:6" x14ac:dyDescent="0.2">
      <c r="A9991" s="202" t="s">
        <v>16527</v>
      </c>
      <c r="B9991" s="203">
        <v>234.62</v>
      </c>
      <c r="D9991" s="53" t="s">
        <v>14996</v>
      </c>
      <c r="E9991" s="55" t="s">
        <v>14997</v>
      </c>
      <c r="F9991" s="53" t="s">
        <v>201</v>
      </c>
    </row>
    <row r="9992" spans="1:6" x14ac:dyDescent="0.2">
      <c r="A9992" s="202" t="s">
        <v>16528</v>
      </c>
      <c r="B9992" s="203">
        <v>278.36</v>
      </c>
      <c r="D9992" s="53" t="s">
        <v>14998</v>
      </c>
      <c r="E9992" s="55" t="s">
        <v>14997</v>
      </c>
      <c r="F9992" s="53" t="s">
        <v>201</v>
      </c>
    </row>
    <row r="9993" spans="1:6" x14ac:dyDescent="0.2">
      <c r="A9993" s="202" t="s">
        <v>16530</v>
      </c>
      <c r="B9993" s="203">
        <v>271.83999999999997</v>
      </c>
      <c r="D9993" s="53" t="s">
        <v>14999</v>
      </c>
      <c r="E9993" s="55" t="s">
        <v>15000</v>
      </c>
      <c r="F9993" s="53" t="s">
        <v>201</v>
      </c>
    </row>
    <row r="9994" spans="1:6" x14ac:dyDescent="0.2">
      <c r="A9994" s="202" t="s">
        <v>16531</v>
      </c>
      <c r="B9994" s="203">
        <v>181.37</v>
      </c>
      <c r="D9994" s="53" t="s">
        <v>15001</v>
      </c>
      <c r="E9994" s="55" t="s">
        <v>15000</v>
      </c>
      <c r="F9994" s="53" t="s">
        <v>201</v>
      </c>
    </row>
    <row r="9995" spans="1:6" x14ac:dyDescent="0.2">
      <c r="A9995" s="202" t="s">
        <v>16533</v>
      </c>
      <c r="B9995" s="203">
        <v>167.44</v>
      </c>
      <c r="D9995" s="53" t="s">
        <v>15002</v>
      </c>
      <c r="E9995" s="55" t="s">
        <v>15003</v>
      </c>
      <c r="F9995" s="53" t="s">
        <v>201</v>
      </c>
    </row>
    <row r="9996" spans="1:6" x14ac:dyDescent="0.2">
      <c r="A9996" s="202" t="s">
        <v>16534</v>
      </c>
      <c r="B9996" s="203">
        <v>203.97</v>
      </c>
      <c r="D9996" s="53" t="s">
        <v>15004</v>
      </c>
      <c r="E9996" s="55" t="s">
        <v>15003</v>
      </c>
      <c r="F9996" s="53" t="s">
        <v>201</v>
      </c>
    </row>
    <row r="9997" spans="1:6" x14ac:dyDescent="0.2">
      <c r="A9997" s="202" t="s">
        <v>16536</v>
      </c>
      <c r="B9997" s="203">
        <v>190.04</v>
      </c>
      <c r="D9997" s="53" t="s">
        <v>15005</v>
      </c>
      <c r="E9997" s="55" t="s">
        <v>15006</v>
      </c>
      <c r="F9997" s="53" t="s">
        <v>201</v>
      </c>
    </row>
    <row r="9998" spans="1:6" x14ac:dyDescent="0.2">
      <c r="A9998" s="202" t="s">
        <v>16537</v>
      </c>
      <c r="B9998" s="203">
        <v>226.57</v>
      </c>
      <c r="D9998" s="53" t="s">
        <v>15007</v>
      </c>
      <c r="E9998" s="55" t="s">
        <v>15006</v>
      </c>
      <c r="F9998" s="53" t="s">
        <v>201</v>
      </c>
    </row>
    <row r="9999" spans="1:6" x14ac:dyDescent="0.2">
      <c r="A9999" s="202" t="s">
        <v>16539</v>
      </c>
      <c r="B9999" s="203">
        <v>212.65</v>
      </c>
      <c r="D9999" s="53" t="s">
        <v>15008</v>
      </c>
      <c r="E9999" s="55" t="s">
        <v>15009</v>
      </c>
      <c r="F9999" s="53" t="s">
        <v>201</v>
      </c>
    </row>
    <row r="10000" spans="1:6" x14ac:dyDescent="0.2">
      <c r="A10000" s="202" t="s">
        <v>16540</v>
      </c>
      <c r="B10000" s="203">
        <v>249.17</v>
      </c>
      <c r="D10000" s="53" t="s">
        <v>15010</v>
      </c>
      <c r="E10000" s="55" t="s">
        <v>15009</v>
      </c>
      <c r="F10000" s="53" t="s">
        <v>201</v>
      </c>
    </row>
    <row r="10001" spans="1:6" x14ac:dyDescent="0.2">
      <c r="A10001" s="202" t="s">
        <v>16542</v>
      </c>
      <c r="B10001" s="203">
        <v>235.25</v>
      </c>
      <c r="D10001" s="53" t="s">
        <v>15011</v>
      </c>
      <c r="E10001" s="55" t="s">
        <v>15012</v>
      </c>
      <c r="F10001" s="53" t="s">
        <v>201</v>
      </c>
    </row>
    <row r="10002" spans="1:6" x14ac:dyDescent="0.2">
      <c r="A10002" s="202" t="s">
        <v>16543</v>
      </c>
      <c r="B10002" s="203">
        <v>297.20999999999998</v>
      </c>
      <c r="D10002" s="53" t="s">
        <v>15013</v>
      </c>
      <c r="E10002" s="55" t="s">
        <v>15012</v>
      </c>
      <c r="F10002" s="53" t="s">
        <v>201</v>
      </c>
    </row>
    <row r="10003" spans="1:6" x14ac:dyDescent="0.2">
      <c r="A10003" s="202" t="s">
        <v>16545</v>
      </c>
      <c r="B10003" s="203">
        <v>283.27999999999997</v>
      </c>
      <c r="D10003" s="53" t="s">
        <v>15014</v>
      </c>
      <c r="E10003" s="55" t="s">
        <v>15015</v>
      </c>
      <c r="F10003" s="53" t="s">
        <v>201</v>
      </c>
    </row>
    <row r="10004" spans="1:6" x14ac:dyDescent="0.2">
      <c r="A10004" s="202" t="s">
        <v>16546</v>
      </c>
      <c r="B10004" s="203">
        <v>191.26</v>
      </c>
      <c r="D10004" s="53" t="s">
        <v>15016</v>
      </c>
      <c r="E10004" s="55" t="s">
        <v>15015</v>
      </c>
      <c r="F10004" s="53" t="s">
        <v>201</v>
      </c>
    </row>
    <row r="10005" spans="1:6" x14ac:dyDescent="0.2">
      <c r="A10005" s="202" t="s">
        <v>16548</v>
      </c>
      <c r="B10005" s="203">
        <v>176.9</v>
      </c>
      <c r="D10005" s="53" t="s">
        <v>15017</v>
      </c>
      <c r="E10005" s="55" t="s">
        <v>15018</v>
      </c>
      <c r="F10005" s="53" t="s">
        <v>201</v>
      </c>
    </row>
    <row r="10006" spans="1:6" x14ac:dyDescent="0.2">
      <c r="A10006" s="202" t="s">
        <v>16549</v>
      </c>
      <c r="B10006" s="203">
        <v>228.48</v>
      </c>
      <c r="D10006" s="53" t="s">
        <v>15019</v>
      </c>
      <c r="E10006" s="55" t="s">
        <v>15018</v>
      </c>
      <c r="F10006" s="53" t="s">
        <v>201</v>
      </c>
    </row>
    <row r="10007" spans="1:6" x14ac:dyDescent="0.2">
      <c r="A10007" s="202" t="s">
        <v>16551</v>
      </c>
      <c r="B10007" s="203">
        <v>214.12</v>
      </c>
      <c r="D10007" s="53" t="s">
        <v>15020</v>
      </c>
      <c r="E10007" s="55" t="s">
        <v>15021</v>
      </c>
      <c r="F10007" s="53" t="s">
        <v>201</v>
      </c>
    </row>
    <row r="10008" spans="1:6" x14ac:dyDescent="0.2">
      <c r="A10008" s="202" t="s">
        <v>16552</v>
      </c>
      <c r="B10008" s="203">
        <v>265.7</v>
      </c>
      <c r="D10008" s="53" t="s">
        <v>15022</v>
      </c>
      <c r="E10008" s="55" t="s">
        <v>15021</v>
      </c>
      <c r="F10008" s="53" t="s">
        <v>201</v>
      </c>
    </row>
    <row r="10009" spans="1:6" x14ac:dyDescent="0.2">
      <c r="A10009" s="202" t="s">
        <v>16554</v>
      </c>
      <c r="B10009" s="203">
        <v>251.34</v>
      </c>
      <c r="D10009" s="53" t="s">
        <v>15023</v>
      </c>
      <c r="E10009" s="55" t="s">
        <v>15024</v>
      </c>
      <c r="F10009" s="53" t="s">
        <v>201</v>
      </c>
    </row>
    <row r="10010" spans="1:6" x14ac:dyDescent="0.2">
      <c r="A10010" s="202" t="s">
        <v>16555</v>
      </c>
      <c r="B10010" s="203">
        <v>325.76</v>
      </c>
      <c r="D10010" s="53" t="s">
        <v>15025</v>
      </c>
      <c r="E10010" s="55" t="s">
        <v>15024</v>
      </c>
      <c r="F10010" s="53" t="s">
        <v>201</v>
      </c>
    </row>
    <row r="10011" spans="1:6" x14ac:dyDescent="0.2">
      <c r="A10011" s="202" t="s">
        <v>16557</v>
      </c>
      <c r="B10011" s="203">
        <v>308.35000000000002</v>
      </c>
      <c r="D10011" s="53" t="s">
        <v>15026</v>
      </c>
      <c r="E10011" s="55" t="s">
        <v>15027</v>
      </c>
      <c r="F10011" s="53" t="s">
        <v>201</v>
      </c>
    </row>
    <row r="10012" spans="1:6" x14ac:dyDescent="0.2">
      <c r="A10012" s="202" t="s">
        <v>16558</v>
      </c>
      <c r="B10012" s="203">
        <v>362.98</v>
      </c>
      <c r="D10012" s="53" t="s">
        <v>15028</v>
      </c>
      <c r="E10012" s="55" t="s">
        <v>15027</v>
      </c>
      <c r="F10012" s="53" t="s">
        <v>201</v>
      </c>
    </row>
    <row r="10013" spans="1:6" x14ac:dyDescent="0.2">
      <c r="A10013" s="202" t="s">
        <v>16560</v>
      </c>
      <c r="B10013" s="203">
        <v>345.57</v>
      </c>
      <c r="D10013" s="53" t="s">
        <v>15029</v>
      </c>
      <c r="E10013" s="55" t="s">
        <v>15030</v>
      </c>
      <c r="F10013" s="53" t="s">
        <v>201</v>
      </c>
    </row>
    <row r="10014" spans="1:6" x14ac:dyDescent="0.2">
      <c r="A10014" s="202" t="s">
        <v>16561</v>
      </c>
      <c r="B10014" s="203">
        <v>2615.7199999999998</v>
      </c>
      <c r="D10014" s="53" t="s">
        <v>15031</v>
      </c>
      <c r="E10014" s="55" t="s">
        <v>15030</v>
      </c>
      <c r="F10014" s="53" t="s">
        <v>201</v>
      </c>
    </row>
    <row r="10015" spans="1:6" x14ac:dyDescent="0.2">
      <c r="A10015" s="202" t="s">
        <v>16563</v>
      </c>
      <c r="B10015" s="203">
        <v>2384.56</v>
      </c>
      <c r="D10015" s="53" t="s">
        <v>15032</v>
      </c>
      <c r="E10015" s="55" t="s">
        <v>15033</v>
      </c>
      <c r="F10015" s="53" t="s">
        <v>201</v>
      </c>
    </row>
    <row r="10016" spans="1:6" x14ac:dyDescent="0.2">
      <c r="A10016" s="202" t="s">
        <v>16564</v>
      </c>
      <c r="B10016" s="203">
        <v>3088.64</v>
      </c>
      <c r="D10016" s="53" t="s">
        <v>15034</v>
      </c>
      <c r="E10016" s="55" t="s">
        <v>15033</v>
      </c>
      <c r="F10016" s="53" t="s">
        <v>201</v>
      </c>
    </row>
    <row r="10017" spans="1:6" x14ac:dyDescent="0.2">
      <c r="A10017" s="202" t="s">
        <v>16566</v>
      </c>
      <c r="B10017" s="203">
        <v>2818.9</v>
      </c>
      <c r="D10017" s="53" t="s">
        <v>15035</v>
      </c>
      <c r="E10017" s="55" t="s">
        <v>15036</v>
      </c>
      <c r="F10017" s="53" t="s">
        <v>201</v>
      </c>
    </row>
    <row r="10018" spans="1:6" x14ac:dyDescent="0.2">
      <c r="A10018" s="202" t="s">
        <v>16567</v>
      </c>
      <c r="B10018" s="203">
        <v>4020.26</v>
      </c>
      <c r="D10018" s="53" t="s">
        <v>15037</v>
      </c>
      <c r="E10018" s="55" t="s">
        <v>15036</v>
      </c>
      <c r="F10018" s="53" t="s">
        <v>201</v>
      </c>
    </row>
    <row r="10019" spans="1:6" x14ac:dyDescent="0.2">
      <c r="A10019" s="202" t="s">
        <v>16569</v>
      </c>
      <c r="B10019" s="203">
        <v>3726.37</v>
      </c>
      <c r="D10019" s="53" t="s">
        <v>15038</v>
      </c>
      <c r="E10019" s="55" t="s">
        <v>15039</v>
      </c>
      <c r="F10019" s="53" t="s">
        <v>430</v>
      </c>
    </row>
    <row r="10020" spans="1:6" x14ac:dyDescent="0.2">
      <c r="A10020" s="202" t="s">
        <v>16570</v>
      </c>
      <c r="B10020" s="203">
        <v>4780.74</v>
      </c>
      <c r="D10020" s="53" t="s">
        <v>15040</v>
      </c>
      <c r="E10020" s="55" t="s">
        <v>15039</v>
      </c>
      <c r="F10020" s="53" t="s">
        <v>430</v>
      </c>
    </row>
    <row r="10021" spans="1:6" x14ac:dyDescent="0.2">
      <c r="A10021" s="202" t="s">
        <v>16572</v>
      </c>
      <c r="B10021" s="203">
        <v>4385.33</v>
      </c>
      <c r="D10021" s="53" t="s">
        <v>15041</v>
      </c>
      <c r="E10021" s="55" t="s">
        <v>15042</v>
      </c>
      <c r="F10021" s="53" t="s">
        <v>430</v>
      </c>
    </row>
    <row r="10022" spans="1:6" x14ac:dyDescent="0.2">
      <c r="A10022" s="202" t="s">
        <v>16573</v>
      </c>
      <c r="B10022" s="203">
        <v>5645.01</v>
      </c>
      <c r="D10022" s="53" t="s">
        <v>15043</v>
      </c>
      <c r="E10022" s="55" t="s">
        <v>15042</v>
      </c>
      <c r="F10022" s="53" t="s">
        <v>430</v>
      </c>
    </row>
    <row r="10023" spans="1:6" x14ac:dyDescent="0.2">
      <c r="A10023" s="202" t="s">
        <v>16575</v>
      </c>
      <c r="B10023" s="203">
        <v>5134.37</v>
      </c>
      <c r="D10023" s="53" t="s">
        <v>15044</v>
      </c>
      <c r="E10023" s="55" t="s">
        <v>15045</v>
      </c>
      <c r="F10023" s="53" t="s">
        <v>430</v>
      </c>
    </row>
    <row r="10024" spans="1:6" x14ac:dyDescent="0.2">
      <c r="A10024" s="202" t="s">
        <v>16576</v>
      </c>
      <c r="B10024" s="203">
        <v>967.18</v>
      </c>
      <c r="D10024" s="53" t="s">
        <v>15046</v>
      </c>
      <c r="E10024" s="55" t="s">
        <v>15045</v>
      </c>
      <c r="F10024" s="53" t="s">
        <v>430</v>
      </c>
    </row>
    <row r="10025" spans="1:6" x14ac:dyDescent="0.2">
      <c r="A10025" s="202" t="s">
        <v>16578</v>
      </c>
      <c r="B10025" s="203">
        <v>870.98</v>
      </c>
      <c r="D10025" s="53" t="s">
        <v>15047</v>
      </c>
      <c r="E10025" s="55" t="s">
        <v>15048</v>
      </c>
      <c r="F10025" s="53" t="s">
        <v>430</v>
      </c>
    </row>
    <row r="10026" spans="1:6" x14ac:dyDescent="0.2">
      <c r="A10026" s="202" t="s">
        <v>16579</v>
      </c>
      <c r="B10026" s="203">
        <v>1131.57</v>
      </c>
      <c r="D10026" s="53" t="s">
        <v>15049</v>
      </c>
      <c r="E10026" s="55" t="s">
        <v>15048</v>
      </c>
      <c r="F10026" s="53" t="s">
        <v>430</v>
      </c>
    </row>
    <row r="10027" spans="1:6" x14ac:dyDescent="0.2">
      <c r="A10027" s="202" t="s">
        <v>16581</v>
      </c>
      <c r="B10027" s="203">
        <v>1019.32</v>
      </c>
      <c r="D10027" s="53" t="s">
        <v>15050</v>
      </c>
      <c r="E10027" s="55" t="s">
        <v>15051</v>
      </c>
      <c r="F10027" s="53" t="s">
        <v>430</v>
      </c>
    </row>
    <row r="10028" spans="1:6" x14ac:dyDescent="0.2">
      <c r="A10028" s="202" t="s">
        <v>16582</v>
      </c>
      <c r="B10028" s="203">
        <v>1523.49</v>
      </c>
      <c r="D10028" s="53" t="s">
        <v>15052</v>
      </c>
      <c r="E10028" s="55" t="s">
        <v>15051</v>
      </c>
      <c r="F10028" s="53" t="s">
        <v>430</v>
      </c>
    </row>
    <row r="10029" spans="1:6" x14ac:dyDescent="0.2">
      <c r="A10029" s="202" t="s">
        <v>16584</v>
      </c>
      <c r="B10029" s="203">
        <v>1358.94</v>
      </c>
      <c r="D10029" s="53" t="s">
        <v>15053</v>
      </c>
      <c r="E10029" s="55" t="s">
        <v>15054</v>
      </c>
      <c r="F10029" s="53" t="s">
        <v>430</v>
      </c>
    </row>
    <row r="10030" spans="1:6" x14ac:dyDescent="0.2">
      <c r="A10030" s="202" t="s">
        <v>16585</v>
      </c>
      <c r="B10030" s="203">
        <v>2687.92</v>
      </c>
      <c r="D10030" s="53" t="s">
        <v>15055</v>
      </c>
      <c r="E10030" s="55" t="s">
        <v>15054</v>
      </c>
      <c r="F10030" s="53" t="s">
        <v>430</v>
      </c>
    </row>
    <row r="10031" spans="1:6" x14ac:dyDescent="0.2">
      <c r="A10031" s="202" t="s">
        <v>16587</v>
      </c>
      <c r="B10031" s="203">
        <v>2447.12</v>
      </c>
      <c r="D10031" s="53" t="s">
        <v>15056</v>
      </c>
      <c r="E10031" s="55" t="s">
        <v>15057</v>
      </c>
      <c r="F10031" s="53" t="s">
        <v>201</v>
      </c>
    </row>
    <row r="10032" spans="1:6" x14ac:dyDescent="0.2">
      <c r="A10032" s="202" t="s">
        <v>16588</v>
      </c>
      <c r="B10032" s="203">
        <v>3172.88</v>
      </c>
      <c r="D10032" s="53" t="s">
        <v>15058</v>
      </c>
      <c r="E10032" s="55" t="s">
        <v>15057</v>
      </c>
      <c r="F10032" s="53" t="s">
        <v>201</v>
      </c>
    </row>
    <row r="10033" spans="1:6" x14ac:dyDescent="0.2">
      <c r="A10033" s="202" t="s">
        <v>16590</v>
      </c>
      <c r="B10033" s="203">
        <v>2891.91</v>
      </c>
      <c r="D10033" s="53" t="s">
        <v>15059</v>
      </c>
      <c r="E10033" s="55" t="s">
        <v>15060</v>
      </c>
      <c r="F10033" s="53" t="s">
        <v>201</v>
      </c>
    </row>
    <row r="10034" spans="1:6" x14ac:dyDescent="0.2">
      <c r="A10034" s="202" t="s">
        <v>16591</v>
      </c>
      <c r="B10034" s="203">
        <v>4112.0600000000004</v>
      </c>
      <c r="D10034" s="53" t="s">
        <v>15061</v>
      </c>
      <c r="E10034" s="55" t="s">
        <v>15060</v>
      </c>
      <c r="F10034" s="53" t="s">
        <v>201</v>
      </c>
    </row>
    <row r="10035" spans="1:6" x14ac:dyDescent="0.2">
      <c r="A10035" s="202" t="s">
        <v>16593</v>
      </c>
      <c r="B10035" s="203">
        <v>3805.92</v>
      </c>
      <c r="D10035" s="53" t="s">
        <v>15062</v>
      </c>
      <c r="E10035" s="55" t="s">
        <v>15063</v>
      </c>
      <c r="F10035" s="53" t="s">
        <v>201</v>
      </c>
    </row>
    <row r="10036" spans="1:6" x14ac:dyDescent="0.2">
      <c r="A10036" s="202" t="s">
        <v>16594</v>
      </c>
      <c r="B10036" s="203">
        <v>4904.22</v>
      </c>
      <c r="D10036" s="53" t="s">
        <v>15064</v>
      </c>
      <c r="E10036" s="55" t="s">
        <v>15063</v>
      </c>
      <c r="F10036" s="53" t="s">
        <v>201</v>
      </c>
    </row>
    <row r="10037" spans="1:6" x14ac:dyDescent="0.2">
      <c r="A10037" s="202" t="s">
        <v>16596</v>
      </c>
      <c r="B10037" s="203">
        <v>4492.34</v>
      </c>
      <c r="D10037" s="53" t="s">
        <v>15065</v>
      </c>
      <c r="E10037" s="55" t="s">
        <v>15066</v>
      </c>
      <c r="F10037" s="53" t="s">
        <v>201</v>
      </c>
    </row>
    <row r="10038" spans="1:6" x14ac:dyDescent="0.2">
      <c r="A10038" s="202" t="s">
        <v>16597</v>
      </c>
      <c r="B10038" s="203">
        <v>5804.51</v>
      </c>
      <c r="D10038" s="53" t="s">
        <v>15067</v>
      </c>
      <c r="E10038" s="55" t="s">
        <v>15066</v>
      </c>
      <c r="F10038" s="53" t="s">
        <v>201</v>
      </c>
    </row>
    <row r="10039" spans="1:6" x14ac:dyDescent="0.2">
      <c r="A10039" s="202" t="s">
        <v>16599</v>
      </c>
      <c r="B10039" s="203">
        <v>5272.59</v>
      </c>
      <c r="D10039" s="53" t="s">
        <v>15068</v>
      </c>
      <c r="E10039" s="55" t="s">
        <v>15069</v>
      </c>
      <c r="F10039" s="53" t="s">
        <v>201</v>
      </c>
    </row>
    <row r="10040" spans="1:6" x14ac:dyDescent="0.2">
      <c r="A10040" s="202" t="s">
        <v>16600</v>
      </c>
      <c r="B10040" s="203">
        <v>390</v>
      </c>
      <c r="D10040" s="53" t="s">
        <v>15070</v>
      </c>
      <c r="E10040" s="55" t="s">
        <v>15069</v>
      </c>
      <c r="F10040" s="53" t="s">
        <v>201</v>
      </c>
    </row>
    <row r="10041" spans="1:6" x14ac:dyDescent="0.2">
      <c r="A10041" s="202" t="s">
        <v>16602</v>
      </c>
      <c r="B10041" s="203">
        <v>390</v>
      </c>
      <c r="D10041" s="53" t="s">
        <v>15071</v>
      </c>
      <c r="E10041" s="55" t="s">
        <v>15072</v>
      </c>
      <c r="F10041" s="53" t="s">
        <v>201</v>
      </c>
    </row>
    <row r="10042" spans="1:6" x14ac:dyDescent="0.2">
      <c r="A10042" s="202" t="s">
        <v>16603</v>
      </c>
      <c r="B10042" s="203">
        <v>400</v>
      </c>
      <c r="D10042" s="53" t="s">
        <v>15073</v>
      </c>
      <c r="E10042" s="55" t="s">
        <v>15072</v>
      </c>
      <c r="F10042" s="53" t="s">
        <v>201</v>
      </c>
    </row>
    <row r="10043" spans="1:6" x14ac:dyDescent="0.2">
      <c r="A10043" s="202" t="s">
        <v>16605</v>
      </c>
      <c r="B10043" s="203">
        <v>400</v>
      </c>
      <c r="D10043" s="53" t="s">
        <v>15074</v>
      </c>
      <c r="E10043" s="55" t="s">
        <v>15075</v>
      </c>
      <c r="F10043" s="53" t="s">
        <v>201</v>
      </c>
    </row>
    <row r="10044" spans="1:6" x14ac:dyDescent="0.2">
      <c r="A10044" s="202" t="s">
        <v>16606</v>
      </c>
      <c r="B10044" s="203">
        <v>430</v>
      </c>
      <c r="D10044" s="53" t="s">
        <v>15076</v>
      </c>
      <c r="E10044" s="55" t="s">
        <v>15075</v>
      </c>
      <c r="F10044" s="53" t="s">
        <v>201</v>
      </c>
    </row>
    <row r="10045" spans="1:6" x14ac:dyDescent="0.2">
      <c r="A10045" s="202" t="s">
        <v>16608</v>
      </c>
      <c r="B10045" s="203">
        <v>430</v>
      </c>
      <c r="D10045" s="53" t="s">
        <v>15077</v>
      </c>
      <c r="E10045" s="55" t="s">
        <v>15078</v>
      </c>
      <c r="F10045" s="53" t="s">
        <v>201</v>
      </c>
    </row>
    <row r="10046" spans="1:6" x14ac:dyDescent="0.2">
      <c r="A10046" s="202" t="s">
        <v>16609</v>
      </c>
      <c r="B10046" s="203">
        <v>436</v>
      </c>
      <c r="D10046" s="53" t="s">
        <v>15079</v>
      </c>
      <c r="E10046" s="55" t="s">
        <v>15078</v>
      </c>
      <c r="F10046" s="53" t="s">
        <v>201</v>
      </c>
    </row>
    <row r="10047" spans="1:6" x14ac:dyDescent="0.2">
      <c r="A10047" s="202" t="s">
        <v>16611</v>
      </c>
      <c r="B10047" s="203">
        <v>436</v>
      </c>
      <c r="D10047" s="53" t="s">
        <v>15080</v>
      </c>
      <c r="E10047" s="55" t="s">
        <v>15081</v>
      </c>
      <c r="F10047" s="53" t="s">
        <v>430</v>
      </c>
    </row>
    <row r="10048" spans="1:6" x14ac:dyDescent="0.2">
      <c r="A10048" s="202" t="s">
        <v>16612</v>
      </c>
      <c r="B10048" s="203">
        <v>450</v>
      </c>
      <c r="D10048" s="53" t="s">
        <v>15082</v>
      </c>
      <c r="E10048" s="55" t="s">
        <v>15081</v>
      </c>
      <c r="F10048" s="53" t="s">
        <v>430</v>
      </c>
    </row>
    <row r="10049" spans="1:6" x14ac:dyDescent="0.2">
      <c r="A10049" s="202" t="s">
        <v>16614</v>
      </c>
      <c r="B10049" s="203">
        <v>450</v>
      </c>
      <c r="D10049" s="53" t="s">
        <v>15083</v>
      </c>
      <c r="E10049" s="55" t="s">
        <v>15084</v>
      </c>
      <c r="F10049" s="53" t="s">
        <v>83</v>
      </c>
    </row>
    <row r="10050" spans="1:6" x14ac:dyDescent="0.2">
      <c r="A10050" s="202" t="s">
        <v>16615</v>
      </c>
      <c r="B10050" s="203">
        <v>470</v>
      </c>
      <c r="D10050" s="53" t="s">
        <v>15085</v>
      </c>
      <c r="E10050" s="55" t="s">
        <v>15084</v>
      </c>
      <c r="F10050" s="53" t="s">
        <v>83</v>
      </c>
    </row>
    <row r="10051" spans="1:6" x14ac:dyDescent="0.2">
      <c r="A10051" s="202" t="s">
        <v>16617</v>
      </c>
      <c r="B10051" s="203">
        <v>470</v>
      </c>
      <c r="D10051" s="53" t="s">
        <v>15086</v>
      </c>
      <c r="E10051" s="55" t="s">
        <v>15087</v>
      </c>
      <c r="F10051" s="53" t="s">
        <v>83</v>
      </c>
    </row>
    <row r="10052" spans="1:6" x14ac:dyDescent="0.2">
      <c r="A10052" s="202" t="s">
        <v>16618</v>
      </c>
      <c r="B10052" s="203">
        <v>495</v>
      </c>
      <c r="D10052" s="53" t="s">
        <v>15088</v>
      </c>
      <c r="E10052" s="55" t="s">
        <v>15087</v>
      </c>
      <c r="F10052" s="53" t="s">
        <v>83</v>
      </c>
    </row>
    <row r="10053" spans="1:6" x14ac:dyDescent="0.2">
      <c r="A10053" s="202" t="s">
        <v>16620</v>
      </c>
      <c r="B10053" s="203">
        <v>495</v>
      </c>
      <c r="D10053" s="53" t="s">
        <v>15089</v>
      </c>
      <c r="E10053" s="55" t="s">
        <v>15090</v>
      </c>
      <c r="F10053" s="53" t="s">
        <v>83</v>
      </c>
    </row>
    <row r="10054" spans="1:6" x14ac:dyDescent="0.2">
      <c r="A10054" s="202" t="s">
        <v>16621</v>
      </c>
      <c r="B10054" s="203">
        <v>442.04</v>
      </c>
      <c r="D10054" s="53" t="s">
        <v>15091</v>
      </c>
      <c r="E10054" s="55" t="s">
        <v>15090</v>
      </c>
      <c r="F10054" s="53" t="s">
        <v>83</v>
      </c>
    </row>
    <row r="10055" spans="1:6" x14ac:dyDescent="0.2">
      <c r="A10055" s="202" t="s">
        <v>16623</v>
      </c>
      <c r="B10055" s="203">
        <v>442.04</v>
      </c>
      <c r="D10055" s="53" t="s">
        <v>15092</v>
      </c>
      <c r="E10055" s="55" t="s">
        <v>15093</v>
      </c>
      <c r="F10055" s="53" t="s">
        <v>83</v>
      </c>
    </row>
    <row r="10056" spans="1:6" x14ac:dyDescent="0.2">
      <c r="A10056" s="202" t="s">
        <v>16624</v>
      </c>
      <c r="B10056" s="203">
        <v>647.51</v>
      </c>
      <c r="D10056" s="53" t="s">
        <v>15094</v>
      </c>
      <c r="E10056" s="55" t="s">
        <v>15093</v>
      </c>
      <c r="F10056" s="53" t="s">
        <v>83</v>
      </c>
    </row>
    <row r="10057" spans="1:6" x14ac:dyDescent="0.2">
      <c r="A10057" s="202" t="s">
        <v>16626</v>
      </c>
      <c r="B10057" s="203">
        <v>622.4</v>
      </c>
      <c r="D10057" s="53" t="s">
        <v>15095</v>
      </c>
      <c r="E10057" s="55" t="s">
        <v>15096</v>
      </c>
      <c r="F10057" s="53" t="s">
        <v>83</v>
      </c>
    </row>
    <row r="10058" spans="1:6" x14ac:dyDescent="0.2">
      <c r="A10058" s="202" t="s">
        <v>16627</v>
      </c>
      <c r="B10058" s="203">
        <v>696.93</v>
      </c>
      <c r="D10058" s="53" t="s">
        <v>15097</v>
      </c>
      <c r="E10058" s="55" t="s">
        <v>15096</v>
      </c>
      <c r="F10058" s="53" t="s">
        <v>83</v>
      </c>
    </row>
    <row r="10059" spans="1:6" x14ac:dyDescent="0.2">
      <c r="A10059" s="202" t="s">
        <v>16629</v>
      </c>
      <c r="B10059" s="203">
        <v>671.82</v>
      </c>
      <c r="D10059" s="53" t="s">
        <v>15098</v>
      </c>
      <c r="E10059" s="55" t="s">
        <v>15099</v>
      </c>
      <c r="F10059" s="53" t="s">
        <v>83</v>
      </c>
    </row>
    <row r="10060" spans="1:6" x14ac:dyDescent="0.2">
      <c r="A10060" s="202" t="s">
        <v>16630</v>
      </c>
      <c r="B10060" s="203">
        <v>736.34</v>
      </c>
      <c r="D10060" s="53" t="s">
        <v>15100</v>
      </c>
      <c r="E10060" s="55" t="s">
        <v>15099</v>
      </c>
      <c r="F10060" s="53" t="s">
        <v>83</v>
      </c>
    </row>
    <row r="10061" spans="1:6" x14ac:dyDescent="0.2">
      <c r="A10061" s="202" t="s">
        <v>16632</v>
      </c>
      <c r="B10061" s="203">
        <v>711.24</v>
      </c>
      <c r="D10061" s="53" t="s">
        <v>15101</v>
      </c>
      <c r="E10061" s="55" t="s">
        <v>15102</v>
      </c>
      <c r="F10061" s="53" t="s">
        <v>83</v>
      </c>
    </row>
    <row r="10062" spans="1:6" x14ac:dyDescent="0.2">
      <c r="A10062" s="202" t="s">
        <v>16633</v>
      </c>
      <c r="B10062" s="203">
        <v>770.99</v>
      </c>
      <c r="D10062" s="53" t="s">
        <v>15103</v>
      </c>
      <c r="E10062" s="55" t="s">
        <v>15102</v>
      </c>
      <c r="F10062" s="53" t="s">
        <v>83</v>
      </c>
    </row>
    <row r="10063" spans="1:6" x14ac:dyDescent="0.2">
      <c r="A10063" s="202" t="s">
        <v>16635</v>
      </c>
      <c r="B10063" s="203">
        <v>745.89</v>
      </c>
      <c r="D10063" s="53" t="s">
        <v>15104</v>
      </c>
      <c r="E10063" s="55" t="s">
        <v>15105</v>
      </c>
      <c r="F10063" s="53" t="s">
        <v>83</v>
      </c>
    </row>
    <row r="10064" spans="1:6" x14ac:dyDescent="0.2">
      <c r="A10064" s="202" t="s">
        <v>16636</v>
      </c>
      <c r="B10064" s="203">
        <v>42</v>
      </c>
      <c r="D10064" s="53" t="s">
        <v>15106</v>
      </c>
      <c r="E10064" s="55" t="s">
        <v>15105</v>
      </c>
      <c r="F10064" s="53" t="s">
        <v>83</v>
      </c>
    </row>
    <row r="10065" spans="1:6" x14ac:dyDescent="0.2">
      <c r="A10065" s="202" t="s">
        <v>16638</v>
      </c>
      <c r="B10065" s="203">
        <v>42</v>
      </c>
      <c r="D10065" s="53" t="s">
        <v>15107</v>
      </c>
      <c r="E10065" s="55" t="s">
        <v>15108</v>
      </c>
      <c r="F10065" s="53" t="s">
        <v>83</v>
      </c>
    </row>
    <row r="10066" spans="1:6" x14ac:dyDescent="0.2">
      <c r="A10066" s="202" t="s">
        <v>16639</v>
      </c>
      <c r="B10066" s="203">
        <v>449.34</v>
      </c>
      <c r="D10066" s="53" t="s">
        <v>15109</v>
      </c>
      <c r="E10066" s="55" t="s">
        <v>15108</v>
      </c>
      <c r="F10066" s="53" t="s">
        <v>83</v>
      </c>
    </row>
    <row r="10067" spans="1:6" x14ac:dyDescent="0.2">
      <c r="A10067" s="202" t="s">
        <v>16641</v>
      </c>
      <c r="B10067" s="203">
        <v>437.31</v>
      </c>
      <c r="D10067" s="53" t="s">
        <v>15110</v>
      </c>
      <c r="E10067" s="55" t="s">
        <v>15111</v>
      </c>
      <c r="F10067" s="53" t="s">
        <v>83</v>
      </c>
    </row>
    <row r="10068" spans="1:6" x14ac:dyDescent="0.2">
      <c r="A10068" s="202" t="s">
        <v>16642</v>
      </c>
      <c r="B10068" s="203">
        <v>2360.6999999999998</v>
      </c>
      <c r="D10068" s="53" t="s">
        <v>15112</v>
      </c>
      <c r="E10068" s="55" t="s">
        <v>15111</v>
      </c>
      <c r="F10068" s="53" t="s">
        <v>83</v>
      </c>
    </row>
    <row r="10069" spans="1:6" x14ac:dyDescent="0.2">
      <c r="A10069" s="202" t="s">
        <v>16644</v>
      </c>
      <c r="B10069" s="203">
        <v>2255</v>
      </c>
      <c r="D10069" s="53" t="s">
        <v>15113</v>
      </c>
      <c r="E10069" s="55" t="s">
        <v>15114</v>
      </c>
      <c r="F10069" s="53" t="s">
        <v>83</v>
      </c>
    </row>
    <row r="10070" spans="1:6" x14ac:dyDescent="0.2">
      <c r="A10070" s="202" t="s">
        <v>16645</v>
      </c>
      <c r="B10070" s="203">
        <v>464.77</v>
      </c>
      <c r="D10070" s="53" t="s">
        <v>15115</v>
      </c>
      <c r="E10070" s="55" t="s">
        <v>15114</v>
      </c>
      <c r="F10070" s="53" t="s">
        <v>83</v>
      </c>
    </row>
    <row r="10071" spans="1:6" x14ac:dyDescent="0.2">
      <c r="A10071" s="202" t="s">
        <v>16647</v>
      </c>
      <c r="B10071" s="203">
        <v>452.74</v>
      </c>
      <c r="D10071" s="53" t="s">
        <v>15116</v>
      </c>
      <c r="E10071" s="55" t="s">
        <v>15117</v>
      </c>
      <c r="F10071" s="53" t="s">
        <v>83</v>
      </c>
    </row>
    <row r="10072" spans="1:6" x14ac:dyDescent="0.2">
      <c r="A10072" s="202" t="s">
        <v>16648</v>
      </c>
      <c r="B10072" s="203">
        <v>222.5</v>
      </c>
      <c r="D10072" s="53" t="s">
        <v>15118</v>
      </c>
      <c r="E10072" s="55" t="s">
        <v>15117</v>
      </c>
      <c r="F10072" s="53" t="s">
        <v>83</v>
      </c>
    </row>
    <row r="10073" spans="1:6" x14ac:dyDescent="0.2">
      <c r="A10073" s="202" t="s">
        <v>16650</v>
      </c>
      <c r="B10073" s="203">
        <v>216.87</v>
      </c>
      <c r="D10073" s="53" t="s">
        <v>15119</v>
      </c>
      <c r="E10073" s="55" t="s">
        <v>15120</v>
      </c>
      <c r="F10073" s="53" t="s">
        <v>83</v>
      </c>
    </row>
    <row r="10074" spans="1:6" x14ac:dyDescent="0.2">
      <c r="A10074" s="202" t="s">
        <v>16651</v>
      </c>
      <c r="B10074" s="203">
        <v>1890</v>
      </c>
      <c r="D10074" s="53" t="s">
        <v>15121</v>
      </c>
      <c r="E10074" s="55" t="s">
        <v>15120</v>
      </c>
      <c r="F10074" s="53" t="s">
        <v>83</v>
      </c>
    </row>
    <row r="10075" spans="1:6" x14ac:dyDescent="0.2">
      <c r="A10075" s="202" t="s">
        <v>16653</v>
      </c>
      <c r="B10075" s="203">
        <v>1784.3</v>
      </c>
      <c r="D10075" s="53" t="s">
        <v>15122</v>
      </c>
      <c r="E10075" s="55" t="s">
        <v>15123</v>
      </c>
      <c r="F10075" s="53" t="s">
        <v>83</v>
      </c>
    </row>
    <row r="10076" spans="1:6" x14ac:dyDescent="0.2">
      <c r="A10076" s="202" t="s">
        <v>16654</v>
      </c>
      <c r="B10076" s="203">
        <v>448.19</v>
      </c>
      <c r="D10076" s="53" t="s">
        <v>15124</v>
      </c>
      <c r="E10076" s="55" t="s">
        <v>15123</v>
      </c>
      <c r="F10076" s="53" t="s">
        <v>83</v>
      </c>
    </row>
    <row r="10077" spans="1:6" x14ac:dyDescent="0.2">
      <c r="A10077" s="202" t="s">
        <v>16656</v>
      </c>
      <c r="B10077" s="203">
        <v>408.1</v>
      </c>
      <c r="D10077" s="53" t="s">
        <v>15125</v>
      </c>
      <c r="E10077" s="55" t="s">
        <v>15126</v>
      </c>
      <c r="F10077" s="53" t="s">
        <v>83</v>
      </c>
    </row>
    <row r="10078" spans="1:6" x14ac:dyDescent="0.2">
      <c r="A10078" s="202" t="s">
        <v>16657</v>
      </c>
      <c r="B10078" s="203">
        <v>473.56</v>
      </c>
      <c r="D10078" s="53" t="s">
        <v>15127</v>
      </c>
      <c r="E10078" s="55" t="s">
        <v>15126</v>
      </c>
      <c r="F10078" s="53" t="s">
        <v>83</v>
      </c>
    </row>
    <row r="10079" spans="1:6" x14ac:dyDescent="0.2">
      <c r="A10079" s="202" t="s">
        <v>16659</v>
      </c>
      <c r="B10079" s="203">
        <v>462.54</v>
      </c>
      <c r="D10079" s="53" t="s">
        <v>15128</v>
      </c>
      <c r="E10079" s="55" t="s">
        <v>15129</v>
      </c>
      <c r="F10079" s="53" t="s">
        <v>83</v>
      </c>
    </row>
    <row r="10080" spans="1:6" x14ac:dyDescent="0.2">
      <c r="A10080" s="202" t="s">
        <v>16660</v>
      </c>
      <c r="B10080" s="203">
        <v>483.56</v>
      </c>
      <c r="D10080" s="53" t="s">
        <v>15130</v>
      </c>
      <c r="E10080" s="55" t="s">
        <v>15129</v>
      </c>
      <c r="F10080" s="53" t="s">
        <v>83</v>
      </c>
    </row>
    <row r="10081" spans="1:6" x14ac:dyDescent="0.2">
      <c r="A10081" s="202" t="s">
        <v>16662</v>
      </c>
      <c r="B10081" s="203">
        <v>472.54</v>
      </c>
      <c r="D10081" s="53" t="s">
        <v>15131</v>
      </c>
      <c r="E10081" s="55" t="s">
        <v>15132</v>
      </c>
      <c r="F10081" s="53" t="s">
        <v>83</v>
      </c>
    </row>
    <row r="10082" spans="1:6" x14ac:dyDescent="0.2">
      <c r="A10082" s="202" t="s">
        <v>16663</v>
      </c>
      <c r="B10082" s="203">
        <v>513.55999999999995</v>
      </c>
      <c r="D10082" s="53" t="s">
        <v>15133</v>
      </c>
      <c r="E10082" s="55" t="s">
        <v>15132</v>
      </c>
      <c r="F10082" s="53" t="s">
        <v>83</v>
      </c>
    </row>
    <row r="10083" spans="1:6" x14ac:dyDescent="0.2">
      <c r="A10083" s="202" t="s">
        <v>16665</v>
      </c>
      <c r="B10083" s="203">
        <v>502.54</v>
      </c>
      <c r="D10083" s="53" t="s">
        <v>15134</v>
      </c>
      <c r="E10083" s="55" t="s">
        <v>15135</v>
      </c>
      <c r="F10083" s="53" t="s">
        <v>83</v>
      </c>
    </row>
    <row r="10084" spans="1:6" x14ac:dyDescent="0.2">
      <c r="A10084" s="202" t="s">
        <v>16666</v>
      </c>
      <c r="B10084" s="203">
        <v>519.55999999999995</v>
      </c>
      <c r="D10084" s="53" t="s">
        <v>15136</v>
      </c>
      <c r="E10084" s="55" t="s">
        <v>15135</v>
      </c>
      <c r="F10084" s="53" t="s">
        <v>83</v>
      </c>
    </row>
    <row r="10085" spans="1:6" x14ac:dyDescent="0.2">
      <c r="A10085" s="202" t="s">
        <v>16668</v>
      </c>
      <c r="B10085" s="203">
        <v>508.54</v>
      </c>
      <c r="D10085" s="53" t="s">
        <v>15137</v>
      </c>
      <c r="E10085" s="55" t="s">
        <v>15138</v>
      </c>
      <c r="F10085" s="53" t="s">
        <v>83</v>
      </c>
    </row>
    <row r="10086" spans="1:6" x14ac:dyDescent="0.2">
      <c r="A10086" s="202" t="s">
        <v>16669</v>
      </c>
      <c r="B10086" s="203">
        <v>533.55999999999995</v>
      </c>
      <c r="D10086" s="53" t="s">
        <v>15139</v>
      </c>
      <c r="E10086" s="55" t="s">
        <v>15138</v>
      </c>
      <c r="F10086" s="53" t="s">
        <v>83</v>
      </c>
    </row>
    <row r="10087" spans="1:6" x14ac:dyDescent="0.2">
      <c r="A10087" s="202" t="s">
        <v>16671</v>
      </c>
      <c r="B10087" s="203">
        <v>522.54</v>
      </c>
      <c r="D10087" s="53" t="s">
        <v>15140</v>
      </c>
      <c r="E10087" s="55" t="s">
        <v>15141</v>
      </c>
      <c r="F10087" s="53" t="s">
        <v>83</v>
      </c>
    </row>
    <row r="10088" spans="1:6" x14ac:dyDescent="0.2">
      <c r="A10088" s="202" t="s">
        <v>16672</v>
      </c>
      <c r="B10088" s="203">
        <v>553.55999999999995</v>
      </c>
      <c r="D10088" s="53" t="s">
        <v>15142</v>
      </c>
      <c r="E10088" s="55" t="s">
        <v>15141</v>
      </c>
      <c r="F10088" s="53" t="s">
        <v>83</v>
      </c>
    </row>
    <row r="10089" spans="1:6" x14ac:dyDescent="0.2">
      <c r="A10089" s="202" t="s">
        <v>16674</v>
      </c>
      <c r="B10089" s="203">
        <v>542.54</v>
      </c>
      <c r="D10089" s="53" t="s">
        <v>15143</v>
      </c>
      <c r="E10089" s="55" t="s">
        <v>15144</v>
      </c>
      <c r="F10089" s="53" t="s">
        <v>83</v>
      </c>
    </row>
    <row r="10090" spans="1:6" x14ac:dyDescent="0.2">
      <c r="A10090" s="202" t="s">
        <v>16675</v>
      </c>
      <c r="B10090" s="203">
        <v>578.55999999999995</v>
      </c>
      <c r="D10090" s="53" t="s">
        <v>15145</v>
      </c>
      <c r="E10090" s="55" t="s">
        <v>15144</v>
      </c>
      <c r="F10090" s="53" t="s">
        <v>83</v>
      </c>
    </row>
    <row r="10091" spans="1:6" x14ac:dyDescent="0.2">
      <c r="A10091" s="202" t="s">
        <v>16677</v>
      </c>
      <c r="B10091" s="203">
        <v>567.54</v>
      </c>
      <c r="D10091" s="53" t="s">
        <v>15146</v>
      </c>
      <c r="E10091" s="55" t="s">
        <v>15147</v>
      </c>
      <c r="F10091" s="53" t="s">
        <v>83</v>
      </c>
    </row>
    <row r="10092" spans="1:6" x14ac:dyDescent="0.2">
      <c r="A10092" s="202" t="s">
        <v>16678</v>
      </c>
      <c r="B10092" s="203">
        <v>196.44</v>
      </c>
      <c r="D10092" s="53" t="s">
        <v>15148</v>
      </c>
      <c r="E10092" s="55" t="s">
        <v>15147</v>
      </c>
      <c r="F10092" s="53" t="s">
        <v>83</v>
      </c>
    </row>
    <row r="10093" spans="1:6" x14ac:dyDescent="0.2">
      <c r="A10093" s="202" t="s">
        <v>16680</v>
      </c>
      <c r="B10093" s="203">
        <v>189.43</v>
      </c>
      <c r="D10093" s="53" t="s">
        <v>15149</v>
      </c>
      <c r="E10093" s="55" t="s">
        <v>15150</v>
      </c>
      <c r="F10093" s="53" t="s">
        <v>83</v>
      </c>
    </row>
    <row r="10094" spans="1:6" x14ac:dyDescent="0.2">
      <c r="A10094" s="202" t="s">
        <v>16681</v>
      </c>
      <c r="B10094" s="203">
        <v>209.39</v>
      </c>
      <c r="D10094" s="53" t="s">
        <v>15151</v>
      </c>
      <c r="E10094" s="55" t="s">
        <v>15150</v>
      </c>
      <c r="F10094" s="53" t="s">
        <v>83</v>
      </c>
    </row>
    <row r="10095" spans="1:6" x14ac:dyDescent="0.2">
      <c r="A10095" s="202" t="s">
        <v>16683</v>
      </c>
      <c r="B10095" s="203">
        <v>201.87</v>
      </c>
      <c r="D10095" s="53" t="s">
        <v>15152</v>
      </c>
      <c r="E10095" s="55" t="s">
        <v>15153</v>
      </c>
      <c r="F10095" s="53" t="s">
        <v>83</v>
      </c>
    </row>
    <row r="10096" spans="1:6" x14ac:dyDescent="0.2">
      <c r="A10096" s="202" t="s">
        <v>16684</v>
      </c>
      <c r="B10096" s="203">
        <v>222.34</v>
      </c>
      <c r="D10096" s="53" t="s">
        <v>15154</v>
      </c>
      <c r="E10096" s="55" t="s">
        <v>15153</v>
      </c>
      <c r="F10096" s="53" t="s">
        <v>83</v>
      </c>
    </row>
    <row r="10097" spans="1:6" x14ac:dyDescent="0.2">
      <c r="A10097" s="202" t="s">
        <v>16686</v>
      </c>
      <c r="B10097" s="203">
        <v>214.32</v>
      </c>
      <c r="D10097" s="53" t="s">
        <v>15155</v>
      </c>
      <c r="E10097" s="55" t="s">
        <v>15156</v>
      </c>
      <c r="F10097" s="53" t="s">
        <v>83</v>
      </c>
    </row>
    <row r="10098" spans="1:6" x14ac:dyDescent="0.2">
      <c r="A10098" s="202" t="s">
        <v>16687</v>
      </c>
      <c r="B10098" s="203">
        <v>19.45</v>
      </c>
      <c r="D10098" s="53" t="s">
        <v>15157</v>
      </c>
      <c r="E10098" s="55" t="s">
        <v>15156</v>
      </c>
      <c r="F10098" s="53" t="s">
        <v>83</v>
      </c>
    </row>
    <row r="10099" spans="1:6" x14ac:dyDescent="0.2">
      <c r="A10099" s="202" t="s">
        <v>16690</v>
      </c>
      <c r="B10099" s="203">
        <v>19.45</v>
      </c>
      <c r="D10099" s="53" t="s">
        <v>15158</v>
      </c>
      <c r="E10099" s="55" t="s">
        <v>15159</v>
      </c>
      <c r="F10099" s="53" t="s">
        <v>83</v>
      </c>
    </row>
    <row r="10100" spans="1:6" x14ac:dyDescent="0.2">
      <c r="A10100" s="202" t="s">
        <v>16691</v>
      </c>
      <c r="B10100" s="203">
        <v>3.89</v>
      </c>
      <c r="D10100" s="53" t="s">
        <v>15160</v>
      </c>
      <c r="E10100" s="55" t="s">
        <v>15159</v>
      </c>
      <c r="F10100" s="53" t="s">
        <v>83</v>
      </c>
    </row>
    <row r="10101" spans="1:6" x14ac:dyDescent="0.2">
      <c r="A10101" s="202" t="s">
        <v>16693</v>
      </c>
      <c r="B10101" s="203">
        <v>3.89</v>
      </c>
      <c r="D10101" s="53" t="s">
        <v>15161</v>
      </c>
      <c r="E10101" s="55" t="s">
        <v>15162</v>
      </c>
      <c r="F10101" s="53" t="s">
        <v>83</v>
      </c>
    </row>
    <row r="10102" spans="1:6" x14ac:dyDescent="0.2">
      <c r="A10102" s="202" t="s">
        <v>16694</v>
      </c>
      <c r="B10102" s="203">
        <v>23.4</v>
      </c>
      <c r="D10102" s="53" t="s">
        <v>15163</v>
      </c>
      <c r="E10102" s="55" t="s">
        <v>15162</v>
      </c>
      <c r="F10102" s="53" t="s">
        <v>83</v>
      </c>
    </row>
    <row r="10103" spans="1:6" x14ac:dyDescent="0.2">
      <c r="A10103" s="202" t="s">
        <v>16696</v>
      </c>
      <c r="B10103" s="203">
        <v>23.4</v>
      </c>
      <c r="D10103" s="53" t="s">
        <v>15164</v>
      </c>
      <c r="E10103" s="55" t="s">
        <v>15165</v>
      </c>
      <c r="F10103" s="53" t="s">
        <v>83</v>
      </c>
    </row>
    <row r="10104" spans="1:6" x14ac:dyDescent="0.2">
      <c r="A10104" s="202" t="s">
        <v>16697</v>
      </c>
      <c r="B10104" s="203">
        <v>23.51</v>
      </c>
      <c r="D10104" s="53" t="s">
        <v>15166</v>
      </c>
      <c r="E10104" s="55" t="s">
        <v>15165</v>
      </c>
      <c r="F10104" s="53" t="s">
        <v>83</v>
      </c>
    </row>
    <row r="10105" spans="1:6" x14ac:dyDescent="0.2">
      <c r="A10105" s="202" t="s">
        <v>16699</v>
      </c>
      <c r="B10105" s="203">
        <v>20.7</v>
      </c>
      <c r="D10105" s="53" t="s">
        <v>15167</v>
      </c>
      <c r="E10105" s="55" t="s">
        <v>15168</v>
      </c>
      <c r="F10105" s="53" t="s">
        <v>83</v>
      </c>
    </row>
    <row r="10106" spans="1:6" x14ac:dyDescent="0.2">
      <c r="A10106" s="202" t="s">
        <v>16700</v>
      </c>
      <c r="B10106" s="203">
        <v>5.46</v>
      </c>
      <c r="D10106" s="53" t="s">
        <v>15169</v>
      </c>
      <c r="E10106" s="55" t="s">
        <v>15168</v>
      </c>
      <c r="F10106" s="53" t="s">
        <v>83</v>
      </c>
    </row>
    <row r="10107" spans="1:6" x14ac:dyDescent="0.2">
      <c r="A10107" s="202" t="s">
        <v>16702</v>
      </c>
      <c r="B10107" s="203">
        <v>4.8</v>
      </c>
      <c r="D10107" s="53" t="s">
        <v>15170</v>
      </c>
      <c r="E10107" s="55" t="s">
        <v>15171</v>
      </c>
      <c r="F10107" s="53" t="s">
        <v>83</v>
      </c>
    </row>
    <row r="10108" spans="1:6" x14ac:dyDescent="0.2">
      <c r="A10108" s="202" t="s">
        <v>16703</v>
      </c>
      <c r="B10108" s="203">
        <v>13.36</v>
      </c>
      <c r="D10108" s="53" t="s">
        <v>15172</v>
      </c>
      <c r="E10108" s="55" t="s">
        <v>15171</v>
      </c>
      <c r="F10108" s="53" t="s">
        <v>83</v>
      </c>
    </row>
    <row r="10109" spans="1:6" x14ac:dyDescent="0.2">
      <c r="A10109" s="202" t="s">
        <v>16705</v>
      </c>
      <c r="B10109" s="203">
        <v>11.9</v>
      </c>
      <c r="D10109" s="53" t="s">
        <v>15173</v>
      </c>
      <c r="E10109" s="55" t="s">
        <v>15174</v>
      </c>
      <c r="F10109" s="53" t="s">
        <v>83</v>
      </c>
    </row>
    <row r="10110" spans="1:6" x14ac:dyDescent="0.2">
      <c r="A10110" s="202" t="s">
        <v>16715</v>
      </c>
      <c r="B10110" s="203">
        <v>19490.099999999999</v>
      </c>
      <c r="D10110" s="53" t="s">
        <v>15175</v>
      </c>
      <c r="E10110" s="55" t="s">
        <v>15174</v>
      </c>
      <c r="F10110" s="53" t="s">
        <v>83</v>
      </c>
    </row>
    <row r="10111" spans="1:6" x14ac:dyDescent="0.2">
      <c r="A10111" s="202" t="s">
        <v>16717</v>
      </c>
      <c r="B10111" s="203">
        <v>17884.2</v>
      </c>
      <c r="D10111" s="53" t="s">
        <v>15176</v>
      </c>
      <c r="E10111" s="55" t="s">
        <v>15177</v>
      </c>
      <c r="F10111" s="53" t="s">
        <v>83</v>
      </c>
    </row>
    <row r="10112" spans="1:6" x14ac:dyDescent="0.2">
      <c r="A10112" s="202" t="s">
        <v>16718</v>
      </c>
      <c r="B10112" s="203">
        <v>36638.870000000003</v>
      </c>
      <c r="D10112" s="53" t="s">
        <v>15178</v>
      </c>
      <c r="E10112" s="55" t="s">
        <v>15177</v>
      </c>
      <c r="F10112" s="53" t="s">
        <v>83</v>
      </c>
    </row>
    <row r="10113" spans="1:6" x14ac:dyDescent="0.2">
      <c r="A10113" s="202" t="s">
        <v>16720</v>
      </c>
      <c r="B10113" s="203">
        <v>33807.58</v>
      </c>
      <c r="D10113" s="53" t="s">
        <v>15179</v>
      </c>
      <c r="E10113" s="55" t="s">
        <v>15180</v>
      </c>
      <c r="F10113" s="53" t="s">
        <v>83</v>
      </c>
    </row>
    <row r="10114" spans="1:6" x14ac:dyDescent="0.2">
      <c r="A10114" s="202" t="s">
        <v>16721</v>
      </c>
      <c r="B10114" s="203">
        <v>22471.9</v>
      </c>
      <c r="D10114" s="53" t="s">
        <v>15181</v>
      </c>
      <c r="E10114" s="55" t="s">
        <v>15180</v>
      </c>
      <c r="F10114" s="53" t="s">
        <v>83</v>
      </c>
    </row>
    <row r="10115" spans="1:6" x14ac:dyDescent="0.2">
      <c r="A10115" s="202" t="s">
        <v>16723</v>
      </c>
      <c r="B10115" s="203">
        <v>20577.66</v>
      </c>
      <c r="D10115" s="53" t="s">
        <v>15182</v>
      </c>
      <c r="E10115" s="55" t="s">
        <v>15183</v>
      </c>
      <c r="F10115" s="53" t="s">
        <v>4247</v>
      </c>
    </row>
    <row r="10116" spans="1:6" x14ac:dyDescent="0.2">
      <c r="A10116" s="202" t="s">
        <v>16724</v>
      </c>
      <c r="B10116" s="203">
        <v>41892.410000000003</v>
      </c>
      <c r="D10116" s="53" t="s">
        <v>15184</v>
      </c>
      <c r="E10116" s="55" t="s">
        <v>15183</v>
      </c>
      <c r="F10116" s="53" t="s">
        <v>4247</v>
      </c>
    </row>
    <row r="10117" spans="1:6" x14ac:dyDescent="0.2">
      <c r="A10117" s="202" t="s">
        <v>16726</v>
      </c>
      <c r="B10117" s="203">
        <v>38763.5</v>
      </c>
      <c r="D10117" s="53" t="s">
        <v>15185</v>
      </c>
      <c r="E10117" s="55" t="s">
        <v>15186</v>
      </c>
      <c r="F10117" s="53" t="s">
        <v>83</v>
      </c>
    </row>
    <row r="10118" spans="1:6" x14ac:dyDescent="0.2">
      <c r="A10118" s="202" t="s">
        <v>16727</v>
      </c>
      <c r="B10118" s="203">
        <v>47715.03</v>
      </c>
      <c r="D10118" s="53" t="s">
        <v>15187</v>
      </c>
      <c r="E10118" s="55" t="s">
        <v>15186</v>
      </c>
      <c r="F10118" s="53" t="s">
        <v>83</v>
      </c>
    </row>
    <row r="10119" spans="1:6" x14ac:dyDescent="0.2">
      <c r="A10119" s="202" t="s">
        <v>16729</v>
      </c>
      <c r="B10119" s="203">
        <v>43998.12</v>
      </c>
      <c r="D10119" s="53" t="s">
        <v>15188</v>
      </c>
      <c r="E10119" s="55" t="s">
        <v>15189</v>
      </c>
      <c r="F10119" s="53" t="s">
        <v>83</v>
      </c>
    </row>
    <row r="10120" spans="1:6" x14ac:dyDescent="0.2">
      <c r="A10120" s="202" t="s">
        <v>16730</v>
      </c>
      <c r="B10120" s="203">
        <v>41459.25</v>
      </c>
      <c r="D10120" s="53" t="s">
        <v>15190</v>
      </c>
      <c r="E10120" s="55" t="s">
        <v>15189</v>
      </c>
      <c r="F10120" s="53" t="s">
        <v>83</v>
      </c>
    </row>
    <row r="10121" spans="1:6" x14ac:dyDescent="0.2">
      <c r="A10121" s="202" t="s">
        <v>16732</v>
      </c>
      <c r="B10121" s="203">
        <v>38189.160000000003</v>
      </c>
      <c r="D10121" s="53" t="s">
        <v>15191</v>
      </c>
      <c r="E10121" s="55" t="s">
        <v>15192</v>
      </c>
      <c r="F10121" s="53" t="s">
        <v>83</v>
      </c>
    </row>
    <row r="10122" spans="1:6" x14ac:dyDescent="0.2">
      <c r="A10122" s="202" t="s">
        <v>16733</v>
      </c>
      <c r="B10122" s="203">
        <v>48653.37</v>
      </c>
      <c r="D10122" s="53" t="s">
        <v>15193</v>
      </c>
      <c r="E10122" s="55" t="s">
        <v>15192</v>
      </c>
      <c r="F10122" s="53" t="s">
        <v>83</v>
      </c>
    </row>
    <row r="10123" spans="1:6" x14ac:dyDescent="0.2">
      <c r="A10123" s="202" t="s">
        <v>16735</v>
      </c>
      <c r="B10123" s="203">
        <v>44925.64</v>
      </c>
      <c r="D10123" s="53" t="s">
        <v>15194</v>
      </c>
      <c r="E10123" s="55" t="s">
        <v>15195</v>
      </c>
      <c r="F10123" s="53" t="s">
        <v>83</v>
      </c>
    </row>
    <row r="10124" spans="1:6" x14ac:dyDescent="0.2">
      <c r="A10124" s="202" t="s">
        <v>16736</v>
      </c>
      <c r="B10124" s="203">
        <v>54635.38</v>
      </c>
      <c r="D10124" s="53" t="s">
        <v>15196</v>
      </c>
      <c r="E10124" s="55" t="s">
        <v>15195</v>
      </c>
      <c r="F10124" s="53" t="s">
        <v>83</v>
      </c>
    </row>
    <row r="10125" spans="1:6" x14ac:dyDescent="0.2">
      <c r="A10125" s="202" t="s">
        <v>16738</v>
      </c>
      <c r="B10125" s="203">
        <v>50572.86</v>
      </c>
      <c r="D10125" s="53" t="s">
        <v>15197</v>
      </c>
      <c r="E10125" s="55" t="s">
        <v>15198</v>
      </c>
      <c r="F10125" s="53" t="s">
        <v>83</v>
      </c>
    </row>
    <row r="10126" spans="1:6" x14ac:dyDescent="0.2">
      <c r="A10126" s="202" t="s">
        <v>16739</v>
      </c>
      <c r="B10126" s="203">
        <v>9265.07</v>
      </c>
      <c r="D10126" s="53" t="s">
        <v>15199</v>
      </c>
      <c r="E10126" s="55" t="s">
        <v>15198</v>
      </c>
      <c r="F10126" s="53" t="s">
        <v>83</v>
      </c>
    </row>
    <row r="10127" spans="1:6" x14ac:dyDescent="0.2">
      <c r="A10127" s="202" t="s">
        <v>16741</v>
      </c>
      <c r="B10127" s="203">
        <v>8650.27</v>
      </c>
      <c r="D10127" s="53" t="s">
        <v>15200</v>
      </c>
      <c r="E10127" s="55" t="s">
        <v>15201</v>
      </c>
      <c r="F10127" s="53" t="s">
        <v>83</v>
      </c>
    </row>
    <row r="10128" spans="1:6" x14ac:dyDescent="0.2">
      <c r="A10128" s="202" t="s">
        <v>16742</v>
      </c>
      <c r="B10128" s="203">
        <v>11663.97</v>
      </c>
      <c r="D10128" s="53" t="s">
        <v>15202</v>
      </c>
      <c r="E10128" s="55" t="s">
        <v>15201</v>
      </c>
      <c r="F10128" s="53" t="s">
        <v>83</v>
      </c>
    </row>
    <row r="10129" spans="1:6" x14ac:dyDescent="0.2">
      <c r="A10129" s="202" t="s">
        <v>16744</v>
      </c>
      <c r="B10129" s="203">
        <v>11663.97</v>
      </c>
      <c r="D10129" s="53" t="s">
        <v>15203</v>
      </c>
      <c r="E10129" s="55" t="s">
        <v>15204</v>
      </c>
      <c r="F10129" s="53" t="s">
        <v>83</v>
      </c>
    </row>
    <row r="10130" spans="1:6" x14ac:dyDescent="0.2">
      <c r="A10130" s="202" t="s">
        <v>16745</v>
      </c>
      <c r="B10130" s="203">
        <v>636.83000000000004</v>
      </c>
      <c r="D10130" s="53" t="s">
        <v>15205</v>
      </c>
      <c r="E10130" s="55" t="s">
        <v>15204</v>
      </c>
      <c r="F10130" s="53" t="s">
        <v>83</v>
      </c>
    </row>
    <row r="10131" spans="1:6" x14ac:dyDescent="0.2">
      <c r="A10131" s="202" t="s">
        <v>16747</v>
      </c>
      <c r="B10131" s="203">
        <v>616.79999999999995</v>
      </c>
      <c r="D10131" s="53" t="s">
        <v>15206</v>
      </c>
      <c r="E10131" s="55" t="s">
        <v>15207</v>
      </c>
      <c r="F10131" s="53" t="s">
        <v>83</v>
      </c>
    </row>
    <row r="10132" spans="1:6" x14ac:dyDescent="0.2">
      <c r="A10132" s="202" t="s">
        <v>16748</v>
      </c>
      <c r="B10132" s="203">
        <v>171.46</v>
      </c>
      <c r="D10132" s="53" t="s">
        <v>15208</v>
      </c>
      <c r="E10132" s="55" t="s">
        <v>15207</v>
      </c>
      <c r="F10132" s="53" t="s">
        <v>83</v>
      </c>
    </row>
    <row r="10133" spans="1:6" x14ac:dyDescent="0.2">
      <c r="A10133" s="202" t="s">
        <v>16750</v>
      </c>
      <c r="B10133" s="203">
        <v>155.58000000000001</v>
      </c>
      <c r="D10133" s="53" t="s">
        <v>15209</v>
      </c>
      <c r="E10133" s="55" t="s">
        <v>15210</v>
      </c>
      <c r="F10133" s="53" t="s">
        <v>83</v>
      </c>
    </row>
    <row r="10134" spans="1:6" x14ac:dyDescent="0.2">
      <c r="A10134" s="202" t="s">
        <v>16751</v>
      </c>
      <c r="B10134" s="203">
        <v>424.95</v>
      </c>
      <c r="D10134" s="53" t="s">
        <v>15211</v>
      </c>
      <c r="E10134" s="55" t="s">
        <v>15210</v>
      </c>
      <c r="F10134" s="53" t="s">
        <v>83</v>
      </c>
    </row>
    <row r="10135" spans="1:6" x14ac:dyDescent="0.2">
      <c r="A10135" s="202" t="s">
        <v>16753</v>
      </c>
      <c r="B10135" s="203">
        <v>404.12</v>
      </c>
      <c r="D10135" s="53" t="s">
        <v>15212</v>
      </c>
      <c r="E10135" s="55" t="s">
        <v>15213</v>
      </c>
      <c r="F10135" s="53" t="s">
        <v>83</v>
      </c>
    </row>
    <row r="10136" spans="1:6" x14ac:dyDescent="0.2">
      <c r="A10136" s="202" t="s">
        <v>16754</v>
      </c>
      <c r="B10136" s="203">
        <v>156.19999999999999</v>
      </c>
      <c r="D10136" s="53" t="s">
        <v>15214</v>
      </c>
      <c r="E10136" s="55" t="s">
        <v>15213</v>
      </c>
      <c r="F10136" s="53" t="s">
        <v>83</v>
      </c>
    </row>
    <row r="10137" spans="1:6" x14ac:dyDescent="0.2">
      <c r="A10137" s="202" t="s">
        <v>16756</v>
      </c>
      <c r="B10137" s="203">
        <v>135.37</v>
      </c>
      <c r="D10137" s="53" t="s">
        <v>15215</v>
      </c>
      <c r="E10137" s="55" t="s">
        <v>15216</v>
      </c>
      <c r="F10137" s="53" t="s">
        <v>83</v>
      </c>
    </row>
    <row r="10138" spans="1:6" x14ac:dyDescent="0.2">
      <c r="A10138" s="202" t="s">
        <v>16757</v>
      </c>
      <c r="B10138" s="203">
        <v>74.86</v>
      </c>
      <c r="D10138" s="53" t="s">
        <v>15217</v>
      </c>
      <c r="E10138" s="55" t="s">
        <v>15216</v>
      </c>
      <c r="F10138" s="53" t="s">
        <v>83</v>
      </c>
    </row>
    <row r="10139" spans="1:6" x14ac:dyDescent="0.2">
      <c r="A10139" s="202" t="s">
        <v>16759</v>
      </c>
      <c r="B10139" s="203">
        <v>71.86</v>
      </c>
      <c r="D10139" s="53" t="s">
        <v>15218</v>
      </c>
      <c r="E10139" s="55" t="s">
        <v>15219</v>
      </c>
      <c r="F10139" s="53" t="s">
        <v>83</v>
      </c>
    </row>
    <row r="10140" spans="1:6" x14ac:dyDescent="0.2">
      <c r="A10140" s="202" t="s">
        <v>16760</v>
      </c>
      <c r="B10140" s="203">
        <v>53.94</v>
      </c>
      <c r="D10140" s="53" t="s">
        <v>15220</v>
      </c>
      <c r="E10140" s="55" t="s">
        <v>15219</v>
      </c>
      <c r="F10140" s="53" t="s">
        <v>83</v>
      </c>
    </row>
    <row r="10141" spans="1:6" x14ac:dyDescent="0.2">
      <c r="A10141" s="202" t="s">
        <v>16762</v>
      </c>
      <c r="B10141" s="203">
        <v>49.57</v>
      </c>
      <c r="D10141" s="53" t="s">
        <v>15221</v>
      </c>
      <c r="E10141" s="55" t="s">
        <v>15222</v>
      </c>
      <c r="F10141" s="53" t="s">
        <v>83</v>
      </c>
    </row>
    <row r="10142" spans="1:6" x14ac:dyDescent="0.2">
      <c r="A10142" s="202" t="s">
        <v>16763</v>
      </c>
      <c r="B10142" s="203">
        <v>130.22</v>
      </c>
      <c r="D10142" s="53" t="s">
        <v>15223</v>
      </c>
      <c r="E10142" s="55" t="s">
        <v>15222</v>
      </c>
      <c r="F10142" s="53" t="s">
        <v>83</v>
      </c>
    </row>
    <row r="10143" spans="1:6" x14ac:dyDescent="0.2">
      <c r="A10143" s="202" t="s">
        <v>16765</v>
      </c>
      <c r="B10143" s="203">
        <v>125.99</v>
      </c>
      <c r="D10143" s="53" t="s">
        <v>15224</v>
      </c>
      <c r="E10143" s="55" t="s">
        <v>15225</v>
      </c>
      <c r="F10143" s="53" t="s">
        <v>83</v>
      </c>
    </row>
    <row r="10144" spans="1:6" x14ac:dyDescent="0.2">
      <c r="A10144" s="202" t="s">
        <v>16766</v>
      </c>
      <c r="B10144" s="203">
        <v>32.46</v>
      </c>
      <c r="D10144" s="53" t="s">
        <v>15226</v>
      </c>
      <c r="E10144" s="55" t="s">
        <v>15225</v>
      </c>
      <c r="F10144" s="53" t="s">
        <v>83</v>
      </c>
    </row>
    <row r="10145" spans="1:6" x14ac:dyDescent="0.2">
      <c r="A10145" s="202" t="s">
        <v>16768</v>
      </c>
      <c r="B10145" s="203">
        <v>29.46</v>
      </c>
      <c r="D10145" s="53" t="s">
        <v>15227</v>
      </c>
      <c r="E10145" s="55" t="s">
        <v>15228</v>
      </c>
      <c r="F10145" s="53" t="s">
        <v>83</v>
      </c>
    </row>
    <row r="10146" spans="1:6" x14ac:dyDescent="0.2">
      <c r="A10146" s="202" t="s">
        <v>16769</v>
      </c>
      <c r="B10146" s="203">
        <v>61.71</v>
      </c>
      <c r="D10146" s="53" t="s">
        <v>15229</v>
      </c>
      <c r="E10146" s="55" t="s">
        <v>15228</v>
      </c>
      <c r="F10146" s="53" t="s">
        <v>83</v>
      </c>
    </row>
    <row r="10147" spans="1:6" x14ac:dyDescent="0.2">
      <c r="A10147" s="202" t="s">
        <v>16771</v>
      </c>
      <c r="B10147" s="203">
        <v>59.19</v>
      </c>
      <c r="D10147" s="53" t="s">
        <v>15230</v>
      </c>
      <c r="E10147" s="55" t="s">
        <v>15231</v>
      </c>
      <c r="F10147" s="53" t="s">
        <v>83</v>
      </c>
    </row>
    <row r="10148" spans="1:6" x14ac:dyDescent="0.2">
      <c r="A10148" s="202" t="s">
        <v>16772</v>
      </c>
      <c r="B10148" s="203">
        <v>706.64</v>
      </c>
      <c r="D10148" s="53" t="s">
        <v>15232</v>
      </c>
      <c r="E10148" s="55" t="s">
        <v>15231</v>
      </c>
      <c r="F10148" s="53" t="s">
        <v>83</v>
      </c>
    </row>
    <row r="10149" spans="1:6" x14ac:dyDescent="0.2">
      <c r="A10149" s="202" t="s">
        <v>16774</v>
      </c>
      <c r="B10149" s="203">
        <v>688.65</v>
      </c>
      <c r="D10149" s="53" t="s">
        <v>15233</v>
      </c>
      <c r="E10149" s="55" t="s">
        <v>15234</v>
      </c>
      <c r="F10149" s="53" t="s">
        <v>83</v>
      </c>
    </row>
    <row r="10150" spans="1:6" x14ac:dyDescent="0.2">
      <c r="A10150" s="202" t="s">
        <v>16775</v>
      </c>
      <c r="B10150" s="203">
        <v>209.03</v>
      </c>
      <c r="D10150" s="53" t="s">
        <v>15235</v>
      </c>
      <c r="E10150" s="55" t="s">
        <v>15234</v>
      </c>
      <c r="F10150" s="53" t="s">
        <v>83</v>
      </c>
    </row>
    <row r="10151" spans="1:6" x14ac:dyDescent="0.2">
      <c r="A10151" s="202" t="s">
        <v>16777</v>
      </c>
      <c r="B10151" s="203">
        <v>206.05</v>
      </c>
      <c r="D10151" s="53" t="s">
        <v>15236</v>
      </c>
      <c r="E10151" s="55" t="s">
        <v>15237</v>
      </c>
      <c r="F10151" s="53" t="s">
        <v>83</v>
      </c>
    </row>
    <row r="10152" spans="1:6" x14ac:dyDescent="0.2">
      <c r="A10152" s="202" t="s">
        <v>16778</v>
      </c>
      <c r="B10152" s="203">
        <v>76.31</v>
      </c>
      <c r="D10152" s="53" t="s">
        <v>15238</v>
      </c>
      <c r="E10152" s="55" t="s">
        <v>15237</v>
      </c>
      <c r="F10152" s="53" t="s">
        <v>83</v>
      </c>
    </row>
    <row r="10153" spans="1:6" x14ac:dyDescent="0.2">
      <c r="A10153" s="202" t="s">
        <v>16780</v>
      </c>
      <c r="B10153" s="203">
        <v>74.42</v>
      </c>
      <c r="D10153" s="53" t="s">
        <v>15239</v>
      </c>
      <c r="E10153" s="55" t="s">
        <v>15240</v>
      </c>
      <c r="F10153" s="53" t="s">
        <v>83</v>
      </c>
    </row>
    <row r="10154" spans="1:6" x14ac:dyDescent="0.2">
      <c r="A10154" s="202" t="s">
        <v>16781</v>
      </c>
      <c r="B10154" s="203">
        <v>4099.67</v>
      </c>
      <c r="D10154" s="53" t="s">
        <v>15241</v>
      </c>
      <c r="E10154" s="55" t="s">
        <v>15240</v>
      </c>
      <c r="F10154" s="53" t="s">
        <v>83</v>
      </c>
    </row>
    <row r="10155" spans="1:6" x14ac:dyDescent="0.2">
      <c r="A10155" s="202" t="s">
        <v>16783</v>
      </c>
      <c r="B10155" s="203">
        <v>4051.71</v>
      </c>
      <c r="D10155" s="53" t="s">
        <v>15242</v>
      </c>
      <c r="E10155" s="55" t="s">
        <v>15243</v>
      </c>
      <c r="F10155" s="53" t="s">
        <v>83</v>
      </c>
    </row>
    <row r="10156" spans="1:6" x14ac:dyDescent="0.2">
      <c r="A10156" s="202" t="s">
        <v>16784</v>
      </c>
      <c r="B10156" s="203">
        <v>2268.9699999999998</v>
      </c>
      <c r="D10156" s="53" t="s">
        <v>15244</v>
      </c>
      <c r="E10156" s="55" t="s">
        <v>15243</v>
      </c>
      <c r="F10156" s="53" t="s">
        <v>83</v>
      </c>
    </row>
    <row r="10157" spans="1:6" x14ac:dyDescent="0.2">
      <c r="A10157" s="202" t="s">
        <v>16786</v>
      </c>
      <c r="B10157" s="203">
        <v>2226.04</v>
      </c>
      <c r="D10157" s="53" t="s">
        <v>15245</v>
      </c>
      <c r="E10157" s="55" t="s">
        <v>15246</v>
      </c>
      <c r="F10157" s="53" t="s">
        <v>83</v>
      </c>
    </row>
    <row r="10158" spans="1:6" x14ac:dyDescent="0.2">
      <c r="A10158" s="202" t="s">
        <v>16787</v>
      </c>
      <c r="B10158" s="203">
        <v>25.08</v>
      </c>
      <c r="D10158" s="53" t="s">
        <v>15247</v>
      </c>
      <c r="E10158" s="55" t="s">
        <v>15246</v>
      </c>
      <c r="F10158" s="53" t="s">
        <v>83</v>
      </c>
    </row>
    <row r="10159" spans="1:6" x14ac:dyDescent="0.2">
      <c r="A10159" s="202" t="s">
        <v>16789</v>
      </c>
      <c r="B10159" s="203">
        <v>21.74</v>
      </c>
      <c r="D10159" s="53" t="s">
        <v>15248</v>
      </c>
      <c r="E10159" s="55" t="s">
        <v>15249</v>
      </c>
      <c r="F10159" s="53" t="s">
        <v>201</v>
      </c>
    </row>
    <row r="10160" spans="1:6" x14ac:dyDescent="0.2">
      <c r="A10160" s="202" t="s">
        <v>16790</v>
      </c>
      <c r="B10160" s="203">
        <v>12</v>
      </c>
      <c r="D10160" s="53" t="s">
        <v>15250</v>
      </c>
      <c r="E10160" s="55" t="s">
        <v>15249</v>
      </c>
      <c r="F10160" s="53" t="s">
        <v>201</v>
      </c>
    </row>
    <row r="10161" spans="1:6" x14ac:dyDescent="0.2">
      <c r="A10161" s="202" t="s">
        <v>16792</v>
      </c>
      <c r="B10161" s="203">
        <v>10.52</v>
      </c>
      <c r="D10161" s="53" t="s">
        <v>15251</v>
      </c>
      <c r="E10161" s="55" t="s">
        <v>15252</v>
      </c>
      <c r="F10161" s="53" t="s">
        <v>201</v>
      </c>
    </row>
    <row r="10162" spans="1:6" x14ac:dyDescent="0.2">
      <c r="A10162" s="202" t="s">
        <v>16793</v>
      </c>
      <c r="B10162" s="203">
        <v>1391.65</v>
      </c>
      <c r="D10162" s="53" t="s">
        <v>15253</v>
      </c>
      <c r="E10162" s="55" t="s">
        <v>15252</v>
      </c>
      <c r="F10162" s="53" t="s">
        <v>201</v>
      </c>
    </row>
    <row r="10163" spans="1:6" x14ac:dyDescent="0.2">
      <c r="A10163" s="202" t="s">
        <v>16795</v>
      </c>
      <c r="B10163" s="203">
        <v>1264.45</v>
      </c>
      <c r="D10163" s="53" t="s">
        <v>15254</v>
      </c>
      <c r="E10163" s="55" t="s">
        <v>15255</v>
      </c>
      <c r="F10163" s="53" t="s">
        <v>4247</v>
      </c>
    </row>
    <row r="10164" spans="1:6" x14ac:dyDescent="0.2">
      <c r="A10164" s="202" t="s">
        <v>16796</v>
      </c>
      <c r="B10164" s="203">
        <v>712.53</v>
      </c>
      <c r="D10164" s="53" t="s">
        <v>15256</v>
      </c>
      <c r="E10164" s="55" t="s">
        <v>15255</v>
      </c>
      <c r="F10164" s="53" t="s">
        <v>4247</v>
      </c>
    </row>
    <row r="10165" spans="1:6" x14ac:dyDescent="0.2">
      <c r="A10165" s="202" t="s">
        <v>16798</v>
      </c>
      <c r="B10165" s="203">
        <v>683.38</v>
      </c>
      <c r="D10165" s="53" t="s">
        <v>15257</v>
      </c>
      <c r="E10165" s="55" t="s">
        <v>15258</v>
      </c>
      <c r="F10165" s="53" t="s">
        <v>4247</v>
      </c>
    </row>
    <row r="10166" spans="1:6" x14ac:dyDescent="0.2">
      <c r="A10166" s="202" t="s">
        <v>16799</v>
      </c>
      <c r="B10166" s="203">
        <v>483.4</v>
      </c>
      <c r="D10166" s="53" t="s">
        <v>15259</v>
      </c>
      <c r="E10166" s="55" t="s">
        <v>15258</v>
      </c>
      <c r="F10166" s="53" t="s">
        <v>4247</v>
      </c>
    </row>
    <row r="10167" spans="1:6" x14ac:dyDescent="0.2">
      <c r="A10167" s="202" t="s">
        <v>16800</v>
      </c>
      <c r="B10167" s="203">
        <v>440.29</v>
      </c>
      <c r="D10167" s="53" t="s">
        <v>15260</v>
      </c>
      <c r="E10167" s="55" t="s">
        <v>15261</v>
      </c>
      <c r="F10167" s="53" t="s">
        <v>4247</v>
      </c>
    </row>
    <row r="10168" spans="1:6" x14ac:dyDescent="0.2">
      <c r="A10168" s="202" t="s">
        <v>16801</v>
      </c>
      <c r="B10168" s="203">
        <v>593.73</v>
      </c>
      <c r="D10168" s="53" t="s">
        <v>15262</v>
      </c>
      <c r="E10168" s="55" t="s">
        <v>15261</v>
      </c>
      <c r="F10168" s="53" t="s">
        <v>4247</v>
      </c>
    </row>
    <row r="10169" spans="1:6" x14ac:dyDescent="0.2">
      <c r="A10169" s="202" t="s">
        <v>16802</v>
      </c>
      <c r="B10169" s="203">
        <v>538.1</v>
      </c>
      <c r="D10169" s="53" t="s">
        <v>15263</v>
      </c>
      <c r="E10169" s="55" t="s">
        <v>15264</v>
      </c>
      <c r="F10169" s="53" t="s">
        <v>4247</v>
      </c>
    </row>
    <row r="10170" spans="1:6" x14ac:dyDescent="0.2">
      <c r="A10170" s="202" t="s">
        <v>16803</v>
      </c>
      <c r="B10170" s="203">
        <v>419.58</v>
      </c>
      <c r="D10170" s="53" t="s">
        <v>15265</v>
      </c>
      <c r="E10170" s="55" t="s">
        <v>15264</v>
      </c>
      <c r="F10170" s="53" t="s">
        <v>4247</v>
      </c>
    </row>
    <row r="10171" spans="1:6" x14ac:dyDescent="0.2">
      <c r="A10171" s="202" t="s">
        <v>16805</v>
      </c>
      <c r="B10171" s="203">
        <v>384.98</v>
      </c>
      <c r="D10171" s="53" t="s">
        <v>15266</v>
      </c>
      <c r="E10171" s="55" t="s">
        <v>15267</v>
      </c>
      <c r="F10171" s="53" t="s">
        <v>4247</v>
      </c>
    </row>
    <row r="10172" spans="1:6" x14ac:dyDescent="0.2">
      <c r="A10172" s="202" t="s">
        <v>16806</v>
      </c>
      <c r="B10172" s="203">
        <v>523.64</v>
      </c>
      <c r="D10172" s="53" t="s">
        <v>15268</v>
      </c>
      <c r="E10172" s="55" t="s">
        <v>15267</v>
      </c>
      <c r="F10172" s="53" t="s">
        <v>4247</v>
      </c>
    </row>
    <row r="10173" spans="1:6" x14ac:dyDescent="0.2">
      <c r="A10173" s="202" t="s">
        <v>16808</v>
      </c>
      <c r="B10173" s="203">
        <v>475.17</v>
      </c>
      <c r="D10173" s="53" t="s">
        <v>15269</v>
      </c>
      <c r="E10173" s="55" t="s">
        <v>15270</v>
      </c>
      <c r="F10173" s="53" t="s">
        <v>4247</v>
      </c>
    </row>
    <row r="10174" spans="1:6" x14ac:dyDescent="0.2">
      <c r="A10174" s="202" t="s">
        <v>16809</v>
      </c>
      <c r="B10174" s="203">
        <v>637.13</v>
      </c>
      <c r="D10174" s="53" t="s">
        <v>15271</v>
      </c>
      <c r="E10174" s="55" t="s">
        <v>15270</v>
      </c>
      <c r="F10174" s="53" t="s">
        <v>4247</v>
      </c>
    </row>
    <row r="10175" spans="1:6" x14ac:dyDescent="0.2">
      <c r="A10175" s="202" t="s">
        <v>16811</v>
      </c>
      <c r="B10175" s="203">
        <v>573.53</v>
      </c>
      <c r="D10175" s="53" t="s">
        <v>15272</v>
      </c>
      <c r="E10175" s="55" t="s">
        <v>15273</v>
      </c>
      <c r="F10175" s="53" t="s">
        <v>4247</v>
      </c>
    </row>
    <row r="10176" spans="1:6" x14ac:dyDescent="0.2">
      <c r="A10176" s="202" t="s">
        <v>16812</v>
      </c>
      <c r="B10176" s="203">
        <v>753.46</v>
      </c>
      <c r="D10176" s="53" t="s">
        <v>15274</v>
      </c>
      <c r="E10176" s="55" t="s">
        <v>15273</v>
      </c>
      <c r="F10176" s="53" t="s">
        <v>4247</v>
      </c>
    </row>
    <row r="10177" spans="1:6" x14ac:dyDescent="0.2">
      <c r="A10177" s="202" t="s">
        <v>16814</v>
      </c>
      <c r="B10177" s="203">
        <v>674.35</v>
      </c>
      <c r="D10177" s="53" t="s">
        <v>15275</v>
      </c>
      <c r="E10177" s="55" t="s">
        <v>15276</v>
      </c>
      <c r="F10177" s="53" t="s">
        <v>4247</v>
      </c>
    </row>
    <row r="10178" spans="1:6" x14ac:dyDescent="0.2">
      <c r="A10178" s="202" t="s">
        <v>16815</v>
      </c>
      <c r="B10178" s="203">
        <v>89.8</v>
      </c>
      <c r="D10178" s="53" t="s">
        <v>15277</v>
      </c>
      <c r="E10178" s="55" t="s">
        <v>15276</v>
      </c>
      <c r="F10178" s="53" t="s">
        <v>4247</v>
      </c>
    </row>
    <row r="10179" spans="1:6" x14ac:dyDescent="0.2">
      <c r="A10179" s="202" t="s">
        <v>16817</v>
      </c>
      <c r="B10179" s="203">
        <v>78.2</v>
      </c>
      <c r="D10179" s="53" t="s">
        <v>15278</v>
      </c>
      <c r="E10179" s="55" t="s">
        <v>15279</v>
      </c>
      <c r="F10179" s="53" t="s">
        <v>4247</v>
      </c>
    </row>
    <row r="10180" spans="1:6" x14ac:dyDescent="0.2">
      <c r="A10180" s="202" t="s">
        <v>16818</v>
      </c>
      <c r="B10180" s="203">
        <v>179.6</v>
      </c>
      <c r="D10180" s="53" t="s">
        <v>15280</v>
      </c>
      <c r="E10180" s="55" t="s">
        <v>15279</v>
      </c>
      <c r="F10180" s="53" t="s">
        <v>4247</v>
      </c>
    </row>
    <row r="10181" spans="1:6" x14ac:dyDescent="0.2">
      <c r="A10181" s="202" t="s">
        <v>16820</v>
      </c>
      <c r="B10181" s="203">
        <v>156.41</v>
      </c>
      <c r="D10181" s="53" t="s">
        <v>15281</v>
      </c>
      <c r="E10181" s="55" t="s">
        <v>15282</v>
      </c>
      <c r="F10181" s="53" t="s">
        <v>4247</v>
      </c>
    </row>
    <row r="10182" spans="1:6" x14ac:dyDescent="0.2">
      <c r="A10182" s="202" t="s">
        <v>16821</v>
      </c>
      <c r="B10182" s="203">
        <v>272.7</v>
      </c>
      <c r="D10182" s="53" t="s">
        <v>15283</v>
      </c>
      <c r="E10182" s="55" t="s">
        <v>15282</v>
      </c>
      <c r="F10182" s="53" t="s">
        <v>4247</v>
      </c>
    </row>
    <row r="10183" spans="1:6" x14ac:dyDescent="0.2">
      <c r="A10183" s="202" t="s">
        <v>16823</v>
      </c>
      <c r="B10183" s="203">
        <v>249.96</v>
      </c>
      <c r="D10183" s="53" t="s">
        <v>15284</v>
      </c>
      <c r="E10183" s="55" t="s">
        <v>15285</v>
      </c>
      <c r="F10183" s="53" t="s">
        <v>4247</v>
      </c>
    </row>
    <row r="10184" spans="1:6" x14ac:dyDescent="0.2">
      <c r="A10184" s="202" t="s">
        <v>16824</v>
      </c>
      <c r="B10184" s="203">
        <v>353.65</v>
      </c>
      <c r="D10184" s="53" t="s">
        <v>15286</v>
      </c>
      <c r="E10184" s="55" t="s">
        <v>15285</v>
      </c>
      <c r="F10184" s="53" t="s">
        <v>4247</v>
      </c>
    </row>
    <row r="10185" spans="1:6" x14ac:dyDescent="0.2">
      <c r="A10185" s="202" t="s">
        <v>16826</v>
      </c>
      <c r="B10185" s="203">
        <v>321.16000000000003</v>
      </c>
      <c r="D10185" s="53" t="s">
        <v>15287</v>
      </c>
      <c r="E10185" s="55" t="s">
        <v>15288</v>
      </c>
      <c r="F10185" s="53" t="s">
        <v>83</v>
      </c>
    </row>
    <row r="10186" spans="1:6" x14ac:dyDescent="0.2">
      <c r="A10186" s="202" t="s">
        <v>16827</v>
      </c>
      <c r="B10186" s="203">
        <v>678.33</v>
      </c>
      <c r="D10186" s="53" t="s">
        <v>15289</v>
      </c>
      <c r="E10186" s="55" t="s">
        <v>15288</v>
      </c>
      <c r="F10186" s="53" t="s">
        <v>83</v>
      </c>
    </row>
    <row r="10187" spans="1:6" x14ac:dyDescent="0.2">
      <c r="A10187" s="202" t="s">
        <v>16829</v>
      </c>
      <c r="B10187" s="203">
        <v>610.28</v>
      </c>
      <c r="D10187" s="53" t="s">
        <v>15290</v>
      </c>
      <c r="E10187" s="55" t="s">
        <v>15291</v>
      </c>
      <c r="F10187" s="53" t="s">
        <v>201</v>
      </c>
    </row>
    <row r="10188" spans="1:6" x14ac:dyDescent="0.2">
      <c r="A10188" s="202" t="s">
        <v>16830</v>
      </c>
      <c r="B10188" s="203">
        <v>813.21</v>
      </c>
      <c r="D10188" s="53" t="s">
        <v>15292</v>
      </c>
      <c r="E10188" s="55" t="s">
        <v>15291</v>
      </c>
      <c r="F10188" s="53" t="s">
        <v>201</v>
      </c>
    </row>
    <row r="10189" spans="1:6" x14ac:dyDescent="0.2">
      <c r="A10189" s="202" t="s">
        <v>16832</v>
      </c>
      <c r="B10189" s="203">
        <v>727.17</v>
      </c>
      <c r="D10189" s="53" t="s">
        <v>15293</v>
      </c>
      <c r="E10189" s="55" t="s">
        <v>15294</v>
      </c>
      <c r="F10189" s="53" t="s">
        <v>201</v>
      </c>
    </row>
    <row r="10190" spans="1:6" x14ac:dyDescent="0.2">
      <c r="A10190" s="202" t="s">
        <v>16833</v>
      </c>
      <c r="B10190" s="203">
        <v>931.61</v>
      </c>
      <c r="D10190" s="53" t="s">
        <v>15295</v>
      </c>
      <c r="E10190" s="55" t="s">
        <v>15294</v>
      </c>
      <c r="F10190" s="53" t="s">
        <v>201</v>
      </c>
    </row>
    <row r="10191" spans="1:6" x14ac:dyDescent="0.2">
      <c r="A10191" s="202" t="s">
        <v>16835</v>
      </c>
      <c r="B10191" s="203">
        <v>828.12</v>
      </c>
      <c r="D10191" s="53" t="s">
        <v>15296</v>
      </c>
      <c r="E10191" s="55" t="s">
        <v>15297</v>
      </c>
      <c r="F10191" s="53" t="s">
        <v>201</v>
      </c>
    </row>
    <row r="10192" spans="1:6" x14ac:dyDescent="0.2">
      <c r="A10192" s="202" t="s">
        <v>16836</v>
      </c>
      <c r="B10192" s="203">
        <v>1111.45</v>
      </c>
      <c r="D10192" s="53" t="s">
        <v>15298</v>
      </c>
      <c r="E10192" s="55" t="s">
        <v>15297</v>
      </c>
      <c r="F10192" s="53" t="s">
        <v>201</v>
      </c>
    </row>
    <row r="10193" spans="1:6" x14ac:dyDescent="0.2">
      <c r="A10193" s="202" t="s">
        <v>16838</v>
      </c>
      <c r="B10193" s="203">
        <v>983.98</v>
      </c>
      <c r="D10193" s="53" t="s">
        <v>15299</v>
      </c>
      <c r="E10193" s="55" t="s">
        <v>15300</v>
      </c>
      <c r="F10193" s="53" t="s">
        <v>201</v>
      </c>
    </row>
    <row r="10194" spans="1:6" x14ac:dyDescent="0.2">
      <c r="A10194" s="202" t="s">
        <v>16839</v>
      </c>
      <c r="B10194" s="203">
        <v>157.24</v>
      </c>
      <c r="D10194" s="53" t="s">
        <v>15301</v>
      </c>
      <c r="E10194" s="55" t="s">
        <v>15300</v>
      </c>
      <c r="F10194" s="53" t="s">
        <v>201</v>
      </c>
    </row>
    <row r="10195" spans="1:6" x14ac:dyDescent="0.2">
      <c r="A10195" s="202" t="s">
        <v>16841</v>
      </c>
      <c r="B10195" s="203">
        <v>136.65</v>
      </c>
      <c r="D10195" s="53" t="s">
        <v>15302</v>
      </c>
      <c r="E10195" s="55" t="s">
        <v>15303</v>
      </c>
      <c r="F10195" s="53" t="s">
        <v>201</v>
      </c>
    </row>
    <row r="10196" spans="1:6" x14ac:dyDescent="0.2">
      <c r="A10196" s="202" t="s">
        <v>16842</v>
      </c>
      <c r="B10196" s="203">
        <v>1574.66</v>
      </c>
      <c r="D10196" s="53" t="s">
        <v>15304</v>
      </c>
      <c r="E10196" s="55" t="s">
        <v>15303</v>
      </c>
      <c r="F10196" s="53" t="s">
        <v>201</v>
      </c>
    </row>
    <row r="10197" spans="1:6" x14ac:dyDescent="0.2">
      <c r="A10197" s="202" t="s">
        <v>16844</v>
      </c>
      <c r="B10197" s="203">
        <v>1501.71</v>
      </c>
      <c r="D10197" s="53" t="s">
        <v>15305</v>
      </c>
      <c r="E10197" s="55" t="s">
        <v>15306</v>
      </c>
      <c r="F10197" s="53" t="s">
        <v>201</v>
      </c>
    </row>
    <row r="10198" spans="1:6" x14ac:dyDescent="0.2">
      <c r="A10198" s="202" t="s">
        <v>16845</v>
      </c>
      <c r="B10198" s="203">
        <v>1546.24</v>
      </c>
      <c r="D10198" s="53" t="s">
        <v>15307</v>
      </c>
      <c r="E10198" s="55" t="s">
        <v>15306</v>
      </c>
      <c r="F10198" s="53" t="s">
        <v>201</v>
      </c>
    </row>
    <row r="10199" spans="1:6" x14ac:dyDescent="0.2">
      <c r="A10199" s="202" t="s">
        <v>16847</v>
      </c>
      <c r="B10199" s="203">
        <v>1477.07</v>
      </c>
      <c r="D10199" s="53" t="s">
        <v>15308</v>
      </c>
      <c r="E10199" s="55" t="s">
        <v>15309</v>
      </c>
      <c r="F10199" s="53" t="s">
        <v>201</v>
      </c>
    </row>
    <row r="10200" spans="1:6" x14ac:dyDescent="0.2">
      <c r="A10200" s="202" t="s">
        <v>16848</v>
      </c>
      <c r="B10200" s="203">
        <v>298.58</v>
      </c>
      <c r="D10200" s="53" t="s">
        <v>15310</v>
      </c>
      <c r="E10200" s="55" t="s">
        <v>15309</v>
      </c>
      <c r="F10200" s="53" t="s">
        <v>201</v>
      </c>
    </row>
    <row r="10201" spans="1:6" x14ac:dyDescent="0.2">
      <c r="A10201" s="202" t="s">
        <v>16850</v>
      </c>
      <c r="B10201" s="203">
        <v>286.17</v>
      </c>
      <c r="D10201" s="53" t="s">
        <v>15311</v>
      </c>
      <c r="E10201" s="55" t="s">
        <v>15312</v>
      </c>
      <c r="F10201" s="53" t="s">
        <v>201</v>
      </c>
    </row>
    <row r="10202" spans="1:6" x14ac:dyDescent="0.2">
      <c r="A10202" s="202" t="s">
        <v>16851</v>
      </c>
      <c r="B10202" s="203">
        <v>294.32</v>
      </c>
      <c r="D10202" s="53" t="s">
        <v>15313</v>
      </c>
      <c r="E10202" s="55" t="s">
        <v>15312</v>
      </c>
      <c r="F10202" s="53" t="s">
        <v>201</v>
      </c>
    </row>
    <row r="10203" spans="1:6" x14ac:dyDescent="0.2">
      <c r="A10203" s="202" t="s">
        <v>16853</v>
      </c>
      <c r="B10203" s="203">
        <v>282.48</v>
      </c>
      <c r="D10203" s="53" t="s">
        <v>15314</v>
      </c>
      <c r="E10203" s="55" t="s">
        <v>15315</v>
      </c>
      <c r="F10203" s="53" t="s">
        <v>201</v>
      </c>
    </row>
    <row r="10204" spans="1:6" x14ac:dyDescent="0.2">
      <c r="A10204" s="202" t="s">
        <v>16854</v>
      </c>
      <c r="B10204" s="203">
        <v>325.64999999999998</v>
      </c>
      <c r="D10204" s="53" t="s">
        <v>15316</v>
      </c>
      <c r="E10204" s="55" t="s">
        <v>15315</v>
      </c>
      <c r="F10204" s="53" t="s">
        <v>201</v>
      </c>
    </row>
    <row r="10205" spans="1:6" x14ac:dyDescent="0.2">
      <c r="A10205" s="202" t="s">
        <v>16856</v>
      </c>
      <c r="B10205" s="203">
        <v>310.74</v>
      </c>
      <c r="D10205" s="53" t="s">
        <v>15317</v>
      </c>
      <c r="E10205" s="55" t="s">
        <v>15318</v>
      </c>
      <c r="F10205" s="53" t="s">
        <v>201</v>
      </c>
    </row>
    <row r="10206" spans="1:6" x14ac:dyDescent="0.2">
      <c r="A10206" s="202" t="s">
        <v>16857</v>
      </c>
      <c r="B10206" s="203">
        <v>363.22</v>
      </c>
      <c r="D10206" s="53" t="s">
        <v>15319</v>
      </c>
      <c r="E10206" s="55" t="s">
        <v>15318</v>
      </c>
      <c r="F10206" s="53" t="s">
        <v>201</v>
      </c>
    </row>
    <row r="10207" spans="1:6" x14ac:dyDescent="0.2">
      <c r="A10207" s="202" t="s">
        <v>16859</v>
      </c>
      <c r="B10207" s="203">
        <v>342.19</v>
      </c>
      <c r="D10207" s="53" t="s">
        <v>15320</v>
      </c>
      <c r="E10207" s="55" t="s">
        <v>15321</v>
      </c>
      <c r="F10207" s="53" t="s">
        <v>201</v>
      </c>
    </row>
    <row r="10208" spans="1:6" x14ac:dyDescent="0.2">
      <c r="A10208" s="202" t="s">
        <v>16860</v>
      </c>
      <c r="B10208" s="203">
        <v>400.77</v>
      </c>
      <c r="D10208" s="53" t="s">
        <v>15322</v>
      </c>
      <c r="E10208" s="55" t="s">
        <v>15321</v>
      </c>
      <c r="F10208" s="53" t="s">
        <v>201</v>
      </c>
    </row>
    <row r="10209" spans="1:6" x14ac:dyDescent="0.2">
      <c r="A10209" s="202" t="s">
        <v>16862</v>
      </c>
      <c r="B10209" s="203">
        <v>375.85</v>
      </c>
      <c r="D10209" s="53" t="s">
        <v>15323</v>
      </c>
      <c r="E10209" s="55" t="s">
        <v>15324</v>
      </c>
      <c r="F10209" s="53" t="s">
        <v>201</v>
      </c>
    </row>
    <row r="10210" spans="1:6" x14ac:dyDescent="0.2">
      <c r="A10210" s="202" t="s">
        <v>16863</v>
      </c>
      <c r="B10210" s="203">
        <v>154.54</v>
      </c>
      <c r="D10210" s="53" t="s">
        <v>15325</v>
      </c>
      <c r="E10210" s="55" t="s">
        <v>15324</v>
      </c>
      <c r="F10210" s="53" t="s">
        <v>201</v>
      </c>
    </row>
    <row r="10211" spans="1:6" x14ac:dyDescent="0.2">
      <c r="A10211" s="202" t="s">
        <v>16865</v>
      </c>
      <c r="B10211" s="203">
        <v>147.36000000000001</v>
      </c>
      <c r="D10211" s="53" t="s">
        <v>15326</v>
      </c>
      <c r="E10211" s="55" t="s">
        <v>15327</v>
      </c>
      <c r="F10211" s="53" t="s">
        <v>201</v>
      </c>
    </row>
    <row r="10212" spans="1:6" x14ac:dyDescent="0.2">
      <c r="A10212" s="202" t="s">
        <v>16866</v>
      </c>
      <c r="B10212" s="203">
        <v>151.69</v>
      </c>
      <c r="D10212" s="53" t="s">
        <v>15328</v>
      </c>
      <c r="E10212" s="55" t="s">
        <v>15327</v>
      </c>
      <c r="F10212" s="53" t="s">
        <v>201</v>
      </c>
    </row>
    <row r="10213" spans="1:6" x14ac:dyDescent="0.2">
      <c r="A10213" s="202" t="s">
        <v>16868</v>
      </c>
      <c r="B10213" s="203">
        <v>144.9</v>
      </c>
      <c r="D10213" s="53" t="s">
        <v>15329</v>
      </c>
      <c r="E10213" s="55" t="s">
        <v>15330</v>
      </c>
      <c r="F10213" s="53" t="s">
        <v>201</v>
      </c>
    </row>
    <row r="10214" spans="1:6" x14ac:dyDescent="0.2">
      <c r="A10214" s="202" t="s">
        <v>16869</v>
      </c>
      <c r="B10214" s="203">
        <v>165.69</v>
      </c>
      <c r="D10214" s="53" t="s">
        <v>15331</v>
      </c>
      <c r="E10214" s="55" t="s">
        <v>15330</v>
      </c>
      <c r="F10214" s="53" t="s">
        <v>201</v>
      </c>
    </row>
    <row r="10215" spans="1:6" x14ac:dyDescent="0.2">
      <c r="A10215" s="202" t="s">
        <v>16871</v>
      </c>
      <c r="B10215" s="203">
        <v>157.66</v>
      </c>
      <c r="D10215" s="53" t="s">
        <v>15332</v>
      </c>
      <c r="E10215" s="55" t="s">
        <v>15333</v>
      </c>
      <c r="F10215" s="53" t="s">
        <v>201</v>
      </c>
    </row>
    <row r="10216" spans="1:6" x14ac:dyDescent="0.2">
      <c r="A10216" s="202" t="s">
        <v>16872</v>
      </c>
      <c r="B10216" s="203">
        <v>188.8</v>
      </c>
      <c r="D10216" s="53" t="s">
        <v>15334</v>
      </c>
      <c r="E10216" s="55" t="s">
        <v>15333</v>
      </c>
      <c r="F10216" s="53" t="s">
        <v>201</v>
      </c>
    </row>
    <row r="10217" spans="1:6" x14ac:dyDescent="0.2">
      <c r="A10217" s="202" t="s">
        <v>16874</v>
      </c>
      <c r="B10217" s="203">
        <v>177.05</v>
      </c>
      <c r="D10217" s="53" t="s">
        <v>15335</v>
      </c>
      <c r="E10217" s="55" t="s">
        <v>15336</v>
      </c>
      <c r="F10217" s="53" t="s">
        <v>1147</v>
      </c>
    </row>
    <row r="10218" spans="1:6" x14ac:dyDescent="0.2">
      <c r="A10218" s="202" t="s">
        <v>16875</v>
      </c>
      <c r="B10218" s="203">
        <v>209.29</v>
      </c>
      <c r="D10218" s="53" t="s">
        <v>15337</v>
      </c>
      <c r="E10218" s="55" t="s">
        <v>15336</v>
      </c>
      <c r="F10218" s="53" t="s">
        <v>1147</v>
      </c>
    </row>
    <row r="10219" spans="1:6" x14ac:dyDescent="0.2">
      <c r="A10219" s="202" t="s">
        <v>16877</v>
      </c>
      <c r="B10219" s="203">
        <v>195.45</v>
      </c>
      <c r="D10219" s="53" t="s">
        <v>15338</v>
      </c>
      <c r="E10219" s="55" t="s">
        <v>15339</v>
      </c>
      <c r="F10219" s="53" t="s">
        <v>1147</v>
      </c>
    </row>
    <row r="10220" spans="1:6" x14ac:dyDescent="0.2">
      <c r="A10220" s="202" t="s">
        <v>16878</v>
      </c>
      <c r="B10220" s="203">
        <v>166.18</v>
      </c>
      <c r="D10220" s="53" t="s">
        <v>15340</v>
      </c>
      <c r="E10220" s="55" t="s">
        <v>15339</v>
      </c>
      <c r="F10220" s="53" t="s">
        <v>1147</v>
      </c>
    </row>
    <row r="10221" spans="1:6" x14ac:dyDescent="0.2">
      <c r="A10221" s="202" t="s">
        <v>16880</v>
      </c>
      <c r="B10221" s="203">
        <v>158.11000000000001</v>
      </c>
      <c r="D10221" s="53" t="s">
        <v>15341</v>
      </c>
      <c r="E10221" s="55" t="s">
        <v>15342</v>
      </c>
      <c r="F10221" s="53" t="s">
        <v>1147</v>
      </c>
    </row>
    <row r="10222" spans="1:6" x14ac:dyDescent="0.2">
      <c r="A10222" s="202" t="s">
        <v>16881</v>
      </c>
      <c r="B10222" s="203">
        <v>327.24</v>
      </c>
      <c r="D10222" s="53" t="s">
        <v>15343</v>
      </c>
      <c r="E10222" s="55" t="s">
        <v>15342</v>
      </c>
      <c r="F10222" s="53" t="s">
        <v>1147</v>
      </c>
    </row>
    <row r="10223" spans="1:6" x14ac:dyDescent="0.2">
      <c r="A10223" s="202" t="s">
        <v>16883</v>
      </c>
      <c r="B10223" s="203">
        <v>312.72000000000003</v>
      </c>
      <c r="D10223" s="53" t="s">
        <v>15344</v>
      </c>
      <c r="E10223" s="55" t="s">
        <v>15345</v>
      </c>
      <c r="F10223" s="53" t="s">
        <v>1147</v>
      </c>
    </row>
    <row r="10224" spans="1:6" x14ac:dyDescent="0.2">
      <c r="A10224" s="202" t="s">
        <v>16884</v>
      </c>
      <c r="B10224" s="203">
        <v>360.14</v>
      </c>
      <c r="D10224" s="53" t="s">
        <v>15346</v>
      </c>
      <c r="E10224" s="55" t="s">
        <v>15345</v>
      </c>
      <c r="F10224" s="53" t="s">
        <v>1147</v>
      </c>
    </row>
    <row r="10225" spans="1:6" x14ac:dyDescent="0.2">
      <c r="A10225" s="202" t="s">
        <v>16886</v>
      </c>
      <c r="B10225" s="203">
        <v>343.1</v>
      </c>
      <c r="D10225" s="53" t="s">
        <v>15347</v>
      </c>
      <c r="E10225" s="55" t="s">
        <v>15348</v>
      </c>
      <c r="F10225" s="53" t="s">
        <v>1147</v>
      </c>
    </row>
    <row r="10226" spans="1:6" x14ac:dyDescent="0.2">
      <c r="A10226" s="202" t="s">
        <v>16887</v>
      </c>
      <c r="B10226" s="203">
        <v>64</v>
      </c>
      <c r="D10226" s="53" t="s">
        <v>15349</v>
      </c>
      <c r="E10226" s="55" t="s">
        <v>15348</v>
      </c>
      <c r="F10226" s="53" t="s">
        <v>1147</v>
      </c>
    </row>
    <row r="10227" spans="1:6" x14ac:dyDescent="0.2">
      <c r="A10227" s="202" t="s">
        <v>16889</v>
      </c>
      <c r="B10227" s="203">
        <v>61.24</v>
      </c>
      <c r="D10227" s="53" t="s">
        <v>15350</v>
      </c>
      <c r="E10227" s="55" t="s">
        <v>15351</v>
      </c>
      <c r="F10227" s="53" t="s">
        <v>4247</v>
      </c>
    </row>
    <row r="10228" spans="1:6" x14ac:dyDescent="0.2">
      <c r="A10228" s="202" t="s">
        <v>16890</v>
      </c>
      <c r="B10228" s="203">
        <v>37.39</v>
      </c>
      <c r="D10228" s="53" t="s">
        <v>15352</v>
      </c>
      <c r="E10228" s="55" t="s">
        <v>15351</v>
      </c>
      <c r="F10228" s="53" t="s">
        <v>4247</v>
      </c>
    </row>
    <row r="10229" spans="1:6" x14ac:dyDescent="0.2">
      <c r="A10229" s="202" t="s">
        <v>16892</v>
      </c>
      <c r="B10229" s="203">
        <v>35.29</v>
      </c>
      <c r="D10229" s="53" t="s">
        <v>15353</v>
      </c>
      <c r="E10229" s="55" t="s">
        <v>15354</v>
      </c>
      <c r="F10229" s="53" t="s">
        <v>671</v>
      </c>
    </row>
    <row r="10230" spans="1:6" x14ac:dyDescent="0.2">
      <c r="A10230" s="202" t="s">
        <v>16893</v>
      </c>
      <c r="B10230" s="203">
        <v>861.61</v>
      </c>
      <c r="D10230" s="53" t="s">
        <v>15355</v>
      </c>
      <c r="E10230" s="55" t="s">
        <v>15354</v>
      </c>
      <c r="F10230" s="53" t="s">
        <v>671</v>
      </c>
    </row>
    <row r="10231" spans="1:6" x14ac:dyDescent="0.2">
      <c r="A10231" s="202" t="s">
        <v>16895</v>
      </c>
      <c r="B10231" s="203">
        <v>819.65</v>
      </c>
      <c r="D10231" s="53" t="s">
        <v>15356</v>
      </c>
      <c r="E10231" s="55" t="s">
        <v>15357</v>
      </c>
      <c r="F10231" s="53" t="s">
        <v>430</v>
      </c>
    </row>
    <row r="10232" spans="1:6" x14ac:dyDescent="0.2">
      <c r="A10232" s="202" t="s">
        <v>16896</v>
      </c>
      <c r="B10232" s="203">
        <v>130.69999999999999</v>
      </c>
      <c r="D10232" s="53" t="s">
        <v>15358</v>
      </c>
      <c r="E10232" s="55" t="s">
        <v>15357</v>
      </c>
      <c r="F10232" s="53" t="s">
        <v>430</v>
      </c>
    </row>
    <row r="10233" spans="1:6" x14ac:dyDescent="0.2">
      <c r="A10233" s="202" t="s">
        <v>16898</v>
      </c>
      <c r="B10233" s="203">
        <v>120.24</v>
      </c>
      <c r="D10233" s="53" t="s">
        <v>15359</v>
      </c>
      <c r="E10233" s="55" t="s">
        <v>15360</v>
      </c>
      <c r="F10233" s="53" t="s">
        <v>430</v>
      </c>
    </row>
    <row r="10234" spans="1:6" x14ac:dyDescent="0.2">
      <c r="A10234" s="202" t="s">
        <v>16899</v>
      </c>
      <c r="B10234" s="203">
        <v>127.14</v>
      </c>
      <c r="D10234" s="53" t="s">
        <v>15361</v>
      </c>
      <c r="E10234" s="55" t="s">
        <v>15360</v>
      </c>
      <c r="F10234" s="53" t="s">
        <v>430</v>
      </c>
    </row>
    <row r="10235" spans="1:6" x14ac:dyDescent="0.2">
      <c r="A10235" s="202" t="s">
        <v>16901</v>
      </c>
      <c r="B10235" s="203">
        <v>117.16</v>
      </c>
      <c r="D10235" s="53" t="s">
        <v>15362</v>
      </c>
      <c r="E10235" s="55" t="s">
        <v>15363</v>
      </c>
      <c r="F10235" s="53" t="s">
        <v>430</v>
      </c>
    </row>
    <row r="10236" spans="1:6" x14ac:dyDescent="0.2">
      <c r="A10236" s="202" t="s">
        <v>16902</v>
      </c>
      <c r="B10236" s="203">
        <v>147.25</v>
      </c>
      <c r="D10236" s="53" t="s">
        <v>15364</v>
      </c>
      <c r="E10236" s="55" t="s">
        <v>15363</v>
      </c>
      <c r="F10236" s="53" t="s">
        <v>430</v>
      </c>
    </row>
    <row r="10237" spans="1:6" x14ac:dyDescent="0.2">
      <c r="A10237" s="202" t="s">
        <v>16904</v>
      </c>
      <c r="B10237" s="203">
        <v>134.88999999999999</v>
      </c>
      <c r="D10237" s="53" t="s">
        <v>15365</v>
      </c>
      <c r="E10237" s="55" t="s">
        <v>15366</v>
      </c>
      <c r="F10237" s="53" t="s">
        <v>430</v>
      </c>
    </row>
    <row r="10238" spans="1:6" x14ac:dyDescent="0.2">
      <c r="A10238" s="202" t="s">
        <v>16905</v>
      </c>
      <c r="B10238" s="203">
        <v>181.59</v>
      </c>
      <c r="D10238" s="53" t="s">
        <v>15367</v>
      </c>
      <c r="E10238" s="55" t="s">
        <v>15366</v>
      </c>
      <c r="F10238" s="53" t="s">
        <v>430</v>
      </c>
    </row>
    <row r="10239" spans="1:6" x14ac:dyDescent="0.2">
      <c r="A10239" s="202" t="s">
        <v>16907</v>
      </c>
      <c r="B10239" s="203">
        <v>164.35</v>
      </c>
      <c r="D10239" s="53" t="s">
        <v>15368</v>
      </c>
      <c r="E10239" s="55" t="s">
        <v>15369</v>
      </c>
      <c r="F10239" s="53" t="s">
        <v>430</v>
      </c>
    </row>
    <row r="10240" spans="1:6" x14ac:dyDescent="0.2">
      <c r="A10240" s="202" t="s">
        <v>16908</v>
      </c>
      <c r="B10240" s="203">
        <v>210.91</v>
      </c>
      <c r="D10240" s="53" t="s">
        <v>15370</v>
      </c>
      <c r="E10240" s="55" t="s">
        <v>15369</v>
      </c>
      <c r="F10240" s="53" t="s">
        <v>430</v>
      </c>
    </row>
    <row r="10241" spans="1:6" x14ac:dyDescent="0.2">
      <c r="A10241" s="202" t="s">
        <v>16910</v>
      </c>
      <c r="B10241" s="203">
        <v>190.07</v>
      </c>
      <c r="D10241" s="53" t="s">
        <v>15371</v>
      </c>
      <c r="E10241" s="55" t="s">
        <v>15372</v>
      </c>
      <c r="F10241" s="53" t="s">
        <v>430</v>
      </c>
    </row>
    <row r="10242" spans="1:6" x14ac:dyDescent="0.2">
      <c r="A10242" s="202" t="s">
        <v>16911</v>
      </c>
      <c r="B10242" s="203">
        <v>66.28</v>
      </c>
      <c r="D10242" s="53" t="s">
        <v>15373</v>
      </c>
      <c r="E10242" s="55" t="s">
        <v>15372</v>
      </c>
      <c r="F10242" s="53" t="s">
        <v>430</v>
      </c>
    </row>
    <row r="10243" spans="1:6" x14ac:dyDescent="0.2">
      <c r="A10243" s="202" t="s">
        <v>16913</v>
      </c>
      <c r="B10243" s="203">
        <v>60.73</v>
      </c>
      <c r="D10243" s="53" t="s">
        <v>15374</v>
      </c>
      <c r="E10243" s="55" t="s">
        <v>15375</v>
      </c>
      <c r="F10243" s="53" t="s">
        <v>430</v>
      </c>
    </row>
    <row r="10244" spans="1:6" x14ac:dyDescent="0.2">
      <c r="A10244" s="202" t="s">
        <v>16914</v>
      </c>
      <c r="B10244" s="203">
        <v>63.96</v>
      </c>
      <c r="D10244" s="53" t="s">
        <v>15376</v>
      </c>
      <c r="E10244" s="55" t="s">
        <v>15375</v>
      </c>
      <c r="F10244" s="53" t="s">
        <v>430</v>
      </c>
    </row>
    <row r="10245" spans="1:6" x14ac:dyDescent="0.2">
      <c r="A10245" s="202" t="s">
        <v>16916</v>
      </c>
      <c r="B10245" s="203">
        <v>58.72</v>
      </c>
      <c r="D10245" s="53" t="s">
        <v>15377</v>
      </c>
      <c r="E10245" s="55" t="s">
        <v>15378</v>
      </c>
      <c r="F10245" s="53" t="s">
        <v>430</v>
      </c>
    </row>
    <row r="10246" spans="1:6" x14ac:dyDescent="0.2">
      <c r="A10246" s="202" t="s">
        <v>16917</v>
      </c>
      <c r="B10246" s="203">
        <v>74.17</v>
      </c>
      <c r="D10246" s="53" t="s">
        <v>15379</v>
      </c>
      <c r="E10246" s="55" t="s">
        <v>15378</v>
      </c>
      <c r="F10246" s="53" t="s">
        <v>430</v>
      </c>
    </row>
    <row r="10247" spans="1:6" x14ac:dyDescent="0.2">
      <c r="A10247" s="202" t="s">
        <v>16919</v>
      </c>
      <c r="B10247" s="203">
        <v>67.569999999999993</v>
      </c>
      <c r="D10247" s="53" t="s">
        <v>15380</v>
      </c>
      <c r="E10247" s="55" t="s">
        <v>15381</v>
      </c>
      <c r="F10247" s="53" t="s">
        <v>430</v>
      </c>
    </row>
    <row r="10248" spans="1:6" x14ac:dyDescent="0.2">
      <c r="A10248" s="202" t="s">
        <v>16920</v>
      </c>
      <c r="B10248" s="203">
        <v>95.99</v>
      </c>
      <c r="D10248" s="53" t="s">
        <v>15382</v>
      </c>
      <c r="E10248" s="55" t="s">
        <v>15381</v>
      </c>
      <c r="F10248" s="53" t="s">
        <v>430</v>
      </c>
    </row>
    <row r="10249" spans="1:6" x14ac:dyDescent="0.2">
      <c r="A10249" s="202" t="s">
        <v>16922</v>
      </c>
      <c r="B10249" s="203">
        <v>86.48</v>
      </c>
      <c r="D10249" s="53" t="s">
        <v>15383</v>
      </c>
      <c r="E10249" s="55" t="s">
        <v>15384</v>
      </c>
      <c r="F10249" s="53" t="s">
        <v>430</v>
      </c>
    </row>
    <row r="10250" spans="1:6" x14ac:dyDescent="0.2">
      <c r="A10250" s="202" t="s">
        <v>16923</v>
      </c>
      <c r="B10250" s="203">
        <v>111.72</v>
      </c>
      <c r="D10250" s="53" t="s">
        <v>15385</v>
      </c>
      <c r="E10250" s="55" t="s">
        <v>15384</v>
      </c>
      <c r="F10250" s="53" t="s">
        <v>430</v>
      </c>
    </row>
    <row r="10251" spans="1:6" x14ac:dyDescent="0.2">
      <c r="A10251" s="202" t="s">
        <v>16925</v>
      </c>
      <c r="B10251" s="203">
        <v>100.11</v>
      </c>
      <c r="D10251" s="53" t="s">
        <v>15386</v>
      </c>
      <c r="E10251" s="55" t="s">
        <v>15387</v>
      </c>
      <c r="F10251" s="53" t="s">
        <v>430</v>
      </c>
    </row>
    <row r="10252" spans="1:6" x14ac:dyDescent="0.2">
      <c r="A10252" s="202" t="s">
        <v>16926</v>
      </c>
      <c r="B10252" s="203">
        <v>104.98</v>
      </c>
      <c r="D10252" s="53" t="s">
        <v>15388</v>
      </c>
      <c r="E10252" s="55" t="s">
        <v>15387</v>
      </c>
      <c r="F10252" s="53" t="s">
        <v>430</v>
      </c>
    </row>
    <row r="10253" spans="1:6" x14ac:dyDescent="0.2">
      <c r="A10253" s="202" t="s">
        <v>16928</v>
      </c>
      <c r="B10253" s="203">
        <v>97.4</v>
      </c>
      <c r="D10253" s="53" t="s">
        <v>15389</v>
      </c>
      <c r="E10253" s="55" t="s">
        <v>15390</v>
      </c>
      <c r="F10253" s="53" t="s">
        <v>430</v>
      </c>
    </row>
    <row r="10254" spans="1:6" x14ac:dyDescent="0.2">
      <c r="A10254" s="202" t="s">
        <v>16929</v>
      </c>
      <c r="B10254" s="203">
        <v>102.14</v>
      </c>
      <c r="D10254" s="53" t="s">
        <v>15391</v>
      </c>
      <c r="E10254" s="55" t="s">
        <v>15390</v>
      </c>
      <c r="F10254" s="53" t="s">
        <v>430</v>
      </c>
    </row>
    <row r="10255" spans="1:6" x14ac:dyDescent="0.2">
      <c r="A10255" s="202" t="s">
        <v>16931</v>
      </c>
      <c r="B10255" s="203">
        <v>94.94</v>
      </c>
      <c r="D10255" s="53" t="s">
        <v>15392</v>
      </c>
      <c r="E10255" s="55" t="s">
        <v>15393</v>
      </c>
      <c r="F10255" s="53" t="s">
        <v>430</v>
      </c>
    </row>
    <row r="10256" spans="1:6" x14ac:dyDescent="0.2">
      <c r="A10256" s="202" t="s">
        <v>16932</v>
      </c>
      <c r="B10256" s="203">
        <v>114.86</v>
      </c>
      <c r="D10256" s="53" t="s">
        <v>15394</v>
      </c>
      <c r="E10256" s="55" t="s">
        <v>15393</v>
      </c>
      <c r="F10256" s="53" t="s">
        <v>430</v>
      </c>
    </row>
    <row r="10257" spans="1:6" x14ac:dyDescent="0.2">
      <c r="A10257" s="202" t="s">
        <v>16934</v>
      </c>
      <c r="B10257" s="203">
        <v>105.96</v>
      </c>
      <c r="D10257" s="53" t="s">
        <v>15395</v>
      </c>
      <c r="E10257" s="55" t="s">
        <v>15396</v>
      </c>
      <c r="F10257" s="53" t="s">
        <v>430</v>
      </c>
    </row>
    <row r="10258" spans="1:6" x14ac:dyDescent="0.2">
      <c r="A10258" s="202" t="s">
        <v>16935</v>
      </c>
      <c r="B10258" s="203">
        <v>141.61000000000001</v>
      </c>
      <c r="D10258" s="53" t="s">
        <v>15397</v>
      </c>
      <c r="E10258" s="55" t="s">
        <v>15396</v>
      </c>
      <c r="F10258" s="53" t="s">
        <v>430</v>
      </c>
    </row>
    <row r="10259" spans="1:6" x14ac:dyDescent="0.2">
      <c r="A10259" s="202" t="s">
        <v>16937</v>
      </c>
      <c r="B10259" s="203">
        <v>129.13999999999999</v>
      </c>
      <c r="D10259" s="53" t="s">
        <v>15398</v>
      </c>
      <c r="E10259" s="55" t="s">
        <v>15399</v>
      </c>
      <c r="F10259" s="53" t="s">
        <v>430</v>
      </c>
    </row>
    <row r="10260" spans="1:6" x14ac:dyDescent="0.2">
      <c r="A10260" s="202" t="s">
        <v>16938</v>
      </c>
      <c r="B10260" s="203">
        <v>159.59</v>
      </c>
      <c r="D10260" s="53" t="s">
        <v>15400</v>
      </c>
      <c r="E10260" s="55" t="s">
        <v>15399</v>
      </c>
      <c r="F10260" s="53" t="s">
        <v>430</v>
      </c>
    </row>
    <row r="10261" spans="1:6" x14ac:dyDescent="0.2">
      <c r="A10261" s="202" t="s">
        <v>16940</v>
      </c>
      <c r="B10261" s="203">
        <v>144.72999999999999</v>
      </c>
      <c r="D10261" s="53" t="s">
        <v>15401</v>
      </c>
      <c r="E10261" s="55" t="s">
        <v>15402</v>
      </c>
      <c r="F10261" s="53" t="s">
        <v>430</v>
      </c>
    </row>
    <row r="10262" spans="1:6" x14ac:dyDescent="0.2">
      <c r="A10262" s="202" t="s">
        <v>16941</v>
      </c>
      <c r="B10262" s="203">
        <v>52.51</v>
      </c>
      <c r="D10262" s="53" t="s">
        <v>15403</v>
      </c>
      <c r="E10262" s="55" t="s">
        <v>15402</v>
      </c>
      <c r="F10262" s="53" t="s">
        <v>430</v>
      </c>
    </row>
    <row r="10263" spans="1:6" x14ac:dyDescent="0.2">
      <c r="A10263" s="202" t="s">
        <v>16943</v>
      </c>
      <c r="B10263" s="203">
        <v>48.53</v>
      </c>
      <c r="D10263" s="53" t="s">
        <v>15404</v>
      </c>
      <c r="E10263" s="55" t="s">
        <v>15405</v>
      </c>
      <c r="F10263" s="53" t="s">
        <v>430</v>
      </c>
    </row>
    <row r="10264" spans="1:6" x14ac:dyDescent="0.2">
      <c r="A10264" s="202" t="s">
        <v>16944</v>
      </c>
      <c r="B10264" s="203">
        <v>51.27</v>
      </c>
      <c r="D10264" s="53" t="s">
        <v>15406</v>
      </c>
      <c r="E10264" s="55" t="s">
        <v>15405</v>
      </c>
      <c r="F10264" s="53" t="s">
        <v>430</v>
      </c>
    </row>
    <row r="10265" spans="1:6" x14ac:dyDescent="0.2">
      <c r="A10265" s="202" t="s">
        <v>16946</v>
      </c>
      <c r="B10265" s="203">
        <v>47.47</v>
      </c>
      <c r="D10265" s="53" t="s">
        <v>15407</v>
      </c>
      <c r="E10265" s="55" t="s">
        <v>15408</v>
      </c>
      <c r="F10265" s="53" t="s">
        <v>430</v>
      </c>
    </row>
    <row r="10266" spans="1:6" x14ac:dyDescent="0.2">
      <c r="A10266" s="202" t="s">
        <v>16947</v>
      </c>
      <c r="B10266" s="203">
        <v>60.11</v>
      </c>
      <c r="D10266" s="53" t="s">
        <v>15409</v>
      </c>
      <c r="E10266" s="55" t="s">
        <v>15408</v>
      </c>
      <c r="F10266" s="53" t="s">
        <v>430</v>
      </c>
    </row>
    <row r="10267" spans="1:6" x14ac:dyDescent="0.2">
      <c r="A10267" s="202" t="s">
        <v>16949</v>
      </c>
      <c r="B10267" s="203">
        <v>55.21</v>
      </c>
      <c r="D10267" s="53" t="s">
        <v>15410</v>
      </c>
      <c r="E10267" s="55" t="s">
        <v>15411</v>
      </c>
      <c r="F10267" s="53" t="s">
        <v>430</v>
      </c>
    </row>
    <row r="10268" spans="1:6" x14ac:dyDescent="0.2">
      <c r="A10268" s="202" t="s">
        <v>16950</v>
      </c>
      <c r="B10268" s="203">
        <v>74.040000000000006</v>
      </c>
      <c r="D10268" s="53" t="s">
        <v>15412</v>
      </c>
      <c r="E10268" s="55" t="s">
        <v>15411</v>
      </c>
      <c r="F10268" s="53" t="s">
        <v>430</v>
      </c>
    </row>
    <row r="10269" spans="1:6" x14ac:dyDescent="0.2">
      <c r="A10269" s="202" t="s">
        <v>16952</v>
      </c>
      <c r="B10269" s="203">
        <v>67.28</v>
      </c>
      <c r="D10269" s="53" t="s">
        <v>15413</v>
      </c>
      <c r="E10269" s="55" t="s">
        <v>15414</v>
      </c>
      <c r="F10269" s="53" t="s">
        <v>430</v>
      </c>
    </row>
    <row r="10270" spans="1:6" x14ac:dyDescent="0.2">
      <c r="A10270" s="202" t="s">
        <v>16953</v>
      </c>
      <c r="B10270" s="203">
        <v>84.38</v>
      </c>
      <c r="D10270" s="53" t="s">
        <v>15415</v>
      </c>
      <c r="E10270" s="55" t="s">
        <v>15414</v>
      </c>
      <c r="F10270" s="53" t="s">
        <v>430</v>
      </c>
    </row>
    <row r="10271" spans="1:6" x14ac:dyDescent="0.2">
      <c r="A10271" s="202" t="s">
        <v>16955</v>
      </c>
      <c r="B10271" s="203">
        <v>76.239999999999995</v>
      </c>
      <c r="D10271" s="53" t="s">
        <v>15416</v>
      </c>
      <c r="E10271" s="55" t="s">
        <v>15417</v>
      </c>
      <c r="F10271" s="53" t="s">
        <v>430</v>
      </c>
    </row>
    <row r="10272" spans="1:6" x14ac:dyDescent="0.2">
      <c r="A10272" s="202" t="s">
        <v>16956</v>
      </c>
      <c r="B10272" s="203">
        <v>138.15</v>
      </c>
      <c r="D10272" s="53" t="s">
        <v>15418</v>
      </c>
      <c r="E10272" s="55" t="s">
        <v>15417</v>
      </c>
      <c r="F10272" s="53" t="s">
        <v>430</v>
      </c>
    </row>
    <row r="10273" spans="1:6" x14ac:dyDescent="0.2">
      <c r="A10273" s="202" t="s">
        <v>16958</v>
      </c>
      <c r="B10273" s="203">
        <v>127.87</v>
      </c>
      <c r="D10273" s="53" t="s">
        <v>15419</v>
      </c>
      <c r="E10273" s="55" t="s">
        <v>15420</v>
      </c>
      <c r="F10273" s="53" t="s">
        <v>430</v>
      </c>
    </row>
    <row r="10274" spans="1:6" x14ac:dyDescent="0.2">
      <c r="A10274" s="202" t="s">
        <v>16959</v>
      </c>
      <c r="B10274" s="203">
        <v>134.6</v>
      </c>
      <c r="D10274" s="53" t="s">
        <v>15421</v>
      </c>
      <c r="E10274" s="55" t="s">
        <v>15420</v>
      </c>
      <c r="F10274" s="53" t="s">
        <v>430</v>
      </c>
    </row>
    <row r="10275" spans="1:6" x14ac:dyDescent="0.2">
      <c r="A10275" s="202" t="s">
        <v>16961</v>
      </c>
      <c r="B10275" s="203">
        <v>124.8</v>
      </c>
      <c r="D10275" s="53" t="s">
        <v>15422</v>
      </c>
      <c r="E10275" s="55" t="s">
        <v>15423</v>
      </c>
      <c r="F10275" s="53" t="s">
        <v>430</v>
      </c>
    </row>
    <row r="10276" spans="1:6" x14ac:dyDescent="0.2">
      <c r="A10276" s="202" t="s">
        <v>16962</v>
      </c>
      <c r="B10276" s="203">
        <v>154.69999999999999</v>
      </c>
      <c r="D10276" s="53" t="s">
        <v>15424</v>
      </c>
      <c r="E10276" s="55" t="s">
        <v>15423</v>
      </c>
      <c r="F10276" s="53" t="s">
        <v>430</v>
      </c>
    </row>
    <row r="10277" spans="1:6" x14ac:dyDescent="0.2">
      <c r="A10277" s="202" t="s">
        <v>16964</v>
      </c>
      <c r="B10277" s="203">
        <v>142.53</v>
      </c>
      <c r="D10277" s="53" t="s">
        <v>15425</v>
      </c>
      <c r="E10277" s="55" t="s">
        <v>15426</v>
      </c>
      <c r="F10277" s="53" t="s">
        <v>430</v>
      </c>
    </row>
    <row r="10278" spans="1:6" x14ac:dyDescent="0.2">
      <c r="A10278" s="202" t="s">
        <v>16965</v>
      </c>
      <c r="B10278" s="203">
        <v>189.05</v>
      </c>
      <c r="D10278" s="53" t="s">
        <v>15427</v>
      </c>
      <c r="E10278" s="55" t="s">
        <v>15426</v>
      </c>
      <c r="F10278" s="53" t="s">
        <v>430</v>
      </c>
    </row>
    <row r="10279" spans="1:6" x14ac:dyDescent="0.2">
      <c r="A10279" s="202" t="s">
        <v>16967</v>
      </c>
      <c r="B10279" s="203">
        <v>171.99</v>
      </c>
      <c r="D10279" s="53" t="s">
        <v>15428</v>
      </c>
      <c r="E10279" s="55" t="s">
        <v>15429</v>
      </c>
      <c r="F10279" s="53" t="s">
        <v>430</v>
      </c>
    </row>
    <row r="10280" spans="1:6" x14ac:dyDescent="0.2">
      <c r="A10280" s="202" t="s">
        <v>16968</v>
      </c>
      <c r="B10280" s="203">
        <v>218.36</v>
      </c>
      <c r="D10280" s="53" t="s">
        <v>15430</v>
      </c>
      <c r="E10280" s="55" t="s">
        <v>15429</v>
      </c>
      <c r="F10280" s="53" t="s">
        <v>430</v>
      </c>
    </row>
    <row r="10281" spans="1:6" x14ac:dyDescent="0.2">
      <c r="A10281" s="202" t="s">
        <v>16970</v>
      </c>
      <c r="B10281" s="203">
        <v>197.71</v>
      </c>
      <c r="D10281" s="53" t="s">
        <v>15431</v>
      </c>
      <c r="E10281" s="55" t="s">
        <v>15432</v>
      </c>
      <c r="F10281" s="53" t="s">
        <v>430</v>
      </c>
    </row>
    <row r="10282" spans="1:6" x14ac:dyDescent="0.2">
      <c r="A10282" s="202" t="s">
        <v>16971</v>
      </c>
      <c r="B10282" s="203">
        <v>68.430000000000007</v>
      </c>
      <c r="D10282" s="53" t="s">
        <v>15433</v>
      </c>
      <c r="E10282" s="55" t="s">
        <v>15432</v>
      </c>
      <c r="F10282" s="53" t="s">
        <v>430</v>
      </c>
    </row>
    <row r="10283" spans="1:6" x14ac:dyDescent="0.2">
      <c r="A10283" s="202" t="s">
        <v>16973</v>
      </c>
      <c r="B10283" s="203">
        <v>62.93</v>
      </c>
      <c r="D10283" s="53" t="s">
        <v>15434</v>
      </c>
      <c r="E10283" s="55" t="s">
        <v>15435</v>
      </c>
      <c r="F10283" s="53" t="s">
        <v>430</v>
      </c>
    </row>
    <row r="10284" spans="1:6" x14ac:dyDescent="0.2">
      <c r="A10284" s="202" t="s">
        <v>16974</v>
      </c>
      <c r="B10284" s="203">
        <v>66.11</v>
      </c>
      <c r="D10284" s="53" t="s">
        <v>15436</v>
      </c>
      <c r="E10284" s="55" t="s">
        <v>15435</v>
      </c>
      <c r="F10284" s="53" t="s">
        <v>430</v>
      </c>
    </row>
    <row r="10285" spans="1:6" x14ac:dyDescent="0.2">
      <c r="A10285" s="202" t="s">
        <v>16976</v>
      </c>
      <c r="B10285" s="203">
        <v>60.92</v>
      </c>
      <c r="D10285" s="53" t="s">
        <v>15437</v>
      </c>
      <c r="E10285" s="55" t="s">
        <v>15438</v>
      </c>
      <c r="F10285" s="53" t="s">
        <v>430</v>
      </c>
    </row>
    <row r="10286" spans="1:6" x14ac:dyDescent="0.2">
      <c r="A10286" s="202" t="s">
        <v>16977</v>
      </c>
      <c r="B10286" s="203">
        <v>76.319999999999993</v>
      </c>
      <c r="D10286" s="53" t="s">
        <v>15439</v>
      </c>
      <c r="E10286" s="55" t="s">
        <v>15438</v>
      </c>
      <c r="F10286" s="53" t="s">
        <v>430</v>
      </c>
    </row>
    <row r="10287" spans="1:6" x14ac:dyDescent="0.2">
      <c r="A10287" s="202" t="s">
        <v>16979</v>
      </c>
      <c r="B10287" s="203">
        <v>69.77</v>
      </c>
      <c r="D10287" s="53" t="s">
        <v>15440</v>
      </c>
      <c r="E10287" s="55" t="s">
        <v>15441</v>
      </c>
      <c r="F10287" s="53" t="s">
        <v>430</v>
      </c>
    </row>
    <row r="10288" spans="1:6" x14ac:dyDescent="0.2">
      <c r="A10288" s="202" t="s">
        <v>16980</v>
      </c>
      <c r="B10288" s="203">
        <v>98.14</v>
      </c>
      <c r="D10288" s="53" t="s">
        <v>15442</v>
      </c>
      <c r="E10288" s="55" t="s">
        <v>15441</v>
      </c>
      <c r="F10288" s="53" t="s">
        <v>430</v>
      </c>
    </row>
    <row r="10289" spans="1:6" x14ac:dyDescent="0.2">
      <c r="A10289" s="202" t="s">
        <v>16982</v>
      </c>
      <c r="B10289" s="203">
        <v>88.68</v>
      </c>
      <c r="D10289" s="53" t="s">
        <v>15443</v>
      </c>
      <c r="E10289" s="55" t="s">
        <v>15444</v>
      </c>
      <c r="F10289" s="53" t="s">
        <v>430</v>
      </c>
    </row>
    <row r="10290" spans="1:6" x14ac:dyDescent="0.2">
      <c r="A10290" s="202" t="s">
        <v>16983</v>
      </c>
      <c r="B10290" s="203">
        <v>113.87</v>
      </c>
      <c r="D10290" s="53" t="s">
        <v>15445</v>
      </c>
      <c r="E10290" s="55" t="s">
        <v>15444</v>
      </c>
      <c r="F10290" s="53" t="s">
        <v>430</v>
      </c>
    </row>
    <row r="10291" spans="1:6" x14ac:dyDescent="0.2">
      <c r="A10291" s="202" t="s">
        <v>16985</v>
      </c>
      <c r="B10291" s="203">
        <v>102.32</v>
      </c>
      <c r="D10291" s="53" t="s">
        <v>15446</v>
      </c>
      <c r="E10291" s="55" t="s">
        <v>15447</v>
      </c>
      <c r="F10291" s="53" t="s">
        <v>430</v>
      </c>
    </row>
    <row r="10292" spans="1:6" x14ac:dyDescent="0.2">
      <c r="A10292" s="202" t="s">
        <v>16986</v>
      </c>
      <c r="B10292" s="203">
        <v>109.64</v>
      </c>
      <c r="D10292" s="53" t="s">
        <v>15448</v>
      </c>
      <c r="E10292" s="55" t="s">
        <v>15447</v>
      </c>
      <c r="F10292" s="53" t="s">
        <v>430</v>
      </c>
    </row>
    <row r="10293" spans="1:6" x14ac:dyDescent="0.2">
      <c r="A10293" s="202" t="s">
        <v>16988</v>
      </c>
      <c r="B10293" s="203">
        <v>102.17</v>
      </c>
      <c r="D10293" s="53" t="s">
        <v>15449</v>
      </c>
      <c r="E10293" s="55" t="s">
        <v>15450</v>
      </c>
      <c r="F10293" s="53" t="s">
        <v>430</v>
      </c>
    </row>
    <row r="10294" spans="1:6" x14ac:dyDescent="0.2">
      <c r="A10294" s="202" t="s">
        <v>16989</v>
      </c>
      <c r="B10294" s="203">
        <v>106.8</v>
      </c>
      <c r="D10294" s="53" t="s">
        <v>15451</v>
      </c>
      <c r="E10294" s="55" t="s">
        <v>15450</v>
      </c>
      <c r="F10294" s="53" t="s">
        <v>430</v>
      </c>
    </row>
    <row r="10295" spans="1:6" x14ac:dyDescent="0.2">
      <c r="A10295" s="202" t="s">
        <v>16991</v>
      </c>
      <c r="B10295" s="203">
        <v>99.71</v>
      </c>
      <c r="D10295" s="53" t="s">
        <v>15452</v>
      </c>
      <c r="E10295" s="55" t="s">
        <v>15453</v>
      </c>
      <c r="F10295" s="53" t="s">
        <v>430</v>
      </c>
    </row>
    <row r="10296" spans="1:6" x14ac:dyDescent="0.2">
      <c r="A10296" s="202" t="s">
        <v>16992</v>
      </c>
      <c r="B10296" s="203">
        <v>119.52</v>
      </c>
      <c r="D10296" s="53" t="s">
        <v>15454</v>
      </c>
      <c r="E10296" s="55" t="s">
        <v>15453</v>
      </c>
      <c r="F10296" s="53" t="s">
        <v>430</v>
      </c>
    </row>
    <row r="10297" spans="1:6" x14ac:dyDescent="0.2">
      <c r="A10297" s="202" t="s">
        <v>16994</v>
      </c>
      <c r="B10297" s="203">
        <v>110.73</v>
      </c>
      <c r="D10297" s="53" t="s">
        <v>15455</v>
      </c>
      <c r="E10297" s="55" t="s">
        <v>15456</v>
      </c>
      <c r="F10297" s="53" t="s">
        <v>430</v>
      </c>
    </row>
    <row r="10298" spans="1:6" x14ac:dyDescent="0.2">
      <c r="A10298" s="202" t="s">
        <v>16995</v>
      </c>
      <c r="B10298" s="203">
        <v>146.26</v>
      </c>
      <c r="D10298" s="53" t="s">
        <v>15457</v>
      </c>
      <c r="E10298" s="55" t="s">
        <v>15456</v>
      </c>
      <c r="F10298" s="53" t="s">
        <v>430</v>
      </c>
    </row>
    <row r="10299" spans="1:6" x14ac:dyDescent="0.2">
      <c r="A10299" s="202" t="s">
        <v>16997</v>
      </c>
      <c r="B10299" s="203">
        <v>133.91999999999999</v>
      </c>
      <c r="D10299" s="53" t="s">
        <v>15458</v>
      </c>
      <c r="E10299" s="55" t="s">
        <v>15459</v>
      </c>
      <c r="F10299" s="53" t="s">
        <v>430</v>
      </c>
    </row>
    <row r="10300" spans="1:6" x14ac:dyDescent="0.2">
      <c r="A10300" s="202" t="s">
        <v>16998</v>
      </c>
      <c r="B10300" s="203">
        <v>164.25</v>
      </c>
      <c r="D10300" s="53" t="s">
        <v>15460</v>
      </c>
      <c r="E10300" s="55" t="s">
        <v>15459</v>
      </c>
      <c r="F10300" s="53" t="s">
        <v>430</v>
      </c>
    </row>
    <row r="10301" spans="1:6" x14ac:dyDescent="0.2">
      <c r="A10301" s="202" t="s">
        <v>17000</v>
      </c>
      <c r="B10301" s="203">
        <v>149.5</v>
      </c>
      <c r="D10301" s="53" t="s">
        <v>15461</v>
      </c>
      <c r="E10301" s="55" t="s">
        <v>15462</v>
      </c>
      <c r="F10301" s="53" t="s">
        <v>430</v>
      </c>
    </row>
    <row r="10302" spans="1:6" x14ac:dyDescent="0.2">
      <c r="A10302" s="202" t="s">
        <v>17001</v>
      </c>
      <c r="B10302" s="203">
        <v>53.94</v>
      </c>
      <c r="D10302" s="53" t="s">
        <v>15463</v>
      </c>
      <c r="E10302" s="55" t="s">
        <v>15462</v>
      </c>
      <c r="F10302" s="53" t="s">
        <v>430</v>
      </c>
    </row>
    <row r="10303" spans="1:6" x14ac:dyDescent="0.2">
      <c r="A10303" s="202" t="s">
        <v>17003</v>
      </c>
      <c r="B10303" s="203">
        <v>50</v>
      </c>
      <c r="D10303" s="53" t="s">
        <v>15464</v>
      </c>
      <c r="E10303" s="55" t="s">
        <v>15465</v>
      </c>
      <c r="F10303" s="53" t="s">
        <v>430</v>
      </c>
    </row>
    <row r="10304" spans="1:6" x14ac:dyDescent="0.2">
      <c r="A10304" s="202" t="s">
        <v>17004</v>
      </c>
      <c r="B10304" s="203">
        <v>52.71</v>
      </c>
      <c r="D10304" s="53" t="s">
        <v>15466</v>
      </c>
      <c r="E10304" s="55" t="s">
        <v>15465</v>
      </c>
      <c r="F10304" s="53" t="s">
        <v>430</v>
      </c>
    </row>
    <row r="10305" spans="1:6" x14ac:dyDescent="0.2">
      <c r="A10305" s="202" t="s">
        <v>17006</v>
      </c>
      <c r="B10305" s="203">
        <v>48.94</v>
      </c>
      <c r="D10305" s="53" t="s">
        <v>15467</v>
      </c>
      <c r="E10305" s="55" t="s">
        <v>15468</v>
      </c>
      <c r="F10305" s="53" t="s">
        <v>430</v>
      </c>
    </row>
    <row r="10306" spans="1:6" x14ac:dyDescent="0.2">
      <c r="A10306" s="202" t="s">
        <v>17007</v>
      </c>
      <c r="B10306" s="203">
        <v>61.69</v>
      </c>
      <c r="D10306" s="53" t="s">
        <v>15469</v>
      </c>
      <c r="E10306" s="55" t="s">
        <v>15468</v>
      </c>
      <c r="F10306" s="53" t="s">
        <v>430</v>
      </c>
    </row>
    <row r="10307" spans="1:6" x14ac:dyDescent="0.2">
      <c r="A10307" s="202" t="s">
        <v>17009</v>
      </c>
      <c r="B10307" s="203">
        <v>56.83</v>
      </c>
      <c r="D10307" s="53" t="s">
        <v>15470</v>
      </c>
      <c r="E10307" s="55" t="s">
        <v>15471</v>
      </c>
      <c r="F10307" s="53" t="s">
        <v>430</v>
      </c>
    </row>
    <row r="10308" spans="1:6" x14ac:dyDescent="0.2">
      <c r="A10308" s="202" t="s">
        <v>17010</v>
      </c>
      <c r="B10308" s="203">
        <v>75.61</v>
      </c>
      <c r="D10308" s="53" t="s">
        <v>15472</v>
      </c>
      <c r="E10308" s="55" t="s">
        <v>15471</v>
      </c>
      <c r="F10308" s="53" t="s">
        <v>430</v>
      </c>
    </row>
    <row r="10309" spans="1:6" x14ac:dyDescent="0.2">
      <c r="A10309" s="202" t="s">
        <v>17012</v>
      </c>
      <c r="B10309" s="203">
        <v>68.900000000000006</v>
      </c>
      <c r="D10309" s="53" t="s">
        <v>15473</v>
      </c>
      <c r="E10309" s="55" t="s">
        <v>15474</v>
      </c>
      <c r="F10309" s="53" t="s">
        <v>15475</v>
      </c>
    </row>
    <row r="10310" spans="1:6" x14ac:dyDescent="0.2">
      <c r="A10310" s="202" t="s">
        <v>17013</v>
      </c>
      <c r="B10310" s="203">
        <v>85.95</v>
      </c>
      <c r="D10310" s="53" t="s">
        <v>15476</v>
      </c>
      <c r="E10310" s="55" t="s">
        <v>15474</v>
      </c>
      <c r="F10310" s="53" t="s">
        <v>15475</v>
      </c>
    </row>
    <row r="10311" spans="1:6" x14ac:dyDescent="0.2">
      <c r="A10311" s="202" t="s">
        <v>17015</v>
      </c>
      <c r="B10311" s="203">
        <v>77.86</v>
      </c>
      <c r="D10311" s="53" t="s">
        <v>15477</v>
      </c>
      <c r="E10311" s="55" t="s">
        <v>15478</v>
      </c>
      <c r="F10311" s="53" t="s">
        <v>15475</v>
      </c>
    </row>
    <row r="10312" spans="1:6" x14ac:dyDescent="0.2">
      <c r="A10312" s="202" t="s">
        <v>17016</v>
      </c>
      <c r="B10312" s="203">
        <v>677.56</v>
      </c>
      <c r="D10312" s="53" t="s">
        <v>15479</v>
      </c>
      <c r="E10312" s="55" t="s">
        <v>15478</v>
      </c>
      <c r="F10312" s="53" t="s">
        <v>15475</v>
      </c>
    </row>
    <row r="10313" spans="1:6" x14ac:dyDescent="0.2">
      <c r="A10313" s="202" t="s">
        <v>17018</v>
      </c>
      <c r="B10313" s="203">
        <v>669.51</v>
      </c>
      <c r="D10313" s="53" t="s">
        <v>15480</v>
      </c>
      <c r="E10313" s="55" t="s">
        <v>15481</v>
      </c>
      <c r="F10313" s="53" t="s">
        <v>430</v>
      </c>
    </row>
    <row r="10314" spans="1:6" x14ac:dyDescent="0.2">
      <c r="A10314" s="202" t="s">
        <v>17019</v>
      </c>
      <c r="B10314" s="203">
        <v>67.599999999999994</v>
      </c>
      <c r="D10314" s="53" t="s">
        <v>15482</v>
      </c>
      <c r="E10314" s="55" t="s">
        <v>15481</v>
      </c>
      <c r="F10314" s="53" t="s">
        <v>430</v>
      </c>
    </row>
    <row r="10315" spans="1:6" x14ac:dyDescent="0.2">
      <c r="A10315" s="202" t="s">
        <v>17021</v>
      </c>
      <c r="B10315" s="203">
        <v>63.26</v>
      </c>
      <c r="D10315" s="53" t="s">
        <v>15483</v>
      </c>
      <c r="E10315" s="55" t="s">
        <v>15484</v>
      </c>
      <c r="F10315" s="53" t="s">
        <v>430</v>
      </c>
    </row>
    <row r="10316" spans="1:6" x14ac:dyDescent="0.2">
      <c r="A10316" s="202" t="s">
        <v>17022</v>
      </c>
      <c r="B10316" s="203">
        <v>76.59</v>
      </c>
      <c r="D10316" s="53" t="s">
        <v>15485</v>
      </c>
      <c r="E10316" s="55" t="s">
        <v>15484</v>
      </c>
      <c r="F10316" s="53" t="s">
        <v>430</v>
      </c>
    </row>
    <row r="10317" spans="1:6" x14ac:dyDescent="0.2">
      <c r="A10317" s="202" t="s">
        <v>17024</v>
      </c>
      <c r="B10317" s="203">
        <v>71.05</v>
      </c>
      <c r="D10317" s="53" t="s">
        <v>15486</v>
      </c>
      <c r="E10317" s="55" t="s">
        <v>15487</v>
      </c>
      <c r="F10317" s="53" t="s">
        <v>430</v>
      </c>
    </row>
    <row r="10318" spans="1:6" x14ac:dyDescent="0.2">
      <c r="A10318" s="202" t="s">
        <v>17025</v>
      </c>
      <c r="B10318" s="203">
        <v>96.82</v>
      </c>
      <c r="D10318" s="53" t="s">
        <v>15488</v>
      </c>
      <c r="E10318" s="55" t="s">
        <v>15487</v>
      </c>
      <c r="F10318" s="53" t="s">
        <v>430</v>
      </c>
    </row>
    <row r="10319" spans="1:6" x14ac:dyDescent="0.2">
      <c r="A10319" s="202" t="s">
        <v>17027</v>
      </c>
      <c r="B10319" s="203">
        <v>88.58</v>
      </c>
      <c r="D10319" s="53" t="s">
        <v>15489</v>
      </c>
      <c r="E10319" s="55" t="s">
        <v>15490</v>
      </c>
      <c r="F10319" s="53" t="s">
        <v>430</v>
      </c>
    </row>
    <row r="10320" spans="1:6" x14ac:dyDescent="0.2">
      <c r="A10320" s="202" t="s">
        <v>17028</v>
      </c>
      <c r="B10320" s="203">
        <v>99.07</v>
      </c>
      <c r="D10320" s="53" t="s">
        <v>15491</v>
      </c>
      <c r="E10320" s="55" t="s">
        <v>15490</v>
      </c>
      <c r="F10320" s="53" t="s">
        <v>430</v>
      </c>
    </row>
    <row r="10321" spans="1:6" x14ac:dyDescent="0.2">
      <c r="A10321" s="202" t="s">
        <v>17030</v>
      </c>
      <c r="B10321" s="203">
        <v>90.53</v>
      </c>
      <c r="D10321" s="53" t="s">
        <v>15492</v>
      </c>
      <c r="E10321" s="55" t="s">
        <v>15493</v>
      </c>
      <c r="F10321" s="53" t="s">
        <v>430</v>
      </c>
    </row>
    <row r="10322" spans="1:6" x14ac:dyDescent="0.2">
      <c r="A10322" s="202" t="s">
        <v>17031</v>
      </c>
      <c r="B10322" s="203">
        <v>83.59</v>
      </c>
      <c r="D10322" s="53" t="s">
        <v>15494</v>
      </c>
      <c r="E10322" s="55" t="s">
        <v>15493</v>
      </c>
      <c r="F10322" s="53" t="s">
        <v>430</v>
      </c>
    </row>
    <row r="10323" spans="1:6" x14ac:dyDescent="0.2">
      <c r="A10323" s="202" t="s">
        <v>17033</v>
      </c>
      <c r="B10323" s="203">
        <v>78.400000000000006</v>
      </c>
      <c r="D10323" s="53" t="s">
        <v>15495</v>
      </c>
      <c r="E10323" s="55" t="s">
        <v>15496</v>
      </c>
      <c r="F10323" s="53" t="s">
        <v>430</v>
      </c>
    </row>
    <row r="10324" spans="1:6" x14ac:dyDescent="0.2">
      <c r="A10324" s="202" t="s">
        <v>17034</v>
      </c>
      <c r="B10324" s="203">
        <v>86.74</v>
      </c>
      <c r="D10324" s="53" t="s">
        <v>15497</v>
      </c>
      <c r="E10324" s="55" t="s">
        <v>15496</v>
      </c>
      <c r="F10324" s="53" t="s">
        <v>430</v>
      </c>
    </row>
    <row r="10325" spans="1:6" x14ac:dyDescent="0.2">
      <c r="A10325" s="202" t="s">
        <v>17036</v>
      </c>
      <c r="B10325" s="203">
        <v>81.12</v>
      </c>
      <c r="D10325" s="53" t="s">
        <v>15498</v>
      </c>
      <c r="E10325" s="55" t="s">
        <v>15499</v>
      </c>
      <c r="F10325" s="53" t="s">
        <v>430</v>
      </c>
    </row>
    <row r="10326" spans="1:6" x14ac:dyDescent="0.2">
      <c r="A10326" s="202" t="s">
        <v>17037</v>
      </c>
      <c r="B10326" s="203">
        <v>97.08</v>
      </c>
      <c r="D10326" s="53" t="s">
        <v>15500</v>
      </c>
      <c r="E10326" s="55" t="s">
        <v>15499</v>
      </c>
      <c r="F10326" s="53" t="s">
        <v>430</v>
      </c>
    </row>
    <row r="10327" spans="1:6" x14ac:dyDescent="0.2">
      <c r="A10327" s="202" t="s">
        <v>17039</v>
      </c>
      <c r="B10327" s="203">
        <v>90.09</v>
      </c>
      <c r="D10327" s="53" t="s">
        <v>15501</v>
      </c>
      <c r="E10327" s="55" t="s">
        <v>15502</v>
      </c>
      <c r="F10327" s="53" t="s">
        <v>430</v>
      </c>
    </row>
    <row r="10328" spans="1:6" x14ac:dyDescent="0.2">
      <c r="A10328" s="202" t="s">
        <v>17040</v>
      </c>
      <c r="B10328" s="203">
        <v>103.82</v>
      </c>
      <c r="D10328" s="53" t="s">
        <v>15503</v>
      </c>
      <c r="E10328" s="55" t="s">
        <v>15502</v>
      </c>
      <c r="F10328" s="53" t="s">
        <v>430</v>
      </c>
    </row>
    <row r="10329" spans="1:6" x14ac:dyDescent="0.2">
      <c r="A10329" s="202" t="s">
        <v>17042</v>
      </c>
      <c r="B10329" s="203">
        <v>95.93</v>
      </c>
      <c r="D10329" s="53" t="s">
        <v>15504</v>
      </c>
      <c r="E10329" s="55" t="s">
        <v>15505</v>
      </c>
      <c r="F10329" s="53" t="s">
        <v>430</v>
      </c>
    </row>
    <row r="10330" spans="1:6" x14ac:dyDescent="0.2">
      <c r="A10330" s="202" t="s">
        <v>17043</v>
      </c>
      <c r="B10330" s="203">
        <v>111.12</v>
      </c>
      <c r="D10330" s="53" t="s">
        <v>15506</v>
      </c>
      <c r="E10330" s="55" t="s">
        <v>15505</v>
      </c>
      <c r="F10330" s="53" t="s">
        <v>430</v>
      </c>
    </row>
    <row r="10331" spans="1:6" x14ac:dyDescent="0.2">
      <c r="A10331" s="202" t="s">
        <v>17045</v>
      </c>
      <c r="B10331" s="203">
        <v>104.29</v>
      </c>
      <c r="D10331" s="53" t="s">
        <v>15507</v>
      </c>
      <c r="E10331" s="55" t="s">
        <v>15508</v>
      </c>
      <c r="F10331" s="53" t="s">
        <v>430</v>
      </c>
    </row>
    <row r="10332" spans="1:6" x14ac:dyDescent="0.2">
      <c r="A10332" s="202" t="s">
        <v>17046</v>
      </c>
      <c r="B10332" s="203">
        <v>115.62</v>
      </c>
      <c r="D10332" s="53" t="s">
        <v>15509</v>
      </c>
      <c r="E10332" s="55" t="s">
        <v>15508</v>
      </c>
      <c r="F10332" s="53" t="s">
        <v>430</v>
      </c>
    </row>
    <row r="10333" spans="1:6" x14ac:dyDescent="0.2">
      <c r="A10333" s="202" t="s">
        <v>17048</v>
      </c>
      <c r="B10333" s="203">
        <v>108.19</v>
      </c>
      <c r="D10333" s="53" t="s">
        <v>15510</v>
      </c>
      <c r="E10333" s="55" t="s">
        <v>15511</v>
      </c>
      <c r="F10333" s="53" t="s">
        <v>430</v>
      </c>
    </row>
    <row r="10334" spans="1:6" x14ac:dyDescent="0.2">
      <c r="A10334" s="202" t="s">
        <v>17049</v>
      </c>
      <c r="B10334" s="203">
        <v>129.11000000000001</v>
      </c>
      <c r="D10334" s="53" t="s">
        <v>15512</v>
      </c>
      <c r="E10334" s="55" t="s">
        <v>15511</v>
      </c>
      <c r="F10334" s="53" t="s">
        <v>430</v>
      </c>
    </row>
    <row r="10335" spans="1:6" x14ac:dyDescent="0.2">
      <c r="A10335" s="202" t="s">
        <v>17051</v>
      </c>
      <c r="B10335" s="203">
        <v>119.88</v>
      </c>
      <c r="D10335" s="53" t="s">
        <v>15513</v>
      </c>
      <c r="E10335" s="55" t="s">
        <v>15514</v>
      </c>
      <c r="F10335" s="53" t="s">
        <v>430</v>
      </c>
    </row>
    <row r="10336" spans="1:6" x14ac:dyDescent="0.2">
      <c r="A10336" s="202" t="s">
        <v>17052</v>
      </c>
      <c r="B10336" s="203">
        <v>138.1</v>
      </c>
      <c r="D10336" s="53" t="s">
        <v>15515</v>
      </c>
      <c r="E10336" s="55" t="s">
        <v>15514</v>
      </c>
      <c r="F10336" s="53" t="s">
        <v>430</v>
      </c>
    </row>
    <row r="10337" spans="1:6" x14ac:dyDescent="0.2">
      <c r="A10337" s="202" t="s">
        <v>17054</v>
      </c>
      <c r="B10337" s="203">
        <v>127.67</v>
      </c>
      <c r="D10337" s="53" t="s">
        <v>15516</v>
      </c>
      <c r="E10337" s="55" t="s">
        <v>15517</v>
      </c>
      <c r="F10337" s="53" t="s">
        <v>430</v>
      </c>
    </row>
    <row r="10338" spans="1:6" x14ac:dyDescent="0.2">
      <c r="A10338" s="202" t="s">
        <v>17055</v>
      </c>
      <c r="B10338" s="203">
        <v>67.97</v>
      </c>
      <c r="D10338" s="53" t="s">
        <v>15518</v>
      </c>
      <c r="E10338" s="55" t="s">
        <v>15517</v>
      </c>
      <c r="F10338" s="53" t="s">
        <v>430</v>
      </c>
    </row>
    <row r="10339" spans="1:6" x14ac:dyDescent="0.2">
      <c r="A10339" s="202" t="s">
        <v>17057</v>
      </c>
      <c r="B10339" s="203">
        <v>63.65</v>
      </c>
      <c r="D10339" s="53" t="s">
        <v>15519</v>
      </c>
      <c r="E10339" s="55" t="s">
        <v>15520</v>
      </c>
      <c r="F10339" s="53" t="s">
        <v>430</v>
      </c>
    </row>
    <row r="10340" spans="1:6" x14ac:dyDescent="0.2">
      <c r="A10340" s="202" t="s">
        <v>17058</v>
      </c>
      <c r="B10340" s="203">
        <v>76.959999999999994</v>
      </c>
      <c r="D10340" s="53" t="s">
        <v>15521</v>
      </c>
      <c r="E10340" s="55" t="s">
        <v>15520</v>
      </c>
      <c r="F10340" s="53" t="s">
        <v>430</v>
      </c>
    </row>
    <row r="10341" spans="1:6" x14ac:dyDescent="0.2">
      <c r="A10341" s="202" t="s">
        <v>17060</v>
      </c>
      <c r="B10341" s="203">
        <v>71.45</v>
      </c>
      <c r="D10341" s="53" t="s">
        <v>15522</v>
      </c>
      <c r="E10341" s="55" t="s">
        <v>15523</v>
      </c>
      <c r="F10341" s="53" t="s">
        <v>430</v>
      </c>
    </row>
    <row r="10342" spans="1:6" x14ac:dyDescent="0.2">
      <c r="A10342" s="202" t="s">
        <v>17061</v>
      </c>
      <c r="B10342" s="203">
        <v>97.19</v>
      </c>
      <c r="D10342" s="53" t="s">
        <v>15524</v>
      </c>
      <c r="E10342" s="55" t="s">
        <v>15523</v>
      </c>
      <c r="F10342" s="53" t="s">
        <v>430</v>
      </c>
    </row>
    <row r="10343" spans="1:6" x14ac:dyDescent="0.2">
      <c r="A10343" s="202" t="s">
        <v>17063</v>
      </c>
      <c r="B10343" s="203">
        <v>88.98</v>
      </c>
      <c r="D10343" s="53" t="s">
        <v>15525</v>
      </c>
      <c r="E10343" s="55" t="s">
        <v>15526</v>
      </c>
      <c r="F10343" s="53" t="s">
        <v>430</v>
      </c>
    </row>
    <row r="10344" spans="1:6" x14ac:dyDescent="0.2">
      <c r="A10344" s="202" t="s">
        <v>17064</v>
      </c>
      <c r="B10344" s="203">
        <v>99.44</v>
      </c>
      <c r="D10344" s="53" t="s">
        <v>15527</v>
      </c>
      <c r="E10344" s="55" t="s">
        <v>15526</v>
      </c>
      <c r="F10344" s="53" t="s">
        <v>430</v>
      </c>
    </row>
    <row r="10345" spans="1:6" x14ac:dyDescent="0.2">
      <c r="A10345" s="202" t="s">
        <v>17066</v>
      </c>
      <c r="B10345" s="203">
        <v>90.93</v>
      </c>
      <c r="D10345" s="53" t="s">
        <v>15528</v>
      </c>
      <c r="E10345" s="55" t="s">
        <v>15529</v>
      </c>
      <c r="F10345" s="53" t="s">
        <v>430</v>
      </c>
    </row>
    <row r="10346" spans="1:6" x14ac:dyDescent="0.2">
      <c r="A10346" s="202" t="s">
        <v>17067</v>
      </c>
      <c r="B10346" s="203">
        <v>84.14</v>
      </c>
      <c r="D10346" s="53" t="s">
        <v>15530</v>
      </c>
      <c r="E10346" s="55" t="s">
        <v>15529</v>
      </c>
      <c r="F10346" s="53" t="s">
        <v>430</v>
      </c>
    </row>
    <row r="10347" spans="1:6" x14ac:dyDescent="0.2">
      <c r="A10347" s="202" t="s">
        <v>17069</v>
      </c>
      <c r="B10347" s="203">
        <v>78.989999999999995</v>
      </c>
      <c r="D10347" s="53" t="s">
        <v>15531</v>
      </c>
      <c r="E10347" s="55" t="s">
        <v>15532</v>
      </c>
      <c r="F10347" s="53" t="s">
        <v>1147</v>
      </c>
    </row>
    <row r="10348" spans="1:6" x14ac:dyDescent="0.2">
      <c r="A10348" s="202" t="s">
        <v>17070</v>
      </c>
      <c r="B10348" s="203">
        <v>87.29</v>
      </c>
      <c r="D10348" s="53" t="s">
        <v>15533</v>
      </c>
      <c r="E10348" s="55" t="s">
        <v>15532</v>
      </c>
      <c r="F10348" s="53" t="s">
        <v>1147</v>
      </c>
    </row>
    <row r="10349" spans="1:6" x14ac:dyDescent="0.2">
      <c r="A10349" s="202" t="s">
        <v>17072</v>
      </c>
      <c r="B10349" s="203">
        <v>81.72</v>
      </c>
      <c r="D10349" s="53" t="s">
        <v>15534</v>
      </c>
      <c r="E10349" s="55" t="s">
        <v>15535</v>
      </c>
      <c r="F10349" s="53" t="s">
        <v>1147</v>
      </c>
    </row>
    <row r="10350" spans="1:6" x14ac:dyDescent="0.2">
      <c r="A10350" s="202" t="s">
        <v>17073</v>
      </c>
      <c r="B10350" s="203">
        <v>97.63</v>
      </c>
      <c r="D10350" s="53" t="s">
        <v>15536</v>
      </c>
      <c r="E10350" s="55" t="s">
        <v>15535</v>
      </c>
      <c r="F10350" s="53" t="s">
        <v>1147</v>
      </c>
    </row>
    <row r="10351" spans="1:6" x14ac:dyDescent="0.2">
      <c r="A10351" s="202" t="s">
        <v>17075</v>
      </c>
      <c r="B10351" s="203">
        <v>90.68</v>
      </c>
      <c r="D10351" s="53" t="s">
        <v>15537</v>
      </c>
      <c r="E10351" s="55" t="s">
        <v>15538</v>
      </c>
      <c r="F10351" s="53" t="s">
        <v>1147</v>
      </c>
    </row>
    <row r="10352" spans="1:6" x14ac:dyDescent="0.2">
      <c r="A10352" s="202" t="s">
        <v>17076</v>
      </c>
      <c r="B10352" s="203">
        <v>104.38</v>
      </c>
      <c r="D10352" s="53" t="s">
        <v>15539</v>
      </c>
      <c r="E10352" s="55" t="s">
        <v>15538</v>
      </c>
      <c r="F10352" s="53" t="s">
        <v>1147</v>
      </c>
    </row>
    <row r="10353" spans="1:6" x14ac:dyDescent="0.2">
      <c r="A10353" s="202" t="s">
        <v>17078</v>
      </c>
      <c r="B10353" s="203">
        <v>96.53</v>
      </c>
      <c r="D10353" s="53" t="s">
        <v>15540</v>
      </c>
      <c r="E10353" s="55" t="s">
        <v>15541</v>
      </c>
      <c r="F10353" s="53" t="s">
        <v>1147</v>
      </c>
    </row>
    <row r="10354" spans="1:6" x14ac:dyDescent="0.2">
      <c r="A10354" s="202" t="s">
        <v>17079</v>
      </c>
      <c r="B10354" s="203">
        <v>111.77</v>
      </c>
      <c r="D10354" s="53" t="s">
        <v>15542</v>
      </c>
      <c r="E10354" s="55" t="s">
        <v>15541</v>
      </c>
      <c r="F10354" s="53" t="s">
        <v>1147</v>
      </c>
    </row>
    <row r="10355" spans="1:6" x14ac:dyDescent="0.2">
      <c r="A10355" s="202" t="s">
        <v>17081</v>
      </c>
      <c r="B10355" s="203">
        <v>104.93</v>
      </c>
      <c r="D10355" s="53" t="s">
        <v>15543</v>
      </c>
      <c r="E10355" s="55" t="s">
        <v>15544</v>
      </c>
      <c r="F10355" s="53" t="s">
        <v>1147</v>
      </c>
    </row>
    <row r="10356" spans="1:6" x14ac:dyDescent="0.2">
      <c r="A10356" s="202" t="s">
        <v>17082</v>
      </c>
      <c r="B10356" s="203">
        <v>116.26</v>
      </c>
      <c r="D10356" s="53" t="s">
        <v>15545</v>
      </c>
      <c r="E10356" s="55" t="s">
        <v>15544</v>
      </c>
      <c r="F10356" s="53" t="s">
        <v>1147</v>
      </c>
    </row>
    <row r="10357" spans="1:6" x14ac:dyDescent="0.2">
      <c r="A10357" s="202" t="s">
        <v>17084</v>
      </c>
      <c r="B10357" s="203">
        <v>108.83</v>
      </c>
      <c r="D10357" s="53" t="s">
        <v>15546</v>
      </c>
      <c r="E10357" s="55" t="s">
        <v>15547</v>
      </c>
      <c r="F10357" s="53" t="s">
        <v>1147</v>
      </c>
    </row>
    <row r="10358" spans="1:6" x14ac:dyDescent="0.2">
      <c r="A10358" s="202" t="s">
        <v>17085</v>
      </c>
      <c r="B10358" s="203">
        <v>129.75</v>
      </c>
      <c r="D10358" s="53" t="s">
        <v>15548</v>
      </c>
      <c r="E10358" s="55" t="s">
        <v>15547</v>
      </c>
      <c r="F10358" s="53" t="s">
        <v>1147</v>
      </c>
    </row>
    <row r="10359" spans="1:6" x14ac:dyDescent="0.2">
      <c r="A10359" s="202" t="s">
        <v>17087</v>
      </c>
      <c r="B10359" s="203">
        <v>120.52</v>
      </c>
      <c r="D10359" s="53" t="s">
        <v>15549</v>
      </c>
      <c r="E10359" s="55" t="s">
        <v>15550</v>
      </c>
      <c r="F10359" s="53" t="s">
        <v>1147</v>
      </c>
    </row>
    <row r="10360" spans="1:6" x14ac:dyDescent="0.2">
      <c r="A10360" s="202" t="s">
        <v>17088</v>
      </c>
      <c r="B10360" s="203">
        <v>138.74</v>
      </c>
      <c r="D10360" s="53" t="s">
        <v>15551</v>
      </c>
      <c r="E10360" s="55" t="s">
        <v>15550</v>
      </c>
      <c r="F10360" s="53" t="s">
        <v>1147</v>
      </c>
    </row>
    <row r="10361" spans="1:6" x14ac:dyDescent="0.2">
      <c r="A10361" s="202" t="s">
        <v>17090</v>
      </c>
      <c r="B10361" s="203">
        <v>128.31</v>
      </c>
      <c r="D10361" s="53" t="s">
        <v>15552</v>
      </c>
      <c r="E10361" s="55" t="s">
        <v>15553</v>
      </c>
      <c r="F10361" s="53" t="s">
        <v>1147</v>
      </c>
    </row>
    <row r="10362" spans="1:6" x14ac:dyDescent="0.2">
      <c r="A10362" s="202" t="s">
        <v>17091</v>
      </c>
      <c r="B10362" s="203">
        <v>92.65</v>
      </c>
      <c r="D10362" s="53" t="s">
        <v>15554</v>
      </c>
      <c r="E10362" s="55" t="s">
        <v>15553</v>
      </c>
      <c r="F10362" s="53" t="s">
        <v>1147</v>
      </c>
    </row>
    <row r="10363" spans="1:6" x14ac:dyDescent="0.2">
      <c r="A10363" s="202" t="s">
        <v>17093</v>
      </c>
      <c r="B10363" s="203">
        <v>87.17</v>
      </c>
      <c r="D10363" s="53" t="s">
        <v>15555</v>
      </c>
      <c r="E10363" s="55" t="s">
        <v>15556</v>
      </c>
      <c r="F10363" s="53" t="s">
        <v>1147</v>
      </c>
    </row>
    <row r="10364" spans="1:6" x14ac:dyDescent="0.2">
      <c r="A10364" s="202" t="s">
        <v>17094</v>
      </c>
      <c r="B10364" s="203">
        <v>150.47</v>
      </c>
      <c r="D10364" s="53" t="s">
        <v>15557</v>
      </c>
      <c r="E10364" s="55" t="s">
        <v>15556</v>
      </c>
      <c r="F10364" s="53" t="s">
        <v>1147</v>
      </c>
    </row>
    <row r="10365" spans="1:6" x14ac:dyDescent="0.2">
      <c r="A10365" s="202" t="s">
        <v>17096</v>
      </c>
      <c r="B10365" s="203">
        <v>144.29</v>
      </c>
      <c r="D10365" s="53" t="s">
        <v>15558</v>
      </c>
      <c r="E10365" s="55" t="s">
        <v>15559</v>
      </c>
      <c r="F10365" s="53" t="s">
        <v>1147</v>
      </c>
    </row>
    <row r="10366" spans="1:6" x14ac:dyDescent="0.2">
      <c r="A10366" s="202" t="s">
        <v>17097</v>
      </c>
      <c r="B10366" s="203">
        <v>159.46</v>
      </c>
      <c r="D10366" s="53" t="s">
        <v>15560</v>
      </c>
      <c r="E10366" s="55" t="s">
        <v>15559</v>
      </c>
      <c r="F10366" s="53" t="s">
        <v>1147</v>
      </c>
    </row>
    <row r="10367" spans="1:6" x14ac:dyDescent="0.2">
      <c r="A10367" s="202" t="s">
        <v>17099</v>
      </c>
      <c r="B10367" s="203">
        <v>152.08000000000001</v>
      </c>
      <c r="D10367" s="53" t="s">
        <v>15561</v>
      </c>
      <c r="E10367" s="55" t="s">
        <v>15562</v>
      </c>
      <c r="F10367" s="53" t="s">
        <v>1147</v>
      </c>
    </row>
    <row r="10368" spans="1:6" x14ac:dyDescent="0.2">
      <c r="A10368" s="202" t="s">
        <v>17100</v>
      </c>
      <c r="B10368" s="203">
        <v>88.4</v>
      </c>
      <c r="D10368" s="53" t="s">
        <v>15563</v>
      </c>
      <c r="E10368" s="55" t="s">
        <v>15562</v>
      </c>
      <c r="F10368" s="53" t="s">
        <v>1147</v>
      </c>
    </row>
    <row r="10369" spans="1:6" x14ac:dyDescent="0.2">
      <c r="A10369" s="202" t="s">
        <v>17102</v>
      </c>
      <c r="B10369" s="203">
        <v>83.21</v>
      </c>
      <c r="D10369" s="53" t="s">
        <v>15564</v>
      </c>
      <c r="E10369" s="55" t="s">
        <v>15565</v>
      </c>
      <c r="F10369" s="53" t="s">
        <v>1147</v>
      </c>
    </row>
    <row r="10370" spans="1:6" x14ac:dyDescent="0.2">
      <c r="A10370" s="202" t="s">
        <v>17103</v>
      </c>
      <c r="B10370" s="203">
        <v>91.55</v>
      </c>
      <c r="D10370" s="53" t="s">
        <v>15566</v>
      </c>
      <c r="E10370" s="55" t="s">
        <v>15565</v>
      </c>
      <c r="F10370" s="53" t="s">
        <v>1147</v>
      </c>
    </row>
    <row r="10371" spans="1:6" x14ac:dyDescent="0.2">
      <c r="A10371" s="202" t="s">
        <v>17105</v>
      </c>
      <c r="B10371" s="203">
        <v>85.93</v>
      </c>
      <c r="D10371" s="53" t="s">
        <v>15567</v>
      </c>
      <c r="E10371" s="55" t="s">
        <v>15568</v>
      </c>
      <c r="F10371" s="53" t="s">
        <v>1147</v>
      </c>
    </row>
    <row r="10372" spans="1:6" x14ac:dyDescent="0.2">
      <c r="A10372" s="202" t="s">
        <v>17106</v>
      </c>
      <c r="B10372" s="203">
        <v>101.89</v>
      </c>
      <c r="D10372" s="53" t="s">
        <v>15569</v>
      </c>
      <c r="E10372" s="55" t="s">
        <v>15568</v>
      </c>
      <c r="F10372" s="53" t="s">
        <v>1147</v>
      </c>
    </row>
    <row r="10373" spans="1:6" x14ac:dyDescent="0.2">
      <c r="A10373" s="202" t="s">
        <v>17108</v>
      </c>
      <c r="B10373" s="203">
        <v>94.9</v>
      </c>
      <c r="D10373" s="53" t="s">
        <v>15570</v>
      </c>
      <c r="E10373" s="55" t="s">
        <v>15571</v>
      </c>
      <c r="F10373" s="53" t="s">
        <v>1147</v>
      </c>
    </row>
    <row r="10374" spans="1:6" x14ac:dyDescent="0.2">
      <c r="A10374" s="202" t="s">
        <v>17109</v>
      </c>
      <c r="B10374" s="203">
        <v>108.63</v>
      </c>
      <c r="D10374" s="53" t="s">
        <v>15572</v>
      </c>
      <c r="E10374" s="55" t="s">
        <v>15571</v>
      </c>
      <c r="F10374" s="53" t="s">
        <v>1147</v>
      </c>
    </row>
    <row r="10375" spans="1:6" x14ac:dyDescent="0.2">
      <c r="A10375" s="202" t="s">
        <v>17111</v>
      </c>
      <c r="B10375" s="203">
        <v>100.74</v>
      </c>
      <c r="D10375" s="53" t="s">
        <v>15573</v>
      </c>
      <c r="E10375" s="55" t="s">
        <v>15574</v>
      </c>
      <c r="F10375" s="53" t="s">
        <v>1147</v>
      </c>
    </row>
    <row r="10376" spans="1:6" x14ac:dyDescent="0.2">
      <c r="A10376" s="202" t="s">
        <v>17112</v>
      </c>
      <c r="B10376" s="203">
        <v>89.69</v>
      </c>
      <c r="D10376" s="53" t="s">
        <v>15575</v>
      </c>
      <c r="E10376" s="55" t="s">
        <v>15574</v>
      </c>
      <c r="F10376" s="53" t="s">
        <v>1147</v>
      </c>
    </row>
    <row r="10377" spans="1:6" x14ac:dyDescent="0.2">
      <c r="A10377" s="202" t="s">
        <v>17114</v>
      </c>
      <c r="B10377" s="203">
        <v>84.54</v>
      </c>
      <c r="D10377" s="53" t="s">
        <v>15576</v>
      </c>
      <c r="E10377" s="55" t="s">
        <v>15577</v>
      </c>
      <c r="F10377" s="53" t="s">
        <v>1147</v>
      </c>
    </row>
    <row r="10378" spans="1:6" x14ac:dyDescent="0.2">
      <c r="A10378" s="202" t="s">
        <v>17115</v>
      </c>
      <c r="B10378" s="203">
        <v>92.83</v>
      </c>
      <c r="D10378" s="53" t="s">
        <v>15578</v>
      </c>
      <c r="E10378" s="55" t="s">
        <v>15577</v>
      </c>
      <c r="F10378" s="53" t="s">
        <v>1147</v>
      </c>
    </row>
    <row r="10379" spans="1:6" x14ac:dyDescent="0.2">
      <c r="A10379" s="202" t="s">
        <v>17117</v>
      </c>
      <c r="B10379" s="203">
        <v>87.27</v>
      </c>
      <c r="D10379" s="53" t="s">
        <v>15579</v>
      </c>
      <c r="E10379" s="55" t="s">
        <v>15580</v>
      </c>
      <c r="F10379" s="53" t="s">
        <v>1147</v>
      </c>
    </row>
    <row r="10380" spans="1:6" x14ac:dyDescent="0.2">
      <c r="A10380" s="202" t="s">
        <v>17118</v>
      </c>
      <c r="B10380" s="203">
        <v>103.17</v>
      </c>
      <c r="D10380" s="53" t="s">
        <v>15581</v>
      </c>
      <c r="E10380" s="55" t="s">
        <v>15580</v>
      </c>
      <c r="F10380" s="53" t="s">
        <v>1147</v>
      </c>
    </row>
    <row r="10381" spans="1:6" x14ac:dyDescent="0.2">
      <c r="A10381" s="202" t="s">
        <v>17120</v>
      </c>
      <c r="B10381" s="203">
        <v>96.23</v>
      </c>
      <c r="D10381" s="53" t="s">
        <v>15582</v>
      </c>
      <c r="E10381" s="55" t="s">
        <v>15583</v>
      </c>
      <c r="F10381" s="53" t="s">
        <v>1147</v>
      </c>
    </row>
    <row r="10382" spans="1:6" x14ac:dyDescent="0.2">
      <c r="A10382" s="202" t="s">
        <v>17121</v>
      </c>
      <c r="B10382" s="203">
        <v>109.92</v>
      </c>
      <c r="D10382" s="53" t="s">
        <v>15584</v>
      </c>
      <c r="E10382" s="55" t="s">
        <v>15583</v>
      </c>
      <c r="F10382" s="53" t="s">
        <v>1147</v>
      </c>
    </row>
    <row r="10383" spans="1:6" x14ac:dyDescent="0.2">
      <c r="A10383" s="202" t="s">
        <v>17123</v>
      </c>
      <c r="B10383" s="203">
        <v>102.08</v>
      </c>
      <c r="D10383" s="53" t="s">
        <v>15585</v>
      </c>
      <c r="E10383" s="55" t="s">
        <v>15586</v>
      </c>
      <c r="F10383" s="53" t="s">
        <v>1147</v>
      </c>
    </row>
    <row r="10384" spans="1:6" x14ac:dyDescent="0.2">
      <c r="A10384" s="202" t="s">
        <v>17124</v>
      </c>
      <c r="B10384" s="203">
        <v>249.72</v>
      </c>
      <c r="D10384" s="53" t="s">
        <v>15587</v>
      </c>
      <c r="E10384" s="55" t="s">
        <v>15586</v>
      </c>
      <c r="F10384" s="53" t="s">
        <v>1147</v>
      </c>
    </row>
    <row r="10385" spans="1:6" x14ac:dyDescent="0.2">
      <c r="A10385" s="202" t="s">
        <v>17126</v>
      </c>
      <c r="B10385" s="203">
        <v>237.64</v>
      </c>
      <c r="D10385" s="53" t="s">
        <v>15588</v>
      </c>
      <c r="E10385" s="55" t="s">
        <v>15589</v>
      </c>
      <c r="F10385" s="53" t="s">
        <v>1147</v>
      </c>
    </row>
    <row r="10386" spans="1:6" x14ac:dyDescent="0.2">
      <c r="A10386" s="202" t="s">
        <v>17127</v>
      </c>
      <c r="B10386" s="203">
        <v>228.65</v>
      </c>
      <c r="D10386" s="53" t="s">
        <v>15590</v>
      </c>
      <c r="E10386" s="55" t="s">
        <v>15589</v>
      </c>
      <c r="F10386" s="53" t="s">
        <v>1147</v>
      </c>
    </row>
    <row r="10387" spans="1:6" x14ac:dyDescent="0.2">
      <c r="A10387" s="202" t="s">
        <v>17129</v>
      </c>
      <c r="B10387" s="203">
        <v>223.76</v>
      </c>
      <c r="D10387" s="53" t="s">
        <v>15591</v>
      </c>
      <c r="E10387" s="55" t="s">
        <v>15592</v>
      </c>
      <c r="F10387" s="53" t="s">
        <v>1147</v>
      </c>
    </row>
    <row r="10388" spans="1:6" x14ac:dyDescent="0.2">
      <c r="A10388" s="202" t="s">
        <v>17130</v>
      </c>
      <c r="B10388" s="203">
        <v>175.84</v>
      </c>
      <c r="D10388" s="53" t="s">
        <v>15593</v>
      </c>
      <c r="E10388" s="55" t="s">
        <v>15592</v>
      </c>
      <c r="F10388" s="53" t="s">
        <v>1147</v>
      </c>
    </row>
    <row r="10389" spans="1:6" x14ac:dyDescent="0.2">
      <c r="A10389" s="202" t="s">
        <v>17132</v>
      </c>
      <c r="B10389" s="203">
        <v>173.37</v>
      </c>
      <c r="D10389" s="53" t="s">
        <v>15594</v>
      </c>
      <c r="E10389" s="55" t="s">
        <v>15595</v>
      </c>
      <c r="F10389" s="53" t="s">
        <v>1147</v>
      </c>
    </row>
    <row r="10390" spans="1:6" x14ac:dyDescent="0.2">
      <c r="A10390" s="202" t="s">
        <v>17133</v>
      </c>
      <c r="B10390" s="203">
        <v>203.18</v>
      </c>
      <c r="D10390" s="53" t="s">
        <v>15596</v>
      </c>
      <c r="E10390" s="55" t="s">
        <v>15595</v>
      </c>
      <c r="F10390" s="53" t="s">
        <v>1147</v>
      </c>
    </row>
    <row r="10391" spans="1:6" x14ac:dyDescent="0.2">
      <c r="A10391" s="202" t="s">
        <v>17135</v>
      </c>
      <c r="B10391" s="203">
        <v>199.74</v>
      </c>
      <c r="D10391" s="53" t="s">
        <v>15597</v>
      </c>
      <c r="E10391" s="55" t="s">
        <v>15598</v>
      </c>
      <c r="F10391" s="53" t="s">
        <v>1147</v>
      </c>
    </row>
    <row r="10392" spans="1:6" x14ac:dyDescent="0.2">
      <c r="A10392" s="202" t="s">
        <v>17136</v>
      </c>
      <c r="B10392" s="203">
        <v>278.89999999999998</v>
      </c>
      <c r="D10392" s="53" t="s">
        <v>15599</v>
      </c>
      <c r="E10392" s="55" t="s">
        <v>15598</v>
      </c>
      <c r="F10392" s="53" t="s">
        <v>1147</v>
      </c>
    </row>
    <row r="10393" spans="1:6" x14ac:dyDescent="0.2">
      <c r="A10393" s="202" t="s">
        <v>17138</v>
      </c>
      <c r="B10393" s="203">
        <v>273.85000000000002</v>
      </c>
      <c r="D10393" s="53" t="s">
        <v>15600</v>
      </c>
      <c r="E10393" s="55" t="s">
        <v>15601</v>
      </c>
      <c r="F10393" s="53" t="s">
        <v>1147</v>
      </c>
    </row>
    <row r="10394" spans="1:6" x14ac:dyDescent="0.2">
      <c r="A10394" s="202" t="s">
        <v>17139</v>
      </c>
      <c r="B10394" s="203">
        <v>396.9</v>
      </c>
      <c r="D10394" s="53" t="s">
        <v>15602</v>
      </c>
      <c r="E10394" s="55" t="s">
        <v>15601</v>
      </c>
      <c r="F10394" s="53" t="s">
        <v>1147</v>
      </c>
    </row>
    <row r="10395" spans="1:6" x14ac:dyDescent="0.2">
      <c r="A10395" s="202" t="s">
        <v>17141</v>
      </c>
      <c r="B10395" s="203">
        <v>388.82</v>
      </c>
      <c r="D10395" s="53" t="s">
        <v>15603</v>
      </c>
      <c r="E10395" s="55" t="s">
        <v>15604</v>
      </c>
      <c r="F10395" s="53" t="s">
        <v>1147</v>
      </c>
    </row>
    <row r="10396" spans="1:6" x14ac:dyDescent="0.2">
      <c r="A10396" s="202" t="s">
        <v>17142</v>
      </c>
      <c r="B10396" s="203">
        <v>338.02</v>
      </c>
      <c r="D10396" s="53" t="s">
        <v>15605</v>
      </c>
      <c r="E10396" s="55" t="s">
        <v>15604</v>
      </c>
      <c r="F10396" s="53" t="s">
        <v>1147</v>
      </c>
    </row>
    <row r="10397" spans="1:6" x14ac:dyDescent="0.2">
      <c r="A10397" s="202" t="s">
        <v>17144</v>
      </c>
      <c r="B10397" s="203">
        <v>334.4</v>
      </c>
      <c r="D10397" s="53" t="s">
        <v>15606</v>
      </c>
      <c r="E10397" s="55" t="s">
        <v>15607</v>
      </c>
      <c r="F10397" s="53" t="s">
        <v>430</v>
      </c>
    </row>
    <row r="10398" spans="1:6" x14ac:dyDescent="0.2">
      <c r="A10398" s="202" t="s">
        <v>17145</v>
      </c>
      <c r="B10398" s="203">
        <v>212.46</v>
      </c>
      <c r="D10398" s="53" t="s">
        <v>15608</v>
      </c>
      <c r="E10398" s="55" t="s">
        <v>15607</v>
      </c>
      <c r="F10398" s="53" t="s">
        <v>430</v>
      </c>
    </row>
    <row r="10399" spans="1:6" x14ac:dyDescent="0.2">
      <c r="A10399" s="202" t="s">
        <v>17147</v>
      </c>
      <c r="B10399" s="203">
        <v>200.33</v>
      </c>
      <c r="D10399" s="53" t="s">
        <v>15609</v>
      </c>
      <c r="E10399" s="55" t="s">
        <v>15610</v>
      </c>
      <c r="F10399" s="53" t="s">
        <v>430</v>
      </c>
    </row>
    <row r="10400" spans="1:6" x14ac:dyDescent="0.2">
      <c r="A10400" s="202" t="s">
        <v>17148</v>
      </c>
      <c r="B10400" s="203">
        <v>215.48</v>
      </c>
      <c r="D10400" s="53" t="s">
        <v>15611</v>
      </c>
      <c r="E10400" s="55" t="s">
        <v>15610</v>
      </c>
      <c r="F10400" s="53" t="s">
        <v>430</v>
      </c>
    </row>
    <row r="10401" spans="1:6" x14ac:dyDescent="0.2">
      <c r="A10401" s="202" t="s">
        <v>17150</v>
      </c>
      <c r="B10401" s="203">
        <v>202.37</v>
      </c>
      <c r="D10401" s="53" t="s">
        <v>15612</v>
      </c>
      <c r="E10401" s="55" t="s">
        <v>15613</v>
      </c>
      <c r="F10401" s="53" t="s">
        <v>430</v>
      </c>
    </row>
    <row r="10402" spans="1:6" x14ac:dyDescent="0.2">
      <c r="A10402" s="202" t="s">
        <v>17151</v>
      </c>
      <c r="B10402" s="203">
        <v>1417</v>
      </c>
      <c r="D10402" s="53" t="s">
        <v>15614</v>
      </c>
      <c r="E10402" s="55" t="s">
        <v>15613</v>
      </c>
      <c r="F10402" s="53" t="s">
        <v>430</v>
      </c>
    </row>
    <row r="10403" spans="1:6" x14ac:dyDescent="0.2">
      <c r="A10403" s="202" t="s">
        <v>17153</v>
      </c>
      <c r="B10403" s="203">
        <v>1386.99</v>
      </c>
      <c r="D10403" s="53" t="s">
        <v>15615</v>
      </c>
      <c r="E10403" s="55" t="s">
        <v>15616</v>
      </c>
      <c r="F10403" s="53" t="s">
        <v>430</v>
      </c>
    </row>
    <row r="10404" spans="1:6" x14ac:dyDescent="0.2">
      <c r="A10404" s="202" t="s">
        <v>17154</v>
      </c>
      <c r="B10404" s="203">
        <v>1770.41</v>
      </c>
      <c r="D10404" s="53" t="s">
        <v>15617</v>
      </c>
      <c r="E10404" s="55" t="s">
        <v>15616</v>
      </c>
      <c r="F10404" s="53" t="s">
        <v>430</v>
      </c>
    </row>
    <row r="10405" spans="1:6" x14ac:dyDescent="0.2">
      <c r="A10405" s="202" t="s">
        <v>17156</v>
      </c>
      <c r="B10405" s="203">
        <v>1740.37</v>
      </c>
      <c r="D10405" s="53" t="s">
        <v>15618</v>
      </c>
      <c r="E10405" s="55" t="s">
        <v>15619</v>
      </c>
      <c r="F10405" s="53" t="s">
        <v>430</v>
      </c>
    </row>
    <row r="10406" spans="1:6" x14ac:dyDescent="0.2">
      <c r="A10406" s="202" t="s">
        <v>17157</v>
      </c>
      <c r="B10406" s="203">
        <v>858.77</v>
      </c>
      <c r="D10406" s="53" t="s">
        <v>15620</v>
      </c>
      <c r="E10406" s="55" t="s">
        <v>15619</v>
      </c>
      <c r="F10406" s="53" t="s">
        <v>430</v>
      </c>
    </row>
    <row r="10407" spans="1:6" x14ac:dyDescent="0.2">
      <c r="A10407" s="202" t="s">
        <v>17159</v>
      </c>
      <c r="B10407" s="203">
        <v>831.76</v>
      </c>
      <c r="D10407" s="53" t="s">
        <v>15621</v>
      </c>
      <c r="E10407" s="55" t="s">
        <v>15622</v>
      </c>
      <c r="F10407" s="53" t="s">
        <v>1147</v>
      </c>
    </row>
    <row r="10408" spans="1:6" x14ac:dyDescent="0.2">
      <c r="A10408" s="202" t="s">
        <v>17160</v>
      </c>
      <c r="B10408" s="203">
        <v>597.88</v>
      </c>
      <c r="D10408" s="53" t="s">
        <v>15623</v>
      </c>
      <c r="E10408" s="55" t="s">
        <v>15622</v>
      </c>
      <c r="F10408" s="53" t="s">
        <v>1147</v>
      </c>
    </row>
    <row r="10409" spans="1:6" x14ac:dyDescent="0.2">
      <c r="A10409" s="202" t="s">
        <v>17162</v>
      </c>
      <c r="B10409" s="203">
        <v>573.83000000000004</v>
      </c>
      <c r="D10409" s="53" t="s">
        <v>15624</v>
      </c>
      <c r="E10409" s="55" t="s">
        <v>15625</v>
      </c>
      <c r="F10409" s="53" t="s">
        <v>430</v>
      </c>
    </row>
    <row r="10410" spans="1:6" x14ac:dyDescent="0.2">
      <c r="A10410" s="202" t="s">
        <v>17163</v>
      </c>
      <c r="B10410" s="203">
        <v>82.77</v>
      </c>
      <c r="D10410" s="53" t="s">
        <v>15626</v>
      </c>
      <c r="E10410" s="55" t="s">
        <v>15625</v>
      </c>
      <c r="F10410" s="53" t="s">
        <v>430</v>
      </c>
    </row>
    <row r="10411" spans="1:6" x14ac:dyDescent="0.2">
      <c r="A10411" s="202" t="s">
        <v>17165</v>
      </c>
      <c r="B10411" s="203">
        <v>81.349999999999994</v>
      </c>
      <c r="D10411" s="53" t="s">
        <v>15627</v>
      </c>
      <c r="E10411" s="55" t="s">
        <v>15628</v>
      </c>
      <c r="F10411" s="53" t="s">
        <v>1147</v>
      </c>
    </row>
    <row r="10412" spans="1:6" x14ac:dyDescent="0.2">
      <c r="A10412" s="202" t="s">
        <v>17166</v>
      </c>
      <c r="B10412" s="203">
        <v>170.36</v>
      </c>
      <c r="D10412" s="53" t="s">
        <v>15629</v>
      </c>
      <c r="E10412" s="55" t="s">
        <v>15628</v>
      </c>
      <c r="F10412" s="53" t="s">
        <v>1147</v>
      </c>
    </row>
    <row r="10413" spans="1:6" x14ac:dyDescent="0.2">
      <c r="A10413" s="202" t="s">
        <v>17168</v>
      </c>
      <c r="B10413" s="203">
        <v>167.67</v>
      </c>
      <c r="D10413" s="53" t="s">
        <v>15630</v>
      </c>
      <c r="E10413" s="55" t="s">
        <v>15631</v>
      </c>
      <c r="F10413" s="53" t="s">
        <v>1147</v>
      </c>
    </row>
    <row r="10414" spans="1:6" x14ac:dyDescent="0.2">
      <c r="A10414" s="202" t="s">
        <v>17169</v>
      </c>
      <c r="B10414" s="203">
        <v>128.29</v>
      </c>
      <c r="D10414" s="53" t="s">
        <v>15632</v>
      </c>
      <c r="E10414" s="55" t="s">
        <v>15631</v>
      </c>
      <c r="F10414" s="53" t="s">
        <v>1147</v>
      </c>
    </row>
    <row r="10415" spans="1:6" x14ac:dyDescent="0.2">
      <c r="A10415" s="202" t="s">
        <v>17171</v>
      </c>
      <c r="B10415" s="203">
        <v>126.17</v>
      </c>
      <c r="D10415" s="53" t="s">
        <v>15633</v>
      </c>
      <c r="E10415" s="55" t="s">
        <v>15634</v>
      </c>
      <c r="F10415" s="53" t="s">
        <v>1147</v>
      </c>
    </row>
    <row r="10416" spans="1:6" x14ac:dyDescent="0.2">
      <c r="A10416" s="202" t="s">
        <v>17175</v>
      </c>
      <c r="B10416" s="203">
        <v>255.55</v>
      </c>
      <c r="D10416" s="53" t="s">
        <v>15635</v>
      </c>
      <c r="E10416" s="55" t="s">
        <v>15634</v>
      </c>
      <c r="F10416" s="53" t="s">
        <v>1147</v>
      </c>
    </row>
    <row r="10417" spans="1:6" x14ac:dyDescent="0.2">
      <c r="A10417" s="202" t="s">
        <v>17177</v>
      </c>
      <c r="B10417" s="203">
        <v>247.13</v>
      </c>
      <c r="D10417" s="53" t="s">
        <v>15636</v>
      </c>
      <c r="E10417" s="55" t="s">
        <v>15637</v>
      </c>
      <c r="F10417" s="53" t="s">
        <v>1147</v>
      </c>
    </row>
    <row r="10418" spans="1:6" x14ac:dyDescent="0.2">
      <c r="A10418" s="202" t="s">
        <v>17178</v>
      </c>
      <c r="B10418" s="203">
        <v>456.41</v>
      </c>
      <c r="D10418" s="53" t="s">
        <v>15638</v>
      </c>
      <c r="E10418" s="55" t="s">
        <v>15637</v>
      </c>
      <c r="F10418" s="53" t="s">
        <v>1147</v>
      </c>
    </row>
    <row r="10419" spans="1:6" x14ac:dyDescent="0.2">
      <c r="A10419" s="202" t="s">
        <v>17180</v>
      </c>
      <c r="B10419" s="203">
        <v>406.31</v>
      </c>
      <c r="D10419" s="53" t="s">
        <v>15639</v>
      </c>
      <c r="E10419" s="55" t="s">
        <v>15640</v>
      </c>
      <c r="F10419" s="53" t="s">
        <v>1147</v>
      </c>
    </row>
    <row r="10420" spans="1:6" x14ac:dyDescent="0.2">
      <c r="A10420" s="202" t="s">
        <v>17181</v>
      </c>
      <c r="B10420" s="203">
        <v>482.89</v>
      </c>
      <c r="D10420" s="53" t="s">
        <v>15641</v>
      </c>
      <c r="E10420" s="55" t="s">
        <v>15640</v>
      </c>
      <c r="F10420" s="53" t="s">
        <v>1147</v>
      </c>
    </row>
    <row r="10421" spans="1:6" x14ac:dyDescent="0.2">
      <c r="A10421" s="202" t="s">
        <v>17183</v>
      </c>
      <c r="B10421" s="203">
        <v>431.4</v>
      </c>
      <c r="D10421" s="53" t="s">
        <v>15642</v>
      </c>
      <c r="E10421" s="55" t="s">
        <v>15643</v>
      </c>
      <c r="F10421" s="53" t="s">
        <v>1147</v>
      </c>
    </row>
    <row r="10422" spans="1:6" x14ac:dyDescent="0.2">
      <c r="A10422" s="202" t="s">
        <v>17184</v>
      </c>
      <c r="B10422" s="203">
        <v>218.32</v>
      </c>
      <c r="D10422" s="53" t="s">
        <v>15644</v>
      </c>
      <c r="E10422" s="55" t="s">
        <v>15643</v>
      </c>
      <c r="F10422" s="53" t="s">
        <v>1147</v>
      </c>
    </row>
    <row r="10423" spans="1:6" x14ac:dyDescent="0.2">
      <c r="A10423" s="202" t="s">
        <v>17186</v>
      </c>
      <c r="B10423" s="203">
        <v>205.79</v>
      </c>
      <c r="D10423" s="53" t="s">
        <v>15645</v>
      </c>
      <c r="E10423" s="55" t="s">
        <v>15646</v>
      </c>
      <c r="F10423" s="53" t="s">
        <v>1147</v>
      </c>
    </row>
    <row r="10424" spans="1:6" x14ac:dyDescent="0.2">
      <c r="A10424" s="202" t="s">
        <v>17202</v>
      </c>
      <c r="B10424" s="203">
        <v>124.11</v>
      </c>
      <c r="D10424" s="53" t="s">
        <v>15647</v>
      </c>
      <c r="E10424" s="55" t="s">
        <v>15646</v>
      </c>
      <c r="F10424" s="53" t="s">
        <v>1147</v>
      </c>
    </row>
    <row r="10425" spans="1:6" x14ac:dyDescent="0.2">
      <c r="A10425" s="202" t="s">
        <v>17204</v>
      </c>
      <c r="B10425" s="203">
        <v>124.11</v>
      </c>
      <c r="D10425" s="53" t="s">
        <v>15648</v>
      </c>
      <c r="E10425" s="55" t="s">
        <v>15649</v>
      </c>
      <c r="F10425" s="53" t="s">
        <v>1147</v>
      </c>
    </row>
    <row r="10426" spans="1:6" x14ac:dyDescent="0.2">
      <c r="A10426" s="202" t="s">
        <v>17226</v>
      </c>
      <c r="B10426" s="203">
        <v>109.29</v>
      </c>
      <c r="D10426" s="53" t="s">
        <v>15650</v>
      </c>
      <c r="E10426" s="55" t="s">
        <v>15649</v>
      </c>
      <c r="F10426" s="53" t="s">
        <v>1147</v>
      </c>
    </row>
    <row r="10427" spans="1:6" x14ac:dyDescent="0.2">
      <c r="A10427" s="202" t="s">
        <v>17228</v>
      </c>
      <c r="B10427" s="203">
        <v>109.29</v>
      </c>
      <c r="D10427" s="53" t="s">
        <v>15651</v>
      </c>
      <c r="E10427" s="55" t="s">
        <v>15652</v>
      </c>
      <c r="F10427" s="53" t="s">
        <v>1147</v>
      </c>
    </row>
    <row r="10428" spans="1:6" x14ac:dyDescent="0.2">
      <c r="A10428" s="202" t="s">
        <v>17250</v>
      </c>
      <c r="B10428" s="203">
        <v>109.71</v>
      </c>
      <c r="D10428" s="53" t="s">
        <v>15653</v>
      </c>
      <c r="E10428" s="55" t="s">
        <v>15652</v>
      </c>
      <c r="F10428" s="53" t="s">
        <v>1147</v>
      </c>
    </row>
    <row r="10429" spans="1:6" x14ac:dyDescent="0.2">
      <c r="A10429" s="202" t="s">
        <v>17252</v>
      </c>
      <c r="B10429" s="203">
        <v>109.71</v>
      </c>
      <c r="D10429" s="53" t="s">
        <v>15654</v>
      </c>
      <c r="E10429" s="55" t="s">
        <v>15655</v>
      </c>
      <c r="F10429" s="53" t="s">
        <v>1147</v>
      </c>
    </row>
    <row r="10430" spans="1:6" x14ac:dyDescent="0.2">
      <c r="A10430" s="202" t="s">
        <v>17259</v>
      </c>
      <c r="B10430" s="203">
        <v>73.89</v>
      </c>
      <c r="D10430" s="53" t="s">
        <v>15656</v>
      </c>
      <c r="E10430" s="55" t="s">
        <v>15655</v>
      </c>
      <c r="F10430" s="53" t="s">
        <v>1147</v>
      </c>
    </row>
    <row r="10431" spans="1:6" x14ac:dyDescent="0.2">
      <c r="A10431" s="202" t="s">
        <v>17261</v>
      </c>
      <c r="B10431" s="203">
        <v>71.5</v>
      </c>
      <c r="D10431" s="53" t="s">
        <v>15657</v>
      </c>
      <c r="E10431" s="55" t="s">
        <v>15658</v>
      </c>
      <c r="F10431" s="53" t="s">
        <v>1147</v>
      </c>
    </row>
    <row r="10432" spans="1:6" x14ac:dyDescent="0.2">
      <c r="A10432" s="202" t="s">
        <v>17262</v>
      </c>
      <c r="B10432" s="203">
        <v>92.13</v>
      </c>
      <c r="D10432" s="53" t="s">
        <v>15659</v>
      </c>
      <c r="E10432" s="55" t="s">
        <v>15658</v>
      </c>
      <c r="F10432" s="53" t="s">
        <v>1147</v>
      </c>
    </row>
    <row r="10433" spans="1:6" x14ac:dyDescent="0.2">
      <c r="A10433" s="202" t="s">
        <v>17264</v>
      </c>
      <c r="B10433" s="203">
        <v>89.45</v>
      </c>
      <c r="D10433" s="53" t="s">
        <v>15660</v>
      </c>
      <c r="E10433" s="55" t="s">
        <v>15661</v>
      </c>
      <c r="F10433" s="53" t="s">
        <v>201</v>
      </c>
    </row>
    <row r="10434" spans="1:6" x14ac:dyDescent="0.2">
      <c r="A10434" s="202" t="s">
        <v>17265</v>
      </c>
      <c r="B10434" s="203">
        <v>77.52</v>
      </c>
      <c r="D10434" s="53" t="s">
        <v>15662</v>
      </c>
      <c r="E10434" s="55" t="s">
        <v>15661</v>
      </c>
      <c r="F10434" s="53" t="s">
        <v>201</v>
      </c>
    </row>
    <row r="10435" spans="1:6" x14ac:dyDescent="0.2">
      <c r="A10435" s="202" t="s">
        <v>17267</v>
      </c>
      <c r="B10435" s="203">
        <v>75.14</v>
      </c>
      <c r="D10435" s="53" t="s">
        <v>15663</v>
      </c>
      <c r="E10435" s="55" t="s">
        <v>15664</v>
      </c>
      <c r="F10435" s="53" t="s">
        <v>201</v>
      </c>
    </row>
    <row r="10436" spans="1:6" x14ac:dyDescent="0.2">
      <c r="A10436" s="202" t="s">
        <v>17268</v>
      </c>
      <c r="B10436" s="203">
        <v>95.77</v>
      </c>
      <c r="D10436" s="53" t="s">
        <v>15665</v>
      </c>
      <c r="E10436" s="55" t="s">
        <v>15664</v>
      </c>
      <c r="F10436" s="53" t="s">
        <v>201</v>
      </c>
    </row>
    <row r="10437" spans="1:6" x14ac:dyDescent="0.2">
      <c r="A10437" s="202" t="s">
        <v>17270</v>
      </c>
      <c r="B10437" s="203">
        <v>93.08</v>
      </c>
      <c r="D10437" s="53" t="s">
        <v>15666</v>
      </c>
      <c r="E10437" s="55" t="s">
        <v>15667</v>
      </c>
      <c r="F10437" s="53" t="s">
        <v>1147</v>
      </c>
    </row>
    <row r="10438" spans="1:6" x14ac:dyDescent="0.2">
      <c r="A10438" s="202" t="s">
        <v>17271</v>
      </c>
      <c r="B10438" s="203">
        <v>118.19</v>
      </c>
      <c r="D10438" s="53" t="s">
        <v>15668</v>
      </c>
      <c r="E10438" s="55" t="s">
        <v>15667</v>
      </c>
      <c r="F10438" s="53" t="s">
        <v>1147</v>
      </c>
    </row>
    <row r="10439" spans="1:6" x14ac:dyDescent="0.2">
      <c r="A10439" s="202" t="s">
        <v>17273</v>
      </c>
      <c r="B10439" s="203">
        <v>114.96</v>
      </c>
      <c r="D10439" s="53" t="s">
        <v>15669</v>
      </c>
      <c r="E10439" s="55" t="s">
        <v>15670</v>
      </c>
      <c r="F10439" s="53" t="s">
        <v>1147</v>
      </c>
    </row>
    <row r="10440" spans="1:6" x14ac:dyDescent="0.2">
      <c r="A10440" s="202" t="s">
        <v>17274</v>
      </c>
      <c r="B10440" s="203">
        <v>136.43</v>
      </c>
      <c r="D10440" s="53" t="s">
        <v>15671</v>
      </c>
      <c r="E10440" s="55" t="s">
        <v>15670</v>
      </c>
      <c r="F10440" s="53" t="s">
        <v>1147</v>
      </c>
    </row>
    <row r="10441" spans="1:6" x14ac:dyDescent="0.2">
      <c r="A10441" s="202" t="s">
        <v>17276</v>
      </c>
      <c r="B10441" s="203">
        <v>132.91</v>
      </c>
      <c r="D10441" s="53" t="s">
        <v>15672</v>
      </c>
      <c r="E10441" s="55" t="s">
        <v>15673</v>
      </c>
      <c r="F10441" s="53" t="s">
        <v>1147</v>
      </c>
    </row>
    <row r="10442" spans="1:6" x14ac:dyDescent="0.2">
      <c r="A10442" s="202" t="s">
        <v>17277</v>
      </c>
      <c r="B10442" s="203">
        <v>121.58</v>
      </c>
      <c r="D10442" s="53" t="s">
        <v>15674</v>
      </c>
      <c r="E10442" s="55" t="s">
        <v>15673</v>
      </c>
      <c r="F10442" s="53" t="s">
        <v>1147</v>
      </c>
    </row>
    <row r="10443" spans="1:6" x14ac:dyDescent="0.2">
      <c r="A10443" s="202" t="s">
        <v>17279</v>
      </c>
      <c r="B10443" s="203">
        <v>118.35</v>
      </c>
      <c r="D10443" s="53" t="s">
        <v>15675</v>
      </c>
      <c r="E10443" s="55" t="s">
        <v>15676</v>
      </c>
      <c r="F10443" s="53" t="s">
        <v>1147</v>
      </c>
    </row>
    <row r="10444" spans="1:6" x14ac:dyDescent="0.2">
      <c r="A10444" s="202" t="s">
        <v>17280</v>
      </c>
      <c r="B10444" s="203">
        <v>139.82</v>
      </c>
      <c r="D10444" s="53" t="s">
        <v>15677</v>
      </c>
      <c r="E10444" s="55" t="s">
        <v>15676</v>
      </c>
      <c r="F10444" s="53" t="s">
        <v>1147</v>
      </c>
    </row>
    <row r="10445" spans="1:6" x14ac:dyDescent="0.2">
      <c r="A10445" s="202" t="s">
        <v>17282</v>
      </c>
      <c r="B10445" s="203">
        <v>136.30000000000001</v>
      </c>
      <c r="D10445" s="53" t="s">
        <v>15678</v>
      </c>
      <c r="E10445" s="55" t="s">
        <v>15679</v>
      </c>
      <c r="F10445" s="53" t="s">
        <v>1147</v>
      </c>
    </row>
    <row r="10446" spans="1:6" x14ac:dyDescent="0.2">
      <c r="A10446" s="202" t="s">
        <v>17283</v>
      </c>
      <c r="B10446" s="203">
        <v>90.24</v>
      </c>
      <c r="D10446" s="53" t="s">
        <v>15680</v>
      </c>
      <c r="E10446" s="55" t="s">
        <v>15679</v>
      </c>
      <c r="F10446" s="53" t="s">
        <v>1147</v>
      </c>
    </row>
    <row r="10447" spans="1:6" x14ac:dyDescent="0.2">
      <c r="A10447" s="202" t="s">
        <v>17285</v>
      </c>
      <c r="B10447" s="203">
        <v>87.86</v>
      </c>
      <c r="D10447" s="53" t="s">
        <v>15681</v>
      </c>
      <c r="E10447" s="55" t="s">
        <v>15682</v>
      </c>
      <c r="F10447" s="53" t="s">
        <v>1147</v>
      </c>
    </row>
    <row r="10448" spans="1:6" x14ac:dyDescent="0.2">
      <c r="A10448" s="202" t="s">
        <v>17286</v>
      </c>
      <c r="B10448" s="203">
        <v>108.48</v>
      </c>
      <c r="D10448" s="53" t="s">
        <v>15683</v>
      </c>
      <c r="E10448" s="55" t="s">
        <v>15682</v>
      </c>
      <c r="F10448" s="53" t="s">
        <v>1147</v>
      </c>
    </row>
    <row r="10449" spans="1:6" x14ac:dyDescent="0.2">
      <c r="A10449" s="202" t="s">
        <v>17288</v>
      </c>
      <c r="B10449" s="203">
        <v>105.8</v>
      </c>
      <c r="D10449" s="53" t="s">
        <v>15684</v>
      </c>
      <c r="E10449" s="55" t="s">
        <v>15685</v>
      </c>
      <c r="F10449" s="53" t="s">
        <v>1147</v>
      </c>
    </row>
    <row r="10450" spans="1:6" x14ac:dyDescent="0.2">
      <c r="A10450" s="202" t="s">
        <v>17289</v>
      </c>
      <c r="B10450" s="203">
        <v>100.37</v>
      </c>
      <c r="D10450" s="53" t="s">
        <v>15686</v>
      </c>
      <c r="E10450" s="55" t="s">
        <v>15685</v>
      </c>
      <c r="F10450" s="53" t="s">
        <v>1147</v>
      </c>
    </row>
    <row r="10451" spans="1:6" x14ac:dyDescent="0.2">
      <c r="A10451" s="202" t="s">
        <v>17291</v>
      </c>
      <c r="B10451" s="203">
        <v>97.99</v>
      </c>
      <c r="D10451" s="53" t="s">
        <v>15687</v>
      </c>
      <c r="E10451" s="55" t="s">
        <v>15688</v>
      </c>
      <c r="F10451" s="53" t="s">
        <v>1147</v>
      </c>
    </row>
    <row r="10452" spans="1:6" x14ac:dyDescent="0.2">
      <c r="A10452" s="202" t="s">
        <v>17292</v>
      </c>
      <c r="B10452" s="203">
        <v>118.62</v>
      </c>
      <c r="D10452" s="53" t="s">
        <v>15689</v>
      </c>
      <c r="E10452" s="55" t="s">
        <v>15688</v>
      </c>
      <c r="F10452" s="53" t="s">
        <v>1147</v>
      </c>
    </row>
    <row r="10453" spans="1:6" x14ac:dyDescent="0.2">
      <c r="A10453" s="202" t="s">
        <v>17294</v>
      </c>
      <c r="B10453" s="203">
        <v>115.93</v>
      </c>
      <c r="D10453" s="53" t="s">
        <v>15690</v>
      </c>
      <c r="E10453" s="55" t="s">
        <v>15691</v>
      </c>
      <c r="F10453" s="53" t="s">
        <v>201</v>
      </c>
    </row>
    <row r="10454" spans="1:6" x14ac:dyDescent="0.2">
      <c r="A10454" s="202" t="s">
        <v>17295</v>
      </c>
      <c r="B10454" s="203">
        <v>97.22</v>
      </c>
      <c r="D10454" s="53" t="s">
        <v>15692</v>
      </c>
      <c r="E10454" s="55" t="s">
        <v>15691</v>
      </c>
      <c r="F10454" s="53" t="s">
        <v>201</v>
      </c>
    </row>
    <row r="10455" spans="1:6" x14ac:dyDescent="0.2">
      <c r="A10455" s="202" t="s">
        <v>17297</v>
      </c>
      <c r="B10455" s="203">
        <v>94.84</v>
      </c>
      <c r="D10455" s="53" t="s">
        <v>15693</v>
      </c>
      <c r="E10455" s="55" t="s">
        <v>15694</v>
      </c>
      <c r="F10455" s="53" t="s">
        <v>1147</v>
      </c>
    </row>
    <row r="10456" spans="1:6" x14ac:dyDescent="0.2">
      <c r="A10456" s="202" t="s">
        <v>17298</v>
      </c>
      <c r="B10456" s="203">
        <v>115.47</v>
      </c>
      <c r="D10456" s="53" t="s">
        <v>15695</v>
      </c>
      <c r="E10456" s="55" t="s">
        <v>15694</v>
      </c>
      <c r="F10456" s="53" t="s">
        <v>1147</v>
      </c>
    </row>
    <row r="10457" spans="1:6" x14ac:dyDescent="0.2">
      <c r="A10457" s="202" t="s">
        <v>17300</v>
      </c>
      <c r="B10457" s="203">
        <v>112.78</v>
      </c>
      <c r="D10457" s="53" t="s">
        <v>15696</v>
      </c>
      <c r="E10457" s="55" t="s">
        <v>15697</v>
      </c>
      <c r="F10457" s="53" t="s">
        <v>1147</v>
      </c>
    </row>
    <row r="10458" spans="1:6" x14ac:dyDescent="0.2">
      <c r="A10458" s="202" t="s">
        <v>17301</v>
      </c>
      <c r="B10458" s="203">
        <v>100.37</v>
      </c>
      <c r="D10458" s="53" t="s">
        <v>15698</v>
      </c>
      <c r="E10458" s="55" t="s">
        <v>15697</v>
      </c>
      <c r="F10458" s="53" t="s">
        <v>1147</v>
      </c>
    </row>
    <row r="10459" spans="1:6" x14ac:dyDescent="0.2">
      <c r="A10459" s="202" t="s">
        <v>17303</v>
      </c>
      <c r="B10459" s="203">
        <v>97.99</v>
      </c>
      <c r="D10459" s="53" t="s">
        <v>15699</v>
      </c>
      <c r="E10459" s="55" t="s">
        <v>15700</v>
      </c>
      <c r="F10459" s="53" t="s">
        <v>4247</v>
      </c>
    </row>
    <row r="10460" spans="1:6" x14ac:dyDescent="0.2">
      <c r="A10460" s="202" t="s">
        <v>17304</v>
      </c>
      <c r="B10460" s="203">
        <v>118.62</v>
      </c>
      <c r="D10460" s="53" t="s">
        <v>15701</v>
      </c>
      <c r="E10460" s="55" t="s">
        <v>15700</v>
      </c>
      <c r="F10460" s="53" t="s">
        <v>4247</v>
      </c>
    </row>
    <row r="10461" spans="1:6" x14ac:dyDescent="0.2">
      <c r="A10461" s="202" t="s">
        <v>17306</v>
      </c>
      <c r="B10461" s="203">
        <v>115.93</v>
      </c>
      <c r="D10461" s="53" t="s">
        <v>15702</v>
      </c>
      <c r="E10461" s="55" t="s">
        <v>15703</v>
      </c>
      <c r="F10461" s="53" t="s">
        <v>4247</v>
      </c>
    </row>
    <row r="10462" spans="1:6" x14ac:dyDescent="0.2">
      <c r="A10462" s="202" t="s">
        <v>17307</v>
      </c>
      <c r="B10462" s="203">
        <v>338.52</v>
      </c>
      <c r="D10462" s="53" t="s">
        <v>15704</v>
      </c>
      <c r="E10462" s="55" t="s">
        <v>15703</v>
      </c>
      <c r="F10462" s="53" t="s">
        <v>4247</v>
      </c>
    </row>
    <row r="10463" spans="1:6" x14ac:dyDescent="0.2">
      <c r="A10463" s="202" t="s">
        <v>17309</v>
      </c>
      <c r="B10463" s="203">
        <v>309.89999999999998</v>
      </c>
      <c r="D10463" s="53" t="s">
        <v>15705</v>
      </c>
      <c r="E10463" s="55" t="s">
        <v>15706</v>
      </c>
      <c r="F10463" s="53" t="s">
        <v>4247</v>
      </c>
    </row>
    <row r="10464" spans="1:6" x14ac:dyDescent="0.2">
      <c r="A10464" s="202" t="s">
        <v>17310</v>
      </c>
      <c r="B10464" s="203">
        <v>622.63</v>
      </c>
      <c r="D10464" s="53" t="s">
        <v>15707</v>
      </c>
      <c r="E10464" s="55" t="s">
        <v>15706</v>
      </c>
      <c r="F10464" s="53" t="s">
        <v>4247</v>
      </c>
    </row>
    <row r="10465" spans="1:6" x14ac:dyDescent="0.2">
      <c r="A10465" s="202" t="s">
        <v>17312</v>
      </c>
      <c r="B10465" s="203">
        <v>605.62</v>
      </c>
      <c r="D10465" s="53" t="s">
        <v>15708</v>
      </c>
      <c r="E10465" s="55" t="s">
        <v>15709</v>
      </c>
      <c r="F10465" s="53" t="s">
        <v>4247</v>
      </c>
    </row>
    <row r="10466" spans="1:6" x14ac:dyDescent="0.2">
      <c r="A10466" s="202" t="s">
        <v>17313</v>
      </c>
      <c r="B10466" s="203">
        <v>180.28</v>
      </c>
      <c r="D10466" s="53" t="s">
        <v>15710</v>
      </c>
      <c r="E10466" s="55" t="s">
        <v>15709</v>
      </c>
      <c r="F10466" s="53" t="s">
        <v>4247</v>
      </c>
    </row>
    <row r="10467" spans="1:6" x14ac:dyDescent="0.2">
      <c r="A10467" s="202" t="s">
        <v>17315</v>
      </c>
      <c r="B10467" s="203">
        <v>166.32</v>
      </c>
      <c r="D10467" s="53" t="s">
        <v>15711</v>
      </c>
      <c r="E10467" s="55" t="s">
        <v>15712</v>
      </c>
      <c r="F10467" s="53" t="s">
        <v>4247</v>
      </c>
    </row>
    <row r="10468" spans="1:6" x14ac:dyDescent="0.2">
      <c r="A10468" s="202" t="s">
        <v>17316</v>
      </c>
      <c r="B10468" s="203">
        <v>488.13</v>
      </c>
      <c r="D10468" s="53" t="s">
        <v>15713</v>
      </c>
      <c r="E10468" s="55" t="s">
        <v>15712</v>
      </c>
      <c r="F10468" s="53" t="s">
        <v>4247</v>
      </c>
    </row>
    <row r="10469" spans="1:6" x14ac:dyDescent="0.2">
      <c r="A10469" s="202" t="s">
        <v>17318</v>
      </c>
      <c r="B10469" s="203">
        <v>471.12</v>
      </c>
      <c r="D10469" s="53" t="s">
        <v>15714</v>
      </c>
      <c r="E10469" s="55" t="s">
        <v>15715</v>
      </c>
      <c r="F10469" s="53" t="s">
        <v>4247</v>
      </c>
    </row>
    <row r="10470" spans="1:6" x14ac:dyDescent="0.2">
      <c r="A10470" s="202" t="s">
        <v>17319</v>
      </c>
      <c r="B10470" s="203">
        <v>539.63</v>
      </c>
      <c r="D10470" s="53" t="s">
        <v>15716</v>
      </c>
      <c r="E10470" s="55" t="s">
        <v>15715</v>
      </c>
      <c r="F10470" s="53" t="s">
        <v>4247</v>
      </c>
    </row>
    <row r="10471" spans="1:6" x14ac:dyDescent="0.2">
      <c r="A10471" s="202" t="s">
        <v>17321</v>
      </c>
      <c r="B10471" s="203">
        <v>522.62</v>
      </c>
      <c r="D10471" s="53" t="s">
        <v>15717</v>
      </c>
      <c r="E10471" s="55" t="s">
        <v>15718</v>
      </c>
      <c r="F10471" s="53" t="s">
        <v>4247</v>
      </c>
    </row>
    <row r="10472" spans="1:6" x14ac:dyDescent="0.2">
      <c r="A10472" s="202" t="s">
        <v>17322</v>
      </c>
      <c r="B10472" s="203">
        <v>488.13</v>
      </c>
      <c r="D10472" s="53" t="s">
        <v>15719</v>
      </c>
      <c r="E10472" s="55" t="s">
        <v>15718</v>
      </c>
      <c r="F10472" s="53" t="s">
        <v>4247</v>
      </c>
    </row>
    <row r="10473" spans="1:6" x14ac:dyDescent="0.2">
      <c r="A10473" s="202" t="s">
        <v>17324</v>
      </c>
      <c r="B10473" s="203">
        <v>471.12</v>
      </c>
      <c r="D10473" s="53" t="s">
        <v>15720</v>
      </c>
      <c r="E10473" s="55" t="s">
        <v>15721</v>
      </c>
      <c r="F10473" s="53" t="s">
        <v>4247</v>
      </c>
    </row>
    <row r="10474" spans="1:6" x14ac:dyDescent="0.2">
      <c r="A10474" s="202" t="s">
        <v>17325</v>
      </c>
      <c r="B10474" s="203">
        <v>539.63</v>
      </c>
      <c r="D10474" s="53" t="s">
        <v>15722</v>
      </c>
      <c r="E10474" s="55" t="s">
        <v>15721</v>
      </c>
      <c r="F10474" s="53" t="s">
        <v>4247</v>
      </c>
    </row>
    <row r="10475" spans="1:6" x14ac:dyDescent="0.2">
      <c r="A10475" s="202" t="s">
        <v>17327</v>
      </c>
      <c r="B10475" s="203">
        <v>522.62</v>
      </c>
      <c r="D10475" s="53" t="s">
        <v>15723</v>
      </c>
      <c r="E10475" s="55" t="s">
        <v>15724</v>
      </c>
      <c r="F10475" s="53" t="s">
        <v>4247</v>
      </c>
    </row>
    <row r="10476" spans="1:6" x14ac:dyDescent="0.2">
      <c r="A10476" s="202" t="s">
        <v>17328</v>
      </c>
      <c r="B10476" s="203">
        <v>263.02999999999997</v>
      </c>
      <c r="D10476" s="53" t="s">
        <v>15725</v>
      </c>
      <c r="E10476" s="55" t="s">
        <v>15724</v>
      </c>
      <c r="F10476" s="53" t="s">
        <v>4247</v>
      </c>
    </row>
    <row r="10477" spans="1:6" x14ac:dyDescent="0.2">
      <c r="A10477" s="202" t="s">
        <v>17330</v>
      </c>
      <c r="B10477" s="203">
        <v>246.02</v>
      </c>
      <c r="D10477" s="53" t="s">
        <v>15726</v>
      </c>
      <c r="E10477" s="55" t="s">
        <v>15727</v>
      </c>
      <c r="F10477" s="53" t="s">
        <v>4247</v>
      </c>
    </row>
    <row r="10478" spans="1:6" x14ac:dyDescent="0.2">
      <c r="A10478" s="202" t="s">
        <v>17331</v>
      </c>
      <c r="B10478" s="203">
        <v>848.63</v>
      </c>
      <c r="D10478" s="53" t="s">
        <v>15728</v>
      </c>
      <c r="E10478" s="55" t="s">
        <v>15727</v>
      </c>
      <c r="F10478" s="53" t="s">
        <v>4247</v>
      </c>
    </row>
    <row r="10479" spans="1:6" x14ac:dyDescent="0.2">
      <c r="A10479" s="202" t="s">
        <v>17333</v>
      </c>
      <c r="B10479" s="203">
        <v>831.62</v>
      </c>
      <c r="D10479" s="53" t="s">
        <v>15729</v>
      </c>
      <c r="E10479" s="55" t="s">
        <v>15730</v>
      </c>
      <c r="F10479" s="53" t="s">
        <v>4247</v>
      </c>
    </row>
    <row r="10480" spans="1:6" x14ac:dyDescent="0.2">
      <c r="A10480" s="202" t="s">
        <v>17334</v>
      </c>
      <c r="B10480" s="203">
        <v>216.62</v>
      </c>
      <c r="D10480" s="53" t="s">
        <v>15731</v>
      </c>
      <c r="E10480" s="55" t="s">
        <v>15730</v>
      </c>
      <c r="F10480" s="53" t="s">
        <v>4247</v>
      </c>
    </row>
    <row r="10481" spans="1:6" x14ac:dyDescent="0.2">
      <c r="A10481" s="202" t="s">
        <v>17336</v>
      </c>
      <c r="B10481" s="203">
        <v>210.08</v>
      </c>
      <c r="D10481" s="53" t="s">
        <v>15732</v>
      </c>
      <c r="E10481" s="55" t="s">
        <v>15733</v>
      </c>
      <c r="F10481" s="53" t="s">
        <v>4247</v>
      </c>
    </row>
    <row r="10482" spans="1:6" x14ac:dyDescent="0.2">
      <c r="A10482" s="202" t="s">
        <v>17337</v>
      </c>
      <c r="B10482" s="203">
        <v>28.8</v>
      </c>
      <c r="D10482" s="53" t="s">
        <v>15734</v>
      </c>
      <c r="E10482" s="55" t="s">
        <v>15733</v>
      </c>
      <c r="F10482" s="53" t="s">
        <v>4247</v>
      </c>
    </row>
    <row r="10483" spans="1:6" x14ac:dyDescent="0.2">
      <c r="A10483" s="202" t="s">
        <v>17339</v>
      </c>
      <c r="B10483" s="203">
        <v>26.92</v>
      </c>
      <c r="D10483" s="53" t="s">
        <v>15735</v>
      </c>
      <c r="E10483" s="55" t="s">
        <v>15736</v>
      </c>
      <c r="F10483" s="53" t="s">
        <v>4247</v>
      </c>
    </row>
    <row r="10484" spans="1:6" x14ac:dyDescent="0.2">
      <c r="A10484" s="202" t="s">
        <v>17340</v>
      </c>
      <c r="B10484" s="203">
        <v>200.34</v>
      </c>
      <c r="D10484" s="53" t="s">
        <v>15737</v>
      </c>
      <c r="E10484" s="55" t="s">
        <v>15736</v>
      </c>
      <c r="F10484" s="53" t="s">
        <v>4247</v>
      </c>
    </row>
    <row r="10485" spans="1:6" x14ac:dyDescent="0.2">
      <c r="A10485" s="202" t="s">
        <v>17342</v>
      </c>
      <c r="B10485" s="203">
        <v>199.81</v>
      </c>
      <c r="D10485" s="53" t="s">
        <v>15738</v>
      </c>
      <c r="E10485" s="55" t="s">
        <v>15739</v>
      </c>
      <c r="F10485" s="53" t="s">
        <v>4247</v>
      </c>
    </row>
    <row r="10486" spans="1:6" x14ac:dyDescent="0.2">
      <c r="A10486" s="202" t="s">
        <v>17343</v>
      </c>
      <c r="B10486" s="203">
        <v>110.46</v>
      </c>
      <c r="D10486" s="53" t="s">
        <v>15740</v>
      </c>
      <c r="E10486" s="55" t="s">
        <v>15739</v>
      </c>
      <c r="F10486" s="53" t="s">
        <v>4247</v>
      </c>
    </row>
    <row r="10487" spans="1:6" x14ac:dyDescent="0.2">
      <c r="A10487" s="202" t="s">
        <v>17345</v>
      </c>
      <c r="B10487" s="203">
        <v>103.63</v>
      </c>
      <c r="D10487" s="53" t="s">
        <v>15741</v>
      </c>
      <c r="E10487" s="55" t="s">
        <v>15742</v>
      </c>
      <c r="F10487" s="53" t="s">
        <v>4247</v>
      </c>
    </row>
    <row r="10488" spans="1:6" x14ac:dyDescent="0.2">
      <c r="A10488" s="202" t="s">
        <v>17346</v>
      </c>
      <c r="B10488" s="203">
        <v>33.04</v>
      </c>
      <c r="D10488" s="53" t="s">
        <v>15743</v>
      </c>
      <c r="E10488" s="55" t="s">
        <v>15742</v>
      </c>
      <c r="F10488" s="53" t="s">
        <v>4247</v>
      </c>
    </row>
    <row r="10489" spans="1:6" x14ac:dyDescent="0.2">
      <c r="A10489" s="202" t="s">
        <v>17348</v>
      </c>
      <c r="B10489" s="203">
        <v>30.77</v>
      </c>
      <c r="D10489" s="53" t="s">
        <v>15744</v>
      </c>
      <c r="E10489" s="55" t="s">
        <v>15745</v>
      </c>
      <c r="F10489" s="53" t="s">
        <v>4247</v>
      </c>
    </row>
    <row r="10490" spans="1:6" x14ac:dyDescent="0.2">
      <c r="A10490" s="202" t="s">
        <v>17349</v>
      </c>
      <c r="B10490" s="203">
        <v>24.92</v>
      </c>
      <c r="D10490" s="53" t="s">
        <v>15746</v>
      </c>
      <c r="E10490" s="55" t="s">
        <v>15745</v>
      </c>
      <c r="F10490" s="53" t="s">
        <v>4247</v>
      </c>
    </row>
    <row r="10491" spans="1:6" x14ac:dyDescent="0.2">
      <c r="A10491" s="202" t="s">
        <v>17351</v>
      </c>
      <c r="B10491" s="203">
        <v>22.91</v>
      </c>
      <c r="D10491" s="53" t="s">
        <v>15747</v>
      </c>
      <c r="E10491" s="55" t="s">
        <v>15748</v>
      </c>
      <c r="F10491" s="53" t="s">
        <v>4247</v>
      </c>
    </row>
    <row r="10492" spans="1:6" x14ac:dyDescent="0.2">
      <c r="A10492" s="202" t="s">
        <v>17352</v>
      </c>
      <c r="B10492" s="203">
        <v>142.52000000000001</v>
      </c>
      <c r="D10492" s="53" t="s">
        <v>15749</v>
      </c>
      <c r="E10492" s="55" t="s">
        <v>15748</v>
      </c>
      <c r="F10492" s="53" t="s">
        <v>4247</v>
      </c>
    </row>
    <row r="10493" spans="1:6" x14ac:dyDescent="0.2">
      <c r="A10493" s="202" t="s">
        <v>17354</v>
      </c>
      <c r="B10493" s="203">
        <v>128.24</v>
      </c>
      <c r="D10493" s="53" t="s">
        <v>15750</v>
      </c>
      <c r="E10493" s="55" t="s">
        <v>15751</v>
      </c>
      <c r="F10493" s="53" t="s">
        <v>4247</v>
      </c>
    </row>
    <row r="10494" spans="1:6" x14ac:dyDescent="0.2">
      <c r="A10494" s="202" t="s">
        <v>17355</v>
      </c>
      <c r="B10494" s="203">
        <v>139.26</v>
      </c>
      <c r="D10494" s="53" t="s">
        <v>15752</v>
      </c>
      <c r="E10494" s="55" t="s">
        <v>15751</v>
      </c>
      <c r="F10494" s="53" t="s">
        <v>4247</v>
      </c>
    </row>
    <row r="10495" spans="1:6" x14ac:dyDescent="0.2">
      <c r="A10495" s="202" t="s">
        <v>17357</v>
      </c>
      <c r="B10495" s="203">
        <v>128.61000000000001</v>
      </c>
      <c r="D10495" s="53" t="s">
        <v>15753</v>
      </c>
      <c r="E10495" s="55" t="s">
        <v>15754</v>
      </c>
      <c r="F10495" s="53" t="s">
        <v>4247</v>
      </c>
    </row>
    <row r="10496" spans="1:6" x14ac:dyDescent="0.2">
      <c r="A10496" s="202" t="s">
        <v>17358</v>
      </c>
      <c r="B10496" s="203">
        <v>6.79</v>
      </c>
      <c r="D10496" s="53" t="s">
        <v>15755</v>
      </c>
      <c r="E10496" s="55" t="s">
        <v>15754</v>
      </c>
      <c r="F10496" s="53" t="s">
        <v>4247</v>
      </c>
    </row>
    <row r="10497" spans="1:6" x14ac:dyDescent="0.2">
      <c r="A10497" s="202" t="s">
        <v>17360</v>
      </c>
      <c r="B10497" s="203">
        <v>6.15</v>
      </c>
      <c r="D10497" s="53" t="s">
        <v>15756</v>
      </c>
      <c r="E10497" s="55" t="s">
        <v>15757</v>
      </c>
      <c r="F10497" s="53" t="s">
        <v>4247</v>
      </c>
    </row>
    <row r="10498" spans="1:6" x14ac:dyDescent="0.2">
      <c r="A10498" s="202" t="s">
        <v>17361</v>
      </c>
      <c r="B10498" s="203">
        <v>16.13</v>
      </c>
      <c r="D10498" s="53" t="s">
        <v>15758</v>
      </c>
      <c r="E10498" s="55" t="s">
        <v>15757</v>
      </c>
      <c r="F10498" s="53" t="s">
        <v>4247</v>
      </c>
    </row>
    <row r="10499" spans="1:6" x14ac:dyDescent="0.2">
      <c r="A10499" s="202" t="s">
        <v>17363</v>
      </c>
      <c r="B10499" s="203">
        <v>15.19</v>
      </c>
      <c r="D10499" s="53" t="s">
        <v>15759</v>
      </c>
      <c r="E10499" s="55" t="s">
        <v>15760</v>
      </c>
      <c r="F10499" s="53" t="s">
        <v>4247</v>
      </c>
    </row>
    <row r="10500" spans="1:6" x14ac:dyDescent="0.2">
      <c r="A10500" s="202" t="s">
        <v>17364</v>
      </c>
      <c r="B10500" s="203">
        <v>5.59</v>
      </c>
      <c r="D10500" s="53" t="s">
        <v>15761</v>
      </c>
      <c r="E10500" s="55" t="s">
        <v>15760</v>
      </c>
      <c r="F10500" s="53" t="s">
        <v>4247</v>
      </c>
    </row>
    <row r="10501" spans="1:6" x14ac:dyDescent="0.2">
      <c r="A10501" s="202" t="s">
        <v>17366</v>
      </c>
      <c r="B10501" s="203">
        <v>5.23</v>
      </c>
      <c r="D10501" s="53" t="s">
        <v>15762</v>
      </c>
      <c r="E10501" s="55" t="s">
        <v>15763</v>
      </c>
      <c r="F10501" s="53" t="s">
        <v>4247</v>
      </c>
    </row>
    <row r="10502" spans="1:6" x14ac:dyDescent="0.2">
      <c r="A10502" s="202" t="s">
        <v>17367</v>
      </c>
      <c r="B10502" s="203">
        <v>13.12</v>
      </c>
      <c r="D10502" s="53" t="s">
        <v>15764</v>
      </c>
      <c r="E10502" s="55" t="s">
        <v>15763</v>
      </c>
      <c r="F10502" s="53" t="s">
        <v>4247</v>
      </c>
    </row>
    <row r="10503" spans="1:6" x14ac:dyDescent="0.2">
      <c r="A10503" s="202" t="s">
        <v>17369</v>
      </c>
      <c r="B10503" s="203">
        <v>11.85</v>
      </c>
      <c r="D10503" s="53" t="s">
        <v>15765</v>
      </c>
      <c r="E10503" s="55" t="s">
        <v>15766</v>
      </c>
      <c r="F10503" s="53" t="s">
        <v>4247</v>
      </c>
    </row>
    <row r="10504" spans="1:6" x14ac:dyDescent="0.2">
      <c r="A10504" s="202" t="s">
        <v>17370</v>
      </c>
      <c r="B10504" s="203">
        <v>34.01</v>
      </c>
      <c r="D10504" s="53" t="s">
        <v>15767</v>
      </c>
      <c r="E10504" s="55" t="s">
        <v>15766</v>
      </c>
      <c r="F10504" s="53" t="s">
        <v>4247</v>
      </c>
    </row>
    <row r="10505" spans="1:6" x14ac:dyDescent="0.2">
      <c r="A10505" s="202" t="s">
        <v>17372</v>
      </c>
      <c r="B10505" s="203">
        <v>30.87</v>
      </c>
      <c r="D10505" s="53" t="s">
        <v>15768</v>
      </c>
      <c r="E10505" s="55" t="s">
        <v>15769</v>
      </c>
      <c r="F10505" s="53" t="s">
        <v>4247</v>
      </c>
    </row>
    <row r="10506" spans="1:6" x14ac:dyDescent="0.2">
      <c r="A10506" s="202" t="s">
        <v>17373</v>
      </c>
      <c r="B10506" s="203">
        <v>33.44</v>
      </c>
      <c r="D10506" s="53" t="s">
        <v>15770</v>
      </c>
      <c r="E10506" s="55" t="s">
        <v>15769</v>
      </c>
      <c r="F10506" s="53" t="s">
        <v>4247</v>
      </c>
    </row>
    <row r="10507" spans="1:6" x14ac:dyDescent="0.2">
      <c r="A10507" s="202" t="s">
        <v>17375</v>
      </c>
      <c r="B10507" s="203">
        <v>30.29</v>
      </c>
      <c r="D10507" s="53" t="s">
        <v>15771</v>
      </c>
      <c r="E10507" s="55" t="s">
        <v>15772</v>
      </c>
      <c r="F10507" s="53" t="s">
        <v>4247</v>
      </c>
    </row>
    <row r="10508" spans="1:6" x14ac:dyDescent="0.2">
      <c r="A10508" s="202" t="s">
        <v>17376</v>
      </c>
      <c r="B10508" s="203">
        <v>32.57</v>
      </c>
      <c r="D10508" s="53" t="s">
        <v>15773</v>
      </c>
      <c r="E10508" s="55" t="s">
        <v>15772</v>
      </c>
      <c r="F10508" s="53" t="s">
        <v>4247</v>
      </c>
    </row>
    <row r="10509" spans="1:6" x14ac:dyDescent="0.2">
      <c r="A10509" s="202" t="s">
        <v>17378</v>
      </c>
      <c r="B10509" s="203">
        <v>29.4</v>
      </c>
      <c r="D10509" s="53" t="s">
        <v>15774</v>
      </c>
      <c r="E10509" s="55" t="s">
        <v>15775</v>
      </c>
      <c r="F10509" s="53" t="s">
        <v>4247</v>
      </c>
    </row>
    <row r="10510" spans="1:6" x14ac:dyDescent="0.2">
      <c r="A10510" s="202" t="s">
        <v>17379</v>
      </c>
      <c r="B10510" s="203">
        <v>35.78</v>
      </c>
      <c r="D10510" s="53" t="s">
        <v>15776</v>
      </c>
      <c r="E10510" s="55" t="s">
        <v>15775</v>
      </c>
      <c r="F10510" s="53" t="s">
        <v>4247</v>
      </c>
    </row>
    <row r="10511" spans="1:6" x14ac:dyDescent="0.2">
      <c r="A10511" s="202" t="s">
        <v>17381</v>
      </c>
      <c r="B10511" s="203">
        <v>32.56</v>
      </c>
      <c r="D10511" s="53" t="s">
        <v>15777</v>
      </c>
      <c r="E10511" s="55" t="s">
        <v>15778</v>
      </c>
      <c r="F10511" s="53" t="s">
        <v>4247</v>
      </c>
    </row>
    <row r="10512" spans="1:6" x14ac:dyDescent="0.2">
      <c r="A10512" s="202" t="s">
        <v>17382</v>
      </c>
      <c r="B10512" s="203">
        <v>32.229999999999997</v>
      </c>
      <c r="D10512" s="53" t="s">
        <v>15779</v>
      </c>
      <c r="E10512" s="55" t="s">
        <v>15778</v>
      </c>
      <c r="F10512" s="53" t="s">
        <v>4247</v>
      </c>
    </row>
    <row r="10513" spans="1:6" x14ac:dyDescent="0.2">
      <c r="A10513" s="202" t="s">
        <v>17384</v>
      </c>
      <c r="B10513" s="203">
        <v>29.04</v>
      </c>
      <c r="D10513" s="53" t="s">
        <v>15780</v>
      </c>
      <c r="E10513" s="55" t="s">
        <v>15781</v>
      </c>
      <c r="F10513" s="53" t="s">
        <v>4247</v>
      </c>
    </row>
    <row r="10514" spans="1:6" x14ac:dyDescent="0.2">
      <c r="A10514" s="202" t="s">
        <v>17385</v>
      </c>
      <c r="B10514" s="203">
        <v>41.85</v>
      </c>
      <c r="D10514" s="53" t="s">
        <v>15782</v>
      </c>
      <c r="E10514" s="55" t="s">
        <v>15781</v>
      </c>
      <c r="F10514" s="53" t="s">
        <v>4247</v>
      </c>
    </row>
    <row r="10515" spans="1:6" x14ac:dyDescent="0.2">
      <c r="A10515" s="202" t="s">
        <v>17387</v>
      </c>
      <c r="B10515" s="203">
        <v>38.619999999999997</v>
      </c>
      <c r="D10515" s="53" t="s">
        <v>15783</v>
      </c>
      <c r="E10515" s="55" t="s">
        <v>15784</v>
      </c>
      <c r="F10515" s="53" t="s">
        <v>4247</v>
      </c>
    </row>
    <row r="10516" spans="1:6" x14ac:dyDescent="0.2">
      <c r="A10516" s="202" t="s">
        <v>17388</v>
      </c>
      <c r="B10516" s="203">
        <v>32.53</v>
      </c>
      <c r="D10516" s="53" t="s">
        <v>15785</v>
      </c>
      <c r="E10516" s="55" t="s">
        <v>15784</v>
      </c>
      <c r="F10516" s="53" t="s">
        <v>4247</v>
      </c>
    </row>
    <row r="10517" spans="1:6" x14ac:dyDescent="0.2">
      <c r="A10517" s="202" t="s">
        <v>17390</v>
      </c>
      <c r="B10517" s="203">
        <v>29.32</v>
      </c>
      <c r="D10517" s="53" t="s">
        <v>15786</v>
      </c>
      <c r="E10517" s="55" t="s">
        <v>15787</v>
      </c>
      <c r="F10517" s="53" t="s">
        <v>4247</v>
      </c>
    </row>
    <row r="10518" spans="1:6" x14ac:dyDescent="0.2">
      <c r="A10518" s="202" t="s">
        <v>17391</v>
      </c>
      <c r="B10518" s="203">
        <v>25.74</v>
      </c>
      <c r="D10518" s="53" t="s">
        <v>15788</v>
      </c>
      <c r="E10518" s="55" t="s">
        <v>15787</v>
      </c>
      <c r="F10518" s="53" t="s">
        <v>4247</v>
      </c>
    </row>
    <row r="10519" spans="1:6" x14ac:dyDescent="0.2">
      <c r="A10519" s="202" t="s">
        <v>17393</v>
      </c>
      <c r="B10519" s="203">
        <v>23.17</v>
      </c>
      <c r="D10519" s="53" t="s">
        <v>15789</v>
      </c>
      <c r="E10519" s="55" t="s">
        <v>15790</v>
      </c>
      <c r="F10519" s="53" t="s">
        <v>4247</v>
      </c>
    </row>
    <row r="10520" spans="1:6" x14ac:dyDescent="0.2">
      <c r="A10520" s="202" t="s">
        <v>17394</v>
      </c>
      <c r="B10520" s="203">
        <v>35.119999999999997</v>
      </c>
      <c r="D10520" s="53" t="s">
        <v>15791</v>
      </c>
      <c r="E10520" s="55" t="s">
        <v>15790</v>
      </c>
      <c r="F10520" s="53" t="s">
        <v>4247</v>
      </c>
    </row>
    <row r="10521" spans="1:6" x14ac:dyDescent="0.2">
      <c r="A10521" s="202" t="s">
        <v>17396</v>
      </c>
      <c r="B10521" s="203">
        <v>31.85</v>
      </c>
      <c r="D10521" s="53" t="s">
        <v>15792</v>
      </c>
      <c r="E10521" s="55" t="s">
        <v>15793</v>
      </c>
      <c r="F10521" s="53" t="s">
        <v>4247</v>
      </c>
    </row>
    <row r="10522" spans="1:6" x14ac:dyDescent="0.2">
      <c r="A10522" s="202" t="s">
        <v>17397</v>
      </c>
      <c r="B10522" s="203">
        <v>28.33</v>
      </c>
      <c r="D10522" s="53" t="s">
        <v>15794</v>
      </c>
      <c r="E10522" s="55" t="s">
        <v>15793</v>
      </c>
      <c r="F10522" s="53" t="s">
        <v>4247</v>
      </c>
    </row>
    <row r="10523" spans="1:6" x14ac:dyDescent="0.2">
      <c r="A10523" s="202" t="s">
        <v>17399</v>
      </c>
      <c r="B10523" s="203">
        <v>25.7</v>
      </c>
      <c r="D10523" s="53" t="s">
        <v>15795</v>
      </c>
      <c r="E10523" s="55" t="s">
        <v>15796</v>
      </c>
      <c r="F10523" s="53" t="s">
        <v>4247</v>
      </c>
    </row>
    <row r="10524" spans="1:6" x14ac:dyDescent="0.2">
      <c r="A10524" s="202" t="s">
        <v>17400</v>
      </c>
      <c r="B10524" s="203">
        <v>43.29</v>
      </c>
      <c r="D10524" s="53" t="s">
        <v>15797</v>
      </c>
      <c r="E10524" s="55" t="s">
        <v>15796</v>
      </c>
      <c r="F10524" s="53" t="s">
        <v>4247</v>
      </c>
    </row>
    <row r="10525" spans="1:6" x14ac:dyDescent="0.2">
      <c r="A10525" s="202" t="s">
        <v>17402</v>
      </c>
      <c r="B10525" s="203">
        <v>40.03</v>
      </c>
      <c r="D10525" s="53" t="s">
        <v>15798</v>
      </c>
      <c r="E10525" s="55" t="s">
        <v>15799</v>
      </c>
      <c r="F10525" s="53" t="s">
        <v>4247</v>
      </c>
    </row>
    <row r="10526" spans="1:6" x14ac:dyDescent="0.2">
      <c r="A10526" s="202" t="s">
        <v>17403</v>
      </c>
      <c r="B10526" s="203">
        <v>39.79</v>
      </c>
      <c r="D10526" s="53" t="s">
        <v>15800</v>
      </c>
      <c r="E10526" s="55" t="s">
        <v>15799</v>
      </c>
      <c r="F10526" s="53" t="s">
        <v>4247</v>
      </c>
    </row>
    <row r="10527" spans="1:6" x14ac:dyDescent="0.2">
      <c r="A10527" s="202" t="s">
        <v>17405</v>
      </c>
      <c r="B10527" s="203">
        <v>36.42</v>
      </c>
      <c r="D10527" s="53" t="s">
        <v>15801</v>
      </c>
      <c r="E10527" s="55" t="s">
        <v>15802</v>
      </c>
      <c r="F10527" s="53" t="s">
        <v>4247</v>
      </c>
    </row>
    <row r="10528" spans="1:6" x14ac:dyDescent="0.2">
      <c r="A10528" s="202" t="s">
        <v>17406</v>
      </c>
      <c r="B10528" s="203">
        <v>38.92</v>
      </c>
      <c r="D10528" s="53" t="s">
        <v>15803</v>
      </c>
      <c r="E10528" s="55" t="s">
        <v>15802</v>
      </c>
      <c r="F10528" s="53" t="s">
        <v>4247</v>
      </c>
    </row>
    <row r="10529" spans="1:6" x14ac:dyDescent="0.2">
      <c r="A10529" s="202" t="s">
        <v>17408</v>
      </c>
      <c r="B10529" s="203">
        <v>35.450000000000003</v>
      </c>
      <c r="D10529" s="53" t="s">
        <v>15804</v>
      </c>
      <c r="E10529" s="55" t="s">
        <v>15805</v>
      </c>
      <c r="F10529" s="53" t="s">
        <v>4247</v>
      </c>
    </row>
    <row r="10530" spans="1:6" x14ac:dyDescent="0.2">
      <c r="A10530" s="202" t="s">
        <v>17409</v>
      </c>
      <c r="B10530" s="203">
        <v>35.35</v>
      </c>
      <c r="D10530" s="53" t="s">
        <v>15806</v>
      </c>
      <c r="E10530" s="55" t="s">
        <v>15805</v>
      </c>
      <c r="F10530" s="53" t="s">
        <v>4247</v>
      </c>
    </row>
    <row r="10531" spans="1:6" x14ac:dyDescent="0.2">
      <c r="A10531" s="202" t="s">
        <v>17411</v>
      </c>
      <c r="B10531" s="203">
        <v>31.96</v>
      </c>
      <c r="D10531" s="53" t="s">
        <v>15807</v>
      </c>
      <c r="E10531" s="55" t="s">
        <v>15808</v>
      </c>
      <c r="F10531" s="53" t="s">
        <v>4247</v>
      </c>
    </row>
    <row r="10532" spans="1:6" x14ac:dyDescent="0.2">
      <c r="A10532" s="202" t="s">
        <v>17412</v>
      </c>
      <c r="B10532" s="203">
        <v>21.17</v>
      </c>
      <c r="D10532" s="53" t="s">
        <v>15809</v>
      </c>
      <c r="E10532" s="55" t="s">
        <v>15808</v>
      </c>
      <c r="F10532" s="53" t="s">
        <v>4247</v>
      </c>
    </row>
    <row r="10533" spans="1:6" x14ac:dyDescent="0.2">
      <c r="A10533" s="202" t="s">
        <v>17414</v>
      </c>
      <c r="B10533" s="203">
        <v>20.170000000000002</v>
      </c>
      <c r="D10533" s="53" t="s">
        <v>15810</v>
      </c>
      <c r="E10533" s="55" t="s">
        <v>15811</v>
      </c>
      <c r="F10533" s="53" t="s">
        <v>4247</v>
      </c>
    </row>
    <row r="10534" spans="1:6" x14ac:dyDescent="0.2">
      <c r="A10534" s="202" t="s">
        <v>17415</v>
      </c>
      <c r="B10534" s="203">
        <v>26.61</v>
      </c>
      <c r="D10534" s="53" t="s">
        <v>15812</v>
      </c>
      <c r="E10534" s="55" t="s">
        <v>15811</v>
      </c>
      <c r="F10534" s="53" t="s">
        <v>4247</v>
      </c>
    </row>
    <row r="10535" spans="1:6" x14ac:dyDescent="0.2">
      <c r="A10535" s="202" t="s">
        <v>17417</v>
      </c>
      <c r="B10535" s="203">
        <v>24.99</v>
      </c>
      <c r="D10535" s="53" t="s">
        <v>15813</v>
      </c>
      <c r="E10535" s="55" t="s">
        <v>15814</v>
      </c>
      <c r="F10535" s="53" t="s">
        <v>4247</v>
      </c>
    </row>
    <row r="10536" spans="1:6" x14ac:dyDescent="0.2">
      <c r="A10536" s="202" t="s">
        <v>17418</v>
      </c>
      <c r="B10536" s="203">
        <v>21.22</v>
      </c>
      <c r="D10536" s="53" t="s">
        <v>15815</v>
      </c>
      <c r="E10536" s="55" t="s">
        <v>15814</v>
      </c>
      <c r="F10536" s="53" t="s">
        <v>4247</v>
      </c>
    </row>
    <row r="10537" spans="1:6" x14ac:dyDescent="0.2">
      <c r="A10537" s="202" t="s">
        <v>17420</v>
      </c>
      <c r="B10537" s="203">
        <v>19.670000000000002</v>
      </c>
      <c r="D10537" s="53" t="s">
        <v>15816</v>
      </c>
      <c r="E10537" s="55" t="s">
        <v>15817</v>
      </c>
      <c r="F10537" s="53" t="s">
        <v>4247</v>
      </c>
    </row>
    <row r="10538" spans="1:6" x14ac:dyDescent="0.2">
      <c r="A10538" s="202" t="s">
        <v>17421</v>
      </c>
      <c r="B10538" s="203">
        <v>15.83</v>
      </c>
      <c r="D10538" s="53" t="s">
        <v>15818</v>
      </c>
      <c r="E10538" s="55" t="s">
        <v>15817</v>
      </c>
      <c r="F10538" s="53" t="s">
        <v>4247</v>
      </c>
    </row>
    <row r="10539" spans="1:6" x14ac:dyDescent="0.2">
      <c r="A10539" s="202" t="s">
        <v>17423</v>
      </c>
      <c r="B10539" s="203">
        <v>14.36</v>
      </c>
      <c r="D10539" s="53" t="s">
        <v>15819</v>
      </c>
      <c r="E10539" s="55" t="s">
        <v>15820</v>
      </c>
      <c r="F10539" s="53" t="s">
        <v>4247</v>
      </c>
    </row>
    <row r="10540" spans="1:6" x14ac:dyDescent="0.2">
      <c r="A10540" s="202" t="s">
        <v>17424</v>
      </c>
      <c r="B10540" s="203">
        <v>41.49</v>
      </c>
      <c r="D10540" s="53" t="s">
        <v>15821</v>
      </c>
      <c r="E10540" s="55" t="s">
        <v>15820</v>
      </c>
      <c r="F10540" s="53" t="s">
        <v>4247</v>
      </c>
    </row>
    <row r="10541" spans="1:6" x14ac:dyDescent="0.2">
      <c r="A10541" s="202" t="s">
        <v>17426</v>
      </c>
      <c r="B10541" s="203">
        <v>38.08</v>
      </c>
      <c r="D10541" s="53" t="s">
        <v>15822</v>
      </c>
      <c r="E10541" s="55" t="s">
        <v>15823</v>
      </c>
      <c r="F10541" s="53" t="s">
        <v>4247</v>
      </c>
    </row>
    <row r="10542" spans="1:6" x14ac:dyDescent="0.2">
      <c r="A10542" s="202" t="s">
        <v>17427</v>
      </c>
      <c r="B10542" s="203">
        <v>36.76</v>
      </c>
      <c r="D10542" s="53" t="s">
        <v>15824</v>
      </c>
      <c r="E10542" s="55" t="s">
        <v>15823</v>
      </c>
      <c r="F10542" s="53" t="s">
        <v>4247</v>
      </c>
    </row>
    <row r="10543" spans="1:6" x14ac:dyDescent="0.2">
      <c r="A10543" s="202" t="s">
        <v>17429</v>
      </c>
      <c r="B10543" s="203">
        <v>33.369999999999997</v>
      </c>
      <c r="D10543" s="53" t="s">
        <v>15825</v>
      </c>
      <c r="E10543" s="55" t="s">
        <v>15826</v>
      </c>
      <c r="F10543" s="53" t="s">
        <v>4247</v>
      </c>
    </row>
    <row r="10544" spans="1:6" x14ac:dyDescent="0.2">
      <c r="A10544" s="202" t="s">
        <v>17430</v>
      </c>
      <c r="B10544" s="203">
        <v>40.76</v>
      </c>
      <c r="D10544" s="53" t="s">
        <v>15827</v>
      </c>
      <c r="E10544" s="55" t="s">
        <v>15826</v>
      </c>
      <c r="F10544" s="53" t="s">
        <v>4247</v>
      </c>
    </row>
    <row r="10545" spans="1:6" x14ac:dyDescent="0.2">
      <c r="A10545" s="202" t="s">
        <v>17432</v>
      </c>
      <c r="B10545" s="203">
        <v>37.25</v>
      </c>
      <c r="D10545" s="53" t="s">
        <v>15828</v>
      </c>
      <c r="E10545" s="55" t="s">
        <v>15829</v>
      </c>
      <c r="F10545" s="53" t="s">
        <v>4247</v>
      </c>
    </row>
    <row r="10546" spans="1:6" x14ac:dyDescent="0.2">
      <c r="A10546" s="202" t="s">
        <v>17433</v>
      </c>
      <c r="B10546" s="203">
        <v>36.119999999999997</v>
      </c>
      <c r="D10546" s="53" t="s">
        <v>15830</v>
      </c>
      <c r="E10546" s="55" t="s">
        <v>15829</v>
      </c>
      <c r="F10546" s="53" t="s">
        <v>4247</v>
      </c>
    </row>
    <row r="10547" spans="1:6" x14ac:dyDescent="0.2">
      <c r="A10547" s="202" t="s">
        <v>17435</v>
      </c>
      <c r="B10547" s="203">
        <v>32.81</v>
      </c>
      <c r="D10547" s="53" t="s">
        <v>15831</v>
      </c>
      <c r="E10547" s="55" t="s">
        <v>15832</v>
      </c>
      <c r="F10547" s="53" t="s">
        <v>4247</v>
      </c>
    </row>
    <row r="10548" spans="1:6" x14ac:dyDescent="0.2">
      <c r="A10548" s="202" t="s">
        <v>17436</v>
      </c>
      <c r="B10548" s="203">
        <v>35.33</v>
      </c>
      <c r="D10548" s="53" t="s">
        <v>15833</v>
      </c>
      <c r="E10548" s="55" t="s">
        <v>15832</v>
      </c>
      <c r="F10548" s="53" t="s">
        <v>4247</v>
      </c>
    </row>
    <row r="10549" spans="1:6" x14ac:dyDescent="0.2">
      <c r="A10549" s="202" t="s">
        <v>17438</v>
      </c>
      <c r="B10549" s="203">
        <v>31.94</v>
      </c>
      <c r="D10549" s="53" t="s">
        <v>15834</v>
      </c>
      <c r="E10549" s="55" t="s">
        <v>15835</v>
      </c>
      <c r="F10549" s="53" t="s">
        <v>4247</v>
      </c>
    </row>
    <row r="10550" spans="1:6" x14ac:dyDescent="0.2">
      <c r="A10550" s="202" t="s">
        <v>17439</v>
      </c>
      <c r="B10550" s="203">
        <v>31.68</v>
      </c>
      <c r="D10550" s="53" t="s">
        <v>15836</v>
      </c>
      <c r="E10550" s="55" t="s">
        <v>15835</v>
      </c>
      <c r="F10550" s="53" t="s">
        <v>4247</v>
      </c>
    </row>
    <row r="10551" spans="1:6" x14ac:dyDescent="0.2">
      <c r="A10551" s="202" t="s">
        <v>17441</v>
      </c>
      <c r="B10551" s="203">
        <v>28.69</v>
      </c>
      <c r="D10551" s="53" t="s">
        <v>15837</v>
      </c>
      <c r="E10551" s="55" t="s">
        <v>15838</v>
      </c>
      <c r="F10551" s="53" t="s">
        <v>4247</v>
      </c>
    </row>
    <row r="10552" spans="1:6" x14ac:dyDescent="0.2">
      <c r="A10552" s="202" t="s">
        <v>17442</v>
      </c>
      <c r="B10552" s="203">
        <v>38.74</v>
      </c>
      <c r="D10552" s="53" t="s">
        <v>15839</v>
      </c>
      <c r="E10552" s="55" t="s">
        <v>15838</v>
      </c>
      <c r="F10552" s="53" t="s">
        <v>4247</v>
      </c>
    </row>
    <row r="10553" spans="1:6" x14ac:dyDescent="0.2">
      <c r="A10553" s="202" t="s">
        <v>17444</v>
      </c>
      <c r="B10553" s="203">
        <v>36.35</v>
      </c>
      <c r="D10553" s="53" t="s">
        <v>15840</v>
      </c>
      <c r="E10553" s="55" t="s">
        <v>15841</v>
      </c>
      <c r="F10553" s="53" t="s">
        <v>4247</v>
      </c>
    </row>
    <row r="10554" spans="1:6" x14ac:dyDescent="0.2">
      <c r="A10554" s="202" t="s">
        <v>17445</v>
      </c>
      <c r="B10554" s="203">
        <v>49.13</v>
      </c>
      <c r="D10554" s="53" t="s">
        <v>15842</v>
      </c>
      <c r="E10554" s="55" t="s">
        <v>15841</v>
      </c>
      <c r="F10554" s="53" t="s">
        <v>4247</v>
      </c>
    </row>
    <row r="10555" spans="1:6" x14ac:dyDescent="0.2">
      <c r="A10555" s="202" t="s">
        <v>17447</v>
      </c>
      <c r="B10555" s="203">
        <v>46.73</v>
      </c>
      <c r="D10555" s="53" t="s">
        <v>15843</v>
      </c>
      <c r="E10555" s="55" t="s">
        <v>15844</v>
      </c>
      <c r="F10555" s="53" t="s">
        <v>4247</v>
      </c>
    </row>
    <row r="10556" spans="1:6" x14ac:dyDescent="0.2">
      <c r="A10556" s="202" t="s">
        <v>17448</v>
      </c>
      <c r="B10556" s="203">
        <v>55.92</v>
      </c>
      <c r="D10556" s="53" t="s">
        <v>15845</v>
      </c>
      <c r="E10556" s="55" t="s">
        <v>15844</v>
      </c>
      <c r="F10556" s="53" t="s">
        <v>4247</v>
      </c>
    </row>
    <row r="10557" spans="1:6" x14ac:dyDescent="0.2">
      <c r="A10557" s="202" t="s">
        <v>17450</v>
      </c>
      <c r="B10557" s="203">
        <v>52.88</v>
      </c>
      <c r="D10557" s="53" t="s">
        <v>15846</v>
      </c>
      <c r="E10557" s="55" t="s">
        <v>15847</v>
      </c>
      <c r="F10557" s="53" t="s">
        <v>4247</v>
      </c>
    </row>
    <row r="10558" spans="1:6" x14ac:dyDescent="0.2">
      <c r="A10558" s="202" t="s">
        <v>17451</v>
      </c>
      <c r="B10558" s="203">
        <v>32.83</v>
      </c>
      <c r="D10558" s="53" t="s">
        <v>15848</v>
      </c>
      <c r="E10558" s="55" t="s">
        <v>15847</v>
      </c>
      <c r="F10558" s="53" t="s">
        <v>4247</v>
      </c>
    </row>
    <row r="10559" spans="1:6" x14ac:dyDescent="0.2">
      <c r="A10559" s="202" t="s">
        <v>17453</v>
      </c>
      <c r="B10559" s="203">
        <v>29.6</v>
      </c>
      <c r="D10559" s="53" t="s">
        <v>15849</v>
      </c>
      <c r="E10559" s="55" t="s">
        <v>15850</v>
      </c>
      <c r="F10559" s="53" t="s">
        <v>4247</v>
      </c>
    </row>
    <row r="10560" spans="1:6" x14ac:dyDescent="0.2">
      <c r="A10560" s="202" t="s">
        <v>17454</v>
      </c>
      <c r="B10560" s="203">
        <v>54.23</v>
      </c>
      <c r="D10560" s="53" t="s">
        <v>15851</v>
      </c>
      <c r="E10560" s="55" t="s">
        <v>15850</v>
      </c>
      <c r="F10560" s="53" t="s">
        <v>4247</v>
      </c>
    </row>
    <row r="10561" spans="1:6" x14ac:dyDescent="0.2">
      <c r="A10561" s="202" t="s">
        <v>17456</v>
      </c>
      <c r="B10561" s="203">
        <v>49.19</v>
      </c>
      <c r="D10561" s="53" t="s">
        <v>15852</v>
      </c>
      <c r="E10561" s="55" t="s">
        <v>15853</v>
      </c>
      <c r="F10561" s="53" t="s">
        <v>4247</v>
      </c>
    </row>
    <row r="10562" spans="1:6" x14ac:dyDescent="0.2">
      <c r="A10562" s="202" t="s">
        <v>17457</v>
      </c>
      <c r="B10562" s="203">
        <v>51.5</v>
      </c>
      <c r="D10562" s="53" t="s">
        <v>15854</v>
      </c>
      <c r="E10562" s="55" t="s">
        <v>15853</v>
      </c>
      <c r="F10562" s="53" t="s">
        <v>4247</v>
      </c>
    </row>
    <row r="10563" spans="1:6" x14ac:dyDescent="0.2">
      <c r="A10563" s="202" t="s">
        <v>17459</v>
      </c>
      <c r="B10563" s="203">
        <v>46.51</v>
      </c>
      <c r="D10563" s="53" t="s">
        <v>15855</v>
      </c>
      <c r="E10563" s="55" t="s">
        <v>15856</v>
      </c>
      <c r="F10563" s="53" t="s">
        <v>4247</v>
      </c>
    </row>
    <row r="10564" spans="1:6" x14ac:dyDescent="0.2">
      <c r="A10564" s="202" t="s">
        <v>17460</v>
      </c>
      <c r="B10564" s="203">
        <v>65.48</v>
      </c>
      <c r="D10564" s="53" t="s">
        <v>15857</v>
      </c>
      <c r="E10564" s="55" t="s">
        <v>15856</v>
      </c>
      <c r="F10564" s="53" t="s">
        <v>4247</v>
      </c>
    </row>
    <row r="10565" spans="1:6" x14ac:dyDescent="0.2">
      <c r="A10565" s="202" t="s">
        <v>17462</v>
      </c>
      <c r="B10565" s="203">
        <v>60.32</v>
      </c>
      <c r="D10565" s="53" t="s">
        <v>15858</v>
      </c>
      <c r="E10565" s="55" t="s">
        <v>15859</v>
      </c>
      <c r="F10565" s="53" t="s">
        <v>4247</v>
      </c>
    </row>
    <row r="10566" spans="1:6" x14ac:dyDescent="0.2">
      <c r="A10566" s="202" t="s">
        <v>17463</v>
      </c>
      <c r="B10566" s="203">
        <v>63.81</v>
      </c>
      <c r="D10566" s="53" t="s">
        <v>15860</v>
      </c>
      <c r="E10566" s="55" t="s">
        <v>15859</v>
      </c>
      <c r="F10566" s="53" t="s">
        <v>4247</v>
      </c>
    </row>
    <row r="10567" spans="1:6" x14ac:dyDescent="0.2">
      <c r="A10567" s="202" t="s">
        <v>17465</v>
      </c>
      <c r="B10567" s="203">
        <v>58.68</v>
      </c>
      <c r="D10567" s="53" t="s">
        <v>15861</v>
      </c>
      <c r="E10567" s="55" t="s">
        <v>15862</v>
      </c>
      <c r="F10567" s="53" t="s">
        <v>4247</v>
      </c>
    </row>
    <row r="10568" spans="1:6" x14ac:dyDescent="0.2">
      <c r="A10568" s="202" t="s">
        <v>17466</v>
      </c>
      <c r="B10568" s="203">
        <v>58.79</v>
      </c>
      <c r="D10568" s="53" t="s">
        <v>15863</v>
      </c>
      <c r="E10568" s="55" t="s">
        <v>15862</v>
      </c>
      <c r="F10568" s="53" t="s">
        <v>4247</v>
      </c>
    </row>
    <row r="10569" spans="1:6" x14ac:dyDescent="0.2">
      <c r="A10569" s="202" t="s">
        <v>17468</v>
      </c>
      <c r="B10569" s="203">
        <v>53.78</v>
      </c>
      <c r="D10569" s="53" t="s">
        <v>15864</v>
      </c>
      <c r="E10569" s="55" t="s">
        <v>15865</v>
      </c>
      <c r="F10569" s="53" t="s">
        <v>4247</v>
      </c>
    </row>
    <row r="10570" spans="1:6" x14ac:dyDescent="0.2">
      <c r="A10570" s="202" t="s">
        <v>17469</v>
      </c>
      <c r="B10570" s="203">
        <v>61.99</v>
      </c>
      <c r="D10570" s="53" t="s">
        <v>15866</v>
      </c>
      <c r="E10570" s="55" t="s">
        <v>15865</v>
      </c>
      <c r="F10570" s="53" t="s">
        <v>4247</v>
      </c>
    </row>
    <row r="10571" spans="1:6" x14ac:dyDescent="0.2">
      <c r="A10571" s="202" t="s">
        <v>17471</v>
      </c>
      <c r="B10571" s="203">
        <v>56.1</v>
      </c>
      <c r="D10571" s="53" t="s">
        <v>15867</v>
      </c>
      <c r="E10571" s="55" t="s">
        <v>15868</v>
      </c>
      <c r="F10571" s="53" t="s">
        <v>4247</v>
      </c>
    </row>
    <row r="10572" spans="1:6" x14ac:dyDescent="0.2">
      <c r="A10572" s="202" t="s">
        <v>17472</v>
      </c>
      <c r="B10572" s="203">
        <v>59.37</v>
      </c>
      <c r="D10572" s="53" t="s">
        <v>15869</v>
      </c>
      <c r="E10572" s="55" t="s">
        <v>15868</v>
      </c>
      <c r="F10572" s="53" t="s">
        <v>4247</v>
      </c>
    </row>
    <row r="10573" spans="1:6" x14ac:dyDescent="0.2">
      <c r="A10573" s="202" t="s">
        <v>17474</v>
      </c>
      <c r="B10573" s="203">
        <v>53.43</v>
      </c>
      <c r="D10573" s="53" t="s">
        <v>15870</v>
      </c>
      <c r="E10573" s="55" t="s">
        <v>15871</v>
      </c>
      <c r="F10573" s="53" t="s">
        <v>4247</v>
      </c>
    </row>
    <row r="10574" spans="1:6" x14ac:dyDescent="0.2">
      <c r="A10574" s="202" t="s">
        <v>17475</v>
      </c>
      <c r="B10574" s="203">
        <v>55.52</v>
      </c>
      <c r="D10574" s="53" t="s">
        <v>15872</v>
      </c>
      <c r="E10574" s="55" t="s">
        <v>15871</v>
      </c>
      <c r="F10574" s="53" t="s">
        <v>4247</v>
      </c>
    </row>
    <row r="10575" spans="1:6" x14ac:dyDescent="0.2">
      <c r="A10575" s="202" t="s">
        <v>17477</v>
      </c>
      <c r="B10575" s="203">
        <v>49.93</v>
      </c>
      <c r="D10575" s="53" t="s">
        <v>15873</v>
      </c>
      <c r="E10575" s="55" t="s">
        <v>15874</v>
      </c>
      <c r="F10575" s="53" t="s">
        <v>4247</v>
      </c>
    </row>
    <row r="10576" spans="1:6" x14ac:dyDescent="0.2">
      <c r="A10576" s="202" t="s">
        <v>17478</v>
      </c>
      <c r="B10576" s="203">
        <v>48.48</v>
      </c>
      <c r="D10576" s="53" t="s">
        <v>15875</v>
      </c>
      <c r="E10576" s="55" t="s">
        <v>15874</v>
      </c>
      <c r="F10576" s="53" t="s">
        <v>4247</v>
      </c>
    </row>
    <row r="10577" spans="1:6" x14ac:dyDescent="0.2">
      <c r="A10577" s="202" t="s">
        <v>17480</v>
      </c>
      <c r="B10577" s="203">
        <v>43.32</v>
      </c>
      <c r="D10577" s="53" t="s">
        <v>15876</v>
      </c>
      <c r="E10577" s="55" t="s">
        <v>15877</v>
      </c>
      <c r="F10577" s="53" t="s">
        <v>4247</v>
      </c>
    </row>
    <row r="10578" spans="1:6" x14ac:dyDescent="0.2">
      <c r="A10578" s="202" t="s">
        <v>17481</v>
      </c>
      <c r="B10578" s="203">
        <v>21.59</v>
      </c>
      <c r="D10578" s="53" t="s">
        <v>15878</v>
      </c>
      <c r="E10578" s="55" t="s">
        <v>15877</v>
      </c>
      <c r="F10578" s="53" t="s">
        <v>4247</v>
      </c>
    </row>
    <row r="10579" spans="1:6" x14ac:dyDescent="0.2">
      <c r="A10579" s="202" t="s">
        <v>17483</v>
      </c>
      <c r="B10579" s="203">
        <v>18.940000000000001</v>
      </c>
      <c r="D10579" s="53" t="s">
        <v>15879</v>
      </c>
      <c r="E10579" s="55" t="s">
        <v>15880</v>
      </c>
      <c r="F10579" s="53" t="s">
        <v>4247</v>
      </c>
    </row>
    <row r="10580" spans="1:6" x14ac:dyDescent="0.2">
      <c r="A10580" s="202" t="s">
        <v>17484</v>
      </c>
      <c r="B10580" s="203">
        <v>23.95</v>
      </c>
      <c r="D10580" s="53" t="s">
        <v>15881</v>
      </c>
      <c r="E10580" s="55" t="s">
        <v>15880</v>
      </c>
      <c r="F10580" s="53" t="s">
        <v>4247</v>
      </c>
    </row>
    <row r="10581" spans="1:6" x14ac:dyDescent="0.2">
      <c r="A10581" s="202" t="s">
        <v>17486</v>
      </c>
      <c r="B10581" s="203">
        <v>21.3</v>
      </c>
      <c r="D10581" s="53" t="s">
        <v>15882</v>
      </c>
      <c r="E10581" s="55" t="s">
        <v>15883</v>
      </c>
      <c r="F10581" s="53" t="s">
        <v>4247</v>
      </c>
    </row>
    <row r="10582" spans="1:6" x14ac:dyDescent="0.2">
      <c r="A10582" s="202" t="s">
        <v>17487</v>
      </c>
      <c r="B10582" s="203">
        <v>29.18</v>
      </c>
      <c r="D10582" s="53" t="s">
        <v>15884</v>
      </c>
      <c r="E10582" s="55" t="s">
        <v>15883</v>
      </c>
      <c r="F10582" s="53" t="s">
        <v>4247</v>
      </c>
    </row>
    <row r="10583" spans="1:6" x14ac:dyDescent="0.2">
      <c r="A10583" s="202" t="s">
        <v>17489</v>
      </c>
      <c r="B10583" s="203">
        <v>26.78</v>
      </c>
      <c r="D10583" s="53" t="s">
        <v>15885</v>
      </c>
      <c r="E10583" s="55" t="s">
        <v>15886</v>
      </c>
      <c r="F10583" s="53" t="s">
        <v>4247</v>
      </c>
    </row>
    <row r="10584" spans="1:6" x14ac:dyDescent="0.2">
      <c r="A10584" s="202" t="s">
        <v>35537</v>
      </c>
      <c r="B10584" s="203">
        <v>24.7</v>
      </c>
      <c r="D10584" s="53" t="s">
        <v>15887</v>
      </c>
      <c r="E10584" s="55" t="s">
        <v>15886</v>
      </c>
      <c r="F10584" s="53" t="s">
        <v>4247</v>
      </c>
    </row>
    <row r="10585" spans="1:6" x14ac:dyDescent="0.2">
      <c r="A10585" s="202" t="s">
        <v>35538</v>
      </c>
      <c r="B10585" s="203">
        <v>22.3</v>
      </c>
      <c r="D10585" s="53" t="s">
        <v>15888</v>
      </c>
      <c r="E10585" s="55" t="s">
        <v>15889</v>
      </c>
      <c r="F10585" s="53" t="s">
        <v>4247</v>
      </c>
    </row>
    <row r="10586" spans="1:6" x14ac:dyDescent="0.2">
      <c r="A10586" s="202" t="s">
        <v>35539</v>
      </c>
      <c r="B10586" s="203">
        <v>31.62</v>
      </c>
      <c r="D10586" s="53" t="s">
        <v>15890</v>
      </c>
      <c r="E10586" s="55" t="s">
        <v>15889</v>
      </c>
      <c r="F10586" s="53" t="s">
        <v>4247</v>
      </c>
    </row>
    <row r="10587" spans="1:6" x14ac:dyDescent="0.2">
      <c r="A10587" s="202" t="s">
        <v>35540</v>
      </c>
      <c r="B10587" s="203">
        <v>28.93</v>
      </c>
      <c r="D10587" s="53" t="s">
        <v>15891</v>
      </c>
      <c r="E10587" s="55" t="s">
        <v>15892</v>
      </c>
      <c r="F10587" s="53" t="s">
        <v>4247</v>
      </c>
    </row>
    <row r="10588" spans="1:6" x14ac:dyDescent="0.2">
      <c r="A10588" s="202" t="s">
        <v>35541</v>
      </c>
      <c r="B10588" s="203">
        <v>27.06</v>
      </c>
      <c r="D10588" s="53" t="s">
        <v>15893</v>
      </c>
      <c r="E10588" s="55" t="s">
        <v>15892</v>
      </c>
      <c r="F10588" s="53" t="s">
        <v>4247</v>
      </c>
    </row>
    <row r="10589" spans="1:6" x14ac:dyDescent="0.2">
      <c r="A10589" s="202" t="s">
        <v>35542</v>
      </c>
      <c r="B10589" s="203">
        <v>24.37</v>
      </c>
      <c r="D10589" s="53" t="s">
        <v>15894</v>
      </c>
      <c r="E10589" s="55" t="s">
        <v>15895</v>
      </c>
      <c r="F10589" s="53" t="s">
        <v>4247</v>
      </c>
    </row>
    <row r="10590" spans="1:6" x14ac:dyDescent="0.2">
      <c r="A10590" s="202" t="s">
        <v>17490</v>
      </c>
      <c r="B10590" s="203">
        <v>48.29</v>
      </c>
      <c r="D10590" s="53" t="s">
        <v>15896</v>
      </c>
      <c r="E10590" s="55" t="s">
        <v>15895</v>
      </c>
      <c r="F10590" s="53" t="s">
        <v>4247</v>
      </c>
    </row>
    <row r="10591" spans="1:6" x14ac:dyDescent="0.2">
      <c r="A10591" s="202" t="s">
        <v>17492</v>
      </c>
      <c r="B10591" s="203">
        <v>44.28</v>
      </c>
      <c r="D10591" s="53" t="s">
        <v>15897</v>
      </c>
      <c r="E10591" s="55" t="s">
        <v>15898</v>
      </c>
      <c r="F10591" s="53" t="s">
        <v>4247</v>
      </c>
    </row>
    <row r="10592" spans="1:6" x14ac:dyDescent="0.2">
      <c r="A10592" s="202" t="s">
        <v>17493</v>
      </c>
      <c r="B10592" s="203">
        <v>56.4</v>
      </c>
      <c r="D10592" s="53" t="s">
        <v>15899</v>
      </c>
      <c r="E10592" s="55" t="s">
        <v>15898</v>
      </c>
      <c r="F10592" s="53" t="s">
        <v>4247</v>
      </c>
    </row>
    <row r="10593" spans="1:6" x14ac:dyDescent="0.2">
      <c r="A10593" s="202" t="s">
        <v>17495</v>
      </c>
      <c r="B10593" s="203">
        <v>52.27</v>
      </c>
      <c r="D10593" s="53" t="s">
        <v>15900</v>
      </c>
      <c r="E10593" s="55" t="s">
        <v>15901</v>
      </c>
      <c r="F10593" s="53" t="s">
        <v>4247</v>
      </c>
    </row>
    <row r="10594" spans="1:6" x14ac:dyDescent="0.2">
      <c r="A10594" s="202" t="s">
        <v>17496</v>
      </c>
      <c r="B10594" s="203">
        <v>17.86</v>
      </c>
      <c r="D10594" s="53" t="s">
        <v>15902</v>
      </c>
      <c r="E10594" s="55" t="s">
        <v>15901</v>
      </c>
      <c r="F10594" s="53" t="s">
        <v>4247</v>
      </c>
    </row>
    <row r="10595" spans="1:6" x14ac:dyDescent="0.2">
      <c r="A10595" s="202" t="s">
        <v>17498</v>
      </c>
      <c r="B10595" s="203">
        <v>15.49</v>
      </c>
      <c r="D10595" s="53" t="s">
        <v>15903</v>
      </c>
      <c r="E10595" s="55" t="s">
        <v>15904</v>
      </c>
      <c r="F10595" s="53" t="s">
        <v>4247</v>
      </c>
    </row>
    <row r="10596" spans="1:6" x14ac:dyDescent="0.2">
      <c r="A10596" s="202" t="s">
        <v>17499</v>
      </c>
      <c r="B10596" s="203">
        <v>18.93</v>
      </c>
      <c r="D10596" s="53" t="s">
        <v>15905</v>
      </c>
      <c r="E10596" s="55" t="s">
        <v>15904</v>
      </c>
      <c r="F10596" s="53" t="s">
        <v>4247</v>
      </c>
    </row>
    <row r="10597" spans="1:6" x14ac:dyDescent="0.2">
      <c r="A10597" s="202" t="s">
        <v>17501</v>
      </c>
      <c r="B10597" s="203">
        <v>16.43</v>
      </c>
      <c r="D10597" s="53" t="s">
        <v>15906</v>
      </c>
      <c r="E10597" s="55" t="s">
        <v>15907</v>
      </c>
      <c r="F10597" s="53" t="s">
        <v>4247</v>
      </c>
    </row>
    <row r="10598" spans="1:6" x14ac:dyDescent="0.2">
      <c r="A10598" s="202" t="s">
        <v>17502</v>
      </c>
      <c r="B10598" s="203">
        <v>18.8</v>
      </c>
      <c r="D10598" s="53" t="s">
        <v>15908</v>
      </c>
      <c r="E10598" s="55" t="s">
        <v>15907</v>
      </c>
      <c r="F10598" s="53" t="s">
        <v>4247</v>
      </c>
    </row>
    <row r="10599" spans="1:6" x14ac:dyDescent="0.2">
      <c r="A10599" s="202" t="s">
        <v>17504</v>
      </c>
      <c r="B10599" s="203">
        <v>16.3</v>
      </c>
      <c r="D10599" s="53" t="s">
        <v>15909</v>
      </c>
      <c r="E10599" s="55" t="s">
        <v>15910</v>
      </c>
      <c r="F10599" s="53" t="s">
        <v>4247</v>
      </c>
    </row>
    <row r="10600" spans="1:6" x14ac:dyDescent="0.2">
      <c r="A10600" s="202" t="s">
        <v>17505</v>
      </c>
      <c r="B10600" s="203">
        <v>1064.73</v>
      </c>
      <c r="D10600" s="53" t="s">
        <v>15911</v>
      </c>
      <c r="E10600" s="55" t="s">
        <v>15910</v>
      </c>
      <c r="F10600" s="53" t="s">
        <v>4247</v>
      </c>
    </row>
    <row r="10601" spans="1:6" x14ac:dyDescent="0.2">
      <c r="A10601" s="202" t="s">
        <v>17507</v>
      </c>
      <c r="B10601" s="203">
        <v>980.37</v>
      </c>
      <c r="D10601" s="53" t="s">
        <v>15912</v>
      </c>
      <c r="E10601" s="55" t="s">
        <v>15913</v>
      </c>
      <c r="F10601" s="53" t="s">
        <v>4247</v>
      </c>
    </row>
    <row r="10602" spans="1:6" x14ac:dyDescent="0.2">
      <c r="A10602" s="202" t="s">
        <v>17508</v>
      </c>
      <c r="B10602" s="203">
        <v>1011.5</v>
      </c>
      <c r="D10602" s="53" t="s">
        <v>15914</v>
      </c>
      <c r="E10602" s="55" t="s">
        <v>15913</v>
      </c>
      <c r="F10602" s="53" t="s">
        <v>4247</v>
      </c>
    </row>
    <row r="10603" spans="1:6" x14ac:dyDescent="0.2">
      <c r="A10603" s="202" t="s">
        <v>17510</v>
      </c>
      <c r="B10603" s="203">
        <v>921.15</v>
      </c>
      <c r="D10603" s="53" t="s">
        <v>15915</v>
      </c>
      <c r="E10603" s="55" t="s">
        <v>15916</v>
      </c>
      <c r="F10603" s="53" t="s">
        <v>4247</v>
      </c>
    </row>
    <row r="10604" spans="1:6" x14ac:dyDescent="0.2">
      <c r="A10604" s="202" t="s">
        <v>17511</v>
      </c>
      <c r="B10604" s="203">
        <v>13.61</v>
      </c>
      <c r="D10604" s="53" t="s">
        <v>15917</v>
      </c>
      <c r="E10604" s="55" t="s">
        <v>15916</v>
      </c>
      <c r="F10604" s="53" t="s">
        <v>4247</v>
      </c>
    </row>
    <row r="10605" spans="1:6" x14ac:dyDescent="0.2">
      <c r="A10605" s="202" t="s">
        <v>17513</v>
      </c>
      <c r="B10605" s="203">
        <v>12.42</v>
      </c>
      <c r="D10605" s="53" t="s">
        <v>15918</v>
      </c>
      <c r="E10605" s="55" t="s">
        <v>15919</v>
      </c>
      <c r="F10605" s="53" t="s">
        <v>4247</v>
      </c>
    </row>
    <row r="10606" spans="1:6" x14ac:dyDescent="0.2">
      <c r="A10606" s="202" t="s">
        <v>17514</v>
      </c>
      <c r="B10606" s="203">
        <v>37.06</v>
      </c>
      <c r="D10606" s="53" t="s">
        <v>15920</v>
      </c>
      <c r="E10606" s="55" t="s">
        <v>15919</v>
      </c>
      <c r="F10606" s="53" t="s">
        <v>4247</v>
      </c>
    </row>
    <row r="10607" spans="1:6" x14ac:dyDescent="0.2">
      <c r="A10607" s="202" t="s">
        <v>17516</v>
      </c>
      <c r="B10607" s="203">
        <v>34.42</v>
      </c>
      <c r="D10607" s="53" t="s">
        <v>15921</v>
      </c>
      <c r="E10607" s="55" t="s">
        <v>15922</v>
      </c>
      <c r="F10607" s="53" t="s">
        <v>4247</v>
      </c>
    </row>
    <row r="10608" spans="1:6" x14ac:dyDescent="0.2">
      <c r="A10608" s="202" t="s">
        <v>17517</v>
      </c>
      <c r="B10608" s="203">
        <v>107.42</v>
      </c>
      <c r="D10608" s="53" t="s">
        <v>15923</v>
      </c>
      <c r="E10608" s="55" t="s">
        <v>15922</v>
      </c>
      <c r="F10608" s="53" t="s">
        <v>4247</v>
      </c>
    </row>
    <row r="10609" spans="1:6" x14ac:dyDescent="0.2">
      <c r="A10609" s="202" t="s">
        <v>17519</v>
      </c>
      <c r="B10609" s="203">
        <v>106.22</v>
      </c>
      <c r="D10609" s="53" t="s">
        <v>15924</v>
      </c>
      <c r="E10609" s="55" t="s">
        <v>15925</v>
      </c>
      <c r="F10609" s="53" t="s">
        <v>83</v>
      </c>
    </row>
    <row r="10610" spans="1:6" x14ac:dyDescent="0.2">
      <c r="A10610" s="202" t="s">
        <v>17526</v>
      </c>
      <c r="B10610" s="203">
        <v>234.95</v>
      </c>
      <c r="D10610" s="53" t="s">
        <v>15926</v>
      </c>
      <c r="E10610" s="55" t="s">
        <v>15925</v>
      </c>
      <c r="F10610" s="53" t="s">
        <v>83</v>
      </c>
    </row>
    <row r="10611" spans="1:6" x14ac:dyDescent="0.2">
      <c r="A10611" s="202" t="s">
        <v>17528</v>
      </c>
      <c r="B10611" s="203">
        <v>226.77</v>
      </c>
      <c r="D10611" s="53" t="s">
        <v>15927</v>
      </c>
      <c r="E10611" s="55" t="s">
        <v>15928</v>
      </c>
      <c r="F10611" s="53" t="s">
        <v>83</v>
      </c>
    </row>
    <row r="10612" spans="1:6" x14ac:dyDescent="0.2">
      <c r="A10612" s="202" t="s">
        <v>17529</v>
      </c>
      <c r="B10612" s="203">
        <v>318.76</v>
      </c>
      <c r="D10612" s="53" t="s">
        <v>15929</v>
      </c>
      <c r="E10612" s="55" t="s">
        <v>15928</v>
      </c>
      <c r="F10612" s="53" t="s">
        <v>83</v>
      </c>
    </row>
    <row r="10613" spans="1:6" x14ac:dyDescent="0.2">
      <c r="A10613" s="202" t="s">
        <v>17531</v>
      </c>
      <c r="B10613" s="203">
        <v>310.58</v>
      </c>
      <c r="D10613" s="53" t="s">
        <v>15930</v>
      </c>
      <c r="E10613" s="55" t="s">
        <v>15931</v>
      </c>
      <c r="F10613" s="53" t="s">
        <v>83</v>
      </c>
    </row>
    <row r="10614" spans="1:6" x14ac:dyDescent="0.2">
      <c r="A10614" s="202" t="s">
        <v>17535</v>
      </c>
      <c r="B10614" s="203">
        <v>146.59</v>
      </c>
      <c r="D10614" s="53" t="s">
        <v>15932</v>
      </c>
      <c r="E10614" s="55" t="s">
        <v>15931</v>
      </c>
      <c r="F10614" s="53" t="s">
        <v>83</v>
      </c>
    </row>
    <row r="10615" spans="1:6" x14ac:dyDescent="0.2">
      <c r="A10615" s="202" t="s">
        <v>17537</v>
      </c>
      <c r="B10615" s="203">
        <v>140.63</v>
      </c>
      <c r="D10615" s="53" t="s">
        <v>15933</v>
      </c>
      <c r="E10615" s="55" t="s">
        <v>15934</v>
      </c>
      <c r="F10615" s="53" t="s">
        <v>83</v>
      </c>
    </row>
    <row r="10616" spans="1:6" x14ac:dyDescent="0.2">
      <c r="A10616" s="202" t="s">
        <v>17538</v>
      </c>
      <c r="B10616" s="203">
        <v>341.31</v>
      </c>
      <c r="D10616" s="53" t="s">
        <v>15935</v>
      </c>
      <c r="E10616" s="55" t="s">
        <v>15934</v>
      </c>
      <c r="F10616" s="53" t="s">
        <v>83</v>
      </c>
    </row>
    <row r="10617" spans="1:6" x14ac:dyDescent="0.2">
      <c r="A10617" s="202" t="s">
        <v>17540</v>
      </c>
      <c r="B10617" s="203">
        <v>333.15</v>
      </c>
      <c r="D10617" s="53" t="s">
        <v>15936</v>
      </c>
      <c r="E10617" s="55" t="s">
        <v>15937</v>
      </c>
      <c r="F10617" s="53" t="s">
        <v>83</v>
      </c>
    </row>
    <row r="10618" spans="1:6" x14ac:dyDescent="0.2">
      <c r="A10618" s="202" t="s">
        <v>17541</v>
      </c>
      <c r="B10618" s="203">
        <v>182.99</v>
      </c>
      <c r="D10618" s="53" t="s">
        <v>15938</v>
      </c>
      <c r="E10618" s="55" t="s">
        <v>15937</v>
      </c>
      <c r="F10618" s="53" t="s">
        <v>83</v>
      </c>
    </row>
    <row r="10619" spans="1:6" x14ac:dyDescent="0.2">
      <c r="A10619" s="202" t="s">
        <v>17543</v>
      </c>
      <c r="B10619" s="203">
        <v>174.83</v>
      </c>
      <c r="D10619" s="53" t="s">
        <v>15939</v>
      </c>
      <c r="E10619" s="55" t="s">
        <v>15940</v>
      </c>
      <c r="F10619" s="53" t="s">
        <v>83</v>
      </c>
    </row>
    <row r="10620" spans="1:6" x14ac:dyDescent="0.2">
      <c r="A10620" s="202" t="s">
        <v>35543</v>
      </c>
      <c r="B10620" s="203">
        <v>182.24</v>
      </c>
      <c r="D10620" s="53" t="s">
        <v>15941</v>
      </c>
      <c r="E10620" s="55" t="s">
        <v>15940</v>
      </c>
      <c r="F10620" s="53" t="s">
        <v>83</v>
      </c>
    </row>
    <row r="10621" spans="1:6" x14ac:dyDescent="0.2">
      <c r="A10621" s="202" t="s">
        <v>35544</v>
      </c>
      <c r="B10621" s="203">
        <v>170.31</v>
      </c>
      <c r="D10621" s="53" t="s">
        <v>15942</v>
      </c>
      <c r="E10621" s="55" t="s">
        <v>15943</v>
      </c>
      <c r="F10621" s="53" t="s">
        <v>83</v>
      </c>
    </row>
    <row r="10622" spans="1:6" x14ac:dyDescent="0.2">
      <c r="A10622" s="202" t="s">
        <v>35545</v>
      </c>
      <c r="B10622" s="203">
        <v>173.04</v>
      </c>
      <c r="D10622" s="53" t="s">
        <v>15944</v>
      </c>
      <c r="E10622" s="55" t="s">
        <v>15943</v>
      </c>
      <c r="F10622" s="53" t="s">
        <v>83</v>
      </c>
    </row>
    <row r="10623" spans="1:6" x14ac:dyDescent="0.2">
      <c r="A10623" s="202" t="s">
        <v>35546</v>
      </c>
      <c r="B10623" s="203">
        <v>164.58</v>
      </c>
      <c r="D10623" s="53" t="s">
        <v>15945</v>
      </c>
      <c r="E10623" s="55" t="s">
        <v>15946</v>
      </c>
      <c r="F10623" s="53" t="s">
        <v>83</v>
      </c>
    </row>
    <row r="10624" spans="1:6" x14ac:dyDescent="0.2">
      <c r="A10624" s="202" t="s">
        <v>35547</v>
      </c>
      <c r="B10624" s="203">
        <v>132.33000000000001</v>
      </c>
      <c r="D10624" s="53" t="s">
        <v>15947</v>
      </c>
      <c r="E10624" s="55" t="s">
        <v>15946</v>
      </c>
      <c r="F10624" s="53" t="s">
        <v>83</v>
      </c>
    </row>
    <row r="10625" spans="1:6" x14ac:dyDescent="0.2">
      <c r="A10625" s="202" t="s">
        <v>35548</v>
      </c>
      <c r="B10625" s="203">
        <v>124.51</v>
      </c>
      <c r="D10625" s="53" t="s">
        <v>15948</v>
      </c>
      <c r="E10625" s="55" t="s">
        <v>15949</v>
      </c>
      <c r="F10625" s="53" t="s">
        <v>83</v>
      </c>
    </row>
    <row r="10626" spans="1:6" x14ac:dyDescent="0.2">
      <c r="A10626" s="202" t="s">
        <v>17544</v>
      </c>
      <c r="B10626" s="203">
        <v>93.43</v>
      </c>
      <c r="D10626" s="53" t="s">
        <v>15950</v>
      </c>
      <c r="E10626" s="55" t="s">
        <v>15949</v>
      </c>
      <c r="F10626" s="53" t="s">
        <v>83</v>
      </c>
    </row>
    <row r="10627" spans="1:6" x14ac:dyDescent="0.2">
      <c r="A10627" s="202" t="s">
        <v>17546</v>
      </c>
      <c r="B10627" s="203">
        <v>84.06</v>
      </c>
      <c r="D10627" s="53" t="s">
        <v>15951</v>
      </c>
      <c r="E10627" s="55" t="s">
        <v>15952</v>
      </c>
      <c r="F10627" s="53" t="s">
        <v>83</v>
      </c>
    </row>
    <row r="10628" spans="1:6" x14ac:dyDescent="0.2">
      <c r="A10628" s="202" t="s">
        <v>17547</v>
      </c>
      <c r="B10628" s="203">
        <v>263.86</v>
      </c>
      <c r="D10628" s="53" t="s">
        <v>15953</v>
      </c>
      <c r="E10628" s="55" t="s">
        <v>15952</v>
      </c>
      <c r="F10628" s="53" t="s">
        <v>83</v>
      </c>
    </row>
    <row r="10629" spans="1:6" x14ac:dyDescent="0.2">
      <c r="A10629" s="202" t="s">
        <v>17549</v>
      </c>
      <c r="B10629" s="203">
        <v>254.74</v>
      </c>
      <c r="D10629" s="53" t="s">
        <v>15954</v>
      </c>
      <c r="E10629" s="55" t="s">
        <v>15955</v>
      </c>
      <c r="F10629" s="53" t="s">
        <v>83</v>
      </c>
    </row>
    <row r="10630" spans="1:6" x14ac:dyDescent="0.2">
      <c r="A10630" s="202" t="s">
        <v>17550</v>
      </c>
      <c r="B10630" s="203">
        <v>209.86</v>
      </c>
      <c r="D10630" s="53" t="s">
        <v>15956</v>
      </c>
      <c r="E10630" s="55" t="s">
        <v>15955</v>
      </c>
      <c r="F10630" s="53" t="s">
        <v>83</v>
      </c>
    </row>
    <row r="10631" spans="1:6" x14ac:dyDescent="0.2">
      <c r="A10631" s="202" t="s">
        <v>17552</v>
      </c>
      <c r="B10631" s="203">
        <v>204.85</v>
      </c>
      <c r="D10631" s="53" t="s">
        <v>15957</v>
      </c>
      <c r="E10631" s="55" t="s">
        <v>15958</v>
      </c>
      <c r="F10631" s="53" t="s">
        <v>83</v>
      </c>
    </row>
    <row r="10632" spans="1:6" x14ac:dyDescent="0.2">
      <c r="A10632" s="202" t="s">
        <v>17553</v>
      </c>
      <c r="B10632" s="203">
        <v>341.44</v>
      </c>
      <c r="D10632" s="53" t="s">
        <v>15959</v>
      </c>
      <c r="E10632" s="55" t="s">
        <v>15958</v>
      </c>
      <c r="F10632" s="53" t="s">
        <v>83</v>
      </c>
    </row>
    <row r="10633" spans="1:6" x14ac:dyDescent="0.2">
      <c r="A10633" s="202" t="s">
        <v>17555</v>
      </c>
      <c r="B10633" s="203">
        <v>332.32</v>
      </c>
      <c r="D10633" s="53" t="s">
        <v>15960</v>
      </c>
      <c r="E10633" s="55" t="s">
        <v>15961</v>
      </c>
      <c r="F10633" s="53" t="s">
        <v>83</v>
      </c>
    </row>
    <row r="10634" spans="1:6" x14ac:dyDescent="0.2">
      <c r="A10634" s="202" t="s">
        <v>17556</v>
      </c>
      <c r="B10634" s="203">
        <v>287.44</v>
      </c>
      <c r="D10634" s="53" t="s">
        <v>15962</v>
      </c>
      <c r="E10634" s="55" t="s">
        <v>15961</v>
      </c>
      <c r="F10634" s="53" t="s">
        <v>83</v>
      </c>
    </row>
    <row r="10635" spans="1:6" x14ac:dyDescent="0.2">
      <c r="A10635" s="202" t="s">
        <v>17558</v>
      </c>
      <c r="B10635" s="203">
        <v>282.43</v>
      </c>
      <c r="D10635" s="53" t="s">
        <v>15963</v>
      </c>
      <c r="E10635" s="55" t="s">
        <v>15964</v>
      </c>
      <c r="F10635" s="53" t="s">
        <v>83</v>
      </c>
    </row>
    <row r="10636" spans="1:6" x14ac:dyDescent="0.2">
      <c r="A10636" s="202" t="s">
        <v>17559</v>
      </c>
      <c r="B10636" s="203">
        <v>243.46</v>
      </c>
      <c r="D10636" s="53" t="s">
        <v>15965</v>
      </c>
      <c r="E10636" s="55" t="s">
        <v>15964</v>
      </c>
      <c r="F10636" s="53" t="s">
        <v>83</v>
      </c>
    </row>
    <row r="10637" spans="1:6" x14ac:dyDescent="0.2">
      <c r="A10637" s="202" t="s">
        <v>17561</v>
      </c>
      <c r="B10637" s="203">
        <v>234.34</v>
      </c>
      <c r="D10637" s="53" t="s">
        <v>15966</v>
      </c>
      <c r="E10637" s="55" t="s">
        <v>15967</v>
      </c>
      <c r="F10637" s="53" t="s">
        <v>83</v>
      </c>
    </row>
    <row r="10638" spans="1:6" x14ac:dyDescent="0.2">
      <c r="A10638" s="202" t="s">
        <v>17562</v>
      </c>
      <c r="B10638" s="203">
        <v>189.47</v>
      </c>
      <c r="D10638" s="53" t="s">
        <v>15968</v>
      </c>
      <c r="E10638" s="55" t="s">
        <v>15967</v>
      </c>
      <c r="F10638" s="53" t="s">
        <v>83</v>
      </c>
    </row>
    <row r="10639" spans="1:6" x14ac:dyDescent="0.2">
      <c r="A10639" s="202" t="s">
        <v>17564</v>
      </c>
      <c r="B10639" s="203">
        <v>184.46</v>
      </c>
      <c r="D10639" s="53" t="s">
        <v>15969</v>
      </c>
      <c r="E10639" s="55" t="s">
        <v>15970</v>
      </c>
      <c r="F10639" s="53" t="s">
        <v>83</v>
      </c>
    </row>
    <row r="10640" spans="1:6" x14ac:dyDescent="0.2">
      <c r="A10640" s="202" t="s">
        <v>17565</v>
      </c>
      <c r="B10640" s="203">
        <v>365.17</v>
      </c>
      <c r="D10640" s="53" t="s">
        <v>15971</v>
      </c>
      <c r="E10640" s="55" t="s">
        <v>15970</v>
      </c>
      <c r="F10640" s="53" t="s">
        <v>83</v>
      </c>
    </row>
    <row r="10641" spans="1:6" x14ac:dyDescent="0.2">
      <c r="A10641" s="202" t="s">
        <v>17567</v>
      </c>
      <c r="B10641" s="203">
        <v>356.05</v>
      </c>
      <c r="D10641" s="53" t="s">
        <v>15972</v>
      </c>
      <c r="E10641" s="55" t="s">
        <v>15973</v>
      </c>
      <c r="F10641" s="53" t="s">
        <v>83</v>
      </c>
    </row>
    <row r="10642" spans="1:6" x14ac:dyDescent="0.2">
      <c r="A10642" s="202" t="s">
        <v>17568</v>
      </c>
      <c r="B10642" s="203">
        <v>311.17</v>
      </c>
      <c r="D10642" s="53" t="s">
        <v>15974</v>
      </c>
      <c r="E10642" s="55" t="s">
        <v>15973</v>
      </c>
      <c r="F10642" s="53" t="s">
        <v>83</v>
      </c>
    </row>
    <row r="10643" spans="1:6" x14ac:dyDescent="0.2">
      <c r="A10643" s="202" t="s">
        <v>17570</v>
      </c>
      <c r="B10643" s="203">
        <v>306.16000000000003</v>
      </c>
      <c r="D10643" s="53" t="s">
        <v>15975</v>
      </c>
      <c r="E10643" s="55" t="s">
        <v>15976</v>
      </c>
      <c r="F10643" s="53" t="s">
        <v>83</v>
      </c>
    </row>
    <row r="10644" spans="1:6" x14ac:dyDescent="0.2">
      <c r="A10644" s="202" t="s">
        <v>17571</v>
      </c>
      <c r="B10644" s="203">
        <v>49.77</v>
      </c>
      <c r="D10644" s="53" t="s">
        <v>15977</v>
      </c>
      <c r="E10644" s="55" t="s">
        <v>15976</v>
      </c>
      <c r="F10644" s="53" t="s">
        <v>83</v>
      </c>
    </row>
    <row r="10645" spans="1:6" x14ac:dyDescent="0.2">
      <c r="A10645" s="202" t="s">
        <v>17573</v>
      </c>
      <c r="B10645" s="203">
        <v>43.44</v>
      </c>
      <c r="D10645" s="53" t="s">
        <v>15978</v>
      </c>
      <c r="E10645" s="55" t="s">
        <v>15979</v>
      </c>
      <c r="F10645" s="53" t="s">
        <v>83</v>
      </c>
    </row>
    <row r="10646" spans="1:6" x14ac:dyDescent="0.2">
      <c r="A10646" s="202" t="s">
        <v>17574</v>
      </c>
      <c r="B10646" s="203">
        <v>93.33</v>
      </c>
      <c r="D10646" s="53" t="s">
        <v>15980</v>
      </c>
      <c r="E10646" s="55" t="s">
        <v>15979</v>
      </c>
      <c r="F10646" s="53" t="s">
        <v>83</v>
      </c>
    </row>
    <row r="10647" spans="1:6" x14ac:dyDescent="0.2">
      <c r="A10647" s="202" t="s">
        <v>17576</v>
      </c>
      <c r="B10647" s="203">
        <v>82.97</v>
      </c>
      <c r="D10647" s="53" t="s">
        <v>15981</v>
      </c>
      <c r="E10647" s="55" t="s">
        <v>15982</v>
      </c>
      <c r="F10647" s="53" t="s">
        <v>83</v>
      </c>
    </row>
    <row r="10648" spans="1:6" x14ac:dyDescent="0.2">
      <c r="A10648" s="202" t="s">
        <v>17577</v>
      </c>
      <c r="B10648" s="203">
        <v>96.84</v>
      </c>
      <c r="D10648" s="53" t="s">
        <v>15983</v>
      </c>
      <c r="E10648" s="55" t="s">
        <v>15982</v>
      </c>
      <c r="F10648" s="53" t="s">
        <v>83</v>
      </c>
    </row>
    <row r="10649" spans="1:6" x14ac:dyDescent="0.2">
      <c r="A10649" s="202" t="s">
        <v>17579</v>
      </c>
      <c r="B10649" s="203">
        <v>86.48</v>
      </c>
      <c r="D10649" s="53" t="s">
        <v>15984</v>
      </c>
      <c r="E10649" s="55" t="s">
        <v>15985</v>
      </c>
      <c r="F10649" s="53" t="s">
        <v>83</v>
      </c>
    </row>
    <row r="10650" spans="1:6" x14ac:dyDescent="0.2">
      <c r="A10650" s="202" t="s">
        <v>17580</v>
      </c>
      <c r="B10650" s="203">
        <v>2.75</v>
      </c>
      <c r="D10650" s="53" t="s">
        <v>15986</v>
      </c>
      <c r="E10650" s="55" t="s">
        <v>15985</v>
      </c>
      <c r="F10650" s="53" t="s">
        <v>83</v>
      </c>
    </row>
    <row r="10651" spans="1:6" x14ac:dyDescent="0.2">
      <c r="A10651" s="202" t="s">
        <v>17582</v>
      </c>
      <c r="B10651" s="203">
        <v>2.41</v>
      </c>
      <c r="D10651" s="53" t="s">
        <v>15987</v>
      </c>
      <c r="E10651" s="55" t="s">
        <v>15988</v>
      </c>
      <c r="F10651" s="53" t="s">
        <v>83</v>
      </c>
    </row>
    <row r="10652" spans="1:6" x14ac:dyDescent="0.2">
      <c r="A10652" s="202" t="s">
        <v>17583</v>
      </c>
      <c r="B10652" s="203">
        <v>80.849999999999994</v>
      </c>
      <c r="D10652" s="53" t="s">
        <v>15989</v>
      </c>
      <c r="E10652" s="55" t="s">
        <v>15988</v>
      </c>
      <c r="F10652" s="53" t="s">
        <v>83</v>
      </c>
    </row>
    <row r="10653" spans="1:6" x14ac:dyDescent="0.2">
      <c r="A10653" s="202" t="s">
        <v>17585</v>
      </c>
      <c r="B10653" s="203">
        <v>74.59</v>
      </c>
      <c r="D10653" s="53" t="s">
        <v>15990</v>
      </c>
      <c r="E10653" s="55" t="s">
        <v>15991</v>
      </c>
      <c r="F10653" s="53" t="s">
        <v>83</v>
      </c>
    </row>
    <row r="10654" spans="1:6" x14ac:dyDescent="0.2">
      <c r="A10654" s="202" t="s">
        <v>17586</v>
      </c>
      <c r="B10654" s="203">
        <v>87.64</v>
      </c>
      <c r="D10654" s="53" t="s">
        <v>15992</v>
      </c>
      <c r="E10654" s="55" t="s">
        <v>15991</v>
      </c>
      <c r="F10654" s="53" t="s">
        <v>83</v>
      </c>
    </row>
    <row r="10655" spans="1:6" x14ac:dyDescent="0.2">
      <c r="A10655" s="202" t="s">
        <v>17588</v>
      </c>
      <c r="B10655" s="203">
        <v>80.739999999999995</v>
      </c>
      <c r="D10655" s="53" t="s">
        <v>15993</v>
      </c>
      <c r="E10655" s="55" t="s">
        <v>15994</v>
      </c>
      <c r="F10655" s="53" t="s">
        <v>83</v>
      </c>
    </row>
    <row r="10656" spans="1:6" x14ac:dyDescent="0.2">
      <c r="A10656" s="202" t="s">
        <v>17589</v>
      </c>
      <c r="B10656" s="203">
        <v>46.93</v>
      </c>
      <c r="D10656" s="53" t="s">
        <v>15995</v>
      </c>
      <c r="E10656" s="55" t="s">
        <v>15994</v>
      </c>
      <c r="F10656" s="53" t="s">
        <v>83</v>
      </c>
    </row>
    <row r="10657" spans="1:6" x14ac:dyDescent="0.2">
      <c r="A10657" s="202" t="s">
        <v>17591</v>
      </c>
      <c r="B10657" s="203">
        <v>40.67</v>
      </c>
      <c r="D10657" s="53" t="s">
        <v>15996</v>
      </c>
      <c r="E10657" s="55" t="s">
        <v>15997</v>
      </c>
      <c r="F10657" s="53" t="s">
        <v>83</v>
      </c>
    </row>
    <row r="10658" spans="1:6" x14ac:dyDescent="0.2">
      <c r="A10658" s="202" t="s">
        <v>17592</v>
      </c>
      <c r="B10658" s="203">
        <v>47.69</v>
      </c>
      <c r="D10658" s="53" t="s">
        <v>15998</v>
      </c>
      <c r="E10658" s="55" t="s">
        <v>15997</v>
      </c>
      <c r="F10658" s="53" t="s">
        <v>83</v>
      </c>
    </row>
    <row r="10659" spans="1:6" x14ac:dyDescent="0.2">
      <c r="A10659" s="202" t="s">
        <v>17594</v>
      </c>
      <c r="B10659" s="203">
        <v>41.88</v>
      </c>
      <c r="D10659" s="53" t="s">
        <v>15999</v>
      </c>
      <c r="E10659" s="55" t="s">
        <v>16000</v>
      </c>
      <c r="F10659" s="53" t="s">
        <v>83</v>
      </c>
    </row>
    <row r="10660" spans="1:6" x14ac:dyDescent="0.2">
      <c r="A10660" s="202" t="s">
        <v>17595</v>
      </c>
      <c r="B10660" s="203">
        <v>49.91</v>
      </c>
      <c r="D10660" s="53" t="s">
        <v>16001</v>
      </c>
      <c r="E10660" s="55" t="s">
        <v>16000</v>
      </c>
      <c r="F10660" s="53" t="s">
        <v>83</v>
      </c>
    </row>
    <row r="10661" spans="1:6" x14ac:dyDescent="0.2">
      <c r="A10661" s="202" t="s">
        <v>17597</v>
      </c>
      <c r="B10661" s="203">
        <v>44.07</v>
      </c>
      <c r="D10661" s="53" t="s">
        <v>16002</v>
      </c>
      <c r="E10661" s="55" t="s">
        <v>16003</v>
      </c>
      <c r="F10661" s="53" t="s">
        <v>430</v>
      </c>
    </row>
    <row r="10662" spans="1:6" x14ac:dyDescent="0.2">
      <c r="A10662" s="202" t="s">
        <v>17598</v>
      </c>
      <c r="B10662" s="203">
        <v>28.73</v>
      </c>
      <c r="D10662" s="53" t="s">
        <v>16004</v>
      </c>
      <c r="E10662" s="55" t="s">
        <v>16003</v>
      </c>
      <c r="F10662" s="53" t="s">
        <v>430</v>
      </c>
    </row>
    <row r="10663" spans="1:6" x14ac:dyDescent="0.2">
      <c r="A10663" s="202" t="s">
        <v>17600</v>
      </c>
      <c r="B10663" s="203">
        <v>28.58</v>
      </c>
      <c r="D10663" s="53" t="s">
        <v>16005</v>
      </c>
      <c r="E10663" s="55" t="s">
        <v>16006</v>
      </c>
      <c r="F10663" s="53" t="s">
        <v>201</v>
      </c>
    </row>
    <row r="10664" spans="1:6" x14ac:dyDescent="0.2">
      <c r="A10664" s="202" t="s">
        <v>17601</v>
      </c>
      <c r="B10664" s="203">
        <v>126.88</v>
      </c>
      <c r="D10664" s="53" t="s">
        <v>16007</v>
      </c>
      <c r="E10664" s="55" t="s">
        <v>16006</v>
      </c>
      <c r="F10664" s="53" t="s">
        <v>201</v>
      </c>
    </row>
    <row r="10665" spans="1:6" x14ac:dyDescent="0.2">
      <c r="A10665" s="202" t="s">
        <v>17603</v>
      </c>
      <c r="B10665" s="203">
        <v>116.52</v>
      </c>
      <c r="D10665" s="53" t="s">
        <v>16008</v>
      </c>
      <c r="E10665" s="55" t="s">
        <v>16009</v>
      </c>
      <c r="F10665" s="53" t="s">
        <v>201</v>
      </c>
    </row>
    <row r="10666" spans="1:6" x14ac:dyDescent="0.2">
      <c r="A10666" s="202" t="s">
        <v>17604</v>
      </c>
      <c r="B10666" s="203">
        <v>83.32</v>
      </c>
      <c r="D10666" s="53" t="s">
        <v>16010</v>
      </c>
      <c r="E10666" s="55" t="s">
        <v>16009</v>
      </c>
      <c r="F10666" s="53" t="s">
        <v>201</v>
      </c>
    </row>
    <row r="10667" spans="1:6" x14ac:dyDescent="0.2">
      <c r="A10667" s="202" t="s">
        <v>17606</v>
      </c>
      <c r="B10667" s="203">
        <v>76.989999999999995</v>
      </c>
      <c r="D10667" s="53" t="s">
        <v>16011</v>
      </c>
      <c r="E10667" s="55" t="s">
        <v>16012</v>
      </c>
      <c r="F10667" s="53" t="s">
        <v>1147</v>
      </c>
    </row>
    <row r="10668" spans="1:6" x14ac:dyDescent="0.2">
      <c r="A10668" s="202" t="s">
        <v>17607</v>
      </c>
      <c r="B10668" s="203">
        <v>121.19</v>
      </c>
      <c r="D10668" s="53" t="s">
        <v>16013</v>
      </c>
      <c r="E10668" s="55" t="s">
        <v>16012</v>
      </c>
      <c r="F10668" s="53" t="s">
        <v>1147</v>
      </c>
    </row>
    <row r="10669" spans="1:6" x14ac:dyDescent="0.2">
      <c r="A10669" s="202" t="s">
        <v>17609</v>
      </c>
      <c r="B10669" s="203">
        <v>114.29</v>
      </c>
      <c r="D10669" s="53" t="s">
        <v>16014</v>
      </c>
      <c r="E10669" s="55" t="s">
        <v>16015</v>
      </c>
      <c r="F10669" s="53" t="s">
        <v>430</v>
      </c>
    </row>
    <row r="10670" spans="1:6" x14ac:dyDescent="0.2">
      <c r="A10670" s="202" t="s">
        <v>17610</v>
      </c>
      <c r="B10670" s="203">
        <v>229.69</v>
      </c>
      <c r="D10670" s="53" t="s">
        <v>16016</v>
      </c>
      <c r="E10670" s="55" t="s">
        <v>16015</v>
      </c>
      <c r="F10670" s="53" t="s">
        <v>430</v>
      </c>
    </row>
    <row r="10671" spans="1:6" x14ac:dyDescent="0.2">
      <c r="A10671" s="202" t="s">
        <v>17612</v>
      </c>
      <c r="B10671" s="203">
        <v>205.55</v>
      </c>
      <c r="D10671" s="53" t="s">
        <v>16017</v>
      </c>
      <c r="E10671" s="55" t="s">
        <v>16018</v>
      </c>
      <c r="F10671" s="53" t="s">
        <v>430</v>
      </c>
    </row>
    <row r="10672" spans="1:6" x14ac:dyDescent="0.2">
      <c r="A10672" s="202" t="s">
        <v>17613</v>
      </c>
      <c r="B10672" s="203">
        <v>226.05</v>
      </c>
      <c r="D10672" s="53" t="s">
        <v>16019</v>
      </c>
      <c r="E10672" s="55" t="s">
        <v>16018</v>
      </c>
      <c r="F10672" s="53" t="s">
        <v>430</v>
      </c>
    </row>
    <row r="10673" spans="1:6" x14ac:dyDescent="0.2">
      <c r="A10673" s="202" t="s">
        <v>17615</v>
      </c>
      <c r="B10673" s="203">
        <v>201.29</v>
      </c>
      <c r="D10673" s="53" t="s">
        <v>16020</v>
      </c>
      <c r="E10673" s="55" t="s">
        <v>16021</v>
      </c>
      <c r="F10673" s="53" t="s">
        <v>430</v>
      </c>
    </row>
    <row r="10674" spans="1:6" x14ac:dyDescent="0.2">
      <c r="A10674" s="202" t="s">
        <v>17616</v>
      </c>
      <c r="B10674" s="203">
        <v>150.25</v>
      </c>
      <c r="D10674" s="53" t="s">
        <v>16022</v>
      </c>
      <c r="E10674" s="55" t="s">
        <v>16021</v>
      </c>
      <c r="F10674" s="53" t="s">
        <v>430</v>
      </c>
    </row>
    <row r="10675" spans="1:6" x14ac:dyDescent="0.2">
      <c r="A10675" s="202" t="s">
        <v>17618</v>
      </c>
      <c r="B10675" s="203">
        <v>138.63999999999999</v>
      </c>
      <c r="D10675" s="53" t="s">
        <v>16023</v>
      </c>
      <c r="E10675" s="55" t="s">
        <v>16024</v>
      </c>
      <c r="F10675" s="53" t="s">
        <v>1147</v>
      </c>
    </row>
    <row r="10676" spans="1:6" x14ac:dyDescent="0.2">
      <c r="A10676" s="202" t="s">
        <v>17619</v>
      </c>
      <c r="B10676" s="203">
        <v>144.56</v>
      </c>
      <c r="D10676" s="53" t="s">
        <v>16025</v>
      </c>
      <c r="E10676" s="55" t="s">
        <v>16024</v>
      </c>
      <c r="F10676" s="53" t="s">
        <v>1147</v>
      </c>
    </row>
    <row r="10677" spans="1:6" x14ac:dyDescent="0.2">
      <c r="A10677" s="202" t="s">
        <v>17621</v>
      </c>
      <c r="B10677" s="203">
        <v>136.41</v>
      </c>
      <c r="D10677" s="53" t="s">
        <v>16026</v>
      </c>
      <c r="E10677" s="55" t="s">
        <v>16027</v>
      </c>
      <c r="F10677" s="53" t="s">
        <v>1147</v>
      </c>
    </row>
    <row r="10678" spans="1:6" x14ac:dyDescent="0.2">
      <c r="A10678" s="202" t="s">
        <v>17622</v>
      </c>
      <c r="B10678" s="203">
        <v>102.93</v>
      </c>
      <c r="D10678" s="53" t="s">
        <v>16028</v>
      </c>
      <c r="E10678" s="55" t="s">
        <v>16027</v>
      </c>
      <c r="F10678" s="53" t="s">
        <v>1147</v>
      </c>
    </row>
    <row r="10679" spans="1:6" x14ac:dyDescent="0.2">
      <c r="A10679" s="202" t="s">
        <v>17624</v>
      </c>
      <c r="B10679" s="203">
        <v>97.29</v>
      </c>
      <c r="D10679" s="53" t="s">
        <v>16029</v>
      </c>
      <c r="E10679" s="55" t="s">
        <v>16030</v>
      </c>
      <c r="F10679" s="53" t="s">
        <v>1147</v>
      </c>
    </row>
    <row r="10680" spans="1:6" x14ac:dyDescent="0.2">
      <c r="A10680" s="202" t="s">
        <v>17625</v>
      </c>
      <c r="B10680" s="203">
        <v>102.18</v>
      </c>
      <c r="D10680" s="53" t="s">
        <v>16031</v>
      </c>
      <c r="E10680" s="55" t="s">
        <v>16030</v>
      </c>
      <c r="F10680" s="53" t="s">
        <v>1147</v>
      </c>
    </row>
    <row r="10681" spans="1:6" x14ac:dyDescent="0.2">
      <c r="A10681" s="202" t="s">
        <v>17627</v>
      </c>
      <c r="B10681" s="203">
        <v>96.54</v>
      </c>
      <c r="D10681" s="53" t="s">
        <v>16032</v>
      </c>
      <c r="E10681" s="55" t="s">
        <v>16033</v>
      </c>
      <c r="F10681" s="53" t="s">
        <v>1147</v>
      </c>
    </row>
    <row r="10682" spans="1:6" x14ac:dyDescent="0.2">
      <c r="A10682" s="202" t="s">
        <v>17631</v>
      </c>
      <c r="B10682" s="203">
        <v>129.72999999999999</v>
      </c>
      <c r="D10682" s="53" t="s">
        <v>16034</v>
      </c>
      <c r="E10682" s="55" t="s">
        <v>16033</v>
      </c>
      <c r="F10682" s="53" t="s">
        <v>1147</v>
      </c>
    </row>
    <row r="10683" spans="1:6" x14ac:dyDescent="0.2">
      <c r="A10683" s="202" t="s">
        <v>17633</v>
      </c>
      <c r="B10683" s="203">
        <v>123.46</v>
      </c>
      <c r="D10683" s="53" t="s">
        <v>16035</v>
      </c>
      <c r="E10683" s="55" t="s">
        <v>16036</v>
      </c>
      <c r="F10683" s="53" t="s">
        <v>1147</v>
      </c>
    </row>
    <row r="10684" spans="1:6" x14ac:dyDescent="0.2">
      <c r="A10684" s="202" t="s">
        <v>17643</v>
      </c>
      <c r="B10684" s="203">
        <v>158.76</v>
      </c>
      <c r="D10684" s="53" t="s">
        <v>16037</v>
      </c>
      <c r="E10684" s="55" t="s">
        <v>16036</v>
      </c>
      <c r="F10684" s="53" t="s">
        <v>1147</v>
      </c>
    </row>
    <row r="10685" spans="1:6" x14ac:dyDescent="0.2">
      <c r="A10685" s="202" t="s">
        <v>17645</v>
      </c>
      <c r="B10685" s="203">
        <v>149.62</v>
      </c>
      <c r="D10685" s="53" t="s">
        <v>16038</v>
      </c>
      <c r="E10685" s="55" t="s">
        <v>16039</v>
      </c>
      <c r="F10685" s="53" t="s">
        <v>1147</v>
      </c>
    </row>
    <row r="10686" spans="1:6" x14ac:dyDescent="0.2">
      <c r="A10686" s="202" t="s">
        <v>17646</v>
      </c>
      <c r="B10686" s="203">
        <v>141.93</v>
      </c>
      <c r="D10686" s="53" t="s">
        <v>16040</v>
      </c>
      <c r="E10686" s="55" t="s">
        <v>16039</v>
      </c>
      <c r="F10686" s="53" t="s">
        <v>1147</v>
      </c>
    </row>
    <row r="10687" spans="1:6" x14ac:dyDescent="0.2">
      <c r="A10687" s="202" t="s">
        <v>17648</v>
      </c>
      <c r="B10687" s="203">
        <v>133.47999999999999</v>
      </c>
      <c r="D10687" s="53" t="s">
        <v>16041</v>
      </c>
      <c r="E10687" s="55" t="s">
        <v>16042</v>
      </c>
      <c r="F10687" s="53" t="s">
        <v>1147</v>
      </c>
    </row>
    <row r="10688" spans="1:6" x14ac:dyDescent="0.2">
      <c r="A10688" s="202" t="s">
        <v>17649</v>
      </c>
      <c r="B10688" s="203">
        <v>149.38999999999999</v>
      </c>
      <c r="D10688" s="53" t="s">
        <v>16043</v>
      </c>
      <c r="E10688" s="55" t="s">
        <v>16042</v>
      </c>
      <c r="F10688" s="53" t="s">
        <v>1147</v>
      </c>
    </row>
    <row r="10689" spans="1:6" x14ac:dyDescent="0.2">
      <c r="A10689" s="202" t="s">
        <v>17651</v>
      </c>
      <c r="B10689" s="203">
        <v>141.49</v>
      </c>
      <c r="D10689" s="53" t="s">
        <v>16044</v>
      </c>
      <c r="E10689" s="55" t="s">
        <v>16045</v>
      </c>
      <c r="F10689" s="53" t="s">
        <v>1147</v>
      </c>
    </row>
    <row r="10690" spans="1:6" x14ac:dyDescent="0.2">
      <c r="A10690" s="202" t="s">
        <v>17652</v>
      </c>
      <c r="B10690" s="203">
        <v>132.56</v>
      </c>
      <c r="D10690" s="53" t="s">
        <v>16046</v>
      </c>
      <c r="E10690" s="55" t="s">
        <v>16045</v>
      </c>
      <c r="F10690" s="53" t="s">
        <v>1147</v>
      </c>
    </row>
    <row r="10691" spans="1:6" x14ac:dyDescent="0.2">
      <c r="A10691" s="202" t="s">
        <v>17654</v>
      </c>
      <c r="B10691" s="203">
        <v>125.35</v>
      </c>
      <c r="D10691" s="53" t="s">
        <v>16047</v>
      </c>
      <c r="E10691" s="55" t="s">
        <v>16048</v>
      </c>
      <c r="F10691" s="53" t="s">
        <v>1147</v>
      </c>
    </row>
    <row r="10692" spans="1:6" x14ac:dyDescent="0.2">
      <c r="A10692" s="202" t="s">
        <v>17655</v>
      </c>
      <c r="B10692" s="203">
        <v>191.2</v>
      </c>
      <c r="D10692" s="53" t="s">
        <v>16049</v>
      </c>
      <c r="E10692" s="55" t="s">
        <v>16048</v>
      </c>
      <c r="F10692" s="53" t="s">
        <v>1147</v>
      </c>
    </row>
    <row r="10693" spans="1:6" x14ac:dyDescent="0.2">
      <c r="A10693" s="202" t="s">
        <v>17657</v>
      </c>
      <c r="B10693" s="203">
        <v>183.3</v>
      </c>
      <c r="D10693" s="53" t="s">
        <v>16050</v>
      </c>
      <c r="E10693" s="55" t="s">
        <v>16051</v>
      </c>
      <c r="F10693" s="53" t="s">
        <v>1147</v>
      </c>
    </row>
    <row r="10694" spans="1:6" x14ac:dyDescent="0.2">
      <c r="A10694" s="202" t="s">
        <v>17658</v>
      </c>
      <c r="B10694" s="203">
        <v>174.37</v>
      </c>
      <c r="D10694" s="53" t="s">
        <v>16052</v>
      </c>
      <c r="E10694" s="55" t="s">
        <v>16051</v>
      </c>
      <c r="F10694" s="53" t="s">
        <v>1147</v>
      </c>
    </row>
    <row r="10695" spans="1:6" x14ac:dyDescent="0.2">
      <c r="A10695" s="202" t="s">
        <v>17660</v>
      </c>
      <c r="B10695" s="203">
        <v>167.17</v>
      </c>
      <c r="D10695" s="53" t="s">
        <v>16053</v>
      </c>
      <c r="E10695" s="55" t="s">
        <v>16054</v>
      </c>
      <c r="F10695" s="53" t="s">
        <v>1147</v>
      </c>
    </row>
    <row r="10696" spans="1:6" x14ac:dyDescent="0.2">
      <c r="A10696" s="202" t="s">
        <v>17670</v>
      </c>
      <c r="B10696" s="203">
        <v>130.72</v>
      </c>
      <c r="D10696" s="53" t="s">
        <v>16055</v>
      </c>
      <c r="E10696" s="55" t="s">
        <v>16054</v>
      </c>
      <c r="F10696" s="53" t="s">
        <v>1147</v>
      </c>
    </row>
    <row r="10697" spans="1:6" x14ac:dyDescent="0.2">
      <c r="A10697" s="202" t="s">
        <v>17672</v>
      </c>
      <c r="B10697" s="203">
        <v>120.36</v>
      </c>
      <c r="D10697" s="53" t="s">
        <v>16056</v>
      </c>
      <c r="E10697" s="55" t="s">
        <v>16057</v>
      </c>
      <c r="F10697" s="53" t="s">
        <v>430</v>
      </c>
    </row>
    <row r="10698" spans="1:6" x14ac:dyDescent="0.2">
      <c r="A10698" s="202" t="s">
        <v>17673</v>
      </c>
      <c r="B10698" s="203">
        <v>121.52</v>
      </c>
      <c r="D10698" s="53" t="s">
        <v>16058</v>
      </c>
      <c r="E10698" s="55" t="s">
        <v>16057</v>
      </c>
      <c r="F10698" s="53" t="s">
        <v>430</v>
      </c>
    </row>
    <row r="10699" spans="1:6" x14ac:dyDescent="0.2">
      <c r="A10699" s="202" t="s">
        <v>17675</v>
      </c>
      <c r="B10699" s="203">
        <v>114.62</v>
      </c>
      <c r="D10699" s="53" t="s">
        <v>16059</v>
      </c>
      <c r="E10699" s="55" t="s">
        <v>16060</v>
      </c>
      <c r="F10699" s="53" t="s">
        <v>430</v>
      </c>
    </row>
    <row r="10700" spans="1:6" x14ac:dyDescent="0.2">
      <c r="A10700" s="202" t="s">
        <v>17676</v>
      </c>
      <c r="B10700" s="203">
        <v>80.81</v>
      </c>
      <c r="D10700" s="53" t="s">
        <v>16061</v>
      </c>
      <c r="E10700" s="55" t="s">
        <v>16060</v>
      </c>
      <c r="F10700" s="53" t="s">
        <v>430</v>
      </c>
    </row>
    <row r="10701" spans="1:6" x14ac:dyDescent="0.2">
      <c r="A10701" s="202" t="s">
        <v>17678</v>
      </c>
      <c r="B10701" s="203">
        <v>74.55</v>
      </c>
      <c r="D10701" s="53" t="s">
        <v>16062</v>
      </c>
      <c r="E10701" s="55" t="s">
        <v>16063</v>
      </c>
      <c r="F10701" s="53" t="s">
        <v>430</v>
      </c>
    </row>
    <row r="10702" spans="1:6" x14ac:dyDescent="0.2">
      <c r="A10702" s="202" t="s">
        <v>17679</v>
      </c>
      <c r="B10702" s="203">
        <v>371.08</v>
      </c>
      <c r="D10702" s="53" t="s">
        <v>16064</v>
      </c>
      <c r="E10702" s="55" t="s">
        <v>16063</v>
      </c>
      <c r="F10702" s="53" t="s">
        <v>430</v>
      </c>
    </row>
    <row r="10703" spans="1:6" x14ac:dyDescent="0.2">
      <c r="A10703" s="202" t="s">
        <v>17681</v>
      </c>
      <c r="B10703" s="203">
        <v>334.48</v>
      </c>
      <c r="D10703" s="53" t="s">
        <v>16065</v>
      </c>
      <c r="E10703" s="55" t="s">
        <v>16066</v>
      </c>
      <c r="F10703" s="53" t="s">
        <v>430</v>
      </c>
    </row>
    <row r="10704" spans="1:6" x14ac:dyDescent="0.2">
      <c r="A10704" s="202" t="s">
        <v>17682</v>
      </c>
      <c r="B10704" s="203">
        <v>464.26</v>
      </c>
      <c r="D10704" s="53" t="s">
        <v>16067</v>
      </c>
      <c r="E10704" s="55" t="s">
        <v>16066</v>
      </c>
      <c r="F10704" s="53" t="s">
        <v>430</v>
      </c>
    </row>
    <row r="10705" spans="1:6" x14ac:dyDescent="0.2">
      <c r="A10705" s="202" t="s">
        <v>17684</v>
      </c>
      <c r="B10705" s="203">
        <v>415.67</v>
      </c>
      <c r="D10705" s="53" t="s">
        <v>16068</v>
      </c>
      <c r="E10705" s="55" t="s">
        <v>16069</v>
      </c>
      <c r="F10705" s="53" t="s">
        <v>430</v>
      </c>
    </row>
    <row r="10706" spans="1:6" x14ac:dyDescent="0.2">
      <c r="A10706" s="202" t="s">
        <v>17685</v>
      </c>
      <c r="B10706" s="203">
        <v>508.25</v>
      </c>
      <c r="D10706" s="53" t="s">
        <v>16070</v>
      </c>
      <c r="E10706" s="55" t="s">
        <v>16069</v>
      </c>
      <c r="F10706" s="53" t="s">
        <v>430</v>
      </c>
    </row>
    <row r="10707" spans="1:6" x14ac:dyDescent="0.2">
      <c r="A10707" s="202" t="s">
        <v>17687</v>
      </c>
      <c r="B10707" s="203">
        <v>453.63</v>
      </c>
      <c r="D10707" s="53" t="s">
        <v>16071</v>
      </c>
      <c r="E10707" s="55" t="s">
        <v>16072</v>
      </c>
      <c r="F10707" s="53" t="s">
        <v>430</v>
      </c>
    </row>
    <row r="10708" spans="1:6" x14ac:dyDescent="0.2">
      <c r="A10708" s="202" t="s">
        <v>17688</v>
      </c>
      <c r="B10708" s="203">
        <v>646.39</v>
      </c>
      <c r="D10708" s="53" t="s">
        <v>16073</v>
      </c>
      <c r="E10708" s="55" t="s">
        <v>16072</v>
      </c>
      <c r="F10708" s="53" t="s">
        <v>430</v>
      </c>
    </row>
    <row r="10709" spans="1:6" x14ac:dyDescent="0.2">
      <c r="A10709" s="202" t="s">
        <v>17690</v>
      </c>
      <c r="B10709" s="203">
        <v>573.78</v>
      </c>
      <c r="D10709" s="53" t="s">
        <v>16074</v>
      </c>
      <c r="E10709" s="55" t="s">
        <v>16075</v>
      </c>
      <c r="F10709" s="53" t="s">
        <v>430</v>
      </c>
    </row>
    <row r="10710" spans="1:6" x14ac:dyDescent="0.2">
      <c r="A10710" s="202" t="s">
        <v>17691</v>
      </c>
      <c r="B10710" s="203">
        <v>492.43</v>
      </c>
      <c r="D10710" s="53" t="s">
        <v>16076</v>
      </c>
      <c r="E10710" s="55" t="s">
        <v>16075</v>
      </c>
      <c r="F10710" s="53" t="s">
        <v>430</v>
      </c>
    </row>
    <row r="10711" spans="1:6" x14ac:dyDescent="0.2">
      <c r="A10711" s="202" t="s">
        <v>17693</v>
      </c>
      <c r="B10711" s="203">
        <v>476.9</v>
      </c>
      <c r="D10711" s="53" t="s">
        <v>16077</v>
      </c>
      <c r="E10711" s="55" t="s">
        <v>16078</v>
      </c>
      <c r="F10711" s="53" t="s">
        <v>430</v>
      </c>
    </row>
    <row r="10712" spans="1:6" x14ac:dyDescent="0.2">
      <c r="A10712" s="202" t="s">
        <v>17694</v>
      </c>
      <c r="B10712" s="203">
        <v>474.81</v>
      </c>
      <c r="D10712" s="53" t="s">
        <v>16079</v>
      </c>
      <c r="E10712" s="55" t="s">
        <v>16078</v>
      </c>
      <c r="F10712" s="53" t="s">
        <v>430</v>
      </c>
    </row>
    <row r="10713" spans="1:6" x14ac:dyDescent="0.2">
      <c r="A10713" s="202" t="s">
        <v>17696</v>
      </c>
      <c r="B10713" s="203">
        <v>459.82</v>
      </c>
      <c r="D10713" s="53" t="s">
        <v>16080</v>
      </c>
      <c r="E10713" s="55" t="s">
        <v>16081</v>
      </c>
      <c r="F10713" s="53" t="s">
        <v>430</v>
      </c>
    </row>
    <row r="10714" spans="1:6" x14ac:dyDescent="0.2">
      <c r="A10714" s="202" t="s">
        <v>17697</v>
      </c>
      <c r="B10714" s="203">
        <v>71.73</v>
      </c>
      <c r="D10714" s="53" t="s">
        <v>16082</v>
      </c>
      <c r="E10714" s="55" t="s">
        <v>16081</v>
      </c>
      <c r="F10714" s="53" t="s">
        <v>430</v>
      </c>
    </row>
    <row r="10715" spans="1:6" x14ac:dyDescent="0.2">
      <c r="A10715" s="202" t="s">
        <v>17699</v>
      </c>
      <c r="B10715" s="203">
        <v>68.08</v>
      </c>
      <c r="D10715" s="53" t="s">
        <v>16083</v>
      </c>
      <c r="E10715" s="55" t="s">
        <v>16084</v>
      </c>
      <c r="F10715" s="53" t="s">
        <v>4247</v>
      </c>
    </row>
    <row r="10716" spans="1:6" x14ac:dyDescent="0.2">
      <c r="A10716" s="202" t="s">
        <v>17700</v>
      </c>
      <c r="B10716" s="203">
        <v>62.39</v>
      </c>
      <c r="D10716" s="53" t="s">
        <v>16085</v>
      </c>
      <c r="E10716" s="55" t="s">
        <v>16084</v>
      </c>
      <c r="F10716" s="53" t="s">
        <v>4247</v>
      </c>
    </row>
    <row r="10717" spans="1:6" x14ac:dyDescent="0.2">
      <c r="A10717" s="202" t="s">
        <v>17702</v>
      </c>
      <c r="B10717" s="203">
        <v>58.83</v>
      </c>
      <c r="D10717" s="53" t="s">
        <v>16086</v>
      </c>
      <c r="E10717" s="55" t="s">
        <v>16087</v>
      </c>
      <c r="F10717" s="53" t="s">
        <v>4247</v>
      </c>
    </row>
    <row r="10718" spans="1:6" x14ac:dyDescent="0.2">
      <c r="A10718" s="202" t="s">
        <v>17703</v>
      </c>
      <c r="B10718" s="203">
        <v>515.09</v>
      </c>
      <c r="D10718" s="53" t="s">
        <v>16088</v>
      </c>
      <c r="E10718" s="55" t="s">
        <v>16087</v>
      </c>
      <c r="F10718" s="53" t="s">
        <v>4247</v>
      </c>
    </row>
    <row r="10719" spans="1:6" x14ac:dyDescent="0.2">
      <c r="A10719" s="202" t="s">
        <v>17705</v>
      </c>
      <c r="B10719" s="203">
        <v>499.56</v>
      </c>
      <c r="D10719" s="53" t="s">
        <v>16089</v>
      </c>
      <c r="E10719" s="55" t="s">
        <v>16090</v>
      </c>
      <c r="F10719" s="53" t="s">
        <v>4247</v>
      </c>
    </row>
    <row r="10720" spans="1:6" x14ac:dyDescent="0.2">
      <c r="A10720" s="202" t="s">
        <v>17706</v>
      </c>
      <c r="B10720" s="203">
        <v>497.47</v>
      </c>
      <c r="D10720" s="53" t="s">
        <v>16091</v>
      </c>
      <c r="E10720" s="55" t="s">
        <v>16090</v>
      </c>
      <c r="F10720" s="53" t="s">
        <v>4247</v>
      </c>
    </row>
    <row r="10721" spans="1:6" x14ac:dyDescent="0.2">
      <c r="A10721" s="202" t="s">
        <v>17708</v>
      </c>
      <c r="B10721" s="203">
        <v>482.48</v>
      </c>
      <c r="D10721" s="53" t="s">
        <v>16092</v>
      </c>
      <c r="E10721" s="55" t="s">
        <v>16093</v>
      </c>
      <c r="F10721" s="53" t="s">
        <v>430</v>
      </c>
    </row>
    <row r="10722" spans="1:6" x14ac:dyDescent="0.2">
      <c r="A10722" s="202" t="s">
        <v>17709</v>
      </c>
      <c r="B10722" s="203">
        <v>492.61</v>
      </c>
      <c r="D10722" s="53" t="s">
        <v>16094</v>
      </c>
      <c r="E10722" s="55" t="s">
        <v>16093</v>
      </c>
      <c r="F10722" s="53" t="s">
        <v>430</v>
      </c>
    </row>
    <row r="10723" spans="1:6" x14ac:dyDescent="0.2">
      <c r="A10723" s="202" t="s">
        <v>17711</v>
      </c>
      <c r="B10723" s="203">
        <v>480.07</v>
      </c>
      <c r="D10723" s="53" t="s">
        <v>16095</v>
      </c>
      <c r="E10723" s="55" t="s">
        <v>16096</v>
      </c>
      <c r="F10723" s="53" t="s">
        <v>430</v>
      </c>
    </row>
    <row r="10724" spans="1:6" x14ac:dyDescent="0.2">
      <c r="A10724" s="202" t="s">
        <v>17712</v>
      </c>
      <c r="B10724" s="203">
        <v>474.99</v>
      </c>
      <c r="D10724" s="53" t="s">
        <v>16097</v>
      </c>
      <c r="E10724" s="55" t="s">
        <v>16096</v>
      </c>
      <c r="F10724" s="53" t="s">
        <v>430</v>
      </c>
    </row>
    <row r="10725" spans="1:6" x14ac:dyDescent="0.2">
      <c r="A10725" s="202" t="s">
        <v>17714</v>
      </c>
      <c r="B10725" s="203">
        <v>463</v>
      </c>
      <c r="D10725" s="53" t="s">
        <v>16098</v>
      </c>
      <c r="E10725" s="55" t="s">
        <v>16099</v>
      </c>
      <c r="F10725" s="53" t="s">
        <v>16100</v>
      </c>
    </row>
    <row r="10726" spans="1:6" x14ac:dyDescent="0.2">
      <c r="A10726" s="202" t="s">
        <v>17715</v>
      </c>
      <c r="B10726" s="203">
        <v>74.510000000000005</v>
      </c>
      <c r="D10726" s="53" t="s">
        <v>16101</v>
      </c>
      <c r="E10726" s="55" t="s">
        <v>16099</v>
      </c>
      <c r="F10726" s="53" t="s">
        <v>16100</v>
      </c>
    </row>
    <row r="10727" spans="1:6" x14ac:dyDescent="0.2">
      <c r="A10727" s="202" t="s">
        <v>17717</v>
      </c>
      <c r="B10727" s="203">
        <v>71.39</v>
      </c>
      <c r="D10727" s="53" t="s">
        <v>16102</v>
      </c>
      <c r="E10727" s="55" t="s">
        <v>16103</v>
      </c>
      <c r="F10727" s="53" t="s">
        <v>16100</v>
      </c>
    </row>
    <row r="10728" spans="1:6" x14ac:dyDescent="0.2">
      <c r="A10728" s="202" t="s">
        <v>17718</v>
      </c>
      <c r="B10728" s="203">
        <v>80.42</v>
      </c>
      <c r="D10728" s="53" t="s">
        <v>16104</v>
      </c>
      <c r="E10728" s="55" t="s">
        <v>16103</v>
      </c>
      <c r="F10728" s="53" t="s">
        <v>16100</v>
      </c>
    </row>
    <row r="10729" spans="1:6" x14ac:dyDescent="0.2">
      <c r="A10729" s="202" t="s">
        <v>17720</v>
      </c>
      <c r="B10729" s="203">
        <v>77.239999999999995</v>
      </c>
      <c r="D10729" s="53" t="s">
        <v>16105</v>
      </c>
      <c r="E10729" s="55" t="s">
        <v>16106</v>
      </c>
      <c r="F10729" s="53" t="s">
        <v>430</v>
      </c>
    </row>
    <row r="10730" spans="1:6" x14ac:dyDescent="0.2">
      <c r="A10730" s="202" t="s">
        <v>17721</v>
      </c>
      <c r="B10730" s="203">
        <v>102.17</v>
      </c>
      <c r="D10730" s="53" t="s">
        <v>16107</v>
      </c>
      <c r="E10730" s="55" t="s">
        <v>16106</v>
      </c>
      <c r="F10730" s="53" t="s">
        <v>430</v>
      </c>
    </row>
    <row r="10731" spans="1:6" x14ac:dyDescent="0.2">
      <c r="A10731" s="202" t="s">
        <v>17723</v>
      </c>
      <c r="B10731" s="203">
        <v>98.93</v>
      </c>
      <c r="D10731" s="53" t="s">
        <v>16108</v>
      </c>
      <c r="E10731" s="55" t="s">
        <v>16109</v>
      </c>
      <c r="F10731" s="53" t="s">
        <v>4247</v>
      </c>
    </row>
    <row r="10732" spans="1:6" x14ac:dyDescent="0.2">
      <c r="A10732" s="202" t="s">
        <v>17724</v>
      </c>
      <c r="B10732" s="203">
        <v>36.159999999999997</v>
      </c>
      <c r="D10732" s="53" t="s">
        <v>16110</v>
      </c>
      <c r="E10732" s="55" t="s">
        <v>16109</v>
      </c>
      <c r="F10732" s="53" t="s">
        <v>4247</v>
      </c>
    </row>
    <row r="10733" spans="1:6" x14ac:dyDescent="0.2">
      <c r="A10733" s="202" t="s">
        <v>17726</v>
      </c>
      <c r="B10733" s="203">
        <v>34.08</v>
      </c>
      <c r="D10733" s="53" t="s">
        <v>16111</v>
      </c>
      <c r="E10733" s="55" t="s">
        <v>16112</v>
      </c>
      <c r="F10733" s="53" t="s">
        <v>671</v>
      </c>
    </row>
    <row r="10734" spans="1:6" x14ac:dyDescent="0.2">
      <c r="A10734" s="202" t="s">
        <v>17727</v>
      </c>
      <c r="B10734" s="203">
        <v>65.62</v>
      </c>
      <c r="D10734" s="53" t="s">
        <v>16113</v>
      </c>
      <c r="E10734" s="55" t="s">
        <v>16112</v>
      </c>
      <c r="F10734" s="53" t="s">
        <v>671</v>
      </c>
    </row>
    <row r="10735" spans="1:6" x14ac:dyDescent="0.2">
      <c r="A10735" s="202" t="s">
        <v>17729</v>
      </c>
      <c r="B10735" s="203">
        <v>62.98</v>
      </c>
      <c r="D10735" s="53" t="s">
        <v>16114</v>
      </c>
      <c r="E10735" s="55" t="s">
        <v>16115</v>
      </c>
      <c r="F10735" s="53" t="s">
        <v>1147</v>
      </c>
    </row>
    <row r="10736" spans="1:6" x14ac:dyDescent="0.2">
      <c r="A10736" s="202" t="s">
        <v>17730</v>
      </c>
      <c r="B10736" s="203">
        <v>109.79</v>
      </c>
      <c r="D10736" s="53" t="s">
        <v>16116</v>
      </c>
      <c r="E10736" s="55" t="s">
        <v>16115</v>
      </c>
      <c r="F10736" s="53" t="s">
        <v>1147</v>
      </c>
    </row>
    <row r="10737" spans="1:6" x14ac:dyDescent="0.2">
      <c r="A10737" s="202" t="s">
        <v>17732</v>
      </c>
      <c r="B10737" s="203">
        <v>106.66</v>
      </c>
      <c r="D10737" s="53" t="s">
        <v>16117</v>
      </c>
      <c r="E10737" s="55" t="s">
        <v>16118</v>
      </c>
      <c r="F10737" s="53" t="s">
        <v>1147</v>
      </c>
    </row>
    <row r="10738" spans="1:6" x14ac:dyDescent="0.2">
      <c r="A10738" s="202" t="s">
        <v>17733</v>
      </c>
      <c r="B10738" s="203">
        <v>420.74</v>
      </c>
      <c r="D10738" s="53" t="s">
        <v>16119</v>
      </c>
      <c r="E10738" s="55" t="s">
        <v>16118</v>
      </c>
      <c r="F10738" s="53" t="s">
        <v>1147</v>
      </c>
    </row>
    <row r="10739" spans="1:6" x14ac:dyDescent="0.2">
      <c r="A10739" s="202" t="s">
        <v>17735</v>
      </c>
      <c r="B10739" s="203">
        <v>405.14</v>
      </c>
      <c r="D10739" s="53" t="s">
        <v>16120</v>
      </c>
      <c r="E10739" s="55" t="s">
        <v>16121</v>
      </c>
      <c r="F10739" s="53" t="s">
        <v>1147</v>
      </c>
    </row>
    <row r="10740" spans="1:6" x14ac:dyDescent="0.2">
      <c r="A10740" s="202" t="s">
        <v>17736</v>
      </c>
      <c r="B10740" s="203">
        <v>398.91</v>
      </c>
      <c r="D10740" s="53" t="s">
        <v>16122</v>
      </c>
      <c r="E10740" s="55" t="s">
        <v>16121</v>
      </c>
      <c r="F10740" s="53" t="s">
        <v>1147</v>
      </c>
    </row>
    <row r="10741" spans="1:6" x14ac:dyDescent="0.2">
      <c r="A10741" s="202" t="s">
        <v>17738</v>
      </c>
      <c r="B10741" s="203">
        <v>383.92</v>
      </c>
      <c r="D10741" s="53" t="s">
        <v>16123</v>
      </c>
      <c r="E10741" s="55" t="s">
        <v>16124</v>
      </c>
      <c r="F10741" s="53" t="s">
        <v>1147</v>
      </c>
    </row>
    <row r="10742" spans="1:6" x14ac:dyDescent="0.2">
      <c r="A10742" s="202" t="s">
        <v>17739</v>
      </c>
      <c r="B10742" s="203">
        <v>440.83</v>
      </c>
      <c r="D10742" s="53" t="s">
        <v>16125</v>
      </c>
      <c r="E10742" s="55" t="s">
        <v>16124</v>
      </c>
      <c r="F10742" s="53" t="s">
        <v>1147</v>
      </c>
    </row>
    <row r="10743" spans="1:6" x14ac:dyDescent="0.2">
      <c r="A10743" s="202" t="s">
        <v>17741</v>
      </c>
      <c r="B10743" s="203">
        <v>421.35</v>
      </c>
      <c r="D10743" s="53" t="s">
        <v>16126</v>
      </c>
      <c r="E10743" s="55" t="s">
        <v>16127</v>
      </c>
      <c r="F10743" s="53" t="s">
        <v>4247</v>
      </c>
    </row>
    <row r="10744" spans="1:6" x14ac:dyDescent="0.2">
      <c r="A10744" s="202" t="s">
        <v>17742</v>
      </c>
      <c r="B10744" s="203">
        <v>413.89</v>
      </c>
      <c r="D10744" s="53" t="s">
        <v>16128</v>
      </c>
      <c r="E10744" s="55" t="s">
        <v>16127</v>
      </c>
      <c r="F10744" s="53" t="s">
        <v>4247</v>
      </c>
    </row>
    <row r="10745" spans="1:6" x14ac:dyDescent="0.2">
      <c r="A10745" s="202" t="s">
        <v>17744</v>
      </c>
      <c r="B10745" s="203">
        <v>395.3</v>
      </c>
      <c r="D10745" s="53" t="s">
        <v>16129</v>
      </c>
      <c r="E10745" s="55" t="s">
        <v>16130</v>
      </c>
      <c r="F10745" s="53" t="s">
        <v>4247</v>
      </c>
    </row>
    <row r="10746" spans="1:6" x14ac:dyDescent="0.2">
      <c r="A10746" s="202" t="s">
        <v>17745</v>
      </c>
      <c r="B10746" s="203">
        <v>592.12</v>
      </c>
      <c r="D10746" s="53" t="s">
        <v>16131</v>
      </c>
      <c r="E10746" s="55" t="s">
        <v>16130</v>
      </c>
      <c r="F10746" s="53" t="s">
        <v>4247</v>
      </c>
    </row>
    <row r="10747" spans="1:6" x14ac:dyDescent="0.2">
      <c r="A10747" s="202" t="s">
        <v>17747</v>
      </c>
      <c r="B10747" s="203">
        <v>576.51</v>
      </c>
      <c r="D10747" s="53" t="s">
        <v>16132</v>
      </c>
      <c r="E10747" s="55" t="s">
        <v>16133</v>
      </c>
      <c r="F10747" s="53" t="s">
        <v>4247</v>
      </c>
    </row>
    <row r="10748" spans="1:6" x14ac:dyDescent="0.2">
      <c r="A10748" s="202" t="s">
        <v>17748</v>
      </c>
      <c r="B10748" s="203">
        <v>564.66999999999996</v>
      </c>
      <c r="D10748" s="53" t="s">
        <v>16134</v>
      </c>
      <c r="E10748" s="55" t="s">
        <v>16133</v>
      </c>
      <c r="F10748" s="53" t="s">
        <v>4247</v>
      </c>
    </row>
    <row r="10749" spans="1:6" x14ac:dyDescent="0.2">
      <c r="A10749" s="202" t="s">
        <v>17750</v>
      </c>
      <c r="B10749" s="203">
        <v>551.17999999999995</v>
      </c>
      <c r="D10749" s="53" t="s">
        <v>16135</v>
      </c>
      <c r="E10749" s="55" t="s">
        <v>16136</v>
      </c>
      <c r="F10749" s="53" t="s">
        <v>4247</v>
      </c>
    </row>
    <row r="10750" spans="1:6" x14ac:dyDescent="0.2">
      <c r="A10750" s="202" t="s">
        <v>17751</v>
      </c>
      <c r="B10750" s="203">
        <v>381.4</v>
      </c>
      <c r="D10750" s="53" t="s">
        <v>16137</v>
      </c>
      <c r="E10750" s="55" t="s">
        <v>16136</v>
      </c>
      <c r="F10750" s="53" t="s">
        <v>4247</v>
      </c>
    </row>
    <row r="10751" spans="1:6" x14ac:dyDescent="0.2">
      <c r="A10751" s="202" t="s">
        <v>17753</v>
      </c>
      <c r="B10751" s="203">
        <v>370.29</v>
      </c>
      <c r="D10751" s="53" t="s">
        <v>16138</v>
      </c>
      <c r="E10751" s="55" t="s">
        <v>16139</v>
      </c>
      <c r="F10751" s="53" t="s">
        <v>1147</v>
      </c>
    </row>
    <row r="10752" spans="1:6" x14ac:dyDescent="0.2">
      <c r="A10752" s="202" t="s">
        <v>17754</v>
      </c>
      <c r="B10752" s="203">
        <v>365.19</v>
      </c>
      <c r="D10752" s="53" t="s">
        <v>16140</v>
      </c>
      <c r="E10752" s="55" t="s">
        <v>16139</v>
      </c>
      <c r="F10752" s="53" t="s">
        <v>1147</v>
      </c>
    </row>
    <row r="10753" spans="1:6" x14ac:dyDescent="0.2">
      <c r="A10753" s="202" t="s">
        <v>17756</v>
      </c>
      <c r="B10753" s="203">
        <v>354.7</v>
      </c>
      <c r="D10753" s="53" t="s">
        <v>16141</v>
      </c>
      <c r="E10753" s="55" t="s">
        <v>16142</v>
      </c>
      <c r="F10753" s="53" t="s">
        <v>1147</v>
      </c>
    </row>
    <row r="10754" spans="1:6" x14ac:dyDescent="0.2">
      <c r="A10754" s="202" t="s">
        <v>17757</v>
      </c>
      <c r="B10754" s="203">
        <v>67.900000000000006</v>
      </c>
      <c r="D10754" s="53" t="s">
        <v>16143</v>
      </c>
      <c r="E10754" s="55" t="s">
        <v>16142</v>
      </c>
      <c r="F10754" s="53" t="s">
        <v>1147</v>
      </c>
    </row>
    <row r="10755" spans="1:6" x14ac:dyDescent="0.2">
      <c r="A10755" s="202" t="s">
        <v>17759</v>
      </c>
      <c r="B10755" s="203">
        <v>64.78</v>
      </c>
      <c r="D10755" s="53" t="s">
        <v>16144</v>
      </c>
      <c r="E10755" s="55" t="s">
        <v>16145</v>
      </c>
      <c r="F10755" s="53" t="s">
        <v>1147</v>
      </c>
    </row>
    <row r="10756" spans="1:6" x14ac:dyDescent="0.2">
      <c r="A10756" s="202" t="s">
        <v>17760</v>
      </c>
      <c r="B10756" s="203">
        <v>408.74</v>
      </c>
      <c r="D10756" s="53" t="s">
        <v>16146</v>
      </c>
      <c r="E10756" s="55" t="s">
        <v>16145</v>
      </c>
      <c r="F10756" s="53" t="s">
        <v>1147</v>
      </c>
    </row>
    <row r="10757" spans="1:6" x14ac:dyDescent="0.2">
      <c r="A10757" s="202" t="s">
        <v>17762</v>
      </c>
      <c r="B10757" s="203">
        <v>393.14</v>
      </c>
      <c r="D10757" s="53" t="s">
        <v>16147</v>
      </c>
      <c r="E10757" s="55" t="s">
        <v>16148</v>
      </c>
      <c r="F10757" s="53" t="s">
        <v>4247</v>
      </c>
    </row>
    <row r="10758" spans="1:6" x14ac:dyDescent="0.2">
      <c r="A10758" s="202" t="s">
        <v>17763</v>
      </c>
      <c r="B10758" s="203">
        <v>440.83</v>
      </c>
      <c r="D10758" s="53" t="s">
        <v>16149</v>
      </c>
      <c r="E10758" s="55" t="s">
        <v>16148</v>
      </c>
      <c r="F10758" s="53" t="s">
        <v>4247</v>
      </c>
    </row>
    <row r="10759" spans="1:6" x14ac:dyDescent="0.2">
      <c r="A10759" s="202" t="s">
        <v>17765</v>
      </c>
      <c r="B10759" s="203">
        <v>421.35</v>
      </c>
      <c r="D10759" s="53" t="s">
        <v>16150</v>
      </c>
      <c r="E10759" s="55" t="s">
        <v>16151</v>
      </c>
      <c r="F10759" s="53" t="s">
        <v>4247</v>
      </c>
    </row>
    <row r="10760" spans="1:6" x14ac:dyDescent="0.2">
      <c r="A10760" s="202" t="s">
        <v>17766</v>
      </c>
      <c r="B10760" s="203">
        <v>648.5</v>
      </c>
      <c r="D10760" s="53" t="s">
        <v>16152</v>
      </c>
      <c r="E10760" s="55" t="s">
        <v>16151</v>
      </c>
      <c r="F10760" s="53" t="s">
        <v>4247</v>
      </c>
    </row>
    <row r="10761" spans="1:6" x14ac:dyDescent="0.2">
      <c r="A10761" s="202" t="s">
        <v>17768</v>
      </c>
      <c r="B10761" s="203">
        <v>632.89</v>
      </c>
      <c r="D10761" s="53" t="s">
        <v>16153</v>
      </c>
      <c r="E10761" s="55" t="s">
        <v>16154</v>
      </c>
      <c r="F10761" s="53" t="s">
        <v>4247</v>
      </c>
    </row>
    <row r="10762" spans="1:6" x14ac:dyDescent="0.2">
      <c r="A10762" s="202" t="s">
        <v>17769</v>
      </c>
      <c r="B10762" s="203">
        <v>900.43</v>
      </c>
      <c r="D10762" s="53" t="s">
        <v>16155</v>
      </c>
      <c r="E10762" s="55" t="s">
        <v>16154</v>
      </c>
      <c r="F10762" s="53" t="s">
        <v>4247</v>
      </c>
    </row>
    <row r="10763" spans="1:6" x14ac:dyDescent="0.2">
      <c r="A10763" s="202" t="s">
        <v>17771</v>
      </c>
      <c r="B10763" s="203">
        <v>883.94</v>
      </c>
      <c r="D10763" s="53" t="s">
        <v>16156</v>
      </c>
      <c r="E10763" s="55" t="s">
        <v>16157</v>
      </c>
      <c r="F10763" s="53" t="s">
        <v>4247</v>
      </c>
    </row>
    <row r="10764" spans="1:6" x14ac:dyDescent="0.2">
      <c r="A10764" s="202" t="s">
        <v>17772</v>
      </c>
      <c r="B10764" s="203">
        <v>922.91</v>
      </c>
      <c r="D10764" s="53" t="s">
        <v>16158</v>
      </c>
      <c r="E10764" s="55" t="s">
        <v>16157</v>
      </c>
      <c r="F10764" s="53" t="s">
        <v>4247</v>
      </c>
    </row>
    <row r="10765" spans="1:6" x14ac:dyDescent="0.2">
      <c r="A10765" s="202" t="s">
        <v>17774</v>
      </c>
      <c r="B10765" s="203">
        <v>903.43</v>
      </c>
      <c r="D10765" s="53" t="s">
        <v>16159</v>
      </c>
      <c r="E10765" s="55" t="s">
        <v>16160</v>
      </c>
      <c r="F10765" s="53" t="s">
        <v>4247</v>
      </c>
    </row>
    <row r="10766" spans="1:6" x14ac:dyDescent="0.2">
      <c r="A10766" s="202" t="s">
        <v>17775</v>
      </c>
      <c r="B10766" s="203">
        <v>158.43</v>
      </c>
      <c r="D10766" s="53" t="s">
        <v>16161</v>
      </c>
      <c r="E10766" s="55" t="s">
        <v>16160</v>
      </c>
      <c r="F10766" s="53" t="s">
        <v>4247</v>
      </c>
    </row>
    <row r="10767" spans="1:6" x14ac:dyDescent="0.2">
      <c r="A10767" s="202" t="s">
        <v>17777</v>
      </c>
      <c r="B10767" s="203">
        <v>152.29</v>
      </c>
      <c r="D10767" s="53" t="s">
        <v>16162</v>
      </c>
      <c r="E10767" s="55" t="s">
        <v>16163</v>
      </c>
      <c r="F10767" s="53" t="s">
        <v>4247</v>
      </c>
    </row>
    <row r="10768" spans="1:6" x14ac:dyDescent="0.2">
      <c r="A10768" s="202" t="s">
        <v>17778</v>
      </c>
      <c r="B10768" s="203">
        <v>1591</v>
      </c>
      <c r="D10768" s="53" t="s">
        <v>16164</v>
      </c>
      <c r="E10768" s="55" t="s">
        <v>16163</v>
      </c>
      <c r="F10768" s="53" t="s">
        <v>4247</v>
      </c>
    </row>
    <row r="10769" spans="1:6" x14ac:dyDescent="0.2">
      <c r="A10769" s="202" t="s">
        <v>17780</v>
      </c>
      <c r="B10769" s="203">
        <v>1591</v>
      </c>
      <c r="D10769" s="53" t="s">
        <v>16165</v>
      </c>
      <c r="E10769" s="55" t="s">
        <v>16166</v>
      </c>
      <c r="F10769" s="53" t="s">
        <v>201</v>
      </c>
    </row>
    <row r="10770" spans="1:6" x14ac:dyDescent="0.2">
      <c r="A10770" s="202" t="s">
        <v>17784</v>
      </c>
      <c r="B10770" s="203">
        <v>38.72</v>
      </c>
      <c r="D10770" s="53" t="s">
        <v>16167</v>
      </c>
      <c r="E10770" s="55" t="s">
        <v>16166</v>
      </c>
      <c r="F10770" s="53" t="s">
        <v>201</v>
      </c>
    </row>
    <row r="10771" spans="1:6" x14ac:dyDescent="0.2">
      <c r="A10771" s="202" t="s">
        <v>17786</v>
      </c>
      <c r="B10771" s="203">
        <v>36.630000000000003</v>
      </c>
      <c r="D10771" s="53" t="s">
        <v>16168</v>
      </c>
      <c r="E10771" s="55" t="s">
        <v>16169</v>
      </c>
      <c r="F10771" s="53" t="s">
        <v>201</v>
      </c>
    </row>
    <row r="10772" spans="1:6" x14ac:dyDescent="0.2">
      <c r="A10772" s="202" t="s">
        <v>17787</v>
      </c>
      <c r="B10772" s="203">
        <v>1225.3699999999999</v>
      </c>
      <c r="D10772" s="53" t="s">
        <v>16170</v>
      </c>
      <c r="E10772" s="55" t="s">
        <v>16169</v>
      </c>
      <c r="F10772" s="53" t="s">
        <v>201</v>
      </c>
    </row>
    <row r="10773" spans="1:6" x14ac:dyDescent="0.2">
      <c r="A10773" s="202" t="s">
        <v>17789</v>
      </c>
      <c r="B10773" s="203">
        <v>1206.58</v>
      </c>
      <c r="D10773" s="53" t="s">
        <v>16171</v>
      </c>
      <c r="E10773" s="55" t="s">
        <v>16172</v>
      </c>
      <c r="F10773" s="53" t="s">
        <v>201</v>
      </c>
    </row>
    <row r="10774" spans="1:6" x14ac:dyDescent="0.2">
      <c r="A10774" s="202" t="s">
        <v>17790</v>
      </c>
      <c r="B10774" s="203">
        <v>250.02</v>
      </c>
      <c r="D10774" s="53" t="s">
        <v>16173</v>
      </c>
      <c r="E10774" s="55" t="s">
        <v>16172</v>
      </c>
      <c r="F10774" s="53" t="s">
        <v>201</v>
      </c>
    </row>
    <row r="10775" spans="1:6" x14ac:dyDescent="0.2">
      <c r="A10775" s="202" t="s">
        <v>17792</v>
      </c>
      <c r="B10775" s="203">
        <v>241.03</v>
      </c>
      <c r="D10775" s="53" t="s">
        <v>16174</v>
      </c>
      <c r="E10775" s="55" t="s">
        <v>16175</v>
      </c>
      <c r="F10775" s="53" t="s">
        <v>201</v>
      </c>
    </row>
    <row r="10776" spans="1:6" x14ac:dyDescent="0.2">
      <c r="A10776" s="202" t="s">
        <v>17793</v>
      </c>
      <c r="B10776" s="203">
        <v>950</v>
      </c>
      <c r="D10776" s="53" t="s">
        <v>16176</v>
      </c>
      <c r="E10776" s="55" t="s">
        <v>16175</v>
      </c>
      <c r="F10776" s="53" t="s">
        <v>201</v>
      </c>
    </row>
    <row r="10777" spans="1:6" x14ac:dyDescent="0.2">
      <c r="A10777" s="202" t="s">
        <v>17795</v>
      </c>
      <c r="B10777" s="203">
        <v>950</v>
      </c>
      <c r="D10777" s="53" t="s">
        <v>16177</v>
      </c>
      <c r="E10777" s="55" t="s">
        <v>16178</v>
      </c>
      <c r="F10777" s="53" t="s">
        <v>201</v>
      </c>
    </row>
    <row r="10778" spans="1:6" x14ac:dyDescent="0.2">
      <c r="A10778" s="202" t="s">
        <v>17799</v>
      </c>
      <c r="B10778" s="203">
        <v>556.20000000000005</v>
      </c>
      <c r="D10778" s="53" t="s">
        <v>16179</v>
      </c>
      <c r="E10778" s="55" t="s">
        <v>16178</v>
      </c>
      <c r="F10778" s="53" t="s">
        <v>201</v>
      </c>
    </row>
    <row r="10779" spans="1:6" x14ac:dyDescent="0.2">
      <c r="A10779" s="202" t="s">
        <v>17801</v>
      </c>
      <c r="B10779" s="203">
        <v>556.20000000000005</v>
      </c>
      <c r="D10779" s="53" t="s">
        <v>16180</v>
      </c>
      <c r="E10779" s="55" t="s">
        <v>16181</v>
      </c>
      <c r="F10779" s="53" t="s">
        <v>201</v>
      </c>
    </row>
    <row r="10780" spans="1:6" x14ac:dyDescent="0.2">
      <c r="A10780" s="202" t="s">
        <v>17802</v>
      </c>
      <c r="B10780" s="203">
        <v>158.47999999999999</v>
      </c>
      <c r="D10780" s="53" t="s">
        <v>16182</v>
      </c>
      <c r="E10780" s="55" t="s">
        <v>16181</v>
      </c>
      <c r="F10780" s="53" t="s">
        <v>201</v>
      </c>
    </row>
    <row r="10781" spans="1:6" x14ac:dyDescent="0.2">
      <c r="A10781" s="202" t="s">
        <v>17804</v>
      </c>
      <c r="B10781" s="203">
        <v>152.72</v>
      </c>
      <c r="D10781" s="53" t="s">
        <v>16183</v>
      </c>
      <c r="E10781" s="55" t="s">
        <v>16184</v>
      </c>
      <c r="F10781" s="53" t="s">
        <v>201</v>
      </c>
    </row>
    <row r="10782" spans="1:6" x14ac:dyDescent="0.2">
      <c r="A10782" s="202" t="s">
        <v>17805</v>
      </c>
      <c r="B10782" s="203">
        <v>175.37</v>
      </c>
      <c r="D10782" s="53" t="s">
        <v>16185</v>
      </c>
      <c r="E10782" s="55" t="s">
        <v>16184</v>
      </c>
      <c r="F10782" s="53" t="s">
        <v>201</v>
      </c>
    </row>
    <row r="10783" spans="1:6" x14ac:dyDescent="0.2">
      <c r="A10783" s="202" t="s">
        <v>17807</v>
      </c>
      <c r="B10783" s="203">
        <v>167.36</v>
      </c>
      <c r="D10783" s="53" t="s">
        <v>16186</v>
      </c>
      <c r="E10783" s="55" t="s">
        <v>16187</v>
      </c>
      <c r="F10783" s="53" t="s">
        <v>201</v>
      </c>
    </row>
    <row r="10784" spans="1:6" x14ac:dyDescent="0.2">
      <c r="A10784" s="202" t="s">
        <v>17808</v>
      </c>
      <c r="B10784" s="203">
        <v>97.7</v>
      </c>
      <c r="D10784" s="53" t="s">
        <v>16188</v>
      </c>
      <c r="E10784" s="55" t="s">
        <v>16187</v>
      </c>
      <c r="F10784" s="53" t="s">
        <v>201</v>
      </c>
    </row>
    <row r="10785" spans="1:6" x14ac:dyDescent="0.2">
      <c r="A10785" s="202" t="s">
        <v>17810</v>
      </c>
      <c r="B10785" s="203">
        <v>96.9</v>
      </c>
      <c r="D10785" s="53" t="s">
        <v>16189</v>
      </c>
      <c r="E10785" s="55" t="s">
        <v>16190</v>
      </c>
      <c r="F10785" s="53" t="s">
        <v>201</v>
      </c>
    </row>
    <row r="10786" spans="1:6" x14ac:dyDescent="0.2">
      <c r="A10786" s="202" t="s">
        <v>17811</v>
      </c>
      <c r="B10786" s="203">
        <v>78.72</v>
      </c>
      <c r="D10786" s="53" t="s">
        <v>16191</v>
      </c>
      <c r="E10786" s="55" t="s">
        <v>16190</v>
      </c>
      <c r="F10786" s="53" t="s">
        <v>201</v>
      </c>
    </row>
    <row r="10787" spans="1:6" x14ac:dyDescent="0.2">
      <c r="A10787" s="202" t="s">
        <v>17813</v>
      </c>
      <c r="B10787" s="203">
        <v>72.73</v>
      </c>
      <c r="D10787" s="53" t="s">
        <v>16192</v>
      </c>
      <c r="E10787" s="55" t="s">
        <v>16193</v>
      </c>
      <c r="F10787" s="53" t="s">
        <v>201</v>
      </c>
    </row>
    <row r="10788" spans="1:6" x14ac:dyDescent="0.2">
      <c r="A10788" s="202" t="s">
        <v>17814</v>
      </c>
      <c r="B10788" s="203">
        <v>74.989999999999995</v>
      </c>
      <c r="D10788" s="53" t="s">
        <v>16194</v>
      </c>
      <c r="E10788" s="55" t="s">
        <v>16193</v>
      </c>
      <c r="F10788" s="53" t="s">
        <v>201</v>
      </c>
    </row>
    <row r="10789" spans="1:6" x14ac:dyDescent="0.2">
      <c r="A10789" s="202" t="s">
        <v>17816</v>
      </c>
      <c r="B10789" s="203">
        <v>70.19</v>
      </c>
      <c r="D10789" s="53" t="s">
        <v>16195</v>
      </c>
      <c r="E10789" s="55" t="s">
        <v>16196</v>
      </c>
      <c r="F10789" s="53" t="s">
        <v>201</v>
      </c>
    </row>
    <row r="10790" spans="1:6" x14ac:dyDescent="0.2">
      <c r="A10790" s="202" t="s">
        <v>17817</v>
      </c>
      <c r="B10790" s="203">
        <v>70</v>
      </c>
      <c r="D10790" s="53" t="s">
        <v>16197</v>
      </c>
      <c r="E10790" s="55" t="s">
        <v>16196</v>
      </c>
      <c r="F10790" s="53" t="s">
        <v>201</v>
      </c>
    </row>
    <row r="10791" spans="1:6" x14ac:dyDescent="0.2">
      <c r="A10791" s="202" t="s">
        <v>17819</v>
      </c>
      <c r="B10791" s="203">
        <v>70</v>
      </c>
      <c r="D10791" s="53" t="s">
        <v>16198</v>
      </c>
      <c r="E10791" s="55" t="s">
        <v>16199</v>
      </c>
      <c r="F10791" s="53" t="s">
        <v>201</v>
      </c>
    </row>
    <row r="10792" spans="1:6" x14ac:dyDescent="0.2">
      <c r="A10792" s="202" t="s">
        <v>17829</v>
      </c>
      <c r="B10792" s="203">
        <v>59.01</v>
      </c>
      <c r="D10792" s="53" t="s">
        <v>16200</v>
      </c>
      <c r="E10792" s="55" t="s">
        <v>16199</v>
      </c>
      <c r="F10792" s="53" t="s">
        <v>201</v>
      </c>
    </row>
    <row r="10793" spans="1:6" x14ac:dyDescent="0.2">
      <c r="A10793" s="202" t="s">
        <v>17831</v>
      </c>
      <c r="B10793" s="203">
        <v>52.76</v>
      </c>
      <c r="D10793" s="53" t="s">
        <v>16201</v>
      </c>
      <c r="E10793" s="55" t="s">
        <v>16202</v>
      </c>
      <c r="F10793" s="53" t="s">
        <v>1147</v>
      </c>
    </row>
    <row r="10794" spans="1:6" x14ac:dyDescent="0.2">
      <c r="A10794" s="202" t="s">
        <v>17832</v>
      </c>
      <c r="B10794" s="203">
        <v>60</v>
      </c>
      <c r="D10794" s="53" t="s">
        <v>16203</v>
      </c>
      <c r="E10794" s="55" t="s">
        <v>16202</v>
      </c>
      <c r="F10794" s="53" t="s">
        <v>1147</v>
      </c>
    </row>
    <row r="10795" spans="1:6" x14ac:dyDescent="0.2">
      <c r="A10795" s="202" t="s">
        <v>17834</v>
      </c>
      <c r="B10795" s="203">
        <v>60</v>
      </c>
      <c r="D10795" s="53" t="s">
        <v>16204</v>
      </c>
      <c r="E10795" s="55" t="s">
        <v>16205</v>
      </c>
      <c r="F10795" s="53" t="s">
        <v>1147</v>
      </c>
    </row>
    <row r="10796" spans="1:6" x14ac:dyDescent="0.2">
      <c r="A10796" s="202" t="s">
        <v>17835</v>
      </c>
      <c r="B10796" s="203">
        <v>203.13</v>
      </c>
      <c r="D10796" s="53" t="s">
        <v>16206</v>
      </c>
      <c r="E10796" s="55" t="s">
        <v>16205</v>
      </c>
      <c r="F10796" s="53" t="s">
        <v>1147</v>
      </c>
    </row>
    <row r="10797" spans="1:6" x14ac:dyDescent="0.2">
      <c r="A10797" s="202" t="s">
        <v>17837</v>
      </c>
      <c r="B10797" s="203">
        <v>197.37</v>
      </c>
      <c r="D10797" s="53" t="s">
        <v>16207</v>
      </c>
      <c r="E10797" s="55" t="s">
        <v>16208</v>
      </c>
      <c r="F10797" s="53" t="s">
        <v>1147</v>
      </c>
    </row>
    <row r="10798" spans="1:6" x14ac:dyDescent="0.2">
      <c r="A10798" s="202" t="s">
        <v>17838</v>
      </c>
      <c r="B10798" s="203">
        <v>248.23</v>
      </c>
      <c r="D10798" s="53" t="s">
        <v>16209</v>
      </c>
      <c r="E10798" s="55" t="s">
        <v>16208</v>
      </c>
      <c r="F10798" s="53" t="s">
        <v>1147</v>
      </c>
    </row>
    <row r="10799" spans="1:6" x14ac:dyDescent="0.2">
      <c r="A10799" s="202" t="s">
        <v>17840</v>
      </c>
      <c r="B10799" s="203">
        <v>248.23</v>
      </c>
      <c r="D10799" s="53" t="s">
        <v>16210</v>
      </c>
      <c r="E10799" s="55" t="s">
        <v>16211</v>
      </c>
      <c r="F10799" s="53" t="s">
        <v>1147</v>
      </c>
    </row>
    <row r="10800" spans="1:6" x14ac:dyDescent="0.2">
      <c r="A10800" s="202" t="s">
        <v>17841</v>
      </c>
      <c r="B10800" s="203">
        <v>386.25</v>
      </c>
      <c r="D10800" s="53" t="s">
        <v>16212</v>
      </c>
      <c r="E10800" s="55" t="s">
        <v>16211</v>
      </c>
      <c r="F10800" s="53" t="s">
        <v>1147</v>
      </c>
    </row>
    <row r="10801" spans="1:6" x14ac:dyDescent="0.2">
      <c r="A10801" s="202" t="s">
        <v>17843</v>
      </c>
      <c r="B10801" s="203">
        <v>386.25</v>
      </c>
      <c r="D10801" s="53" t="s">
        <v>16213</v>
      </c>
      <c r="E10801" s="55" t="s">
        <v>16214</v>
      </c>
      <c r="F10801" s="53" t="s">
        <v>1147</v>
      </c>
    </row>
    <row r="10802" spans="1:6" x14ac:dyDescent="0.2">
      <c r="A10802" s="202" t="s">
        <v>17844</v>
      </c>
      <c r="B10802" s="203">
        <v>116.97</v>
      </c>
      <c r="D10802" s="53" t="s">
        <v>16215</v>
      </c>
      <c r="E10802" s="55" t="s">
        <v>16214</v>
      </c>
      <c r="F10802" s="53" t="s">
        <v>1147</v>
      </c>
    </row>
    <row r="10803" spans="1:6" x14ac:dyDescent="0.2">
      <c r="A10803" s="202" t="s">
        <v>17846</v>
      </c>
      <c r="B10803" s="203">
        <v>110.37</v>
      </c>
      <c r="D10803" s="53" t="s">
        <v>16216</v>
      </c>
      <c r="E10803" s="55" t="s">
        <v>16217</v>
      </c>
      <c r="F10803" s="53" t="s">
        <v>1147</v>
      </c>
    </row>
    <row r="10804" spans="1:6" x14ac:dyDescent="0.2">
      <c r="A10804" s="202" t="s">
        <v>17847</v>
      </c>
      <c r="B10804" s="203">
        <v>194.58</v>
      </c>
      <c r="D10804" s="53" t="s">
        <v>16218</v>
      </c>
      <c r="E10804" s="55" t="s">
        <v>16217</v>
      </c>
      <c r="F10804" s="53" t="s">
        <v>1147</v>
      </c>
    </row>
    <row r="10805" spans="1:6" x14ac:dyDescent="0.2">
      <c r="A10805" s="202" t="s">
        <v>17849</v>
      </c>
      <c r="B10805" s="203">
        <v>187.99</v>
      </c>
      <c r="D10805" s="53" t="s">
        <v>16219</v>
      </c>
      <c r="E10805" s="55" t="s">
        <v>16220</v>
      </c>
      <c r="F10805" s="53" t="s">
        <v>1147</v>
      </c>
    </row>
    <row r="10806" spans="1:6" x14ac:dyDescent="0.2">
      <c r="A10806" s="202" t="s">
        <v>17850</v>
      </c>
      <c r="B10806" s="203">
        <v>87.83</v>
      </c>
      <c r="D10806" s="53" t="s">
        <v>16221</v>
      </c>
      <c r="E10806" s="55" t="s">
        <v>16220</v>
      </c>
      <c r="F10806" s="53" t="s">
        <v>1147</v>
      </c>
    </row>
    <row r="10807" spans="1:6" x14ac:dyDescent="0.2">
      <c r="A10807" s="202" t="s">
        <v>17852</v>
      </c>
      <c r="B10807" s="203">
        <v>81.98</v>
      </c>
      <c r="D10807" s="53" t="s">
        <v>16222</v>
      </c>
      <c r="E10807" s="55" t="s">
        <v>16223</v>
      </c>
      <c r="F10807" s="53" t="s">
        <v>1147</v>
      </c>
    </row>
    <row r="10808" spans="1:6" x14ac:dyDescent="0.2">
      <c r="A10808" s="202" t="s">
        <v>17853</v>
      </c>
      <c r="B10808" s="203">
        <v>99.27</v>
      </c>
      <c r="D10808" s="53" t="s">
        <v>16224</v>
      </c>
      <c r="E10808" s="55" t="s">
        <v>16223</v>
      </c>
      <c r="F10808" s="53" t="s">
        <v>1147</v>
      </c>
    </row>
    <row r="10809" spans="1:6" x14ac:dyDescent="0.2">
      <c r="A10809" s="202" t="s">
        <v>17855</v>
      </c>
      <c r="B10809" s="203">
        <v>96.41</v>
      </c>
      <c r="D10809" s="53" t="s">
        <v>16225</v>
      </c>
      <c r="E10809" s="55" t="s">
        <v>16226</v>
      </c>
      <c r="F10809" s="53" t="s">
        <v>4247</v>
      </c>
    </row>
    <row r="10810" spans="1:6" x14ac:dyDescent="0.2">
      <c r="A10810" s="202" t="s">
        <v>17856</v>
      </c>
      <c r="B10810" s="203">
        <v>117.51</v>
      </c>
      <c r="D10810" s="53" t="s">
        <v>16227</v>
      </c>
      <c r="E10810" s="55" t="s">
        <v>16226</v>
      </c>
      <c r="F10810" s="53" t="s">
        <v>4247</v>
      </c>
    </row>
    <row r="10811" spans="1:6" x14ac:dyDescent="0.2">
      <c r="A10811" s="202" t="s">
        <v>17858</v>
      </c>
      <c r="B10811" s="203">
        <v>114.35</v>
      </c>
      <c r="D10811" s="53" t="s">
        <v>16228</v>
      </c>
      <c r="E10811" s="55" t="s">
        <v>16229</v>
      </c>
      <c r="F10811" s="53" t="s">
        <v>4247</v>
      </c>
    </row>
    <row r="10812" spans="1:6" x14ac:dyDescent="0.2">
      <c r="A10812" s="202" t="s">
        <v>17859</v>
      </c>
      <c r="B10812" s="203">
        <v>109.81</v>
      </c>
      <c r="D10812" s="53" t="s">
        <v>16230</v>
      </c>
      <c r="E10812" s="55" t="s">
        <v>16229</v>
      </c>
      <c r="F10812" s="53" t="s">
        <v>4247</v>
      </c>
    </row>
    <row r="10813" spans="1:6" x14ac:dyDescent="0.2">
      <c r="A10813" s="202" t="s">
        <v>17861</v>
      </c>
      <c r="B10813" s="203">
        <v>106.95</v>
      </c>
      <c r="D10813" s="53" t="s">
        <v>16231</v>
      </c>
      <c r="E10813" s="55" t="s">
        <v>16232</v>
      </c>
      <c r="F10813" s="53" t="s">
        <v>201</v>
      </c>
    </row>
    <row r="10814" spans="1:6" x14ac:dyDescent="0.2">
      <c r="A10814" s="202" t="s">
        <v>17862</v>
      </c>
      <c r="B10814" s="203">
        <v>128.06</v>
      </c>
      <c r="D10814" s="53" t="s">
        <v>16233</v>
      </c>
      <c r="E10814" s="55" t="s">
        <v>16232</v>
      </c>
      <c r="F10814" s="53" t="s">
        <v>201</v>
      </c>
    </row>
    <row r="10815" spans="1:6" x14ac:dyDescent="0.2">
      <c r="A10815" s="202" t="s">
        <v>17864</v>
      </c>
      <c r="B10815" s="203">
        <v>124.9</v>
      </c>
      <c r="D10815" s="53" t="s">
        <v>16234</v>
      </c>
      <c r="E10815" s="55" t="s">
        <v>16235</v>
      </c>
      <c r="F10815" s="53" t="s">
        <v>201</v>
      </c>
    </row>
    <row r="10816" spans="1:6" x14ac:dyDescent="0.2">
      <c r="A10816" s="202" t="s">
        <v>17865</v>
      </c>
      <c r="B10816" s="203">
        <v>88.76</v>
      </c>
      <c r="D10816" s="53" t="s">
        <v>16236</v>
      </c>
      <c r="E10816" s="55" t="s">
        <v>16235</v>
      </c>
      <c r="F10816" s="53" t="s">
        <v>201</v>
      </c>
    </row>
    <row r="10817" spans="1:6" x14ac:dyDescent="0.2">
      <c r="A10817" s="202" t="s">
        <v>17867</v>
      </c>
      <c r="B10817" s="203">
        <v>85.9</v>
      </c>
      <c r="D10817" s="53" t="s">
        <v>16237</v>
      </c>
      <c r="E10817" s="55" t="s">
        <v>16238</v>
      </c>
      <c r="F10817" s="53" t="s">
        <v>201</v>
      </c>
    </row>
    <row r="10818" spans="1:6" x14ac:dyDescent="0.2">
      <c r="A10818" s="202" t="s">
        <v>17868</v>
      </c>
      <c r="B10818" s="203">
        <v>107</v>
      </c>
      <c r="D10818" s="53" t="s">
        <v>16239</v>
      </c>
      <c r="E10818" s="55" t="s">
        <v>16238</v>
      </c>
      <c r="F10818" s="53" t="s">
        <v>201</v>
      </c>
    </row>
    <row r="10819" spans="1:6" x14ac:dyDescent="0.2">
      <c r="A10819" s="202" t="s">
        <v>17870</v>
      </c>
      <c r="B10819" s="203">
        <v>103.84</v>
      </c>
      <c r="D10819" s="53" t="s">
        <v>16240</v>
      </c>
      <c r="E10819" s="55" t="s">
        <v>16241</v>
      </c>
      <c r="F10819" s="53" t="s">
        <v>201</v>
      </c>
    </row>
    <row r="10820" spans="1:6" x14ac:dyDescent="0.2">
      <c r="A10820" s="202" t="s">
        <v>17871</v>
      </c>
      <c r="B10820" s="203">
        <v>98.38</v>
      </c>
      <c r="D10820" s="53" t="s">
        <v>16242</v>
      </c>
      <c r="E10820" s="55" t="s">
        <v>16241</v>
      </c>
      <c r="F10820" s="53" t="s">
        <v>201</v>
      </c>
    </row>
    <row r="10821" spans="1:6" x14ac:dyDescent="0.2">
      <c r="A10821" s="202" t="s">
        <v>17873</v>
      </c>
      <c r="B10821" s="203">
        <v>95.52</v>
      </c>
      <c r="D10821" s="53" t="s">
        <v>16243</v>
      </c>
      <c r="E10821" s="55" t="s">
        <v>16244</v>
      </c>
      <c r="F10821" s="53" t="s">
        <v>201</v>
      </c>
    </row>
    <row r="10822" spans="1:6" x14ac:dyDescent="0.2">
      <c r="A10822" s="202" t="s">
        <v>17874</v>
      </c>
      <c r="B10822" s="203">
        <v>116.63</v>
      </c>
      <c r="D10822" s="53" t="s">
        <v>16245</v>
      </c>
      <c r="E10822" s="55" t="s">
        <v>16244</v>
      </c>
      <c r="F10822" s="53" t="s">
        <v>201</v>
      </c>
    </row>
    <row r="10823" spans="1:6" x14ac:dyDescent="0.2">
      <c r="A10823" s="202" t="s">
        <v>17876</v>
      </c>
      <c r="B10823" s="203">
        <v>113.47</v>
      </c>
      <c r="D10823" s="53" t="s">
        <v>16246</v>
      </c>
      <c r="E10823" s="55" t="s">
        <v>16247</v>
      </c>
      <c r="F10823" s="53" t="s">
        <v>201</v>
      </c>
    </row>
    <row r="10824" spans="1:6" x14ac:dyDescent="0.2">
      <c r="A10824" s="202" t="s">
        <v>17877</v>
      </c>
      <c r="B10824" s="203">
        <v>149.65</v>
      </c>
      <c r="D10824" s="53" t="s">
        <v>16248</v>
      </c>
      <c r="E10824" s="55" t="s">
        <v>16247</v>
      </c>
      <c r="F10824" s="53" t="s">
        <v>201</v>
      </c>
    </row>
    <row r="10825" spans="1:6" x14ac:dyDescent="0.2">
      <c r="A10825" s="202" t="s">
        <v>17879</v>
      </c>
      <c r="B10825" s="203">
        <v>146.80000000000001</v>
      </c>
      <c r="D10825" s="53" t="s">
        <v>16249</v>
      </c>
      <c r="E10825" s="55" t="s">
        <v>16250</v>
      </c>
      <c r="F10825" s="53" t="s">
        <v>83</v>
      </c>
    </row>
    <row r="10826" spans="1:6" x14ac:dyDescent="0.2">
      <c r="A10826" s="202" t="s">
        <v>17880</v>
      </c>
      <c r="B10826" s="203">
        <v>55.92</v>
      </c>
      <c r="D10826" s="53" t="s">
        <v>16251</v>
      </c>
      <c r="E10826" s="55" t="s">
        <v>16250</v>
      </c>
      <c r="F10826" s="53" t="s">
        <v>83</v>
      </c>
    </row>
    <row r="10827" spans="1:6" x14ac:dyDescent="0.2">
      <c r="A10827" s="202" t="s">
        <v>17882</v>
      </c>
      <c r="B10827" s="203">
        <v>54.33</v>
      </c>
      <c r="D10827" s="53" t="s">
        <v>16252</v>
      </c>
      <c r="E10827" s="55" t="s">
        <v>16253</v>
      </c>
      <c r="F10827" s="53" t="s">
        <v>201</v>
      </c>
    </row>
    <row r="10828" spans="1:6" x14ac:dyDescent="0.2">
      <c r="A10828" s="202" t="s">
        <v>17883</v>
      </c>
      <c r="B10828" s="203">
        <v>66.05</v>
      </c>
      <c r="D10828" s="53" t="s">
        <v>16254</v>
      </c>
      <c r="E10828" s="55" t="s">
        <v>16253</v>
      </c>
      <c r="F10828" s="53" t="s">
        <v>201</v>
      </c>
    </row>
    <row r="10829" spans="1:6" x14ac:dyDescent="0.2">
      <c r="A10829" s="202" t="s">
        <v>17885</v>
      </c>
      <c r="B10829" s="203">
        <v>64.47</v>
      </c>
      <c r="D10829" s="53" t="s">
        <v>16255</v>
      </c>
      <c r="E10829" s="55" t="s">
        <v>16256</v>
      </c>
      <c r="F10829" s="53" t="s">
        <v>4247</v>
      </c>
    </row>
    <row r="10830" spans="1:6" x14ac:dyDescent="0.2">
      <c r="A10830" s="202" t="s">
        <v>17886</v>
      </c>
      <c r="B10830" s="203">
        <v>66.05</v>
      </c>
      <c r="D10830" s="53" t="s">
        <v>16257</v>
      </c>
      <c r="E10830" s="55" t="s">
        <v>16256</v>
      </c>
      <c r="F10830" s="53" t="s">
        <v>4247</v>
      </c>
    </row>
    <row r="10831" spans="1:6" x14ac:dyDescent="0.2">
      <c r="A10831" s="202" t="s">
        <v>17888</v>
      </c>
      <c r="B10831" s="203">
        <v>64.47</v>
      </c>
      <c r="D10831" s="53" t="s">
        <v>16258</v>
      </c>
      <c r="E10831" s="55" t="s">
        <v>16259</v>
      </c>
      <c r="F10831" s="53" t="s">
        <v>4247</v>
      </c>
    </row>
    <row r="10832" spans="1:6" x14ac:dyDescent="0.2">
      <c r="A10832" s="202" t="s">
        <v>17889</v>
      </c>
      <c r="B10832" s="203">
        <v>153.87</v>
      </c>
      <c r="D10832" s="53" t="s">
        <v>16260</v>
      </c>
      <c r="E10832" s="55" t="s">
        <v>16259</v>
      </c>
      <c r="F10832" s="53" t="s">
        <v>4247</v>
      </c>
    </row>
    <row r="10833" spans="1:6" x14ac:dyDescent="0.2">
      <c r="A10833" s="202" t="s">
        <v>17891</v>
      </c>
      <c r="B10833" s="203">
        <v>152.29</v>
      </c>
      <c r="D10833" s="53" t="s">
        <v>16261</v>
      </c>
      <c r="E10833" s="55" t="s">
        <v>16262</v>
      </c>
      <c r="F10833" s="53" t="s">
        <v>4247</v>
      </c>
    </row>
    <row r="10834" spans="1:6" x14ac:dyDescent="0.2">
      <c r="A10834" s="202" t="s">
        <v>17892</v>
      </c>
      <c r="B10834" s="203">
        <v>157.68</v>
      </c>
      <c r="D10834" s="53" t="s">
        <v>16263</v>
      </c>
      <c r="E10834" s="55" t="s">
        <v>16262</v>
      </c>
      <c r="F10834" s="53" t="s">
        <v>4247</v>
      </c>
    </row>
    <row r="10835" spans="1:6" x14ac:dyDescent="0.2">
      <c r="A10835" s="202" t="s">
        <v>17894</v>
      </c>
      <c r="B10835" s="203">
        <v>156.59</v>
      </c>
      <c r="D10835" s="53" t="s">
        <v>16264</v>
      </c>
      <c r="E10835" s="55" t="s">
        <v>16265</v>
      </c>
      <c r="F10835" s="53" t="s">
        <v>4247</v>
      </c>
    </row>
    <row r="10836" spans="1:6" x14ac:dyDescent="0.2">
      <c r="A10836" s="202" t="s">
        <v>17895</v>
      </c>
      <c r="B10836" s="203">
        <v>93.66</v>
      </c>
      <c r="D10836" s="53" t="s">
        <v>16266</v>
      </c>
      <c r="E10836" s="55" t="s">
        <v>16265</v>
      </c>
      <c r="F10836" s="53" t="s">
        <v>4247</v>
      </c>
    </row>
    <row r="10837" spans="1:6" x14ac:dyDescent="0.2">
      <c r="A10837" s="202" t="s">
        <v>17897</v>
      </c>
      <c r="B10837" s="203">
        <v>90.8</v>
      </c>
      <c r="D10837" s="53" t="s">
        <v>16267</v>
      </c>
      <c r="E10837" s="55" t="s">
        <v>16268</v>
      </c>
      <c r="F10837" s="53" t="s">
        <v>1147</v>
      </c>
    </row>
    <row r="10838" spans="1:6" x14ac:dyDescent="0.2">
      <c r="A10838" s="202" t="s">
        <v>17898</v>
      </c>
      <c r="B10838" s="203">
        <v>95.1</v>
      </c>
      <c r="D10838" s="53" t="s">
        <v>16269</v>
      </c>
      <c r="E10838" s="55" t="s">
        <v>16268</v>
      </c>
      <c r="F10838" s="53" t="s">
        <v>1147</v>
      </c>
    </row>
    <row r="10839" spans="1:6" x14ac:dyDescent="0.2">
      <c r="A10839" s="202" t="s">
        <v>17900</v>
      </c>
      <c r="B10839" s="203">
        <v>92.24</v>
      </c>
      <c r="D10839" s="53" t="s">
        <v>16270</v>
      </c>
      <c r="E10839" s="55" t="s">
        <v>16271</v>
      </c>
      <c r="F10839" s="53" t="s">
        <v>1147</v>
      </c>
    </row>
    <row r="10840" spans="1:6" x14ac:dyDescent="0.2">
      <c r="A10840" s="202" t="s">
        <v>17901</v>
      </c>
      <c r="B10840" s="203">
        <v>112.57</v>
      </c>
      <c r="D10840" s="53" t="s">
        <v>16272</v>
      </c>
      <c r="E10840" s="55" t="s">
        <v>16271</v>
      </c>
      <c r="F10840" s="53" t="s">
        <v>1147</v>
      </c>
    </row>
    <row r="10841" spans="1:6" x14ac:dyDescent="0.2">
      <c r="A10841" s="202" t="s">
        <v>17903</v>
      </c>
      <c r="B10841" s="203">
        <v>109.71</v>
      </c>
      <c r="D10841" s="53" t="s">
        <v>16273</v>
      </c>
      <c r="E10841" s="55" t="s">
        <v>16274</v>
      </c>
      <c r="F10841" s="53" t="s">
        <v>1147</v>
      </c>
    </row>
    <row r="10842" spans="1:6" x14ac:dyDescent="0.2">
      <c r="A10842" s="202" t="s">
        <v>17904</v>
      </c>
      <c r="B10842" s="203">
        <v>98.53</v>
      </c>
      <c r="D10842" s="53" t="s">
        <v>16275</v>
      </c>
      <c r="E10842" s="55" t="s">
        <v>16274</v>
      </c>
      <c r="F10842" s="53" t="s">
        <v>1147</v>
      </c>
    </row>
    <row r="10843" spans="1:6" x14ac:dyDescent="0.2">
      <c r="A10843" s="202" t="s">
        <v>17906</v>
      </c>
      <c r="B10843" s="203">
        <v>95.67</v>
      </c>
      <c r="D10843" s="53" t="s">
        <v>16276</v>
      </c>
      <c r="E10843" s="55" t="s">
        <v>16277</v>
      </c>
      <c r="F10843" s="53" t="s">
        <v>1147</v>
      </c>
    </row>
    <row r="10844" spans="1:6" x14ac:dyDescent="0.2">
      <c r="A10844" s="202" t="s">
        <v>17907</v>
      </c>
      <c r="B10844" s="203">
        <v>272.20999999999998</v>
      </c>
      <c r="D10844" s="53" t="s">
        <v>16278</v>
      </c>
      <c r="E10844" s="55" t="s">
        <v>16277</v>
      </c>
      <c r="F10844" s="53" t="s">
        <v>1147</v>
      </c>
    </row>
    <row r="10845" spans="1:6" x14ac:dyDescent="0.2">
      <c r="A10845" s="202" t="s">
        <v>17909</v>
      </c>
      <c r="B10845" s="203">
        <v>269.35000000000002</v>
      </c>
      <c r="D10845" s="53" t="s">
        <v>16279</v>
      </c>
      <c r="E10845" s="55" t="s">
        <v>16280</v>
      </c>
      <c r="F10845" s="53" t="s">
        <v>1147</v>
      </c>
    </row>
    <row r="10846" spans="1:6" x14ac:dyDescent="0.2">
      <c r="A10846" s="202" t="s">
        <v>17913</v>
      </c>
      <c r="B10846" s="203">
        <v>117.11</v>
      </c>
      <c r="D10846" s="53" t="s">
        <v>16281</v>
      </c>
      <c r="E10846" s="55" t="s">
        <v>16280</v>
      </c>
      <c r="F10846" s="53" t="s">
        <v>1147</v>
      </c>
    </row>
    <row r="10847" spans="1:6" x14ac:dyDescent="0.2">
      <c r="A10847" s="202" t="s">
        <v>17915</v>
      </c>
      <c r="B10847" s="203">
        <v>114.25</v>
      </c>
      <c r="D10847" s="53" t="s">
        <v>16282</v>
      </c>
      <c r="E10847" s="55" t="s">
        <v>16283</v>
      </c>
      <c r="F10847" s="53" t="s">
        <v>1147</v>
      </c>
    </row>
    <row r="10848" spans="1:6" x14ac:dyDescent="0.2">
      <c r="A10848" s="202" t="s">
        <v>17925</v>
      </c>
      <c r="B10848" s="203">
        <v>34.130000000000003</v>
      </c>
      <c r="D10848" s="53" t="s">
        <v>16284</v>
      </c>
      <c r="E10848" s="55" t="s">
        <v>16283</v>
      </c>
      <c r="F10848" s="53" t="s">
        <v>1147</v>
      </c>
    </row>
    <row r="10849" spans="1:6" x14ac:dyDescent="0.2">
      <c r="A10849" s="202" t="s">
        <v>17927</v>
      </c>
      <c r="B10849" s="203">
        <v>32.64</v>
      </c>
      <c r="D10849" s="53" t="s">
        <v>16285</v>
      </c>
      <c r="E10849" s="55" t="s">
        <v>16286</v>
      </c>
      <c r="F10849" s="53" t="s">
        <v>1147</v>
      </c>
    </row>
    <row r="10850" spans="1:6" x14ac:dyDescent="0.2">
      <c r="A10850" s="202" t="s">
        <v>17928</v>
      </c>
      <c r="B10850" s="203">
        <v>44.26</v>
      </c>
      <c r="D10850" s="53" t="s">
        <v>16287</v>
      </c>
      <c r="E10850" s="55" t="s">
        <v>16286</v>
      </c>
      <c r="F10850" s="53" t="s">
        <v>1147</v>
      </c>
    </row>
    <row r="10851" spans="1:6" x14ac:dyDescent="0.2">
      <c r="A10851" s="202" t="s">
        <v>17930</v>
      </c>
      <c r="B10851" s="203">
        <v>42.77</v>
      </c>
      <c r="D10851" s="53" t="s">
        <v>16288</v>
      </c>
      <c r="E10851" s="55" t="s">
        <v>16289</v>
      </c>
      <c r="F10851" s="53" t="s">
        <v>1147</v>
      </c>
    </row>
    <row r="10852" spans="1:6" x14ac:dyDescent="0.2">
      <c r="A10852" s="202" t="s">
        <v>17931</v>
      </c>
      <c r="B10852" s="203">
        <v>43.06</v>
      </c>
      <c r="D10852" s="53" t="s">
        <v>16290</v>
      </c>
      <c r="E10852" s="55" t="s">
        <v>16289</v>
      </c>
      <c r="F10852" s="53" t="s">
        <v>1147</v>
      </c>
    </row>
    <row r="10853" spans="1:6" x14ac:dyDescent="0.2">
      <c r="A10853" s="202" t="s">
        <v>17933</v>
      </c>
      <c r="B10853" s="203">
        <v>41.58</v>
      </c>
      <c r="D10853" s="53" t="s">
        <v>16291</v>
      </c>
      <c r="E10853" s="55" t="s">
        <v>16292</v>
      </c>
      <c r="F10853" s="53" t="s">
        <v>1147</v>
      </c>
    </row>
    <row r="10854" spans="1:6" x14ac:dyDescent="0.2">
      <c r="A10854" s="202" t="s">
        <v>17934</v>
      </c>
      <c r="B10854" s="203">
        <v>57.03</v>
      </c>
      <c r="D10854" s="53" t="s">
        <v>16293</v>
      </c>
      <c r="E10854" s="55" t="s">
        <v>16292</v>
      </c>
      <c r="F10854" s="53" t="s">
        <v>1147</v>
      </c>
    </row>
    <row r="10855" spans="1:6" x14ac:dyDescent="0.2">
      <c r="A10855" s="202" t="s">
        <v>17936</v>
      </c>
      <c r="B10855" s="203">
        <v>54.65</v>
      </c>
      <c r="D10855" s="53" t="s">
        <v>16294</v>
      </c>
      <c r="E10855" s="55" t="s">
        <v>16295</v>
      </c>
      <c r="F10855" s="53" t="s">
        <v>430</v>
      </c>
    </row>
    <row r="10856" spans="1:6" x14ac:dyDescent="0.2">
      <c r="A10856" s="202" t="s">
        <v>17937</v>
      </c>
      <c r="B10856" s="203">
        <v>75.27</v>
      </c>
      <c r="D10856" s="53" t="s">
        <v>16296</v>
      </c>
      <c r="E10856" s="55" t="s">
        <v>16295</v>
      </c>
      <c r="F10856" s="53" t="s">
        <v>430</v>
      </c>
    </row>
    <row r="10857" spans="1:6" x14ac:dyDescent="0.2">
      <c r="A10857" s="202" t="s">
        <v>17939</v>
      </c>
      <c r="B10857" s="203">
        <v>72.59</v>
      </c>
      <c r="D10857" s="53" t="s">
        <v>16297</v>
      </c>
      <c r="E10857" s="55" t="s">
        <v>16298</v>
      </c>
      <c r="F10857" s="53" t="s">
        <v>430</v>
      </c>
    </row>
    <row r="10858" spans="1:6" x14ac:dyDescent="0.2">
      <c r="A10858" s="202" t="s">
        <v>17940</v>
      </c>
      <c r="B10858" s="203">
        <v>67.16</v>
      </c>
      <c r="D10858" s="53" t="s">
        <v>16299</v>
      </c>
      <c r="E10858" s="55" t="s">
        <v>16298</v>
      </c>
      <c r="F10858" s="53" t="s">
        <v>430</v>
      </c>
    </row>
    <row r="10859" spans="1:6" x14ac:dyDescent="0.2">
      <c r="A10859" s="202" t="s">
        <v>17942</v>
      </c>
      <c r="B10859" s="203">
        <v>64.78</v>
      </c>
      <c r="D10859" s="53" t="s">
        <v>16300</v>
      </c>
      <c r="E10859" s="55" t="s">
        <v>16301</v>
      </c>
      <c r="F10859" s="53" t="s">
        <v>430</v>
      </c>
    </row>
    <row r="10860" spans="1:6" x14ac:dyDescent="0.2">
      <c r="A10860" s="202" t="s">
        <v>17943</v>
      </c>
      <c r="B10860" s="203">
        <v>85.4</v>
      </c>
      <c r="D10860" s="53" t="s">
        <v>16302</v>
      </c>
      <c r="E10860" s="55" t="s">
        <v>16301</v>
      </c>
      <c r="F10860" s="53" t="s">
        <v>430</v>
      </c>
    </row>
    <row r="10861" spans="1:6" x14ac:dyDescent="0.2">
      <c r="A10861" s="202" t="s">
        <v>17945</v>
      </c>
      <c r="B10861" s="203">
        <v>82.72</v>
      </c>
      <c r="D10861" s="53" t="s">
        <v>16303</v>
      </c>
      <c r="E10861" s="55" t="s">
        <v>16304</v>
      </c>
      <c r="F10861" s="53" t="s">
        <v>430</v>
      </c>
    </row>
    <row r="10862" spans="1:6" x14ac:dyDescent="0.2">
      <c r="A10862" s="202" t="s">
        <v>17946</v>
      </c>
      <c r="B10862" s="203">
        <v>65.959999999999994</v>
      </c>
      <c r="D10862" s="53" t="s">
        <v>16305</v>
      </c>
      <c r="E10862" s="55" t="s">
        <v>16304</v>
      </c>
      <c r="F10862" s="53" t="s">
        <v>430</v>
      </c>
    </row>
    <row r="10863" spans="1:6" x14ac:dyDescent="0.2">
      <c r="A10863" s="202" t="s">
        <v>17948</v>
      </c>
      <c r="B10863" s="203">
        <v>63.58</v>
      </c>
      <c r="D10863" s="53" t="s">
        <v>16306</v>
      </c>
      <c r="E10863" s="55" t="s">
        <v>16307</v>
      </c>
      <c r="F10863" s="53" t="s">
        <v>430</v>
      </c>
    </row>
    <row r="10864" spans="1:6" x14ac:dyDescent="0.2">
      <c r="A10864" s="202" t="s">
        <v>17949</v>
      </c>
      <c r="B10864" s="203">
        <v>84.2</v>
      </c>
      <c r="D10864" s="53" t="s">
        <v>16308</v>
      </c>
      <c r="E10864" s="55" t="s">
        <v>16307</v>
      </c>
      <c r="F10864" s="53" t="s">
        <v>430</v>
      </c>
    </row>
    <row r="10865" spans="1:6" x14ac:dyDescent="0.2">
      <c r="A10865" s="202" t="s">
        <v>17951</v>
      </c>
      <c r="B10865" s="203">
        <v>81.53</v>
      </c>
      <c r="D10865" s="53" t="s">
        <v>16309</v>
      </c>
      <c r="E10865" s="55" t="s">
        <v>16310</v>
      </c>
      <c r="F10865" s="53" t="s">
        <v>430</v>
      </c>
    </row>
    <row r="10866" spans="1:6" x14ac:dyDescent="0.2">
      <c r="A10866" s="202" t="s">
        <v>17952</v>
      </c>
      <c r="B10866" s="203">
        <v>56.83</v>
      </c>
      <c r="D10866" s="53" t="s">
        <v>16311</v>
      </c>
      <c r="E10866" s="55" t="s">
        <v>16310</v>
      </c>
      <c r="F10866" s="53" t="s">
        <v>430</v>
      </c>
    </row>
    <row r="10867" spans="1:6" x14ac:dyDescent="0.2">
      <c r="A10867" s="202" t="s">
        <v>17954</v>
      </c>
      <c r="B10867" s="203">
        <v>54.45</v>
      </c>
      <c r="D10867" s="53" t="s">
        <v>16312</v>
      </c>
      <c r="E10867" s="55" t="s">
        <v>16313</v>
      </c>
      <c r="F10867" s="53" t="s">
        <v>430</v>
      </c>
    </row>
    <row r="10868" spans="1:6" x14ac:dyDescent="0.2">
      <c r="A10868" s="202" t="s">
        <v>17955</v>
      </c>
      <c r="B10868" s="203">
        <v>75.08</v>
      </c>
      <c r="D10868" s="53" t="s">
        <v>16314</v>
      </c>
      <c r="E10868" s="55" t="s">
        <v>16313</v>
      </c>
      <c r="F10868" s="53" t="s">
        <v>430</v>
      </c>
    </row>
    <row r="10869" spans="1:6" x14ac:dyDescent="0.2">
      <c r="A10869" s="202" t="s">
        <v>17957</v>
      </c>
      <c r="B10869" s="203">
        <v>72.400000000000006</v>
      </c>
      <c r="D10869" s="53" t="s">
        <v>16315</v>
      </c>
      <c r="E10869" s="55" t="s">
        <v>16316</v>
      </c>
      <c r="F10869" s="53" t="s">
        <v>430</v>
      </c>
    </row>
    <row r="10870" spans="1:6" x14ac:dyDescent="0.2">
      <c r="A10870" s="202" t="s">
        <v>17958</v>
      </c>
      <c r="B10870" s="203">
        <v>66.97</v>
      </c>
      <c r="D10870" s="53" t="s">
        <v>16317</v>
      </c>
      <c r="E10870" s="55" t="s">
        <v>16316</v>
      </c>
      <c r="F10870" s="53" t="s">
        <v>430</v>
      </c>
    </row>
    <row r="10871" spans="1:6" x14ac:dyDescent="0.2">
      <c r="A10871" s="202" t="s">
        <v>17960</v>
      </c>
      <c r="B10871" s="203">
        <v>64.59</v>
      </c>
      <c r="D10871" s="53" t="s">
        <v>16318</v>
      </c>
      <c r="E10871" s="55" t="s">
        <v>16319</v>
      </c>
      <c r="F10871" s="53" t="s">
        <v>430</v>
      </c>
    </row>
    <row r="10872" spans="1:6" x14ac:dyDescent="0.2">
      <c r="A10872" s="202" t="s">
        <v>17961</v>
      </c>
      <c r="B10872" s="203">
        <v>85.21</v>
      </c>
      <c r="D10872" s="53" t="s">
        <v>16320</v>
      </c>
      <c r="E10872" s="55" t="s">
        <v>16319</v>
      </c>
      <c r="F10872" s="53" t="s">
        <v>430</v>
      </c>
    </row>
    <row r="10873" spans="1:6" x14ac:dyDescent="0.2">
      <c r="A10873" s="202" t="s">
        <v>17963</v>
      </c>
      <c r="B10873" s="203">
        <v>82.53</v>
      </c>
      <c r="D10873" s="53" t="s">
        <v>16321</v>
      </c>
      <c r="E10873" s="55" t="s">
        <v>16322</v>
      </c>
      <c r="F10873" s="53" t="s">
        <v>430</v>
      </c>
    </row>
    <row r="10874" spans="1:6" x14ac:dyDescent="0.2">
      <c r="A10874" s="202" t="s">
        <v>17964</v>
      </c>
      <c r="B10874" s="203">
        <v>65.77</v>
      </c>
      <c r="D10874" s="53" t="s">
        <v>16323</v>
      </c>
      <c r="E10874" s="55" t="s">
        <v>16322</v>
      </c>
      <c r="F10874" s="53" t="s">
        <v>430</v>
      </c>
    </row>
    <row r="10875" spans="1:6" x14ac:dyDescent="0.2">
      <c r="A10875" s="202" t="s">
        <v>17966</v>
      </c>
      <c r="B10875" s="203">
        <v>63.39</v>
      </c>
      <c r="D10875" s="53" t="s">
        <v>16324</v>
      </c>
      <c r="E10875" s="55" t="s">
        <v>16325</v>
      </c>
      <c r="F10875" s="53" t="s">
        <v>430</v>
      </c>
    </row>
    <row r="10876" spans="1:6" x14ac:dyDescent="0.2">
      <c r="A10876" s="202" t="s">
        <v>17967</v>
      </c>
      <c r="B10876" s="203">
        <v>84.01</v>
      </c>
      <c r="D10876" s="53" t="s">
        <v>16326</v>
      </c>
      <c r="E10876" s="55" t="s">
        <v>16325</v>
      </c>
      <c r="F10876" s="53" t="s">
        <v>430</v>
      </c>
    </row>
    <row r="10877" spans="1:6" x14ac:dyDescent="0.2">
      <c r="A10877" s="202" t="s">
        <v>17969</v>
      </c>
      <c r="B10877" s="203">
        <v>81.34</v>
      </c>
      <c r="D10877" s="53" t="s">
        <v>16327</v>
      </c>
      <c r="E10877" s="55" t="s">
        <v>16328</v>
      </c>
      <c r="F10877" s="53" t="s">
        <v>430</v>
      </c>
    </row>
    <row r="10878" spans="1:6" x14ac:dyDescent="0.2">
      <c r="A10878" s="202" t="s">
        <v>17970</v>
      </c>
      <c r="B10878" s="203">
        <v>60.47</v>
      </c>
      <c r="D10878" s="53" t="s">
        <v>16329</v>
      </c>
      <c r="E10878" s="55" t="s">
        <v>16328</v>
      </c>
      <c r="F10878" s="53" t="s">
        <v>430</v>
      </c>
    </row>
    <row r="10879" spans="1:6" x14ac:dyDescent="0.2">
      <c r="A10879" s="202" t="s">
        <v>17972</v>
      </c>
      <c r="B10879" s="203">
        <v>58.09</v>
      </c>
      <c r="D10879" s="53" t="s">
        <v>16330</v>
      </c>
      <c r="E10879" s="55" t="s">
        <v>16331</v>
      </c>
      <c r="F10879" s="53" t="s">
        <v>430</v>
      </c>
    </row>
    <row r="10880" spans="1:6" x14ac:dyDescent="0.2">
      <c r="A10880" s="202" t="s">
        <v>17973</v>
      </c>
      <c r="B10880" s="203">
        <v>78.709999999999994</v>
      </c>
      <c r="D10880" s="53" t="s">
        <v>16332</v>
      </c>
      <c r="E10880" s="55" t="s">
        <v>16331</v>
      </c>
      <c r="F10880" s="53" t="s">
        <v>430</v>
      </c>
    </row>
    <row r="10881" spans="1:6" x14ac:dyDescent="0.2">
      <c r="A10881" s="202" t="s">
        <v>17975</v>
      </c>
      <c r="B10881" s="203">
        <v>76.03</v>
      </c>
      <c r="D10881" s="53" t="s">
        <v>16333</v>
      </c>
      <c r="E10881" s="55" t="s">
        <v>16334</v>
      </c>
      <c r="F10881" s="53" t="s">
        <v>430</v>
      </c>
    </row>
    <row r="10882" spans="1:6" x14ac:dyDescent="0.2">
      <c r="A10882" s="202" t="s">
        <v>17976</v>
      </c>
      <c r="B10882" s="203">
        <v>70.599999999999994</v>
      </c>
      <c r="D10882" s="53" t="s">
        <v>16335</v>
      </c>
      <c r="E10882" s="55" t="s">
        <v>16334</v>
      </c>
      <c r="F10882" s="53" t="s">
        <v>430</v>
      </c>
    </row>
    <row r="10883" spans="1:6" x14ac:dyDescent="0.2">
      <c r="A10883" s="202" t="s">
        <v>17978</v>
      </c>
      <c r="B10883" s="203">
        <v>68.22</v>
      </c>
      <c r="D10883" s="53" t="s">
        <v>16336</v>
      </c>
      <c r="E10883" s="55" t="s">
        <v>16337</v>
      </c>
      <c r="F10883" s="53" t="s">
        <v>1147</v>
      </c>
    </row>
    <row r="10884" spans="1:6" x14ac:dyDescent="0.2">
      <c r="A10884" s="202" t="s">
        <v>17979</v>
      </c>
      <c r="B10884" s="203">
        <v>88.84</v>
      </c>
      <c r="D10884" s="53" t="s">
        <v>16338</v>
      </c>
      <c r="E10884" s="55" t="s">
        <v>16337</v>
      </c>
      <c r="F10884" s="53" t="s">
        <v>1147</v>
      </c>
    </row>
    <row r="10885" spans="1:6" x14ac:dyDescent="0.2">
      <c r="A10885" s="202" t="s">
        <v>17981</v>
      </c>
      <c r="B10885" s="203">
        <v>86.17</v>
      </c>
      <c r="D10885" s="53" t="s">
        <v>16339</v>
      </c>
      <c r="E10885" s="55" t="s">
        <v>16340</v>
      </c>
      <c r="F10885" s="53" t="s">
        <v>1147</v>
      </c>
    </row>
    <row r="10886" spans="1:6" x14ac:dyDescent="0.2">
      <c r="A10886" s="202" t="s">
        <v>17982</v>
      </c>
      <c r="B10886" s="203">
        <v>69.400000000000006</v>
      </c>
      <c r="D10886" s="53" t="s">
        <v>16341</v>
      </c>
      <c r="E10886" s="55" t="s">
        <v>16340</v>
      </c>
      <c r="F10886" s="53" t="s">
        <v>1147</v>
      </c>
    </row>
    <row r="10887" spans="1:6" x14ac:dyDescent="0.2">
      <c r="A10887" s="202" t="s">
        <v>17984</v>
      </c>
      <c r="B10887" s="203">
        <v>67.02</v>
      </c>
      <c r="D10887" s="53" t="s">
        <v>16342</v>
      </c>
      <c r="E10887" s="55" t="s">
        <v>16343</v>
      </c>
      <c r="F10887" s="53" t="s">
        <v>1147</v>
      </c>
    </row>
    <row r="10888" spans="1:6" x14ac:dyDescent="0.2">
      <c r="A10888" s="202" t="s">
        <v>17985</v>
      </c>
      <c r="B10888" s="203">
        <v>87.65</v>
      </c>
      <c r="D10888" s="53" t="s">
        <v>16344</v>
      </c>
      <c r="E10888" s="55" t="s">
        <v>16343</v>
      </c>
      <c r="F10888" s="53" t="s">
        <v>1147</v>
      </c>
    </row>
    <row r="10889" spans="1:6" x14ac:dyDescent="0.2">
      <c r="A10889" s="202" t="s">
        <v>17987</v>
      </c>
      <c r="B10889" s="203">
        <v>84.97</v>
      </c>
      <c r="D10889" s="53" t="s">
        <v>16345</v>
      </c>
      <c r="E10889" s="55" t="s">
        <v>16346</v>
      </c>
      <c r="F10889" s="53" t="s">
        <v>1147</v>
      </c>
    </row>
    <row r="10890" spans="1:6" x14ac:dyDescent="0.2">
      <c r="A10890" s="202" t="s">
        <v>17988</v>
      </c>
      <c r="B10890" s="203">
        <v>63.86</v>
      </c>
      <c r="D10890" s="53" t="s">
        <v>16347</v>
      </c>
      <c r="E10890" s="55" t="s">
        <v>16346</v>
      </c>
      <c r="F10890" s="53" t="s">
        <v>1147</v>
      </c>
    </row>
    <row r="10891" spans="1:6" x14ac:dyDescent="0.2">
      <c r="A10891" s="202" t="s">
        <v>17990</v>
      </c>
      <c r="B10891" s="203">
        <v>61.48</v>
      </c>
      <c r="D10891" s="53" t="s">
        <v>16348</v>
      </c>
      <c r="E10891" s="55" t="s">
        <v>16349</v>
      </c>
      <c r="F10891" s="53" t="s">
        <v>1147</v>
      </c>
    </row>
    <row r="10892" spans="1:6" x14ac:dyDescent="0.2">
      <c r="A10892" s="202" t="s">
        <v>17991</v>
      </c>
      <c r="B10892" s="203">
        <v>82.1</v>
      </c>
      <c r="D10892" s="53" t="s">
        <v>16350</v>
      </c>
      <c r="E10892" s="55" t="s">
        <v>16349</v>
      </c>
      <c r="F10892" s="53" t="s">
        <v>1147</v>
      </c>
    </row>
    <row r="10893" spans="1:6" x14ac:dyDescent="0.2">
      <c r="A10893" s="202" t="s">
        <v>17993</v>
      </c>
      <c r="B10893" s="203">
        <v>79.42</v>
      </c>
      <c r="D10893" s="53" t="s">
        <v>16351</v>
      </c>
      <c r="E10893" s="55" t="s">
        <v>16352</v>
      </c>
      <c r="F10893" s="53" t="s">
        <v>1147</v>
      </c>
    </row>
    <row r="10894" spans="1:6" x14ac:dyDescent="0.2">
      <c r="A10894" s="202" t="s">
        <v>17994</v>
      </c>
      <c r="B10894" s="203">
        <v>73.989999999999995</v>
      </c>
      <c r="D10894" s="53" t="s">
        <v>16353</v>
      </c>
      <c r="E10894" s="55" t="s">
        <v>16352</v>
      </c>
      <c r="F10894" s="53" t="s">
        <v>1147</v>
      </c>
    </row>
    <row r="10895" spans="1:6" x14ac:dyDescent="0.2">
      <c r="A10895" s="202" t="s">
        <v>17996</v>
      </c>
      <c r="B10895" s="203">
        <v>71.61</v>
      </c>
      <c r="D10895" s="53" t="s">
        <v>16354</v>
      </c>
      <c r="E10895" s="55" t="s">
        <v>16355</v>
      </c>
      <c r="F10895" s="53" t="s">
        <v>1147</v>
      </c>
    </row>
    <row r="10896" spans="1:6" x14ac:dyDescent="0.2">
      <c r="A10896" s="202" t="s">
        <v>17997</v>
      </c>
      <c r="B10896" s="203">
        <v>92.23</v>
      </c>
      <c r="D10896" s="53" t="s">
        <v>16356</v>
      </c>
      <c r="E10896" s="55" t="s">
        <v>16355</v>
      </c>
      <c r="F10896" s="53" t="s">
        <v>1147</v>
      </c>
    </row>
    <row r="10897" spans="1:6" x14ac:dyDescent="0.2">
      <c r="A10897" s="202" t="s">
        <v>17999</v>
      </c>
      <c r="B10897" s="203">
        <v>89.56</v>
      </c>
      <c r="D10897" s="53" t="s">
        <v>16357</v>
      </c>
      <c r="E10897" s="55" t="s">
        <v>16358</v>
      </c>
      <c r="F10897" s="53" t="s">
        <v>1147</v>
      </c>
    </row>
    <row r="10898" spans="1:6" x14ac:dyDescent="0.2">
      <c r="A10898" s="202" t="s">
        <v>18000</v>
      </c>
      <c r="B10898" s="203">
        <v>72.790000000000006</v>
      </c>
      <c r="D10898" s="53" t="s">
        <v>16359</v>
      </c>
      <c r="E10898" s="55" t="s">
        <v>16358</v>
      </c>
      <c r="F10898" s="53" t="s">
        <v>1147</v>
      </c>
    </row>
    <row r="10899" spans="1:6" x14ac:dyDescent="0.2">
      <c r="A10899" s="202" t="s">
        <v>18002</v>
      </c>
      <c r="B10899" s="203">
        <v>70.41</v>
      </c>
      <c r="D10899" s="53" t="s">
        <v>16360</v>
      </c>
      <c r="E10899" s="55" t="s">
        <v>16361</v>
      </c>
      <c r="F10899" s="53" t="s">
        <v>1147</v>
      </c>
    </row>
    <row r="10900" spans="1:6" x14ac:dyDescent="0.2">
      <c r="A10900" s="202" t="s">
        <v>18003</v>
      </c>
      <c r="B10900" s="203">
        <v>91.04</v>
      </c>
      <c r="D10900" s="53" t="s">
        <v>16362</v>
      </c>
      <c r="E10900" s="55" t="s">
        <v>16361</v>
      </c>
      <c r="F10900" s="53" t="s">
        <v>1147</v>
      </c>
    </row>
    <row r="10901" spans="1:6" x14ac:dyDescent="0.2">
      <c r="A10901" s="202" t="s">
        <v>18005</v>
      </c>
      <c r="B10901" s="203">
        <v>88.36</v>
      </c>
      <c r="D10901" s="53" t="s">
        <v>16363</v>
      </c>
      <c r="E10901" s="55" t="s">
        <v>16364</v>
      </c>
      <c r="F10901" s="53" t="s">
        <v>1147</v>
      </c>
    </row>
    <row r="10902" spans="1:6" x14ac:dyDescent="0.2">
      <c r="A10902" s="202" t="s">
        <v>18006</v>
      </c>
      <c r="B10902" s="203">
        <v>49.17</v>
      </c>
      <c r="D10902" s="53" t="s">
        <v>16365</v>
      </c>
      <c r="E10902" s="55" t="s">
        <v>16364</v>
      </c>
      <c r="F10902" s="53" t="s">
        <v>1147</v>
      </c>
    </row>
    <row r="10903" spans="1:6" x14ac:dyDescent="0.2">
      <c r="A10903" s="202" t="s">
        <v>18008</v>
      </c>
      <c r="B10903" s="203">
        <v>47.59</v>
      </c>
      <c r="D10903" s="53" t="s">
        <v>16366</v>
      </c>
      <c r="E10903" s="55" t="s">
        <v>16367</v>
      </c>
      <c r="F10903" s="53" t="s">
        <v>1147</v>
      </c>
    </row>
    <row r="10904" spans="1:6" x14ac:dyDescent="0.2">
      <c r="A10904" s="202" t="s">
        <v>18009</v>
      </c>
      <c r="B10904" s="203">
        <v>67.41</v>
      </c>
      <c r="D10904" s="53" t="s">
        <v>16368</v>
      </c>
      <c r="E10904" s="55" t="s">
        <v>16367</v>
      </c>
      <c r="F10904" s="53" t="s">
        <v>1147</v>
      </c>
    </row>
    <row r="10905" spans="1:6" x14ac:dyDescent="0.2">
      <c r="A10905" s="202" t="s">
        <v>18011</v>
      </c>
      <c r="B10905" s="203">
        <v>65.53</v>
      </c>
      <c r="D10905" s="53" t="s">
        <v>16369</v>
      </c>
      <c r="E10905" s="55" t="s">
        <v>16370</v>
      </c>
      <c r="F10905" s="53" t="s">
        <v>1147</v>
      </c>
    </row>
    <row r="10906" spans="1:6" x14ac:dyDescent="0.2">
      <c r="A10906" s="202" t="s">
        <v>18012</v>
      </c>
      <c r="B10906" s="203">
        <v>59.3</v>
      </c>
      <c r="D10906" s="53" t="s">
        <v>16371</v>
      </c>
      <c r="E10906" s="55" t="s">
        <v>16370</v>
      </c>
      <c r="F10906" s="53" t="s">
        <v>1147</v>
      </c>
    </row>
    <row r="10907" spans="1:6" x14ac:dyDescent="0.2">
      <c r="A10907" s="202" t="s">
        <v>18014</v>
      </c>
      <c r="B10907" s="203">
        <v>57.72</v>
      </c>
      <c r="D10907" s="53" t="s">
        <v>16372</v>
      </c>
      <c r="E10907" s="55" t="s">
        <v>16373</v>
      </c>
      <c r="F10907" s="53" t="s">
        <v>1147</v>
      </c>
    </row>
    <row r="10908" spans="1:6" x14ac:dyDescent="0.2">
      <c r="A10908" s="202" t="s">
        <v>18015</v>
      </c>
      <c r="B10908" s="203">
        <v>77.55</v>
      </c>
      <c r="D10908" s="53" t="s">
        <v>16374</v>
      </c>
      <c r="E10908" s="55" t="s">
        <v>16373</v>
      </c>
      <c r="F10908" s="53" t="s">
        <v>1147</v>
      </c>
    </row>
    <row r="10909" spans="1:6" x14ac:dyDescent="0.2">
      <c r="A10909" s="202" t="s">
        <v>18017</v>
      </c>
      <c r="B10909" s="203">
        <v>75.66</v>
      </c>
      <c r="D10909" s="53" t="s">
        <v>16375</v>
      </c>
      <c r="E10909" s="55" t="s">
        <v>16376</v>
      </c>
      <c r="F10909" s="53" t="s">
        <v>1147</v>
      </c>
    </row>
    <row r="10910" spans="1:6" x14ac:dyDescent="0.2">
      <c r="A10910" s="202" t="s">
        <v>18018</v>
      </c>
      <c r="B10910" s="203">
        <v>58.11</v>
      </c>
      <c r="D10910" s="53" t="s">
        <v>16377</v>
      </c>
      <c r="E10910" s="55" t="s">
        <v>16376</v>
      </c>
      <c r="F10910" s="53" t="s">
        <v>1147</v>
      </c>
    </row>
    <row r="10911" spans="1:6" x14ac:dyDescent="0.2">
      <c r="A10911" s="202" t="s">
        <v>18020</v>
      </c>
      <c r="B10911" s="203">
        <v>56.52</v>
      </c>
      <c r="D10911" s="53" t="s">
        <v>16378</v>
      </c>
      <c r="E10911" s="55" t="s">
        <v>16379</v>
      </c>
      <c r="F10911" s="53" t="s">
        <v>1147</v>
      </c>
    </row>
    <row r="10912" spans="1:6" x14ac:dyDescent="0.2">
      <c r="A10912" s="202" t="s">
        <v>18021</v>
      </c>
      <c r="B10912" s="203">
        <v>76.349999999999994</v>
      </c>
      <c r="D10912" s="53" t="s">
        <v>16380</v>
      </c>
      <c r="E10912" s="55" t="s">
        <v>16379</v>
      </c>
      <c r="F10912" s="53" t="s">
        <v>1147</v>
      </c>
    </row>
    <row r="10913" spans="1:6" x14ac:dyDescent="0.2">
      <c r="A10913" s="202" t="s">
        <v>18023</v>
      </c>
      <c r="B10913" s="203">
        <v>74.47</v>
      </c>
      <c r="D10913" s="53" t="s">
        <v>16381</v>
      </c>
      <c r="E10913" s="55" t="s">
        <v>16382</v>
      </c>
      <c r="F10913" s="53" t="s">
        <v>1147</v>
      </c>
    </row>
    <row r="10914" spans="1:6" x14ac:dyDescent="0.2">
      <c r="A10914" s="202" t="s">
        <v>18024</v>
      </c>
      <c r="B10914" s="203">
        <v>52.81</v>
      </c>
      <c r="D10914" s="53" t="s">
        <v>16383</v>
      </c>
      <c r="E10914" s="55" t="s">
        <v>16382</v>
      </c>
      <c r="F10914" s="53" t="s">
        <v>1147</v>
      </c>
    </row>
    <row r="10915" spans="1:6" x14ac:dyDescent="0.2">
      <c r="A10915" s="202" t="s">
        <v>18026</v>
      </c>
      <c r="B10915" s="203">
        <v>51.22</v>
      </c>
      <c r="D10915" s="53" t="s">
        <v>16384</v>
      </c>
      <c r="E10915" s="55" t="s">
        <v>16385</v>
      </c>
      <c r="F10915" s="53" t="s">
        <v>1147</v>
      </c>
    </row>
    <row r="10916" spans="1:6" x14ac:dyDescent="0.2">
      <c r="A10916" s="202" t="s">
        <v>18027</v>
      </c>
      <c r="B10916" s="203">
        <v>71.05</v>
      </c>
      <c r="D10916" s="53" t="s">
        <v>16386</v>
      </c>
      <c r="E10916" s="55" t="s">
        <v>16385</v>
      </c>
      <c r="F10916" s="53" t="s">
        <v>1147</v>
      </c>
    </row>
    <row r="10917" spans="1:6" x14ac:dyDescent="0.2">
      <c r="A10917" s="202" t="s">
        <v>18029</v>
      </c>
      <c r="B10917" s="203">
        <v>69.16</v>
      </c>
      <c r="D10917" s="53" t="s">
        <v>16387</v>
      </c>
      <c r="E10917" s="55" t="s">
        <v>16388</v>
      </c>
      <c r="F10917" s="53" t="s">
        <v>1147</v>
      </c>
    </row>
    <row r="10918" spans="1:6" x14ac:dyDescent="0.2">
      <c r="A10918" s="202" t="s">
        <v>18030</v>
      </c>
      <c r="B10918" s="203">
        <v>62.94</v>
      </c>
      <c r="D10918" s="53" t="s">
        <v>16389</v>
      </c>
      <c r="E10918" s="55" t="s">
        <v>16388</v>
      </c>
      <c r="F10918" s="53" t="s">
        <v>1147</v>
      </c>
    </row>
    <row r="10919" spans="1:6" x14ac:dyDescent="0.2">
      <c r="A10919" s="202" t="s">
        <v>18032</v>
      </c>
      <c r="B10919" s="203">
        <v>61.35</v>
      </c>
      <c r="D10919" s="53" t="s">
        <v>16390</v>
      </c>
      <c r="E10919" s="55" t="s">
        <v>16391</v>
      </c>
      <c r="F10919" s="53" t="s">
        <v>1147</v>
      </c>
    </row>
    <row r="10920" spans="1:6" x14ac:dyDescent="0.2">
      <c r="A10920" s="202" t="s">
        <v>18033</v>
      </c>
      <c r="B10920" s="203">
        <v>81.180000000000007</v>
      </c>
      <c r="D10920" s="53" t="s">
        <v>16392</v>
      </c>
      <c r="E10920" s="55" t="s">
        <v>16391</v>
      </c>
      <c r="F10920" s="53" t="s">
        <v>1147</v>
      </c>
    </row>
    <row r="10921" spans="1:6" x14ac:dyDescent="0.2">
      <c r="A10921" s="202" t="s">
        <v>18035</v>
      </c>
      <c r="B10921" s="203">
        <v>79.3</v>
      </c>
      <c r="D10921" s="53" t="s">
        <v>16393</v>
      </c>
      <c r="E10921" s="55" t="s">
        <v>16394</v>
      </c>
      <c r="F10921" s="53" t="s">
        <v>1147</v>
      </c>
    </row>
    <row r="10922" spans="1:6" x14ac:dyDescent="0.2">
      <c r="A10922" s="202" t="s">
        <v>18036</v>
      </c>
      <c r="B10922" s="203">
        <v>61.74</v>
      </c>
      <c r="D10922" s="53" t="s">
        <v>16395</v>
      </c>
      <c r="E10922" s="55" t="s">
        <v>16394</v>
      </c>
      <c r="F10922" s="53" t="s">
        <v>1147</v>
      </c>
    </row>
    <row r="10923" spans="1:6" x14ac:dyDescent="0.2">
      <c r="A10923" s="202" t="s">
        <v>18038</v>
      </c>
      <c r="B10923" s="203">
        <v>60.15</v>
      </c>
      <c r="D10923" s="53" t="s">
        <v>16396</v>
      </c>
      <c r="E10923" s="55" t="s">
        <v>16397</v>
      </c>
      <c r="F10923" s="53" t="s">
        <v>1147</v>
      </c>
    </row>
    <row r="10924" spans="1:6" x14ac:dyDescent="0.2">
      <c r="A10924" s="202" t="s">
        <v>18039</v>
      </c>
      <c r="B10924" s="203">
        <v>79.98</v>
      </c>
      <c r="D10924" s="53" t="s">
        <v>16398</v>
      </c>
      <c r="E10924" s="55" t="s">
        <v>16397</v>
      </c>
      <c r="F10924" s="53" t="s">
        <v>1147</v>
      </c>
    </row>
    <row r="10925" spans="1:6" x14ac:dyDescent="0.2">
      <c r="A10925" s="202" t="s">
        <v>18041</v>
      </c>
      <c r="B10925" s="203">
        <v>78.099999999999994</v>
      </c>
      <c r="D10925" s="53" t="s">
        <v>16399</v>
      </c>
      <c r="E10925" s="55" t="s">
        <v>16400</v>
      </c>
      <c r="F10925" s="53" t="s">
        <v>1147</v>
      </c>
    </row>
    <row r="10926" spans="1:6" x14ac:dyDescent="0.2">
      <c r="A10926" s="202" t="s">
        <v>18042</v>
      </c>
      <c r="B10926" s="203">
        <v>56.2</v>
      </c>
      <c r="D10926" s="53" t="s">
        <v>16401</v>
      </c>
      <c r="E10926" s="55" t="s">
        <v>16400</v>
      </c>
      <c r="F10926" s="53" t="s">
        <v>1147</v>
      </c>
    </row>
    <row r="10927" spans="1:6" x14ac:dyDescent="0.2">
      <c r="A10927" s="202" t="s">
        <v>18044</v>
      </c>
      <c r="B10927" s="203">
        <v>54.61</v>
      </c>
      <c r="D10927" s="53" t="s">
        <v>16402</v>
      </c>
      <c r="E10927" s="55" t="s">
        <v>16403</v>
      </c>
      <c r="F10927" s="53" t="s">
        <v>1147</v>
      </c>
    </row>
    <row r="10928" spans="1:6" x14ac:dyDescent="0.2">
      <c r="A10928" s="202" t="s">
        <v>18045</v>
      </c>
      <c r="B10928" s="203">
        <v>74.44</v>
      </c>
      <c r="D10928" s="53" t="s">
        <v>16404</v>
      </c>
      <c r="E10928" s="55" t="s">
        <v>16403</v>
      </c>
      <c r="F10928" s="53" t="s">
        <v>1147</v>
      </c>
    </row>
    <row r="10929" spans="1:6" x14ac:dyDescent="0.2">
      <c r="A10929" s="202" t="s">
        <v>18047</v>
      </c>
      <c r="B10929" s="203">
        <v>72.56</v>
      </c>
      <c r="D10929" s="53" t="s">
        <v>16405</v>
      </c>
      <c r="E10929" s="55" t="s">
        <v>16406</v>
      </c>
      <c r="F10929" s="53" t="s">
        <v>1147</v>
      </c>
    </row>
    <row r="10930" spans="1:6" x14ac:dyDescent="0.2">
      <c r="A10930" s="202" t="s">
        <v>18048</v>
      </c>
      <c r="B10930" s="203">
        <v>66.33</v>
      </c>
      <c r="D10930" s="53" t="s">
        <v>16407</v>
      </c>
      <c r="E10930" s="55" t="s">
        <v>16406</v>
      </c>
      <c r="F10930" s="53" t="s">
        <v>1147</v>
      </c>
    </row>
    <row r="10931" spans="1:6" x14ac:dyDescent="0.2">
      <c r="A10931" s="202" t="s">
        <v>18050</v>
      </c>
      <c r="B10931" s="203">
        <v>64.739999999999995</v>
      </c>
      <c r="D10931" s="53" t="s">
        <v>16408</v>
      </c>
      <c r="E10931" s="55" t="s">
        <v>16409</v>
      </c>
      <c r="F10931" s="53" t="s">
        <v>1147</v>
      </c>
    </row>
    <row r="10932" spans="1:6" x14ac:dyDescent="0.2">
      <c r="A10932" s="202" t="s">
        <v>18051</v>
      </c>
      <c r="B10932" s="203">
        <v>84.57</v>
      </c>
      <c r="D10932" s="53" t="s">
        <v>16410</v>
      </c>
      <c r="E10932" s="55" t="s">
        <v>16409</v>
      </c>
      <c r="F10932" s="53" t="s">
        <v>1147</v>
      </c>
    </row>
    <row r="10933" spans="1:6" x14ac:dyDescent="0.2">
      <c r="A10933" s="202" t="s">
        <v>18053</v>
      </c>
      <c r="B10933" s="203">
        <v>82.69</v>
      </c>
      <c r="D10933" s="53" t="s">
        <v>16411</v>
      </c>
      <c r="E10933" s="55" t="s">
        <v>16412</v>
      </c>
      <c r="F10933" s="53" t="s">
        <v>1147</v>
      </c>
    </row>
    <row r="10934" spans="1:6" x14ac:dyDescent="0.2">
      <c r="A10934" s="202" t="s">
        <v>18054</v>
      </c>
      <c r="B10934" s="203">
        <v>65.13</v>
      </c>
      <c r="D10934" s="53" t="s">
        <v>16413</v>
      </c>
      <c r="E10934" s="55" t="s">
        <v>16412</v>
      </c>
      <c r="F10934" s="53" t="s">
        <v>1147</v>
      </c>
    </row>
    <row r="10935" spans="1:6" x14ac:dyDescent="0.2">
      <c r="A10935" s="202" t="s">
        <v>18056</v>
      </c>
      <c r="B10935" s="203">
        <v>63.55</v>
      </c>
      <c r="D10935" s="53" t="s">
        <v>16414</v>
      </c>
      <c r="E10935" s="55" t="s">
        <v>16415</v>
      </c>
      <c r="F10935" s="53" t="s">
        <v>1147</v>
      </c>
    </row>
    <row r="10936" spans="1:6" x14ac:dyDescent="0.2">
      <c r="A10936" s="202" t="s">
        <v>18057</v>
      </c>
      <c r="B10936" s="203">
        <v>83.37</v>
      </c>
      <c r="D10936" s="53" t="s">
        <v>16416</v>
      </c>
      <c r="E10936" s="55" t="s">
        <v>16415</v>
      </c>
      <c r="F10936" s="53" t="s">
        <v>1147</v>
      </c>
    </row>
    <row r="10937" spans="1:6" x14ac:dyDescent="0.2">
      <c r="A10937" s="202" t="s">
        <v>18059</v>
      </c>
      <c r="B10937" s="203">
        <v>81.489999999999995</v>
      </c>
      <c r="D10937" s="53" t="s">
        <v>16417</v>
      </c>
      <c r="E10937" s="55" t="s">
        <v>16418</v>
      </c>
      <c r="F10937" s="53" t="s">
        <v>1147</v>
      </c>
    </row>
    <row r="10938" spans="1:6" x14ac:dyDescent="0.2">
      <c r="A10938" s="202" t="s">
        <v>18060</v>
      </c>
      <c r="B10938" s="203">
        <v>66.36</v>
      </c>
      <c r="D10938" s="53" t="s">
        <v>16419</v>
      </c>
      <c r="E10938" s="55" t="s">
        <v>16418</v>
      </c>
      <c r="F10938" s="53" t="s">
        <v>1147</v>
      </c>
    </row>
    <row r="10939" spans="1:6" x14ac:dyDescent="0.2">
      <c r="A10939" s="202" t="s">
        <v>18062</v>
      </c>
      <c r="B10939" s="203">
        <v>64.77</v>
      </c>
      <c r="D10939" s="53" t="s">
        <v>16420</v>
      </c>
      <c r="E10939" s="55" t="s">
        <v>16421</v>
      </c>
      <c r="F10939" s="53" t="s">
        <v>1147</v>
      </c>
    </row>
    <row r="10940" spans="1:6" x14ac:dyDescent="0.2">
      <c r="A10940" s="202" t="s">
        <v>18063</v>
      </c>
      <c r="B10940" s="203">
        <v>84.6</v>
      </c>
      <c r="D10940" s="53" t="s">
        <v>16422</v>
      </c>
      <c r="E10940" s="55" t="s">
        <v>16421</v>
      </c>
      <c r="F10940" s="53" t="s">
        <v>1147</v>
      </c>
    </row>
    <row r="10941" spans="1:6" x14ac:dyDescent="0.2">
      <c r="A10941" s="202" t="s">
        <v>18065</v>
      </c>
      <c r="B10941" s="203">
        <v>82.72</v>
      </c>
      <c r="D10941" s="53" t="s">
        <v>16423</v>
      </c>
      <c r="E10941" s="55" t="s">
        <v>16424</v>
      </c>
      <c r="F10941" s="53" t="s">
        <v>201</v>
      </c>
    </row>
    <row r="10942" spans="1:6" x14ac:dyDescent="0.2">
      <c r="A10942" s="202" t="s">
        <v>18066</v>
      </c>
      <c r="B10942" s="203">
        <v>86.62</v>
      </c>
      <c r="D10942" s="53" t="s">
        <v>16425</v>
      </c>
      <c r="E10942" s="55" t="s">
        <v>16424</v>
      </c>
      <c r="F10942" s="53" t="s">
        <v>201</v>
      </c>
    </row>
    <row r="10943" spans="1:6" x14ac:dyDescent="0.2">
      <c r="A10943" s="202" t="s">
        <v>18068</v>
      </c>
      <c r="B10943" s="203">
        <v>85.04</v>
      </c>
      <c r="D10943" s="53" t="s">
        <v>16426</v>
      </c>
      <c r="E10943" s="55" t="s">
        <v>16427</v>
      </c>
      <c r="F10943" s="53" t="s">
        <v>201</v>
      </c>
    </row>
    <row r="10944" spans="1:6" x14ac:dyDescent="0.2">
      <c r="A10944" s="202" t="s">
        <v>18069</v>
      </c>
      <c r="B10944" s="203">
        <v>104.87</v>
      </c>
      <c r="D10944" s="53" t="s">
        <v>16428</v>
      </c>
      <c r="E10944" s="55" t="s">
        <v>16427</v>
      </c>
      <c r="F10944" s="53" t="s">
        <v>201</v>
      </c>
    </row>
    <row r="10945" spans="1:6" x14ac:dyDescent="0.2">
      <c r="A10945" s="202" t="s">
        <v>18071</v>
      </c>
      <c r="B10945" s="203">
        <v>102.98</v>
      </c>
      <c r="D10945" s="53" t="s">
        <v>16429</v>
      </c>
      <c r="E10945" s="55" t="s">
        <v>16430</v>
      </c>
      <c r="F10945" s="53" t="s">
        <v>1147</v>
      </c>
    </row>
    <row r="10946" spans="1:6" x14ac:dyDescent="0.2">
      <c r="A10946" s="202" t="s">
        <v>18072</v>
      </c>
      <c r="B10946" s="203">
        <v>84.23</v>
      </c>
      <c r="D10946" s="53" t="s">
        <v>16431</v>
      </c>
      <c r="E10946" s="55" t="s">
        <v>16430</v>
      </c>
      <c r="F10946" s="53" t="s">
        <v>1147</v>
      </c>
    </row>
    <row r="10947" spans="1:6" x14ac:dyDescent="0.2">
      <c r="A10947" s="202" t="s">
        <v>18074</v>
      </c>
      <c r="B10947" s="203">
        <v>82.64</v>
      </c>
      <c r="D10947" s="53" t="s">
        <v>16432</v>
      </c>
      <c r="E10947" s="55" t="s">
        <v>16433</v>
      </c>
      <c r="F10947" s="53" t="s">
        <v>1147</v>
      </c>
    </row>
    <row r="10948" spans="1:6" x14ac:dyDescent="0.2">
      <c r="A10948" s="202" t="s">
        <v>18075</v>
      </c>
      <c r="B10948" s="203">
        <v>102.47</v>
      </c>
      <c r="D10948" s="53" t="s">
        <v>16434</v>
      </c>
      <c r="E10948" s="55" t="s">
        <v>16433</v>
      </c>
      <c r="F10948" s="53" t="s">
        <v>1147</v>
      </c>
    </row>
    <row r="10949" spans="1:6" x14ac:dyDescent="0.2">
      <c r="A10949" s="202" t="s">
        <v>18077</v>
      </c>
      <c r="B10949" s="203">
        <v>100.59</v>
      </c>
      <c r="D10949" s="53" t="s">
        <v>16435</v>
      </c>
      <c r="E10949" s="55" t="s">
        <v>16436</v>
      </c>
      <c r="F10949" s="53" t="s">
        <v>1147</v>
      </c>
    </row>
    <row r="10950" spans="1:6" x14ac:dyDescent="0.2">
      <c r="A10950" s="202" t="s">
        <v>18078</v>
      </c>
      <c r="B10950" s="203">
        <v>69.989999999999995</v>
      </c>
      <c r="D10950" s="53" t="s">
        <v>16437</v>
      </c>
      <c r="E10950" s="55" t="s">
        <v>16436</v>
      </c>
      <c r="F10950" s="53" t="s">
        <v>1147</v>
      </c>
    </row>
    <row r="10951" spans="1:6" x14ac:dyDescent="0.2">
      <c r="A10951" s="202" t="s">
        <v>18080</v>
      </c>
      <c r="B10951" s="203">
        <v>68.400000000000006</v>
      </c>
      <c r="D10951" s="53" t="s">
        <v>16438</v>
      </c>
      <c r="E10951" s="55" t="s">
        <v>16439</v>
      </c>
      <c r="F10951" s="53" t="s">
        <v>1147</v>
      </c>
    </row>
    <row r="10952" spans="1:6" x14ac:dyDescent="0.2">
      <c r="A10952" s="202" t="s">
        <v>18081</v>
      </c>
      <c r="B10952" s="203">
        <v>88.23</v>
      </c>
      <c r="D10952" s="53" t="s">
        <v>16440</v>
      </c>
      <c r="E10952" s="55" t="s">
        <v>16439</v>
      </c>
      <c r="F10952" s="53" t="s">
        <v>1147</v>
      </c>
    </row>
    <row r="10953" spans="1:6" x14ac:dyDescent="0.2">
      <c r="A10953" s="202" t="s">
        <v>18083</v>
      </c>
      <c r="B10953" s="203">
        <v>86.35</v>
      </c>
      <c r="D10953" s="53" t="s">
        <v>16441</v>
      </c>
      <c r="E10953" s="55" t="s">
        <v>16442</v>
      </c>
      <c r="F10953" s="53" t="s">
        <v>1147</v>
      </c>
    </row>
    <row r="10954" spans="1:6" x14ac:dyDescent="0.2">
      <c r="A10954" s="202" t="s">
        <v>18084</v>
      </c>
      <c r="B10954" s="203">
        <v>90.26</v>
      </c>
      <c r="D10954" s="53" t="s">
        <v>16443</v>
      </c>
      <c r="E10954" s="55" t="s">
        <v>16442</v>
      </c>
      <c r="F10954" s="53" t="s">
        <v>1147</v>
      </c>
    </row>
    <row r="10955" spans="1:6" x14ac:dyDescent="0.2">
      <c r="A10955" s="202" t="s">
        <v>18086</v>
      </c>
      <c r="B10955" s="203">
        <v>88.67</v>
      </c>
      <c r="D10955" s="53" t="s">
        <v>16444</v>
      </c>
      <c r="E10955" s="55" t="s">
        <v>16445</v>
      </c>
      <c r="F10955" s="53" t="s">
        <v>1147</v>
      </c>
    </row>
    <row r="10956" spans="1:6" x14ac:dyDescent="0.2">
      <c r="A10956" s="202" t="s">
        <v>18087</v>
      </c>
      <c r="B10956" s="203">
        <v>108.5</v>
      </c>
      <c r="D10956" s="53" t="s">
        <v>16446</v>
      </c>
      <c r="E10956" s="55" t="s">
        <v>16445</v>
      </c>
      <c r="F10956" s="53" t="s">
        <v>1147</v>
      </c>
    </row>
    <row r="10957" spans="1:6" x14ac:dyDescent="0.2">
      <c r="A10957" s="202" t="s">
        <v>18089</v>
      </c>
      <c r="B10957" s="203">
        <v>106.61</v>
      </c>
      <c r="D10957" s="53" t="s">
        <v>16447</v>
      </c>
      <c r="E10957" s="55" t="s">
        <v>16448</v>
      </c>
      <c r="F10957" s="53" t="s">
        <v>16100</v>
      </c>
    </row>
    <row r="10958" spans="1:6" x14ac:dyDescent="0.2">
      <c r="A10958" s="202" t="s">
        <v>18090</v>
      </c>
      <c r="B10958" s="203">
        <v>87.86</v>
      </c>
      <c r="D10958" s="53" t="s">
        <v>16449</v>
      </c>
      <c r="E10958" s="55" t="s">
        <v>16448</v>
      </c>
      <c r="F10958" s="53" t="s">
        <v>16100</v>
      </c>
    </row>
    <row r="10959" spans="1:6" x14ac:dyDescent="0.2">
      <c r="A10959" s="202" t="s">
        <v>18092</v>
      </c>
      <c r="B10959" s="203">
        <v>86.28</v>
      </c>
      <c r="D10959" s="53" t="s">
        <v>16450</v>
      </c>
      <c r="E10959" s="55" t="s">
        <v>16451</v>
      </c>
      <c r="F10959" s="53" t="s">
        <v>16100</v>
      </c>
    </row>
    <row r="10960" spans="1:6" x14ac:dyDescent="0.2">
      <c r="A10960" s="202" t="s">
        <v>18093</v>
      </c>
      <c r="B10960" s="203">
        <v>106.1</v>
      </c>
      <c r="D10960" s="53" t="s">
        <v>16452</v>
      </c>
      <c r="E10960" s="55" t="s">
        <v>16451</v>
      </c>
      <c r="F10960" s="53" t="s">
        <v>16100</v>
      </c>
    </row>
    <row r="10961" spans="1:6" x14ac:dyDescent="0.2">
      <c r="A10961" s="202" t="s">
        <v>18095</v>
      </c>
      <c r="B10961" s="203">
        <v>104.22</v>
      </c>
      <c r="D10961" s="53" t="s">
        <v>16453</v>
      </c>
      <c r="E10961" s="55" t="s">
        <v>16454</v>
      </c>
      <c r="F10961" s="53" t="s">
        <v>4247</v>
      </c>
    </row>
    <row r="10962" spans="1:6" x14ac:dyDescent="0.2">
      <c r="A10962" s="202" t="s">
        <v>18096</v>
      </c>
      <c r="B10962" s="203">
        <v>73.38</v>
      </c>
      <c r="D10962" s="53" t="s">
        <v>16455</v>
      </c>
      <c r="E10962" s="55" t="s">
        <v>16454</v>
      </c>
      <c r="F10962" s="53" t="s">
        <v>4247</v>
      </c>
    </row>
    <row r="10963" spans="1:6" x14ac:dyDescent="0.2">
      <c r="A10963" s="202" t="s">
        <v>18098</v>
      </c>
      <c r="B10963" s="203">
        <v>71.8</v>
      </c>
      <c r="D10963" s="53" t="s">
        <v>16456</v>
      </c>
      <c r="E10963" s="55" t="s">
        <v>16457</v>
      </c>
      <c r="F10963" s="53" t="s">
        <v>1147</v>
      </c>
    </row>
    <row r="10964" spans="1:6" x14ac:dyDescent="0.2">
      <c r="A10964" s="202" t="s">
        <v>18099</v>
      </c>
      <c r="B10964" s="203">
        <v>91.62</v>
      </c>
      <c r="D10964" s="53" t="s">
        <v>16458</v>
      </c>
      <c r="E10964" s="55" t="s">
        <v>16457</v>
      </c>
      <c r="F10964" s="53" t="s">
        <v>1147</v>
      </c>
    </row>
    <row r="10965" spans="1:6" x14ac:dyDescent="0.2">
      <c r="A10965" s="202" t="s">
        <v>18101</v>
      </c>
      <c r="B10965" s="203">
        <v>89.74</v>
      </c>
      <c r="D10965" s="53" t="s">
        <v>16459</v>
      </c>
      <c r="E10965" s="55" t="s">
        <v>16460</v>
      </c>
      <c r="F10965" s="53" t="s">
        <v>83</v>
      </c>
    </row>
    <row r="10966" spans="1:6" x14ac:dyDescent="0.2">
      <c r="A10966" s="202" t="s">
        <v>18102</v>
      </c>
      <c r="B10966" s="203">
        <v>93.65</v>
      </c>
      <c r="D10966" s="53" t="s">
        <v>16461</v>
      </c>
      <c r="E10966" s="55" t="s">
        <v>16460</v>
      </c>
      <c r="F10966" s="53" t="s">
        <v>83</v>
      </c>
    </row>
    <row r="10967" spans="1:6" x14ac:dyDescent="0.2">
      <c r="A10967" s="202" t="s">
        <v>18104</v>
      </c>
      <c r="B10967" s="203">
        <v>92.06</v>
      </c>
      <c r="D10967" s="53" t="s">
        <v>16462</v>
      </c>
      <c r="E10967" s="55" t="s">
        <v>16463</v>
      </c>
      <c r="F10967" s="53" t="s">
        <v>1147</v>
      </c>
    </row>
    <row r="10968" spans="1:6" x14ac:dyDescent="0.2">
      <c r="A10968" s="202" t="s">
        <v>18105</v>
      </c>
      <c r="B10968" s="203">
        <v>111.89</v>
      </c>
      <c r="D10968" s="53" t="s">
        <v>16464</v>
      </c>
      <c r="E10968" s="55" t="s">
        <v>16463</v>
      </c>
      <c r="F10968" s="53" t="s">
        <v>1147</v>
      </c>
    </row>
    <row r="10969" spans="1:6" x14ac:dyDescent="0.2">
      <c r="A10969" s="202" t="s">
        <v>18107</v>
      </c>
      <c r="B10969" s="203">
        <v>110.01</v>
      </c>
      <c r="D10969" s="53" t="s">
        <v>16465</v>
      </c>
      <c r="E10969" s="55" t="s">
        <v>16466</v>
      </c>
      <c r="F10969" s="53" t="s">
        <v>1147</v>
      </c>
    </row>
    <row r="10970" spans="1:6" x14ac:dyDescent="0.2">
      <c r="A10970" s="202" t="s">
        <v>18108</v>
      </c>
      <c r="B10970" s="203">
        <v>91.25</v>
      </c>
      <c r="D10970" s="53" t="s">
        <v>16467</v>
      </c>
      <c r="E10970" s="55" t="s">
        <v>16466</v>
      </c>
      <c r="F10970" s="53" t="s">
        <v>1147</v>
      </c>
    </row>
    <row r="10971" spans="1:6" x14ac:dyDescent="0.2">
      <c r="A10971" s="202" t="s">
        <v>18110</v>
      </c>
      <c r="B10971" s="203">
        <v>89.67</v>
      </c>
      <c r="D10971" s="53" t="s">
        <v>16468</v>
      </c>
      <c r="E10971" s="55" t="s">
        <v>16469</v>
      </c>
      <c r="F10971" s="53" t="s">
        <v>1147</v>
      </c>
    </row>
    <row r="10972" spans="1:6" x14ac:dyDescent="0.2">
      <c r="A10972" s="202" t="s">
        <v>18111</v>
      </c>
      <c r="B10972" s="203">
        <v>109.5</v>
      </c>
      <c r="D10972" s="53" t="s">
        <v>16470</v>
      </c>
      <c r="E10972" s="55" t="s">
        <v>16469</v>
      </c>
      <c r="F10972" s="53" t="s">
        <v>1147</v>
      </c>
    </row>
    <row r="10973" spans="1:6" x14ac:dyDescent="0.2">
      <c r="A10973" s="202" t="s">
        <v>18113</v>
      </c>
      <c r="B10973" s="203">
        <v>107.61</v>
      </c>
      <c r="D10973" s="53" t="s">
        <v>16471</v>
      </c>
      <c r="E10973" s="55" t="s">
        <v>16472</v>
      </c>
      <c r="F10973" s="53" t="s">
        <v>1147</v>
      </c>
    </row>
    <row r="10974" spans="1:6" x14ac:dyDescent="0.2">
      <c r="A10974" s="202" t="s">
        <v>18114</v>
      </c>
      <c r="B10974" s="203">
        <v>56.03</v>
      </c>
      <c r="D10974" s="53" t="s">
        <v>16473</v>
      </c>
      <c r="E10974" s="55" t="s">
        <v>16472</v>
      </c>
      <c r="F10974" s="53" t="s">
        <v>1147</v>
      </c>
    </row>
    <row r="10975" spans="1:6" x14ac:dyDescent="0.2">
      <c r="A10975" s="202" t="s">
        <v>18116</v>
      </c>
      <c r="B10975" s="203">
        <v>50.63</v>
      </c>
      <c r="D10975" s="53" t="s">
        <v>16474</v>
      </c>
      <c r="E10975" s="55" t="s">
        <v>16475</v>
      </c>
      <c r="F10975" s="53" t="s">
        <v>201</v>
      </c>
    </row>
    <row r="10976" spans="1:6" x14ac:dyDescent="0.2">
      <c r="A10976" s="202" t="s">
        <v>18117</v>
      </c>
      <c r="B10976" s="203">
        <v>193.2</v>
      </c>
      <c r="D10976" s="53" t="s">
        <v>16476</v>
      </c>
      <c r="E10976" s="55" t="s">
        <v>16475</v>
      </c>
      <c r="F10976" s="53" t="s">
        <v>201</v>
      </c>
    </row>
    <row r="10977" spans="1:6" x14ac:dyDescent="0.2">
      <c r="A10977" s="202" t="s">
        <v>18119</v>
      </c>
      <c r="B10977" s="203">
        <v>182.55</v>
      </c>
      <c r="D10977" s="53" t="s">
        <v>16477</v>
      </c>
      <c r="E10977" s="55" t="s">
        <v>16478</v>
      </c>
      <c r="F10977" s="53" t="s">
        <v>201</v>
      </c>
    </row>
    <row r="10978" spans="1:6" x14ac:dyDescent="0.2">
      <c r="A10978" s="202" t="s">
        <v>18120</v>
      </c>
      <c r="B10978" s="203">
        <v>1200.72</v>
      </c>
      <c r="D10978" s="53" t="s">
        <v>16479</v>
      </c>
      <c r="E10978" s="55" t="s">
        <v>16478</v>
      </c>
      <c r="F10978" s="53" t="s">
        <v>201</v>
      </c>
    </row>
    <row r="10979" spans="1:6" x14ac:dyDescent="0.2">
      <c r="A10979" s="202" t="s">
        <v>18122</v>
      </c>
      <c r="B10979" s="203">
        <v>1190.07</v>
      </c>
      <c r="D10979" s="53" t="s">
        <v>16480</v>
      </c>
      <c r="E10979" s="55" t="s">
        <v>16481</v>
      </c>
      <c r="F10979" s="53" t="s">
        <v>201</v>
      </c>
    </row>
    <row r="10980" spans="1:6" x14ac:dyDescent="0.2">
      <c r="A10980" s="202" t="s">
        <v>18123</v>
      </c>
      <c r="B10980" s="203">
        <v>149.65</v>
      </c>
      <c r="D10980" s="53" t="s">
        <v>16482</v>
      </c>
      <c r="E10980" s="55" t="s">
        <v>16481</v>
      </c>
      <c r="F10980" s="53" t="s">
        <v>201</v>
      </c>
    </row>
    <row r="10981" spans="1:6" x14ac:dyDescent="0.2">
      <c r="A10981" s="202" t="s">
        <v>18125</v>
      </c>
      <c r="B10981" s="203">
        <v>144.52000000000001</v>
      </c>
      <c r="D10981" s="53" t="s">
        <v>16483</v>
      </c>
      <c r="E10981" s="55" t="s">
        <v>16484</v>
      </c>
      <c r="F10981" s="53" t="s">
        <v>201</v>
      </c>
    </row>
    <row r="10982" spans="1:6" x14ac:dyDescent="0.2">
      <c r="A10982" s="202" t="s">
        <v>18126</v>
      </c>
      <c r="B10982" s="203">
        <v>120.32</v>
      </c>
      <c r="D10982" s="53" t="s">
        <v>16485</v>
      </c>
      <c r="E10982" s="55" t="s">
        <v>16484</v>
      </c>
      <c r="F10982" s="53" t="s">
        <v>201</v>
      </c>
    </row>
    <row r="10983" spans="1:6" x14ac:dyDescent="0.2">
      <c r="A10983" s="202" t="s">
        <v>18128</v>
      </c>
      <c r="B10983" s="203">
        <v>110.7</v>
      </c>
      <c r="D10983" s="53" t="s">
        <v>16486</v>
      </c>
      <c r="E10983" s="55" t="s">
        <v>16487</v>
      </c>
      <c r="F10983" s="53" t="s">
        <v>201</v>
      </c>
    </row>
    <row r="10984" spans="1:6" x14ac:dyDescent="0.2">
      <c r="A10984" s="202" t="s">
        <v>18129</v>
      </c>
      <c r="B10984" s="203">
        <v>156.38</v>
      </c>
      <c r="D10984" s="53" t="s">
        <v>16488</v>
      </c>
      <c r="E10984" s="55" t="s">
        <v>16487</v>
      </c>
      <c r="F10984" s="53" t="s">
        <v>201</v>
      </c>
    </row>
    <row r="10985" spans="1:6" x14ac:dyDescent="0.2">
      <c r="A10985" s="202" t="s">
        <v>18131</v>
      </c>
      <c r="B10985" s="203">
        <v>141.94999999999999</v>
      </c>
      <c r="D10985" s="53" t="s">
        <v>16489</v>
      </c>
      <c r="E10985" s="55" t="s">
        <v>16490</v>
      </c>
      <c r="F10985" s="53" t="s">
        <v>201</v>
      </c>
    </row>
    <row r="10986" spans="1:6" x14ac:dyDescent="0.2">
      <c r="A10986" s="202" t="s">
        <v>18132</v>
      </c>
      <c r="B10986" s="203">
        <v>192.44</v>
      </c>
      <c r="D10986" s="53" t="s">
        <v>16491</v>
      </c>
      <c r="E10986" s="55" t="s">
        <v>16490</v>
      </c>
      <c r="F10986" s="53" t="s">
        <v>201</v>
      </c>
    </row>
    <row r="10987" spans="1:6" x14ac:dyDescent="0.2">
      <c r="A10987" s="202" t="s">
        <v>18134</v>
      </c>
      <c r="B10987" s="203">
        <v>173.2</v>
      </c>
      <c r="D10987" s="53" t="s">
        <v>16492</v>
      </c>
      <c r="E10987" s="55" t="s">
        <v>16493</v>
      </c>
      <c r="F10987" s="53" t="s">
        <v>201</v>
      </c>
    </row>
    <row r="10988" spans="1:6" x14ac:dyDescent="0.2">
      <c r="A10988" s="202" t="s">
        <v>18138</v>
      </c>
      <c r="B10988" s="203">
        <v>163.02000000000001</v>
      </c>
      <c r="D10988" s="53" t="s">
        <v>16494</v>
      </c>
      <c r="E10988" s="55" t="s">
        <v>16493</v>
      </c>
      <c r="F10988" s="53" t="s">
        <v>201</v>
      </c>
    </row>
    <row r="10989" spans="1:6" x14ac:dyDescent="0.2">
      <c r="A10989" s="202" t="s">
        <v>18140</v>
      </c>
      <c r="B10989" s="203">
        <v>162.02000000000001</v>
      </c>
      <c r="D10989" s="53" t="s">
        <v>16495</v>
      </c>
      <c r="E10989" s="55" t="s">
        <v>16496</v>
      </c>
      <c r="F10989" s="53" t="s">
        <v>201</v>
      </c>
    </row>
    <row r="10990" spans="1:6" x14ac:dyDescent="0.2">
      <c r="A10990" s="202" t="s">
        <v>18141</v>
      </c>
      <c r="B10990" s="203">
        <v>142.69</v>
      </c>
      <c r="D10990" s="53" t="s">
        <v>16497</v>
      </c>
      <c r="E10990" s="55" t="s">
        <v>16496</v>
      </c>
      <c r="F10990" s="53" t="s">
        <v>201</v>
      </c>
    </row>
    <row r="10991" spans="1:6" x14ac:dyDescent="0.2">
      <c r="A10991" s="202" t="s">
        <v>18143</v>
      </c>
      <c r="B10991" s="203">
        <v>141.69</v>
      </c>
      <c r="D10991" s="53" t="s">
        <v>16498</v>
      </c>
      <c r="E10991" s="55" t="s">
        <v>16499</v>
      </c>
      <c r="F10991" s="53" t="s">
        <v>201</v>
      </c>
    </row>
    <row r="10992" spans="1:6" x14ac:dyDescent="0.2">
      <c r="A10992" s="202" t="s">
        <v>18144</v>
      </c>
      <c r="B10992" s="203">
        <v>142.69</v>
      </c>
      <c r="D10992" s="53" t="s">
        <v>16500</v>
      </c>
      <c r="E10992" s="55" t="s">
        <v>16499</v>
      </c>
      <c r="F10992" s="53" t="s">
        <v>201</v>
      </c>
    </row>
    <row r="10993" spans="1:6" x14ac:dyDescent="0.2">
      <c r="A10993" s="202" t="s">
        <v>18146</v>
      </c>
      <c r="B10993" s="203">
        <v>141.69</v>
      </c>
      <c r="D10993" s="53" t="s">
        <v>16501</v>
      </c>
      <c r="E10993" s="55" t="s">
        <v>16502</v>
      </c>
      <c r="F10993" s="53" t="s">
        <v>201</v>
      </c>
    </row>
    <row r="10994" spans="1:6" x14ac:dyDescent="0.2">
      <c r="A10994" s="202" t="s">
        <v>18147</v>
      </c>
      <c r="B10994" s="203">
        <v>94.02</v>
      </c>
      <c r="D10994" s="53" t="s">
        <v>16503</v>
      </c>
      <c r="E10994" s="55" t="s">
        <v>16502</v>
      </c>
      <c r="F10994" s="53" t="s">
        <v>201</v>
      </c>
    </row>
    <row r="10995" spans="1:6" x14ac:dyDescent="0.2">
      <c r="A10995" s="202" t="s">
        <v>18149</v>
      </c>
      <c r="B10995" s="203">
        <v>93.02</v>
      </c>
      <c r="D10995" s="53" t="s">
        <v>16504</v>
      </c>
      <c r="E10995" s="55" t="s">
        <v>16505</v>
      </c>
      <c r="F10995" s="53" t="s">
        <v>201</v>
      </c>
    </row>
    <row r="10996" spans="1:6" x14ac:dyDescent="0.2">
      <c r="A10996" s="202" t="s">
        <v>18150</v>
      </c>
      <c r="B10996" s="203">
        <v>163.62</v>
      </c>
      <c r="D10996" s="53" t="s">
        <v>16506</v>
      </c>
      <c r="E10996" s="55" t="s">
        <v>16505</v>
      </c>
      <c r="F10996" s="53" t="s">
        <v>201</v>
      </c>
    </row>
    <row r="10997" spans="1:6" x14ac:dyDescent="0.2">
      <c r="A10997" s="202" t="s">
        <v>18152</v>
      </c>
      <c r="B10997" s="203">
        <v>157.36000000000001</v>
      </c>
      <c r="D10997" s="53" t="s">
        <v>16507</v>
      </c>
      <c r="E10997" s="55" t="s">
        <v>16508</v>
      </c>
      <c r="F10997" s="53" t="s">
        <v>201</v>
      </c>
    </row>
    <row r="10998" spans="1:6" x14ac:dyDescent="0.2">
      <c r="A10998" s="202" t="s">
        <v>18153</v>
      </c>
      <c r="B10998" s="203">
        <v>42.28</v>
      </c>
      <c r="D10998" s="53" t="s">
        <v>16509</v>
      </c>
      <c r="E10998" s="55" t="s">
        <v>16508</v>
      </c>
      <c r="F10998" s="53" t="s">
        <v>201</v>
      </c>
    </row>
    <row r="10999" spans="1:6" x14ac:dyDescent="0.2">
      <c r="A10999" s="202" t="s">
        <v>18155</v>
      </c>
      <c r="B10999" s="203">
        <v>37.44</v>
      </c>
      <c r="D10999" s="53" t="s">
        <v>16510</v>
      </c>
      <c r="E10999" s="55" t="s">
        <v>16511</v>
      </c>
      <c r="F10999" s="53" t="s">
        <v>201</v>
      </c>
    </row>
    <row r="11000" spans="1:6" x14ac:dyDescent="0.2">
      <c r="A11000" s="202" t="s">
        <v>18156</v>
      </c>
      <c r="B11000" s="203">
        <v>38.68</v>
      </c>
      <c r="D11000" s="53" t="s">
        <v>16512</v>
      </c>
      <c r="E11000" s="55" t="s">
        <v>16511</v>
      </c>
      <c r="F11000" s="53" t="s">
        <v>201</v>
      </c>
    </row>
    <row r="11001" spans="1:6" x14ac:dyDescent="0.2">
      <c r="A11001" s="202" t="s">
        <v>18158</v>
      </c>
      <c r="B11001" s="203">
        <v>34.33</v>
      </c>
      <c r="D11001" s="53" t="s">
        <v>16513</v>
      </c>
      <c r="E11001" s="55" t="s">
        <v>16514</v>
      </c>
      <c r="F11001" s="53" t="s">
        <v>201</v>
      </c>
    </row>
    <row r="11002" spans="1:6" x14ac:dyDescent="0.2">
      <c r="A11002" s="202" t="s">
        <v>18159</v>
      </c>
      <c r="B11002" s="203">
        <v>56.58</v>
      </c>
      <c r="D11002" s="53" t="s">
        <v>16515</v>
      </c>
      <c r="E11002" s="55" t="s">
        <v>16514</v>
      </c>
      <c r="F11002" s="53" t="s">
        <v>201</v>
      </c>
    </row>
    <row r="11003" spans="1:6" x14ac:dyDescent="0.2">
      <c r="A11003" s="202" t="s">
        <v>18161</v>
      </c>
      <c r="B11003" s="203">
        <v>50.42</v>
      </c>
      <c r="D11003" s="53" t="s">
        <v>16516</v>
      </c>
      <c r="E11003" s="55" t="s">
        <v>16517</v>
      </c>
      <c r="F11003" s="53" t="s">
        <v>201</v>
      </c>
    </row>
    <row r="11004" spans="1:6" x14ac:dyDescent="0.2">
      <c r="A11004" s="202" t="s">
        <v>18162</v>
      </c>
      <c r="B11004" s="203">
        <v>60.92</v>
      </c>
      <c r="D11004" s="53" t="s">
        <v>16518</v>
      </c>
      <c r="E11004" s="55" t="s">
        <v>16517</v>
      </c>
      <c r="F11004" s="53" t="s">
        <v>201</v>
      </c>
    </row>
    <row r="11005" spans="1:6" x14ac:dyDescent="0.2">
      <c r="A11005" s="202" t="s">
        <v>18164</v>
      </c>
      <c r="B11005" s="203">
        <v>54.28</v>
      </c>
      <c r="D11005" s="53" t="s">
        <v>16519</v>
      </c>
      <c r="E11005" s="55" t="s">
        <v>16520</v>
      </c>
      <c r="F11005" s="53" t="s">
        <v>201</v>
      </c>
    </row>
    <row r="11006" spans="1:6" x14ac:dyDescent="0.2">
      <c r="A11006" s="202" t="s">
        <v>18165</v>
      </c>
      <c r="B11006" s="203">
        <v>56.33</v>
      </c>
      <c r="D11006" s="53" t="s">
        <v>16521</v>
      </c>
      <c r="E11006" s="55" t="s">
        <v>16520</v>
      </c>
      <c r="F11006" s="53" t="s">
        <v>201</v>
      </c>
    </row>
    <row r="11007" spans="1:6" x14ac:dyDescent="0.2">
      <c r="A11007" s="202" t="s">
        <v>18167</v>
      </c>
      <c r="B11007" s="203">
        <v>49.62</v>
      </c>
      <c r="D11007" s="53" t="s">
        <v>16522</v>
      </c>
      <c r="E11007" s="55" t="s">
        <v>16523</v>
      </c>
      <c r="F11007" s="53" t="s">
        <v>201</v>
      </c>
    </row>
    <row r="11008" spans="1:6" x14ac:dyDescent="0.2">
      <c r="A11008" s="202" t="s">
        <v>18168</v>
      </c>
      <c r="B11008" s="203">
        <v>51.89</v>
      </c>
      <c r="D11008" s="53" t="s">
        <v>16524</v>
      </c>
      <c r="E11008" s="55" t="s">
        <v>16523</v>
      </c>
      <c r="F11008" s="53" t="s">
        <v>201</v>
      </c>
    </row>
    <row r="11009" spans="1:6" x14ac:dyDescent="0.2">
      <c r="A11009" s="202" t="s">
        <v>18170</v>
      </c>
      <c r="B11009" s="203">
        <v>45.78</v>
      </c>
      <c r="D11009" s="53" t="s">
        <v>16525</v>
      </c>
      <c r="E11009" s="55" t="s">
        <v>16526</v>
      </c>
      <c r="F11009" s="53" t="s">
        <v>201</v>
      </c>
    </row>
    <row r="11010" spans="1:6" x14ac:dyDescent="0.2">
      <c r="A11010" s="202" t="s">
        <v>18171</v>
      </c>
      <c r="B11010" s="203">
        <v>19.89</v>
      </c>
      <c r="D11010" s="53" t="s">
        <v>16527</v>
      </c>
      <c r="E11010" s="55" t="s">
        <v>16526</v>
      </c>
      <c r="F11010" s="53" t="s">
        <v>201</v>
      </c>
    </row>
    <row r="11011" spans="1:6" x14ac:dyDescent="0.2">
      <c r="A11011" s="202" t="s">
        <v>18173</v>
      </c>
      <c r="B11011" s="203">
        <v>17.399999999999999</v>
      </c>
      <c r="D11011" s="53" t="s">
        <v>16528</v>
      </c>
      <c r="E11011" s="55" t="s">
        <v>16529</v>
      </c>
      <c r="F11011" s="53" t="s">
        <v>201</v>
      </c>
    </row>
    <row r="11012" spans="1:6" x14ac:dyDescent="0.2">
      <c r="A11012" s="202" t="s">
        <v>18174</v>
      </c>
      <c r="B11012" s="203">
        <v>27.17</v>
      </c>
      <c r="D11012" s="53" t="s">
        <v>16530</v>
      </c>
      <c r="E11012" s="55" t="s">
        <v>16529</v>
      </c>
      <c r="F11012" s="53" t="s">
        <v>201</v>
      </c>
    </row>
    <row r="11013" spans="1:6" x14ac:dyDescent="0.2">
      <c r="A11013" s="202" t="s">
        <v>18176</v>
      </c>
      <c r="B11013" s="203">
        <v>24.17</v>
      </c>
      <c r="D11013" s="53" t="s">
        <v>16531</v>
      </c>
      <c r="E11013" s="55" t="s">
        <v>16532</v>
      </c>
      <c r="F11013" s="53" t="s">
        <v>201</v>
      </c>
    </row>
    <row r="11014" spans="1:6" x14ac:dyDescent="0.2">
      <c r="A11014" s="202" t="s">
        <v>18177</v>
      </c>
      <c r="B11014" s="203">
        <v>16.05</v>
      </c>
      <c r="D11014" s="53" t="s">
        <v>16533</v>
      </c>
      <c r="E11014" s="55" t="s">
        <v>16532</v>
      </c>
      <c r="F11014" s="53" t="s">
        <v>201</v>
      </c>
    </row>
    <row r="11015" spans="1:6" x14ac:dyDescent="0.2">
      <c r="A11015" s="202" t="s">
        <v>18179</v>
      </c>
      <c r="B11015" s="203">
        <v>13.99</v>
      </c>
      <c r="D11015" s="53" t="s">
        <v>16534</v>
      </c>
      <c r="E11015" s="55" t="s">
        <v>16535</v>
      </c>
      <c r="F11015" s="53" t="s">
        <v>201</v>
      </c>
    </row>
    <row r="11016" spans="1:6" x14ac:dyDescent="0.2">
      <c r="A11016" s="202" t="s">
        <v>18180</v>
      </c>
      <c r="B11016" s="203">
        <v>38.81</v>
      </c>
      <c r="D11016" s="53" t="s">
        <v>16536</v>
      </c>
      <c r="E11016" s="55" t="s">
        <v>16535</v>
      </c>
      <c r="F11016" s="53" t="s">
        <v>201</v>
      </c>
    </row>
    <row r="11017" spans="1:6" x14ac:dyDescent="0.2">
      <c r="A11017" s="202" t="s">
        <v>18182</v>
      </c>
      <c r="B11017" s="203">
        <v>34.58</v>
      </c>
      <c r="D11017" s="53" t="s">
        <v>16537</v>
      </c>
      <c r="E11017" s="55" t="s">
        <v>16538</v>
      </c>
      <c r="F11017" s="53" t="s">
        <v>201</v>
      </c>
    </row>
    <row r="11018" spans="1:6" x14ac:dyDescent="0.2">
      <c r="A11018" s="202" t="s">
        <v>18183</v>
      </c>
      <c r="B11018" s="203">
        <v>67.89</v>
      </c>
      <c r="D11018" s="53" t="s">
        <v>16539</v>
      </c>
      <c r="E11018" s="55" t="s">
        <v>16538</v>
      </c>
      <c r="F11018" s="53" t="s">
        <v>201</v>
      </c>
    </row>
    <row r="11019" spans="1:6" x14ac:dyDescent="0.2">
      <c r="A11019" s="202" t="s">
        <v>18185</v>
      </c>
      <c r="B11019" s="203">
        <v>60.71</v>
      </c>
      <c r="D11019" s="53" t="s">
        <v>16540</v>
      </c>
      <c r="E11019" s="55" t="s">
        <v>16541</v>
      </c>
      <c r="F11019" s="53" t="s">
        <v>201</v>
      </c>
    </row>
    <row r="11020" spans="1:6" x14ac:dyDescent="0.2">
      <c r="A11020" s="202" t="s">
        <v>18186</v>
      </c>
      <c r="B11020" s="203">
        <v>17.100000000000001</v>
      </c>
      <c r="D11020" s="53" t="s">
        <v>16542</v>
      </c>
      <c r="E11020" s="55" t="s">
        <v>16541</v>
      </c>
      <c r="F11020" s="53" t="s">
        <v>201</v>
      </c>
    </row>
    <row r="11021" spans="1:6" x14ac:dyDescent="0.2">
      <c r="A11021" s="202" t="s">
        <v>18188</v>
      </c>
      <c r="B11021" s="203">
        <v>14.91</v>
      </c>
      <c r="D11021" s="53" t="s">
        <v>16543</v>
      </c>
      <c r="E11021" s="55" t="s">
        <v>16544</v>
      </c>
      <c r="F11021" s="53" t="s">
        <v>201</v>
      </c>
    </row>
    <row r="11022" spans="1:6" x14ac:dyDescent="0.2">
      <c r="A11022" s="202" t="s">
        <v>18189</v>
      </c>
      <c r="B11022" s="203">
        <v>18.98</v>
      </c>
      <c r="D11022" s="53" t="s">
        <v>16545</v>
      </c>
      <c r="E11022" s="55" t="s">
        <v>16544</v>
      </c>
      <c r="F11022" s="53" t="s">
        <v>201</v>
      </c>
    </row>
    <row r="11023" spans="1:6" x14ac:dyDescent="0.2">
      <c r="A11023" s="202" t="s">
        <v>18191</v>
      </c>
      <c r="B11023" s="203">
        <v>16.64</v>
      </c>
      <c r="D11023" s="53" t="s">
        <v>16546</v>
      </c>
      <c r="E11023" s="55" t="s">
        <v>16547</v>
      </c>
      <c r="F11023" s="53" t="s">
        <v>201</v>
      </c>
    </row>
    <row r="11024" spans="1:6" x14ac:dyDescent="0.2">
      <c r="A11024" s="202" t="s">
        <v>18192</v>
      </c>
      <c r="B11024" s="203">
        <v>31.65</v>
      </c>
      <c r="D11024" s="53" t="s">
        <v>16548</v>
      </c>
      <c r="E11024" s="55" t="s">
        <v>16547</v>
      </c>
      <c r="F11024" s="53" t="s">
        <v>201</v>
      </c>
    </row>
    <row r="11025" spans="1:6" x14ac:dyDescent="0.2">
      <c r="A11025" s="202" t="s">
        <v>18194</v>
      </c>
      <c r="B11025" s="203">
        <v>27.9</v>
      </c>
      <c r="D11025" s="53" t="s">
        <v>16549</v>
      </c>
      <c r="E11025" s="55" t="s">
        <v>16550</v>
      </c>
      <c r="F11025" s="53" t="s">
        <v>201</v>
      </c>
    </row>
    <row r="11026" spans="1:6" x14ac:dyDescent="0.2">
      <c r="A11026" s="202" t="s">
        <v>18195</v>
      </c>
      <c r="B11026" s="203">
        <v>20.12</v>
      </c>
      <c r="D11026" s="53" t="s">
        <v>16551</v>
      </c>
      <c r="E11026" s="55" t="s">
        <v>16550</v>
      </c>
      <c r="F11026" s="53" t="s">
        <v>201</v>
      </c>
    </row>
    <row r="11027" spans="1:6" x14ac:dyDescent="0.2">
      <c r="A11027" s="202" t="s">
        <v>18197</v>
      </c>
      <c r="B11027" s="203">
        <v>17.93</v>
      </c>
      <c r="D11027" s="53" t="s">
        <v>16552</v>
      </c>
      <c r="E11027" s="55" t="s">
        <v>16553</v>
      </c>
      <c r="F11027" s="53" t="s">
        <v>201</v>
      </c>
    </row>
    <row r="11028" spans="1:6" x14ac:dyDescent="0.2">
      <c r="A11028" s="202" t="s">
        <v>18198</v>
      </c>
      <c r="B11028" s="203">
        <v>24.56</v>
      </c>
      <c r="D11028" s="53" t="s">
        <v>16554</v>
      </c>
      <c r="E11028" s="55" t="s">
        <v>16553</v>
      </c>
      <c r="F11028" s="53" t="s">
        <v>201</v>
      </c>
    </row>
    <row r="11029" spans="1:6" x14ac:dyDescent="0.2">
      <c r="A11029" s="202" t="s">
        <v>18200</v>
      </c>
      <c r="B11029" s="203">
        <v>22.03</v>
      </c>
      <c r="D11029" s="53" t="s">
        <v>16555</v>
      </c>
      <c r="E11029" s="55" t="s">
        <v>16556</v>
      </c>
      <c r="F11029" s="53" t="s">
        <v>201</v>
      </c>
    </row>
    <row r="11030" spans="1:6" x14ac:dyDescent="0.2">
      <c r="A11030" s="202" t="s">
        <v>18201</v>
      </c>
      <c r="B11030" s="203">
        <v>29.01</v>
      </c>
      <c r="D11030" s="53" t="s">
        <v>16557</v>
      </c>
      <c r="E11030" s="55" t="s">
        <v>16556</v>
      </c>
      <c r="F11030" s="53" t="s">
        <v>201</v>
      </c>
    </row>
    <row r="11031" spans="1:6" x14ac:dyDescent="0.2">
      <c r="A11031" s="202" t="s">
        <v>18203</v>
      </c>
      <c r="B11031" s="203">
        <v>26.13</v>
      </c>
      <c r="D11031" s="53" t="s">
        <v>16558</v>
      </c>
      <c r="E11031" s="55" t="s">
        <v>16559</v>
      </c>
      <c r="F11031" s="53" t="s">
        <v>201</v>
      </c>
    </row>
    <row r="11032" spans="1:6" x14ac:dyDescent="0.2">
      <c r="A11032" s="202" t="s">
        <v>18204</v>
      </c>
      <c r="B11032" s="203">
        <v>33.450000000000003</v>
      </c>
      <c r="D11032" s="53" t="s">
        <v>16560</v>
      </c>
      <c r="E11032" s="55" t="s">
        <v>16559</v>
      </c>
      <c r="F11032" s="53" t="s">
        <v>201</v>
      </c>
    </row>
    <row r="11033" spans="1:6" x14ac:dyDescent="0.2">
      <c r="A11033" s="202" t="s">
        <v>18206</v>
      </c>
      <c r="B11033" s="203">
        <v>30.22</v>
      </c>
      <c r="D11033" s="53" t="s">
        <v>16561</v>
      </c>
      <c r="E11033" s="55" t="s">
        <v>16562</v>
      </c>
      <c r="F11033" s="53" t="s">
        <v>83</v>
      </c>
    </row>
    <row r="11034" spans="1:6" x14ac:dyDescent="0.2">
      <c r="A11034" s="202" t="s">
        <v>18207</v>
      </c>
      <c r="B11034" s="203">
        <v>37.89</v>
      </c>
      <c r="D11034" s="53" t="s">
        <v>16563</v>
      </c>
      <c r="E11034" s="55" t="s">
        <v>16562</v>
      </c>
      <c r="F11034" s="53" t="s">
        <v>83</v>
      </c>
    </row>
    <row r="11035" spans="1:6" x14ac:dyDescent="0.2">
      <c r="A11035" s="202" t="s">
        <v>18209</v>
      </c>
      <c r="B11035" s="203">
        <v>34.32</v>
      </c>
      <c r="D11035" s="53" t="s">
        <v>16564</v>
      </c>
      <c r="E11035" s="55" t="s">
        <v>16565</v>
      </c>
      <c r="F11035" s="53" t="s">
        <v>83</v>
      </c>
    </row>
    <row r="11036" spans="1:6" x14ac:dyDescent="0.2">
      <c r="A11036" s="202" t="s">
        <v>18210</v>
      </c>
      <c r="B11036" s="203">
        <v>42.34</v>
      </c>
      <c r="D11036" s="53" t="s">
        <v>16566</v>
      </c>
      <c r="E11036" s="55" t="s">
        <v>16565</v>
      </c>
      <c r="F11036" s="53" t="s">
        <v>83</v>
      </c>
    </row>
    <row r="11037" spans="1:6" x14ac:dyDescent="0.2">
      <c r="A11037" s="202" t="s">
        <v>18212</v>
      </c>
      <c r="B11037" s="203">
        <v>38.42</v>
      </c>
      <c r="D11037" s="53" t="s">
        <v>16567</v>
      </c>
      <c r="E11037" s="55" t="s">
        <v>16568</v>
      </c>
      <c r="F11037" s="53" t="s">
        <v>83</v>
      </c>
    </row>
    <row r="11038" spans="1:6" x14ac:dyDescent="0.2">
      <c r="A11038" s="202" t="s">
        <v>18213</v>
      </c>
      <c r="B11038" s="203">
        <v>46.78</v>
      </c>
      <c r="D11038" s="53" t="s">
        <v>16569</v>
      </c>
      <c r="E11038" s="55" t="s">
        <v>16568</v>
      </c>
      <c r="F11038" s="53" t="s">
        <v>83</v>
      </c>
    </row>
    <row r="11039" spans="1:6" x14ac:dyDescent="0.2">
      <c r="A11039" s="202" t="s">
        <v>18215</v>
      </c>
      <c r="B11039" s="203">
        <v>42.52</v>
      </c>
      <c r="D11039" s="53" t="s">
        <v>16570</v>
      </c>
      <c r="E11039" s="55" t="s">
        <v>16571</v>
      </c>
      <c r="F11039" s="53" t="s">
        <v>83</v>
      </c>
    </row>
    <row r="11040" spans="1:6" x14ac:dyDescent="0.2">
      <c r="A11040" s="202" t="s">
        <v>18216</v>
      </c>
      <c r="B11040" s="203">
        <v>55.67</v>
      </c>
      <c r="D11040" s="53" t="s">
        <v>16572</v>
      </c>
      <c r="E11040" s="55" t="s">
        <v>16571</v>
      </c>
      <c r="F11040" s="53" t="s">
        <v>83</v>
      </c>
    </row>
    <row r="11041" spans="1:6" x14ac:dyDescent="0.2">
      <c r="A11041" s="202" t="s">
        <v>18218</v>
      </c>
      <c r="B11041" s="203">
        <v>50.71</v>
      </c>
      <c r="D11041" s="53" t="s">
        <v>16573</v>
      </c>
      <c r="E11041" s="55" t="s">
        <v>16574</v>
      </c>
      <c r="F11041" s="53" t="s">
        <v>83</v>
      </c>
    </row>
    <row r="11042" spans="1:6" x14ac:dyDescent="0.2">
      <c r="A11042" s="202" t="s">
        <v>18219</v>
      </c>
      <c r="B11042" s="203">
        <v>64.55</v>
      </c>
      <c r="D11042" s="53" t="s">
        <v>16575</v>
      </c>
      <c r="E11042" s="55" t="s">
        <v>16574</v>
      </c>
      <c r="F11042" s="53" t="s">
        <v>83</v>
      </c>
    </row>
    <row r="11043" spans="1:6" x14ac:dyDescent="0.2">
      <c r="A11043" s="202" t="s">
        <v>18221</v>
      </c>
      <c r="B11043" s="203">
        <v>58.91</v>
      </c>
      <c r="D11043" s="53" t="s">
        <v>16576</v>
      </c>
      <c r="E11043" s="55" t="s">
        <v>16577</v>
      </c>
      <c r="F11043" s="53" t="s">
        <v>83</v>
      </c>
    </row>
    <row r="11044" spans="1:6" x14ac:dyDescent="0.2">
      <c r="A11044" s="202" t="s">
        <v>18222</v>
      </c>
      <c r="B11044" s="203">
        <v>69</v>
      </c>
      <c r="D11044" s="53" t="s">
        <v>16578</v>
      </c>
      <c r="E11044" s="55" t="s">
        <v>16577</v>
      </c>
      <c r="F11044" s="53" t="s">
        <v>83</v>
      </c>
    </row>
    <row r="11045" spans="1:6" x14ac:dyDescent="0.2">
      <c r="A11045" s="202" t="s">
        <v>18224</v>
      </c>
      <c r="B11045" s="203">
        <v>63.01</v>
      </c>
      <c r="D11045" s="53" t="s">
        <v>16579</v>
      </c>
      <c r="E11045" s="55" t="s">
        <v>16580</v>
      </c>
      <c r="F11045" s="53" t="s">
        <v>83</v>
      </c>
    </row>
    <row r="11046" spans="1:6" x14ac:dyDescent="0.2">
      <c r="A11046" s="202" t="s">
        <v>18225</v>
      </c>
      <c r="B11046" s="203">
        <v>82.33</v>
      </c>
      <c r="D11046" s="53" t="s">
        <v>16581</v>
      </c>
      <c r="E11046" s="55" t="s">
        <v>16580</v>
      </c>
      <c r="F11046" s="53" t="s">
        <v>83</v>
      </c>
    </row>
    <row r="11047" spans="1:6" x14ac:dyDescent="0.2">
      <c r="A11047" s="202" t="s">
        <v>18227</v>
      </c>
      <c r="B11047" s="203">
        <v>75.3</v>
      </c>
      <c r="D11047" s="53" t="s">
        <v>16582</v>
      </c>
      <c r="E11047" s="55" t="s">
        <v>16583</v>
      </c>
      <c r="F11047" s="53" t="s">
        <v>83</v>
      </c>
    </row>
    <row r="11048" spans="1:6" x14ac:dyDescent="0.2">
      <c r="A11048" s="202" t="s">
        <v>18228</v>
      </c>
      <c r="B11048" s="203">
        <v>58.82</v>
      </c>
      <c r="D11048" s="53" t="s">
        <v>16584</v>
      </c>
      <c r="E11048" s="55" t="s">
        <v>16583</v>
      </c>
      <c r="F11048" s="53" t="s">
        <v>83</v>
      </c>
    </row>
    <row r="11049" spans="1:6" x14ac:dyDescent="0.2">
      <c r="A11049" s="202" t="s">
        <v>18230</v>
      </c>
      <c r="B11049" s="203">
        <v>52.15</v>
      </c>
      <c r="D11049" s="53" t="s">
        <v>16585</v>
      </c>
      <c r="E11049" s="55" t="s">
        <v>16586</v>
      </c>
      <c r="F11049" s="53" t="s">
        <v>83</v>
      </c>
    </row>
    <row r="11050" spans="1:6" x14ac:dyDescent="0.2">
      <c r="A11050" s="202" t="s">
        <v>18231</v>
      </c>
      <c r="B11050" s="203">
        <v>102.53</v>
      </c>
      <c r="D11050" s="53" t="s">
        <v>16587</v>
      </c>
      <c r="E11050" s="55" t="s">
        <v>16586</v>
      </c>
      <c r="F11050" s="53" t="s">
        <v>83</v>
      </c>
    </row>
    <row r="11051" spans="1:6" x14ac:dyDescent="0.2">
      <c r="A11051" s="202" t="s">
        <v>18233</v>
      </c>
      <c r="B11051" s="203">
        <v>95.14</v>
      </c>
      <c r="D11051" s="53" t="s">
        <v>16588</v>
      </c>
      <c r="E11051" s="55" t="s">
        <v>16589</v>
      </c>
      <c r="F11051" s="53" t="s">
        <v>83</v>
      </c>
    </row>
    <row r="11052" spans="1:6" x14ac:dyDescent="0.2">
      <c r="A11052" s="202" t="s">
        <v>18234</v>
      </c>
      <c r="B11052" s="203">
        <v>115.26</v>
      </c>
      <c r="D11052" s="53" t="s">
        <v>16590</v>
      </c>
      <c r="E11052" s="55" t="s">
        <v>16589</v>
      </c>
      <c r="F11052" s="53" t="s">
        <v>83</v>
      </c>
    </row>
    <row r="11053" spans="1:6" x14ac:dyDescent="0.2">
      <c r="A11053" s="202" t="s">
        <v>18236</v>
      </c>
      <c r="B11053" s="203">
        <v>107</v>
      </c>
      <c r="D11053" s="53" t="s">
        <v>16591</v>
      </c>
      <c r="E11053" s="55" t="s">
        <v>16592</v>
      </c>
      <c r="F11053" s="53" t="s">
        <v>83</v>
      </c>
    </row>
    <row r="11054" spans="1:6" x14ac:dyDescent="0.2">
      <c r="A11054" s="202" t="s">
        <v>18237</v>
      </c>
      <c r="B11054" s="203">
        <v>13.14</v>
      </c>
      <c r="D11054" s="53" t="s">
        <v>16593</v>
      </c>
      <c r="E11054" s="55" t="s">
        <v>16592</v>
      </c>
      <c r="F11054" s="53" t="s">
        <v>83</v>
      </c>
    </row>
    <row r="11055" spans="1:6" x14ac:dyDescent="0.2">
      <c r="A11055" s="202" t="s">
        <v>18239</v>
      </c>
      <c r="B11055" s="203">
        <v>11.82</v>
      </c>
      <c r="D11055" s="53" t="s">
        <v>16594</v>
      </c>
      <c r="E11055" s="55" t="s">
        <v>16595</v>
      </c>
      <c r="F11055" s="53" t="s">
        <v>83</v>
      </c>
    </row>
    <row r="11056" spans="1:6" x14ac:dyDescent="0.2">
      <c r="A11056" s="202" t="s">
        <v>18240</v>
      </c>
      <c r="B11056" s="203">
        <v>74.98</v>
      </c>
      <c r="D11056" s="53" t="s">
        <v>16596</v>
      </c>
      <c r="E11056" s="55" t="s">
        <v>16595</v>
      </c>
      <c r="F11056" s="53" t="s">
        <v>83</v>
      </c>
    </row>
    <row r="11057" spans="1:6" x14ac:dyDescent="0.2">
      <c r="A11057" s="202" t="s">
        <v>18242</v>
      </c>
      <c r="B11057" s="203">
        <v>67.08</v>
      </c>
      <c r="D11057" s="53" t="s">
        <v>16597</v>
      </c>
      <c r="E11057" s="55" t="s">
        <v>16598</v>
      </c>
      <c r="F11057" s="53" t="s">
        <v>83</v>
      </c>
    </row>
    <row r="11058" spans="1:6" x14ac:dyDescent="0.2">
      <c r="A11058" s="202" t="s">
        <v>18243</v>
      </c>
      <c r="B11058" s="203">
        <v>72.650000000000006</v>
      </c>
      <c r="D11058" s="53" t="s">
        <v>16599</v>
      </c>
      <c r="E11058" s="55" t="s">
        <v>16598</v>
      </c>
      <c r="F11058" s="53" t="s">
        <v>83</v>
      </c>
    </row>
    <row r="11059" spans="1:6" x14ac:dyDescent="0.2">
      <c r="A11059" s="202" t="s">
        <v>18245</v>
      </c>
      <c r="B11059" s="203">
        <v>65.3</v>
      </c>
      <c r="D11059" s="53" t="s">
        <v>16600</v>
      </c>
      <c r="E11059" s="55" t="s">
        <v>16601</v>
      </c>
      <c r="F11059" s="53" t="s">
        <v>430</v>
      </c>
    </row>
    <row r="11060" spans="1:6" x14ac:dyDescent="0.2">
      <c r="A11060" s="202" t="s">
        <v>18246</v>
      </c>
      <c r="B11060" s="203">
        <v>66.22</v>
      </c>
      <c r="D11060" s="53" t="s">
        <v>16602</v>
      </c>
      <c r="E11060" s="55" t="s">
        <v>16601</v>
      </c>
      <c r="F11060" s="53" t="s">
        <v>430</v>
      </c>
    </row>
    <row r="11061" spans="1:6" x14ac:dyDescent="0.2">
      <c r="A11061" s="202" t="s">
        <v>18248</v>
      </c>
      <c r="B11061" s="203">
        <v>59.33</v>
      </c>
      <c r="D11061" s="53" t="s">
        <v>16603</v>
      </c>
      <c r="E11061" s="55" t="s">
        <v>16604</v>
      </c>
      <c r="F11061" s="53" t="s">
        <v>430</v>
      </c>
    </row>
    <row r="11062" spans="1:6" x14ac:dyDescent="0.2">
      <c r="A11062" s="202" t="s">
        <v>18249</v>
      </c>
      <c r="B11062" s="203">
        <v>42.36</v>
      </c>
      <c r="D11062" s="53" t="s">
        <v>16605</v>
      </c>
      <c r="E11062" s="55" t="s">
        <v>16604</v>
      </c>
      <c r="F11062" s="53" t="s">
        <v>430</v>
      </c>
    </row>
    <row r="11063" spans="1:6" x14ac:dyDescent="0.2">
      <c r="A11063" s="202" t="s">
        <v>18251</v>
      </c>
      <c r="B11063" s="203">
        <v>38.200000000000003</v>
      </c>
      <c r="D11063" s="53" t="s">
        <v>16606</v>
      </c>
      <c r="E11063" s="55" t="s">
        <v>16607</v>
      </c>
      <c r="F11063" s="53" t="s">
        <v>430</v>
      </c>
    </row>
    <row r="11064" spans="1:6" x14ac:dyDescent="0.2">
      <c r="A11064" s="202" t="s">
        <v>18252</v>
      </c>
      <c r="B11064" s="203">
        <v>117.04</v>
      </c>
      <c r="D11064" s="53" t="s">
        <v>16608</v>
      </c>
      <c r="E11064" s="55" t="s">
        <v>16607</v>
      </c>
      <c r="F11064" s="53" t="s">
        <v>430</v>
      </c>
    </row>
    <row r="11065" spans="1:6" x14ac:dyDescent="0.2">
      <c r="A11065" s="202" t="s">
        <v>18254</v>
      </c>
      <c r="B11065" s="203">
        <v>104.66</v>
      </c>
      <c r="D11065" s="53" t="s">
        <v>16609</v>
      </c>
      <c r="E11065" s="55" t="s">
        <v>16610</v>
      </c>
      <c r="F11065" s="53" t="s">
        <v>430</v>
      </c>
    </row>
    <row r="11066" spans="1:6" x14ac:dyDescent="0.2">
      <c r="A11066" s="202" t="s">
        <v>18255</v>
      </c>
      <c r="B11066" s="203">
        <v>115.49</v>
      </c>
      <c r="D11066" s="53" t="s">
        <v>16611</v>
      </c>
      <c r="E11066" s="55" t="s">
        <v>16610</v>
      </c>
      <c r="F11066" s="53" t="s">
        <v>430</v>
      </c>
    </row>
    <row r="11067" spans="1:6" x14ac:dyDescent="0.2">
      <c r="A11067" s="202" t="s">
        <v>18257</v>
      </c>
      <c r="B11067" s="203">
        <v>103.02</v>
      </c>
      <c r="D11067" s="53" t="s">
        <v>16612</v>
      </c>
      <c r="E11067" s="55" t="s">
        <v>16613</v>
      </c>
      <c r="F11067" s="53" t="s">
        <v>430</v>
      </c>
    </row>
    <row r="11068" spans="1:6" x14ac:dyDescent="0.2">
      <c r="A11068" s="202" t="s">
        <v>18258</v>
      </c>
      <c r="B11068" s="203">
        <v>117.04</v>
      </c>
      <c r="D11068" s="53" t="s">
        <v>16614</v>
      </c>
      <c r="E11068" s="55" t="s">
        <v>16613</v>
      </c>
      <c r="F11068" s="53" t="s">
        <v>430</v>
      </c>
    </row>
    <row r="11069" spans="1:6" x14ac:dyDescent="0.2">
      <c r="A11069" s="202" t="s">
        <v>18260</v>
      </c>
      <c r="B11069" s="203">
        <v>104.66</v>
      </c>
      <c r="D11069" s="53" t="s">
        <v>16615</v>
      </c>
      <c r="E11069" s="55" t="s">
        <v>16616</v>
      </c>
      <c r="F11069" s="53" t="s">
        <v>430</v>
      </c>
    </row>
    <row r="11070" spans="1:6" x14ac:dyDescent="0.2">
      <c r="A11070" s="202" t="s">
        <v>18261</v>
      </c>
      <c r="B11070" s="203">
        <v>115.49</v>
      </c>
      <c r="D11070" s="53" t="s">
        <v>16617</v>
      </c>
      <c r="E11070" s="55" t="s">
        <v>16616</v>
      </c>
      <c r="F11070" s="53" t="s">
        <v>430</v>
      </c>
    </row>
    <row r="11071" spans="1:6" x14ac:dyDescent="0.2">
      <c r="A11071" s="202" t="s">
        <v>18263</v>
      </c>
      <c r="B11071" s="203">
        <v>103.02</v>
      </c>
      <c r="D11071" s="53" t="s">
        <v>16618</v>
      </c>
      <c r="E11071" s="55" t="s">
        <v>16619</v>
      </c>
      <c r="F11071" s="53" t="s">
        <v>430</v>
      </c>
    </row>
    <row r="11072" spans="1:6" x14ac:dyDescent="0.2">
      <c r="A11072" s="202" t="s">
        <v>18264</v>
      </c>
      <c r="B11072" s="203">
        <v>58.72</v>
      </c>
      <c r="D11072" s="53" t="s">
        <v>16620</v>
      </c>
      <c r="E11072" s="55" t="s">
        <v>16619</v>
      </c>
      <c r="F11072" s="53" t="s">
        <v>430</v>
      </c>
    </row>
    <row r="11073" spans="1:6" x14ac:dyDescent="0.2">
      <c r="A11073" s="202" t="s">
        <v>18266</v>
      </c>
      <c r="B11073" s="203">
        <v>51.42</v>
      </c>
      <c r="D11073" s="53" t="s">
        <v>16621</v>
      </c>
      <c r="E11073" s="55" t="s">
        <v>16622</v>
      </c>
      <c r="F11073" s="53" t="s">
        <v>430</v>
      </c>
    </row>
    <row r="11074" spans="1:6" x14ac:dyDescent="0.2">
      <c r="A11074" s="202" t="s">
        <v>18267</v>
      </c>
      <c r="B11074" s="203">
        <v>29.88</v>
      </c>
      <c r="D11074" s="53" t="s">
        <v>16623</v>
      </c>
      <c r="E11074" s="55" t="s">
        <v>16622</v>
      </c>
      <c r="F11074" s="53" t="s">
        <v>430</v>
      </c>
    </row>
    <row r="11075" spans="1:6" x14ac:dyDescent="0.2">
      <c r="A11075" s="202" t="s">
        <v>18269</v>
      </c>
      <c r="B11075" s="203">
        <v>26.22</v>
      </c>
      <c r="D11075" s="53" t="s">
        <v>16624</v>
      </c>
      <c r="E11075" s="55" t="s">
        <v>16625</v>
      </c>
      <c r="F11075" s="53" t="s">
        <v>430</v>
      </c>
    </row>
    <row r="11076" spans="1:6" x14ac:dyDescent="0.2">
      <c r="A11076" s="202" t="s">
        <v>18270</v>
      </c>
      <c r="B11076" s="203">
        <v>73.28</v>
      </c>
      <c r="D11076" s="53" t="s">
        <v>16626</v>
      </c>
      <c r="E11076" s="55" t="s">
        <v>16625</v>
      </c>
      <c r="F11076" s="53" t="s">
        <v>430</v>
      </c>
    </row>
    <row r="11077" spans="1:6" x14ac:dyDescent="0.2">
      <c r="A11077" s="202" t="s">
        <v>18272</v>
      </c>
      <c r="B11077" s="203">
        <v>64.12</v>
      </c>
      <c r="D11077" s="53" t="s">
        <v>16627</v>
      </c>
      <c r="E11077" s="55" t="s">
        <v>16628</v>
      </c>
      <c r="F11077" s="53" t="s">
        <v>430</v>
      </c>
    </row>
    <row r="11078" spans="1:6" x14ac:dyDescent="0.2">
      <c r="A11078" s="202" t="s">
        <v>18273</v>
      </c>
      <c r="B11078" s="203">
        <v>22.57</v>
      </c>
      <c r="D11078" s="53" t="s">
        <v>16629</v>
      </c>
      <c r="E11078" s="55" t="s">
        <v>16628</v>
      </c>
      <c r="F11078" s="53" t="s">
        <v>430</v>
      </c>
    </row>
    <row r="11079" spans="1:6" x14ac:dyDescent="0.2">
      <c r="A11079" s="202" t="s">
        <v>18275</v>
      </c>
      <c r="B11079" s="203">
        <v>19.989999999999998</v>
      </c>
      <c r="D11079" s="53" t="s">
        <v>16630</v>
      </c>
      <c r="E11079" s="55" t="s">
        <v>16631</v>
      </c>
      <c r="F11079" s="53" t="s">
        <v>430</v>
      </c>
    </row>
    <row r="11080" spans="1:6" x14ac:dyDescent="0.2">
      <c r="A11080" s="202" t="s">
        <v>18276</v>
      </c>
      <c r="B11080" s="203">
        <v>26.81</v>
      </c>
      <c r="D11080" s="53" t="s">
        <v>16632</v>
      </c>
      <c r="E11080" s="55" t="s">
        <v>16631</v>
      </c>
      <c r="F11080" s="53" t="s">
        <v>430</v>
      </c>
    </row>
    <row r="11081" spans="1:6" x14ac:dyDescent="0.2">
      <c r="A11081" s="202" t="s">
        <v>18278</v>
      </c>
      <c r="B11081" s="203">
        <v>23.75</v>
      </c>
      <c r="D11081" s="53" t="s">
        <v>16633</v>
      </c>
      <c r="E11081" s="55" t="s">
        <v>16634</v>
      </c>
      <c r="F11081" s="53" t="s">
        <v>430</v>
      </c>
    </row>
    <row r="11082" spans="1:6" x14ac:dyDescent="0.2">
      <c r="A11082" s="202" t="s">
        <v>18279</v>
      </c>
      <c r="B11082" s="203">
        <v>36.200000000000003</v>
      </c>
      <c r="D11082" s="53" t="s">
        <v>16635</v>
      </c>
      <c r="E11082" s="55" t="s">
        <v>16634</v>
      </c>
      <c r="F11082" s="53" t="s">
        <v>430</v>
      </c>
    </row>
    <row r="11083" spans="1:6" x14ac:dyDescent="0.2">
      <c r="A11083" s="202" t="s">
        <v>18281</v>
      </c>
      <c r="B11083" s="203">
        <v>32.24</v>
      </c>
      <c r="D11083" s="53" t="s">
        <v>16636</v>
      </c>
      <c r="E11083" s="55" t="s">
        <v>16637</v>
      </c>
      <c r="F11083" s="53" t="s">
        <v>430</v>
      </c>
    </row>
    <row r="11084" spans="1:6" x14ac:dyDescent="0.2">
      <c r="A11084" s="202" t="s">
        <v>18282</v>
      </c>
      <c r="B11084" s="203">
        <v>61.93</v>
      </c>
      <c r="D11084" s="53" t="s">
        <v>16638</v>
      </c>
      <c r="E11084" s="55" t="s">
        <v>16637</v>
      </c>
      <c r="F11084" s="53" t="s">
        <v>430</v>
      </c>
    </row>
    <row r="11085" spans="1:6" x14ac:dyDescent="0.2">
      <c r="A11085" s="202" t="s">
        <v>18284</v>
      </c>
      <c r="B11085" s="203">
        <v>54.61</v>
      </c>
      <c r="D11085" s="53" t="s">
        <v>16639</v>
      </c>
      <c r="E11085" s="55" t="s">
        <v>16640</v>
      </c>
      <c r="F11085" s="53" t="s">
        <v>201</v>
      </c>
    </row>
    <row r="11086" spans="1:6" x14ac:dyDescent="0.2">
      <c r="A11086" s="202" t="s">
        <v>18285</v>
      </c>
      <c r="B11086" s="203">
        <v>31.33</v>
      </c>
      <c r="D11086" s="53" t="s">
        <v>16641</v>
      </c>
      <c r="E11086" s="55" t="s">
        <v>16640</v>
      </c>
      <c r="F11086" s="53" t="s">
        <v>201</v>
      </c>
    </row>
    <row r="11087" spans="1:6" x14ac:dyDescent="0.2">
      <c r="A11087" s="202" t="s">
        <v>18287</v>
      </c>
      <c r="B11087" s="203">
        <v>28.2</v>
      </c>
      <c r="D11087" s="53" t="s">
        <v>16642</v>
      </c>
      <c r="E11087" s="55" t="s">
        <v>16643</v>
      </c>
      <c r="F11087" s="53" t="s">
        <v>83</v>
      </c>
    </row>
    <row r="11088" spans="1:6" x14ac:dyDescent="0.2">
      <c r="A11088" s="202" t="s">
        <v>35549</v>
      </c>
      <c r="B11088" s="203">
        <v>103.13</v>
      </c>
      <c r="D11088" s="53" t="s">
        <v>16644</v>
      </c>
      <c r="E11088" s="55" t="s">
        <v>16643</v>
      </c>
      <c r="F11088" s="53" t="s">
        <v>83</v>
      </c>
    </row>
    <row r="11089" spans="1:6" x14ac:dyDescent="0.2">
      <c r="A11089" s="202" t="s">
        <v>35550</v>
      </c>
      <c r="B11089" s="203">
        <v>95.83</v>
      </c>
      <c r="D11089" s="53" t="s">
        <v>16645</v>
      </c>
      <c r="E11089" s="55" t="s">
        <v>16646</v>
      </c>
      <c r="F11089" s="53" t="s">
        <v>201</v>
      </c>
    </row>
    <row r="11090" spans="1:6" x14ac:dyDescent="0.2">
      <c r="A11090" s="202" t="s">
        <v>35551</v>
      </c>
      <c r="B11090" s="203">
        <v>112.56</v>
      </c>
      <c r="D11090" s="53" t="s">
        <v>16647</v>
      </c>
      <c r="E11090" s="55" t="s">
        <v>16646</v>
      </c>
      <c r="F11090" s="53" t="s">
        <v>201</v>
      </c>
    </row>
    <row r="11091" spans="1:6" x14ac:dyDescent="0.2">
      <c r="A11091" s="202" t="s">
        <v>35552</v>
      </c>
      <c r="B11091" s="203">
        <v>105.33</v>
      </c>
      <c r="D11091" s="53" t="s">
        <v>16648</v>
      </c>
      <c r="E11091" s="55" t="s">
        <v>16649</v>
      </c>
      <c r="F11091" s="53" t="s">
        <v>201</v>
      </c>
    </row>
    <row r="11092" spans="1:6" x14ac:dyDescent="0.2">
      <c r="A11092" s="202" t="s">
        <v>18294</v>
      </c>
      <c r="B11092" s="203">
        <v>124.1</v>
      </c>
      <c r="D11092" s="53" t="s">
        <v>16650</v>
      </c>
      <c r="E11092" s="55" t="s">
        <v>16649</v>
      </c>
      <c r="F11092" s="53" t="s">
        <v>201</v>
      </c>
    </row>
    <row r="11093" spans="1:6" x14ac:dyDescent="0.2">
      <c r="A11093" s="202" t="s">
        <v>18296</v>
      </c>
      <c r="B11093" s="203">
        <v>115.55</v>
      </c>
      <c r="D11093" s="53" t="s">
        <v>16651</v>
      </c>
      <c r="E11093" s="55" t="s">
        <v>16652</v>
      </c>
      <c r="F11093" s="53" t="s">
        <v>83</v>
      </c>
    </row>
    <row r="11094" spans="1:6" x14ac:dyDescent="0.2">
      <c r="A11094" s="202" t="s">
        <v>18297</v>
      </c>
      <c r="B11094" s="203">
        <v>133.53</v>
      </c>
      <c r="D11094" s="53" t="s">
        <v>16653</v>
      </c>
      <c r="E11094" s="55" t="s">
        <v>16652</v>
      </c>
      <c r="F11094" s="53" t="s">
        <v>83</v>
      </c>
    </row>
    <row r="11095" spans="1:6" x14ac:dyDescent="0.2">
      <c r="A11095" s="202" t="s">
        <v>18299</v>
      </c>
      <c r="B11095" s="203">
        <v>125.05</v>
      </c>
      <c r="D11095" s="53" t="s">
        <v>16654</v>
      </c>
      <c r="E11095" s="55" t="s">
        <v>16655</v>
      </c>
      <c r="F11095" s="53" t="s">
        <v>83</v>
      </c>
    </row>
    <row r="11096" spans="1:6" x14ac:dyDescent="0.2">
      <c r="A11096" s="202" t="s">
        <v>18300</v>
      </c>
      <c r="B11096" s="203">
        <v>175.6</v>
      </c>
      <c r="D11096" s="53" t="s">
        <v>16656</v>
      </c>
      <c r="E11096" s="55" t="s">
        <v>16655</v>
      </c>
      <c r="F11096" s="53" t="s">
        <v>83</v>
      </c>
    </row>
    <row r="11097" spans="1:6" x14ac:dyDescent="0.2">
      <c r="A11097" s="202" t="s">
        <v>18302</v>
      </c>
      <c r="B11097" s="203">
        <v>168.3</v>
      </c>
      <c r="D11097" s="53" t="s">
        <v>16657</v>
      </c>
      <c r="E11097" s="55" t="s">
        <v>16658</v>
      </c>
      <c r="F11097" s="53" t="s">
        <v>430</v>
      </c>
    </row>
    <row r="11098" spans="1:6" x14ac:dyDescent="0.2">
      <c r="A11098" s="202" t="s">
        <v>18303</v>
      </c>
      <c r="B11098" s="203">
        <v>185.04</v>
      </c>
      <c r="D11098" s="53" t="s">
        <v>16659</v>
      </c>
      <c r="E11098" s="55" t="s">
        <v>16658</v>
      </c>
      <c r="F11098" s="53" t="s">
        <v>430</v>
      </c>
    </row>
    <row r="11099" spans="1:6" x14ac:dyDescent="0.2">
      <c r="A11099" s="202" t="s">
        <v>18305</v>
      </c>
      <c r="B11099" s="203">
        <v>177.81</v>
      </c>
      <c r="D11099" s="53" t="s">
        <v>16660</v>
      </c>
      <c r="E11099" s="55" t="s">
        <v>16661</v>
      </c>
      <c r="F11099" s="53" t="s">
        <v>430</v>
      </c>
    </row>
    <row r="11100" spans="1:6" x14ac:dyDescent="0.2">
      <c r="A11100" s="202" t="s">
        <v>18306</v>
      </c>
      <c r="B11100" s="203">
        <v>85.18</v>
      </c>
      <c r="D11100" s="53" t="s">
        <v>16662</v>
      </c>
      <c r="E11100" s="55" t="s">
        <v>16661</v>
      </c>
      <c r="F11100" s="53" t="s">
        <v>430</v>
      </c>
    </row>
    <row r="11101" spans="1:6" x14ac:dyDescent="0.2">
      <c r="A11101" s="202" t="s">
        <v>18308</v>
      </c>
      <c r="B11101" s="203">
        <v>78.819999999999993</v>
      </c>
      <c r="D11101" s="53" t="s">
        <v>16663</v>
      </c>
      <c r="E11101" s="55" t="s">
        <v>16664</v>
      </c>
      <c r="F11101" s="53" t="s">
        <v>430</v>
      </c>
    </row>
    <row r="11102" spans="1:6" x14ac:dyDescent="0.2">
      <c r="A11102" s="202" t="s">
        <v>18309</v>
      </c>
      <c r="B11102" s="203">
        <v>94.61</v>
      </c>
      <c r="D11102" s="53" t="s">
        <v>16665</v>
      </c>
      <c r="E11102" s="55" t="s">
        <v>16664</v>
      </c>
      <c r="F11102" s="53" t="s">
        <v>430</v>
      </c>
    </row>
    <row r="11103" spans="1:6" x14ac:dyDescent="0.2">
      <c r="A11103" s="202" t="s">
        <v>18311</v>
      </c>
      <c r="B11103" s="203">
        <v>88.32</v>
      </c>
      <c r="D11103" s="53" t="s">
        <v>16666</v>
      </c>
      <c r="E11103" s="55" t="s">
        <v>16667</v>
      </c>
      <c r="F11103" s="53" t="s">
        <v>430</v>
      </c>
    </row>
    <row r="11104" spans="1:6" x14ac:dyDescent="0.2">
      <c r="A11104" s="202" t="s">
        <v>18312</v>
      </c>
      <c r="B11104" s="203">
        <v>78.59</v>
      </c>
      <c r="D11104" s="53" t="s">
        <v>16668</v>
      </c>
      <c r="E11104" s="55" t="s">
        <v>16667</v>
      </c>
      <c r="F11104" s="53" t="s">
        <v>430</v>
      </c>
    </row>
    <row r="11105" spans="1:6" x14ac:dyDescent="0.2">
      <c r="A11105" s="202" t="s">
        <v>18314</v>
      </c>
      <c r="B11105" s="203">
        <v>73.3</v>
      </c>
      <c r="D11105" s="53" t="s">
        <v>16669</v>
      </c>
      <c r="E11105" s="55" t="s">
        <v>16670</v>
      </c>
      <c r="F11105" s="53" t="s">
        <v>430</v>
      </c>
    </row>
    <row r="11106" spans="1:6" x14ac:dyDescent="0.2">
      <c r="A11106" s="202" t="s">
        <v>18315</v>
      </c>
      <c r="B11106" s="203">
        <v>91.59</v>
      </c>
      <c r="D11106" s="53" t="s">
        <v>16671</v>
      </c>
      <c r="E11106" s="55" t="s">
        <v>16670</v>
      </c>
      <c r="F11106" s="53" t="s">
        <v>430</v>
      </c>
    </row>
    <row r="11107" spans="1:6" x14ac:dyDescent="0.2">
      <c r="A11107" s="202" t="s">
        <v>18317</v>
      </c>
      <c r="B11107" s="203">
        <v>85.6</v>
      </c>
      <c r="D11107" s="53" t="s">
        <v>16672</v>
      </c>
      <c r="E11107" s="55" t="s">
        <v>16673</v>
      </c>
      <c r="F11107" s="53" t="s">
        <v>430</v>
      </c>
    </row>
    <row r="11108" spans="1:6" x14ac:dyDescent="0.2">
      <c r="A11108" s="202" t="s">
        <v>18318</v>
      </c>
      <c r="B11108" s="203">
        <v>37.450000000000003</v>
      </c>
      <c r="D11108" s="53" t="s">
        <v>16674</v>
      </c>
      <c r="E11108" s="55" t="s">
        <v>16673</v>
      </c>
      <c r="F11108" s="53" t="s">
        <v>430</v>
      </c>
    </row>
    <row r="11109" spans="1:6" x14ac:dyDescent="0.2">
      <c r="A11109" s="202" t="s">
        <v>18320</v>
      </c>
      <c r="B11109" s="203">
        <v>33.340000000000003</v>
      </c>
      <c r="D11109" s="53" t="s">
        <v>16675</v>
      </c>
      <c r="E11109" s="55" t="s">
        <v>16676</v>
      </c>
      <c r="F11109" s="53" t="s">
        <v>430</v>
      </c>
    </row>
    <row r="11110" spans="1:6" x14ac:dyDescent="0.2">
      <c r="A11110" s="202" t="s">
        <v>18321</v>
      </c>
      <c r="B11110" s="203">
        <v>37.86</v>
      </c>
      <c r="D11110" s="53" t="s">
        <v>16677</v>
      </c>
      <c r="E11110" s="55" t="s">
        <v>16676</v>
      </c>
      <c r="F11110" s="53" t="s">
        <v>430</v>
      </c>
    </row>
    <row r="11111" spans="1:6" x14ac:dyDescent="0.2">
      <c r="A11111" s="202" t="s">
        <v>18323</v>
      </c>
      <c r="B11111" s="203">
        <v>33.92</v>
      </c>
      <c r="D11111" s="53" t="s">
        <v>16678</v>
      </c>
      <c r="E11111" s="55" t="s">
        <v>16679</v>
      </c>
      <c r="F11111" s="53" t="s">
        <v>1147</v>
      </c>
    </row>
    <row r="11112" spans="1:6" x14ac:dyDescent="0.2">
      <c r="A11112" s="202" t="s">
        <v>18324</v>
      </c>
      <c r="B11112" s="203">
        <v>42.1</v>
      </c>
      <c r="D11112" s="53" t="s">
        <v>16680</v>
      </c>
      <c r="E11112" s="55" t="s">
        <v>16679</v>
      </c>
      <c r="F11112" s="53" t="s">
        <v>1147</v>
      </c>
    </row>
    <row r="11113" spans="1:6" x14ac:dyDescent="0.2">
      <c r="A11113" s="202" t="s">
        <v>18326</v>
      </c>
      <c r="B11113" s="203">
        <v>37.79</v>
      </c>
      <c r="D11113" s="53" t="s">
        <v>16681</v>
      </c>
      <c r="E11113" s="55" t="s">
        <v>16682</v>
      </c>
      <c r="F11113" s="53" t="s">
        <v>1147</v>
      </c>
    </row>
    <row r="11114" spans="1:6" x14ac:dyDescent="0.2">
      <c r="A11114" s="202" t="s">
        <v>18327</v>
      </c>
      <c r="B11114" s="203">
        <v>42.98</v>
      </c>
      <c r="D11114" s="53" t="s">
        <v>16683</v>
      </c>
      <c r="E11114" s="55" t="s">
        <v>16682</v>
      </c>
      <c r="F11114" s="53" t="s">
        <v>1147</v>
      </c>
    </row>
    <row r="11115" spans="1:6" x14ac:dyDescent="0.2">
      <c r="A11115" s="202" t="s">
        <v>18329</v>
      </c>
      <c r="B11115" s="203">
        <v>38.89</v>
      </c>
      <c r="D11115" s="53" t="s">
        <v>16684</v>
      </c>
      <c r="E11115" s="55" t="s">
        <v>16685</v>
      </c>
      <c r="F11115" s="53" t="s">
        <v>1147</v>
      </c>
    </row>
    <row r="11116" spans="1:6" x14ac:dyDescent="0.2">
      <c r="A11116" s="202" t="s">
        <v>18330</v>
      </c>
      <c r="B11116" s="203">
        <v>70.290000000000006</v>
      </c>
      <c r="D11116" s="53" t="s">
        <v>16686</v>
      </c>
      <c r="E11116" s="55" t="s">
        <v>16685</v>
      </c>
      <c r="F11116" s="53" t="s">
        <v>1147</v>
      </c>
    </row>
    <row r="11117" spans="1:6" x14ac:dyDescent="0.2">
      <c r="A11117" s="202" t="s">
        <v>18332</v>
      </c>
      <c r="B11117" s="203">
        <v>63.01</v>
      </c>
      <c r="D11117" s="53" t="s">
        <v>16687</v>
      </c>
      <c r="E11117" s="55" t="s">
        <v>16688</v>
      </c>
      <c r="F11117" s="53" t="s">
        <v>16689</v>
      </c>
    </row>
    <row r="11118" spans="1:6" x14ac:dyDescent="0.2">
      <c r="A11118" s="202" t="s">
        <v>18333</v>
      </c>
      <c r="B11118" s="203">
        <v>149.71</v>
      </c>
      <c r="D11118" s="53" t="s">
        <v>16690</v>
      </c>
      <c r="E11118" s="55" t="s">
        <v>16688</v>
      </c>
      <c r="F11118" s="53" t="s">
        <v>16689</v>
      </c>
    </row>
    <row r="11119" spans="1:6" x14ac:dyDescent="0.2">
      <c r="A11119" s="202" t="s">
        <v>18335</v>
      </c>
      <c r="B11119" s="203">
        <v>142.82</v>
      </c>
      <c r="D11119" s="53" t="s">
        <v>16691</v>
      </c>
      <c r="E11119" s="55" t="s">
        <v>16692</v>
      </c>
      <c r="F11119" s="53" t="s">
        <v>4915</v>
      </c>
    </row>
    <row r="11120" spans="1:6" x14ac:dyDescent="0.2">
      <c r="A11120" s="202" t="s">
        <v>18339</v>
      </c>
      <c r="B11120" s="203">
        <v>133.63999999999999</v>
      </c>
      <c r="D11120" s="53" t="s">
        <v>16693</v>
      </c>
      <c r="E11120" s="55" t="s">
        <v>16692</v>
      </c>
      <c r="F11120" s="53" t="s">
        <v>4915</v>
      </c>
    </row>
    <row r="11121" spans="1:6" x14ac:dyDescent="0.2">
      <c r="A11121" s="202" t="s">
        <v>18341</v>
      </c>
      <c r="B11121" s="203">
        <v>126.75</v>
      </c>
      <c r="D11121" s="53" t="s">
        <v>16694</v>
      </c>
      <c r="E11121" s="55" t="s">
        <v>16695</v>
      </c>
      <c r="F11121" s="53" t="s">
        <v>16689</v>
      </c>
    </row>
    <row r="11122" spans="1:6" x14ac:dyDescent="0.2">
      <c r="A11122" s="202" t="s">
        <v>35553</v>
      </c>
      <c r="B11122" s="203">
        <v>161.09</v>
      </c>
      <c r="D11122" s="53" t="s">
        <v>16696</v>
      </c>
      <c r="E11122" s="55" t="s">
        <v>16695</v>
      </c>
      <c r="F11122" s="53" t="s">
        <v>16689</v>
      </c>
    </row>
    <row r="11123" spans="1:6" x14ac:dyDescent="0.2">
      <c r="A11123" s="202" t="s">
        <v>35554</v>
      </c>
      <c r="B11123" s="203">
        <v>154.19999999999999</v>
      </c>
      <c r="D11123" s="53" t="s">
        <v>16697</v>
      </c>
      <c r="E11123" s="55" t="s">
        <v>16698</v>
      </c>
      <c r="F11123" s="53" t="s">
        <v>430</v>
      </c>
    </row>
    <row r="11124" spans="1:6" x14ac:dyDescent="0.2">
      <c r="A11124" s="202" t="s">
        <v>35555</v>
      </c>
      <c r="B11124" s="203">
        <v>145.66999999999999</v>
      </c>
      <c r="D11124" s="53" t="s">
        <v>16699</v>
      </c>
      <c r="E11124" s="55" t="s">
        <v>16698</v>
      </c>
      <c r="F11124" s="53" t="s">
        <v>430</v>
      </c>
    </row>
    <row r="11125" spans="1:6" x14ac:dyDescent="0.2">
      <c r="A11125" s="202" t="s">
        <v>35556</v>
      </c>
      <c r="B11125" s="203">
        <v>138.79</v>
      </c>
      <c r="D11125" s="53" t="s">
        <v>16700</v>
      </c>
      <c r="E11125" s="55" t="s">
        <v>16701</v>
      </c>
      <c r="F11125" s="53" t="s">
        <v>201</v>
      </c>
    </row>
    <row r="11126" spans="1:6" x14ac:dyDescent="0.2">
      <c r="A11126" s="202" t="s">
        <v>35557</v>
      </c>
      <c r="B11126" s="203">
        <v>220.34</v>
      </c>
      <c r="D11126" s="53" t="s">
        <v>16702</v>
      </c>
      <c r="E11126" s="55" t="s">
        <v>16701</v>
      </c>
      <c r="F11126" s="53" t="s">
        <v>201</v>
      </c>
    </row>
    <row r="11127" spans="1:6" x14ac:dyDescent="0.2">
      <c r="A11127" s="202" t="s">
        <v>35558</v>
      </c>
      <c r="B11127" s="203">
        <v>213.45</v>
      </c>
      <c r="D11127" s="53" t="s">
        <v>16703</v>
      </c>
      <c r="E11127" s="55" t="s">
        <v>16704</v>
      </c>
      <c r="F11127" s="53" t="s">
        <v>430</v>
      </c>
    </row>
    <row r="11128" spans="1:6" x14ac:dyDescent="0.2">
      <c r="A11128" s="202" t="s">
        <v>35559</v>
      </c>
      <c r="B11128" s="203">
        <v>205.57</v>
      </c>
      <c r="D11128" s="53" t="s">
        <v>16705</v>
      </c>
      <c r="E11128" s="55" t="s">
        <v>16704</v>
      </c>
      <c r="F11128" s="53" t="s">
        <v>430</v>
      </c>
    </row>
    <row r="11129" spans="1:6" x14ac:dyDescent="0.2">
      <c r="A11129" s="202" t="s">
        <v>35560</v>
      </c>
      <c r="B11129" s="203">
        <v>198.68</v>
      </c>
      <c r="D11129" s="53" t="s">
        <v>16706</v>
      </c>
      <c r="E11129" s="55" t="s">
        <v>16707</v>
      </c>
      <c r="F11129" s="53" t="s">
        <v>2752</v>
      </c>
    </row>
    <row r="11130" spans="1:6" x14ac:dyDescent="0.2">
      <c r="A11130" s="202" t="s">
        <v>35561</v>
      </c>
      <c r="B11130" s="203">
        <v>169.96</v>
      </c>
      <c r="D11130" s="53" t="s">
        <v>16708</v>
      </c>
      <c r="E11130" s="55" t="s">
        <v>16707</v>
      </c>
      <c r="F11130" s="53" t="s">
        <v>2752</v>
      </c>
    </row>
    <row r="11131" spans="1:6" x14ac:dyDescent="0.2">
      <c r="A11131" s="202" t="s">
        <v>35562</v>
      </c>
      <c r="B11131" s="203">
        <v>163.08000000000001</v>
      </c>
      <c r="D11131" s="53" t="s">
        <v>16709</v>
      </c>
      <c r="E11131" s="55" t="s">
        <v>16710</v>
      </c>
      <c r="F11131" s="53" t="s">
        <v>2861</v>
      </c>
    </row>
    <row r="11132" spans="1:6" x14ac:dyDescent="0.2">
      <c r="A11132" s="202" t="s">
        <v>35563</v>
      </c>
      <c r="B11132" s="203">
        <v>154.55000000000001</v>
      </c>
      <c r="D11132" s="53" t="s">
        <v>16711</v>
      </c>
      <c r="E11132" s="55" t="s">
        <v>16710</v>
      </c>
      <c r="F11132" s="53" t="s">
        <v>2861</v>
      </c>
    </row>
    <row r="11133" spans="1:6" x14ac:dyDescent="0.2">
      <c r="A11133" s="202" t="s">
        <v>35564</v>
      </c>
      <c r="B11133" s="203">
        <v>147.66</v>
      </c>
      <c r="D11133" s="53" t="s">
        <v>16712</v>
      </c>
      <c r="E11133" s="55" t="s">
        <v>16713</v>
      </c>
      <c r="F11133" s="53" t="s">
        <v>1147</v>
      </c>
    </row>
    <row r="11134" spans="1:6" x14ac:dyDescent="0.2">
      <c r="A11134" s="202" t="s">
        <v>35565</v>
      </c>
      <c r="B11134" s="203">
        <v>160.01</v>
      </c>
      <c r="D11134" s="53" t="s">
        <v>16714</v>
      </c>
      <c r="E11134" s="55" t="s">
        <v>16713</v>
      </c>
      <c r="F11134" s="53" t="s">
        <v>1147</v>
      </c>
    </row>
    <row r="11135" spans="1:6" x14ac:dyDescent="0.2">
      <c r="A11135" s="202" t="s">
        <v>35566</v>
      </c>
      <c r="B11135" s="203">
        <v>153.12</v>
      </c>
      <c r="D11135" s="53" t="s">
        <v>16715</v>
      </c>
      <c r="E11135" s="55" t="s">
        <v>16716</v>
      </c>
      <c r="F11135" s="53" t="s">
        <v>201</v>
      </c>
    </row>
    <row r="11136" spans="1:6" x14ac:dyDescent="0.2">
      <c r="A11136" s="202" t="s">
        <v>35567</v>
      </c>
      <c r="B11136" s="203">
        <v>140.71</v>
      </c>
      <c r="D11136" s="53" t="s">
        <v>16717</v>
      </c>
      <c r="E11136" s="55" t="s">
        <v>16716</v>
      </c>
      <c r="F11136" s="53" t="s">
        <v>201</v>
      </c>
    </row>
    <row r="11137" spans="1:6" x14ac:dyDescent="0.2">
      <c r="A11137" s="202" t="s">
        <v>35568</v>
      </c>
      <c r="B11137" s="203">
        <v>133.82</v>
      </c>
      <c r="D11137" s="53" t="s">
        <v>16718</v>
      </c>
      <c r="E11137" s="55" t="s">
        <v>16719</v>
      </c>
      <c r="F11137" s="53" t="s">
        <v>201</v>
      </c>
    </row>
    <row r="11138" spans="1:6" x14ac:dyDescent="0.2">
      <c r="A11138" s="202" t="s">
        <v>18345</v>
      </c>
      <c r="B11138" s="203">
        <v>41.59</v>
      </c>
      <c r="D11138" s="53" t="s">
        <v>16720</v>
      </c>
      <c r="E11138" s="55" t="s">
        <v>16719</v>
      </c>
      <c r="F11138" s="53" t="s">
        <v>201</v>
      </c>
    </row>
    <row r="11139" spans="1:6" x14ac:dyDescent="0.2">
      <c r="A11139" s="202" t="s">
        <v>18347</v>
      </c>
      <c r="B11139" s="203">
        <v>37.659999999999997</v>
      </c>
      <c r="D11139" s="53" t="s">
        <v>16721</v>
      </c>
      <c r="E11139" s="55" t="s">
        <v>16722</v>
      </c>
      <c r="F11139" s="53" t="s">
        <v>201</v>
      </c>
    </row>
    <row r="11140" spans="1:6" x14ac:dyDescent="0.2">
      <c r="A11140" s="202" t="s">
        <v>35569</v>
      </c>
      <c r="B11140" s="203">
        <v>49.12</v>
      </c>
      <c r="D11140" s="53" t="s">
        <v>16723</v>
      </c>
      <c r="E11140" s="55" t="s">
        <v>16722</v>
      </c>
      <c r="F11140" s="53" t="s">
        <v>201</v>
      </c>
    </row>
    <row r="11141" spans="1:6" x14ac:dyDescent="0.2">
      <c r="A11141" s="202" t="s">
        <v>35570</v>
      </c>
      <c r="B11141" s="203">
        <v>45.2</v>
      </c>
      <c r="D11141" s="53" t="s">
        <v>16724</v>
      </c>
      <c r="E11141" s="55" t="s">
        <v>16725</v>
      </c>
      <c r="F11141" s="53" t="s">
        <v>201</v>
      </c>
    </row>
    <row r="11142" spans="1:6" x14ac:dyDescent="0.2">
      <c r="A11142" s="202" t="s">
        <v>35571</v>
      </c>
      <c r="B11142" s="203">
        <v>47.92</v>
      </c>
      <c r="D11142" s="53" t="s">
        <v>16726</v>
      </c>
      <c r="E11142" s="55" t="s">
        <v>16725</v>
      </c>
      <c r="F11142" s="53" t="s">
        <v>201</v>
      </c>
    </row>
    <row r="11143" spans="1:6" x14ac:dyDescent="0.2">
      <c r="A11143" s="202" t="s">
        <v>35572</v>
      </c>
      <c r="B11143" s="203">
        <v>43.96</v>
      </c>
      <c r="D11143" s="53" t="s">
        <v>16727</v>
      </c>
      <c r="E11143" s="55" t="s">
        <v>16728</v>
      </c>
      <c r="F11143" s="53" t="s">
        <v>201</v>
      </c>
    </row>
    <row r="11144" spans="1:6" x14ac:dyDescent="0.2">
      <c r="A11144" s="202" t="s">
        <v>35573</v>
      </c>
      <c r="B11144" s="203">
        <v>59.22</v>
      </c>
      <c r="D11144" s="53" t="s">
        <v>16729</v>
      </c>
      <c r="E11144" s="55" t="s">
        <v>16728</v>
      </c>
      <c r="F11144" s="53" t="s">
        <v>201</v>
      </c>
    </row>
    <row r="11145" spans="1:6" x14ac:dyDescent="0.2">
      <c r="A11145" s="202" t="s">
        <v>35574</v>
      </c>
      <c r="B11145" s="203">
        <v>55.27</v>
      </c>
      <c r="D11145" s="53" t="s">
        <v>16730</v>
      </c>
      <c r="E11145" s="55" t="s">
        <v>16731</v>
      </c>
      <c r="F11145" s="53" t="s">
        <v>201</v>
      </c>
    </row>
    <row r="11146" spans="1:6" x14ac:dyDescent="0.2">
      <c r="A11146" s="202" t="s">
        <v>18348</v>
      </c>
      <c r="B11146" s="203">
        <v>125.81</v>
      </c>
      <c r="D11146" s="53" t="s">
        <v>16732</v>
      </c>
      <c r="E11146" s="55" t="s">
        <v>16731</v>
      </c>
      <c r="F11146" s="53" t="s">
        <v>201</v>
      </c>
    </row>
    <row r="11147" spans="1:6" x14ac:dyDescent="0.2">
      <c r="A11147" s="202" t="s">
        <v>18350</v>
      </c>
      <c r="B11147" s="203">
        <v>117.91</v>
      </c>
      <c r="D11147" s="53" t="s">
        <v>16733</v>
      </c>
      <c r="E11147" s="55" t="s">
        <v>16734</v>
      </c>
      <c r="F11147" s="53" t="s">
        <v>201</v>
      </c>
    </row>
    <row r="11148" spans="1:6" x14ac:dyDescent="0.2">
      <c r="A11148" s="202" t="s">
        <v>18351</v>
      </c>
      <c r="B11148" s="203">
        <v>117.05</v>
      </c>
      <c r="D11148" s="53" t="s">
        <v>16735</v>
      </c>
      <c r="E11148" s="55" t="s">
        <v>16734</v>
      </c>
      <c r="F11148" s="53" t="s">
        <v>201</v>
      </c>
    </row>
    <row r="11149" spans="1:6" x14ac:dyDescent="0.2">
      <c r="A11149" s="202" t="s">
        <v>18353</v>
      </c>
      <c r="B11149" s="203">
        <v>110.16</v>
      </c>
      <c r="D11149" s="53" t="s">
        <v>16736</v>
      </c>
      <c r="E11149" s="55" t="s">
        <v>16737</v>
      </c>
      <c r="F11149" s="53" t="s">
        <v>201</v>
      </c>
    </row>
    <row r="11150" spans="1:6" x14ac:dyDescent="0.2">
      <c r="A11150" s="202" t="s">
        <v>18354</v>
      </c>
      <c r="B11150" s="203">
        <v>102.46</v>
      </c>
      <c r="D11150" s="53" t="s">
        <v>16738</v>
      </c>
      <c r="E11150" s="55" t="s">
        <v>16737</v>
      </c>
      <c r="F11150" s="53" t="s">
        <v>201</v>
      </c>
    </row>
    <row r="11151" spans="1:6" x14ac:dyDescent="0.2">
      <c r="A11151" s="202" t="s">
        <v>18356</v>
      </c>
      <c r="B11151" s="203">
        <v>95.57</v>
      </c>
      <c r="D11151" s="53" t="s">
        <v>16739</v>
      </c>
      <c r="E11151" s="55" t="s">
        <v>16740</v>
      </c>
      <c r="F11151" s="53" t="s">
        <v>201</v>
      </c>
    </row>
    <row r="11152" spans="1:6" x14ac:dyDescent="0.2">
      <c r="A11152" s="202" t="s">
        <v>18357</v>
      </c>
      <c r="B11152" s="203">
        <v>150.68</v>
      </c>
      <c r="D11152" s="53" t="s">
        <v>16741</v>
      </c>
      <c r="E11152" s="55" t="s">
        <v>16740</v>
      </c>
      <c r="F11152" s="53" t="s">
        <v>201</v>
      </c>
    </row>
    <row r="11153" spans="1:6" x14ac:dyDescent="0.2">
      <c r="A11153" s="202" t="s">
        <v>18359</v>
      </c>
      <c r="B11153" s="203">
        <v>142.78</v>
      </c>
      <c r="D11153" s="53" t="s">
        <v>16742</v>
      </c>
      <c r="E11153" s="55" t="s">
        <v>16743</v>
      </c>
      <c r="F11153" s="53" t="s">
        <v>83</v>
      </c>
    </row>
    <row r="11154" spans="1:6" x14ac:dyDescent="0.2">
      <c r="A11154" s="202" t="s">
        <v>18360</v>
      </c>
      <c r="B11154" s="203">
        <v>127.33</v>
      </c>
      <c r="D11154" s="53" t="s">
        <v>16744</v>
      </c>
      <c r="E11154" s="55" t="s">
        <v>16743</v>
      </c>
      <c r="F11154" s="53" t="s">
        <v>83</v>
      </c>
    </row>
    <row r="11155" spans="1:6" x14ac:dyDescent="0.2">
      <c r="A11155" s="202" t="s">
        <v>18362</v>
      </c>
      <c r="B11155" s="203">
        <v>120.44</v>
      </c>
      <c r="D11155" s="53" t="s">
        <v>16745</v>
      </c>
      <c r="E11155" s="55" t="s">
        <v>16746</v>
      </c>
      <c r="F11155" s="53" t="s">
        <v>1147</v>
      </c>
    </row>
    <row r="11156" spans="1:6" x14ac:dyDescent="0.2">
      <c r="A11156" s="202" t="s">
        <v>18363</v>
      </c>
      <c r="B11156" s="203">
        <v>150.77000000000001</v>
      </c>
      <c r="D11156" s="53" t="s">
        <v>16747</v>
      </c>
      <c r="E11156" s="55" t="s">
        <v>16746</v>
      </c>
      <c r="F11156" s="53" t="s">
        <v>1147</v>
      </c>
    </row>
    <row r="11157" spans="1:6" x14ac:dyDescent="0.2">
      <c r="A11157" s="202" t="s">
        <v>18365</v>
      </c>
      <c r="B11157" s="203">
        <v>142.87</v>
      </c>
      <c r="D11157" s="53" t="s">
        <v>16748</v>
      </c>
      <c r="E11157" s="55" t="s">
        <v>16749</v>
      </c>
      <c r="F11157" s="53" t="s">
        <v>1147</v>
      </c>
    </row>
    <row r="11158" spans="1:6" x14ac:dyDescent="0.2">
      <c r="A11158" s="202" t="s">
        <v>18366</v>
      </c>
      <c r="B11158" s="203">
        <v>127.41</v>
      </c>
      <c r="D11158" s="53" t="s">
        <v>16750</v>
      </c>
      <c r="E11158" s="55" t="s">
        <v>16749</v>
      </c>
      <c r="F11158" s="53" t="s">
        <v>1147</v>
      </c>
    </row>
    <row r="11159" spans="1:6" x14ac:dyDescent="0.2">
      <c r="A11159" s="202" t="s">
        <v>18368</v>
      </c>
      <c r="B11159" s="203">
        <v>120.53</v>
      </c>
      <c r="D11159" s="53" t="s">
        <v>16751</v>
      </c>
      <c r="E11159" s="55" t="s">
        <v>16752</v>
      </c>
      <c r="F11159" s="53" t="s">
        <v>430</v>
      </c>
    </row>
    <row r="11160" spans="1:6" x14ac:dyDescent="0.2">
      <c r="A11160" s="202" t="s">
        <v>18369</v>
      </c>
      <c r="B11160" s="203">
        <v>182.94</v>
      </c>
      <c r="D11160" s="53" t="s">
        <v>16753</v>
      </c>
      <c r="E11160" s="55" t="s">
        <v>16752</v>
      </c>
      <c r="F11160" s="53" t="s">
        <v>430</v>
      </c>
    </row>
    <row r="11161" spans="1:6" x14ac:dyDescent="0.2">
      <c r="A11161" s="202" t="s">
        <v>18371</v>
      </c>
      <c r="B11161" s="203">
        <v>169.76</v>
      </c>
      <c r="D11161" s="53" t="s">
        <v>16754</v>
      </c>
      <c r="E11161" s="55" t="s">
        <v>16755</v>
      </c>
      <c r="F11161" s="53" t="s">
        <v>430</v>
      </c>
    </row>
    <row r="11162" spans="1:6" x14ac:dyDescent="0.2">
      <c r="A11162" s="202" t="s">
        <v>18372</v>
      </c>
      <c r="B11162" s="203">
        <v>366.07</v>
      </c>
      <c r="D11162" s="53" t="s">
        <v>16756</v>
      </c>
      <c r="E11162" s="55" t="s">
        <v>16755</v>
      </c>
      <c r="F11162" s="53" t="s">
        <v>430</v>
      </c>
    </row>
    <row r="11163" spans="1:6" x14ac:dyDescent="0.2">
      <c r="A11163" s="202" t="s">
        <v>18374</v>
      </c>
      <c r="B11163" s="203">
        <v>353.74</v>
      </c>
      <c r="D11163" s="53" t="s">
        <v>16757</v>
      </c>
      <c r="E11163" s="55" t="s">
        <v>16758</v>
      </c>
      <c r="F11163" s="53" t="s">
        <v>201</v>
      </c>
    </row>
    <row r="11164" spans="1:6" x14ac:dyDescent="0.2">
      <c r="A11164" s="202" t="s">
        <v>18375</v>
      </c>
      <c r="B11164" s="203">
        <v>555.07000000000005</v>
      </c>
      <c r="D11164" s="53" t="s">
        <v>16759</v>
      </c>
      <c r="E11164" s="55" t="s">
        <v>16758</v>
      </c>
      <c r="F11164" s="53" t="s">
        <v>201</v>
      </c>
    </row>
    <row r="11165" spans="1:6" x14ac:dyDescent="0.2">
      <c r="A11165" s="202" t="s">
        <v>18377</v>
      </c>
      <c r="B11165" s="203">
        <v>542.74</v>
      </c>
      <c r="D11165" s="53" t="s">
        <v>16760</v>
      </c>
      <c r="E11165" s="55" t="s">
        <v>16761</v>
      </c>
      <c r="F11165" s="53" t="s">
        <v>4247</v>
      </c>
    </row>
    <row r="11166" spans="1:6" x14ac:dyDescent="0.2">
      <c r="A11166" s="202" t="s">
        <v>18378</v>
      </c>
      <c r="B11166" s="203">
        <v>341.91</v>
      </c>
      <c r="D11166" s="53" t="s">
        <v>16762</v>
      </c>
      <c r="E11166" s="55" t="s">
        <v>16761</v>
      </c>
      <c r="F11166" s="53" t="s">
        <v>4247</v>
      </c>
    </row>
    <row r="11167" spans="1:6" x14ac:dyDescent="0.2">
      <c r="A11167" s="202" t="s">
        <v>18380</v>
      </c>
      <c r="B11167" s="203">
        <v>329.92</v>
      </c>
      <c r="D11167" s="53" t="s">
        <v>16763</v>
      </c>
      <c r="E11167" s="55" t="s">
        <v>16764</v>
      </c>
      <c r="F11167" s="53" t="s">
        <v>4247</v>
      </c>
    </row>
    <row r="11168" spans="1:6" x14ac:dyDescent="0.2">
      <c r="A11168" s="202" t="s">
        <v>18381</v>
      </c>
      <c r="B11168" s="203">
        <v>530.91</v>
      </c>
      <c r="D11168" s="53" t="s">
        <v>16765</v>
      </c>
      <c r="E11168" s="55" t="s">
        <v>16764</v>
      </c>
      <c r="F11168" s="53" t="s">
        <v>4247</v>
      </c>
    </row>
    <row r="11169" spans="1:6" x14ac:dyDescent="0.2">
      <c r="A11169" s="202" t="s">
        <v>18383</v>
      </c>
      <c r="B11169" s="203">
        <v>518.91999999999996</v>
      </c>
      <c r="D11169" s="53" t="s">
        <v>16766</v>
      </c>
      <c r="E11169" s="55" t="s">
        <v>16767</v>
      </c>
      <c r="F11169" s="53" t="s">
        <v>4247</v>
      </c>
    </row>
    <row r="11170" spans="1:6" x14ac:dyDescent="0.2">
      <c r="A11170" s="202" t="s">
        <v>18384</v>
      </c>
      <c r="B11170" s="203">
        <v>56.83</v>
      </c>
      <c r="D11170" s="53" t="s">
        <v>16768</v>
      </c>
      <c r="E11170" s="55" t="s">
        <v>16767</v>
      </c>
      <c r="F11170" s="53" t="s">
        <v>4247</v>
      </c>
    </row>
    <row r="11171" spans="1:6" x14ac:dyDescent="0.2">
      <c r="A11171" s="202" t="s">
        <v>18386</v>
      </c>
      <c r="B11171" s="203">
        <v>53.17</v>
      </c>
      <c r="D11171" s="53" t="s">
        <v>16769</v>
      </c>
      <c r="E11171" s="55" t="s">
        <v>16770</v>
      </c>
      <c r="F11171" s="53" t="s">
        <v>1147</v>
      </c>
    </row>
    <row r="11172" spans="1:6" x14ac:dyDescent="0.2">
      <c r="A11172" s="202" t="s">
        <v>18387</v>
      </c>
      <c r="B11172" s="203">
        <v>53.1</v>
      </c>
      <c r="D11172" s="53" t="s">
        <v>16771</v>
      </c>
      <c r="E11172" s="55" t="s">
        <v>16770</v>
      </c>
      <c r="F11172" s="53" t="s">
        <v>1147</v>
      </c>
    </row>
    <row r="11173" spans="1:6" x14ac:dyDescent="0.2">
      <c r="A11173" s="202" t="s">
        <v>18389</v>
      </c>
      <c r="B11173" s="203">
        <v>49.54</v>
      </c>
      <c r="D11173" s="53" t="s">
        <v>16772</v>
      </c>
      <c r="E11173" s="55" t="s">
        <v>16773</v>
      </c>
      <c r="F11173" s="53" t="s">
        <v>1147</v>
      </c>
    </row>
    <row r="11174" spans="1:6" x14ac:dyDescent="0.2">
      <c r="A11174" s="202" t="s">
        <v>18390</v>
      </c>
      <c r="B11174" s="203">
        <v>56.39</v>
      </c>
      <c r="D11174" s="53" t="s">
        <v>16774</v>
      </c>
      <c r="E11174" s="55" t="s">
        <v>16773</v>
      </c>
      <c r="F11174" s="53" t="s">
        <v>1147</v>
      </c>
    </row>
    <row r="11175" spans="1:6" x14ac:dyDescent="0.2">
      <c r="A11175" s="202" t="s">
        <v>18392</v>
      </c>
      <c r="B11175" s="203">
        <v>53.81</v>
      </c>
      <c r="D11175" s="53" t="s">
        <v>16775</v>
      </c>
      <c r="E11175" s="55" t="s">
        <v>16776</v>
      </c>
      <c r="F11175" s="53" t="s">
        <v>201</v>
      </c>
    </row>
    <row r="11176" spans="1:6" x14ac:dyDescent="0.2">
      <c r="A11176" s="202" t="s">
        <v>18393</v>
      </c>
      <c r="B11176" s="203">
        <v>52.52</v>
      </c>
      <c r="D11176" s="53" t="s">
        <v>16777</v>
      </c>
      <c r="E11176" s="55" t="s">
        <v>16776</v>
      </c>
      <c r="F11176" s="53" t="s">
        <v>201</v>
      </c>
    </row>
    <row r="11177" spans="1:6" x14ac:dyDescent="0.2">
      <c r="A11177" s="202" t="s">
        <v>18395</v>
      </c>
      <c r="B11177" s="203">
        <v>50</v>
      </c>
      <c r="D11177" s="53" t="s">
        <v>16778</v>
      </c>
      <c r="E11177" s="55" t="s">
        <v>16779</v>
      </c>
      <c r="F11177" s="53" t="s">
        <v>1147</v>
      </c>
    </row>
    <row r="11178" spans="1:6" x14ac:dyDescent="0.2">
      <c r="A11178" s="202" t="s">
        <v>18396</v>
      </c>
      <c r="B11178" s="203">
        <v>61.67</v>
      </c>
      <c r="D11178" s="53" t="s">
        <v>16780</v>
      </c>
      <c r="E11178" s="55" t="s">
        <v>16779</v>
      </c>
      <c r="F11178" s="53" t="s">
        <v>1147</v>
      </c>
    </row>
    <row r="11179" spans="1:6" x14ac:dyDescent="0.2">
      <c r="A11179" s="202" t="s">
        <v>18398</v>
      </c>
      <c r="B11179" s="203">
        <v>59.08</v>
      </c>
      <c r="D11179" s="53" t="s">
        <v>16781</v>
      </c>
      <c r="E11179" s="55" t="s">
        <v>16782</v>
      </c>
      <c r="F11179" s="53" t="s">
        <v>430</v>
      </c>
    </row>
    <row r="11180" spans="1:6" x14ac:dyDescent="0.2">
      <c r="A11180" s="202" t="s">
        <v>18399</v>
      </c>
      <c r="B11180" s="203">
        <v>57.32</v>
      </c>
      <c r="D11180" s="53" t="s">
        <v>16783</v>
      </c>
      <c r="E11180" s="55" t="s">
        <v>16782</v>
      </c>
      <c r="F11180" s="53" t="s">
        <v>430</v>
      </c>
    </row>
    <row r="11181" spans="1:6" x14ac:dyDescent="0.2">
      <c r="A11181" s="202" t="s">
        <v>18401</v>
      </c>
      <c r="B11181" s="203">
        <v>54.8</v>
      </c>
      <c r="D11181" s="53" t="s">
        <v>16784</v>
      </c>
      <c r="E11181" s="55" t="s">
        <v>16785</v>
      </c>
      <c r="F11181" s="53" t="s">
        <v>430</v>
      </c>
    </row>
    <row r="11182" spans="1:6" x14ac:dyDescent="0.2">
      <c r="A11182" s="202" t="s">
        <v>18402</v>
      </c>
      <c r="B11182" s="203">
        <v>88.03</v>
      </c>
      <c r="D11182" s="53" t="s">
        <v>16786</v>
      </c>
      <c r="E11182" s="55" t="s">
        <v>16785</v>
      </c>
      <c r="F11182" s="53" t="s">
        <v>430</v>
      </c>
    </row>
    <row r="11183" spans="1:6" x14ac:dyDescent="0.2">
      <c r="A11183" s="202" t="s">
        <v>18404</v>
      </c>
      <c r="B11183" s="203">
        <v>85.41</v>
      </c>
      <c r="D11183" s="53" t="s">
        <v>16787</v>
      </c>
      <c r="E11183" s="55" t="s">
        <v>16788</v>
      </c>
      <c r="F11183" s="53" t="s">
        <v>1147</v>
      </c>
    </row>
    <row r="11184" spans="1:6" x14ac:dyDescent="0.2">
      <c r="A11184" s="202" t="s">
        <v>18405</v>
      </c>
      <c r="B11184" s="203">
        <v>81.319999999999993</v>
      </c>
      <c r="D11184" s="53" t="s">
        <v>16789</v>
      </c>
      <c r="E11184" s="55" t="s">
        <v>16788</v>
      </c>
      <c r="F11184" s="53" t="s">
        <v>1147</v>
      </c>
    </row>
    <row r="11185" spans="1:6" x14ac:dyDescent="0.2">
      <c r="A11185" s="202" t="s">
        <v>18407</v>
      </c>
      <c r="B11185" s="203">
        <v>78.8</v>
      </c>
      <c r="D11185" s="53" t="s">
        <v>16790</v>
      </c>
      <c r="E11185" s="55" t="s">
        <v>16791</v>
      </c>
      <c r="F11185" s="53" t="s">
        <v>1147</v>
      </c>
    </row>
    <row r="11186" spans="1:6" x14ac:dyDescent="0.2">
      <c r="A11186" s="202" t="s">
        <v>18408</v>
      </c>
      <c r="B11186" s="203">
        <v>142.72</v>
      </c>
      <c r="D11186" s="53" t="s">
        <v>16792</v>
      </c>
      <c r="E11186" s="55" t="s">
        <v>16791</v>
      </c>
      <c r="F11186" s="53" t="s">
        <v>1147</v>
      </c>
    </row>
    <row r="11187" spans="1:6" x14ac:dyDescent="0.2">
      <c r="A11187" s="202" t="s">
        <v>18410</v>
      </c>
      <c r="B11187" s="203">
        <v>140</v>
      </c>
      <c r="D11187" s="53" t="s">
        <v>16793</v>
      </c>
      <c r="E11187" s="55" t="s">
        <v>16794</v>
      </c>
      <c r="F11187" s="53" t="s">
        <v>83</v>
      </c>
    </row>
    <row r="11188" spans="1:6" x14ac:dyDescent="0.2">
      <c r="A11188" s="202" t="s">
        <v>18411</v>
      </c>
      <c r="B11188" s="203">
        <v>129.32</v>
      </c>
      <c r="D11188" s="53" t="s">
        <v>16795</v>
      </c>
      <c r="E11188" s="55" t="s">
        <v>16794</v>
      </c>
      <c r="F11188" s="53" t="s">
        <v>83</v>
      </c>
    </row>
    <row r="11189" spans="1:6" x14ac:dyDescent="0.2">
      <c r="A11189" s="202" t="s">
        <v>18413</v>
      </c>
      <c r="B11189" s="203">
        <v>126.8</v>
      </c>
      <c r="D11189" s="53" t="s">
        <v>16796</v>
      </c>
      <c r="E11189" s="55" t="s">
        <v>16797</v>
      </c>
      <c r="F11189" s="53" t="s">
        <v>83</v>
      </c>
    </row>
    <row r="11190" spans="1:6" x14ac:dyDescent="0.2">
      <c r="A11190" s="202" t="s">
        <v>18414</v>
      </c>
      <c r="B11190" s="203">
        <v>67.790000000000006</v>
      </c>
      <c r="D11190" s="53" t="s">
        <v>16798</v>
      </c>
      <c r="E11190" s="55" t="s">
        <v>16797</v>
      </c>
      <c r="F11190" s="53" t="s">
        <v>83</v>
      </c>
    </row>
    <row r="11191" spans="1:6" x14ac:dyDescent="0.2">
      <c r="A11191" s="202" t="s">
        <v>18416</v>
      </c>
      <c r="B11191" s="203">
        <v>65.099999999999994</v>
      </c>
      <c r="D11191" s="53" t="s">
        <v>16799</v>
      </c>
      <c r="E11191" s="55" t="s">
        <v>14423</v>
      </c>
      <c r="F11191" s="53" t="s">
        <v>430</v>
      </c>
    </row>
    <row r="11192" spans="1:6" x14ac:dyDescent="0.2">
      <c r="A11192" s="202" t="s">
        <v>18417</v>
      </c>
      <c r="B11192" s="203">
        <v>62.12</v>
      </c>
      <c r="D11192" s="53" t="s">
        <v>16800</v>
      </c>
      <c r="E11192" s="55" t="s">
        <v>14423</v>
      </c>
      <c r="F11192" s="53" t="s">
        <v>430</v>
      </c>
    </row>
    <row r="11193" spans="1:6" x14ac:dyDescent="0.2">
      <c r="A11193" s="202" t="s">
        <v>18419</v>
      </c>
      <c r="B11193" s="203">
        <v>59.6</v>
      </c>
      <c r="D11193" s="53" t="s">
        <v>16801</v>
      </c>
      <c r="E11193" s="55" t="s">
        <v>14420</v>
      </c>
      <c r="F11193" s="53" t="s">
        <v>430</v>
      </c>
    </row>
    <row r="11194" spans="1:6" x14ac:dyDescent="0.2">
      <c r="A11194" s="202" t="s">
        <v>18420</v>
      </c>
      <c r="B11194" s="203">
        <v>117.15</v>
      </c>
      <c r="D11194" s="53" t="s">
        <v>16802</v>
      </c>
      <c r="E11194" s="55" t="s">
        <v>14420</v>
      </c>
      <c r="F11194" s="53" t="s">
        <v>430</v>
      </c>
    </row>
    <row r="11195" spans="1:6" x14ac:dyDescent="0.2">
      <c r="A11195" s="202" t="s">
        <v>18422</v>
      </c>
      <c r="B11195" s="203">
        <v>111.99</v>
      </c>
      <c r="D11195" s="53" t="s">
        <v>16803</v>
      </c>
      <c r="E11195" s="55" t="s">
        <v>16804</v>
      </c>
      <c r="F11195" s="53" t="s">
        <v>430</v>
      </c>
    </row>
    <row r="11196" spans="1:6" x14ac:dyDescent="0.2">
      <c r="A11196" s="202" t="s">
        <v>18423</v>
      </c>
      <c r="B11196" s="203">
        <v>109.85</v>
      </c>
      <c r="D11196" s="53" t="s">
        <v>16805</v>
      </c>
      <c r="E11196" s="55" t="s">
        <v>16804</v>
      </c>
      <c r="F11196" s="53" t="s">
        <v>430</v>
      </c>
    </row>
    <row r="11197" spans="1:6" x14ac:dyDescent="0.2">
      <c r="A11197" s="202" t="s">
        <v>18425</v>
      </c>
      <c r="B11197" s="203">
        <v>104.8</v>
      </c>
      <c r="D11197" s="53" t="s">
        <v>16806</v>
      </c>
      <c r="E11197" s="55" t="s">
        <v>16807</v>
      </c>
      <c r="F11197" s="53" t="s">
        <v>430</v>
      </c>
    </row>
    <row r="11198" spans="1:6" x14ac:dyDescent="0.2">
      <c r="A11198" s="202" t="s">
        <v>18426</v>
      </c>
      <c r="B11198" s="203">
        <v>120.84</v>
      </c>
      <c r="D11198" s="53" t="s">
        <v>16808</v>
      </c>
      <c r="E11198" s="55" t="s">
        <v>16807</v>
      </c>
      <c r="F11198" s="53" t="s">
        <v>430</v>
      </c>
    </row>
    <row r="11199" spans="1:6" x14ac:dyDescent="0.2">
      <c r="A11199" s="202" t="s">
        <v>18428</v>
      </c>
      <c r="B11199" s="203">
        <v>115.66</v>
      </c>
      <c r="D11199" s="53" t="s">
        <v>16809</v>
      </c>
      <c r="E11199" s="55" t="s">
        <v>16810</v>
      </c>
      <c r="F11199" s="53" t="s">
        <v>430</v>
      </c>
    </row>
    <row r="11200" spans="1:6" x14ac:dyDescent="0.2">
      <c r="A11200" s="202" t="s">
        <v>18429</v>
      </c>
      <c r="B11200" s="203">
        <v>112.25</v>
      </c>
      <c r="D11200" s="53" t="s">
        <v>16811</v>
      </c>
      <c r="E11200" s="55" t="s">
        <v>16810</v>
      </c>
      <c r="F11200" s="53" t="s">
        <v>430</v>
      </c>
    </row>
    <row r="11201" spans="1:6" x14ac:dyDescent="0.2">
      <c r="A11201" s="202" t="s">
        <v>18431</v>
      </c>
      <c r="B11201" s="203">
        <v>107.2</v>
      </c>
      <c r="D11201" s="53" t="s">
        <v>16812</v>
      </c>
      <c r="E11201" s="55" t="s">
        <v>16813</v>
      </c>
      <c r="F11201" s="53" t="s">
        <v>430</v>
      </c>
    </row>
    <row r="11202" spans="1:6" x14ac:dyDescent="0.2">
      <c r="A11202" s="202" t="s">
        <v>18432</v>
      </c>
      <c r="B11202" s="203">
        <v>348.73</v>
      </c>
      <c r="D11202" s="53" t="s">
        <v>16814</v>
      </c>
      <c r="E11202" s="55" t="s">
        <v>16813</v>
      </c>
      <c r="F11202" s="53" t="s">
        <v>430</v>
      </c>
    </row>
    <row r="11203" spans="1:6" x14ac:dyDescent="0.2">
      <c r="A11203" s="202" t="s">
        <v>18434</v>
      </c>
      <c r="B11203" s="203">
        <v>336.4</v>
      </c>
      <c r="D11203" s="53" t="s">
        <v>16815</v>
      </c>
      <c r="E11203" s="55" t="s">
        <v>16816</v>
      </c>
      <c r="F11203" s="53" t="s">
        <v>1147</v>
      </c>
    </row>
    <row r="11204" spans="1:6" x14ac:dyDescent="0.2">
      <c r="A11204" s="202" t="s">
        <v>18435</v>
      </c>
      <c r="B11204" s="203">
        <v>326.16000000000003</v>
      </c>
      <c r="D11204" s="53" t="s">
        <v>16817</v>
      </c>
      <c r="E11204" s="55" t="s">
        <v>16816</v>
      </c>
      <c r="F11204" s="53" t="s">
        <v>1147</v>
      </c>
    </row>
    <row r="11205" spans="1:6" x14ac:dyDescent="0.2">
      <c r="A11205" s="202" t="s">
        <v>18437</v>
      </c>
      <c r="B11205" s="203">
        <v>314.17</v>
      </c>
      <c r="D11205" s="53" t="s">
        <v>16818</v>
      </c>
      <c r="E11205" s="55" t="s">
        <v>16819</v>
      </c>
      <c r="F11205" s="53" t="s">
        <v>1147</v>
      </c>
    </row>
    <row r="11206" spans="1:6" x14ac:dyDescent="0.2">
      <c r="A11206" s="202" t="s">
        <v>35575</v>
      </c>
      <c r="B11206" s="203">
        <v>72.41</v>
      </c>
      <c r="D11206" s="53" t="s">
        <v>16820</v>
      </c>
      <c r="E11206" s="55" t="s">
        <v>16819</v>
      </c>
      <c r="F11206" s="53" t="s">
        <v>1147</v>
      </c>
    </row>
    <row r="11207" spans="1:6" x14ac:dyDescent="0.2">
      <c r="A11207" s="202" t="s">
        <v>35576</v>
      </c>
      <c r="B11207" s="203">
        <v>68.739999999999995</v>
      </c>
      <c r="D11207" s="53" t="s">
        <v>16821</v>
      </c>
      <c r="E11207" s="55" t="s">
        <v>16822</v>
      </c>
      <c r="F11207" s="53" t="s">
        <v>430</v>
      </c>
    </row>
    <row r="11208" spans="1:6" x14ac:dyDescent="0.2">
      <c r="A11208" s="202" t="s">
        <v>35577</v>
      </c>
      <c r="B11208" s="203">
        <v>62.39</v>
      </c>
      <c r="D11208" s="53" t="s">
        <v>16823</v>
      </c>
      <c r="E11208" s="55" t="s">
        <v>16822</v>
      </c>
      <c r="F11208" s="53" t="s">
        <v>430</v>
      </c>
    </row>
    <row r="11209" spans="1:6" x14ac:dyDescent="0.2">
      <c r="A11209" s="202" t="s">
        <v>35578</v>
      </c>
      <c r="B11209" s="203">
        <v>58.83</v>
      </c>
      <c r="D11209" s="53" t="s">
        <v>16824</v>
      </c>
      <c r="E11209" s="55" t="s">
        <v>16825</v>
      </c>
      <c r="F11209" s="53" t="s">
        <v>430</v>
      </c>
    </row>
    <row r="11210" spans="1:6" x14ac:dyDescent="0.2">
      <c r="A11210" s="202" t="s">
        <v>18447</v>
      </c>
      <c r="B11210" s="203">
        <v>148.75</v>
      </c>
      <c r="D11210" s="53" t="s">
        <v>16826</v>
      </c>
      <c r="E11210" s="55" t="s">
        <v>16825</v>
      </c>
      <c r="F11210" s="53" t="s">
        <v>430</v>
      </c>
    </row>
    <row r="11211" spans="1:6" x14ac:dyDescent="0.2">
      <c r="A11211" s="202" t="s">
        <v>18449</v>
      </c>
      <c r="B11211" s="203">
        <v>143.69999999999999</v>
      </c>
      <c r="D11211" s="53" t="s">
        <v>16827</v>
      </c>
      <c r="E11211" s="55" t="s">
        <v>16828</v>
      </c>
      <c r="F11211" s="53" t="s">
        <v>430</v>
      </c>
    </row>
    <row r="11212" spans="1:6" x14ac:dyDescent="0.2">
      <c r="A11212" s="202" t="s">
        <v>18450</v>
      </c>
      <c r="B11212" s="203">
        <v>140.72999999999999</v>
      </c>
      <c r="D11212" s="53" t="s">
        <v>16829</v>
      </c>
      <c r="E11212" s="55" t="s">
        <v>16828</v>
      </c>
      <c r="F11212" s="53" t="s">
        <v>430</v>
      </c>
    </row>
    <row r="11213" spans="1:6" x14ac:dyDescent="0.2">
      <c r="A11213" s="202" t="s">
        <v>18452</v>
      </c>
      <c r="B11213" s="203">
        <v>135.81</v>
      </c>
      <c r="D11213" s="53" t="s">
        <v>16830</v>
      </c>
      <c r="E11213" s="55" t="s">
        <v>16831</v>
      </c>
      <c r="F11213" s="53" t="s">
        <v>430</v>
      </c>
    </row>
    <row r="11214" spans="1:6" x14ac:dyDescent="0.2">
      <c r="A11214" s="202" t="s">
        <v>18453</v>
      </c>
      <c r="B11214" s="203">
        <v>102.33</v>
      </c>
      <c r="D11214" s="53" t="s">
        <v>16832</v>
      </c>
      <c r="E11214" s="55" t="s">
        <v>16831</v>
      </c>
      <c r="F11214" s="53" t="s">
        <v>430</v>
      </c>
    </row>
    <row r="11215" spans="1:6" x14ac:dyDescent="0.2">
      <c r="A11215" s="202" t="s">
        <v>18455</v>
      </c>
      <c r="B11215" s="203">
        <v>98.98</v>
      </c>
      <c r="D11215" s="53" t="s">
        <v>16833</v>
      </c>
      <c r="E11215" s="55" t="s">
        <v>16834</v>
      </c>
      <c r="F11215" s="53" t="s">
        <v>430</v>
      </c>
    </row>
    <row r="11216" spans="1:6" x14ac:dyDescent="0.2">
      <c r="A11216" s="202" t="s">
        <v>18456</v>
      </c>
      <c r="B11216" s="203">
        <v>96.98</v>
      </c>
      <c r="D11216" s="53" t="s">
        <v>16835</v>
      </c>
      <c r="E11216" s="55" t="s">
        <v>16834</v>
      </c>
      <c r="F11216" s="53" t="s">
        <v>430</v>
      </c>
    </row>
    <row r="11217" spans="1:6" x14ac:dyDescent="0.2">
      <c r="A11217" s="202" t="s">
        <v>18458</v>
      </c>
      <c r="B11217" s="203">
        <v>93.71</v>
      </c>
      <c r="D11217" s="53" t="s">
        <v>16836</v>
      </c>
      <c r="E11217" s="55" t="s">
        <v>16837</v>
      </c>
      <c r="F11217" s="53" t="s">
        <v>430</v>
      </c>
    </row>
    <row r="11218" spans="1:6" x14ac:dyDescent="0.2">
      <c r="A11218" s="202" t="s">
        <v>18459</v>
      </c>
      <c r="B11218" s="203">
        <v>91.73</v>
      </c>
      <c r="D11218" s="53" t="s">
        <v>16838</v>
      </c>
      <c r="E11218" s="55" t="s">
        <v>16837</v>
      </c>
      <c r="F11218" s="53" t="s">
        <v>430</v>
      </c>
    </row>
    <row r="11219" spans="1:6" x14ac:dyDescent="0.2">
      <c r="A11219" s="202" t="s">
        <v>18461</v>
      </c>
      <c r="B11219" s="203">
        <v>88.6</v>
      </c>
      <c r="D11219" s="53" t="s">
        <v>16839</v>
      </c>
      <c r="E11219" s="55" t="s">
        <v>16840</v>
      </c>
      <c r="F11219" s="53" t="s">
        <v>1147</v>
      </c>
    </row>
    <row r="11220" spans="1:6" x14ac:dyDescent="0.2">
      <c r="A11220" s="202" t="s">
        <v>18462</v>
      </c>
      <c r="B11220" s="203">
        <v>87.33</v>
      </c>
      <c r="D11220" s="53" t="s">
        <v>16841</v>
      </c>
      <c r="E11220" s="55" t="s">
        <v>16840</v>
      </c>
      <c r="F11220" s="53" t="s">
        <v>1147</v>
      </c>
    </row>
    <row r="11221" spans="1:6" x14ac:dyDescent="0.2">
      <c r="A11221" s="202" t="s">
        <v>18464</v>
      </c>
      <c r="B11221" s="203">
        <v>84.38</v>
      </c>
      <c r="D11221" s="53" t="s">
        <v>16842</v>
      </c>
      <c r="E11221" s="55" t="s">
        <v>16843</v>
      </c>
      <c r="F11221" s="53" t="s">
        <v>430</v>
      </c>
    </row>
    <row r="11222" spans="1:6" x14ac:dyDescent="0.2">
      <c r="A11222" s="202" t="s">
        <v>18465</v>
      </c>
      <c r="B11222" s="203">
        <v>123.88</v>
      </c>
      <c r="D11222" s="53" t="s">
        <v>16844</v>
      </c>
      <c r="E11222" s="55" t="s">
        <v>16843</v>
      </c>
      <c r="F11222" s="53" t="s">
        <v>430</v>
      </c>
    </row>
    <row r="11223" spans="1:6" x14ac:dyDescent="0.2">
      <c r="A11223" s="202" t="s">
        <v>18467</v>
      </c>
      <c r="B11223" s="203">
        <v>121.06</v>
      </c>
      <c r="D11223" s="53" t="s">
        <v>16845</v>
      </c>
      <c r="E11223" s="55" t="s">
        <v>16846</v>
      </c>
      <c r="F11223" s="53" t="s">
        <v>430</v>
      </c>
    </row>
    <row r="11224" spans="1:6" x14ac:dyDescent="0.2">
      <c r="A11224" s="202" t="s">
        <v>18468</v>
      </c>
      <c r="B11224" s="203">
        <v>119.02</v>
      </c>
      <c r="D11224" s="53" t="s">
        <v>16847</v>
      </c>
      <c r="E11224" s="55" t="s">
        <v>16846</v>
      </c>
      <c r="F11224" s="53" t="s">
        <v>430</v>
      </c>
    </row>
    <row r="11225" spans="1:6" x14ac:dyDescent="0.2">
      <c r="A11225" s="202" t="s">
        <v>18470</v>
      </c>
      <c r="B11225" s="203">
        <v>116.07</v>
      </c>
      <c r="D11225" s="53" t="s">
        <v>16848</v>
      </c>
      <c r="E11225" s="55" t="s">
        <v>16849</v>
      </c>
      <c r="F11225" s="53" t="s">
        <v>1147</v>
      </c>
    </row>
    <row r="11226" spans="1:6" x14ac:dyDescent="0.2">
      <c r="A11226" s="202" t="s">
        <v>18471</v>
      </c>
      <c r="B11226" s="203">
        <v>69.33</v>
      </c>
      <c r="D11226" s="53" t="s">
        <v>16850</v>
      </c>
      <c r="E11226" s="55" t="s">
        <v>16849</v>
      </c>
      <c r="F11226" s="53" t="s">
        <v>1147</v>
      </c>
    </row>
    <row r="11227" spans="1:6" x14ac:dyDescent="0.2">
      <c r="A11227" s="202" t="s">
        <v>18473</v>
      </c>
      <c r="B11227" s="203">
        <v>66.760000000000005</v>
      </c>
      <c r="D11227" s="53" t="s">
        <v>16851</v>
      </c>
      <c r="E11227" s="55" t="s">
        <v>16852</v>
      </c>
      <c r="F11227" s="53" t="s">
        <v>1147</v>
      </c>
    </row>
    <row r="11228" spans="1:6" x14ac:dyDescent="0.2">
      <c r="A11228" s="202" t="s">
        <v>18474</v>
      </c>
      <c r="B11228" s="203">
        <v>66.02</v>
      </c>
      <c r="D11228" s="53" t="s">
        <v>16853</v>
      </c>
      <c r="E11228" s="55" t="s">
        <v>16852</v>
      </c>
      <c r="F11228" s="53" t="s">
        <v>1147</v>
      </c>
    </row>
    <row r="11229" spans="1:6" x14ac:dyDescent="0.2">
      <c r="A11229" s="202" t="s">
        <v>18476</v>
      </c>
      <c r="B11229" s="203">
        <v>63.5</v>
      </c>
      <c r="D11229" s="53" t="s">
        <v>16854</v>
      </c>
      <c r="E11229" s="55" t="s">
        <v>16855</v>
      </c>
      <c r="F11229" s="53" t="s">
        <v>1147</v>
      </c>
    </row>
    <row r="11230" spans="1:6" x14ac:dyDescent="0.2">
      <c r="A11230" s="202" t="s">
        <v>18477</v>
      </c>
      <c r="B11230" s="203">
        <v>75.67</v>
      </c>
      <c r="D11230" s="53" t="s">
        <v>16856</v>
      </c>
      <c r="E11230" s="55" t="s">
        <v>16855</v>
      </c>
      <c r="F11230" s="53" t="s">
        <v>1147</v>
      </c>
    </row>
    <row r="11231" spans="1:6" x14ac:dyDescent="0.2">
      <c r="A11231" s="202" t="s">
        <v>18479</v>
      </c>
      <c r="B11231" s="203">
        <v>73.09</v>
      </c>
      <c r="D11231" s="53" t="s">
        <v>16857</v>
      </c>
      <c r="E11231" s="55" t="s">
        <v>16858</v>
      </c>
      <c r="F11231" s="53" t="s">
        <v>1147</v>
      </c>
    </row>
    <row r="11232" spans="1:6" x14ac:dyDescent="0.2">
      <c r="A11232" s="202" t="s">
        <v>18480</v>
      </c>
      <c r="B11232" s="203">
        <v>71.84</v>
      </c>
      <c r="D11232" s="53" t="s">
        <v>16859</v>
      </c>
      <c r="E11232" s="55" t="s">
        <v>16858</v>
      </c>
      <c r="F11232" s="53" t="s">
        <v>1147</v>
      </c>
    </row>
    <row r="11233" spans="1:6" x14ac:dyDescent="0.2">
      <c r="A11233" s="202" t="s">
        <v>18482</v>
      </c>
      <c r="B11233" s="203">
        <v>69.319999999999993</v>
      </c>
      <c r="D11233" s="53" t="s">
        <v>16860</v>
      </c>
      <c r="E11233" s="55" t="s">
        <v>16861</v>
      </c>
      <c r="F11233" s="53" t="s">
        <v>1147</v>
      </c>
    </row>
    <row r="11234" spans="1:6" x14ac:dyDescent="0.2">
      <c r="A11234" s="202" t="s">
        <v>18483</v>
      </c>
      <c r="B11234" s="203">
        <v>111.78</v>
      </c>
      <c r="D11234" s="53" t="s">
        <v>16862</v>
      </c>
      <c r="E11234" s="55" t="s">
        <v>16861</v>
      </c>
      <c r="F11234" s="53" t="s">
        <v>1147</v>
      </c>
    </row>
    <row r="11235" spans="1:6" x14ac:dyDescent="0.2">
      <c r="A11235" s="202" t="s">
        <v>18485</v>
      </c>
      <c r="B11235" s="203">
        <v>109.17</v>
      </c>
      <c r="D11235" s="53" t="s">
        <v>16863</v>
      </c>
      <c r="E11235" s="55" t="s">
        <v>16864</v>
      </c>
      <c r="F11235" s="53" t="s">
        <v>1147</v>
      </c>
    </row>
    <row r="11236" spans="1:6" x14ac:dyDescent="0.2">
      <c r="A11236" s="202" t="s">
        <v>18486</v>
      </c>
      <c r="B11236" s="203">
        <v>105.44</v>
      </c>
      <c r="D11236" s="53" t="s">
        <v>16865</v>
      </c>
      <c r="E11236" s="55" t="s">
        <v>16864</v>
      </c>
      <c r="F11236" s="53" t="s">
        <v>1147</v>
      </c>
    </row>
    <row r="11237" spans="1:6" x14ac:dyDescent="0.2">
      <c r="A11237" s="202" t="s">
        <v>18488</v>
      </c>
      <c r="B11237" s="203">
        <v>102.92</v>
      </c>
      <c r="D11237" s="53" t="s">
        <v>16866</v>
      </c>
      <c r="E11237" s="55" t="s">
        <v>16867</v>
      </c>
      <c r="F11237" s="53" t="s">
        <v>1147</v>
      </c>
    </row>
    <row r="11238" spans="1:6" x14ac:dyDescent="0.2">
      <c r="A11238" s="202" t="s">
        <v>18489</v>
      </c>
      <c r="B11238" s="203">
        <v>603.20000000000005</v>
      </c>
      <c r="D11238" s="53" t="s">
        <v>16868</v>
      </c>
      <c r="E11238" s="55" t="s">
        <v>16867</v>
      </c>
      <c r="F11238" s="53" t="s">
        <v>1147</v>
      </c>
    </row>
    <row r="11239" spans="1:6" x14ac:dyDescent="0.2">
      <c r="A11239" s="202" t="s">
        <v>18491</v>
      </c>
      <c r="B11239" s="203">
        <v>590.86</v>
      </c>
      <c r="D11239" s="53" t="s">
        <v>16869</v>
      </c>
      <c r="E11239" s="55" t="s">
        <v>16870</v>
      </c>
      <c r="F11239" s="53" t="s">
        <v>1147</v>
      </c>
    </row>
    <row r="11240" spans="1:6" x14ac:dyDescent="0.2">
      <c r="A11240" s="202" t="s">
        <v>18492</v>
      </c>
      <c r="B11240" s="203">
        <v>578.16</v>
      </c>
      <c r="D11240" s="53" t="s">
        <v>16871</v>
      </c>
      <c r="E11240" s="55" t="s">
        <v>16870</v>
      </c>
      <c r="F11240" s="53" t="s">
        <v>1147</v>
      </c>
    </row>
    <row r="11241" spans="1:6" x14ac:dyDescent="0.2">
      <c r="A11241" s="202" t="s">
        <v>18494</v>
      </c>
      <c r="B11241" s="203">
        <v>566.16999999999996</v>
      </c>
      <c r="D11241" s="53" t="s">
        <v>16872</v>
      </c>
      <c r="E11241" s="55" t="s">
        <v>16873</v>
      </c>
      <c r="F11241" s="53" t="s">
        <v>1147</v>
      </c>
    </row>
    <row r="11242" spans="1:6" x14ac:dyDescent="0.2">
      <c r="A11242" s="202" t="s">
        <v>18495</v>
      </c>
      <c r="B11242" s="203">
        <v>603.20000000000005</v>
      </c>
      <c r="D11242" s="53" t="s">
        <v>16874</v>
      </c>
      <c r="E11242" s="55" t="s">
        <v>16873</v>
      </c>
      <c r="F11242" s="53" t="s">
        <v>1147</v>
      </c>
    </row>
    <row r="11243" spans="1:6" x14ac:dyDescent="0.2">
      <c r="A11243" s="202" t="s">
        <v>18497</v>
      </c>
      <c r="B11243" s="203">
        <v>590.86</v>
      </c>
      <c r="D11243" s="53" t="s">
        <v>16875</v>
      </c>
      <c r="E11243" s="55" t="s">
        <v>16876</v>
      </c>
      <c r="F11243" s="53" t="s">
        <v>1147</v>
      </c>
    </row>
    <row r="11244" spans="1:6" x14ac:dyDescent="0.2">
      <c r="A11244" s="202" t="s">
        <v>18498</v>
      </c>
      <c r="B11244" s="203">
        <v>578.16</v>
      </c>
      <c r="D11244" s="53" t="s">
        <v>16877</v>
      </c>
      <c r="E11244" s="55" t="s">
        <v>16876</v>
      </c>
      <c r="F11244" s="53" t="s">
        <v>1147</v>
      </c>
    </row>
    <row r="11245" spans="1:6" x14ac:dyDescent="0.2">
      <c r="A11245" s="202" t="s">
        <v>18500</v>
      </c>
      <c r="B11245" s="203">
        <v>566.16999999999996</v>
      </c>
      <c r="D11245" s="53" t="s">
        <v>16878</v>
      </c>
      <c r="E11245" s="55" t="s">
        <v>16879</v>
      </c>
      <c r="F11245" s="53" t="s">
        <v>1147</v>
      </c>
    </row>
    <row r="11246" spans="1:6" x14ac:dyDescent="0.2">
      <c r="A11246" s="202" t="s">
        <v>18501</v>
      </c>
      <c r="B11246" s="203">
        <v>81.03</v>
      </c>
      <c r="D11246" s="53" t="s">
        <v>16880</v>
      </c>
      <c r="E11246" s="55" t="s">
        <v>16879</v>
      </c>
      <c r="F11246" s="53" t="s">
        <v>1147</v>
      </c>
    </row>
    <row r="11247" spans="1:6" x14ac:dyDescent="0.2">
      <c r="A11247" s="202" t="s">
        <v>18503</v>
      </c>
      <c r="B11247" s="203">
        <v>77.37</v>
      </c>
      <c r="D11247" s="53" t="s">
        <v>16881</v>
      </c>
      <c r="E11247" s="55" t="s">
        <v>16882</v>
      </c>
      <c r="F11247" s="53" t="s">
        <v>1147</v>
      </c>
    </row>
    <row r="11248" spans="1:6" x14ac:dyDescent="0.2">
      <c r="A11248" s="202" t="s">
        <v>18504</v>
      </c>
      <c r="B11248" s="203">
        <v>77.849999999999994</v>
      </c>
      <c r="D11248" s="53" t="s">
        <v>16883</v>
      </c>
      <c r="E11248" s="55" t="s">
        <v>16882</v>
      </c>
      <c r="F11248" s="53" t="s">
        <v>1147</v>
      </c>
    </row>
    <row r="11249" spans="1:6" x14ac:dyDescent="0.2">
      <c r="A11249" s="202" t="s">
        <v>18506</v>
      </c>
      <c r="B11249" s="203">
        <v>74.290000000000006</v>
      </c>
      <c r="D11249" s="53" t="s">
        <v>16884</v>
      </c>
      <c r="E11249" s="55" t="s">
        <v>16885</v>
      </c>
      <c r="F11249" s="53" t="s">
        <v>1147</v>
      </c>
    </row>
    <row r="11250" spans="1:6" x14ac:dyDescent="0.2">
      <c r="A11250" s="202" t="s">
        <v>18507</v>
      </c>
      <c r="B11250" s="203">
        <v>87.67</v>
      </c>
      <c r="D11250" s="53" t="s">
        <v>16886</v>
      </c>
      <c r="E11250" s="55" t="s">
        <v>16885</v>
      </c>
      <c r="F11250" s="53" t="s">
        <v>1147</v>
      </c>
    </row>
    <row r="11251" spans="1:6" x14ac:dyDescent="0.2">
      <c r="A11251" s="202" t="s">
        <v>18509</v>
      </c>
      <c r="B11251" s="203">
        <v>85.09</v>
      </c>
      <c r="D11251" s="53" t="s">
        <v>16887</v>
      </c>
      <c r="E11251" s="55" t="s">
        <v>16888</v>
      </c>
      <c r="F11251" s="53" t="s">
        <v>201</v>
      </c>
    </row>
    <row r="11252" spans="1:6" x14ac:dyDescent="0.2">
      <c r="A11252" s="202" t="s">
        <v>18510</v>
      </c>
      <c r="B11252" s="203">
        <v>84.02</v>
      </c>
      <c r="D11252" s="53" t="s">
        <v>16889</v>
      </c>
      <c r="E11252" s="55" t="s">
        <v>16888</v>
      </c>
      <c r="F11252" s="53" t="s">
        <v>201</v>
      </c>
    </row>
    <row r="11253" spans="1:6" x14ac:dyDescent="0.2">
      <c r="A11253" s="202" t="s">
        <v>18512</v>
      </c>
      <c r="B11253" s="203">
        <v>81.5</v>
      </c>
      <c r="D11253" s="53" t="s">
        <v>16890</v>
      </c>
      <c r="E11253" s="55" t="s">
        <v>16891</v>
      </c>
      <c r="F11253" s="53" t="s">
        <v>201</v>
      </c>
    </row>
    <row r="11254" spans="1:6" x14ac:dyDescent="0.2">
      <c r="A11254" s="202" t="s">
        <v>18513</v>
      </c>
      <c r="B11254" s="203">
        <v>97.66</v>
      </c>
      <c r="D11254" s="53" t="s">
        <v>16892</v>
      </c>
      <c r="E11254" s="55" t="s">
        <v>16891</v>
      </c>
      <c r="F11254" s="53" t="s">
        <v>201</v>
      </c>
    </row>
    <row r="11255" spans="1:6" x14ac:dyDescent="0.2">
      <c r="A11255" s="202" t="s">
        <v>18515</v>
      </c>
      <c r="B11255" s="203">
        <v>95.07</v>
      </c>
      <c r="D11255" s="53" t="s">
        <v>16893</v>
      </c>
      <c r="E11255" s="55" t="s">
        <v>16894</v>
      </c>
      <c r="F11255" s="53" t="s">
        <v>430</v>
      </c>
    </row>
    <row r="11256" spans="1:6" x14ac:dyDescent="0.2">
      <c r="A11256" s="202" t="s">
        <v>18516</v>
      </c>
      <c r="B11256" s="203">
        <v>93.32</v>
      </c>
      <c r="D11256" s="53" t="s">
        <v>16895</v>
      </c>
      <c r="E11256" s="55" t="s">
        <v>16894</v>
      </c>
      <c r="F11256" s="53" t="s">
        <v>430</v>
      </c>
    </row>
    <row r="11257" spans="1:6" x14ac:dyDescent="0.2">
      <c r="A11257" s="202" t="s">
        <v>18518</v>
      </c>
      <c r="B11257" s="203">
        <v>90.8</v>
      </c>
      <c r="D11257" s="53" t="s">
        <v>16896</v>
      </c>
      <c r="E11257" s="55" t="s">
        <v>16897</v>
      </c>
      <c r="F11257" s="53" t="s">
        <v>1147</v>
      </c>
    </row>
    <row r="11258" spans="1:6" x14ac:dyDescent="0.2">
      <c r="A11258" s="202" t="s">
        <v>18519</v>
      </c>
      <c r="B11258" s="203">
        <v>146.75</v>
      </c>
      <c r="D11258" s="53" t="s">
        <v>16898</v>
      </c>
      <c r="E11258" s="55" t="s">
        <v>16897</v>
      </c>
      <c r="F11258" s="53" t="s">
        <v>1147</v>
      </c>
    </row>
    <row r="11259" spans="1:6" x14ac:dyDescent="0.2">
      <c r="A11259" s="202" t="s">
        <v>18521</v>
      </c>
      <c r="B11259" s="203">
        <v>144.12</v>
      </c>
      <c r="D11259" s="53" t="s">
        <v>16899</v>
      </c>
      <c r="E11259" s="55" t="s">
        <v>16900</v>
      </c>
      <c r="F11259" s="53" t="s">
        <v>1147</v>
      </c>
    </row>
    <row r="11260" spans="1:6" x14ac:dyDescent="0.2">
      <c r="A11260" s="202" t="s">
        <v>18522</v>
      </c>
      <c r="B11260" s="203">
        <v>139.82</v>
      </c>
      <c r="D11260" s="53" t="s">
        <v>16901</v>
      </c>
      <c r="E11260" s="55" t="s">
        <v>16900</v>
      </c>
      <c r="F11260" s="53" t="s">
        <v>1147</v>
      </c>
    </row>
    <row r="11261" spans="1:6" x14ac:dyDescent="0.2">
      <c r="A11261" s="202" t="s">
        <v>18524</v>
      </c>
      <c r="B11261" s="203">
        <v>137.30000000000001</v>
      </c>
      <c r="D11261" s="53" t="s">
        <v>16902</v>
      </c>
      <c r="E11261" s="55" t="s">
        <v>16903</v>
      </c>
      <c r="F11261" s="53" t="s">
        <v>1147</v>
      </c>
    </row>
    <row r="11262" spans="1:6" x14ac:dyDescent="0.2">
      <c r="A11262" s="202" t="s">
        <v>18525</v>
      </c>
      <c r="B11262" s="203">
        <v>108.47</v>
      </c>
      <c r="D11262" s="53" t="s">
        <v>16904</v>
      </c>
      <c r="E11262" s="55" t="s">
        <v>16903</v>
      </c>
      <c r="F11262" s="53" t="s">
        <v>1147</v>
      </c>
    </row>
    <row r="11263" spans="1:6" x14ac:dyDescent="0.2">
      <c r="A11263" s="202" t="s">
        <v>18527</v>
      </c>
      <c r="B11263" s="203">
        <v>105.77</v>
      </c>
      <c r="D11263" s="53" t="s">
        <v>16905</v>
      </c>
      <c r="E11263" s="55" t="s">
        <v>16906</v>
      </c>
      <c r="F11263" s="53" t="s">
        <v>1147</v>
      </c>
    </row>
    <row r="11264" spans="1:6" x14ac:dyDescent="0.2">
      <c r="A11264" s="202" t="s">
        <v>18528</v>
      </c>
      <c r="B11264" s="203">
        <v>102.62</v>
      </c>
      <c r="D11264" s="53" t="s">
        <v>16907</v>
      </c>
      <c r="E11264" s="55" t="s">
        <v>16906</v>
      </c>
      <c r="F11264" s="53" t="s">
        <v>1147</v>
      </c>
    </row>
    <row r="11265" spans="1:6" x14ac:dyDescent="0.2">
      <c r="A11265" s="202" t="s">
        <v>18530</v>
      </c>
      <c r="B11265" s="203">
        <v>100.1</v>
      </c>
      <c r="D11265" s="53" t="s">
        <v>16908</v>
      </c>
      <c r="E11265" s="55" t="s">
        <v>16909</v>
      </c>
      <c r="F11265" s="53" t="s">
        <v>1147</v>
      </c>
    </row>
    <row r="11266" spans="1:6" x14ac:dyDescent="0.2">
      <c r="A11266" s="202" t="s">
        <v>18531</v>
      </c>
      <c r="B11266" s="203">
        <v>184.39</v>
      </c>
      <c r="D11266" s="53" t="s">
        <v>16910</v>
      </c>
      <c r="E11266" s="55" t="s">
        <v>16909</v>
      </c>
      <c r="F11266" s="53" t="s">
        <v>1147</v>
      </c>
    </row>
    <row r="11267" spans="1:6" x14ac:dyDescent="0.2">
      <c r="A11267" s="202" t="s">
        <v>18533</v>
      </c>
      <c r="B11267" s="203">
        <v>179.34</v>
      </c>
      <c r="D11267" s="53" t="s">
        <v>16911</v>
      </c>
      <c r="E11267" s="55" t="s">
        <v>16912</v>
      </c>
      <c r="F11267" s="53" t="s">
        <v>1147</v>
      </c>
    </row>
    <row r="11268" spans="1:6" x14ac:dyDescent="0.2">
      <c r="A11268" s="202" t="s">
        <v>18534</v>
      </c>
      <c r="B11268" s="203">
        <v>176.41</v>
      </c>
      <c r="D11268" s="53" t="s">
        <v>16913</v>
      </c>
      <c r="E11268" s="55" t="s">
        <v>16912</v>
      </c>
      <c r="F11268" s="53" t="s">
        <v>1147</v>
      </c>
    </row>
    <row r="11269" spans="1:6" x14ac:dyDescent="0.2">
      <c r="A11269" s="202" t="s">
        <v>18536</v>
      </c>
      <c r="B11269" s="203">
        <v>171.48</v>
      </c>
      <c r="D11269" s="53" t="s">
        <v>16914</v>
      </c>
      <c r="E11269" s="55" t="s">
        <v>16915</v>
      </c>
      <c r="F11269" s="53" t="s">
        <v>1147</v>
      </c>
    </row>
    <row r="11270" spans="1:6" x14ac:dyDescent="0.2">
      <c r="A11270" s="202" t="s">
        <v>18537</v>
      </c>
      <c r="B11270" s="203">
        <v>189.91</v>
      </c>
      <c r="D11270" s="53" t="s">
        <v>16916</v>
      </c>
      <c r="E11270" s="55" t="s">
        <v>16915</v>
      </c>
      <c r="F11270" s="53" t="s">
        <v>1147</v>
      </c>
    </row>
    <row r="11271" spans="1:6" x14ac:dyDescent="0.2">
      <c r="A11271" s="202" t="s">
        <v>18539</v>
      </c>
      <c r="B11271" s="203">
        <v>184.85</v>
      </c>
      <c r="D11271" s="53" t="s">
        <v>16917</v>
      </c>
      <c r="E11271" s="55" t="s">
        <v>16918</v>
      </c>
      <c r="F11271" s="53" t="s">
        <v>1147</v>
      </c>
    </row>
    <row r="11272" spans="1:6" x14ac:dyDescent="0.2">
      <c r="A11272" s="202" t="s">
        <v>18540</v>
      </c>
      <c r="B11272" s="203">
        <v>181.06</v>
      </c>
      <c r="D11272" s="53" t="s">
        <v>16919</v>
      </c>
      <c r="E11272" s="55" t="s">
        <v>16918</v>
      </c>
      <c r="F11272" s="53" t="s">
        <v>1147</v>
      </c>
    </row>
    <row r="11273" spans="1:6" x14ac:dyDescent="0.2">
      <c r="A11273" s="202" t="s">
        <v>18542</v>
      </c>
      <c r="B11273" s="203">
        <v>176.13</v>
      </c>
      <c r="D11273" s="53" t="s">
        <v>16920</v>
      </c>
      <c r="E11273" s="55" t="s">
        <v>16921</v>
      </c>
      <c r="F11273" s="53" t="s">
        <v>1147</v>
      </c>
    </row>
    <row r="11274" spans="1:6" x14ac:dyDescent="0.2">
      <c r="A11274" s="202" t="s">
        <v>18543</v>
      </c>
      <c r="B11274" s="203">
        <v>430.39</v>
      </c>
      <c r="D11274" s="53" t="s">
        <v>16922</v>
      </c>
      <c r="E11274" s="55" t="s">
        <v>16921</v>
      </c>
      <c r="F11274" s="53" t="s">
        <v>1147</v>
      </c>
    </row>
    <row r="11275" spans="1:6" x14ac:dyDescent="0.2">
      <c r="A11275" s="202" t="s">
        <v>18545</v>
      </c>
      <c r="B11275" s="203">
        <v>418.4</v>
      </c>
      <c r="D11275" s="53" t="s">
        <v>16923</v>
      </c>
      <c r="E11275" s="55" t="s">
        <v>16924</v>
      </c>
      <c r="F11275" s="53" t="s">
        <v>1147</v>
      </c>
    </row>
    <row r="11276" spans="1:6" x14ac:dyDescent="0.2">
      <c r="A11276" s="202" t="s">
        <v>18546</v>
      </c>
      <c r="B11276" s="203">
        <v>414.36</v>
      </c>
      <c r="D11276" s="53" t="s">
        <v>16925</v>
      </c>
      <c r="E11276" s="55" t="s">
        <v>16924</v>
      </c>
      <c r="F11276" s="53" t="s">
        <v>1147</v>
      </c>
    </row>
    <row r="11277" spans="1:6" x14ac:dyDescent="0.2">
      <c r="A11277" s="202" t="s">
        <v>18548</v>
      </c>
      <c r="B11277" s="203">
        <v>402.37</v>
      </c>
      <c r="D11277" s="53" t="s">
        <v>16926</v>
      </c>
      <c r="E11277" s="55" t="s">
        <v>16927</v>
      </c>
      <c r="F11277" s="53" t="s">
        <v>1147</v>
      </c>
    </row>
    <row r="11278" spans="1:6" x14ac:dyDescent="0.2">
      <c r="A11278" s="202" t="s">
        <v>18555</v>
      </c>
      <c r="B11278" s="203">
        <v>72.41</v>
      </c>
      <c r="D11278" s="53" t="s">
        <v>16928</v>
      </c>
      <c r="E11278" s="55" t="s">
        <v>16927</v>
      </c>
      <c r="F11278" s="53" t="s">
        <v>1147</v>
      </c>
    </row>
    <row r="11279" spans="1:6" x14ac:dyDescent="0.2">
      <c r="A11279" s="202" t="s">
        <v>18557</v>
      </c>
      <c r="B11279" s="203">
        <v>68.739999999999995</v>
      </c>
      <c r="D11279" s="53" t="s">
        <v>16929</v>
      </c>
      <c r="E11279" s="55" t="s">
        <v>16930</v>
      </c>
      <c r="F11279" s="53" t="s">
        <v>1147</v>
      </c>
    </row>
    <row r="11280" spans="1:6" x14ac:dyDescent="0.2">
      <c r="A11280" s="202" t="s">
        <v>18558</v>
      </c>
      <c r="B11280" s="203">
        <v>62.39</v>
      </c>
      <c r="D11280" s="53" t="s">
        <v>16931</v>
      </c>
      <c r="E11280" s="55" t="s">
        <v>16930</v>
      </c>
      <c r="F11280" s="53" t="s">
        <v>1147</v>
      </c>
    </row>
    <row r="11281" spans="1:6" x14ac:dyDescent="0.2">
      <c r="A11281" s="202" t="s">
        <v>18560</v>
      </c>
      <c r="B11281" s="203">
        <v>58.83</v>
      </c>
      <c r="D11281" s="53" t="s">
        <v>16932</v>
      </c>
      <c r="E11281" s="55" t="s">
        <v>16933</v>
      </c>
      <c r="F11281" s="53" t="s">
        <v>1147</v>
      </c>
    </row>
    <row r="11282" spans="1:6" x14ac:dyDescent="0.2">
      <c r="A11282" s="202" t="s">
        <v>18561</v>
      </c>
      <c r="B11282" s="203">
        <v>151.25</v>
      </c>
      <c r="D11282" s="53" t="s">
        <v>16934</v>
      </c>
      <c r="E11282" s="55" t="s">
        <v>16933</v>
      </c>
      <c r="F11282" s="53" t="s">
        <v>1147</v>
      </c>
    </row>
    <row r="11283" spans="1:6" x14ac:dyDescent="0.2">
      <c r="A11283" s="202" t="s">
        <v>18563</v>
      </c>
      <c r="B11283" s="203">
        <v>146.19</v>
      </c>
      <c r="D11283" s="53" t="s">
        <v>16935</v>
      </c>
      <c r="E11283" s="55" t="s">
        <v>16936</v>
      </c>
      <c r="F11283" s="53" t="s">
        <v>1147</v>
      </c>
    </row>
    <row r="11284" spans="1:6" x14ac:dyDescent="0.2">
      <c r="A11284" s="202" t="s">
        <v>18564</v>
      </c>
      <c r="B11284" s="203">
        <v>140.72999999999999</v>
      </c>
      <c r="D11284" s="53" t="s">
        <v>16937</v>
      </c>
      <c r="E11284" s="55" t="s">
        <v>16936</v>
      </c>
      <c r="F11284" s="53" t="s">
        <v>1147</v>
      </c>
    </row>
    <row r="11285" spans="1:6" x14ac:dyDescent="0.2">
      <c r="A11285" s="202" t="s">
        <v>18566</v>
      </c>
      <c r="B11285" s="203">
        <v>135.81</v>
      </c>
      <c r="D11285" s="53" t="s">
        <v>16938</v>
      </c>
      <c r="E11285" s="55" t="s">
        <v>16939</v>
      </c>
      <c r="F11285" s="53" t="s">
        <v>1147</v>
      </c>
    </row>
    <row r="11286" spans="1:6" x14ac:dyDescent="0.2">
      <c r="A11286" s="202" t="s">
        <v>18567</v>
      </c>
      <c r="B11286" s="203">
        <v>111.46</v>
      </c>
      <c r="D11286" s="53" t="s">
        <v>16940</v>
      </c>
      <c r="E11286" s="55" t="s">
        <v>16939</v>
      </c>
      <c r="F11286" s="53" t="s">
        <v>1147</v>
      </c>
    </row>
    <row r="11287" spans="1:6" x14ac:dyDescent="0.2">
      <c r="A11287" s="202" t="s">
        <v>18569</v>
      </c>
      <c r="B11287" s="203">
        <v>108.74</v>
      </c>
      <c r="D11287" s="53" t="s">
        <v>16941</v>
      </c>
      <c r="E11287" s="55" t="s">
        <v>16942</v>
      </c>
      <c r="F11287" s="53" t="s">
        <v>1147</v>
      </c>
    </row>
    <row r="11288" spans="1:6" x14ac:dyDescent="0.2">
      <c r="A11288" s="202" t="s">
        <v>18570</v>
      </c>
      <c r="B11288" s="203">
        <v>88.14</v>
      </c>
      <c r="D11288" s="53" t="s">
        <v>16943</v>
      </c>
      <c r="E11288" s="55" t="s">
        <v>16942</v>
      </c>
      <c r="F11288" s="53" t="s">
        <v>1147</v>
      </c>
    </row>
    <row r="11289" spans="1:6" x14ac:dyDescent="0.2">
      <c r="A11289" s="202" t="s">
        <v>18572</v>
      </c>
      <c r="B11289" s="203">
        <v>85.61</v>
      </c>
      <c r="D11289" s="53" t="s">
        <v>16944</v>
      </c>
      <c r="E11289" s="55" t="s">
        <v>16945</v>
      </c>
      <c r="F11289" s="53" t="s">
        <v>1147</v>
      </c>
    </row>
    <row r="11290" spans="1:6" x14ac:dyDescent="0.2">
      <c r="A11290" s="202" t="s">
        <v>18573</v>
      </c>
      <c r="B11290" s="203">
        <v>66.819999999999993</v>
      </c>
      <c r="D11290" s="53" t="s">
        <v>16946</v>
      </c>
      <c r="E11290" s="55" t="s">
        <v>16945</v>
      </c>
      <c r="F11290" s="53" t="s">
        <v>1147</v>
      </c>
    </row>
    <row r="11291" spans="1:6" x14ac:dyDescent="0.2">
      <c r="A11291" s="202" t="s">
        <v>18575</v>
      </c>
      <c r="B11291" s="203">
        <v>64.19</v>
      </c>
      <c r="D11291" s="53" t="s">
        <v>16947</v>
      </c>
      <c r="E11291" s="55" t="s">
        <v>16948</v>
      </c>
      <c r="F11291" s="53" t="s">
        <v>1147</v>
      </c>
    </row>
    <row r="11292" spans="1:6" x14ac:dyDescent="0.2">
      <c r="A11292" s="202" t="s">
        <v>18576</v>
      </c>
      <c r="B11292" s="203">
        <v>55.16</v>
      </c>
      <c r="D11292" s="53" t="s">
        <v>16949</v>
      </c>
      <c r="E11292" s="55" t="s">
        <v>16948</v>
      </c>
      <c r="F11292" s="53" t="s">
        <v>1147</v>
      </c>
    </row>
    <row r="11293" spans="1:6" x14ac:dyDescent="0.2">
      <c r="A11293" s="202" t="s">
        <v>18578</v>
      </c>
      <c r="B11293" s="203">
        <v>52.63</v>
      </c>
      <c r="D11293" s="53" t="s">
        <v>16950</v>
      </c>
      <c r="E11293" s="55" t="s">
        <v>16951</v>
      </c>
      <c r="F11293" s="53" t="s">
        <v>1147</v>
      </c>
    </row>
    <row r="11294" spans="1:6" x14ac:dyDescent="0.2">
      <c r="A11294" s="202" t="s">
        <v>18579</v>
      </c>
      <c r="B11294" s="203">
        <v>91.73</v>
      </c>
      <c r="D11294" s="53" t="s">
        <v>16952</v>
      </c>
      <c r="E11294" s="55" t="s">
        <v>16951</v>
      </c>
      <c r="F11294" s="53" t="s">
        <v>1147</v>
      </c>
    </row>
    <row r="11295" spans="1:6" x14ac:dyDescent="0.2">
      <c r="A11295" s="202" t="s">
        <v>18581</v>
      </c>
      <c r="B11295" s="203">
        <v>88.6</v>
      </c>
      <c r="D11295" s="53" t="s">
        <v>16953</v>
      </c>
      <c r="E11295" s="55" t="s">
        <v>16954</v>
      </c>
      <c r="F11295" s="53" t="s">
        <v>1147</v>
      </c>
    </row>
    <row r="11296" spans="1:6" x14ac:dyDescent="0.2">
      <c r="A11296" s="202" t="s">
        <v>18582</v>
      </c>
      <c r="B11296" s="203">
        <v>87.33</v>
      </c>
      <c r="D11296" s="53" t="s">
        <v>16955</v>
      </c>
      <c r="E11296" s="55" t="s">
        <v>16954</v>
      </c>
      <c r="F11296" s="53" t="s">
        <v>1147</v>
      </c>
    </row>
    <row r="11297" spans="1:6" x14ac:dyDescent="0.2">
      <c r="A11297" s="202" t="s">
        <v>18584</v>
      </c>
      <c r="B11297" s="203">
        <v>84.38</v>
      </c>
      <c r="D11297" s="53" t="s">
        <v>16956</v>
      </c>
      <c r="E11297" s="55" t="s">
        <v>16957</v>
      </c>
      <c r="F11297" s="53" t="s">
        <v>1147</v>
      </c>
    </row>
    <row r="11298" spans="1:6" x14ac:dyDescent="0.2">
      <c r="A11298" s="202" t="s">
        <v>18585</v>
      </c>
      <c r="B11298" s="203">
        <v>127.07</v>
      </c>
      <c r="D11298" s="53" t="s">
        <v>16958</v>
      </c>
      <c r="E11298" s="55" t="s">
        <v>16957</v>
      </c>
      <c r="F11298" s="53" t="s">
        <v>1147</v>
      </c>
    </row>
    <row r="11299" spans="1:6" x14ac:dyDescent="0.2">
      <c r="A11299" s="202" t="s">
        <v>18587</v>
      </c>
      <c r="B11299" s="203">
        <v>123.83</v>
      </c>
      <c r="D11299" s="53" t="s">
        <v>16959</v>
      </c>
      <c r="E11299" s="55" t="s">
        <v>16960</v>
      </c>
      <c r="F11299" s="53" t="s">
        <v>1147</v>
      </c>
    </row>
    <row r="11300" spans="1:6" x14ac:dyDescent="0.2">
      <c r="A11300" s="202" t="s">
        <v>18588</v>
      </c>
      <c r="B11300" s="203">
        <v>115.83</v>
      </c>
      <c r="D11300" s="53" t="s">
        <v>16961</v>
      </c>
      <c r="E11300" s="55" t="s">
        <v>16960</v>
      </c>
      <c r="F11300" s="53" t="s">
        <v>1147</v>
      </c>
    </row>
    <row r="11301" spans="1:6" x14ac:dyDescent="0.2">
      <c r="A11301" s="202" t="s">
        <v>18590</v>
      </c>
      <c r="B11301" s="203">
        <v>113.3</v>
      </c>
      <c r="D11301" s="53" t="s">
        <v>16962</v>
      </c>
      <c r="E11301" s="55" t="s">
        <v>16963</v>
      </c>
      <c r="F11301" s="53" t="s">
        <v>1147</v>
      </c>
    </row>
    <row r="11302" spans="1:6" x14ac:dyDescent="0.2">
      <c r="A11302" s="202" t="s">
        <v>18591</v>
      </c>
      <c r="B11302" s="203">
        <v>69.680000000000007</v>
      </c>
      <c r="D11302" s="53" t="s">
        <v>16964</v>
      </c>
      <c r="E11302" s="55" t="s">
        <v>16963</v>
      </c>
      <c r="F11302" s="53" t="s">
        <v>1147</v>
      </c>
    </row>
    <row r="11303" spans="1:6" x14ac:dyDescent="0.2">
      <c r="A11303" s="202" t="s">
        <v>18593</v>
      </c>
      <c r="B11303" s="203">
        <v>67.099999999999994</v>
      </c>
      <c r="D11303" s="53" t="s">
        <v>16965</v>
      </c>
      <c r="E11303" s="55" t="s">
        <v>16966</v>
      </c>
      <c r="F11303" s="53" t="s">
        <v>1147</v>
      </c>
    </row>
    <row r="11304" spans="1:6" x14ac:dyDescent="0.2">
      <c r="A11304" s="202" t="s">
        <v>18594</v>
      </c>
      <c r="B11304" s="203">
        <v>66.02</v>
      </c>
      <c r="D11304" s="53" t="s">
        <v>16967</v>
      </c>
      <c r="E11304" s="55" t="s">
        <v>16966</v>
      </c>
      <c r="F11304" s="53" t="s">
        <v>1147</v>
      </c>
    </row>
    <row r="11305" spans="1:6" x14ac:dyDescent="0.2">
      <c r="A11305" s="202" t="s">
        <v>18596</v>
      </c>
      <c r="B11305" s="203">
        <v>63.5</v>
      </c>
      <c r="D11305" s="53" t="s">
        <v>16968</v>
      </c>
      <c r="E11305" s="55" t="s">
        <v>16969</v>
      </c>
      <c r="F11305" s="53" t="s">
        <v>1147</v>
      </c>
    </row>
    <row r="11306" spans="1:6" x14ac:dyDescent="0.2">
      <c r="A11306" s="202" t="s">
        <v>18597</v>
      </c>
      <c r="B11306" s="203">
        <v>77.53</v>
      </c>
      <c r="D11306" s="53" t="s">
        <v>16970</v>
      </c>
      <c r="E11306" s="55" t="s">
        <v>16969</v>
      </c>
      <c r="F11306" s="53" t="s">
        <v>1147</v>
      </c>
    </row>
    <row r="11307" spans="1:6" x14ac:dyDescent="0.2">
      <c r="A11307" s="202" t="s">
        <v>18599</v>
      </c>
      <c r="B11307" s="203">
        <v>74.94</v>
      </c>
      <c r="D11307" s="53" t="s">
        <v>16971</v>
      </c>
      <c r="E11307" s="55" t="s">
        <v>16972</v>
      </c>
      <c r="F11307" s="53" t="s">
        <v>1147</v>
      </c>
    </row>
    <row r="11308" spans="1:6" x14ac:dyDescent="0.2">
      <c r="A11308" s="202" t="s">
        <v>18600</v>
      </c>
      <c r="B11308" s="203">
        <v>73.27</v>
      </c>
      <c r="D11308" s="53" t="s">
        <v>16973</v>
      </c>
      <c r="E11308" s="55" t="s">
        <v>16972</v>
      </c>
      <c r="F11308" s="53" t="s">
        <v>1147</v>
      </c>
    </row>
    <row r="11309" spans="1:6" x14ac:dyDescent="0.2">
      <c r="A11309" s="202" t="s">
        <v>18602</v>
      </c>
      <c r="B11309" s="203">
        <v>70.75</v>
      </c>
      <c r="D11309" s="53" t="s">
        <v>16974</v>
      </c>
      <c r="E11309" s="55" t="s">
        <v>16975</v>
      </c>
      <c r="F11309" s="53" t="s">
        <v>1147</v>
      </c>
    </row>
    <row r="11310" spans="1:6" x14ac:dyDescent="0.2">
      <c r="A11310" s="202" t="s">
        <v>18603</v>
      </c>
      <c r="B11310" s="203">
        <v>112.47</v>
      </c>
      <c r="D11310" s="53" t="s">
        <v>16976</v>
      </c>
      <c r="E11310" s="55" t="s">
        <v>16975</v>
      </c>
      <c r="F11310" s="53" t="s">
        <v>1147</v>
      </c>
    </row>
    <row r="11311" spans="1:6" x14ac:dyDescent="0.2">
      <c r="A11311" s="202" t="s">
        <v>18605</v>
      </c>
      <c r="B11311" s="203">
        <v>109.84</v>
      </c>
      <c r="D11311" s="53" t="s">
        <v>16977</v>
      </c>
      <c r="E11311" s="55" t="s">
        <v>16978</v>
      </c>
      <c r="F11311" s="53" t="s">
        <v>1147</v>
      </c>
    </row>
    <row r="11312" spans="1:6" x14ac:dyDescent="0.2">
      <c r="A11312" s="202" t="s">
        <v>18606</v>
      </c>
      <c r="B11312" s="203">
        <v>105.44</v>
      </c>
      <c r="D11312" s="53" t="s">
        <v>16979</v>
      </c>
      <c r="E11312" s="55" t="s">
        <v>16978</v>
      </c>
      <c r="F11312" s="53" t="s">
        <v>1147</v>
      </c>
    </row>
    <row r="11313" spans="1:6" x14ac:dyDescent="0.2">
      <c r="A11313" s="202" t="s">
        <v>18608</v>
      </c>
      <c r="B11313" s="203">
        <v>102.92</v>
      </c>
      <c r="D11313" s="53" t="s">
        <v>16980</v>
      </c>
      <c r="E11313" s="55" t="s">
        <v>16981</v>
      </c>
      <c r="F11313" s="53" t="s">
        <v>1147</v>
      </c>
    </row>
    <row r="11314" spans="1:6" x14ac:dyDescent="0.2">
      <c r="A11314" s="202" t="s">
        <v>18609</v>
      </c>
      <c r="B11314" s="203">
        <v>267.82</v>
      </c>
      <c r="D11314" s="53" t="s">
        <v>16982</v>
      </c>
      <c r="E11314" s="55" t="s">
        <v>16981</v>
      </c>
      <c r="F11314" s="53" t="s">
        <v>1147</v>
      </c>
    </row>
    <row r="11315" spans="1:6" x14ac:dyDescent="0.2">
      <c r="A11315" s="202" t="s">
        <v>18611</v>
      </c>
      <c r="B11315" s="203">
        <v>254.91</v>
      </c>
      <c r="D11315" s="53" t="s">
        <v>16983</v>
      </c>
      <c r="E11315" s="55" t="s">
        <v>16984</v>
      </c>
      <c r="F11315" s="53" t="s">
        <v>1147</v>
      </c>
    </row>
    <row r="11316" spans="1:6" x14ac:dyDescent="0.2">
      <c r="A11316" s="202" t="s">
        <v>18612</v>
      </c>
      <c r="B11316" s="203">
        <v>208.88</v>
      </c>
      <c r="D11316" s="53" t="s">
        <v>16985</v>
      </c>
      <c r="E11316" s="55" t="s">
        <v>16984</v>
      </c>
      <c r="F11316" s="53" t="s">
        <v>1147</v>
      </c>
    </row>
    <row r="11317" spans="1:6" x14ac:dyDescent="0.2">
      <c r="A11317" s="202" t="s">
        <v>18614</v>
      </c>
      <c r="B11317" s="203">
        <v>196.89</v>
      </c>
      <c r="D11317" s="53" t="s">
        <v>16986</v>
      </c>
      <c r="E11317" s="55" t="s">
        <v>16987</v>
      </c>
      <c r="F11317" s="53" t="s">
        <v>1147</v>
      </c>
    </row>
    <row r="11318" spans="1:6" x14ac:dyDescent="0.2">
      <c r="A11318" s="202" t="s">
        <v>18615</v>
      </c>
      <c r="B11318" s="203">
        <v>398.14</v>
      </c>
      <c r="D11318" s="53" t="s">
        <v>16988</v>
      </c>
      <c r="E11318" s="55" t="s">
        <v>16987</v>
      </c>
      <c r="F11318" s="53" t="s">
        <v>1147</v>
      </c>
    </row>
    <row r="11319" spans="1:6" x14ac:dyDescent="0.2">
      <c r="A11319" s="202" t="s">
        <v>18617</v>
      </c>
      <c r="B11319" s="203">
        <v>391.47</v>
      </c>
      <c r="D11319" s="53" t="s">
        <v>16989</v>
      </c>
      <c r="E11319" s="55" t="s">
        <v>16990</v>
      </c>
      <c r="F11319" s="53" t="s">
        <v>1147</v>
      </c>
    </row>
    <row r="11320" spans="1:6" x14ac:dyDescent="0.2">
      <c r="A11320" s="202" t="s">
        <v>18618</v>
      </c>
      <c r="B11320" s="203">
        <v>356.43</v>
      </c>
      <c r="D11320" s="53" t="s">
        <v>16991</v>
      </c>
      <c r="E11320" s="55" t="s">
        <v>16990</v>
      </c>
      <c r="F11320" s="53" t="s">
        <v>1147</v>
      </c>
    </row>
    <row r="11321" spans="1:6" x14ac:dyDescent="0.2">
      <c r="A11321" s="202" t="s">
        <v>18620</v>
      </c>
      <c r="B11321" s="203">
        <v>350.43</v>
      </c>
      <c r="D11321" s="53" t="s">
        <v>16992</v>
      </c>
      <c r="E11321" s="55" t="s">
        <v>16993</v>
      </c>
      <c r="F11321" s="53" t="s">
        <v>1147</v>
      </c>
    </row>
    <row r="11322" spans="1:6" x14ac:dyDescent="0.2">
      <c r="A11322" s="202" t="s">
        <v>18621</v>
      </c>
      <c r="B11322" s="203">
        <v>441.33</v>
      </c>
      <c r="D11322" s="53" t="s">
        <v>16994</v>
      </c>
      <c r="E11322" s="55" t="s">
        <v>16993</v>
      </c>
      <c r="F11322" s="53" t="s">
        <v>1147</v>
      </c>
    </row>
    <row r="11323" spans="1:6" x14ac:dyDescent="0.2">
      <c r="A11323" s="202" t="s">
        <v>18623</v>
      </c>
      <c r="B11323" s="203">
        <v>428.43</v>
      </c>
      <c r="D11323" s="53" t="s">
        <v>16995</v>
      </c>
      <c r="E11323" s="55" t="s">
        <v>16996</v>
      </c>
      <c r="F11323" s="53" t="s">
        <v>1147</v>
      </c>
    </row>
    <row r="11324" spans="1:6" x14ac:dyDescent="0.2">
      <c r="A11324" s="202" t="s">
        <v>18624</v>
      </c>
      <c r="B11324" s="203">
        <v>401.39</v>
      </c>
      <c r="D11324" s="53" t="s">
        <v>16997</v>
      </c>
      <c r="E11324" s="55" t="s">
        <v>16996</v>
      </c>
      <c r="F11324" s="53" t="s">
        <v>1147</v>
      </c>
    </row>
    <row r="11325" spans="1:6" x14ac:dyDescent="0.2">
      <c r="A11325" s="202" t="s">
        <v>18626</v>
      </c>
      <c r="B11325" s="203">
        <v>389.4</v>
      </c>
      <c r="D11325" s="53" t="s">
        <v>16998</v>
      </c>
      <c r="E11325" s="55" t="s">
        <v>16999</v>
      </c>
      <c r="F11325" s="53" t="s">
        <v>1147</v>
      </c>
    </row>
    <row r="11326" spans="1:6" x14ac:dyDescent="0.2">
      <c r="A11326" s="202" t="s">
        <v>18657</v>
      </c>
      <c r="B11326" s="203">
        <v>67.67</v>
      </c>
      <c r="D11326" s="53" t="s">
        <v>17000</v>
      </c>
      <c r="E11326" s="55" t="s">
        <v>16999</v>
      </c>
      <c r="F11326" s="53" t="s">
        <v>1147</v>
      </c>
    </row>
    <row r="11327" spans="1:6" x14ac:dyDescent="0.2">
      <c r="A11327" s="202" t="s">
        <v>18659</v>
      </c>
      <c r="B11327" s="203">
        <v>63.28</v>
      </c>
      <c r="D11327" s="53" t="s">
        <v>17001</v>
      </c>
      <c r="E11327" s="55" t="s">
        <v>17002</v>
      </c>
      <c r="F11327" s="53" t="s">
        <v>1147</v>
      </c>
    </row>
    <row r="11328" spans="1:6" x14ac:dyDescent="0.2">
      <c r="A11328" s="202" t="s">
        <v>18660</v>
      </c>
      <c r="B11328" s="203">
        <v>68.349999999999994</v>
      </c>
      <c r="D11328" s="53" t="s">
        <v>17003</v>
      </c>
      <c r="E11328" s="55" t="s">
        <v>17002</v>
      </c>
      <c r="F11328" s="53" t="s">
        <v>1147</v>
      </c>
    </row>
    <row r="11329" spans="1:6" x14ac:dyDescent="0.2">
      <c r="A11329" s="202" t="s">
        <v>18662</v>
      </c>
      <c r="B11329" s="203">
        <v>64.760000000000005</v>
      </c>
      <c r="D11329" s="53" t="s">
        <v>17004</v>
      </c>
      <c r="E11329" s="55" t="s">
        <v>17005</v>
      </c>
      <c r="F11329" s="53" t="s">
        <v>1147</v>
      </c>
    </row>
    <row r="11330" spans="1:6" x14ac:dyDescent="0.2">
      <c r="A11330" s="202" t="s">
        <v>18663</v>
      </c>
      <c r="B11330" s="203">
        <v>78.400000000000006</v>
      </c>
      <c r="D11330" s="53" t="s">
        <v>17006</v>
      </c>
      <c r="E11330" s="55" t="s">
        <v>17005</v>
      </c>
      <c r="F11330" s="53" t="s">
        <v>1147</v>
      </c>
    </row>
    <row r="11331" spans="1:6" x14ac:dyDescent="0.2">
      <c r="A11331" s="202" t="s">
        <v>18665</v>
      </c>
      <c r="B11331" s="203">
        <v>74.489999999999995</v>
      </c>
      <c r="D11331" s="53" t="s">
        <v>17007</v>
      </c>
      <c r="E11331" s="55" t="s">
        <v>17008</v>
      </c>
      <c r="F11331" s="53" t="s">
        <v>1147</v>
      </c>
    </row>
    <row r="11332" spans="1:6" x14ac:dyDescent="0.2">
      <c r="A11332" s="202" t="s">
        <v>18666</v>
      </c>
      <c r="B11332" s="203">
        <v>94.2</v>
      </c>
      <c r="D11332" s="53" t="s">
        <v>17009</v>
      </c>
      <c r="E11332" s="55" t="s">
        <v>17008</v>
      </c>
      <c r="F11332" s="53" t="s">
        <v>1147</v>
      </c>
    </row>
    <row r="11333" spans="1:6" x14ac:dyDescent="0.2">
      <c r="A11333" s="202" t="s">
        <v>18668</v>
      </c>
      <c r="B11333" s="203">
        <v>89.81</v>
      </c>
      <c r="D11333" s="53" t="s">
        <v>17010</v>
      </c>
      <c r="E11333" s="55" t="s">
        <v>17011</v>
      </c>
      <c r="F11333" s="53" t="s">
        <v>1147</v>
      </c>
    </row>
    <row r="11334" spans="1:6" x14ac:dyDescent="0.2">
      <c r="A11334" s="202" t="s">
        <v>18669</v>
      </c>
      <c r="B11334" s="203">
        <v>81.489999999999995</v>
      </c>
      <c r="D11334" s="53" t="s">
        <v>17012</v>
      </c>
      <c r="E11334" s="55" t="s">
        <v>17011</v>
      </c>
      <c r="F11334" s="53" t="s">
        <v>1147</v>
      </c>
    </row>
    <row r="11335" spans="1:6" x14ac:dyDescent="0.2">
      <c r="A11335" s="202" t="s">
        <v>18671</v>
      </c>
      <c r="B11335" s="203">
        <v>75.84</v>
      </c>
      <c r="D11335" s="53" t="s">
        <v>17013</v>
      </c>
      <c r="E11335" s="55" t="s">
        <v>17014</v>
      </c>
      <c r="F11335" s="53" t="s">
        <v>1147</v>
      </c>
    </row>
    <row r="11336" spans="1:6" x14ac:dyDescent="0.2">
      <c r="A11336" s="202" t="s">
        <v>18672</v>
      </c>
      <c r="B11336" s="203">
        <v>95.55</v>
      </c>
      <c r="D11336" s="53" t="s">
        <v>17015</v>
      </c>
      <c r="E11336" s="55" t="s">
        <v>17014</v>
      </c>
      <c r="F11336" s="53" t="s">
        <v>1147</v>
      </c>
    </row>
    <row r="11337" spans="1:6" x14ac:dyDescent="0.2">
      <c r="A11337" s="202" t="s">
        <v>18674</v>
      </c>
      <c r="B11337" s="203">
        <v>89.19</v>
      </c>
      <c r="D11337" s="53" t="s">
        <v>17016</v>
      </c>
      <c r="E11337" s="55" t="s">
        <v>17017</v>
      </c>
      <c r="F11337" s="53" t="s">
        <v>1147</v>
      </c>
    </row>
    <row r="11338" spans="1:6" x14ac:dyDescent="0.2">
      <c r="A11338" s="202" t="s">
        <v>18675</v>
      </c>
      <c r="B11338" s="203">
        <v>87.93</v>
      </c>
      <c r="D11338" s="53" t="s">
        <v>17018</v>
      </c>
      <c r="E11338" s="55" t="s">
        <v>17017</v>
      </c>
      <c r="F11338" s="53" t="s">
        <v>1147</v>
      </c>
    </row>
    <row r="11339" spans="1:6" x14ac:dyDescent="0.2">
      <c r="A11339" s="202" t="s">
        <v>18677</v>
      </c>
      <c r="B11339" s="203">
        <v>81.790000000000006</v>
      </c>
      <c r="D11339" s="53" t="s">
        <v>17019</v>
      </c>
      <c r="E11339" s="55" t="s">
        <v>17020</v>
      </c>
      <c r="F11339" s="53" t="s">
        <v>1147</v>
      </c>
    </row>
    <row r="11340" spans="1:6" x14ac:dyDescent="0.2">
      <c r="A11340" s="202" t="s">
        <v>18678</v>
      </c>
      <c r="B11340" s="203">
        <v>92.84</v>
      </c>
      <c r="D11340" s="53" t="s">
        <v>17021</v>
      </c>
      <c r="E11340" s="55" t="s">
        <v>17020</v>
      </c>
      <c r="F11340" s="53" t="s">
        <v>1147</v>
      </c>
    </row>
    <row r="11341" spans="1:6" x14ac:dyDescent="0.2">
      <c r="A11341" s="202" t="s">
        <v>18680</v>
      </c>
      <c r="B11341" s="203">
        <v>85.68</v>
      </c>
      <c r="D11341" s="53" t="s">
        <v>17022</v>
      </c>
      <c r="E11341" s="55" t="s">
        <v>17023</v>
      </c>
      <c r="F11341" s="53" t="s">
        <v>1147</v>
      </c>
    </row>
    <row r="11342" spans="1:6" x14ac:dyDescent="0.2">
      <c r="A11342" s="202" t="s">
        <v>18681</v>
      </c>
      <c r="B11342" s="203">
        <v>62.42</v>
      </c>
      <c r="D11342" s="53" t="s">
        <v>17024</v>
      </c>
      <c r="E11342" s="55" t="s">
        <v>17023</v>
      </c>
      <c r="F11342" s="53" t="s">
        <v>1147</v>
      </c>
    </row>
    <row r="11343" spans="1:6" x14ac:dyDescent="0.2">
      <c r="A11343" s="202" t="s">
        <v>18683</v>
      </c>
      <c r="B11343" s="203">
        <v>56.5</v>
      </c>
      <c r="D11343" s="53" t="s">
        <v>17025</v>
      </c>
      <c r="E11343" s="55" t="s">
        <v>17026</v>
      </c>
      <c r="F11343" s="53" t="s">
        <v>1147</v>
      </c>
    </row>
    <row r="11344" spans="1:6" x14ac:dyDescent="0.2">
      <c r="A11344" s="202" t="s">
        <v>18684</v>
      </c>
      <c r="B11344" s="203">
        <v>67</v>
      </c>
      <c r="D11344" s="53" t="s">
        <v>17027</v>
      </c>
      <c r="E11344" s="55" t="s">
        <v>17026</v>
      </c>
      <c r="F11344" s="53" t="s">
        <v>1147</v>
      </c>
    </row>
    <row r="11345" spans="1:6" x14ac:dyDescent="0.2">
      <c r="A11345" s="202" t="s">
        <v>18686</v>
      </c>
      <c r="B11345" s="203">
        <v>63.16</v>
      </c>
      <c r="D11345" s="53" t="s">
        <v>17028</v>
      </c>
      <c r="E11345" s="55" t="s">
        <v>17029</v>
      </c>
      <c r="F11345" s="53" t="s">
        <v>1147</v>
      </c>
    </row>
    <row r="11346" spans="1:6" x14ac:dyDescent="0.2">
      <c r="A11346" s="202" t="s">
        <v>18687</v>
      </c>
      <c r="B11346" s="203">
        <v>67.78</v>
      </c>
      <c r="D11346" s="53" t="s">
        <v>17030</v>
      </c>
      <c r="E11346" s="55" t="s">
        <v>17029</v>
      </c>
      <c r="F11346" s="53" t="s">
        <v>1147</v>
      </c>
    </row>
    <row r="11347" spans="1:6" x14ac:dyDescent="0.2">
      <c r="A11347" s="202" t="s">
        <v>18689</v>
      </c>
      <c r="B11347" s="203">
        <v>64.69</v>
      </c>
      <c r="D11347" s="53" t="s">
        <v>17031</v>
      </c>
      <c r="E11347" s="55" t="s">
        <v>17032</v>
      </c>
      <c r="F11347" s="53" t="s">
        <v>1147</v>
      </c>
    </row>
    <row r="11348" spans="1:6" x14ac:dyDescent="0.2">
      <c r="A11348" s="202" t="s">
        <v>18690</v>
      </c>
      <c r="B11348" s="203">
        <v>77.25</v>
      </c>
      <c r="D11348" s="53" t="s">
        <v>17033</v>
      </c>
      <c r="E11348" s="55" t="s">
        <v>17032</v>
      </c>
      <c r="F11348" s="53" t="s">
        <v>1147</v>
      </c>
    </row>
    <row r="11349" spans="1:6" x14ac:dyDescent="0.2">
      <c r="A11349" s="202" t="s">
        <v>18692</v>
      </c>
      <c r="B11349" s="203">
        <v>73.94</v>
      </c>
      <c r="D11349" s="53" t="s">
        <v>17034</v>
      </c>
      <c r="E11349" s="55" t="s">
        <v>17035</v>
      </c>
      <c r="F11349" s="53" t="s">
        <v>1147</v>
      </c>
    </row>
    <row r="11350" spans="1:6" x14ac:dyDescent="0.2">
      <c r="A11350" s="202" t="s">
        <v>18693</v>
      </c>
      <c r="B11350" s="203">
        <v>91.45</v>
      </c>
      <c r="D11350" s="53" t="s">
        <v>17036</v>
      </c>
      <c r="E11350" s="55" t="s">
        <v>17035</v>
      </c>
      <c r="F11350" s="53" t="s">
        <v>1147</v>
      </c>
    </row>
    <row r="11351" spans="1:6" x14ac:dyDescent="0.2">
      <c r="A11351" s="202" t="s">
        <v>18695</v>
      </c>
      <c r="B11351" s="203">
        <v>87.82</v>
      </c>
      <c r="D11351" s="53" t="s">
        <v>17037</v>
      </c>
      <c r="E11351" s="55" t="s">
        <v>17038</v>
      </c>
      <c r="F11351" s="53" t="s">
        <v>1147</v>
      </c>
    </row>
    <row r="11352" spans="1:6" x14ac:dyDescent="0.2">
      <c r="A11352" s="202" t="s">
        <v>18696</v>
      </c>
      <c r="B11352" s="203">
        <v>31.74</v>
      </c>
      <c r="D11352" s="53" t="s">
        <v>17039</v>
      </c>
      <c r="E11352" s="55" t="s">
        <v>17038</v>
      </c>
      <c r="F11352" s="53" t="s">
        <v>1147</v>
      </c>
    </row>
    <row r="11353" spans="1:6" x14ac:dyDescent="0.2">
      <c r="A11353" s="202" t="s">
        <v>18698</v>
      </c>
      <c r="B11353" s="203">
        <v>28.59</v>
      </c>
      <c r="D11353" s="53" t="s">
        <v>17040</v>
      </c>
      <c r="E11353" s="55" t="s">
        <v>17041</v>
      </c>
      <c r="F11353" s="53" t="s">
        <v>1147</v>
      </c>
    </row>
    <row r="11354" spans="1:6" x14ac:dyDescent="0.2">
      <c r="A11354" s="202" t="s">
        <v>18699</v>
      </c>
      <c r="B11354" s="203">
        <v>127.48</v>
      </c>
      <c r="D11354" s="53" t="s">
        <v>17042</v>
      </c>
      <c r="E11354" s="55" t="s">
        <v>17041</v>
      </c>
      <c r="F11354" s="53" t="s">
        <v>1147</v>
      </c>
    </row>
    <row r="11355" spans="1:6" x14ac:dyDescent="0.2">
      <c r="A11355" s="202" t="s">
        <v>18701</v>
      </c>
      <c r="B11355" s="203">
        <v>121.52</v>
      </c>
      <c r="D11355" s="53" t="s">
        <v>17043</v>
      </c>
      <c r="E11355" s="55" t="s">
        <v>17044</v>
      </c>
      <c r="F11355" s="53" t="s">
        <v>1147</v>
      </c>
    </row>
    <row r="11356" spans="1:6" x14ac:dyDescent="0.2">
      <c r="A11356" s="202" t="s">
        <v>18702</v>
      </c>
      <c r="B11356" s="203">
        <v>91.99</v>
      </c>
      <c r="D11356" s="53" t="s">
        <v>17045</v>
      </c>
      <c r="E11356" s="55" t="s">
        <v>17044</v>
      </c>
      <c r="F11356" s="53" t="s">
        <v>1147</v>
      </c>
    </row>
    <row r="11357" spans="1:6" x14ac:dyDescent="0.2">
      <c r="A11357" s="202" t="s">
        <v>18704</v>
      </c>
      <c r="B11357" s="203">
        <v>86.99</v>
      </c>
      <c r="D11357" s="53" t="s">
        <v>17046</v>
      </c>
      <c r="E11357" s="55" t="s">
        <v>17047</v>
      </c>
      <c r="F11357" s="53" t="s">
        <v>1147</v>
      </c>
    </row>
    <row r="11358" spans="1:6" x14ac:dyDescent="0.2">
      <c r="A11358" s="202" t="s">
        <v>18705</v>
      </c>
      <c r="B11358" s="203">
        <v>151.66999999999999</v>
      </c>
      <c r="D11358" s="53" t="s">
        <v>17048</v>
      </c>
      <c r="E11358" s="55" t="s">
        <v>17047</v>
      </c>
      <c r="F11358" s="53" t="s">
        <v>1147</v>
      </c>
    </row>
    <row r="11359" spans="1:6" x14ac:dyDescent="0.2">
      <c r="A11359" s="202" t="s">
        <v>18707</v>
      </c>
      <c r="B11359" s="203">
        <v>142.74</v>
      </c>
      <c r="D11359" s="53" t="s">
        <v>17049</v>
      </c>
      <c r="E11359" s="55" t="s">
        <v>17050</v>
      </c>
      <c r="F11359" s="53" t="s">
        <v>1147</v>
      </c>
    </row>
    <row r="11360" spans="1:6" x14ac:dyDescent="0.2">
      <c r="A11360" s="202" t="s">
        <v>18708</v>
      </c>
      <c r="B11360" s="203">
        <v>118.25</v>
      </c>
      <c r="D11360" s="53" t="s">
        <v>17051</v>
      </c>
      <c r="E11360" s="55" t="s">
        <v>17050</v>
      </c>
      <c r="F11360" s="53" t="s">
        <v>1147</v>
      </c>
    </row>
    <row r="11361" spans="1:6" x14ac:dyDescent="0.2">
      <c r="A11361" s="202" t="s">
        <v>18710</v>
      </c>
      <c r="B11361" s="203">
        <v>109.87</v>
      </c>
      <c r="D11361" s="53" t="s">
        <v>17052</v>
      </c>
      <c r="E11361" s="55" t="s">
        <v>17053</v>
      </c>
      <c r="F11361" s="53" t="s">
        <v>1147</v>
      </c>
    </row>
    <row r="11362" spans="1:6" x14ac:dyDescent="0.2">
      <c r="A11362" s="202" t="s">
        <v>18711</v>
      </c>
      <c r="B11362" s="203">
        <v>151.6</v>
      </c>
      <c r="D11362" s="53" t="s">
        <v>17054</v>
      </c>
      <c r="E11362" s="55" t="s">
        <v>17053</v>
      </c>
      <c r="F11362" s="53" t="s">
        <v>1147</v>
      </c>
    </row>
    <row r="11363" spans="1:6" x14ac:dyDescent="0.2">
      <c r="A11363" s="202" t="s">
        <v>18713</v>
      </c>
      <c r="B11363" s="203">
        <v>145.63999999999999</v>
      </c>
      <c r="D11363" s="53" t="s">
        <v>17055</v>
      </c>
      <c r="E11363" s="55" t="s">
        <v>17056</v>
      </c>
      <c r="F11363" s="53" t="s">
        <v>1147</v>
      </c>
    </row>
    <row r="11364" spans="1:6" x14ac:dyDescent="0.2">
      <c r="A11364" s="202" t="s">
        <v>18714</v>
      </c>
      <c r="B11364" s="203">
        <v>121.74</v>
      </c>
      <c r="D11364" s="53" t="s">
        <v>17057</v>
      </c>
      <c r="E11364" s="55" t="s">
        <v>17056</v>
      </c>
      <c r="F11364" s="53" t="s">
        <v>1147</v>
      </c>
    </row>
    <row r="11365" spans="1:6" x14ac:dyDescent="0.2">
      <c r="A11365" s="202" t="s">
        <v>18716</v>
      </c>
      <c r="B11365" s="203">
        <v>115.86</v>
      </c>
      <c r="D11365" s="53" t="s">
        <v>17058</v>
      </c>
      <c r="E11365" s="55" t="s">
        <v>17059</v>
      </c>
      <c r="F11365" s="53" t="s">
        <v>1147</v>
      </c>
    </row>
    <row r="11366" spans="1:6" x14ac:dyDescent="0.2">
      <c r="A11366" s="202" t="s">
        <v>18717</v>
      </c>
      <c r="B11366" s="203">
        <v>177.04</v>
      </c>
      <c r="D11366" s="53" t="s">
        <v>17060</v>
      </c>
      <c r="E11366" s="55" t="s">
        <v>17059</v>
      </c>
      <c r="F11366" s="53" t="s">
        <v>1147</v>
      </c>
    </row>
    <row r="11367" spans="1:6" x14ac:dyDescent="0.2">
      <c r="A11367" s="202" t="s">
        <v>18719</v>
      </c>
      <c r="B11367" s="203">
        <v>171.07</v>
      </c>
      <c r="D11367" s="53" t="s">
        <v>17061</v>
      </c>
      <c r="E11367" s="55" t="s">
        <v>17062</v>
      </c>
      <c r="F11367" s="53" t="s">
        <v>1147</v>
      </c>
    </row>
    <row r="11368" spans="1:6" x14ac:dyDescent="0.2">
      <c r="A11368" s="202" t="s">
        <v>18720</v>
      </c>
      <c r="B11368" s="203">
        <v>147.79</v>
      </c>
      <c r="D11368" s="53" t="s">
        <v>17063</v>
      </c>
      <c r="E11368" s="55" t="s">
        <v>17062</v>
      </c>
      <c r="F11368" s="53" t="s">
        <v>1147</v>
      </c>
    </row>
    <row r="11369" spans="1:6" x14ac:dyDescent="0.2">
      <c r="A11369" s="202" t="s">
        <v>18722</v>
      </c>
      <c r="B11369" s="203">
        <v>141.83000000000001</v>
      </c>
      <c r="D11369" s="53" t="s">
        <v>17064</v>
      </c>
      <c r="E11369" s="55" t="s">
        <v>17065</v>
      </c>
      <c r="F11369" s="53" t="s">
        <v>1147</v>
      </c>
    </row>
    <row r="11370" spans="1:6" x14ac:dyDescent="0.2">
      <c r="A11370" s="202" t="s">
        <v>18723</v>
      </c>
      <c r="B11370" s="203">
        <v>37.99</v>
      </c>
      <c r="D11370" s="53" t="s">
        <v>17066</v>
      </c>
      <c r="E11370" s="55" t="s">
        <v>17065</v>
      </c>
      <c r="F11370" s="53" t="s">
        <v>1147</v>
      </c>
    </row>
    <row r="11371" spans="1:6" x14ac:dyDescent="0.2">
      <c r="A11371" s="202" t="s">
        <v>18725</v>
      </c>
      <c r="B11371" s="203">
        <v>36.71</v>
      </c>
      <c r="D11371" s="53" t="s">
        <v>17067</v>
      </c>
      <c r="E11371" s="55" t="s">
        <v>17068</v>
      </c>
      <c r="F11371" s="53" t="s">
        <v>1147</v>
      </c>
    </row>
    <row r="11372" spans="1:6" x14ac:dyDescent="0.2">
      <c r="A11372" s="202" t="s">
        <v>18726</v>
      </c>
      <c r="B11372" s="203">
        <v>47.33</v>
      </c>
      <c r="D11372" s="53" t="s">
        <v>17069</v>
      </c>
      <c r="E11372" s="55" t="s">
        <v>17068</v>
      </c>
      <c r="F11372" s="53" t="s">
        <v>1147</v>
      </c>
    </row>
    <row r="11373" spans="1:6" x14ac:dyDescent="0.2">
      <c r="A11373" s="202" t="s">
        <v>18728</v>
      </c>
      <c r="B11373" s="203">
        <v>45.72</v>
      </c>
      <c r="D11373" s="53" t="s">
        <v>17070</v>
      </c>
      <c r="E11373" s="55" t="s">
        <v>17071</v>
      </c>
      <c r="F11373" s="53" t="s">
        <v>1147</v>
      </c>
    </row>
    <row r="11374" spans="1:6" x14ac:dyDescent="0.2">
      <c r="A11374" s="202" t="s">
        <v>18729</v>
      </c>
      <c r="B11374" s="203">
        <v>82.76</v>
      </c>
      <c r="D11374" s="53" t="s">
        <v>17072</v>
      </c>
      <c r="E11374" s="55" t="s">
        <v>17071</v>
      </c>
      <c r="F11374" s="53" t="s">
        <v>1147</v>
      </c>
    </row>
    <row r="11375" spans="1:6" x14ac:dyDescent="0.2">
      <c r="A11375" s="202" t="s">
        <v>18731</v>
      </c>
      <c r="B11375" s="203">
        <v>76.88</v>
      </c>
      <c r="D11375" s="53" t="s">
        <v>17073</v>
      </c>
      <c r="E11375" s="55" t="s">
        <v>17074</v>
      </c>
      <c r="F11375" s="53" t="s">
        <v>1147</v>
      </c>
    </row>
    <row r="11376" spans="1:6" x14ac:dyDescent="0.2">
      <c r="A11376" s="202" t="s">
        <v>18732</v>
      </c>
      <c r="B11376" s="203">
        <v>87.73</v>
      </c>
      <c r="D11376" s="53" t="s">
        <v>17075</v>
      </c>
      <c r="E11376" s="55" t="s">
        <v>17074</v>
      </c>
      <c r="F11376" s="53" t="s">
        <v>1147</v>
      </c>
    </row>
    <row r="11377" spans="1:6" x14ac:dyDescent="0.2">
      <c r="A11377" s="202" t="s">
        <v>18734</v>
      </c>
      <c r="B11377" s="203">
        <v>81.84</v>
      </c>
      <c r="D11377" s="53" t="s">
        <v>17076</v>
      </c>
      <c r="E11377" s="55" t="s">
        <v>17077</v>
      </c>
      <c r="F11377" s="53" t="s">
        <v>1147</v>
      </c>
    </row>
    <row r="11378" spans="1:6" x14ac:dyDescent="0.2">
      <c r="A11378" s="202" t="s">
        <v>18735</v>
      </c>
      <c r="B11378" s="203">
        <v>75.16</v>
      </c>
      <c r="D11378" s="53" t="s">
        <v>17078</v>
      </c>
      <c r="E11378" s="55" t="s">
        <v>17077</v>
      </c>
      <c r="F11378" s="53" t="s">
        <v>1147</v>
      </c>
    </row>
    <row r="11379" spans="1:6" x14ac:dyDescent="0.2">
      <c r="A11379" s="202" t="s">
        <v>18737</v>
      </c>
      <c r="B11379" s="203">
        <v>69.27</v>
      </c>
      <c r="D11379" s="53" t="s">
        <v>17079</v>
      </c>
      <c r="E11379" s="55" t="s">
        <v>17080</v>
      </c>
      <c r="F11379" s="53" t="s">
        <v>1147</v>
      </c>
    </row>
    <row r="11380" spans="1:6" x14ac:dyDescent="0.2">
      <c r="A11380" s="202" t="s">
        <v>18738</v>
      </c>
      <c r="B11380" s="203">
        <v>87.82</v>
      </c>
      <c r="D11380" s="53" t="s">
        <v>17081</v>
      </c>
      <c r="E11380" s="55" t="s">
        <v>17080</v>
      </c>
      <c r="F11380" s="53" t="s">
        <v>1147</v>
      </c>
    </row>
    <row r="11381" spans="1:6" x14ac:dyDescent="0.2">
      <c r="A11381" s="202" t="s">
        <v>18740</v>
      </c>
      <c r="B11381" s="203">
        <v>81.93</v>
      </c>
      <c r="D11381" s="53" t="s">
        <v>17082</v>
      </c>
      <c r="E11381" s="55" t="s">
        <v>17083</v>
      </c>
      <c r="F11381" s="53" t="s">
        <v>1147</v>
      </c>
    </row>
    <row r="11382" spans="1:6" x14ac:dyDescent="0.2">
      <c r="A11382" s="202" t="s">
        <v>18741</v>
      </c>
      <c r="B11382" s="203">
        <v>27.1</v>
      </c>
      <c r="D11382" s="53" t="s">
        <v>17084</v>
      </c>
      <c r="E11382" s="55" t="s">
        <v>17083</v>
      </c>
      <c r="F11382" s="53" t="s">
        <v>1147</v>
      </c>
    </row>
    <row r="11383" spans="1:6" x14ac:dyDescent="0.2">
      <c r="A11383" s="202" t="s">
        <v>18743</v>
      </c>
      <c r="B11383" s="203">
        <v>23.83</v>
      </c>
      <c r="D11383" s="53" t="s">
        <v>17085</v>
      </c>
      <c r="E11383" s="55" t="s">
        <v>17086</v>
      </c>
      <c r="F11383" s="53" t="s">
        <v>1147</v>
      </c>
    </row>
    <row r="11384" spans="1:6" x14ac:dyDescent="0.2">
      <c r="A11384" s="202" t="s">
        <v>18744</v>
      </c>
      <c r="B11384" s="203">
        <v>27.36</v>
      </c>
      <c r="D11384" s="53" t="s">
        <v>17087</v>
      </c>
      <c r="E11384" s="55" t="s">
        <v>17086</v>
      </c>
      <c r="F11384" s="53" t="s">
        <v>1147</v>
      </c>
    </row>
    <row r="11385" spans="1:6" x14ac:dyDescent="0.2">
      <c r="A11385" s="202" t="s">
        <v>18746</v>
      </c>
      <c r="B11385" s="203">
        <v>24.09</v>
      </c>
      <c r="D11385" s="53" t="s">
        <v>17088</v>
      </c>
      <c r="E11385" s="55" t="s">
        <v>17089</v>
      </c>
      <c r="F11385" s="53" t="s">
        <v>1147</v>
      </c>
    </row>
    <row r="11386" spans="1:6" x14ac:dyDescent="0.2">
      <c r="A11386" s="202" t="s">
        <v>18747</v>
      </c>
      <c r="B11386" s="203">
        <v>73.510000000000005</v>
      </c>
      <c r="D11386" s="53" t="s">
        <v>17090</v>
      </c>
      <c r="E11386" s="55" t="s">
        <v>17089</v>
      </c>
      <c r="F11386" s="53" t="s">
        <v>1147</v>
      </c>
    </row>
    <row r="11387" spans="1:6" x14ac:dyDescent="0.2">
      <c r="A11387" s="202" t="s">
        <v>18749</v>
      </c>
      <c r="B11387" s="203">
        <v>67.319999999999993</v>
      </c>
      <c r="D11387" s="53" t="s">
        <v>17091</v>
      </c>
      <c r="E11387" s="55" t="s">
        <v>17092</v>
      </c>
      <c r="F11387" s="53" t="s">
        <v>1147</v>
      </c>
    </row>
    <row r="11388" spans="1:6" x14ac:dyDescent="0.2">
      <c r="A11388" s="202" t="s">
        <v>18750</v>
      </c>
      <c r="B11388" s="203">
        <v>73.91</v>
      </c>
      <c r="D11388" s="53" t="s">
        <v>17093</v>
      </c>
      <c r="E11388" s="55" t="s">
        <v>17092</v>
      </c>
      <c r="F11388" s="53" t="s">
        <v>1147</v>
      </c>
    </row>
    <row r="11389" spans="1:6" x14ac:dyDescent="0.2">
      <c r="A11389" s="202" t="s">
        <v>18752</v>
      </c>
      <c r="B11389" s="203">
        <v>67.72</v>
      </c>
      <c r="D11389" s="53" t="s">
        <v>17094</v>
      </c>
      <c r="E11389" s="55" t="s">
        <v>17095</v>
      </c>
      <c r="F11389" s="53" t="s">
        <v>1147</v>
      </c>
    </row>
    <row r="11390" spans="1:6" x14ac:dyDescent="0.2">
      <c r="A11390" s="202" t="s">
        <v>18753</v>
      </c>
      <c r="B11390" s="203">
        <v>180.76</v>
      </c>
      <c r="D11390" s="53" t="s">
        <v>17096</v>
      </c>
      <c r="E11390" s="55" t="s">
        <v>17095</v>
      </c>
      <c r="F11390" s="53" t="s">
        <v>1147</v>
      </c>
    </row>
    <row r="11391" spans="1:6" x14ac:dyDescent="0.2">
      <c r="A11391" s="202" t="s">
        <v>18755</v>
      </c>
      <c r="B11391" s="203">
        <v>163.33000000000001</v>
      </c>
      <c r="D11391" s="53" t="s">
        <v>17097</v>
      </c>
      <c r="E11391" s="55" t="s">
        <v>17098</v>
      </c>
      <c r="F11391" s="53" t="s">
        <v>1147</v>
      </c>
    </row>
    <row r="11392" spans="1:6" x14ac:dyDescent="0.2">
      <c r="A11392" s="202" t="s">
        <v>18756</v>
      </c>
      <c r="B11392" s="203">
        <v>208.65</v>
      </c>
      <c r="D11392" s="53" t="s">
        <v>17099</v>
      </c>
      <c r="E11392" s="55" t="s">
        <v>17098</v>
      </c>
      <c r="F11392" s="53" t="s">
        <v>1147</v>
      </c>
    </row>
    <row r="11393" spans="1:6" x14ac:dyDescent="0.2">
      <c r="A11393" s="202" t="s">
        <v>18758</v>
      </c>
      <c r="B11393" s="203">
        <v>188.63</v>
      </c>
      <c r="D11393" s="53" t="s">
        <v>17100</v>
      </c>
      <c r="E11393" s="55" t="s">
        <v>17101</v>
      </c>
      <c r="F11393" s="53" t="s">
        <v>1147</v>
      </c>
    </row>
    <row r="11394" spans="1:6" x14ac:dyDescent="0.2">
      <c r="A11394" s="202" t="s">
        <v>18759</v>
      </c>
      <c r="B11394" s="203">
        <v>117.48</v>
      </c>
      <c r="D11394" s="53" t="s">
        <v>17102</v>
      </c>
      <c r="E11394" s="55" t="s">
        <v>17101</v>
      </c>
      <c r="F11394" s="53" t="s">
        <v>1147</v>
      </c>
    </row>
    <row r="11395" spans="1:6" x14ac:dyDescent="0.2">
      <c r="A11395" s="202" t="s">
        <v>18761</v>
      </c>
      <c r="B11395" s="203">
        <v>104.39</v>
      </c>
      <c r="D11395" s="53" t="s">
        <v>17103</v>
      </c>
      <c r="E11395" s="55" t="s">
        <v>17104</v>
      </c>
      <c r="F11395" s="53" t="s">
        <v>1147</v>
      </c>
    </row>
    <row r="11396" spans="1:6" x14ac:dyDescent="0.2">
      <c r="A11396" s="202" t="s">
        <v>18762</v>
      </c>
      <c r="B11396" s="203">
        <v>98.1</v>
      </c>
      <c r="D11396" s="53" t="s">
        <v>17105</v>
      </c>
      <c r="E11396" s="55" t="s">
        <v>17104</v>
      </c>
      <c r="F11396" s="53" t="s">
        <v>1147</v>
      </c>
    </row>
    <row r="11397" spans="1:6" x14ac:dyDescent="0.2">
      <c r="A11397" s="202" t="s">
        <v>18764</v>
      </c>
      <c r="B11397" s="203">
        <v>85.01</v>
      </c>
      <c r="D11397" s="53" t="s">
        <v>17106</v>
      </c>
      <c r="E11397" s="55" t="s">
        <v>17107</v>
      </c>
      <c r="F11397" s="53" t="s">
        <v>1147</v>
      </c>
    </row>
    <row r="11398" spans="1:6" x14ac:dyDescent="0.2">
      <c r="A11398" s="202" t="s">
        <v>18765</v>
      </c>
      <c r="B11398" s="203">
        <v>9.1</v>
      </c>
      <c r="D11398" s="53" t="s">
        <v>17108</v>
      </c>
      <c r="E11398" s="55" t="s">
        <v>17107</v>
      </c>
      <c r="F11398" s="53" t="s">
        <v>1147</v>
      </c>
    </row>
    <row r="11399" spans="1:6" x14ac:dyDescent="0.2">
      <c r="A11399" s="202" t="s">
        <v>18767</v>
      </c>
      <c r="B11399" s="203">
        <v>8.15</v>
      </c>
      <c r="D11399" s="53" t="s">
        <v>17109</v>
      </c>
      <c r="E11399" s="55" t="s">
        <v>17110</v>
      </c>
      <c r="F11399" s="53" t="s">
        <v>1147</v>
      </c>
    </row>
    <row r="11400" spans="1:6" x14ac:dyDescent="0.2">
      <c r="A11400" s="202" t="s">
        <v>18768</v>
      </c>
      <c r="B11400" s="203">
        <v>9.7200000000000006</v>
      </c>
      <c r="D11400" s="53" t="s">
        <v>17111</v>
      </c>
      <c r="E11400" s="55" t="s">
        <v>17110</v>
      </c>
      <c r="F11400" s="53" t="s">
        <v>1147</v>
      </c>
    </row>
    <row r="11401" spans="1:6" x14ac:dyDescent="0.2">
      <c r="A11401" s="202" t="s">
        <v>18770</v>
      </c>
      <c r="B11401" s="203">
        <v>8.77</v>
      </c>
      <c r="D11401" s="53" t="s">
        <v>17112</v>
      </c>
      <c r="E11401" s="55" t="s">
        <v>17113</v>
      </c>
      <c r="F11401" s="53" t="s">
        <v>1147</v>
      </c>
    </row>
    <row r="11402" spans="1:6" x14ac:dyDescent="0.2">
      <c r="A11402" s="202" t="s">
        <v>18771</v>
      </c>
      <c r="B11402" s="203">
        <v>16.93</v>
      </c>
      <c r="D11402" s="53" t="s">
        <v>17114</v>
      </c>
      <c r="E11402" s="55" t="s">
        <v>17113</v>
      </c>
      <c r="F11402" s="53" t="s">
        <v>1147</v>
      </c>
    </row>
    <row r="11403" spans="1:6" x14ac:dyDescent="0.2">
      <c r="A11403" s="202" t="s">
        <v>18773</v>
      </c>
      <c r="B11403" s="203">
        <v>15.98</v>
      </c>
      <c r="D11403" s="53" t="s">
        <v>17115</v>
      </c>
      <c r="E11403" s="55" t="s">
        <v>17116</v>
      </c>
      <c r="F11403" s="53" t="s">
        <v>1147</v>
      </c>
    </row>
    <row r="11404" spans="1:6" x14ac:dyDescent="0.2">
      <c r="A11404" s="202" t="s">
        <v>18774</v>
      </c>
      <c r="B11404" s="203">
        <v>14.63</v>
      </c>
      <c r="D11404" s="53" t="s">
        <v>17117</v>
      </c>
      <c r="E11404" s="55" t="s">
        <v>17116</v>
      </c>
      <c r="F11404" s="53" t="s">
        <v>1147</v>
      </c>
    </row>
    <row r="11405" spans="1:6" x14ac:dyDescent="0.2">
      <c r="A11405" s="202" t="s">
        <v>18776</v>
      </c>
      <c r="B11405" s="203">
        <v>12.81</v>
      </c>
      <c r="D11405" s="53" t="s">
        <v>17118</v>
      </c>
      <c r="E11405" s="55" t="s">
        <v>17119</v>
      </c>
      <c r="F11405" s="53" t="s">
        <v>1147</v>
      </c>
    </row>
    <row r="11406" spans="1:6" x14ac:dyDescent="0.2">
      <c r="A11406" s="202" t="s">
        <v>18777</v>
      </c>
      <c r="B11406" s="203">
        <v>35.29</v>
      </c>
      <c r="D11406" s="53" t="s">
        <v>17120</v>
      </c>
      <c r="E11406" s="55" t="s">
        <v>17119</v>
      </c>
      <c r="F11406" s="53" t="s">
        <v>1147</v>
      </c>
    </row>
    <row r="11407" spans="1:6" x14ac:dyDescent="0.2">
      <c r="A11407" s="202" t="s">
        <v>18779</v>
      </c>
      <c r="B11407" s="203">
        <v>32.659999999999997</v>
      </c>
      <c r="D11407" s="53" t="s">
        <v>17121</v>
      </c>
      <c r="E11407" s="55" t="s">
        <v>17122</v>
      </c>
      <c r="F11407" s="53" t="s">
        <v>1147</v>
      </c>
    </row>
    <row r="11408" spans="1:6" x14ac:dyDescent="0.2">
      <c r="A11408" s="202" t="s">
        <v>18780</v>
      </c>
      <c r="B11408" s="203">
        <v>25.9</v>
      </c>
      <c r="D11408" s="53" t="s">
        <v>17123</v>
      </c>
      <c r="E11408" s="55" t="s">
        <v>17122</v>
      </c>
      <c r="F11408" s="53" t="s">
        <v>1147</v>
      </c>
    </row>
    <row r="11409" spans="1:6" x14ac:dyDescent="0.2">
      <c r="A11409" s="202" t="s">
        <v>18782</v>
      </c>
      <c r="B11409" s="203">
        <v>24.11</v>
      </c>
      <c r="D11409" s="53" t="s">
        <v>17124</v>
      </c>
      <c r="E11409" s="55" t="s">
        <v>17125</v>
      </c>
      <c r="F11409" s="53" t="s">
        <v>1147</v>
      </c>
    </row>
    <row r="11410" spans="1:6" x14ac:dyDescent="0.2">
      <c r="A11410" s="202" t="s">
        <v>18783</v>
      </c>
      <c r="B11410" s="203">
        <v>18.71</v>
      </c>
      <c r="D11410" s="53" t="s">
        <v>17126</v>
      </c>
      <c r="E11410" s="55" t="s">
        <v>17125</v>
      </c>
      <c r="F11410" s="53" t="s">
        <v>1147</v>
      </c>
    </row>
    <row r="11411" spans="1:6" x14ac:dyDescent="0.2">
      <c r="A11411" s="202" t="s">
        <v>18785</v>
      </c>
      <c r="B11411" s="203">
        <v>16.32</v>
      </c>
      <c r="D11411" s="53" t="s">
        <v>17127</v>
      </c>
      <c r="E11411" s="55" t="s">
        <v>17128</v>
      </c>
      <c r="F11411" s="53" t="s">
        <v>1147</v>
      </c>
    </row>
    <row r="11412" spans="1:6" x14ac:dyDescent="0.2">
      <c r="A11412" s="202" t="s">
        <v>18786</v>
      </c>
      <c r="B11412" s="203">
        <v>19.149999999999999</v>
      </c>
      <c r="D11412" s="53" t="s">
        <v>17129</v>
      </c>
      <c r="E11412" s="55" t="s">
        <v>17128</v>
      </c>
      <c r="F11412" s="53" t="s">
        <v>1147</v>
      </c>
    </row>
    <row r="11413" spans="1:6" x14ac:dyDescent="0.2">
      <c r="A11413" s="202" t="s">
        <v>18788</v>
      </c>
      <c r="B11413" s="203">
        <v>16.760000000000002</v>
      </c>
      <c r="D11413" s="53" t="s">
        <v>17130</v>
      </c>
      <c r="E11413" s="55" t="s">
        <v>17131</v>
      </c>
      <c r="F11413" s="53" t="s">
        <v>1147</v>
      </c>
    </row>
    <row r="11414" spans="1:6" x14ac:dyDescent="0.2">
      <c r="A11414" s="202" t="s">
        <v>18789</v>
      </c>
      <c r="B11414" s="203">
        <v>166.96</v>
      </c>
      <c r="D11414" s="53" t="s">
        <v>17132</v>
      </c>
      <c r="E11414" s="55" t="s">
        <v>17131</v>
      </c>
      <c r="F11414" s="53" t="s">
        <v>1147</v>
      </c>
    </row>
    <row r="11415" spans="1:6" x14ac:dyDescent="0.2">
      <c r="A11415" s="202" t="s">
        <v>18791</v>
      </c>
      <c r="B11415" s="203">
        <v>166.96</v>
      </c>
      <c r="D11415" s="53" t="s">
        <v>17133</v>
      </c>
      <c r="E11415" s="55" t="s">
        <v>17134</v>
      </c>
      <c r="F11415" s="53" t="s">
        <v>1147</v>
      </c>
    </row>
    <row r="11416" spans="1:6" x14ac:dyDescent="0.2">
      <c r="A11416" s="202" t="s">
        <v>18792</v>
      </c>
      <c r="B11416" s="203">
        <v>211.99</v>
      </c>
      <c r="D11416" s="53" t="s">
        <v>17135</v>
      </c>
      <c r="E11416" s="55" t="s">
        <v>17134</v>
      </c>
      <c r="F11416" s="53" t="s">
        <v>1147</v>
      </c>
    </row>
    <row r="11417" spans="1:6" x14ac:dyDescent="0.2">
      <c r="A11417" s="202" t="s">
        <v>18794</v>
      </c>
      <c r="B11417" s="203">
        <v>211.99</v>
      </c>
      <c r="D11417" s="53" t="s">
        <v>17136</v>
      </c>
      <c r="E11417" s="55" t="s">
        <v>17137</v>
      </c>
      <c r="F11417" s="53" t="s">
        <v>1147</v>
      </c>
    </row>
    <row r="11418" spans="1:6" x14ac:dyDescent="0.2">
      <c r="A11418" s="202" t="s">
        <v>18795</v>
      </c>
      <c r="B11418" s="203">
        <v>211.99</v>
      </c>
      <c r="D11418" s="53" t="s">
        <v>17138</v>
      </c>
      <c r="E11418" s="55" t="s">
        <v>17137</v>
      </c>
      <c r="F11418" s="53" t="s">
        <v>1147</v>
      </c>
    </row>
    <row r="11419" spans="1:6" x14ac:dyDescent="0.2">
      <c r="A11419" s="202" t="s">
        <v>18797</v>
      </c>
      <c r="B11419" s="203">
        <v>211.99</v>
      </c>
      <c r="D11419" s="53" t="s">
        <v>17139</v>
      </c>
      <c r="E11419" s="55" t="s">
        <v>17140</v>
      </c>
      <c r="F11419" s="53" t="s">
        <v>1147</v>
      </c>
    </row>
    <row r="11420" spans="1:6" x14ac:dyDescent="0.2">
      <c r="A11420" s="202" t="s">
        <v>18798</v>
      </c>
      <c r="B11420" s="203">
        <v>76.5</v>
      </c>
      <c r="D11420" s="53" t="s">
        <v>17141</v>
      </c>
      <c r="E11420" s="55" t="s">
        <v>17140</v>
      </c>
      <c r="F11420" s="53" t="s">
        <v>1147</v>
      </c>
    </row>
    <row r="11421" spans="1:6" x14ac:dyDescent="0.2">
      <c r="A11421" s="202" t="s">
        <v>18800</v>
      </c>
      <c r="B11421" s="203">
        <v>76.5</v>
      </c>
      <c r="D11421" s="53" t="s">
        <v>17142</v>
      </c>
      <c r="E11421" s="55" t="s">
        <v>17143</v>
      </c>
      <c r="F11421" s="53" t="s">
        <v>1147</v>
      </c>
    </row>
    <row r="11422" spans="1:6" x14ac:dyDescent="0.2">
      <c r="A11422" s="202" t="s">
        <v>18801</v>
      </c>
      <c r="B11422" s="203">
        <v>80.25</v>
      </c>
      <c r="D11422" s="53" t="s">
        <v>17144</v>
      </c>
      <c r="E11422" s="55" t="s">
        <v>17143</v>
      </c>
      <c r="F11422" s="53" t="s">
        <v>1147</v>
      </c>
    </row>
    <row r="11423" spans="1:6" x14ac:dyDescent="0.2">
      <c r="A11423" s="202" t="s">
        <v>18803</v>
      </c>
      <c r="B11423" s="203">
        <v>80.25</v>
      </c>
      <c r="D11423" s="53" t="s">
        <v>17145</v>
      </c>
      <c r="E11423" s="55" t="s">
        <v>17146</v>
      </c>
      <c r="F11423" s="53" t="s">
        <v>1147</v>
      </c>
    </row>
    <row r="11424" spans="1:6" x14ac:dyDescent="0.2">
      <c r="A11424" s="202" t="s">
        <v>18804</v>
      </c>
      <c r="B11424" s="203">
        <v>80.25</v>
      </c>
      <c r="D11424" s="53" t="s">
        <v>17147</v>
      </c>
      <c r="E11424" s="55" t="s">
        <v>17146</v>
      </c>
      <c r="F11424" s="53" t="s">
        <v>1147</v>
      </c>
    </row>
    <row r="11425" spans="1:6" x14ac:dyDescent="0.2">
      <c r="A11425" s="202" t="s">
        <v>18806</v>
      </c>
      <c r="B11425" s="203">
        <v>80.25</v>
      </c>
      <c r="D11425" s="53" t="s">
        <v>17148</v>
      </c>
      <c r="E11425" s="55" t="s">
        <v>17149</v>
      </c>
      <c r="F11425" s="53" t="s">
        <v>1147</v>
      </c>
    </row>
    <row r="11426" spans="1:6" x14ac:dyDescent="0.2">
      <c r="A11426" s="202" t="s">
        <v>18807</v>
      </c>
      <c r="B11426" s="203">
        <v>182.4</v>
      </c>
      <c r="D11426" s="53" t="s">
        <v>17150</v>
      </c>
      <c r="E11426" s="55" t="s">
        <v>17149</v>
      </c>
      <c r="F11426" s="53" t="s">
        <v>1147</v>
      </c>
    </row>
    <row r="11427" spans="1:6" x14ac:dyDescent="0.2">
      <c r="A11427" s="202" t="s">
        <v>18809</v>
      </c>
      <c r="B11427" s="203">
        <v>182.4</v>
      </c>
      <c r="D11427" s="53" t="s">
        <v>17151</v>
      </c>
      <c r="E11427" s="55" t="s">
        <v>17152</v>
      </c>
      <c r="F11427" s="53" t="s">
        <v>1147</v>
      </c>
    </row>
    <row r="11428" spans="1:6" x14ac:dyDescent="0.2">
      <c r="A11428" s="202" t="s">
        <v>18810</v>
      </c>
      <c r="B11428" s="203">
        <v>230.41</v>
      </c>
      <c r="D11428" s="53" t="s">
        <v>17153</v>
      </c>
      <c r="E11428" s="55" t="s">
        <v>17152</v>
      </c>
      <c r="F11428" s="53" t="s">
        <v>1147</v>
      </c>
    </row>
    <row r="11429" spans="1:6" x14ac:dyDescent="0.2">
      <c r="A11429" s="202" t="s">
        <v>18812</v>
      </c>
      <c r="B11429" s="203">
        <v>230.41</v>
      </c>
      <c r="D11429" s="53" t="s">
        <v>17154</v>
      </c>
      <c r="E11429" s="55" t="s">
        <v>17155</v>
      </c>
      <c r="F11429" s="53" t="s">
        <v>1147</v>
      </c>
    </row>
    <row r="11430" spans="1:6" x14ac:dyDescent="0.2">
      <c r="A11430" s="202" t="s">
        <v>18813</v>
      </c>
      <c r="B11430" s="203">
        <v>230.41</v>
      </c>
      <c r="D11430" s="53" t="s">
        <v>17156</v>
      </c>
      <c r="E11430" s="55" t="s">
        <v>17155</v>
      </c>
      <c r="F11430" s="53" t="s">
        <v>1147</v>
      </c>
    </row>
    <row r="11431" spans="1:6" x14ac:dyDescent="0.2">
      <c r="A11431" s="202" t="s">
        <v>18815</v>
      </c>
      <c r="B11431" s="203">
        <v>230.41</v>
      </c>
      <c r="D11431" s="53" t="s">
        <v>17157</v>
      </c>
      <c r="E11431" s="55" t="s">
        <v>17158</v>
      </c>
      <c r="F11431" s="53" t="s">
        <v>1147</v>
      </c>
    </row>
    <row r="11432" spans="1:6" x14ac:dyDescent="0.2">
      <c r="A11432" s="202" t="s">
        <v>18816</v>
      </c>
      <c r="B11432" s="203">
        <v>397.92</v>
      </c>
      <c r="D11432" s="53" t="s">
        <v>17159</v>
      </c>
      <c r="E11432" s="55" t="s">
        <v>17158</v>
      </c>
      <c r="F11432" s="53" t="s">
        <v>1147</v>
      </c>
    </row>
    <row r="11433" spans="1:6" x14ac:dyDescent="0.2">
      <c r="A11433" s="202" t="s">
        <v>18818</v>
      </c>
      <c r="B11433" s="203">
        <v>381.93</v>
      </c>
      <c r="D11433" s="53" t="s">
        <v>17160</v>
      </c>
      <c r="E11433" s="55" t="s">
        <v>17161</v>
      </c>
      <c r="F11433" s="53" t="s">
        <v>1147</v>
      </c>
    </row>
    <row r="11434" spans="1:6" x14ac:dyDescent="0.2">
      <c r="A11434" s="202" t="s">
        <v>18819</v>
      </c>
      <c r="B11434" s="203">
        <v>253.57</v>
      </c>
      <c r="D11434" s="53" t="s">
        <v>17162</v>
      </c>
      <c r="E11434" s="55" t="s">
        <v>17161</v>
      </c>
      <c r="F11434" s="53" t="s">
        <v>1147</v>
      </c>
    </row>
    <row r="11435" spans="1:6" x14ac:dyDescent="0.2">
      <c r="A11435" s="202" t="s">
        <v>18821</v>
      </c>
      <c r="B11435" s="203">
        <v>242.83</v>
      </c>
      <c r="D11435" s="53" t="s">
        <v>17163</v>
      </c>
      <c r="E11435" s="55" t="s">
        <v>17164</v>
      </c>
      <c r="F11435" s="53" t="s">
        <v>1147</v>
      </c>
    </row>
    <row r="11436" spans="1:6" x14ac:dyDescent="0.2">
      <c r="A11436" s="202" t="s">
        <v>18822</v>
      </c>
      <c r="B11436" s="203">
        <v>288.83</v>
      </c>
      <c r="D11436" s="53" t="s">
        <v>17165</v>
      </c>
      <c r="E11436" s="55" t="s">
        <v>17164</v>
      </c>
      <c r="F11436" s="53" t="s">
        <v>1147</v>
      </c>
    </row>
    <row r="11437" spans="1:6" x14ac:dyDescent="0.2">
      <c r="A11437" s="202" t="s">
        <v>18824</v>
      </c>
      <c r="B11437" s="203">
        <v>276.07</v>
      </c>
      <c r="D11437" s="53" t="s">
        <v>17166</v>
      </c>
      <c r="E11437" s="55" t="s">
        <v>17167</v>
      </c>
      <c r="F11437" s="53" t="s">
        <v>1147</v>
      </c>
    </row>
    <row r="11438" spans="1:6" x14ac:dyDescent="0.2">
      <c r="A11438" s="202" t="s">
        <v>18825</v>
      </c>
      <c r="B11438" s="203">
        <v>240.47</v>
      </c>
      <c r="D11438" s="53" t="s">
        <v>17168</v>
      </c>
      <c r="E11438" s="55" t="s">
        <v>17167</v>
      </c>
      <c r="F11438" s="53" t="s">
        <v>1147</v>
      </c>
    </row>
    <row r="11439" spans="1:6" x14ac:dyDescent="0.2">
      <c r="A11439" s="202" t="s">
        <v>18827</v>
      </c>
      <c r="B11439" s="203">
        <v>231.48</v>
      </c>
      <c r="D11439" s="53" t="s">
        <v>17169</v>
      </c>
      <c r="E11439" s="55" t="s">
        <v>17170</v>
      </c>
      <c r="F11439" s="53" t="s">
        <v>1147</v>
      </c>
    </row>
    <row r="11440" spans="1:6" x14ac:dyDescent="0.2">
      <c r="A11440" s="202" t="s">
        <v>18828</v>
      </c>
      <c r="B11440" s="203">
        <v>98.91</v>
      </c>
      <c r="D11440" s="53" t="s">
        <v>17171</v>
      </c>
      <c r="E11440" s="55" t="s">
        <v>17170</v>
      </c>
      <c r="F11440" s="53" t="s">
        <v>1147</v>
      </c>
    </row>
    <row r="11441" spans="1:6" x14ac:dyDescent="0.2">
      <c r="A11441" s="202" t="s">
        <v>18830</v>
      </c>
      <c r="B11441" s="203">
        <v>93.2</v>
      </c>
      <c r="D11441" s="53" t="s">
        <v>17172</v>
      </c>
      <c r="E11441" s="55" t="s">
        <v>17173</v>
      </c>
      <c r="F11441" s="53" t="s">
        <v>1147</v>
      </c>
    </row>
    <row r="11442" spans="1:6" x14ac:dyDescent="0.2">
      <c r="A11442" s="202" t="s">
        <v>18831</v>
      </c>
      <c r="B11442" s="203">
        <v>70.680000000000007</v>
      </c>
      <c r="D11442" s="53" t="s">
        <v>17174</v>
      </c>
      <c r="E11442" s="55" t="s">
        <v>17173</v>
      </c>
      <c r="F11442" s="53" t="s">
        <v>1147</v>
      </c>
    </row>
    <row r="11443" spans="1:6" x14ac:dyDescent="0.2">
      <c r="A11443" s="202" t="s">
        <v>18833</v>
      </c>
      <c r="B11443" s="203">
        <v>67.3</v>
      </c>
      <c r="D11443" s="53" t="s">
        <v>17175</v>
      </c>
      <c r="E11443" s="55" t="s">
        <v>17176</v>
      </c>
      <c r="F11443" s="53" t="s">
        <v>1147</v>
      </c>
    </row>
    <row r="11444" spans="1:6" x14ac:dyDescent="0.2">
      <c r="A11444" s="202" t="s">
        <v>18834</v>
      </c>
      <c r="B11444" s="203">
        <v>118.57</v>
      </c>
      <c r="D11444" s="53" t="s">
        <v>17177</v>
      </c>
      <c r="E11444" s="55" t="s">
        <v>17176</v>
      </c>
      <c r="F11444" s="53" t="s">
        <v>1147</v>
      </c>
    </row>
    <row r="11445" spans="1:6" x14ac:dyDescent="0.2">
      <c r="A11445" s="202" t="s">
        <v>18836</v>
      </c>
      <c r="B11445" s="203">
        <v>117.51</v>
      </c>
      <c r="D11445" s="53" t="s">
        <v>17178</v>
      </c>
      <c r="E11445" s="55" t="s">
        <v>17179</v>
      </c>
      <c r="F11445" s="53" t="s">
        <v>1147</v>
      </c>
    </row>
    <row r="11446" spans="1:6" x14ac:dyDescent="0.2">
      <c r="A11446" s="202" t="s">
        <v>18837</v>
      </c>
      <c r="B11446" s="203">
        <v>145.47</v>
      </c>
      <c r="D11446" s="53" t="s">
        <v>17180</v>
      </c>
      <c r="E11446" s="55" t="s">
        <v>17179</v>
      </c>
      <c r="F11446" s="53" t="s">
        <v>1147</v>
      </c>
    </row>
    <row r="11447" spans="1:6" x14ac:dyDescent="0.2">
      <c r="A11447" s="202" t="s">
        <v>18839</v>
      </c>
      <c r="B11447" s="203">
        <v>144.41</v>
      </c>
      <c r="D11447" s="53" t="s">
        <v>17181</v>
      </c>
      <c r="E11447" s="55" t="s">
        <v>17182</v>
      </c>
      <c r="F11447" s="53" t="s">
        <v>1147</v>
      </c>
    </row>
    <row r="11448" spans="1:6" x14ac:dyDescent="0.2">
      <c r="A11448" s="202" t="s">
        <v>18843</v>
      </c>
      <c r="B11448" s="203">
        <v>149.96</v>
      </c>
      <c r="D11448" s="53" t="s">
        <v>17183</v>
      </c>
      <c r="E11448" s="55" t="s">
        <v>17182</v>
      </c>
      <c r="F11448" s="53" t="s">
        <v>1147</v>
      </c>
    </row>
    <row r="11449" spans="1:6" x14ac:dyDescent="0.2">
      <c r="A11449" s="202" t="s">
        <v>18845</v>
      </c>
      <c r="B11449" s="203">
        <v>148.9</v>
      </c>
      <c r="D11449" s="53" t="s">
        <v>17184</v>
      </c>
      <c r="E11449" s="55" t="s">
        <v>17185</v>
      </c>
      <c r="F11449" s="53" t="s">
        <v>1147</v>
      </c>
    </row>
    <row r="11450" spans="1:6" x14ac:dyDescent="0.2">
      <c r="A11450" s="202" t="s">
        <v>18852</v>
      </c>
      <c r="B11450" s="203">
        <v>171.93</v>
      </c>
      <c r="D11450" s="53" t="s">
        <v>17186</v>
      </c>
      <c r="E11450" s="55" t="s">
        <v>17185</v>
      </c>
      <c r="F11450" s="53" t="s">
        <v>1147</v>
      </c>
    </row>
    <row r="11451" spans="1:6" x14ac:dyDescent="0.2">
      <c r="A11451" s="202" t="s">
        <v>18854</v>
      </c>
      <c r="B11451" s="203">
        <v>170.87</v>
      </c>
      <c r="D11451" s="53" t="s">
        <v>17187</v>
      </c>
      <c r="E11451" s="55" t="s">
        <v>17188</v>
      </c>
      <c r="F11451" s="53" t="s">
        <v>1147</v>
      </c>
    </row>
    <row r="11452" spans="1:6" x14ac:dyDescent="0.2">
      <c r="A11452" s="202" t="s">
        <v>35579</v>
      </c>
      <c r="B11452" s="203">
        <v>206.89</v>
      </c>
      <c r="D11452" s="53" t="s">
        <v>17189</v>
      </c>
      <c r="E11452" s="55" t="s">
        <v>17188</v>
      </c>
      <c r="F11452" s="53" t="s">
        <v>1147</v>
      </c>
    </row>
    <row r="11453" spans="1:6" x14ac:dyDescent="0.2">
      <c r="A11453" s="202" t="s">
        <v>35580</v>
      </c>
      <c r="B11453" s="203">
        <v>205.95</v>
      </c>
      <c r="D11453" s="53" t="s">
        <v>17190</v>
      </c>
      <c r="E11453" s="55" t="s">
        <v>17191</v>
      </c>
      <c r="F11453" s="53" t="s">
        <v>1147</v>
      </c>
    </row>
    <row r="11454" spans="1:6" x14ac:dyDescent="0.2">
      <c r="A11454" s="202" t="s">
        <v>35581</v>
      </c>
      <c r="B11454" s="203">
        <v>342.66</v>
      </c>
      <c r="D11454" s="53" t="s">
        <v>17192</v>
      </c>
      <c r="E11454" s="55" t="s">
        <v>17191</v>
      </c>
      <c r="F11454" s="53" t="s">
        <v>1147</v>
      </c>
    </row>
    <row r="11455" spans="1:6" x14ac:dyDescent="0.2">
      <c r="A11455" s="202" t="s">
        <v>35582</v>
      </c>
      <c r="B11455" s="203">
        <v>341.72</v>
      </c>
      <c r="D11455" s="53" t="s">
        <v>17193</v>
      </c>
      <c r="E11455" s="55" t="s">
        <v>17194</v>
      </c>
      <c r="F11455" s="53" t="s">
        <v>1147</v>
      </c>
    </row>
    <row r="11456" spans="1:6" x14ac:dyDescent="0.2">
      <c r="A11456" s="202" t="s">
        <v>18858</v>
      </c>
      <c r="B11456" s="203">
        <v>201.4</v>
      </c>
      <c r="D11456" s="53" t="s">
        <v>17195</v>
      </c>
      <c r="E11456" s="55" t="s">
        <v>17194</v>
      </c>
      <c r="F11456" s="53" t="s">
        <v>1147</v>
      </c>
    </row>
    <row r="11457" spans="1:6" x14ac:dyDescent="0.2">
      <c r="A11457" s="202" t="s">
        <v>18860</v>
      </c>
      <c r="B11457" s="203">
        <v>200.46</v>
      </c>
      <c r="D11457" s="53" t="s">
        <v>17196</v>
      </c>
      <c r="E11457" s="55" t="s">
        <v>17197</v>
      </c>
      <c r="F11457" s="53" t="s">
        <v>1147</v>
      </c>
    </row>
    <row r="11458" spans="1:6" x14ac:dyDescent="0.2">
      <c r="A11458" s="202" t="s">
        <v>18861</v>
      </c>
      <c r="B11458" s="203">
        <v>243.81</v>
      </c>
      <c r="D11458" s="53" t="s">
        <v>17198</v>
      </c>
      <c r="E11458" s="55" t="s">
        <v>17197</v>
      </c>
      <c r="F11458" s="53" t="s">
        <v>1147</v>
      </c>
    </row>
    <row r="11459" spans="1:6" x14ac:dyDescent="0.2">
      <c r="A11459" s="202" t="s">
        <v>18863</v>
      </c>
      <c r="B11459" s="203">
        <v>242.87</v>
      </c>
      <c r="D11459" s="53" t="s">
        <v>17199</v>
      </c>
      <c r="E11459" s="55" t="s">
        <v>17200</v>
      </c>
      <c r="F11459" s="53" t="s">
        <v>1147</v>
      </c>
    </row>
    <row r="11460" spans="1:6" x14ac:dyDescent="0.2">
      <c r="A11460" s="202" t="s">
        <v>18873</v>
      </c>
      <c r="B11460" s="203">
        <v>29.72</v>
      </c>
      <c r="D11460" s="53" t="s">
        <v>17201</v>
      </c>
      <c r="E11460" s="55" t="s">
        <v>17200</v>
      </c>
      <c r="F11460" s="53" t="s">
        <v>1147</v>
      </c>
    </row>
    <row r="11461" spans="1:6" x14ac:dyDescent="0.2">
      <c r="A11461" s="202" t="s">
        <v>18875</v>
      </c>
      <c r="B11461" s="203">
        <v>29.28</v>
      </c>
      <c r="D11461" s="53" t="s">
        <v>17202</v>
      </c>
      <c r="E11461" s="55" t="s">
        <v>17203</v>
      </c>
      <c r="F11461" s="53" t="s">
        <v>1147</v>
      </c>
    </row>
    <row r="11462" spans="1:6" x14ac:dyDescent="0.2">
      <c r="A11462" s="202" t="s">
        <v>18876</v>
      </c>
      <c r="B11462" s="203">
        <v>23.59</v>
      </c>
      <c r="D11462" s="53" t="s">
        <v>17204</v>
      </c>
      <c r="E11462" s="55" t="s">
        <v>17203</v>
      </c>
      <c r="F11462" s="53" t="s">
        <v>1147</v>
      </c>
    </row>
    <row r="11463" spans="1:6" x14ac:dyDescent="0.2">
      <c r="A11463" s="202" t="s">
        <v>18878</v>
      </c>
      <c r="B11463" s="203">
        <v>22.65</v>
      </c>
      <c r="D11463" s="53" t="s">
        <v>17205</v>
      </c>
      <c r="E11463" s="55" t="s">
        <v>17206</v>
      </c>
      <c r="F11463" s="53" t="s">
        <v>1147</v>
      </c>
    </row>
    <row r="11464" spans="1:6" x14ac:dyDescent="0.2">
      <c r="A11464" s="202" t="s">
        <v>18879</v>
      </c>
      <c r="B11464" s="203">
        <v>26.05</v>
      </c>
      <c r="D11464" s="53" t="s">
        <v>17207</v>
      </c>
      <c r="E11464" s="55" t="s">
        <v>17206</v>
      </c>
      <c r="F11464" s="53" t="s">
        <v>1147</v>
      </c>
    </row>
    <row r="11465" spans="1:6" x14ac:dyDescent="0.2">
      <c r="A11465" s="202" t="s">
        <v>18881</v>
      </c>
      <c r="B11465" s="203">
        <v>25.11</v>
      </c>
      <c r="D11465" s="53" t="s">
        <v>17208</v>
      </c>
      <c r="E11465" s="55" t="s">
        <v>17209</v>
      </c>
      <c r="F11465" s="53" t="s">
        <v>1147</v>
      </c>
    </row>
    <row r="11466" spans="1:6" x14ac:dyDescent="0.2">
      <c r="A11466" s="202" t="s">
        <v>18882</v>
      </c>
      <c r="B11466" s="203">
        <v>48.05</v>
      </c>
      <c r="D11466" s="53" t="s">
        <v>17210</v>
      </c>
      <c r="E11466" s="55" t="s">
        <v>17209</v>
      </c>
      <c r="F11466" s="53" t="s">
        <v>1147</v>
      </c>
    </row>
    <row r="11467" spans="1:6" x14ac:dyDescent="0.2">
      <c r="A11467" s="202" t="s">
        <v>18884</v>
      </c>
      <c r="B11467" s="203">
        <v>45.24</v>
      </c>
      <c r="D11467" s="53" t="s">
        <v>17211</v>
      </c>
      <c r="E11467" s="55" t="s">
        <v>17212</v>
      </c>
      <c r="F11467" s="53" t="s">
        <v>1147</v>
      </c>
    </row>
    <row r="11468" spans="1:6" x14ac:dyDescent="0.2">
      <c r="A11468" s="202" t="s">
        <v>18885</v>
      </c>
      <c r="B11468" s="203">
        <v>11.29</v>
      </c>
      <c r="D11468" s="53" t="s">
        <v>17213</v>
      </c>
      <c r="E11468" s="55" t="s">
        <v>17212</v>
      </c>
      <c r="F11468" s="53" t="s">
        <v>1147</v>
      </c>
    </row>
    <row r="11469" spans="1:6" x14ac:dyDescent="0.2">
      <c r="A11469" s="202" t="s">
        <v>18887</v>
      </c>
      <c r="B11469" s="203">
        <v>10.73</v>
      </c>
      <c r="D11469" s="53" t="s">
        <v>17214</v>
      </c>
      <c r="E11469" s="55" t="s">
        <v>17215</v>
      </c>
      <c r="F11469" s="53" t="s">
        <v>1147</v>
      </c>
    </row>
    <row r="11470" spans="1:6" x14ac:dyDescent="0.2">
      <c r="A11470" s="202" t="s">
        <v>18888</v>
      </c>
      <c r="B11470" s="203">
        <v>40.869999999999997</v>
      </c>
      <c r="D11470" s="53" t="s">
        <v>17216</v>
      </c>
      <c r="E11470" s="55" t="s">
        <v>17215</v>
      </c>
      <c r="F11470" s="53" t="s">
        <v>1147</v>
      </c>
    </row>
    <row r="11471" spans="1:6" x14ac:dyDescent="0.2">
      <c r="A11471" s="202" t="s">
        <v>18890</v>
      </c>
      <c r="B11471" s="203">
        <v>36.67</v>
      </c>
      <c r="D11471" s="53" t="s">
        <v>17217</v>
      </c>
      <c r="E11471" s="55" t="s">
        <v>17218</v>
      </c>
      <c r="F11471" s="53" t="s">
        <v>1147</v>
      </c>
    </row>
    <row r="11472" spans="1:6" x14ac:dyDescent="0.2">
      <c r="A11472" s="202" t="s">
        <v>18891</v>
      </c>
      <c r="B11472" s="203">
        <v>110.24</v>
      </c>
      <c r="D11472" s="53" t="s">
        <v>17219</v>
      </c>
      <c r="E11472" s="55" t="s">
        <v>17218</v>
      </c>
      <c r="F11472" s="53" t="s">
        <v>1147</v>
      </c>
    </row>
    <row r="11473" spans="1:6" x14ac:dyDescent="0.2">
      <c r="A11473" s="202" t="s">
        <v>18893</v>
      </c>
      <c r="B11473" s="203">
        <v>109.64</v>
      </c>
      <c r="D11473" s="53" t="s">
        <v>17220</v>
      </c>
      <c r="E11473" s="55" t="s">
        <v>17221</v>
      </c>
      <c r="F11473" s="53" t="s">
        <v>1147</v>
      </c>
    </row>
    <row r="11474" spans="1:6" x14ac:dyDescent="0.2">
      <c r="A11474" s="202" t="s">
        <v>18894</v>
      </c>
      <c r="B11474" s="203">
        <v>231.23</v>
      </c>
      <c r="D11474" s="53" t="s">
        <v>17222</v>
      </c>
      <c r="E11474" s="55" t="s">
        <v>17221</v>
      </c>
      <c r="F11474" s="53" t="s">
        <v>1147</v>
      </c>
    </row>
    <row r="11475" spans="1:6" x14ac:dyDescent="0.2">
      <c r="A11475" s="202" t="s">
        <v>18896</v>
      </c>
      <c r="B11475" s="203">
        <v>230.63</v>
      </c>
      <c r="D11475" s="53" t="s">
        <v>17223</v>
      </c>
      <c r="E11475" s="55" t="s">
        <v>17224</v>
      </c>
      <c r="F11475" s="53" t="s">
        <v>1147</v>
      </c>
    </row>
    <row r="11476" spans="1:6" x14ac:dyDescent="0.2">
      <c r="A11476" s="202" t="s">
        <v>18897</v>
      </c>
      <c r="B11476" s="203">
        <v>79.55</v>
      </c>
      <c r="D11476" s="53" t="s">
        <v>17225</v>
      </c>
      <c r="E11476" s="55" t="s">
        <v>17224</v>
      </c>
      <c r="F11476" s="53" t="s">
        <v>1147</v>
      </c>
    </row>
    <row r="11477" spans="1:6" x14ac:dyDescent="0.2">
      <c r="A11477" s="202" t="s">
        <v>18899</v>
      </c>
      <c r="B11477" s="203">
        <v>78.95</v>
      </c>
      <c r="D11477" s="53" t="s">
        <v>17226</v>
      </c>
      <c r="E11477" s="55" t="s">
        <v>17227</v>
      </c>
      <c r="F11477" s="53" t="s">
        <v>1147</v>
      </c>
    </row>
    <row r="11478" spans="1:6" x14ac:dyDescent="0.2">
      <c r="A11478" s="202" t="s">
        <v>18900</v>
      </c>
      <c r="B11478" s="203">
        <v>256.11</v>
      </c>
      <c r="D11478" s="53" t="s">
        <v>17228</v>
      </c>
      <c r="E11478" s="55" t="s">
        <v>17227</v>
      </c>
      <c r="F11478" s="53" t="s">
        <v>1147</v>
      </c>
    </row>
    <row r="11479" spans="1:6" x14ac:dyDescent="0.2">
      <c r="A11479" s="202" t="s">
        <v>18902</v>
      </c>
      <c r="B11479" s="203">
        <v>255.51</v>
      </c>
      <c r="D11479" s="53" t="s">
        <v>17229</v>
      </c>
      <c r="E11479" s="55" t="s">
        <v>17230</v>
      </c>
      <c r="F11479" s="53" t="s">
        <v>1147</v>
      </c>
    </row>
    <row r="11480" spans="1:6" x14ac:dyDescent="0.2">
      <c r="A11480" s="202" t="s">
        <v>18903</v>
      </c>
      <c r="B11480" s="203">
        <v>101.45</v>
      </c>
      <c r="D11480" s="53" t="s">
        <v>17231</v>
      </c>
      <c r="E11480" s="55" t="s">
        <v>17230</v>
      </c>
      <c r="F11480" s="53" t="s">
        <v>1147</v>
      </c>
    </row>
    <row r="11481" spans="1:6" x14ac:dyDescent="0.2">
      <c r="A11481" s="202" t="s">
        <v>18905</v>
      </c>
      <c r="B11481" s="203">
        <v>100.85</v>
      </c>
      <c r="D11481" s="53" t="s">
        <v>17232</v>
      </c>
      <c r="E11481" s="55" t="s">
        <v>17233</v>
      </c>
      <c r="F11481" s="53" t="s">
        <v>1147</v>
      </c>
    </row>
    <row r="11482" spans="1:6" x14ac:dyDescent="0.2">
      <c r="A11482" s="202" t="s">
        <v>18906</v>
      </c>
      <c r="B11482" s="203">
        <v>67.260000000000005</v>
      </c>
      <c r="D11482" s="53" t="s">
        <v>17234</v>
      </c>
      <c r="E11482" s="55" t="s">
        <v>17233</v>
      </c>
      <c r="F11482" s="53" t="s">
        <v>1147</v>
      </c>
    </row>
    <row r="11483" spans="1:6" x14ac:dyDescent="0.2">
      <c r="A11483" s="202" t="s">
        <v>18908</v>
      </c>
      <c r="B11483" s="203">
        <v>66.66</v>
      </c>
      <c r="D11483" s="53" t="s">
        <v>17235</v>
      </c>
      <c r="E11483" s="55" t="s">
        <v>17236</v>
      </c>
      <c r="F11483" s="53" t="s">
        <v>1147</v>
      </c>
    </row>
    <row r="11484" spans="1:6" x14ac:dyDescent="0.2">
      <c r="A11484" s="202" t="s">
        <v>18909</v>
      </c>
      <c r="B11484" s="203">
        <v>233.9</v>
      </c>
      <c r="D11484" s="53" t="s">
        <v>17237</v>
      </c>
      <c r="E11484" s="55" t="s">
        <v>17236</v>
      </c>
      <c r="F11484" s="53" t="s">
        <v>1147</v>
      </c>
    </row>
    <row r="11485" spans="1:6" x14ac:dyDescent="0.2">
      <c r="A11485" s="202" t="s">
        <v>18911</v>
      </c>
      <c r="B11485" s="203">
        <v>228.63</v>
      </c>
      <c r="D11485" s="53" t="s">
        <v>17238</v>
      </c>
      <c r="E11485" s="55" t="s">
        <v>17239</v>
      </c>
      <c r="F11485" s="53" t="s">
        <v>1147</v>
      </c>
    </row>
    <row r="11486" spans="1:6" x14ac:dyDescent="0.2">
      <c r="A11486" s="202" t="s">
        <v>18912</v>
      </c>
      <c r="B11486" s="203">
        <v>410.75</v>
      </c>
      <c r="D11486" s="53" t="s">
        <v>17240</v>
      </c>
      <c r="E11486" s="55" t="s">
        <v>17239</v>
      </c>
      <c r="F11486" s="53" t="s">
        <v>1147</v>
      </c>
    </row>
    <row r="11487" spans="1:6" x14ac:dyDescent="0.2">
      <c r="A11487" s="202" t="s">
        <v>18914</v>
      </c>
      <c r="B11487" s="203">
        <v>401.55</v>
      </c>
      <c r="D11487" s="53" t="s">
        <v>17241</v>
      </c>
      <c r="E11487" s="55" t="s">
        <v>17242</v>
      </c>
      <c r="F11487" s="53" t="s">
        <v>1147</v>
      </c>
    </row>
    <row r="11488" spans="1:6" x14ac:dyDescent="0.2">
      <c r="A11488" s="202" t="s">
        <v>18915</v>
      </c>
      <c r="B11488" s="203">
        <v>319.14</v>
      </c>
      <c r="D11488" s="53" t="s">
        <v>17243</v>
      </c>
      <c r="E11488" s="55" t="s">
        <v>17242</v>
      </c>
      <c r="F11488" s="53" t="s">
        <v>1147</v>
      </c>
    </row>
    <row r="11489" spans="1:6" x14ac:dyDescent="0.2">
      <c r="A11489" s="202" t="s">
        <v>18917</v>
      </c>
      <c r="B11489" s="203">
        <v>314.35000000000002</v>
      </c>
      <c r="D11489" s="53" t="s">
        <v>17244</v>
      </c>
      <c r="E11489" s="55" t="s">
        <v>17245</v>
      </c>
      <c r="F11489" s="53" t="s">
        <v>1147</v>
      </c>
    </row>
    <row r="11490" spans="1:6" x14ac:dyDescent="0.2">
      <c r="A11490" s="202" t="s">
        <v>18918</v>
      </c>
      <c r="B11490" s="203">
        <v>31.3</v>
      </c>
      <c r="D11490" s="53" t="s">
        <v>17246</v>
      </c>
      <c r="E11490" s="55" t="s">
        <v>17245</v>
      </c>
      <c r="F11490" s="53" t="s">
        <v>1147</v>
      </c>
    </row>
    <row r="11491" spans="1:6" x14ac:dyDescent="0.2">
      <c r="A11491" s="202" t="s">
        <v>18920</v>
      </c>
      <c r="B11491" s="203">
        <v>29.6</v>
      </c>
      <c r="D11491" s="53" t="s">
        <v>17247</v>
      </c>
      <c r="E11491" s="55" t="s">
        <v>17248</v>
      </c>
      <c r="F11491" s="53" t="s">
        <v>1147</v>
      </c>
    </row>
    <row r="11492" spans="1:6" x14ac:dyDescent="0.2">
      <c r="A11492" s="202" t="s">
        <v>18921</v>
      </c>
      <c r="B11492" s="203">
        <v>55.58</v>
      </c>
      <c r="D11492" s="53" t="s">
        <v>17249</v>
      </c>
      <c r="E11492" s="55" t="s">
        <v>17248</v>
      </c>
      <c r="F11492" s="53" t="s">
        <v>1147</v>
      </c>
    </row>
    <row r="11493" spans="1:6" x14ac:dyDescent="0.2">
      <c r="A11493" s="202" t="s">
        <v>18923</v>
      </c>
      <c r="B11493" s="203">
        <v>53.88</v>
      </c>
      <c r="D11493" s="53" t="s">
        <v>17250</v>
      </c>
      <c r="E11493" s="55" t="s">
        <v>17251</v>
      </c>
      <c r="F11493" s="53" t="s">
        <v>1147</v>
      </c>
    </row>
    <row r="11494" spans="1:6" x14ac:dyDescent="0.2">
      <c r="A11494" s="202" t="s">
        <v>18924</v>
      </c>
      <c r="B11494" s="203">
        <v>23.22</v>
      </c>
      <c r="D11494" s="53" t="s">
        <v>17252</v>
      </c>
      <c r="E11494" s="55" t="s">
        <v>17251</v>
      </c>
      <c r="F11494" s="53" t="s">
        <v>1147</v>
      </c>
    </row>
    <row r="11495" spans="1:6" x14ac:dyDescent="0.2">
      <c r="A11495" s="202" t="s">
        <v>18926</v>
      </c>
      <c r="B11495" s="203">
        <v>21.65</v>
      </c>
      <c r="D11495" s="53" t="s">
        <v>17253</v>
      </c>
      <c r="E11495" s="55" t="s">
        <v>17254</v>
      </c>
      <c r="F11495" s="53" t="s">
        <v>1147</v>
      </c>
    </row>
    <row r="11496" spans="1:6" x14ac:dyDescent="0.2">
      <c r="A11496" s="202" t="s">
        <v>18927</v>
      </c>
      <c r="B11496" s="203">
        <v>27.49</v>
      </c>
      <c r="D11496" s="53" t="s">
        <v>17255</v>
      </c>
      <c r="E11496" s="55" t="s">
        <v>17254</v>
      </c>
      <c r="F11496" s="53" t="s">
        <v>1147</v>
      </c>
    </row>
    <row r="11497" spans="1:6" x14ac:dyDescent="0.2">
      <c r="A11497" s="202" t="s">
        <v>18929</v>
      </c>
      <c r="B11497" s="203">
        <v>25.92</v>
      </c>
      <c r="D11497" s="53" t="s">
        <v>17256</v>
      </c>
      <c r="E11497" s="55" t="s">
        <v>17257</v>
      </c>
      <c r="F11497" s="53" t="s">
        <v>1147</v>
      </c>
    </row>
    <row r="11498" spans="1:6" x14ac:dyDescent="0.2">
      <c r="A11498" s="202" t="s">
        <v>18930</v>
      </c>
      <c r="B11498" s="203">
        <v>45.53</v>
      </c>
      <c r="D11498" s="53" t="s">
        <v>17258</v>
      </c>
      <c r="E11498" s="55" t="s">
        <v>17257</v>
      </c>
      <c r="F11498" s="53" t="s">
        <v>1147</v>
      </c>
    </row>
    <row r="11499" spans="1:6" x14ac:dyDescent="0.2">
      <c r="A11499" s="202" t="s">
        <v>18932</v>
      </c>
      <c r="B11499" s="203">
        <v>43.96</v>
      </c>
      <c r="D11499" s="53" t="s">
        <v>17259</v>
      </c>
      <c r="E11499" s="55" t="s">
        <v>17260</v>
      </c>
      <c r="F11499" s="53" t="s">
        <v>1147</v>
      </c>
    </row>
    <row r="11500" spans="1:6" x14ac:dyDescent="0.2">
      <c r="A11500" s="202" t="s">
        <v>18933</v>
      </c>
      <c r="B11500" s="203">
        <v>143.32</v>
      </c>
      <c r="D11500" s="53" t="s">
        <v>17261</v>
      </c>
      <c r="E11500" s="55" t="s">
        <v>17260</v>
      </c>
      <c r="F11500" s="53" t="s">
        <v>1147</v>
      </c>
    </row>
    <row r="11501" spans="1:6" x14ac:dyDescent="0.2">
      <c r="A11501" s="202" t="s">
        <v>18935</v>
      </c>
      <c r="B11501" s="203">
        <v>138.06</v>
      </c>
      <c r="D11501" s="53" t="s">
        <v>17262</v>
      </c>
      <c r="E11501" s="55" t="s">
        <v>17263</v>
      </c>
      <c r="F11501" s="53" t="s">
        <v>1147</v>
      </c>
    </row>
    <row r="11502" spans="1:6" x14ac:dyDescent="0.2">
      <c r="A11502" s="202" t="s">
        <v>18936</v>
      </c>
      <c r="B11502" s="203">
        <v>158.69</v>
      </c>
      <c r="D11502" s="53" t="s">
        <v>17264</v>
      </c>
      <c r="E11502" s="55" t="s">
        <v>17263</v>
      </c>
      <c r="F11502" s="53" t="s">
        <v>1147</v>
      </c>
    </row>
    <row r="11503" spans="1:6" x14ac:dyDescent="0.2">
      <c r="A11503" s="202" t="s">
        <v>18938</v>
      </c>
      <c r="B11503" s="203">
        <v>151.38</v>
      </c>
      <c r="D11503" s="53" t="s">
        <v>17265</v>
      </c>
      <c r="E11503" s="55" t="s">
        <v>17266</v>
      </c>
      <c r="F11503" s="53" t="s">
        <v>1147</v>
      </c>
    </row>
    <row r="11504" spans="1:6" x14ac:dyDescent="0.2">
      <c r="A11504" s="202" t="s">
        <v>18939</v>
      </c>
      <c r="B11504" s="203">
        <v>85.43</v>
      </c>
      <c r="D11504" s="53" t="s">
        <v>17267</v>
      </c>
      <c r="E11504" s="55" t="s">
        <v>17266</v>
      </c>
      <c r="F11504" s="53" t="s">
        <v>1147</v>
      </c>
    </row>
    <row r="11505" spans="1:6" x14ac:dyDescent="0.2">
      <c r="A11505" s="202" t="s">
        <v>18941</v>
      </c>
      <c r="B11505" s="203">
        <v>85.43</v>
      </c>
      <c r="D11505" s="53" t="s">
        <v>17268</v>
      </c>
      <c r="E11505" s="55" t="s">
        <v>17269</v>
      </c>
      <c r="F11505" s="53" t="s">
        <v>1147</v>
      </c>
    </row>
    <row r="11506" spans="1:6" x14ac:dyDescent="0.2">
      <c r="A11506" s="202" t="s">
        <v>18942</v>
      </c>
      <c r="B11506" s="203">
        <v>124.46</v>
      </c>
      <c r="D11506" s="53" t="s">
        <v>17270</v>
      </c>
      <c r="E11506" s="55" t="s">
        <v>17269</v>
      </c>
      <c r="F11506" s="53" t="s">
        <v>1147</v>
      </c>
    </row>
    <row r="11507" spans="1:6" x14ac:dyDescent="0.2">
      <c r="A11507" s="202" t="s">
        <v>18944</v>
      </c>
      <c r="B11507" s="203">
        <v>121.71</v>
      </c>
      <c r="D11507" s="53" t="s">
        <v>17271</v>
      </c>
      <c r="E11507" s="55" t="s">
        <v>17272</v>
      </c>
      <c r="F11507" s="53" t="s">
        <v>1147</v>
      </c>
    </row>
    <row r="11508" spans="1:6" x14ac:dyDescent="0.2">
      <c r="A11508" s="202" t="s">
        <v>18945</v>
      </c>
      <c r="B11508" s="203">
        <v>169.13</v>
      </c>
      <c r="D11508" s="53" t="s">
        <v>17273</v>
      </c>
      <c r="E11508" s="55" t="s">
        <v>17272</v>
      </c>
      <c r="F11508" s="53" t="s">
        <v>1147</v>
      </c>
    </row>
    <row r="11509" spans="1:6" x14ac:dyDescent="0.2">
      <c r="A11509" s="202" t="s">
        <v>18947</v>
      </c>
      <c r="B11509" s="203">
        <v>160.43</v>
      </c>
      <c r="D11509" s="53" t="s">
        <v>17274</v>
      </c>
      <c r="E11509" s="55" t="s">
        <v>17275</v>
      </c>
      <c r="F11509" s="53" t="s">
        <v>1147</v>
      </c>
    </row>
    <row r="11510" spans="1:6" x14ac:dyDescent="0.2">
      <c r="A11510" s="202" t="s">
        <v>18948</v>
      </c>
      <c r="B11510" s="203">
        <v>164.96</v>
      </c>
      <c r="D11510" s="53" t="s">
        <v>17276</v>
      </c>
      <c r="E11510" s="55" t="s">
        <v>17275</v>
      </c>
      <c r="F11510" s="53" t="s">
        <v>1147</v>
      </c>
    </row>
    <row r="11511" spans="1:6" x14ac:dyDescent="0.2">
      <c r="A11511" s="202" t="s">
        <v>18950</v>
      </c>
      <c r="B11511" s="203">
        <v>156.81</v>
      </c>
      <c r="D11511" s="53" t="s">
        <v>17277</v>
      </c>
      <c r="E11511" s="55" t="s">
        <v>17278</v>
      </c>
      <c r="F11511" s="53" t="s">
        <v>1147</v>
      </c>
    </row>
    <row r="11512" spans="1:6" x14ac:dyDescent="0.2">
      <c r="A11512" s="202" t="s">
        <v>18951</v>
      </c>
      <c r="B11512" s="203">
        <v>143.32</v>
      </c>
      <c r="D11512" s="53" t="s">
        <v>17279</v>
      </c>
      <c r="E11512" s="55" t="s">
        <v>17278</v>
      </c>
      <c r="F11512" s="53" t="s">
        <v>1147</v>
      </c>
    </row>
    <row r="11513" spans="1:6" x14ac:dyDescent="0.2">
      <c r="A11513" s="202" t="s">
        <v>18953</v>
      </c>
      <c r="B11513" s="203">
        <v>138.06</v>
      </c>
      <c r="D11513" s="53" t="s">
        <v>17280</v>
      </c>
      <c r="E11513" s="55" t="s">
        <v>17281</v>
      </c>
      <c r="F11513" s="53" t="s">
        <v>1147</v>
      </c>
    </row>
    <row r="11514" spans="1:6" x14ac:dyDescent="0.2">
      <c r="A11514" s="202" t="s">
        <v>18954</v>
      </c>
      <c r="B11514" s="203">
        <v>102.54</v>
      </c>
      <c r="D11514" s="53" t="s">
        <v>17282</v>
      </c>
      <c r="E11514" s="55" t="s">
        <v>17281</v>
      </c>
      <c r="F11514" s="53" t="s">
        <v>1147</v>
      </c>
    </row>
    <row r="11515" spans="1:6" x14ac:dyDescent="0.2">
      <c r="A11515" s="202" t="s">
        <v>18956</v>
      </c>
      <c r="B11515" s="203">
        <v>90.55</v>
      </c>
      <c r="D11515" s="53" t="s">
        <v>17283</v>
      </c>
      <c r="E11515" s="55" t="s">
        <v>17284</v>
      </c>
      <c r="F11515" s="53" t="s">
        <v>1147</v>
      </c>
    </row>
    <row r="11516" spans="1:6" x14ac:dyDescent="0.2">
      <c r="A11516" s="202" t="s">
        <v>18957</v>
      </c>
      <c r="B11516" s="203">
        <v>222.36</v>
      </c>
      <c r="D11516" s="53" t="s">
        <v>17285</v>
      </c>
      <c r="E11516" s="55" t="s">
        <v>17284</v>
      </c>
      <c r="F11516" s="53" t="s">
        <v>1147</v>
      </c>
    </row>
    <row r="11517" spans="1:6" x14ac:dyDescent="0.2">
      <c r="A11517" s="202" t="s">
        <v>18959</v>
      </c>
      <c r="B11517" s="203">
        <v>213.57</v>
      </c>
      <c r="D11517" s="53" t="s">
        <v>17286</v>
      </c>
      <c r="E11517" s="55" t="s">
        <v>17287</v>
      </c>
      <c r="F11517" s="53" t="s">
        <v>1147</v>
      </c>
    </row>
    <row r="11518" spans="1:6" x14ac:dyDescent="0.2">
      <c r="A11518" s="202" t="s">
        <v>18960</v>
      </c>
      <c r="B11518" s="203">
        <v>209.82</v>
      </c>
      <c r="D11518" s="53" t="s">
        <v>17288</v>
      </c>
      <c r="E11518" s="55" t="s">
        <v>17287</v>
      </c>
      <c r="F11518" s="53" t="s">
        <v>1147</v>
      </c>
    </row>
    <row r="11519" spans="1:6" x14ac:dyDescent="0.2">
      <c r="A11519" s="202" t="s">
        <v>18962</v>
      </c>
      <c r="B11519" s="203">
        <v>201.31</v>
      </c>
      <c r="D11519" s="53" t="s">
        <v>17289</v>
      </c>
      <c r="E11519" s="55" t="s">
        <v>17290</v>
      </c>
      <c r="F11519" s="53" t="s">
        <v>1147</v>
      </c>
    </row>
    <row r="11520" spans="1:6" x14ac:dyDescent="0.2">
      <c r="A11520" s="202" t="s">
        <v>18963</v>
      </c>
      <c r="B11520" s="203">
        <v>180.14</v>
      </c>
      <c r="D11520" s="53" t="s">
        <v>17291</v>
      </c>
      <c r="E11520" s="55" t="s">
        <v>17290</v>
      </c>
      <c r="F11520" s="53" t="s">
        <v>1147</v>
      </c>
    </row>
    <row r="11521" spans="1:6" x14ac:dyDescent="0.2">
      <c r="A11521" s="202" t="s">
        <v>18965</v>
      </c>
      <c r="B11521" s="203">
        <v>171.36</v>
      </c>
      <c r="D11521" s="53" t="s">
        <v>17292</v>
      </c>
      <c r="E11521" s="55" t="s">
        <v>17293</v>
      </c>
      <c r="F11521" s="53" t="s">
        <v>1147</v>
      </c>
    </row>
    <row r="11522" spans="1:6" x14ac:dyDescent="0.2">
      <c r="A11522" s="202" t="s">
        <v>18966</v>
      </c>
      <c r="B11522" s="203">
        <v>166.5</v>
      </c>
      <c r="D11522" s="53" t="s">
        <v>17294</v>
      </c>
      <c r="E11522" s="55" t="s">
        <v>17293</v>
      </c>
      <c r="F11522" s="53" t="s">
        <v>1147</v>
      </c>
    </row>
    <row r="11523" spans="1:6" x14ac:dyDescent="0.2">
      <c r="A11523" s="202" t="s">
        <v>18968</v>
      </c>
      <c r="B11523" s="203">
        <v>158</v>
      </c>
      <c r="D11523" s="53" t="s">
        <v>17295</v>
      </c>
      <c r="E11523" s="55" t="s">
        <v>17296</v>
      </c>
      <c r="F11523" s="53" t="s">
        <v>1147</v>
      </c>
    </row>
    <row r="11524" spans="1:6" x14ac:dyDescent="0.2">
      <c r="A11524" s="202" t="s">
        <v>18969</v>
      </c>
      <c r="B11524" s="203">
        <v>84.58</v>
      </c>
      <c r="D11524" s="53" t="s">
        <v>17297</v>
      </c>
      <c r="E11524" s="55" t="s">
        <v>17296</v>
      </c>
      <c r="F11524" s="53" t="s">
        <v>1147</v>
      </c>
    </row>
    <row r="11525" spans="1:6" x14ac:dyDescent="0.2">
      <c r="A11525" s="202" t="s">
        <v>18971</v>
      </c>
      <c r="B11525" s="203">
        <v>78.91</v>
      </c>
      <c r="D11525" s="53" t="s">
        <v>17298</v>
      </c>
      <c r="E11525" s="55" t="s">
        <v>17299</v>
      </c>
      <c r="F11525" s="53" t="s">
        <v>1147</v>
      </c>
    </row>
    <row r="11526" spans="1:6" x14ac:dyDescent="0.2">
      <c r="A11526" s="202" t="s">
        <v>18972</v>
      </c>
      <c r="B11526" s="203">
        <v>72.040000000000006</v>
      </c>
      <c r="D11526" s="53" t="s">
        <v>17300</v>
      </c>
      <c r="E11526" s="55" t="s">
        <v>17299</v>
      </c>
      <c r="F11526" s="53" t="s">
        <v>1147</v>
      </c>
    </row>
    <row r="11527" spans="1:6" x14ac:dyDescent="0.2">
      <c r="A11527" s="202" t="s">
        <v>18974</v>
      </c>
      <c r="B11527" s="203">
        <v>66.650000000000006</v>
      </c>
      <c r="D11527" s="53" t="s">
        <v>17301</v>
      </c>
      <c r="E11527" s="55" t="s">
        <v>17302</v>
      </c>
      <c r="F11527" s="53" t="s">
        <v>1147</v>
      </c>
    </row>
    <row r="11528" spans="1:6" x14ac:dyDescent="0.2">
      <c r="A11528" s="202" t="s">
        <v>18975</v>
      </c>
      <c r="B11528" s="203">
        <v>89.94</v>
      </c>
      <c r="D11528" s="53" t="s">
        <v>17303</v>
      </c>
      <c r="E11528" s="55" t="s">
        <v>17302</v>
      </c>
      <c r="F11528" s="53" t="s">
        <v>1147</v>
      </c>
    </row>
    <row r="11529" spans="1:6" x14ac:dyDescent="0.2">
      <c r="A11529" s="202" t="s">
        <v>18977</v>
      </c>
      <c r="B11529" s="203">
        <v>83.67</v>
      </c>
      <c r="D11529" s="53" t="s">
        <v>17304</v>
      </c>
      <c r="E11529" s="55" t="s">
        <v>17305</v>
      </c>
      <c r="F11529" s="53" t="s">
        <v>1147</v>
      </c>
    </row>
    <row r="11530" spans="1:6" x14ac:dyDescent="0.2">
      <c r="A11530" s="202" t="s">
        <v>18978</v>
      </c>
      <c r="B11530" s="203">
        <v>77.400000000000006</v>
      </c>
      <c r="D11530" s="53" t="s">
        <v>17306</v>
      </c>
      <c r="E11530" s="55" t="s">
        <v>17305</v>
      </c>
      <c r="F11530" s="53" t="s">
        <v>1147</v>
      </c>
    </row>
    <row r="11531" spans="1:6" x14ac:dyDescent="0.2">
      <c r="A11531" s="202" t="s">
        <v>18980</v>
      </c>
      <c r="B11531" s="203">
        <v>71.400000000000006</v>
      </c>
      <c r="D11531" s="53" t="s">
        <v>17307</v>
      </c>
      <c r="E11531" s="55" t="s">
        <v>17308</v>
      </c>
      <c r="F11531" s="53" t="s">
        <v>1147</v>
      </c>
    </row>
    <row r="11532" spans="1:6" x14ac:dyDescent="0.2">
      <c r="A11532" s="202" t="s">
        <v>18981</v>
      </c>
      <c r="B11532" s="203">
        <v>99.93</v>
      </c>
      <c r="D11532" s="53" t="s">
        <v>17309</v>
      </c>
      <c r="E11532" s="55" t="s">
        <v>17308</v>
      </c>
      <c r="F11532" s="53" t="s">
        <v>1147</v>
      </c>
    </row>
    <row r="11533" spans="1:6" x14ac:dyDescent="0.2">
      <c r="A11533" s="202" t="s">
        <v>18983</v>
      </c>
      <c r="B11533" s="203">
        <v>94.26</v>
      </c>
      <c r="D11533" s="53" t="s">
        <v>17310</v>
      </c>
      <c r="E11533" s="55" t="s">
        <v>17311</v>
      </c>
      <c r="F11533" s="53" t="s">
        <v>1147</v>
      </c>
    </row>
    <row r="11534" spans="1:6" x14ac:dyDescent="0.2">
      <c r="A11534" s="202" t="s">
        <v>18984</v>
      </c>
      <c r="B11534" s="203">
        <v>87.39</v>
      </c>
      <c r="D11534" s="53" t="s">
        <v>17312</v>
      </c>
      <c r="E11534" s="55" t="s">
        <v>17311</v>
      </c>
      <c r="F11534" s="53" t="s">
        <v>1147</v>
      </c>
    </row>
    <row r="11535" spans="1:6" x14ac:dyDescent="0.2">
      <c r="A11535" s="202" t="s">
        <v>18986</v>
      </c>
      <c r="B11535" s="203">
        <v>82</v>
      </c>
      <c r="D11535" s="53" t="s">
        <v>17313</v>
      </c>
      <c r="E11535" s="55" t="s">
        <v>17314</v>
      </c>
      <c r="F11535" s="53" t="s">
        <v>1147</v>
      </c>
    </row>
    <row r="11536" spans="1:6" x14ac:dyDescent="0.2">
      <c r="A11536" s="202" t="s">
        <v>18987</v>
      </c>
      <c r="B11536" s="203">
        <v>32.729999999999997</v>
      </c>
      <c r="D11536" s="53" t="s">
        <v>17315</v>
      </c>
      <c r="E11536" s="55" t="s">
        <v>17314</v>
      </c>
      <c r="F11536" s="53" t="s">
        <v>1147</v>
      </c>
    </row>
    <row r="11537" spans="1:6" x14ac:dyDescent="0.2">
      <c r="A11537" s="202" t="s">
        <v>18989</v>
      </c>
      <c r="B11537" s="203">
        <v>29.65</v>
      </c>
      <c r="D11537" s="53" t="s">
        <v>17316</v>
      </c>
      <c r="E11537" s="55" t="s">
        <v>17317</v>
      </c>
      <c r="F11537" s="53" t="s">
        <v>1147</v>
      </c>
    </row>
    <row r="11538" spans="1:6" x14ac:dyDescent="0.2">
      <c r="A11538" s="202" t="s">
        <v>18990</v>
      </c>
      <c r="B11538" s="203">
        <v>30.8</v>
      </c>
      <c r="D11538" s="53" t="s">
        <v>17318</v>
      </c>
      <c r="E11538" s="55" t="s">
        <v>17317</v>
      </c>
      <c r="F11538" s="53" t="s">
        <v>1147</v>
      </c>
    </row>
    <row r="11539" spans="1:6" x14ac:dyDescent="0.2">
      <c r="A11539" s="202" t="s">
        <v>18992</v>
      </c>
      <c r="B11539" s="203">
        <v>27.8</v>
      </c>
      <c r="D11539" s="53" t="s">
        <v>17319</v>
      </c>
      <c r="E11539" s="55" t="s">
        <v>17320</v>
      </c>
      <c r="F11539" s="53" t="s">
        <v>1147</v>
      </c>
    </row>
    <row r="11540" spans="1:6" x14ac:dyDescent="0.2">
      <c r="A11540" s="202" t="s">
        <v>18993</v>
      </c>
      <c r="B11540" s="203">
        <v>36.81</v>
      </c>
      <c r="D11540" s="53" t="s">
        <v>17321</v>
      </c>
      <c r="E11540" s="55" t="s">
        <v>17320</v>
      </c>
      <c r="F11540" s="53" t="s">
        <v>1147</v>
      </c>
    </row>
    <row r="11541" spans="1:6" x14ac:dyDescent="0.2">
      <c r="A11541" s="202" t="s">
        <v>18995</v>
      </c>
      <c r="B11541" s="203">
        <v>33.74</v>
      </c>
      <c r="D11541" s="53" t="s">
        <v>17322</v>
      </c>
      <c r="E11541" s="55" t="s">
        <v>17323</v>
      </c>
      <c r="F11541" s="53" t="s">
        <v>1147</v>
      </c>
    </row>
    <row r="11542" spans="1:6" x14ac:dyDescent="0.2">
      <c r="A11542" s="202" t="s">
        <v>18996</v>
      </c>
      <c r="B11542" s="203">
        <v>35.450000000000003</v>
      </c>
      <c r="D11542" s="53" t="s">
        <v>17324</v>
      </c>
      <c r="E11542" s="55" t="s">
        <v>17323</v>
      </c>
      <c r="F11542" s="53" t="s">
        <v>1147</v>
      </c>
    </row>
    <row r="11543" spans="1:6" x14ac:dyDescent="0.2">
      <c r="A11543" s="202" t="s">
        <v>18998</v>
      </c>
      <c r="B11543" s="203">
        <v>32.46</v>
      </c>
      <c r="D11543" s="53" t="s">
        <v>17325</v>
      </c>
      <c r="E11543" s="55" t="s">
        <v>17326</v>
      </c>
      <c r="F11543" s="53" t="s">
        <v>1147</v>
      </c>
    </row>
    <row r="11544" spans="1:6" x14ac:dyDescent="0.2">
      <c r="A11544" s="202" t="s">
        <v>18999</v>
      </c>
      <c r="B11544" s="203">
        <v>76.66</v>
      </c>
      <c r="D11544" s="53" t="s">
        <v>17327</v>
      </c>
      <c r="E11544" s="55" t="s">
        <v>17326</v>
      </c>
      <c r="F11544" s="53" t="s">
        <v>1147</v>
      </c>
    </row>
    <row r="11545" spans="1:6" x14ac:dyDescent="0.2">
      <c r="A11545" s="202" t="s">
        <v>19001</v>
      </c>
      <c r="B11545" s="203">
        <v>74.260000000000005</v>
      </c>
      <c r="D11545" s="53" t="s">
        <v>17328</v>
      </c>
      <c r="E11545" s="55" t="s">
        <v>17329</v>
      </c>
      <c r="F11545" s="53" t="s">
        <v>1147</v>
      </c>
    </row>
    <row r="11546" spans="1:6" x14ac:dyDescent="0.2">
      <c r="A11546" s="202" t="s">
        <v>19002</v>
      </c>
      <c r="B11546" s="203">
        <v>183.8</v>
      </c>
      <c r="D11546" s="53" t="s">
        <v>17330</v>
      </c>
      <c r="E11546" s="55" t="s">
        <v>17329</v>
      </c>
      <c r="F11546" s="53" t="s">
        <v>1147</v>
      </c>
    </row>
    <row r="11547" spans="1:6" x14ac:dyDescent="0.2">
      <c r="A11547" s="202" t="s">
        <v>19004</v>
      </c>
      <c r="B11547" s="203">
        <v>180.67</v>
      </c>
      <c r="D11547" s="53" t="s">
        <v>17331</v>
      </c>
      <c r="E11547" s="55" t="s">
        <v>17332</v>
      </c>
      <c r="F11547" s="53" t="s">
        <v>1147</v>
      </c>
    </row>
    <row r="11548" spans="1:6" x14ac:dyDescent="0.2">
      <c r="A11548" s="202" t="s">
        <v>19005</v>
      </c>
      <c r="B11548" s="203">
        <v>33.79</v>
      </c>
      <c r="D11548" s="53" t="s">
        <v>17333</v>
      </c>
      <c r="E11548" s="55" t="s">
        <v>17332</v>
      </c>
      <c r="F11548" s="53" t="s">
        <v>1147</v>
      </c>
    </row>
    <row r="11549" spans="1:6" x14ac:dyDescent="0.2">
      <c r="A11549" s="202" t="s">
        <v>19007</v>
      </c>
      <c r="B11549" s="203">
        <v>31.88</v>
      </c>
      <c r="D11549" s="53" t="s">
        <v>17334</v>
      </c>
      <c r="E11549" s="55" t="s">
        <v>17335</v>
      </c>
      <c r="F11549" s="53" t="s">
        <v>1147</v>
      </c>
    </row>
    <row r="11550" spans="1:6" x14ac:dyDescent="0.2">
      <c r="A11550" s="202" t="s">
        <v>19008</v>
      </c>
      <c r="B11550" s="203">
        <v>105.53</v>
      </c>
      <c r="D11550" s="53" t="s">
        <v>17336</v>
      </c>
      <c r="E11550" s="55" t="s">
        <v>17335</v>
      </c>
      <c r="F11550" s="53" t="s">
        <v>1147</v>
      </c>
    </row>
    <row r="11551" spans="1:6" x14ac:dyDescent="0.2">
      <c r="A11551" s="202" t="s">
        <v>19010</v>
      </c>
      <c r="B11551" s="203">
        <v>102.46</v>
      </c>
      <c r="D11551" s="53" t="s">
        <v>17337</v>
      </c>
      <c r="E11551" s="55" t="s">
        <v>17338</v>
      </c>
      <c r="F11551" s="53" t="s">
        <v>1147</v>
      </c>
    </row>
    <row r="11552" spans="1:6" x14ac:dyDescent="0.2">
      <c r="A11552" s="202" t="s">
        <v>19011</v>
      </c>
      <c r="B11552" s="203">
        <v>117.44</v>
      </c>
      <c r="D11552" s="53" t="s">
        <v>17339</v>
      </c>
      <c r="E11552" s="55" t="s">
        <v>17338</v>
      </c>
      <c r="F11552" s="53" t="s">
        <v>1147</v>
      </c>
    </row>
    <row r="11553" spans="1:6" x14ac:dyDescent="0.2">
      <c r="A11553" s="202" t="s">
        <v>19013</v>
      </c>
      <c r="B11553" s="203">
        <v>114.31</v>
      </c>
      <c r="D11553" s="53" t="s">
        <v>17340</v>
      </c>
      <c r="E11553" s="55" t="s">
        <v>17341</v>
      </c>
      <c r="F11553" s="53" t="s">
        <v>1147</v>
      </c>
    </row>
    <row r="11554" spans="1:6" x14ac:dyDescent="0.2">
      <c r="A11554" s="202" t="s">
        <v>19014</v>
      </c>
      <c r="B11554" s="203">
        <v>117.44</v>
      </c>
      <c r="D11554" s="53" t="s">
        <v>17342</v>
      </c>
      <c r="E11554" s="55" t="s">
        <v>17341</v>
      </c>
      <c r="F11554" s="53" t="s">
        <v>1147</v>
      </c>
    </row>
    <row r="11555" spans="1:6" x14ac:dyDescent="0.2">
      <c r="A11555" s="202" t="s">
        <v>19016</v>
      </c>
      <c r="B11555" s="203">
        <v>114.31</v>
      </c>
      <c r="D11555" s="53" t="s">
        <v>17343</v>
      </c>
      <c r="E11555" s="55" t="s">
        <v>17344</v>
      </c>
      <c r="F11555" s="53" t="s">
        <v>1147</v>
      </c>
    </row>
    <row r="11556" spans="1:6" x14ac:dyDescent="0.2">
      <c r="A11556" s="202" t="s">
        <v>19017</v>
      </c>
      <c r="B11556" s="203">
        <v>859.37</v>
      </c>
      <c r="D11556" s="53" t="s">
        <v>17345</v>
      </c>
      <c r="E11556" s="55" t="s">
        <v>17344</v>
      </c>
      <c r="F11556" s="53" t="s">
        <v>1147</v>
      </c>
    </row>
    <row r="11557" spans="1:6" x14ac:dyDescent="0.2">
      <c r="A11557" s="202" t="s">
        <v>19019</v>
      </c>
      <c r="B11557" s="203">
        <v>841.39</v>
      </c>
      <c r="D11557" s="53" t="s">
        <v>17346</v>
      </c>
      <c r="E11557" s="55" t="s">
        <v>17347</v>
      </c>
      <c r="F11557" s="53" t="s">
        <v>201</v>
      </c>
    </row>
    <row r="11558" spans="1:6" x14ac:dyDescent="0.2">
      <c r="A11558" s="202" t="s">
        <v>19020</v>
      </c>
      <c r="B11558" s="203">
        <v>1037.8699999999999</v>
      </c>
      <c r="D11558" s="53" t="s">
        <v>17348</v>
      </c>
      <c r="E11558" s="55" t="s">
        <v>17347</v>
      </c>
      <c r="F11558" s="53" t="s">
        <v>201</v>
      </c>
    </row>
    <row r="11559" spans="1:6" x14ac:dyDescent="0.2">
      <c r="A11559" s="202" t="s">
        <v>19022</v>
      </c>
      <c r="B11559" s="203">
        <v>1019.89</v>
      </c>
      <c r="D11559" s="53" t="s">
        <v>17349</v>
      </c>
      <c r="E11559" s="55" t="s">
        <v>17350</v>
      </c>
      <c r="F11559" s="53" t="s">
        <v>201</v>
      </c>
    </row>
    <row r="11560" spans="1:6" x14ac:dyDescent="0.2">
      <c r="A11560" s="202" t="s">
        <v>19023</v>
      </c>
      <c r="B11560" s="203">
        <v>490.15</v>
      </c>
      <c r="D11560" s="53" t="s">
        <v>17351</v>
      </c>
      <c r="E11560" s="55" t="s">
        <v>17350</v>
      </c>
      <c r="F11560" s="53" t="s">
        <v>201</v>
      </c>
    </row>
    <row r="11561" spans="1:6" x14ac:dyDescent="0.2">
      <c r="A11561" s="202" t="s">
        <v>19025</v>
      </c>
      <c r="B11561" s="203">
        <v>484.16</v>
      </c>
      <c r="D11561" s="53" t="s">
        <v>17352</v>
      </c>
      <c r="E11561" s="55" t="s">
        <v>17353</v>
      </c>
      <c r="F11561" s="53" t="s">
        <v>1147</v>
      </c>
    </row>
    <row r="11562" spans="1:6" x14ac:dyDescent="0.2">
      <c r="A11562" s="202" t="s">
        <v>19026</v>
      </c>
      <c r="B11562" s="203">
        <v>901.62</v>
      </c>
      <c r="D11562" s="53" t="s">
        <v>17354</v>
      </c>
      <c r="E11562" s="55" t="s">
        <v>17353</v>
      </c>
      <c r="F11562" s="53" t="s">
        <v>1147</v>
      </c>
    </row>
    <row r="11563" spans="1:6" x14ac:dyDescent="0.2">
      <c r="A11563" s="202" t="s">
        <v>19028</v>
      </c>
      <c r="B11563" s="203">
        <v>898.02</v>
      </c>
      <c r="D11563" s="53" t="s">
        <v>17355</v>
      </c>
      <c r="E11563" s="55" t="s">
        <v>17356</v>
      </c>
      <c r="F11563" s="53" t="s">
        <v>1147</v>
      </c>
    </row>
    <row r="11564" spans="1:6" x14ac:dyDescent="0.2">
      <c r="A11564" s="202" t="s">
        <v>19032</v>
      </c>
      <c r="B11564" s="203">
        <v>510</v>
      </c>
      <c r="D11564" s="53" t="s">
        <v>17357</v>
      </c>
      <c r="E11564" s="55" t="s">
        <v>17356</v>
      </c>
      <c r="F11564" s="53" t="s">
        <v>1147</v>
      </c>
    </row>
    <row r="11565" spans="1:6" x14ac:dyDescent="0.2">
      <c r="A11565" s="202" t="s">
        <v>19034</v>
      </c>
      <c r="B11565" s="203">
        <v>510</v>
      </c>
      <c r="D11565" s="53" t="s">
        <v>17358</v>
      </c>
      <c r="E11565" s="55" t="s">
        <v>17359</v>
      </c>
      <c r="F11565" s="53" t="s">
        <v>1147</v>
      </c>
    </row>
    <row r="11566" spans="1:6" x14ac:dyDescent="0.2">
      <c r="A11566" s="202" t="s">
        <v>35583</v>
      </c>
      <c r="B11566" s="203">
        <v>257.5</v>
      </c>
      <c r="D11566" s="53" t="s">
        <v>17360</v>
      </c>
      <c r="E11566" s="55" t="s">
        <v>17359</v>
      </c>
      <c r="F11566" s="53" t="s">
        <v>1147</v>
      </c>
    </row>
    <row r="11567" spans="1:6" x14ac:dyDescent="0.2">
      <c r="A11567" s="202" t="s">
        <v>35584</v>
      </c>
      <c r="B11567" s="203">
        <v>257.5</v>
      </c>
      <c r="D11567" s="53" t="s">
        <v>17361</v>
      </c>
      <c r="E11567" s="55" t="s">
        <v>17362</v>
      </c>
      <c r="F11567" s="53" t="s">
        <v>1147</v>
      </c>
    </row>
    <row r="11568" spans="1:6" x14ac:dyDescent="0.2">
      <c r="A11568" s="202" t="s">
        <v>35585</v>
      </c>
      <c r="B11568" s="203">
        <v>389</v>
      </c>
      <c r="D11568" s="53" t="s">
        <v>17363</v>
      </c>
      <c r="E11568" s="55" t="s">
        <v>17362</v>
      </c>
      <c r="F11568" s="53" t="s">
        <v>1147</v>
      </c>
    </row>
    <row r="11569" spans="1:6" x14ac:dyDescent="0.2">
      <c r="A11569" s="202" t="s">
        <v>35586</v>
      </c>
      <c r="B11569" s="203">
        <v>389</v>
      </c>
      <c r="D11569" s="53" t="s">
        <v>17364</v>
      </c>
      <c r="E11569" s="55" t="s">
        <v>17365</v>
      </c>
      <c r="F11569" s="53" t="s">
        <v>1147</v>
      </c>
    </row>
    <row r="11570" spans="1:6" x14ac:dyDescent="0.2">
      <c r="A11570" s="202" t="s">
        <v>35587</v>
      </c>
      <c r="B11570" s="203">
        <v>412</v>
      </c>
      <c r="D11570" s="53" t="s">
        <v>17366</v>
      </c>
      <c r="E11570" s="55" t="s">
        <v>17365</v>
      </c>
      <c r="F11570" s="53" t="s">
        <v>1147</v>
      </c>
    </row>
    <row r="11571" spans="1:6" x14ac:dyDescent="0.2">
      <c r="A11571" s="202" t="s">
        <v>35588</v>
      </c>
      <c r="B11571" s="203">
        <v>412</v>
      </c>
      <c r="D11571" s="53" t="s">
        <v>17367</v>
      </c>
      <c r="E11571" s="55" t="s">
        <v>17368</v>
      </c>
      <c r="F11571" s="53" t="s">
        <v>1147</v>
      </c>
    </row>
    <row r="11572" spans="1:6" x14ac:dyDescent="0.2">
      <c r="A11572" s="202" t="s">
        <v>35589</v>
      </c>
      <c r="B11572" s="203">
        <v>558.26</v>
      </c>
      <c r="D11572" s="53" t="s">
        <v>17369</v>
      </c>
      <c r="E11572" s="55" t="s">
        <v>17368</v>
      </c>
      <c r="F11572" s="53" t="s">
        <v>1147</v>
      </c>
    </row>
    <row r="11573" spans="1:6" x14ac:dyDescent="0.2">
      <c r="A11573" s="202" t="s">
        <v>35590</v>
      </c>
      <c r="B11573" s="203">
        <v>558.26</v>
      </c>
      <c r="D11573" s="53" t="s">
        <v>17370</v>
      </c>
      <c r="E11573" s="55" t="s">
        <v>17371</v>
      </c>
      <c r="F11573" s="53" t="s">
        <v>1147</v>
      </c>
    </row>
    <row r="11574" spans="1:6" x14ac:dyDescent="0.2">
      <c r="A11574" s="202" t="s">
        <v>19038</v>
      </c>
      <c r="B11574" s="203">
        <v>177.7</v>
      </c>
      <c r="D11574" s="53" t="s">
        <v>17372</v>
      </c>
      <c r="E11574" s="55" t="s">
        <v>17371</v>
      </c>
      <c r="F11574" s="53" t="s">
        <v>1147</v>
      </c>
    </row>
    <row r="11575" spans="1:6" x14ac:dyDescent="0.2">
      <c r="A11575" s="202" t="s">
        <v>19040</v>
      </c>
      <c r="B11575" s="203">
        <v>169.76</v>
      </c>
      <c r="D11575" s="53" t="s">
        <v>17373</v>
      </c>
      <c r="E11575" s="55" t="s">
        <v>17374</v>
      </c>
      <c r="F11575" s="53" t="s">
        <v>1147</v>
      </c>
    </row>
    <row r="11576" spans="1:6" x14ac:dyDescent="0.2">
      <c r="A11576" s="202" t="s">
        <v>19041</v>
      </c>
      <c r="B11576" s="203">
        <v>177.7</v>
      </c>
      <c r="D11576" s="53" t="s">
        <v>17375</v>
      </c>
      <c r="E11576" s="55" t="s">
        <v>17374</v>
      </c>
      <c r="F11576" s="53" t="s">
        <v>1147</v>
      </c>
    </row>
    <row r="11577" spans="1:6" x14ac:dyDescent="0.2">
      <c r="A11577" s="202" t="s">
        <v>19043</v>
      </c>
      <c r="B11577" s="203">
        <v>169.76</v>
      </c>
      <c r="D11577" s="53" t="s">
        <v>17376</v>
      </c>
      <c r="E11577" s="55" t="s">
        <v>17377</v>
      </c>
      <c r="F11577" s="53" t="s">
        <v>1147</v>
      </c>
    </row>
    <row r="11578" spans="1:6" x14ac:dyDescent="0.2">
      <c r="A11578" s="202" t="s">
        <v>19044</v>
      </c>
      <c r="B11578" s="203">
        <v>161.44</v>
      </c>
      <c r="D11578" s="53" t="s">
        <v>17378</v>
      </c>
      <c r="E11578" s="55" t="s">
        <v>17377</v>
      </c>
      <c r="F11578" s="53" t="s">
        <v>1147</v>
      </c>
    </row>
    <row r="11579" spans="1:6" x14ac:dyDescent="0.2">
      <c r="A11579" s="202" t="s">
        <v>19046</v>
      </c>
      <c r="B11579" s="203">
        <v>154.33000000000001</v>
      </c>
      <c r="D11579" s="53" t="s">
        <v>17379</v>
      </c>
      <c r="E11579" s="55" t="s">
        <v>17380</v>
      </c>
      <c r="F11579" s="53" t="s">
        <v>1147</v>
      </c>
    </row>
    <row r="11580" spans="1:6" x14ac:dyDescent="0.2">
      <c r="A11580" s="202" t="s">
        <v>19047</v>
      </c>
      <c r="B11580" s="203">
        <v>166.59</v>
      </c>
      <c r="D11580" s="53" t="s">
        <v>17381</v>
      </c>
      <c r="E11580" s="55" t="s">
        <v>17380</v>
      </c>
      <c r="F11580" s="53" t="s">
        <v>1147</v>
      </c>
    </row>
    <row r="11581" spans="1:6" x14ac:dyDescent="0.2">
      <c r="A11581" s="202" t="s">
        <v>19049</v>
      </c>
      <c r="B11581" s="203">
        <v>159.47999999999999</v>
      </c>
      <c r="D11581" s="53" t="s">
        <v>17382</v>
      </c>
      <c r="E11581" s="55" t="s">
        <v>17383</v>
      </c>
      <c r="F11581" s="53" t="s">
        <v>1147</v>
      </c>
    </row>
    <row r="11582" spans="1:6" x14ac:dyDescent="0.2">
      <c r="A11582" s="202" t="s">
        <v>19050</v>
      </c>
      <c r="B11582" s="203">
        <v>111.32</v>
      </c>
      <c r="D11582" s="53" t="s">
        <v>17384</v>
      </c>
      <c r="E11582" s="55" t="s">
        <v>17383</v>
      </c>
      <c r="F11582" s="53" t="s">
        <v>1147</v>
      </c>
    </row>
    <row r="11583" spans="1:6" x14ac:dyDescent="0.2">
      <c r="A11583" s="202" t="s">
        <v>19052</v>
      </c>
      <c r="B11583" s="203">
        <v>101.97</v>
      </c>
      <c r="D11583" s="53" t="s">
        <v>17385</v>
      </c>
      <c r="E11583" s="55" t="s">
        <v>17386</v>
      </c>
      <c r="F11583" s="53" t="s">
        <v>1147</v>
      </c>
    </row>
    <row r="11584" spans="1:6" x14ac:dyDescent="0.2">
      <c r="A11584" s="202" t="s">
        <v>19053</v>
      </c>
      <c r="B11584" s="203">
        <v>146.08000000000001</v>
      </c>
      <c r="D11584" s="53" t="s">
        <v>17387</v>
      </c>
      <c r="E11584" s="55" t="s">
        <v>17386</v>
      </c>
      <c r="F11584" s="53" t="s">
        <v>1147</v>
      </c>
    </row>
    <row r="11585" spans="1:6" x14ac:dyDescent="0.2">
      <c r="A11585" s="202" t="s">
        <v>19055</v>
      </c>
      <c r="B11585" s="203">
        <v>137.34</v>
      </c>
      <c r="D11585" s="53" t="s">
        <v>17388</v>
      </c>
      <c r="E11585" s="55" t="s">
        <v>17389</v>
      </c>
      <c r="F11585" s="53" t="s">
        <v>1147</v>
      </c>
    </row>
    <row r="11586" spans="1:6" x14ac:dyDescent="0.2">
      <c r="A11586" s="202" t="s">
        <v>19056</v>
      </c>
      <c r="B11586" s="203">
        <v>3439.09</v>
      </c>
      <c r="D11586" s="53" t="s">
        <v>17390</v>
      </c>
      <c r="E11586" s="55" t="s">
        <v>17389</v>
      </c>
      <c r="F11586" s="53" t="s">
        <v>1147</v>
      </c>
    </row>
    <row r="11587" spans="1:6" x14ac:dyDescent="0.2">
      <c r="A11587" s="202" t="s">
        <v>19058</v>
      </c>
      <c r="B11587" s="203">
        <v>3433.77</v>
      </c>
      <c r="D11587" s="53" t="s">
        <v>17391</v>
      </c>
      <c r="E11587" s="55" t="s">
        <v>17392</v>
      </c>
      <c r="F11587" s="53" t="s">
        <v>1147</v>
      </c>
    </row>
    <row r="11588" spans="1:6" x14ac:dyDescent="0.2">
      <c r="A11588" s="202" t="s">
        <v>19059</v>
      </c>
      <c r="B11588" s="203">
        <v>5916.04</v>
      </c>
      <c r="D11588" s="53" t="s">
        <v>17393</v>
      </c>
      <c r="E11588" s="55" t="s">
        <v>17392</v>
      </c>
      <c r="F11588" s="53" t="s">
        <v>1147</v>
      </c>
    </row>
    <row r="11589" spans="1:6" x14ac:dyDescent="0.2">
      <c r="A11589" s="202" t="s">
        <v>19061</v>
      </c>
      <c r="B11589" s="203">
        <v>5909.78</v>
      </c>
      <c r="D11589" s="53" t="s">
        <v>17394</v>
      </c>
      <c r="E11589" s="55" t="s">
        <v>17395</v>
      </c>
      <c r="F11589" s="53" t="s">
        <v>1147</v>
      </c>
    </row>
    <row r="11590" spans="1:6" x14ac:dyDescent="0.2">
      <c r="A11590" s="202" t="s">
        <v>19062</v>
      </c>
      <c r="B11590" s="203">
        <v>5888.52</v>
      </c>
      <c r="D11590" s="53" t="s">
        <v>17396</v>
      </c>
      <c r="E11590" s="55" t="s">
        <v>17395</v>
      </c>
      <c r="F11590" s="53" t="s">
        <v>1147</v>
      </c>
    </row>
    <row r="11591" spans="1:6" x14ac:dyDescent="0.2">
      <c r="A11591" s="202" t="s">
        <v>19064</v>
      </c>
      <c r="B11591" s="203">
        <v>5879.12</v>
      </c>
      <c r="D11591" s="53" t="s">
        <v>17397</v>
      </c>
      <c r="E11591" s="55" t="s">
        <v>17398</v>
      </c>
      <c r="F11591" s="53" t="s">
        <v>1147</v>
      </c>
    </row>
    <row r="11592" spans="1:6" x14ac:dyDescent="0.2">
      <c r="A11592" s="202" t="s">
        <v>19065</v>
      </c>
      <c r="B11592" s="203">
        <v>15669.39</v>
      </c>
      <c r="D11592" s="53" t="s">
        <v>17399</v>
      </c>
      <c r="E11592" s="55" t="s">
        <v>17398</v>
      </c>
      <c r="F11592" s="53" t="s">
        <v>1147</v>
      </c>
    </row>
    <row r="11593" spans="1:6" x14ac:dyDescent="0.2">
      <c r="A11593" s="202" t="s">
        <v>19067</v>
      </c>
      <c r="B11593" s="203">
        <v>15655.3</v>
      </c>
      <c r="D11593" s="53" t="s">
        <v>17400</v>
      </c>
      <c r="E11593" s="55" t="s">
        <v>17401</v>
      </c>
      <c r="F11593" s="53" t="s">
        <v>1147</v>
      </c>
    </row>
    <row r="11594" spans="1:6" x14ac:dyDescent="0.2">
      <c r="A11594" s="202" t="s">
        <v>19068</v>
      </c>
      <c r="B11594" s="203">
        <v>1705.53</v>
      </c>
      <c r="D11594" s="53" t="s">
        <v>17402</v>
      </c>
      <c r="E11594" s="55" t="s">
        <v>17401</v>
      </c>
      <c r="F11594" s="53" t="s">
        <v>1147</v>
      </c>
    </row>
    <row r="11595" spans="1:6" x14ac:dyDescent="0.2">
      <c r="A11595" s="202" t="s">
        <v>19070</v>
      </c>
      <c r="B11595" s="203">
        <v>1700.83</v>
      </c>
      <c r="D11595" s="53" t="s">
        <v>17403</v>
      </c>
      <c r="E11595" s="55" t="s">
        <v>17404</v>
      </c>
      <c r="F11595" s="53" t="s">
        <v>1147</v>
      </c>
    </row>
    <row r="11596" spans="1:6" x14ac:dyDescent="0.2">
      <c r="A11596" s="202" t="s">
        <v>19071</v>
      </c>
      <c r="B11596" s="203">
        <v>6257.41</v>
      </c>
      <c r="D11596" s="53" t="s">
        <v>17405</v>
      </c>
      <c r="E11596" s="55" t="s">
        <v>17404</v>
      </c>
      <c r="F11596" s="53" t="s">
        <v>1147</v>
      </c>
    </row>
    <row r="11597" spans="1:6" x14ac:dyDescent="0.2">
      <c r="A11597" s="202" t="s">
        <v>19073</v>
      </c>
      <c r="B11597" s="203">
        <v>6249.27</v>
      </c>
      <c r="D11597" s="53" t="s">
        <v>17406</v>
      </c>
      <c r="E11597" s="55" t="s">
        <v>17407</v>
      </c>
      <c r="F11597" s="53" t="s">
        <v>1147</v>
      </c>
    </row>
    <row r="11598" spans="1:6" x14ac:dyDescent="0.2">
      <c r="A11598" s="202" t="s">
        <v>19074</v>
      </c>
      <c r="B11598" s="203">
        <v>6257.32</v>
      </c>
      <c r="D11598" s="53" t="s">
        <v>17408</v>
      </c>
      <c r="E11598" s="55" t="s">
        <v>17407</v>
      </c>
      <c r="F11598" s="53" t="s">
        <v>1147</v>
      </c>
    </row>
    <row r="11599" spans="1:6" x14ac:dyDescent="0.2">
      <c r="A11599" s="202" t="s">
        <v>19076</v>
      </c>
      <c r="B11599" s="203">
        <v>6249.18</v>
      </c>
      <c r="D11599" s="53" t="s">
        <v>17409</v>
      </c>
      <c r="E11599" s="55" t="s">
        <v>17410</v>
      </c>
      <c r="F11599" s="53" t="s">
        <v>1147</v>
      </c>
    </row>
    <row r="11600" spans="1:6" x14ac:dyDescent="0.2">
      <c r="A11600" s="202" t="s">
        <v>19077</v>
      </c>
      <c r="B11600" s="203">
        <v>6257.11</v>
      </c>
      <c r="D11600" s="53" t="s">
        <v>17411</v>
      </c>
      <c r="E11600" s="55" t="s">
        <v>17410</v>
      </c>
      <c r="F11600" s="53" t="s">
        <v>1147</v>
      </c>
    </row>
    <row r="11601" spans="1:6" x14ac:dyDescent="0.2">
      <c r="A11601" s="202" t="s">
        <v>19079</v>
      </c>
      <c r="B11601" s="203">
        <v>6248.97</v>
      </c>
      <c r="D11601" s="53" t="s">
        <v>17412</v>
      </c>
      <c r="E11601" s="55" t="s">
        <v>17413</v>
      </c>
      <c r="F11601" s="53" t="s">
        <v>1147</v>
      </c>
    </row>
    <row r="11602" spans="1:6" x14ac:dyDescent="0.2">
      <c r="A11602" s="202" t="s">
        <v>19080</v>
      </c>
      <c r="B11602" s="203">
        <v>5134.5</v>
      </c>
      <c r="D11602" s="53" t="s">
        <v>17414</v>
      </c>
      <c r="E11602" s="55" t="s">
        <v>17413</v>
      </c>
      <c r="F11602" s="53" t="s">
        <v>1147</v>
      </c>
    </row>
    <row r="11603" spans="1:6" x14ac:dyDescent="0.2">
      <c r="A11603" s="202" t="s">
        <v>19082</v>
      </c>
      <c r="B11603" s="203">
        <v>5122.91</v>
      </c>
      <c r="D11603" s="53" t="s">
        <v>17415</v>
      </c>
      <c r="E11603" s="55" t="s">
        <v>17416</v>
      </c>
      <c r="F11603" s="53" t="s">
        <v>1147</v>
      </c>
    </row>
    <row r="11604" spans="1:6" x14ac:dyDescent="0.2">
      <c r="A11604" s="202" t="s">
        <v>19083</v>
      </c>
      <c r="B11604" s="203">
        <v>4959.7299999999996</v>
      </c>
      <c r="D11604" s="53" t="s">
        <v>17417</v>
      </c>
      <c r="E11604" s="55" t="s">
        <v>17416</v>
      </c>
      <c r="F11604" s="53" t="s">
        <v>1147</v>
      </c>
    </row>
    <row r="11605" spans="1:6" x14ac:dyDescent="0.2">
      <c r="A11605" s="202" t="s">
        <v>19085</v>
      </c>
      <c r="B11605" s="203">
        <v>4948.1499999999996</v>
      </c>
      <c r="D11605" s="53" t="s">
        <v>17418</v>
      </c>
      <c r="E11605" s="55" t="s">
        <v>17419</v>
      </c>
      <c r="F11605" s="53" t="s">
        <v>1147</v>
      </c>
    </row>
    <row r="11606" spans="1:6" x14ac:dyDescent="0.2">
      <c r="A11606" s="202" t="s">
        <v>19086</v>
      </c>
      <c r="B11606" s="203">
        <v>8244.61</v>
      </c>
      <c r="D11606" s="53" t="s">
        <v>17420</v>
      </c>
      <c r="E11606" s="55" t="s">
        <v>17419</v>
      </c>
      <c r="F11606" s="53" t="s">
        <v>1147</v>
      </c>
    </row>
    <row r="11607" spans="1:6" x14ac:dyDescent="0.2">
      <c r="A11607" s="202" t="s">
        <v>19088</v>
      </c>
      <c r="B11607" s="203">
        <v>8230.52</v>
      </c>
      <c r="D11607" s="53" t="s">
        <v>17421</v>
      </c>
      <c r="E11607" s="55" t="s">
        <v>17422</v>
      </c>
      <c r="F11607" s="53" t="s">
        <v>1147</v>
      </c>
    </row>
    <row r="11608" spans="1:6" x14ac:dyDescent="0.2">
      <c r="A11608" s="202" t="s">
        <v>19089</v>
      </c>
      <c r="B11608" s="203">
        <v>191.13</v>
      </c>
      <c r="D11608" s="53" t="s">
        <v>17423</v>
      </c>
      <c r="E11608" s="55" t="s">
        <v>17422</v>
      </c>
      <c r="F11608" s="53" t="s">
        <v>1147</v>
      </c>
    </row>
    <row r="11609" spans="1:6" x14ac:dyDescent="0.2">
      <c r="A11609" s="202" t="s">
        <v>19091</v>
      </c>
      <c r="B11609" s="203">
        <v>181.83</v>
      </c>
      <c r="D11609" s="53" t="s">
        <v>17424</v>
      </c>
      <c r="E11609" s="55" t="s">
        <v>17425</v>
      </c>
      <c r="F11609" s="53" t="s">
        <v>1147</v>
      </c>
    </row>
    <row r="11610" spans="1:6" x14ac:dyDescent="0.2">
      <c r="A11610" s="202" t="s">
        <v>19092</v>
      </c>
      <c r="B11610" s="203">
        <v>144.03</v>
      </c>
      <c r="D11610" s="53" t="s">
        <v>17426</v>
      </c>
      <c r="E11610" s="55" t="s">
        <v>17425</v>
      </c>
      <c r="F11610" s="53" t="s">
        <v>1147</v>
      </c>
    </row>
    <row r="11611" spans="1:6" x14ac:dyDescent="0.2">
      <c r="A11611" s="202" t="s">
        <v>19094</v>
      </c>
      <c r="B11611" s="203">
        <v>137.77000000000001</v>
      </c>
      <c r="D11611" s="53" t="s">
        <v>17427</v>
      </c>
      <c r="E11611" s="55" t="s">
        <v>17428</v>
      </c>
      <c r="F11611" s="53" t="s">
        <v>1147</v>
      </c>
    </row>
    <row r="11612" spans="1:6" x14ac:dyDescent="0.2">
      <c r="A11612" s="202" t="s">
        <v>19095</v>
      </c>
      <c r="B11612" s="203">
        <v>167.16</v>
      </c>
      <c r="D11612" s="53" t="s">
        <v>17429</v>
      </c>
      <c r="E11612" s="55" t="s">
        <v>17428</v>
      </c>
      <c r="F11612" s="53" t="s">
        <v>1147</v>
      </c>
    </row>
    <row r="11613" spans="1:6" x14ac:dyDescent="0.2">
      <c r="A11613" s="202" t="s">
        <v>19097</v>
      </c>
      <c r="B11613" s="203">
        <v>159.63999999999999</v>
      </c>
      <c r="D11613" s="53" t="s">
        <v>17430</v>
      </c>
      <c r="E11613" s="55" t="s">
        <v>17431</v>
      </c>
      <c r="F11613" s="53" t="s">
        <v>1147</v>
      </c>
    </row>
    <row r="11614" spans="1:6" x14ac:dyDescent="0.2">
      <c r="A11614" s="202" t="s">
        <v>19098</v>
      </c>
      <c r="B11614" s="203">
        <v>251.62</v>
      </c>
      <c r="D11614" s="53" t="s">
        <v>17432</v>
      </c>
      <c r="E11614" s="55" t="s">
        <v>17431</v>
      </c>
      <c r="F11614" s="53" t="s">
        <v>1147</v>
      </c>
    </row>
    <row r="11615" spans="1:6" x14ac:dyDescent="0.2">
      <c r="A11615" s="202" t="s">
        <v>19100</v>
      </c>
      <c r="B11615" s="203">
        <v>241.6</v>
      </c>
      <c r="D11615" s="53" t="s">
        <v>17433</v>
      </c>
      <c r="E11615" s="55" t="s">
        <v>17434</v>
      </c>
      <c r="F11615" s="53" t="s">
        <v>1147</v>
      </c>
    </row>
    <row r="11616" spans="1:6" x14ac:dyDescent="0.2">
      <c r="A11616" s="202" t="s">
        <v>19101</v>
      </c>
      <c r="B11616" s="203">
        <v>3680.77</v>
      </c>
      <c r="D11616" s="53" t="s">
        <v>17435</v>
      </c>
      <c r="E11616" s="55" t="s">
        <v>17434</v>
      </c>
      <c r="F11616" s="53" t="s">
        <v>1147</v>
      </c>
    </row>
    <row r="11617" spans="1:6" x14ac:dyDescent="0.2">
      <c r="A11617" s="202" t="s">
        <v>19103</v>
      </c>
      <c r="B11617" s="203">
        <v>3674.51</v>
      </c>
      <c r="D11617" s="53" t="s">
        <v>17436</v>
      </c>
      <c r="E11617" s="55" t="s">
        <v>17437</v>
      </c>
      <c r="F11617" s="53" t="s">
        <v>1147</v>
      </c>
    </row>
    <row r="11618" spans="1:6" x14ac:dyDescent="0.2">
      <c r="A11618" s="202" t="s">
        <v>35591</v>
      </c>
      <c r="B11618" s="203">
        <v>5046.93</v>
      </c>
      <c r="D11618" s="53" t="s">
        <v>17438</v>
      </c>
      <c r="E11618" s="55" t="s">
        <v>17437</v>
      </c>
      <c r="F11618" s="53" t="s">
        <v>1147</v>
      </c>
    </row>
    <row r="11619" spans="1:6" x14ac:dyDescent="0.2">
      <c r="A11619" s="202" t="s">
        <v>35592</v>
      </c>
      <c r="B11619" s="203">
        <v>5040.67</v>
      </c>
      <c r="D11619" s="53" t="s">
        <v>17439</v>
      </c>
      <c r="E11619" s="55" t="s">
        <v>17440</v>
      </c>
      <c r="F11619" s="53" t="s">
        <v>1147</v>
      </c>
    </row>
    <row r="11620" spans="1:6" x14ac:dyDescent="0.2">
      <c r="A11620" s="202" t="s">
        <v>19104</v>
      </c>
      <c r="B11620" s="203">
        <v>353.53</v>
      </c>
      <c r="D11620" s="53" t="s">
        <v>17441</v>
      </c>
      <c r="E11620" s="55" t="s">
        <v>17440</v>
      </c>
      <c r="F11620" s="53" t="s">
        <v>1147</v>
      </c>
    </row>
    <row r="11621" spans="1:6" x14ac:dyDescent="0.2">
      <c r="A11621" s="202" t="s">
        <v>19106</v>
      </c>
      <c r="B11621" s="203">
        <v>348.21</v>
      </c>
      <c r="D11621" s="53" t="s">
        <v>17442</v>
      </c>
      <c r="E11621" s="55" t="s">
        <v>17443</v>
      </c>
      <c r="F11621" s="53" t="s">
        <v>1147</v>
      </c>
    </row>
    <row r="11622" spans="1:6" x14ac:dyDescent="0.2">
      <c r="A11622" s="202" t="s">
        <v>19107</v>
      </c>
      <c r="B11622" s="203">
        <v>429.23</v>
      </c>
      <c r="D11622" s="53" t="s">
        <v>17444</v>
      </c>
      <c r="E11622" s="55" t="s">
        <v>17443</v>
      </c>
      <c r="F11622" s="53" t="s">
        <v>1147</v>
      </c>
    </row>
    <row r="11623" spans="1:6" x14ac:dyDescent="0.2">
      <c r="A11623" s="202" t="s">
        <v>19109</v>
      </c>
      <c r="B11623" s="203">
        <v>423.91</v>
      </c>
      <c r="D11623" s="53" t="s">
        <v>17445</v>
      </c>
      <c r="E11623" s="55" t="s">
        <v>17446</v>
      </c>
      <c r="F11623" s="53" t="s">
        <v>1147</v>
      </c>
    </row>
    <row r="11624" spans="1:6" x14ac:dyDescent="0.2">
      <c r="A11624" s="202" t="s">
        <v>19110</v>
      </c>
      <c r="B11624" s="203">
        <v>272.41000000000003</v>
      </c>
      <c r="D11624" s="53" t="s">
        <v>17447</v>
      </c>
      <c r="E11624" s="55" t="s">
        <v>17446</v>
      </c>
      <c r="F11624" s="53" t="s">
        <v>1147</v>
      </c>
    </row>
    <row r="11625" spans="1:6" x14ac:dyDescent="0.2">
      <c r="A11625" s="202" t="s">
        <v>19112</v>
      </c>
      <c r="B11625" s="203">
        <v>267.08999999999997</v>
      </c>
      <c r="D11625" s="53" t="s">
        <v>17448</v>
      </c>
      <c r="E11625" s="55" t="s">
        <v>17449</v>
      </c>
      <c r="F11625" s="53" t="s">
        <v>1147</v>
      </c>
    </row>
    <row r="11626" spans="1:6" x14ac:dyDescent="0.2">
      <c r="A11626" s="202" t="s">
        <v>19113</v>
      </c>
      <c r="B11626" s="203">
        <v>308.33999999999997</v>
      </c>
      <c r="D11626" s="53" t="s">
        <v>17450</v>
      </c>
      <c r="E11626" s="55" t="s">
        <v>17449</v>
      </c>
      <c r="F11626" s="53" t="s">
        <v>1147</v>
      </c>
    </row>
    <row r="11627" spans="1:6" x14ac:dyDescent="0.2">
      <c r="A11627" s="202" t="s">
        <v>19115</v>
      </c>
      <c r="B11627" s="203">
        <v>303.02</v>
      </c>
      <c r="D11627" s="53" t="s">
        <v>17451</v>
      </c>
      <c r="E11627" s="55" t="s">
        <v>17452</v>
      </c>
      <c r="F11627" s="53" t="s">
        <v>1147</v>
      </c>
    </row>
    <row r="11628" spans="1:6" x14ac:dyDescent="0.2">
      <c r="A11628" s="202" t="s">
        <v>19116</v>
      </c>
      <c r="B11628" s="203">
        <v>317.99</v>
      </c>
      <c r="D11628" s="53" t="s">
        <v>17453</v>
      </c>
      <c r="E11628" s="55" t="s">
        <v>17452</v>
      </c>
      <c r="F11628" s="53" t="s">
        <v>1147</v>
      </c>
    </row>
    <row r="11629" spans="1:6" x14ac:dyDescent="0.2">
      <c r="A11629" s="202" t="s">
        <v>19118</v>
      </c>
      <c r="B11629" s="203">
        <v>312.67</v>
      </c>
      <c r="D11629" s="53" t="s">
        <v>17454</v>
      </c>
      <c r="E11629" s="55" t="s">
        <v>17455</v>
      </c>
      <c r="F11629" s="53" t="s">
        <v>1147</v>
      </c>
    </row>
    <row r="11630" spans="1:6" x14ac:dyDescent="0.2">
      <c r="A11630" s="202" t="s">
        <v>19119</v>
      </c>
      <c r="B11630" s="203">
        <v>319.89</v>
      </c>
      <c r="D11630" s="53" t="s">
        <v>17456</v>
      </c>
      <c r="E11630" s="55" t="s">
        <v>17455</v>
      </c>
      <c r="F11630" s="53" t="s">
        <v>1147</v>
      </c>
    </row>
    <row r="11631" spans="1:6" x14ac:dyDescent="0.2">
      <c r="A11631" s="202" t="s">
        <v>19121</v>
      </c>
      <c r="B11631" s="203">
        <v>314.57</v>
      </c>
      <c r="D11631" s="53" t="s">
        <v>17457</v>
      </c>
      <c r="E11631" s="55" t="s">
        <v>17458</v>
      </c>
      <c r="F11631" s="53" t="s">
        <v>1147</v>
      </c>
    </row>
    <row r="11632" spans="1:6" x14ac:dyDescent="0.2">
      <c r="A11632" s="202" t="s">
        <v>19122</v>
      </c>
      <c r="B11632" s="203">
        <v>680</v>
      </c>
      <c r="D11632" s="53" t="s">
        <v>17459</v>
      </c>
      <c r="E11632" s="55" t="s">
        <v>17458</v>
      </c>
      <c r="F11632" s="53" t="s">
        <v>1147</v>
      </c>
    </row>
    <row r="11633" spans="1:6" x14ac:dyDescent="0.2">
      <c r="A11633" s="202" t="s">
        <v>19124</v>
      </c>
      <c r="B11633" s="203">
        <v>680</v>
      </c>
      <c r="D11633" s="53" t="s">
        <v>17460</v>
      </c>
      <c r="E11633" s="55" t="s">
        <v>17461</v>
      </c>
      <c r="F11633" s="53" t="s">
        <v>1147</v>
      </c>
    </row>
    <row r="11634" spans="1:6" x14ac:dyDescent="0.2">
      <c r="A11634" s="202" t="s">
        <v>19140</v>
      </c>
      <c r="B11634" s="203">
        <v>230</v>
      </c>
      <c r="D11634" s="53" t="s">
        <v>17462</v>
      </c>
      <c r="E11634" s="55" t="s">
        <v>17461</v>
      </c>
      <c r="F11634" s="53" t="s">
        <v>1147</v>
      </c>
    </row>
    <row r="11635" spans="1:6" x14ac:dyDescent="0.2">
      <c r="A11635" s="202" t="s">
        <v>19142</v>
      </c>
      <c r="B11635" s="203">
        <v>230</v>
      </c>
      <c r="D11635" s="53" t="s">
        <v>17463</v>
      </c>
      <c r="E11635" s="55" t="s">
        <v>17464</v>
      </c>
      <c r="F11635" s="53" t="s">
        <v>1147</v>
      </c>
    </row>
    <row r="11636" spans="1:6" x14ac:dyDescent="0.2">
      <c r="A11636" s="202" t="s">
        <v>19143</v>
      </c>
      <c r="B11636" s="203">
        <v>1606.67</v>
      </c>
      <c r="D11636" s="53" t="s">
        <v>17465</v>
      </c>
      <c r="E11636" s="55" t="s">
        <v>17464</v>
      </c>
      <c r="F11636" s="53" t="s">
        <v>1147</v>
      </c>
    </row>
    <row r="11637" spans="1:6" x14ac:dyDescent="0.2">
      <c r="A11637" s="202" t="s">
        <v>19145</v>
      </c>
      <c r="B11637" s="203">
        <v>1462.63</v>
      </c>
      <c r="D11637" s="53" t="s">
        <v>17466</v>
      </c>
      <c r="E11637" s="55" t="s">
        <v>17467</v>
      </c>
      <c r="F11637" s="53" t="s">
        <v>1147</v>
      </c>
    </row>
    <row r="11638" spans="1:6" x14ac:dyDescent="0.2">
      <c r="A11638" s="202" t="s">
        <v>19146</v>
      </c>
      <c r="B11638" s="203">
        <v>1660.53</v>
      </c>
      <c r="D11638" s="53" t="s">
        <v>17468</v>
      </c>
      <c r="E11638" s="55" t="s">
        <v>17467</v>
      </c>
      <c r="F11638" s="53" t="s">
        <v>1147</v>
      </c>
    </row>
    <row r="11639" spans="1:6" x14ac:dyDescent="0.2">
      <c r="A11639" s="202" t="s">
        <v>19148</v>
      </c>
      <c r="B11639" s="203">
        <v>1510.24</v>
      </c>
      <c r="D11639" s="53" t="s">
        <v>17469</v>
      </c>
      <c r="E11639" s="55" t="s">
        <v>17470</v>
      </c>
      <c r="F11639" s="53" t="s">
        <v>1147</v>
      </c>
    </row>
    <row r="11640" spans="1:6" x14ac:dyDescent="0.2">
      <c r="A11640" s="202" t="s">
        <v>19149</v>
      </c>
      <c r="B11640" s="203">
        <v>1744.78</v>
      </c>
      <c r="D11640" s="53" t="s">
        <v>17471</v>
      </c>
      <c r="E11640" s="55" t="s">
        <v>17470</v>
      </c>
      <c r="F11640" s="53" t="s">
        <v>1147</v>
      </c>
    </row>
    <row r="11641" spans="1:6" x14ac:dyDescent="0.2">
      <c r="A11641" s="202" t="s">
        <v>19151</v>
      </c>
      <c r="B11641" s="203">
        <v>1588.22</v>
      </c>
      <c r="D11641" s="53" t="s">
        <v>17472</v>
      </c>
      <c r="E11641" s="55" t="s">
        <v>17473</v>
      </c>
      <c r="F11641" s="53" t="s">
        <v>1147</v>
      </c>
    </row>
    <row r="11642" spans="1:6" x14ac:dyDescent="0.2">
      <c r="A11642" s="202" t="s">
        <v>19152</v>
      </c>
      <c r="B11642" s="203">
        <v>1291.51</v>
      </c>
      <c r="D11642" s="53" t="s">
        <v>17474</v>
      </c>
      <c r="E11642" s="55" t="s">
        <v>17473</v>
      </c>
      <c r="F11642" s="53" t="s">
        <v>1147</v>
      </c>
    </row>
    <row r="11643" spans="1:6" x14ac:dyDescent="0.2">
      <c r="A11643" s="202" t="s">
        <v>19154</v>
      </c>
      <c r="B11643" s="203">
        <v>1171.27</v>
      </c>
      <c r="D11643" s="53" t="s">
        <v>17475</v>
      </c>
      <c r="E11643" s="55" t="s">
        <v>17476</v>
      </c>
      <c r="F11643" s="53" t="s">
        <v>1147</v>
      </c>
    </row>
    <row r="11644" spans="1:6" x14ac:dyDescent="0.2">
      <c r="A11644" s="202" t="s">
        <v>19155</v>
      </c>
      <c r="B11644" s="203">
        <v>616.01</v>
      </c>
      <c r="D11644" s="53" t="s">
        <v>17477</v>
      </c>
      <c r="E11644" s="55" t="s">
        <v>17476</v>
      </c>
      <c r="F11644" s="53" t="s">
        <v>1147</v>
      </c>
    </row>
    <row r="11645" spans="1:6" x14ac:dyDescent="0.2">
      <c r="A11645" s="202" t="s">
        <v>19157</v>
      </c>
      <c r="B11645" s="203">
        <v>616.01</v>
      </c>
      <c r="D11645" s="53" t="s">
        <v>17478</v>
      </c>
      <c r="E11645" s="55" t="s">
        <v>17479</v>
      </c>
      <c r="F11645" s="53" t="s">
        <v>1147</v>
      </c>
    </row>
    <row r="11646" spans="1:6" x14ac:dyDescent="0.2">
      <c r="A11646" s="202" t="s">
        <v>19158</v>
      </c>
      <c r="B11646" s="203">
        <v>763.28</v>
      </c>
      <c r="D11646" s="53" t="s">
        <v>17480</v>
      </c>
      <c r="E11646" s="55" t="s">
        <v>17479</v>
      </c>
      <c r="F11646" s="53" t="s">
        <v>1147</v>
      </c>
    </row>
    <row r="11647" spans="1:6" x14ac:dyDescent="0.2">
      <c r="A11647" s="202" t="s">
        <v>19160</v>
      </c>
      <c r="B11647" s="203">
        <v>763.28</v>
      </c>
      <c r="D11647" s="53" t="s">
        <v>17481</v>
      </c>
      <c r="E11647" s="55" t="s">
        <v>17482</v>
      </c>
      <c r="F11647" s="53" t="s">
        <v>1147</v>
      </c>
    </row>
    <row r="11648" spans="1:6" x14ac:dyDescent="0.2">
      <c r="A11648" s="202" t="s">
        <v>19161</v>
      </c>
      <c r="B11648" s="203">
        <v>3157.25</v>
      </c>
      <c r="D11648" s="53" t="s">
        <v>17483</v>
      </c>
      <c r="E11648" s="55" t="s">
        <v>17482</v>
      </c>
      <c r="F11648" s="53" t="s">
        <v>1147</v>
      </c>
    </row>
    <row r="11649" spans="1:6" x14ac:dyDescent="0.2">
      <c r="A11649" s="202" t="s">
        <v>19163</v>
      </c>
      <c r="B11649" s="203">
        <v>2879.82</v>
      </c>
      <c r="D11649" s="53" t="s">
        <v>17484</v>
      </c>
      <c r="E11649" s="55" t="s">
        <v>17485</v>
      </c>
      <c r="F11649" s="53" t="s">
        <v>1147</v>
      </c>
    </row>
    <row r="11650" spans="1:6" x14ac:dyDescent="0.2">
      <c r="A11650" s="202" t="s">
        <v>19164</v>
      </c>
      <c r="B11650" s="203">
        <v>1255.4100000000001</v>
      </c>
      <c r="D11650" s="53" t="s">
        <v>17486</v>
      </c>
      <c r="E11650" s="55" t="s">
        <v>17485</v>
      </c>
      <c r="F11650" s="53" t="s">
        <v>1147</v>
      </c>
    </row>
    <row r="11651" spans="1:6" x14ac:dyDescent="0.2">
      <c r="A11651" s="202" t="s">
        <v>19166</v>
      </c>
      <c r="B11651" s="203">
        <v>1148.95</v>
      </c>
      <c r="D11651" s="53" t="s">
        <v>17487</v>
      </c>
      <c r="E11651" s="55" t="s">
        <v>17488</v>
      </c>
      <c r="F11651" s="53" t="s">
        <v>1147</v>
      </c>
    </row>
    <row r="11652" spans="1:6" x14ac:dyDescent="0.2">
      <c r="A11652" s="202" t="s">
        <v>19167</v>
      </c>
      <c r="B11652" s="203">
        <v>2127.4699999999998</v>
      </c>
      <c r="D11652" s="53" t="s">
        <v>17489</v>
      </c>
      <c r="E11652" s="55" t="s">
        <v>17488</v>
      </c>
      <c r="F11652" s="53" t="s">
        <v>1147</v>
      </c>
    </row>
    <row r="11653" spans="1:6" x14ac:dyDescent="0.2">
      <c r="A11653" s="202" t="s">
        <v>19169</v>
      </c>
      <c r="B11653" s="203">
        <v>1934.59</v>
      </c>
      <c r="D11653" s="53" t="s">
        <v>17490</v>
      </c>
      <c r="E11653" s="55" t="s">
        <v>17491</v>
      </c>
      <c r="F11653" s="53" t="s">
        <v>1147</v>
      </c>
    </row>
    <row r="11654" spans="1:6" x14ac:dyDescent="0.2">
      <c r="A11654" s="202" t="s">
        <v>19170</v>
      </c>
      <c r="B11654" s="203">
        <v>790.64</v>
      </c>
      <c r="D11654" s="53" t="s">
        <v>17492</v>
      </c>
      <c r="E11654" s="55" t="s">
        <v>17491</v>
      </c>
      <c r="F11654" s="53" t="s">
        <v>1147</v>
      </c>
    </row>
    <row r="11655" spans="1:6" x14ac:dyDescent="0.2">
      <c r="A11655" s="202" t="s">
        <v>19172</v>
      </c>
      <c r="B11655" s="203">
        <v>736.47</v>
      </c>
      <c r="D11655" s="53" t="s">
        <v>17493</v>
      </c>
      <c r="E11655" s="55" t="s">
        <v>17494</v>
      </c>
      <c r="F11655" s="53" t="s">
        <v>1147</v>
      </c>
    </row>
    <row r="11656" spans="1:6" x14ac:dyDescent="0.2">
      <c r="A11656" s="202" t="s">
        <v>19173</v>
      </c>
      <c r="B11656" s="203">
        <v>805.59</v>
      </c>
      <c r="D11656" s="53" t="s">
        <v>17495</v>
      </c>
      <c r="E11656" s="55" t="s">
        <v>17494</v>
      </c>
      <c r="F11656" s="53" t="s">
        <v>1147</v>
      </c>
    </row>
    <row r="11657" spans="1:6" x14ac:dyDescent="0.2">
      <c r="A11657" s="202" t="s">
        <v>19175</v>
      </c>
      <c r="B11657" s="203">
        <v>746.1</v>
      </c>
      <c r="D11657" s="53" t="s">
        <v>17496</v>
      </c>
      <c r="E11657" s="55" t="s">
        <v>17497</v>
      </c>
      <c r="F11657" s="53" t="s">
        <v>201</v>
      </c>
    </row>
    <row r="11658" spans="1:6" x14ac:dyDescent="0.2">
      <c r="A11658" s="202" t="s">
        <v>19176</v>
      </c>
      <c r="B11658" s="203">
        <v>152.25</v>
      </c>
      <c r="D11658" s="53" t="s">
        <v>17498</v>
      </c>
      <c r="E11658" s="55" t="s">
        <v>17497</v>
      </c>
      <c r="F11658" s="53" t="s">
        <v>201</v>
      </c>
    </row>
    <row r="11659" spans="1:6" x14ac:dyDescent="0.2">
      <c r="A11659" s="202" t="s">
        <v>19178</v>
      </c>
      <c r="B11659" s="203">
        <v>142.86000000000001</v>
      </c>
      <c r="D11659" s="53" t="s">
        <v>17499</v>
      </c>
      <c r="E11659" s="55" t="s">
        <v>17500</v>
      </c>
      <c r="F11659" s="53" t="s">
        <v>201</v>
      </c>
    </row>
    <row r="11660" spans="1:6" x14ac:dyDescent="0.2">
      <c r="A11660" s="202" t="s">
        <v>19179</v>
      </c>
      <c r="B11660" s="203">
        <v>1203.32</v>
      </c>
      <c r="D11660" s="53" t="s">
        <v>17501</v>
      </c>
      <c r="E11660" s="55" t="s">
        <v>17500</v>
      </c>
      <c r="F11660" s="53" t="s">
        <v>201</v>
      </c>
    </row>
    <row r="11661" spans="1:6" x14ac:dyDescent="0.2">
      <c r="A11661" s="202" t="s">
        <v>19181</v>
      </c>
      <c r="B11661" s="203">
        <v>1189.54</v>
      </c>
      <c r="D11661" s="53" t="s">
        <v>17502</v>
      </c>
      <c r="E11661" s="55" t="s">
        <v>17503</v>
      </c>
      <c r="F11661" s="53" t="s">
        <v>201</v>
      </c>
    </row>
    <row r="11662" spans="1:6" x14ac:dyDescent="0.2">
      <c r="A11662" s="202" t="s">
        <v>19182</v>
      </c>
      <c r="B11662" s="203">
        <v>1390.82</v>
      </c>
      <c r="D11662" s="53" t="s">
        <v>17504</v>
      </c>
      <c r="E11662" s="55" t="s">
        <v>17503</v>
      </c>
      <c r="F11662" s="53" t="s">
        <v>201</v>
      </c>
    </row>
    <row r="11663" spans="1:6" x14ac:dyDescent="0.2">
      <c r="A11663" s="202" t="s">
        <v>19184</v>
      </c>
      <c r="B11663" s="203">
        <v>1377.04</v>
      </c>
      <c r="D11663" s="53" t="s">
        <v>17505</v>
      </c>
      <c r="E11663" s="55" t="s">
        <v>17506</v>
      </c>
      <c r="F11663" s="53" t="s">
        <v>430</v>
      </c>
    </row>
    <row r="11664" spans="1:6" x14ac:dyDescent="0.2">
      <c r="A11664" s="202" t="s">
        <v>19185</v>
      </c>
      <c r="B11664" s="203">
        <v>1791.37</v>
      </c>
      <c r="D11664" s="53" t="s">
        <v>17507</v>
      </c>
      <c r="E11664" s="55" t="s">
        <v>17506</v>
      </c>
      <c r="F11664" s="53" t="s">
        <v>430</v>
      </c>
    </row>
    <row r="11665" spans="1:6" x14ac:dyDescent="0.2">
      <c r="A11665" s="202" t="s">
        <v>19187</v>
      </c>
      <c r="B11665" s="203">
        <v>1777.6</v>
      </c>
      <c r="D11665" s="53" t="s">
        <v>17508</v>
      </c>
      <c r="E11665" s="55" t="s">
        <v>17509</v>
      </c>
      <c r="F11665" s="53" t="s">
        <v>430</v>
      </c>
    </row>
    <row r="11666" spans="1:6" x14ac:dyDescent="0.2">
      <c r="A11666" s="202" t="s">
        <v>19188</v>
      </c>
      <c r="B11666" s="203">
        <v>961.65</v>
      </c>
      <c r="D11666" s="53" t="s">
        <v>17510</v>
      </c>
      <c r="E11666" s="55" t="s">
        <v>17509</v>
      </c>
      <c r="F11666" s="53" t="s">
        <v>430</v>
      </c>
    </row>
    <row r="11667" spans="1:6" x14ac:dyDescent="0.2">
      <c r="A11667" s="202" t="s">
        <v>19190</v>
      </c>
      <c r="B11667" s="203">
        <v>947.88</v>
      </c>
      <c r="D11667" s="53" t="s">
        <v>17511</v>
      </c>
      <c r="E11667" s="55" t="s">
        <v>17512</v>
      </c>
      <c r="F11667" s="53" t="s">
        <v>1147</v>
      </c>
    </row>
    <row r="11668" spans="1:6" x14ac:dyDescent="0.2">
      <c r="A11668" s="202" t="s">
        <v>19191</v>
      </c>
      <c r="B11668" s="203">
        <v>1035.3599999999999</v>
      </c>
      <c r="D11668" s="53" t="s">
        <v>17513</v>
      </c>
      <c r="E11668" s="55" t="s">
        <v>17512</v>
      </c>
      <c r="F11668" s="53" t="s">
        <v>1147</v>
      </c>
    </row>
    <row r="11669" spans="1:6" x14ac:dyDescent="0.2">
      <c r="A11669" s="202" t="s">
        <v>19193</v>
      </c>
      <c r="B11669" s="203">
        <v>1021.59</v>
      </c>
      <c r="D11669" s="53" t="s">
        <v>17514</v>
      </c>
      <c r="E11669" s="55" t="s">
        <v>17515</v>
      </c>
      <c r="F11669" s="53" t="s">
        <v>1147</v>
      </c>
    </row>
    <row r="11670" spans="1:6" x14ac:dyDescent="0.2">
      <c r="A11670" s="202" t="s">
        <v>19194</v>
      </c>
      <c r="B11670" s="203">
        <v>1176.24</v>
      </c>
      <c r="D11670" s="53" t="s">
        <v>17516</v>
      </c>
      <c r="E11670" s="55" t="s">
        <v>17515</v>
      </c>
      <c r="F11670" s="53" t="s">
        <v>1147</v>
      </c>
    </row>
    <row r="11671" spans="1:6" x14ac:dyDescent="0.2">
      <c r="A11671" s="202" t="s">
        <v>19196</v>
      </c>
      <c r="B11671" s="203">
        <v>1162.46</v>
      </c>
      <c r="D11671" s="53" t="s">
        <v>17517</v>
      </c>
      <c r="E11671" s="55" t="s">
        <v>17518</v>
      </c>
      <c r="F11671" s="53" t="s">
        <v>1147</v>
      </c>
    </row>
    <row r="11672" spans="1:6" x14ac:dyDescent="0.2">
      <c r="A11672" s="202" t="s">
        <v>19197</v>
      </c>
      <c r="B11672" s="203">
        <v>1373.74</v>
      </c>
      <c r="D11672" s="53" t="s">
        <v>17519</v>
      </c>
      <c r="E11672" s="55" t="s">
        <v>17518</v>
      </c>
      <c r="F11672" s="53" t="s">
        <v>1147</v>
      </c>
    </row>
    <row r="11673" spans="1:6" x14ac:dyDescent="0.2">
      <c r="A11673" s="202" t="s">
        <v>19199</v>
      </c>
      <c r="B11673" s="203">
        <v>1242.23</v>
      </c>
      <c r="D11673" s="53" t="s">
        <v>17520</v>
      </c>
      <c r="E11673" s="55" t="s">
        <v>17521</v>
      </c>
      <c r="F11673" s="53" t="s">
        <v>1147</v>
      </c>
    </row>
    <row r="11674" spans="1:6" x14ac:dyDescent="0.2">
      <c r="A11674" s="202" t="s">
        <v>19200</v>
      </c>
      <c r="B11674" s="203">
        <v>1472.96</v>
      </c>
      <c r="D11674" s="53" t="s">
        <v>17522</v>
      </c>
      <c r="E11674" s="55" t="s">
        <v>17521</v>
      </c>
      <c r="F11674" s="53" t="s">
        <v>1147</v>
      </c>
    </row>
    <row r="11675" spans="1:6" x14ac:dyDescent="0.2">
      <c r="A11675" s="202" t="s">
        <v>19202</v>
      </c>
      <c r="B11675" s="203">
        <v>1341.45</v>
      </c>
      <c r="D11675" s="53" t="s">
        <v>17523</v>
      </c>
      <c r="E11675" s="55" t="s">
        <v>17524</v>
      </c>
      <c r="F11675" s="53" t="s">
        <v>1147</v>
      </c>
    </row>
    <row r="11676" spans="1:6" x14ac:dyDescent="0.2">
      <c r="A11676" s="202" t="s">
        <v>19203</v>
      </c>
      <c r="B11676" s="203">
        <v>1817.18</v>
      </c>
      <c r="D11676" s="53" t="s">
        <v>17525</v>
      </c>
      <c r="E11676" s="55" t="s">
        <v>17524</v>
      </c>
      <c r="F11676" s="53" t="s">
        <v>1147</v>
      </c>
    </row>
    <row r="11677" spans="1:6" x14ac:dyDescent="0.2">
      <c r="A11677" s="202" t="s">
        <v>19205</v>
      </c>
      <c r="B11677" s="203">
        <v>1641.83</v>
      </c>
      <c r="D11677" s="53" t="s">
        <v>17526</v>
      </c>
      <c r="E11677" s="55" t="s">
        <v>17527</v>
      </c>
      <c r="F11677" s="53" t="s">
        <v>1147</v>
      </c>
    </row>
    <row r="11678" spans="1:6" x14ac:dyDescent="0.2">
      <c r="A11678" s="202" t="s">
        <v>19206</v>
      </c>
      <c r="B11678" s="203">
        <v>2474.4499999999998</v>
      </c>
      <c r="D11678" s="53" t="s">
        <v>17528</v>
      </c>
      <c r="E11678" s="55" t="s">
        <v>17527</v>
      </c>
      <c r="F11678" s="53" t="s">
        <v>1147</v>
      </c>
    </row>
    <row r="11679" spans="1:6" x14ac:dyDescent="0.2">
      <c r="A11679" s="202" t="s">
        <v>19208</v>
      </c>
      <c r="B11679" s="203">
        <v>2286.58</v>
      </c>
      <c r="D11679" s="53" t="s">
        <v>17529</v>
      </c>
      <c r="E11679" s="55" t="s">
        <v>17530</v>
      </c>
      <c r="F11679" s="53" t="s">
        <v>1147</v>
      </c>
    </row>
    <row r="11680" spans="1:6" x14ac:dyDescent="0.2">
      <c r="A11680" s="202" t="s">
        <v>19209</v>
      </c>
      <c r="B11680" s="203">
        <v>2357.7600000000002</v>
      </c>
      <c r="D11680" s="53" t="s">
        <v>17531</v>
      </c>
      <c r="E11680" s="55" t="s">
        <v>17530</v>
      </c>
      <c r="F11680" s="53" t="s">
        <v>1147</v>
      </c>
    </row>
    <row r="11681" spans="1:6" x14ac:dyDescent="0.2">
      <c r="A11681" s="202" t="s">
        <v>19211</v>
      </c>
      <c r="B11681" s="203">
        <v>2169.89</v>
      </c>
      <c r="D11681" s="53" t="s">
        <v>17532</v>
      </c>
      <c r="E11681" s="55" t="s">
        <v>17533</v>
      </c>
      <c r="F11681" s="53" t="s">
        <v>1147</v>
      </c>
    </row>
    <row r="11682" spans="1:6" x14ac:dyDescent="0.2">
      <c r="A11682" s="202" t="s">
        <v>19212</v>
      </c>
      <c r="B11682" s="203">
        <v>1551.65</v>
      </c>
      <c r="D11682" s="53" t="s">
        <v>17534</v>
      </c>
      <c r="E11682" s="55" t="s">
        <v>17533</v>
      </c>
      <c r="F11682" s="53" t="s">
        <v>1147</v>
      </c>
    </row>
    <row r="11683" spans="1:6" x14ac:dyDescent="0.2">
      <c r="A11683" s="202" t="s">
        <v>19214</v>
      </c>
      <c r="B11683" s="203">
        <v>1436.42</v>
      </c>
      <c r="D11683" s="53" t="s">
        <v>17535</v>
      </c>
      <c r="E11683" s="55" t="s">
        <v>17536</v>
      </c>
      <c r="F11683" s="53" t="s">
        <v>1147</v>
      </c>
    </row>
    <row r="11684" spans="1:6" x14ac:dyDescent="0.2">
      <c r="A11684" s="202" t="s">
        <v>19215</v>
      </c>
      <c r="B11684" s="203">
        <v>834.09</v>
      </c>
      <c r="D11684" s="53" t="s">
        <v>17537</v>
      </c>
      <c r="E11684" s="55" t="s">
        <v>17536</v>
      </c>
      <c r="F11684" s="53" t="s">
        <v>1147</v>
      </c>
    </row>
    <row r="11685" spans="1:6" x14ac:dyDescent="0.2">
      <c r="A11685" s="202" t="s">
        <v>19217</v>
      </c>
      <c r="B11685" s="203">
        <v>809.04</v>
      </c>
      <c r="D11685" s="53" t="s">
        <v>17538</v>
      </c>
      <c r="E11685" s="55" t="s">
        <v>17539</v>
      </c>
      <c r="F11685" s="53" t="s">
        <v>1147</v>
      </c>
    </row>
    <row r="11686" spans="1:6" x14ac:dyDescent="0.2">
      <c r="A11686" s="202" t="s">
        <v>19218</v>
      </c>
      <c r="B11686" s="203">
        <v>815.11</v>
      </c>
      <c r="D11686" s="53" t="s">
        <v>17540</v>
      </c>
      <c r="E11686" s="55" t="s">
        <v>17539</v>
      </c>
      <c r="F11686" s="53" t="s">
        <v>1147</v>
      </c>
    </row>
    <row r="11687" spans="1:6" x14ac:dyDescent="0.2">
      <c r="A11687" s="202" t="s">
        <v>19220</v>
      </c>
      <c r="B11687" s="203">
        <v>765.01</v>
      </c>
      <c r="D11687" s="53" t="s">
        <v>17541</v>
      </c>
      <c r="E11687" s="55" t="s">
        <v>17542</v>
      </c>
      <c r="F11687" s="53" t="s">
        <v>1147</v>
      </c>
    </row>
    <row r="11688" spans="1:6" x14ac:dyDescent="0.2">
      <c r="A11688" s="202" t="s">
        <v>19221</v>
      </c>
      <c r="B11688" s="203">
        <v>6009.89</v>
      </c>
      <c r="D11688" s="53" t="s">
        <v>17543</v>
      </c>
      <c r="E11688" s="55" t="s">
        <v>17542</v>
      </c>
      <c r="F11688" s="53" t="s">
        <v>1147</v>
      </c>
    </row>
    <row r="11689" spans="1:6" x14ac:dyDescent="0.2">
      <c r="A11689" s="202" t="s">
        <v>19223</v>
      </c>
      <c r="B11689" s="203">
        <v>5909.61</v>
      </c>
      <c r="D11689" s="53" t="s">
        <v>17544</v>
      </c>
      <c r="E11689" s="55" t="s">
        <v>17545</v>
      </c>
      <c r="F11689" s="53" t="s">
        <v>1147</v>
      </c>
    </row>
    <row r="11690" spans="1:6" x14ac:dyDescent="0.2">
      <c r="A11690" s="202" t="s">
        <v>19224</v>
      </c>
      <c r="B11690" s="203">
        <v>1122.6099999999999</v>
      </c>
      <c r="D11690" s="53" t="s">
        <v>17546</v>
      </c>
      <c r="E11690" s="55" t="s">
        <v>17545</v>
      </c>
      <c r="F11690" s="53" t="s">
        <v>1147</v>
      </c>
    </row>
    <row r="11691" spans="1:6" x14ac:dyDescent="0.2">
      <c r="A11691" s="202" t="s">
        <v>19226</v>
      </c>
      <c r="B11691" s="203">
        <v>1081.9000000000001</v>
      </c>
      <c r="D11691" s="53" t="s">
        <v>17547</v>
      </c>
      <c r="E11691" s="55" t="s">
        <v>17548</v>
      </c>
      <c r="F11691" s="53" t="s">
        <v>1147</v>
      </c>
    </row>
    <row r="11692" spans="1:6" x14ac:dyDescent="0.2">
      <c r="A11692" s="202" t="s">
        <v>19227</v>
      </c>
      <c r="B11692" s="203">
        <v>2284.9499999999998</v>
      </c>
      <c r="D11692" s="53" t="s">
        <v>17549</v>
      </c>
      <c r="E11692" s="55" t="s">
        <v>17548</v>
      </c>
      <c r="F11692" s="53" t="s">
        <v>1147</v>
      </c>
    </row>
    <row r="11693" spans="1:6" x14ac:dyDescent="0.2">
      <c r="A11693" s="202" t="s">
        <v>19229</v>
      </c>
      <c r="B11693" s="203">
        <v>2173.2600000000002</v>
      </c>
      <c r="D11693" s="53" t="s">
        <v>17550</v>
      </c>
      <c r="E11693" s="55" t="s">
        <v>17551</v>
      </c>
      <c r="F11693" s="53" t="s">
        <v>1147</v>
      </c>
    </row>
    <row r="11694" spans="1:6" x14ac:dyDescent="0.2">
      <c r="A11694" s="202" t="s">
        <v>19230</v>
      </c>
      <c r="B11694" s="203">
        <v>2665.75</v>
      </c>
      <c r="D11694" s="53" t="s">
        <v>17552</v>
      </c>
      <c r="E11694" s="55" t="s">
        <v>17551</v>
      </c>
      <c r="F11694" s="53" t="s">
        <v>1147</v>
      </c>
    </row>
    <row r="11695" spans="1:6" x14ac:dyDescent="0.2">
      <c r="A11695" s="202" t="s">
        <v>19232</v>
      </c>
      <c r="B11695" s="203">
        <v>2541.2800000000002</v>
      </c>
      <c r="D11695" s="53" t="s">
        <v>17553</v>
      </c>
      <c r="E11695" s="55" t="s">
        <v>17554</v>
      </c>
      <c r="F11695" s="53" t="s">
        <v>1147</v>
      </c>
    </row>
    <row r="11696" spans="1:6" x14ac:dyDescent="0.2">
      <c r="A11696" s="202" t="s">
        <v>19233</v>
      </c>
      <c r="B11696" s="203">
        <v>2660.51</v>
      </c>
      <c r="D11696" s="53" t="s">
        <v>17555</v>
      </c>
      <c r="E11696" s="55" t="s">
        <v>17554</v>
      </c>
      <c r="F11696" s="53" t="s">
        <v>1147</v>
      </c>
    </row>
    <row r="11697" spans="1:6" x14ac:dyDescent="0.2">
      <c r="A11697" s="202" t="s">
        <v>19235</v>
      </c>
      <c r="B11697" s="203">
        <v>2530.0300000000002</v>
      </c>
      <c r="D11697" s="53" t="s">
        <v>17556</v>
      </c>
      <c r="E11697" s="55" t="s">
        <v>17557</v>
      </c>
      <c r="F11697" s="53" t="s">
        <v>1147</v>
      </c>
    </row>
    <row r="11698" spans="1:6" x14ac:dyDescent="0.2">
      <c r="A11698" s="202" t="s">
        <v>19236</v>
      </c>
      <c r="B11698" s="203">
        <v>3500.78</v>
      </c>
      <c r="D11698" s="53" t="s">
        <v>17558</v>
      </c>
      <c r="E11698" s="55" t="s">
        <v>17557</v>
      </c>
      <c r="F11698" s="53" t="s">
        <v>1147</v>
      </c>
    </row>
    <row r="11699" spans="1:6" x14ac:dyDescent="0.2">
      <c r="A11699" s="202" t="s">
        <v>19238</v>
      </c>
      <c r="B11699" s="203">
        <v>3351.01</v>
      </c>
      <c r="D11699" s="53" t="s">
        <v>17559</v>
      </c>
      <c r="E11699" s="55" t="s">
        <v>17560</v>
      </c>
      <c r="F11699" s="53" t="s">
        <v>1147</v>
      </c>
    </row>
    <row r="11700" spans="1:6" x14ac:dyDescent="0.2">
      <c r="A11700" s="202" t="s">
        <v>19239</v>
      </c>
      <c r="B11700" s="203">
        <v>4681.68</v>
      </c>
      <c r="D11700" s="53" t="s">
        <v>17561</v>
      </c>
      <c r="E11700" s="55" t="s">
        <v>17560</v>
      </c>
      <c r="F11700" s="53" t="s">
        <v>1147</v>
      </c>
    </row>
    <row r="11701" spans="1:6" x14ac:dyDescent="0.2">
      <c r="A11701" s="202" t="s">
        <v>19241</v>
      </c>
      <c r="B11701" s="203">
        <v>4540.78</v>
      </c>
      <c r="D11701" s="53" t="s">
        <v>17562</v>
      </c>
      <c r="E11701" s="55" t="s">
        <v>17563</v>
      </c>
      <c r="F11701" s="53" t="s">
        <v>1147</v>
      </c>
    </row>
    <row r="11702" spans="1:6" x14ac:dyDescent="0.2">
      <c r="A11702" s="202" t="s">
        <v>19242</v>
      </c>
      <c r="B11702" s="203">
        <v>939.35</v>
      </c>
      <c r="D11702" s="53" t="s">
        <v>17564</v>
      </c>
      <c r="E11702" s="55" t="s">
        <v>17563</v>
      </c>
      <c r="F11702" s="53" t="s">
        <v>1147</v>
      </c>
    </row>
    <row r="11703" spans="1:6" x14ac:dyDescent="0.2">
      <c r="A11703" s="202" t="s">
        <v>19244</v>
      </c>
      <c r="B11703" s="203">
        <v>911.17</v>
      </c>
      <c r="D11703" s="53" t="s">
        <v>17565</v>
      </c>
      <c r="E11703" s="55" t="s">
        <v>17566</v>
      </c>
      <c r="F11703" s="53" t="s">
        <v>1147</v>
      </c>
    </row>
    <row r="11704" spans="1:6" x14ac:dyDescent="0.2">
      <c r="A11704" s="202" t="s">
        <v>19245</v>
      </c>
      <c r="B11704" s="203">
        <v>9090.7900000000009</v>
      </c>
      <c r="D11704" s="53" t="s">
        <v>17567</v>
      </c>
      <c r="E11704" s="55" t="s">
        <v>17566</v>
      </c>
      <c r="F11704" s="53" t="s">
        <v>1147</v>
      </c>
    </row>
    <row r="11705" spans="1:6" x14ac:dyDescent="0.2">
      <c r="A11705" s="202" t="s">
        <v>19247</v>
      </c>
      <c r="B11705" s="203">
        <v>8847.24</v>
      </c>
      <c r="D11705" s="53" t="s">
        <v>17568</v>
      </c>
      <c r="E11705" s="55" t="s">
        <v>17569</v>
      </c>
      <c r="F11705" s="53" t="s">
        <v>1147</v>
      </c>
    </row>
    <row r="11706" spans="1:6" x14ac:dyDescent="0.2">
      <c r="A11706" s="202" t="s">
        <v>19248</v>
      </c>
      <c r="B11706" s="203">
        <v>7363.48</v>
      </c>
      <c r="D11706" s="53" t="s">
        <v>17570</v>
      </c>
      <c r="E11706" s="55" t="s">
        <v>17569</v>
      </c>
      <c r="F11706" s="53" t="s">
        <v>1147</v>
      </c>
    </row>
    <row r="11707" spans="1:6" x14ac:dyDescent="0.2">
      <c r="A11707" s="202" t="s">
        <v>19250</v>
      </c>
      <c r="B11707" s="203">
        <v>7293.53</v>
      </c>
      <c r="D11707" s="53" t="s">
        <v>17571</v>
      </c>
      <c r="E11707" s="55" t="s">
        <v>17572</v>
      </c>
      <c r="F11707" s="53" t="s">
        <v>1147</v>
      </c>
    </row>
    <row r="11708" spans="1:6" x14ac:dyDescent="0.2">
      <c r="A11708" s="202" t="s">
        <v>35593</v>
      </c>
      <c r="B11708" s="203">
        <v>1135.57</v>
      </c>
      <c r="D11708" s="53" t="s">
        <v>17573</v>
      </c>
      <c r="E11708" s="55" t="s">
        <v>17572</v>
      </c>
      <c r="F11708" s="53" t="s">
        <v>1147</v>
      </c>
    </row>
    <row r="11709" spans="1:6" x14ac:dyDescent="0.2">
      <c r="A11709" s="202" t="s">
        <v>35594</v>
      </c>
      <c r="B11709" s="203">
        <v>1135.29</v>
      </c>
      <c r="D11709" s="53" t="s">
        <v>17574</v>
      </c>
      <c r="E11709" s="55" t="s">
        <v>17575</v>
      </c>
      <c r="F11709" s="53" t="s">
        <v>1147</v>
      </c>
    </row>
    <row r="11710" spans="1:6" x14ac:dyDescent="0.2">
      <c r="A11710" s="202" t="s">
        <v>35595</v>
      </c>
      <c r="B11710" s="203">
        <v>1657.13</v>
      </c>
      <c r="D11710" s="53" t="s">
        <v>17576</v>
      </c>
      <c r="E11710" s="55" t="s">
        <v>17575</v>
      </c>
      <c r="F11710" s="53" t="s">
        <v>1147</v>
      </c>
    </row>
    <row r="11711" spans="1:6" x14ac:dyDescent="0.2">
      <c r="A11711" s="202" t="s">
        <v>35596</v>
      </c>
      <c r="B11711" s="203">
        <v>1656.85</v>
      </c>
      <c r="D11711" s="53" t="s">
        <v>17577</v>
      </c>
      <c r="E11711" s="55" t="s">
        <v>17578</v>
      </c>
      <c r="F11711" s="53" t="s">
        <v>1147</v>
      </c>
    </row>
    <row r="11712" spans="1:6" x14ac:dyDescent="0.2">
      <c r="A11712" s="202" t="s">
        <v>35597</v>
      </c>
      <c r="B11712" s="203">
        <v>877.6</v>
      </c>
      <c r="D11712" s="53" t="s">
        <v>17579</v>
      </c>
      <c r="E11712" s="55" t="s">
        <v>17578</v>
      </c>
      <c r="F11712" s="53" t="s">
        <v>1147</v>
      </c>
    </row>
    <row r="11713" spans="1:6" x14ac:dyDescent="0.2">
      <c r="A11713" s="202" t="s">
        <v>35598</v>
      </c>
      <c r="B11713" s="203">
        <v>877.32</v>
      </c>
      <c r="D11713" s="53" t="s">
        <v>17580</v>
      </c>
      <c r="E11713" s="55" t="s">
        <v>17581</v>
      </c>
      <c r="F11713" s="53" t="s">
        <v>1147</v>
      </c>
    </row>
    <row r="11714" spans="1:6" x14ac:dyDescent="0.2">
      <c r="A11714" s="202" t="s">
        <v>35599</v>
      </c>
      <c r="B11714" s="203">
        <v>1322.84</v>
      </c>
      <c r="D11714" s="53" t="s">
        <v>17582</v>
      </c>
      <c r="E11714" s="55" t="s">
        <v>17581</v>
      </c>
      <c r="F11714" s="53" t="s">
        <v>1147</v>
      </c>
    </row>
    <row r="11715" spans="1:6" x14ac:dyDescent="0.2">
      <c r="A11715" s="202" t="s">
        <v>35600</v>
      </c>
      <c r="B11715" s="203">
        <v>1322.56</v>
      </c>
      <c r="D11715" s="53" t="s">
        <v>17583</v>
      </c>
      <c r="E11715" s="55" t="s">
        <v>17584</v>
      </c>
      <c r="F11715" s="53" t="s">
        <v>1147</v>
      </c>
    </row>
    <row r="11716" spans="1:6" x14ac:dyDescent="0.2">
      <c r="A11716" s="202" t="s">
        <v>19251</v>
      </c>
      <c r="B11716" s="203">
        <v>589.52</v>
      </c>
      <c r="D11716" s="53" t="s">
        <v>17585</v>
      </c>
      <c r="E11716" s="55" t="s">
        <v>17584</v>
      </c>
      <c r="F11716" s="53" t="s">
        <v>1147</v>
      </c>
    </row>
    <row r="11717" spans="1:6" x14ac:dyDescent="0.2">
      <c r="A11717" s="202" t="s">
        <v>19253</v>
      </c>
      <c r="B11717" s="203">
        <v>520.64</v>
      </c>
      <c r="D11717" s="53" t="s">
        <v>17586</v>
      </c>
      <c r="E11717" s="55" t="s">
        <v>17587</v>
      </c>
      <c r="F11717" s="53" t="s">
        <v>1147</v>
      </c>
    </row>
    <row r="11718" spans="1:6" x14ac:dyDescent="0.2">
      <c r="A11718" s="202" t="s">
        <v>19254</v>
      </c>
      <c r="B11718" s="203">
        <v>665.75</v>
      </c>
      <c r="D11718" s="53" t="s">
        <v>17588</v>
      </c>
      <c r="E11718" s="55" t="s">
        <v>17587</v>
      </c>
      <c r="F11718" s="53" t="s">
        <v>1147</v>
      </c>
    </row>
    <row r="11719" spans="1:6" x14ac:dyDescent="0.2">
      <c r="A11719" s="202" t="s">
        <v>19256</v>
      </c>
      <c r="B11719" s="203">
        <v>590.6</v>
      </c>
      <c r="D11719" s="53" t="s">
        <v>17589</v>
      </c>
      <c r="E11719" s="55" t="s">
        <v>17590</v>
      </c>
      <c r="F11719" s="53" t="s">
        <v>1147</v>
      </c>
    </row>
    <row r="11720" spans="1:6" x14ac:dyDescent="0.2">
      <c r="A11720" s="202" t="s">
        <v>19257</v>
      </c>
      <c r="B11720" s="203">
        <v>690.18</v>
      </c>
      <c r="D11720" s="53" t="s">
        <v>17591</v>
      </c>
      <c r="E11720" s="55" t="s">
        <v>17590</v>
      </c>
      <c r="F11720" s="53" t="s">
        <v>1147</v>
      </c>
    </row>
    <row r="11721" spans="1:6" x14ac:dyDescent="0.2">
      <c r="A11721" s="202" t="s">
        <v>19259</v>
      </c>
      <c r="B11721" s="203">
        <v>635.07000000000005</v>
      </c>
      <c r="D11721" s="53" t="s">
        <v>17592</v>
      </c>
      <c r="E11721" s="55" t="s">
        <v>17593</v>
      </c>
      <c r="F11721" s="53" t="s">
        <v>201</v>
      </c>
    </row>
    <row r="11722" spans="1:6" x14ac:dyDescent="0.2">
      <c r="A11722" s="202" t="s">
        <v>19260</v>
      </c>
      <c r="B11722" s="203">
        <v>1718.08</v>
      </c>
      <c r="D11722" s="53" t="s">
        <v>17594</v>
      </c>
      <c r="E11722" s="55" t="s">
        <v>17593</v>
      </c>
      <c r="F11722" s="53" t="s">
        <v>201</v>
      </c>
    </row>
    <row r="11723" spans="1:6" x14ac:dyDescent="0.2">
      <c r="A11723" s="202" t="s">
        <v>19262</v>
      </c>
      <c r="B11723" s="203">
        <v>1690.03</v>
      </c>
      <c r="D11723" s="53" t="s">
        <v>17595</v>
      </c>
      <c r="E11723" s="55" t="s">
        <v>17596</v>
      </c>
      <c r="F11723" s="53" t="s">
        <v>201</v>
      </c>
    </row>
    <row r="11724" spans="1:6" x14ac:dyDescent="0.2">
      <c r="A11724" s="202" t="s">
        <v>19263</v>
      </c>
      <c r="B11724" s="203">
        <v>756.75</v>
      </c>
      <c r="D11724" s="53" t="s">
        <v>17597</v>
      </c>
      <c r="E11724" s="55" t="s">
        <v>17596</v>
      </c>
      <c r="F11724" s="53" t="s">
        <v>201</v>
      </c>
    </row>
    <row r="11725" spans="1:6" x14ac:dyDescent="0.2">
      <c r="A11725" s="202" t="s">
        <v>19265</v>
      </c>
      <c r="B11725" s="203">
        <v>687.44</v>
      </c>
      <c r="D11725" s="53" t="s">
        <v>17598</v>
      </c>
      <c r="E11725" s="55" t="s">
        <v>17599</v>
      </c>
      <c r="F11725" s="53" t="s">
        <v>1147</v>
      </c>
    </row>
    <row r="11726" spans="1:6" x14ac:dyDescent="0.2">
      <c r="A11726" s="202" t="s">
        <v>19266</v>
      </c>
      <c r="B11726" s="203">
        <v>1499.09</v>
      </c>
      <c r="D11726" s="53" t="s">
        <v>17600</v>
      </c>
      <c r="E11726" s="55" t="s">
        <v>17599</v>
      </c>
      <c r="F11726" s="53" t="s">
        <v>1147</v>
      </c>
    </row>
    <row r="11727" spans="1:6" x14ac:dyDescent="0.2">
      <c r="A11727" s="202" t="s">
        <v>19268</v>
      </c>
      <c r="B11727" s="203">
        <v>1480.31</v>
      </c>
      <c r="D11727" s="53" t="s">
        <v>17601</v>
      </c>
      <c r="E11727" s="55" t="s">
        <v>17602</v>
      </c>
      <c r="F11727" s="53" t="s">
        <v>1147</v>
      </c>
    </row>
    <row r="11728" spans="1:6" x14ac:dyDescent="0.2">
      <c r="A11728" s="202" t="s">
        <v>19269</v>
      </c>
      <c r="B11728" s="203">
        <v>1013.91</v>
      </c>
      <c r="D11728" s="53" t="s">
        <v>17603</v>
      </c>
      <c r="E11728" s="55" t="s">
        <v>17602</v>
      </c>
      <c r="F11728" s="53" t="s">
        <v>1147</v>
      </c>
    </row>
    <row r="11729" spans="1:6" x14ac:dyDescent="0.2">
      <c r="A11729" s="202" t="s">
        <v>19271</v>
      </c>
      <c r="B11729" s="203">
        <v>929.05</v>
      </c>
      <c r="D11729" s="53" t="s">
        <v>17604</v>
      </c>
      <c r="E11729" s="55" t="s">
        <v>17605</v>
      </c>
      <c r="F11729" s="53" t="s">
        <v>1147</v>
      </c>
    </row>
    <row r="11730" spans="1:6" x14ac:dyDescent="0.2">
      <c r="A11730" s="202" t="s">
        <v>19272</v>
      </c>
      <c r="B11730" s="203">
        <v>798.52</v>
      </c>
      <c r="D11730" s="53" t="s">
        <v>17606</v>
      </c>
      <c r="E11730" s="55" t="s">
        <v>17605</v>
      </c>
      <c r="F11730" s="53" t="s">
        <v>1147</v>
      </c>
    </row>
    <row r="11731" spans="1:6" x14ac:dyDescent="0.2">
      <c r="A11731" s="202" t="s">
        <v>19274</v>
      </c>
      <c r="B11731" s="203">
        <v>755.31</v>
      </c>
      <c r="D11731" s="53" t="s">
        <v>17607</v>
      </c>
      <c r="E11731" s="55" t="s">
        <v>17608</v>
      </c>
      <c r="F11731" s="53" t="s">
        <v>1147</v>
      </c>
    </row>
    <row r="11732" spans="1:6" x14ac:dyDescent="0.2">
      <c r="A11732" s="202" t="s">
        <v>19275</v>
      </c>
      <c r="B11732" s="203">
        <v>923.6</v>
      </c>
      <c r="D11732" s="53" t="s">
        <v>17609</v>
      </c>
      <c r="E11732" s="55" t="s">
        <v>17608</v>
      </c>
      <c r="F11732" s="53" t="s">
        <v>1147</v>
      </c>
    </row>
    <row r="11733" spans="1:6" x14ac:dyDescent="0.2">
      <c r="A11733" s="202" t="s">
        <v>19277</v>
      </c>
      <c r="B11733" s="203">
        <v>873.5</v>
      </c>
      <c r="D11733" s="53" t="s">
        <v>17610</v>
      </c>
      <c r="E11733" s="55" t="s">
        <v>17611</v>
      </c>
      <c r="F11733" s="53" t="s">
        <v>1147</v>
      </c>
    </row>
    <row r="11734" spans="1:6" x14ac:dyDescent="0.2">
      <c r="A11734" s="202" t="s">
        <v>19278</v>
      </c>
      <c r="B11734" s="203">
        <v>675.31</v>
      </c>
      <c r="D11734" s="53" t="s">
        <v>17612</v>
      </c>
      <c r="E11734" s="55" t="s">
        <v>17611</v>
      </c>
      <c r="F11734" s="53" t="s">
        <v>1147</v>
      </c>
    </row>
    <row r="11735" spans="1:6" x14ac:dyDescent="0.2">
      <c r="A11735" s="202" t="s">
        <v>19280</v>
      </c>
      <c r="B11735" s="203">
        <v>618.83000000000004</v>
      </c>
      <c r="D11735" s="53" t="s">
        <v>17613</v>
      </c>
      <c r="E11735" s="55" t="s">
        <v>17614</v>
      </c>
      <c r="F11735" s="53" t="s">
        <v>1147</v>
      </c>
    </row>
    <row r="11736" spans="1:6" x14ac:dyDescent="0.2">
      <c r="A11736" s="202" t="s">
        <v>19281</v>
      </c>
      <c r="B11736" s="203">
        <v>1013.91</v>
      </c>
      <c r="D11736" s="53" t="s">
        <v>17615</v>
      </c>
      <c r="E11736" s="55" t="s">
        <v>17614</v>
      </c>
      <c r="F11736" s="53" t="s">
        <v>1147</v>
      </c>
    </row>
    <row r="11737" spans="1:6" x14ac:dyDescent="0.2">
      <c r="A11737" s="202" t="s">
        <v>19283</v>
      </c>
      <c r="B11737" s="203">
        <v>929.05</v>
      </c>
      <c r="D11737" s="53" t="s">
        <v>17616</v>
      </c>
      <c r="E11737" s="55" t="s">
        <v>17617</v>
      </c>
      <c r="F11737" s="53" t="s">
        <v>1147</v>
      </c>
    </row>
    <row r="11738" spans="1:6" x14ac:dyDescent="0.2">
      <c r="A11738" s="202" t="s">
        <v>19284</v>
      </c>
      <c r="B11738" s="203">
        <v>369.37</v>
      </c>
      <c r="D11738" s="53" t="s">
        <v>17618</v>
      </c>
      <c r="E11738" s="55" t="s">
        <v>17617</v>
      </c>
      <c r="F11738" s="53" t="s">
        <v>1147</v>
      </c>
    </row>
    <row r="11739" spans="1:6" x14ac:dyDescent="0.2">
      <c r="A11739" s="202" t="s">
        <v>19286</v>
      </c>
      <c r="B11739" s="203">
        <v>356.84</v>
      </c>
      <c r="D11739" s="53" t="s">
        <v>17619</v>
      </c>
      <c r="E11739" s="55" t="s">
        <v>17620</v>
      </c>
      <c r="F11739" s="53" t="s">
        <v>1147</v>
      </c>
    </row>
    <row r="11740" spans="1:6" x14ac:dyDescent="0.2">
      <c r="A11740" s="202" t="s">
        <v>19287</v>
      </c>
      <c r="B11740" s="203">
        <v>1974.78</v>
      </c>
      <c r="D11740" s="53" t="s">
        <v>17621</v>
      </c>
      <c r="E11740" s="55" t="s">
        <v>17620</v>
      </c>
      <c r="F11740" s="53" t="s">
        <v>1147</v>
      </c>
    </row>
    <row r="11741" spans="1:6" x14ac:dyDescent="0.2">
      <c r="A11741" s="202" t="s">
        <v>19289</v>
      </c>
      <c r="B11741" s="203">
        <v>1849.53</v>
      </c>
      <c r="D11741" s="53" t="s">
        <v>17622</v>
      </c>
      <c r="E11741" s="55" t="s">
        <v>17623</v>
      </c>
      <c r="F11741" s="53" t="s">
        <v>1147</v>
      </c>
    </row>
    <row r="11742" spans="1:6" x14ac:dyDescent="0.2">
      <c r="A11742" s="202" t="s">
        <v>19290</v>
      </c>
      <c r="B11742" s="203">
        <v>1249.94</v>
      </c>
      <c r="D11742" s="53" t="s">
        <v>17624</v>
      </c>
      <c r="E11742" s="55" t="s">
        <v>17623</v>
      </c>
      <c r="F11742" s="53" t="s">
        <v>1147</v>
      </c>
    </row>
    <row r="11743" spans="1:6" x14ac:dyDescent="0.2">
      <c r="A11743" s="202" t="s">
        <v>19292</v>
      </c>
      <c r="B11743" s="203">
        <v>1145.3599999999999</v>
      </c>
      <c r="D11743" s="53" t="s">
        <v>17625</v>
      </c>
      <c r="E11743" s="55" t="s">
        <v>17626</v>
      </c>
      <c r="F11743" s="53" t="s">
        <v>1147</v>
      </c>
    </row>
    <row r="11744" spans="1:6" x14ac:dyDescent="0.2">
      <c r="A11744" s="202" t="s">
        <v>19293</v>
      </c>
      <c r="B11744" s="203">
        <v>678.61</v>
      </c>
      <c r="D11744" s="53" t="s">
        <v>17627</v>
      </c>
      <c r="E11744" s="55" t="s">
        <v>17626</v>
      </c>
      <c r="F11744" s="53" t="s">
        <v>1147</v>
      </c>
    </row>
    <row r="11745" spans="1:6" x14ac:dyDescent="0.2">
      <c r="A11745" s="202" t="s">
        <v>19295</v>
      </c>
      <c r="B11745" s="203">
        <v>628.51</v>
      </c>
      <c r="D11745" s="53" t="s">
        <v>17628</v>
      </c>
      <c r="E11745" s="55" t="s">
        <v>17629</v>
      </c>
      <c r="F11745" s="53" t="s">
        <v>1147</v>
      </c>
    </row>
    <row r="11746" spans="1:6" x14ac:dyDescent="0.2">
      <c r="A11746" s="202" t="s">
        <v>19296</v>
      </c>
      <c r="B11746" s="203">
        <v>998.16</v>
      </c>
      <c r="D11746" s="53" t="s">
        <v>17630</v>
      </c>
      <c r="E11746" s="55" t="s">
        <v>17629</v>
      </c>
      <c r="F11746" s="53" t="s">
        <v>1147</v>
      </c>
    </row>
    <row r="11747" spans="1:6" x14ac:dyDescent="0.2">
      <c r="A11747" s="202" t="s">
        <v>19298</v>
      </c>
      <c r="B11747" s="203">
        <v>913.31</v>
      </c>
      <c r="D11747" s="53" t="s">
        <v>17631</v>
      </c>
      <c r="E11747" s="55" t="s">
        <v>17632</v>
      </c>
      <c r="F11747" s="53" t="s">
        <v>1147</v>
      </c>
    </row>
    <row r="11748" spans="1:6" x14ac:dyDescent="0.2">
      <c r="A11748" s="202" t="s">
        <v>19299</v>
      </c>
      <c r="B11748" s="203">
        <v>1987.77</v>
      </c>
      <c r="D11748" s="53" t="s">
        <v>17633</v>
      </c>
      <c r="E11748" s="55" t="s">
        <v>17632</v>
      </c>
      <c r="F11748" s="53" t="s">
        <v>1147</v>
      </c>
    </row>
    <row r="11749" spans="1:6" x14ac:dyDescent="0.2">
      <c r="A11749" s="202" t="s">
        <v>19301</v>
      </c>
      <c r="B11749" s="203">
        <v>1895.78</v>
      </c>
      <c r="D11749" s="53" t="s">
        <v>17634</v>
      </c>
      <c r="E11749" s="55" t="s">
        <v>17635</v>
      </c>
      <c r="F11749" s="53" t="s">
        <v>1147</v>
      </c>
    </row>
    <row r="11750" spans="1:6" x14ac:dyDescent="0.2">
      <c r="A11750" s="202" t="s">
        <v>19302</v>
      </c>
      <c r="B11750" s="203">
        <v>1554.87</v>
      </c>
      <c r="D11750" s="53" t="s">
        <v>17636</v>
      </c>
      <c r="E11750" s="55" t="s">
        <v>17635</v>
      </c>
      <c r="F11750" s="53" t="s">
        <v>1147</v>
      </c>
    </row>
    <row r="11751" spans="1:6" x14ac:dyDescent="0.2">
      <c r="A11751" s="202" t="s">
        <v>19304</v>
      </c>
      <c r="B11751" s="203">
        <v>1473.02</v>
      </c>
      <c r="D11751" s="53" t="s">
        <v>17637</v>
      </c>
      <c r="E11751" s="55" t="s">
        <v>17638</v>
      </c>
      <c r="F11751" s="53" t="s">
        <v>1147</v>
      </c>
    </row>
    <row r="11752" spans="1:6" x14ac:dyDescent="0.2">
      <c r="A11752" s="202" t="s">
        <v>19305</v>
      </c>
      <c r="B11752" s="203">
        <v>2130.58</v>
      </c>
      <c r="D11752" s="53" t="s">
        <v>17639</v>
      </c>
      <c r="E11752" s="55" t="s">
        <v>17638</v>
      </c>
      <c r="F11752" s="53" t="s">
        <v>1147</v>
      </c>
    </row>
    <row r="11753" spans="1:6" x14ac:dyDescent="0.2">
      <c r="A11753" s="202" t="s">
        <v>19307</v>
      </c>
      <c r="B11753" s="203">
        <v>2038.36</v>
      </c>
      <c r="D11753" s="53" t="s">
        <v>17640</v>
      </c>
      <c r="E11753" s="55" t="s">
        <v>17641</v>
      </c>
      <c r="F11753" s="53" t="s">
        <v>1147</v>
      </c>
    </row>
    <row r="11754" spans="1:6" x14ac:dyDescent="0.2">
      <c r="A11754" s="202" t="s">
        <v>19308</v>
      </c>
      <c r="B11754" s="203">
        <v>610.92999999999995</v>
      </c>
      <c r="D11754" s="53" t="s">
        <v>17642</v>
      </c>
      <c r="E11754" s="55" t="s">
        <v>17641</v>
      </c>
      <c r="F11754" s="53" t="s">
        <v>1147</v>
      </c>
    </row>
    <row r="11755" spans="1:6" x14ac:dyDescent="0.2">
      <c r="A11755" s="202" t="s">
        <v>19310</v>
      </c>
      <c r="B11755" s="203">
        <v>556.66</v>
      </c>
      <c r="D11755" s="53" t="s">
        <v>17643</v>
      </c>
      <c r="E11755" s="55" t="s">
        <v>17644</v>
      </c>
      <c r="F11755" s="53" t="s">
        <v>1147</v>
      </c>
    </row>
    <row r="11756" spans="1:6" x14ac:dyDescent="0.2">
      <c r="A11756" s="202" t="s">
        <v>19311</v>
      </c>
      <c r="B11756" s="203">
        <v>635.57000000000005</v>
      </c>
      <c r="D11756" s="53" t="s">
        <v>17645</v>
      </c>
      <c r="E11756" s="55" t="s">
        <v>17644</v>
      </c>
      <c r="F11756" s="53" t="s">
        <v>1147</v>
      </c>
    </row>
    <row r="11757" spans="1:6" x14ac:dyDescent="0.2">
      <c r="A11757" s="202" t="s">
        <v>19313</v>
      </c>
      <c r="B11757" s="203">
        <v>603.17999999999995</v>
      </c>
      <c r="D11757" s="53" t="s">
        <v>17646</v>
      </c>
      <c r="E11757" s="55" t="s">
        <v>17647</v>
      </c>
      <c r="F11757" s="53" t="s">
        <v>1147</v>
      </c>
    </row>
    <row r="11758" spans="1:6" x14ac:dyDescent="0.2">
      <c r="A11758" s="202" t="s">
        <v>19314</v>
      </c>
      <c r="B11758" s="203">
        <v>956.03</v>
      </c>
      <c r="D11758" s="53" t="s">
        <v>17648</v>
      </c>
      <c r="E11758" s="55" t="s">
        <v>17647</v>
      </c>
      <c r="F11758" s="53" t="s">
        <v>1147</v>
      </c>
    </row>
    <row r="11759" spans="1:6" x14ac:dyDescent="0.2">
      <c r="A11759" s="202" t="s">
        <v>19316</v>
      </c>
      <c r="B11759" s="203">
        <v>925.68</v>
      </c>
      <c r="D11759" s="53" t="s">
        <v>17649</v>
      </c>
      <c r="E11759" s="55" t="s">
        <v>17650</v>
      </c>
      <c r="F11759" s="53" t="s">
        <v>1147</v>
      </c>
    </row>
    <row r="11760" spans="1:6" x14ac:dyDescent="0.2">
      <c r="A11760" s="202" t="s">
        <v>19317</v>
      </c>
      <c r="B11760" s="203">
        <v>916.98</v>
      </c>
      <c r="D11760" s="53" t="s">
        <v>17651</v>
      </c>
      <c r="E11760" s="55" t="s">
        <v>17650</v>
      </c>
      <c r="F11760" s="53" t="s">
        <v>1147</v>
      </c>
    </row>
    <row r="11761" spans="1:6" x14ac:dyDescent="0.2">
      <c r="A11761" s="202" t="s">
        <v>19319</v>
      </c>
      <c r="B11761" s="203">
        <v>903.9</v>
      </c>
      <c r="D11761" s="53" t="s">
        <v>17652</v>
      </c>
      <c r="E11761" s="55" t="s">
        <v>17653</v>
      </c>
      <c r="F11761" s="53" t="s">
        <v>1147</v>
      </c>
    </row>
    <row r="11762" spans="1:6" x14ac:dyDescent="0.2">
      <c r="A11762" s="202" t="s">
        <v>19320</v>
      </c>
      <c r="B11762" s="203">
        <v>647.84</v>
      </c>
      <c r="D11762" s="53" t="s">
        <v>17654</v>
      </c>
      <c r="E11762" s="55" t="s">
        <v>17653</v>
      </c>
      <c r="F11762" s="53" t="s">
        <v>1147</v>
      </c>
    </row>
    <row r="11763" spans="1:6" x14ac:dyDescent="0.2">
      <c r="A11763" s="202" t="s">
        <v>19322</v>
      </c>
      <c r="B11763" s="203">
        <v>623.54999999999995</v>
      </c>
      <c r="D11763" s="53" t="s">
        <v>17655</v>
      </c>
      <c r="E11763" s="55" t="s">
        <v>17656</v>
      </c>
      <c r="F11763" s="53" t="s">
        <v>1147</v>
      </c>
    </row>
    <row r="11764" spans="1:6" x14ac:dyDescent="0.2">
      <c r="A11764" s="202" t="s">
        <v>19323</v>
      </c>
      <c r="B11764" s="203">
        <v>1110.25</v>
      </c>
      <c r="D11764" s="53" t="s">
        <v>17657</v>
      </c>
      <c r="E11764" s="55" t="s">
        <v>17656</v>
      </c>
      <c r="F11764" s="53" t="s">
        <v>1147</v>
      </c>
    </row>
    <row r="11765" spans="1:6" x14ac:dyDescent="0.2">
      <c r="A11765" s="202" t="s">
        <v>19325</v>
      </c>
      <c r="B11765" s="203">
        <v>1023.76</v>
      </c>
      <c r="D11765" s="53" t="s">
        <v>17658</v>
      </c>
      <c r="E11765" s="55" t="s">
        <v>17659</v>
      </c>
      <c r="F11765" s="53" t="s">
        <v>1147</v>
      </c>
    </row>
    <row r="11766" spans="1:6" x14ac:dyDescent="0.2">
      <c r="A11766" s="202" t="s">
        <v>19326</v>
      </c>
      <c r="B11766" s="203">
        <v>4192.75</v>
      </c>
      <c r="D11766" s="53" t="s">
        <v>17660</v>
      </c>
      <c r="E11766" s="55" t="s">
        <v>17659</v>
      </c>
      <c r="F11766" s="53" t="s">
        <v>1147</v>
      </c>
    </row>
    <row r="11767" spans="1:6" x14ac:dyDescent="0.2">
      <c r="A11767" s="202" t="s">
        <v>19328</v>
      </c>
      <c r="B11767" s="203">
        <v>4103.71</v>
      </c>
      <c r="D11767" s="53" t="s">
        <v>17661</v>
      </c>
      <c r="E11767" s="55" t="s">
        <v>17662</v>
      </c>
      <c r="F11767" s="53" t="s">
        <v>1147</v>
      </c>
    </row>
    <row r="11768" spans="1:6" x14ac:dyDescent="0.2">
      <c r="A11768" s="202" t="s">
        <v>19329</v>
      </c>
      <c r="B11768" s="203">
        <v>2429.36</v>
      </c>
      <c r="D11768" s="53" t="s">
        <v>17663</v>
      </c>
      <c r="E11768" s="55" t="s">
        <v>17662</v>
      </c>
      <c r="F11768" s="53" t="s">
        <v>1147</v>
      </c>
    </row>
    <row r="11769" spans="1:6" x14ac:dyDescent="0.2">
      <c r="A11769" s="202" t="s">
        <v>19331</v>
      </c>
      <c r="B11769" s="203">
        <v>2341.7399999999998</v>
      </c>
      <c r="D11769" s="53" t="s">
        <v>17664</v>
      </c>
      <c r="E11769" s="55" t="s">
        <v>17665</v>
      </c>
      <c r="F11769" s="53" t="s">
        <v>1147</v>
      </c>
    </row>
    <row r="11770" spans="1:6" x14ac:dyDescent="0.2">
      <c r="A11770" s="202" t="s">
        <v>19332</v>
      </c>
      <c r="B11770" s="203">
        <v>1915.02</v>
      </c>
      <c r="D11770" s="53" t="s">
        <v>17666</v>
      </c>
      <c r="E11770" s="55" t="s">
        <v>17665</v>
      </c>
      <c r="F11770" s="53" t="s">
        <v>1147</v>
      </c>
    </row>
    <row r="11771" spans="1:6" x14ac:dyDescent="0.2">
      <c r="A11771" s="202" t="s">
        <v>19334</v>
      </c>
      <c r="B11771" s="203">
        <v>1837.89</v>
      </c>
      <c r="D11771" s="53" t="s">
        <v>17667</v>
      </c>
      <c r="E11771" s="55" t="s">
        <v>17668</v>
      </c>
      <c r="F11771" s="53" t="s">
        <v>1147</v>
      </c>
    </row>
    <row r="11772" spans="1:6" x14ac:dyDescent="0.2">
      <c r="A11772" s="202" t="s">
        <v>19335</v>
      </c>
      <c r="B11772" s="203">
        <v>2810.2</v>
      </c>
      <c r="D11772" s="53" t="s">
        <v>17669</v>
      </c>
      <c r="E11772" s="55" t="s">
        <v>17668</v>
      </c>
      <c r="F11772" s="53" t="s">
        <v>1147</v>
      </c>
    </row>
    <row r="11773" spans="1:6" x14ac:dyDescent="0.2">
      <c r="A11773" s="202" t="s">
        <v>19337</v>
      </c>
      <c r="B11773" s="203">
        <v>2717.51</v>
      </c>
      <c r="D11773" s="53" t="s">
        <v>17670</v>
      </c>
      <c r="E11773" s="55" t="s">
        <v>17671</v>
      </c>
      <c r="F11773" s="53" t="s">
        <v>1147</v>
      </c>
    </row>
    <row r="11774" spans="1:6" x14ac:dyDescent="0.2">
      <c r="A11774" s="202" t="s">
        <v>19341</v>
      </c>
      <c r="B11774" s="203">
        <v>544.26</v>
      </c>
      <c r="D11774" s="53" t="s">
        <v>17672</v>
      </c>
      <c r="E11774" s="55" t="s">
        <v>17671</v>
      </c>
      <c r="F11774" s="53" t="s">
        <v>1147</v>
      </c>
    </row>
    <row r="11775" spans="1:6" x14ac:dyDescent="0.2">
      <c r="A11775" s="202" t="s">
        <v>19343</v>
      </c>
      <c r="B11775" s="203">
        <v>534.87</v>
      </c>
      <c r="D11775" s="53" t="s">
        <v>17673</v>
      </c>
      <c r="E11775" s="55" t="s">
        <v>17674</v>
      </c>
      <c r="F11775" s="53" t="s">
        <v>1147</v>
      </c>
    </row>
    <row r="11776" spans="1:6" x14ac:dyDescent="0.2">
      <c r="A11776" s="202" t="s">
        <v>19344</v>
      </c>
      <c r="B11776" s="203">
        <v>365.19</v>
      </c>
      <c r="D11776" s="53" t="s">
        <v>17675</v>
      </c>
      <c r="E11776" s="55" t="s">
        <v>17674</v>
      </c>
      <c r="F11776" s="53" t="s">
        <v>1147</v>
      </c>
    </row>
    <row r="11777" spans="1:6" x14ac:dyDescent="0.2">
      <c r="A11777" s="202" t="s">
        <v>19346</v>
      </c>
      <c r="B11777" s="203">
        <v>344.22</v>
      </c>
      <c r="D11777" s="53" t="s">
        <v>17676</v>
      </c>
      <c r="E11777" s="55" t="s">
        <v>17677</v>
      </c>
      <c r="F11777" s="53" t="s">
        <v>1147</v>
      </c>
    </row>
    <row r="11778" spans="1:6" x14ac:dyDescent="0.2">
      <c r="A11778" s="202" t="s">
        <v>19347</v>
      </c>
      <c r="B11778" s="203">
        <v>135.29</v>
      </c>
      <c r="D11778" s="53" t="s">
        <v>17678</v>
      </c>
      <c r="E11778" s="55" t="s">
        <v>17677</v>
      </c>
      <c r="F11778" s="53" t="s">
        <v>1147</v>
      </c>
    </row>
    <row r="11779" spans="1:6" x14ac:dyDescent="0.2">
      <c r="A11779" s="202" t="s">
        <v>19349</v>
      </c>
      <c r="B11779" s="203">
        <v>135.01</v>
      </c>
      <c r="D11779" s="53" t="s">
        <v>17679</v>
      </c>
      <c r="E11779" s="55" t="s">
        <v>17680</v>
      </c>
      <c r="F11779" s="53" t="s">
        <v>1147</v>
      </c>
    </row>
    <row r="11780" spans="1:6" x14ac:dyDescent="0.2">
      <c r="A11780" s="202" t="s">
        <v>19350</v>
      </c>
      <c r="B11780" s="203">
        <v>147.5</v>
      </c>
      <c r="D11780" s="53" t="s">
        <v>17681</v>
      </c>
      <c r="E11780" s="55" t="s">
        <v>17680</v>
      </c>
      <c r="F11780" s="53" t="s">
        <v>1147</v>
      </c>
    </row>
    <row r="11781" spans="1:6" x14ac:dyDescent="0.2">
      <c r="A11781" s="202" t="s">
        <v>19352</v>
      </c>
      <c r="B11781" s="203">
        <v>146.91</v>
      </c>
      <c r="D11781" s="53" t="s">
        <v>17682</v>
      </c>
      <c r="E11781" s="55" t="s">
        <v>17683</v>
      </c>
      <c r="F11781" s="53" t="s">
        <v>1147</v>
      </c>
    </row>
    <row r="11782" spans="1:6" x14ac:dyDescent="0.2">
      <c r="A11782" s="202" t="s">
        <v>19353</v>
      </c>
      <c r="B11782" s="203">
        <v>204.57</v>
      </c>
      <c r="D11782" s="53" t="s">
        <v>17684</v>
      </c>
      <c r="E11782" s="55" t="s">
        <v>17683</v>
      </c>
      <c r="F11782" s="53" t="s">
        <v>1147</v>
      </c>
    </row>
    <row r="11783" spans="1:6" x14ac:dyDescent="0.2">
      <c r="A11783" s="202" t="s">
        <v>19355</v>
      </c>
      <c r="B11783" s="203">
        <v>204.29</v>
      </c>
      <c r="D11783" s="53" t="s">
        <v>17685</v>
      </c>
      <c r="E11783" s="55" t="s">
        <v>17686</v>
      </c>
      <c r="F11783" s="53" t="s">
        <v>1147</v>
      </c>
    </row>
    <row r="11784" spans="1:6" x14ac:dyDescent="0.2">
      <c r="A11784" s="202" t="s">
        <v>19356</v>
      </c>
      <c r="B11784" s="203">
        <v>213.5</v>
      </c>
      <c r="D11784" s="53" t="s">
        <v>17687</v>
      </c>
      <c r="E11784" s="55" t="s">
        <v>17686</v>
      </c>
      <c r="F11784" s="53" t="s">
        <v>1147</v>
      </c>
    </row>
    <row r="11785" spans="1:6" x14ac:dyDescent="0.2">
      <c r="A11785" s="202" t="s">
        <v>19358</v>
      </c>
      <c r="B11785" s="203">
        <v>212.9</v>
      </c>
      <c r="D11785" s="53" t="s">
        <v>17688</v>
      </c>
      <c r="E11785" s="55" t="s">
        <v>17689</v>
      </c>
      <c r="F11785" s="53" t="s">
        <v>1147</v>
      </c>
    </row>
    <row r="11786" spans="1:6" x14ac:dyDescent="0.2">
      <c r="A11786" s="202" t="s">
        <v>19359</v>
      </c>
      <c r="B11786" s="203">
        <v>1013.28</v>
      </c>
      <c r="D11786" s="53" t="s">
        <v>17690</v>
      </c>
      <c r="E11786" s="55" t="s">
        <v>17689</v>
      </c>
      <c r="F11786" s="53" t="s">
        <v>1147</v>
      </c>
    </row>
    <row r="11787" spans="1:6" x14ac:dyDescent="0.2">
      <c r="A11787" s="202" t="s">
        <v>19361</v>
      </c>
      <c r="B11787" s="203">
        <v>942.51</v>
      </c>
      <c r="D11787" s="53" t="s">
        <v>17691</v>
      </c>
      <c r="E11787" s="55" t="s">
        <v>17692</v>
      </c>
      <c r="F11787" s="53" t="s">
        <v>1147</v>
      </c>
    </row>
    <row r="11788" spans="1:6" x14ac:dyDescent="0.2">
      <c r="A11788" s="202" t="s">
        <v>19362</v>
      </c>
      <c r="B11788" s="203">
        <v>1215.76</v>
      </c>
      <c r="D11788" s="53" t="s">
        <v>17693</v>
      </c>
      <c r="E11788" s="55" t="s">
        <v>17692</v>
      </c>
      <c r="F11788" s="53" t="s">
        <v>1147</v>
      </c>
    </row>
    <row r="11789" spans="1:6" x14ac:dyDescent="0.2">
      <c r="A11789" s="202" t="s">
        <v>19364</v>
      </c>
      <c r="B11789" s="203">
        <v>1109.93</v>
      </c>
      <c r="D11789" s="53" t="s">
        <v>17694</v>
      </c>
      <c r="E11789" s="55" t="s">
        <v>17695</v>
      </c>
      <c r="F11789" s="53" t="s">
        <v>1147</v>
      </c>
    </row>
    <row r="11790" spans="1:6" x14ac:dyDescent="0.2">
      <c r="A11790" s="202" t="s">
        <v>19365</v>
      </c>
      <c r="B11790" s="203">
        <v>1040.23</v>
      </c>
      <c r="D11790" s="53" t="s">
        <v>17696</v>
      </c>
      <c r="E11790" s="55" t="s">
        <v>17695</v>
      </c>
      <c r="F11790" s="53" t="s">
        <v>1147</v>
      </c>
    </row>
    <row r="11791" spans="1:6" x14ac:dyDescent="0.2">
      <c r="A11791" s="202" t="s">
        <v>19367</v>
      </c>
      <c r="B11791" s="203">
        <v>1000.92</v>
      </c>
      <c r="D11791" s="53" t="s">
        <v>17697</v>
      </c>
      <c r="E11791" s="55" t="s">
        <v>17698</v>
      </c>
      <c r="F11791" s="53" t="s">
        <v>201</v>
      </c>
    </row>
    <row r="11792" spans="1:6" x14ac:dyDescent="0.2">
      <c r="A11792" s="202" t="s">
        <v>19368</v>
      </c>
      <c r="B11792" s="203">
        <v>416.66</v>
      </c>
      <c r="D11792" s="53" t="s">
        <v>17699</v>
      </c>
      <c r="E11792" s="55" t="s">
        <v>17698</v>
      </c>
      <c r="F11792" s="53" t="s">
        <v>201</v>
      </c>
    </row>
    <row r="11793" spans="1:6" x14ac:dyDescent="0.2">
      <c r="A11793" s="202" t="s">
        <v>19370</v>
      </c>
      <c r="B11793" s="203">
        <v>392.86</v>
      </c>
      <c r="D11793" s="53" t="s">
        <v>17700</v>
      </c>
      <c r="E11793" s="55" t="s">
        <v>17701</v>
      </c>
      <c r="F11793" s="53" t="s">
        <v>201</v>
      </c>
    </row>
    <row r="11794" spans="1:6" x14ac:dyDescent="0.2">
      <c r="A11794" s="202" t="s">
        <v>19371</v>
      </c>
      <c r="B11794" s="203">
        <v>500.77</v>
      </c>
      <c r="D11794" s="53" t="s">
        <v>17702</v>
      </c>
      <c r="E11794" s="55" t="s">
        <v>17701</v>
      </c>
      <c r="F11794" s="53" t="s">
        <v>201</v>
      </c>
    </row>
    <row r="11795" spans="1:6" x14ac:dyDescent="0.2">
      <c r="A11795" s="202" t="s">
        <v>19373</v>
      </c>
      <c r="B11795" s="203">
        <v>474.03</v>
      </c>
      <c r="D11795" s="53" t="s">
        <v>17703</v>
      </c>
      <c r="E11795" s="55" t="s">
        <v>17704</v>
      </c>
      <c r="F11795" s="53" t="s">
        <v>1147</v>
      </c>
    </row>
    <row r="11796" spans="1:6" x14ac:dyDescent="0.2">
      <c r="A11796" s="202" t="s">
        <v>19374</v>
      </c>
      <c r="B11796" s="203">
        <v>573.41</v>
      </c>
      <c r="D11796" s="53" t="s">
        <v>17705</v>
      </c>
      <c r="E11796" s="55" t="s">
        <v>17704</v>
      </c>
      <c r="F11796" s="53" t="s">
        <v>1147</v>
      </c>
    </row>
    <row r="11797" spans="1:6" x14ac:dyDescent="0.2">
      <c r="A11797" s="202" t="s">
        <v>19376</v>
      </c>
      <c r="B11797" s="203">
        <v>560.89</v>
      </c>
      <c r="D11797" s="53" t="s">
        <v>17706</v>
      </c>
      <c r="E11797" s="55" t="s">
        <v>17707</v>
      </c>
      <c r="F11797" s="53" t="s">
        <v>1147</v>
      </c>
    </row>
    <row r="11798" spans="1:6" x14ac:dyDescent="0.2">
      <c r="A11798" s="202" t="s">
        <v>19377</v>
      </c>
      <c r="B11798" s="203">
        <v>422.44</v>
      </c>
      <c r="D11798" s="53" t="s">
        <v>17708</v>
      </c>
      <c r="E11798" s="55" t="s">
        <v>17707</v>
      </c>
      <c r="F11798" s="53" t="s">
        <v>1147</v>
      </c>
    </row>
    <row r="11799" spans="1:6" x14ac:dyDescent="0.2">
      <c r="A11799" s="202" t="s">
        <v>19379</v>
      </c>
      <c r="B11799" s="203">
        <v>415.01</v>
      </c>
      <c r="D11799" s="53" t="s">
        <v>17709</v>
      </c>
      <c r="E11799" s="55" t="s">
        <v>17710</v>
      </c>
      <c r="F11799" s="53" t="s">
        <v>1147</v>
      </c>
    </row>
    <row r="11800" spans="1:6" x14ac:dyDescent="0.2">
      <c r="A11800" s="202" t="s">
        <v>19380</v>
      </c>
      <c r="B11800" s="203">
        <v>406.12</v>
      </c>
      <c r="D11800" s="53" t="s">
        <v>17711</v>
      </c>
      <c r="E11800" s="55" t="s">
        <v>17710</v>
      </c>
      <c r="F11800" s="53" t="s">
        <v>1147</v>
      </c>
    </row>
    <row r="11801" spans="1:6" x14ac:dyDescent="0.2">
      <c r="A11801" s="202" t="s">
        <v>19382</v>
      </c>
      <c r="B11801" s="203">
        <v>399.86</v>
      </c>
      <c r="D11801" s="53" t="s">
        <v>17712</v>
      </c>
      <c r="E11801" s="55" t="s">
        <v>17713</v>
      </c>
      <c r="F11801" s="53" t="s">
        <v>1147</v>
      </c>
    </row>
    <row r="11802" spans="1:6" x14ac:dyDescent="0.2">
      <c r="A11802" s="202" t="s">
        <v>19383</v>
      </c>
      <c r="B11802" s="203">
        <v>1680.44</v>
      </c>
      <c r="D11802" s="53" t="s">
        <v>17714</v>
      </c>
      <c r="E11802" s="55" t="s">
        <v>17713</v>
      </c>
      <c r="F11802" s="53" t="s">
        <v>1147</v>
      </c>
    </row>
    <row r="11803" spans="1:6" x14ac:dyDescent="0.2">
      <c r="A11803" s="202" t="s">
        <v>19385</v>
      </c>
      <c r="B11803" s="203">
        <v>1671.04</v>
      </c>
      <c r="D11803" s="53" t="s">
        <v>17715</v>
      </c>
      <c r="E11803" s="55" t="s">
        <v>17716</v>
      </c>
      <c r="F11803" s="53" t="s">
        <v>201</v>
      </c>
    </row>
    <row r="11804" spans="1:6" x14ac:dyDescent="0.2">
      <c r="A11804" s="202" t="s">
        <v>19386</v>
      </c>
      <c r="B11804" s="203">
        <v>1431.23</v>
      </c>
      <c r="D11804" s="53" t="s">
        <v>17717</v>
      </c>
      <c r="E11804" s="55" t="s">
        <v>17716</v>
      </c>
      <c r="F11804" s="53" t="s">
        <v>201</v>
      </c>
    </row>
    <row r="11805" spans="1:6" x14ac:dyDescent="0.2">
      <c r="A11805" s="202" t="s">
        <v>19388</v>
      </c>
      <c r="B11805" s="203">
        <v>1374.32</v>
      </c>
      <c r="D11805" s="53" t="s">
        <v>17718</v>
      </c>
      <c r="E11805" s="55" t="s">
        <v>17719</v>
      </c>
      <c r="F11805" s="53" t="s">
        <v>201</v>
      </c>
    </row>
    <row r="11806" spans="1:6" x14ac:dyDescent="0.2">
      <c r="A11806" s="202" t="s">
        <v>35601</v>
      </c>
      <c r="B11806" s="203">
        <v>255.87</v>
      </c>
      <c r="D11806" s="53" t="s">
        <v>17720</v>
      </c>
      <c r="E11806" s="55" t="s">
        <v>17719</v>
      </c>
      <c r="F11806" s="53" t="s">
        <v>201</v>
      </c>
    </row>
    <row r="11807" spans="1:6" x14ac:dyDescent="0.2">
      <c r="A11807" s="202" t="s">
        <v>35602</v>
      </c>
      <c r="B11807" s="203">
        <v>237.29</v>
      </c>
      <c r="D11807" s="53" t="s">
        <v>17721</v>
      </c>
      <c r="E11807" s="55" t="s">
        <v>17722</v>
      </c>
      <c r="F11807" s="53" t="s">
        <v>201</v>
      </c>
    </row>
    <row r="11808" spans="1:6" x14ac:dyDescent="0.2">
      <c r="A11808" s="202" t="s">
        <v>35603</v>
      </c>
      <c r="B11808" s="203">
        <v>316.68</v>
      </c>
      <c r="D11808" s="53" t="s">
        <v>17723</v>
      </c>
      <c r="E11808" s="55" t="s">
        <v>17722</v>
      </c>
      <c r="F11808" s="53" t="s">
        <v>201</v>
      </c>
    </row>
    <row r="11809" spans="1:6" x14ac:dyDescent="0.2">
      <c r="A11809" s="202" t="s">
        <v>35604</v>
      </c>
      <c r="B11809" s="203">
        <v>299.11</v>
      </c>
      <c r="D11809" s="53" t="s">
        <v>17724</v>
      </c>
      <c r="E11809" s="55" t="s">
        <v>17725</v>
      </c>
      <c r="F11809" s="53" t="s">
        <v>201</v>
      </c>
    </row>
    <row r="11810" spans="1:6" x14ac:dyDescent="0.2">
      <c r="A11810" s="202" t="s">
        <v>35605</v>
      </c>
      <c r="B11810" s="203">
        <v>439.22</v>
      </c>
      <c r="D11810" s="53" t="s">
        <v>17726</v>
      </c>
      <c r="E11810" s="55" t="s">
        <v>17725</v>
      </c>
      <c r="F11810" s="53" t="s">
        <v>201</v>
      </c>
    </row>
    <row r="11811" spans="1:6" x14ac:dyDescent="0.2">
      <c r="A11811" s="202" t="s">
        <v>35606</v>
      </c>
      <c r="B11811" s="203">
        <v>420.84</v>
      </c>
      <c r="D11811" s="53" t="s">
        <v>17727</v>
      </c>
      <c r="E11811" s="55" t="s">
        <v>17728</v>
      </c>
      <c r="F11811" s="53" t="s">
        <v>201</v>
      </c>
    </row>
    <row r="11812" spans="1:6" x14ac:dyDescent="0.2">
      <c r="A11812" s="202" t="s">
        <v>35607</v>
      </c>
      <c r="B11812" s="203">
        <v>492.58</v>
      </c>
      <c r="D11812" s="53" t="s">
        <v>17729</v>
      </c>
      <c r="E11812" s="55" t="s">
        <v>17728</v>
      </c>
      <c r="F11812" s="53" t="s">
        <v>201</v>
      </c>
    </row>
    <row r="11813" spans="1:6" x14ac:dyDescent="0.2">
      <c r="A11813" s="202" t="s">
        <v>35608</v>
      </c>
      <c r="B11813" s="203">
        <v>471.49</v>
      </c>
      <c r="D11813" s="53" t="s">
        <v>17730</v>
      </c>
      <c r="E11813" s="55" t="s">
        <v>17731</v>
      </c>
      <c r="F11813" s="53" t="s">
        <v>201</v>
      </c>
    </row>
    <row r="11814" spans="1:6" x14ac:dyDescent="0.2">
      <c r="A11814" s="202" t="s">
        <v>19389</v>
      </c>
      <c r="B11814" s="203">
        <v>149.25</v>
      </c>
      <c r="D11814" s="53" t="s">
        <v>17732</v>
      </c>
      <c r="E11814" s="55" t="s">
        <v>17731</v>
      </c>
      <c r="F11814" s="53" t="s">
        <v>201</v>
      </c>
    </row>
    <row r="11815" spans="1:6" x14ac:dyDescent="0.2">
      <c r="A11815" s="202" t="s">
        <v>19391</v>
      </c>
      <c r="B11815" s="203">
        <v>136.86000000000001</v>
      </c>
      <c r="D11815" s="53" t="s">
        <v>17733</v>
      </c>
      <c r="E11815" s="55" t="s">
        <v>17734</v>
      </c>
      <c r="F11815" s="53" t="s">
        <v>1147</v>
      </c>
    </row>
    <row r="11816" spans="1:6" x14ac:dyDescent="0.2">
      <c r="A11816" s="202" t="s">
        <v>19392</v>
      </c>
      <c r="B11816" s="203">
        <v>482.58</v>
      </c>
      <c r="D11816" s="53" t="s">
        <v>17735</v>
      </c>
      <c r="E11816" s="55" t="s">
        <v>17734</v>
      </c>
      <c r="F11816" s="53" t="s">
        <v>1147</v>
      </c>
    </row>
    <row r="11817" spans="1:6" x14ac:dyDescent="0.2">
      <c r="A11817" s="202" t="s">
        <v>19394</v>
      </c>
      <c r="B11817" s="203">
        <v>470.06</v>
      </c>
      <c r="D11817" s="53" t="s">
        <v>17736</v>
      </c>
      <c r="E11817" s="55" t="s">
        <v>17737</v>
      </c>
      <c r="F11817" s="53" t="s">
        <v>1147</v>
      </c>
    </row>
    <row r="11818" spans="1:6" x14ac:dyDescent="0.2">
      <c r="A11818" s="202" t="s">
        <v>19395</v>
      </c>
      <c r="B11818" s="203">
        <v>682.09</v>
      </c>
      <c r="D11818" s="53" t="s">
        <v>17738</v>
      </c>
      <c r="E11818" s="55" t="s">
        <v>17737</v>
      </c>
      <c r="F11818" s="53" t="s">
        <v>1147</v>
      </c>
    </row>
    <row r="11819" spans="1:6" x14ac:dyDescent="0.2">
      <c r="A11819" s="202" t="s">
        <v>19397</v>
      </c>
      <c r="B11819" s="203">
        <v>622.6</v>
      </c>
      <c r="D11819" s="53" t="s">
        <v>17739</v>
      </c>
      <c r="E11819" s="55" t="s">
        <v>17740</v>
      </c>
      <c r="F11819" s="53" t="s">
        <v>1147</v>
      </c>
    </row>
    <row r="11820" spans="1:6" x14ac:dyDescent="0.2">
      <c r="A11820" s="202" t="s">
        <v>19398</v>
      </c>
      <c r="B11820" s="203">
        <v>736.87</v>
      </c>
      <c r="D11820" s="53" t="s">
        <v>17741</v>
      </c>
      <c r="E11820" s="55" t="s">
        <v>17740</v>
      </c>
      <c r="F11820" s="53" t="s">
        <v>1147</v>
      </c>
    </row>
    <row r="11821" spans="1:6" x14ac:dyDescent="0.2">
      <c r="A11821" s="202" t="s">
        <v>19400</v>
      </c>
      <c r="B11821" s="203">
        <v>661.73</v>
      </c>
      <c r="D11821" s="53" t="s">
        <v>17742</v>
      </c>
      <c r="E11821" s="55" t="s">
        <v>17743</v>
      </c>
      <c r="F11821" s="53" t="s">
        <v>1147</v>
      </c>
    </row>
    <row r="11822" spans="1:6" x14ac:dyDescent="0.2">
      <c r="A11822" s="202" t="s">
        <v>19401</v>
      </c>
      <c r="B11822" s="203">
        <v>716.25</v>
      </c>
      <c r="D11822" s="53" t="s">
        <v>17744</v>
      </c>
      <c r="E11822" s="55" t="s">
        <v>17743</v>
      </c>
      <c r="F11822" s="53" t="s">
        <v>1147</v>
      </c>
    </row>
    <row r="11823" spans="1:6" x14ac:dyDescent="0.2">
      <c r="A11823" s="202" t="s">
        <v>19403</v>
      </c>
      <c r="B11823" s="203">
        <v>641.1</v>
      </c>
      <c r="D11823" s="53" t="s">
        <v>17745</v>
      </c>
      <c r="E11823" s="55" t="s">
        <v>17746</v>
      </c>
      <c r="F11823" s="53" t="s">
        <v>1147</v>
      </c>
    </row>
    <row r="11824" spans="1:6" x14ac:dyDescent="0.2">
      <c r="A11824" s="202" t="s">
        <v>19404</v>
      </c>
      <c r="B11824" s="203">
        <v>121.79</v>
      </c>
      <c r="D11824" s="53" t="s">
        <v>17747</v>
      </c>
      <c r="E11824" s="55" t="s">
        <v>17746</v>
      </c>
      <c r="F11824" s="53" t="s">
        <v>1147</v>
      </c>
    </row>
    <row r="11825" spans="1:6" x14ac:dyDescent="0.2">
      <c r="A11825" s="202" t="s">
        <v>19406</v>
      </c>
      <c r="B11825" s="203">
        <v>117.65</v>
      </c>
      <c r="D11825" s="53" t="s">
        <v>17748</v>
      </c>
      <c r="E11825" s="55" t="s">
        <v>17749</v>
      </c>
      <c r="F11825" s="53" t="s">
        <v>1147</v>
      </c>
    </row>
    <row r="11826" spans="1:6" x14ac:dyDescent="0.2">
      <c r="A11826" s="202" t="s">
        <v>19407</v>
      </c>
      <c r="B11826" s="203">
        <v>54.59</v>
      </c>
      <c r="D11826" s="53" t="s">
        <v>17750</v>
      </c>
      <c r="E11826" s="55" t="s">
        <v>17749</v>
      </c>
      <c r="F11826" s="53" t="s">
        <v>1147</v>
      </c>
    </row>
    <row r="11827" spans="1:6" x14ac:dyDescent="0.2">
      <c r="A11827" s="202" t="s">
        <v>19409</v>
      </c>
      <c r="B11827" s="203">
        <v>51.46</v>
      </c>
      <c r="D11827" s="53" t="s">
        <v>17751</v>
      </c>
      <c r="E11827" s="55" t="s">
        <v>17752</v>
      </c>
      <c r="F11827" s="53" t="s">
        <v>1147</v>
      </c>
    </row>
    <row r="11828" spans="1:6" x14ac:dyDescent="0.2">
      <c r="A11828" s="202" t="s">
        <v>19410</v>
      </c>
      <c r="B11828" s="203">
        <v>36.409999999999997</v>
      </c>
      <c r="D11828" s="53" t="s">
        <v>17753</v>
      </c>
      <c r="E11828" s="55" t="s">
        <v>17752</v>
      </c>
      <c r="F11828" s="53" t="s">
        <v>1147</v>
      </c>
    </row>
    <row r="11829" spans="1:6" x14ac:dyDescent="0.2">
      <c r="A11829" s="202" t="s">
        <v>19412</v>
      </c>
      <c r="B11829" s="203">
        <v>34.340000000000003</v>
      </c>
      <c r="D11829" s="53" t="s">
        <v>17754</v>
      </c>
      <c r="E11829" s="55" t="s">
        <v>17755</v>
      </c>
      <c r="F11829" s="53" t="s">
        <v>1147</v>
      </c>
    </row>
    <row r="11830" spans="1:6" x14ac:dyDescent="0.2">
      <c r="A11830" s="202" t="s">
        <v>19413</v>
      </c>
      <c r="B11830" s="203">
        <v>28.96</v>
      </c>
      <c r="D11830" s="53" t="s">
        <v>17756</v>
      </c>
      <c r="E11830" s="55" t="s">
        <v>17755</v>
      </c>
      <c r="F11830" s="53" t="s">
        <v>1147</v>
      </c>
    </row>
    <row r="11831" spans="1:6" x14ac:dyDescent="0.2">
      <c r="A11831" s="202" t="s">
        <v>19415</v>
      </c>
      <c r="B11831" s="203">
        <v>27.21</v>
      </c>
      <c r="D11831" s="53" t="s">
        <v>17757</v>
      </c>
      <c r="E11831" s="55" t="s">
        <v>17758</v>
      </c>
      <c r="F11831" s="53" t="s">
        <v>201</v>
      </c>
    </row>
    <row r="11832" spans="1:6" x14ac:dyDescent="0.2">
      <c r="A11832" s="202" t="s">
        <v>19416</v>
      </c>
      <c r="B11832" s="203">
        <v>74.55</v>
      </c>
      <c r="D11832" s="53" t="s">
        <v>17759</v>
      </c>
      <c r="E11832" s="55" t="s">
        <v>17758</v>
      </c>
      <c r="F11832" s="53" t="s">
        <v>201</v>
      </c>
    </row>
    <row r="11833" spans="1:6" x14ac:dyDescent="0.2">
      <c r="A11833" s="202" t="s">
        <v>19418</v>
      </c>
      <c r="B11833" s="203">
        <v>71.3</v>
      </c>
      <c r="D11833" s="53" t="s">
        <v>17760</v>
      </c>
      <c r="E11833" s="55" t="s">
        <v>17761</v>
      </c>
      <c r="F11833" s="53" t="s">
        <v>1147</v>
      </c>
    </row>
    <row r="11834" spans="1:6" x14ac:dyDescent="0.2">
      <c r="A11834" s="202" t="s">
        <v>19419</v>
      </c>
      <c r="B11834" s="203">
        <v>33.22</v>
      </c>
      <c r="D11834" s="53" t="s">
        <v>17762</v>
      </c>
      <c r="E11834" s="55" t="s">
        <v>17761</v>
      </c>
      <c r="F11834" s="53" t="s">
        <v>1147</v>
      </c>
    </row>
    <row r="11835" spans="1:6" x14ac:dyDescent="0.2">
      <c r="A11835" s="202" t="s">
        <v>19421</v>
      </c>
      <c r="B11835" s="203">
        <v>29.96</v>
      </c>
      <c r="D11835" s="53" t="s">
        <v>17763</v>
      </c>
      <c r="E11835" s="55" t="s">
        <v>17764</v>
      </c>
      <c r="F11835" s="53" t="s">
        <v>1147</v>
      </c>
    </row>
    <row r="11836" spans="1:6" x14ac:dyDescent="0.2">
      <c r="A11836" s="202" t="s">
        <v>19422</v>
      </c>
      <c r="B11836" s="203">
        <v>543.15</v>
      </c>
      <c r="D11836" s="53" t="s">
        <v>17765</v>
      </c>
      <c r="E11836" s="55" t="s">
        <v>17764</v>
      </c>
      <c r="F11836" s="53" t="s">
        <v>1147</v>
      </c>
    </row>
    <row r="11837" spans="1:6" x14ac:dyDescent="0.2">
      <c r="A11837" s="202" t="s">
        <v>19424</v>
      </c>
      <c r="B11837" s="203">
        <v>486.79</v>
      </c>
      <c r="D11837" s="53" t="s">
        <v>17766</v>
      </c>
      <c r="E11837" s="55" t="s">
        <v>17767</v>
      </c>
      <c r="F11837" s="53" t="s">
        <v>1147</v>
      </c>
    </row>
    <row r="11838" spans="1:6" x14ac:dyDescent="0.2">
      <c r="A11838" s="202" t="s">
        <v>19425</v>
      </c>
      <c r="B11838" s="203">
        <v>772.54</v>
      </c>
      <c r="D11838" s="53" t="s">
        <v>17768</v>
      </c>
      <c r="E11838" s="55" t="s">
        <v>17767</v>
      </c>
      <c r="F11838" s="53" t="s">
        <v>1147</v>
      </c>
    </row>
    <row r="11839" spans="1:6" x14ac:dyDescent="0.2">
      <c r="A11839" s="202" t="s">
        <v>19427</v>
      </c>
      <c r="B11839" s="203">
        <v>716.18</v>
      </c>
      <c r="D11839" s="53" t="s">
        <v>17769</v>
      </c>
      <c r="E11839" s="55" t="s">
        <v>17770</v>
      </c>
      <c r="F11839" s="53" t="s">
        <v>1147</v>
      </c>
    </row>
    <row r="11840" spans="1:6" x14ac:dyDescent="0.2">
      <c r="A11840" s="202" t="s">
        <v>19428</v>
      </c>
      <c r="B11840" s="203">
        <v>495.54</v>
      </c>
      <c r="D11840" s="53" t="s">
        <v>17771</v>
      </c>
      <c r="E11840" s="55" t="s">
        <v>17770</v>
      </c>
      <c r="F11840" s="53" t="s">
        <v>1147</v>
      </c>
    </row>
    <row r="11841" spans="1:6" x14ac:dyDescent="0.2">
      <c r="A11841" s="202" t="s">
        <v>19430</v>
      </c>
      <c r="B11841" s="203">
        <v>442.31</v>
      </c>
      <c r="D11841" s="53" t="s">
        <v>17772</v>
      </c>
      <c r="E11841" s="55" t="s">
        <v>17773</v>
      </c>
      <c r="F11841" s="53" t="s">
        <v>1147</v>
      </c>
    </row>
    <row r="11842" spans="1:6" x14ac:dyDescent="0.2">
      <c r="A11842" s="202" t="s">
        <v>35609</v>
      </c>
      <c r="B11842" s="203">
        <v>69.63</v>
      </c>
      <c r="D11842" s="53" t="s">
        <v>17774</v>
      </c>
      <c r="E11842" s="55" t="s">
        <v>17773</v>
      </c>
      <c r="F11842" s="53" t="s">
        <v>1147</v>
      </c>
    </row>
    <row r="11843" spans="1:6" x14ac:dyDescent="0.2">
      <c r="A11843" s="202" t="s">
        <v>35610</v>
      </c>
      <c r="B11843" s="203">
        <v>67.599999999999994</v>
      </c>
      <c r="D11843" s="53" t="s">
        <v>17775</v>
      </c>
      <c r="E11843" s="55" t="s">
        <v>17776</v>
      </c>
      <c r="F11843" s="53" t="s">
        <v>1147</v>
      </c>
    </row>
    <row r="11844" spans="1:6" x14ac:dyDescent="0.2">
      <c r="A11844" s="202" t="s">
        <v>19431</v>
      </c>
      <c r="B11844" s="203">
        <v>76.73</v>
      </c>
      <c r="D11844" s="53" t="s">
        <v>17777</v>
      </c>
      <c r="E11844" s="55" t="s">
        <v>17776</v>
      </c>
      <c r="F11844" s="53" t="s">
        <v>1147</v>
      </c>
    </row>
    <row r="11845" spans="1:6" x14ac:dyDescent="0.2">
      <c r="A11845" s="202" t="s">
        <v>19433</v>
      </c>
      <c r="B11845" s="203">
        <v>73.599999999999994</v>
      </c>
      <c r="D11845" s="53" t="s">
        <v>17778</v>
      </c>
      <c r="E11845" s="55" t="s">
        <v>17779</v>
      </c>
      <c r="F11845" s="53" t="s">
        <v>1147</v>
      </c>
    </row>
    <row r="11846" spans="1:6" x14ac:dyDescent="0.2">
      <c r="A11846" s="202" t="s">
        <v>19434</v>
      </c>
      <c r="B11846" s="203">
        <v>67.86</v>
      </c>
      <c r="D11846" s="53" t="s">
        <v>17780</v>
      </c>
      <c r="E11846" s="55" t="s">
        <v>17779</v>
      </c>
      <c r="F11846" s="53" t="s">
        <v>1147</v>
      </c>
    </row>
    <row r="11847" spans="1:6" x14ac:dyDescent="0.2">
      <c r="A11847" s="202" t="s">
        <v>19436</v>
      </c>
      <c r="B11847" s="203">
        <v>64.72</v>
      </c>
      <c r="D11847" s="53" t="s">
        <v>17781</v>
      </c>
      <c r="E11847" s="55" t="s">
        <v>17782</v>
      </c>
      <c r="F11847" s="53" t="s">
        <v>1147</v>
      </c>
    </row>
    <row r="11848" spans="1:6" x14ac:dyDescent="0.2">
      <c r="A11848" s="202" t="s">
        <v>19437</v>
      </c>
      <c r="B11848" s="203">
        <v>58.98</v>
      </c>
      <c r="D11848" s="53" t="s">
        <v>17783</v>
      </c>
      <c r="E11848" s="55" t="s">
        <v>17782</v>
      </c>
      <c r="F11848" s="53" t="s">
        <v>1147</v>
      </c>
    </row>
    <row r="11849" spans="1:6" x14ac:dyDescent="0.2">
      <c r="A11849" s="202" t="s">
        <v>19439</v>
      </c>
      <c r="B11849" s="203">
        <v>55.85</v>
      </c>
      <c r="D11849" s="53" t="s">
        <v>17784</v>
      </c>
      <c r="E11849" s="55" t="s">
        <v>17785</v>
      </c>
      <c r="F11849" s="53" t="s">
        <v>1147</v>
      </c>
    </row>
    <row r="11850" spans="1:6" x14ac:dyDescent="0.2">
      <c r="A11850" s="202" t="s">
        <v>19440</v>
      </c>
      <c r="B11850" s="203">
        <v>249.76</v>
      </c>
      <c r="D11850" s="53" t="s">
        <v>17786</v>
      </c>
      <c r="E11850" s="55" t="s">
        <v>17785</v>
      </c>
      <c r="F11850" s="53" t="s">
        <v>1147</v>
      </c>
    </row>
    <row r="11851" spans="1:6" x14ac:dyDescent="0.2">
      <c r="A11851" s="202" t="s">
        <v>19442</v>
      </c>
      <c r="B11851" s="203">
        <v>242.21</v>
      </c>
      <c r="D11851" s="53" t="s">
        <v>17787</v>
      </c>
      <c r="E11851" s="55" t="s">
        <v>17788</v>
      </c>
      <c r="F11851" s="53" t="s">
        <v>1147</v>
      </c>
    </row>
    <row r="11852" spans="1:6" x14ac:dyDescent="0.2">
      <c r="A11852" s="202" t="s">
        <v>19443</v>
      </c>
      <c r="B11852" s="203">
        <v>46</v>
      </c>
      <c r="D11852" s="53" t="s">
        <v>17789</v>
      </c>
      <c r="E11852" s="55" t="s">
        <v>17788</v>
      </c>
      <c r="F11852" s="53" t="s">
        <v>1147</v>
      </c>
    </row>
    <row r="11853" spans="1:6" x14ac:dyDescent="0.2">
      <c r="A11853" s="202" t="s">
        <v>19445</v>
      </c>
      <c r="B11853" s="203">
        <v>42.87</v>
      </c>
      <c r="D11853" s="53" t="s">
        <v>17790</v>
      </c>
      <c r="E11853" s="55" t="s">
        <v>17791</v>
      </c>
      <c r="F11853" s="53" t="s">
        <v>1147</v>
      </c>
    </row>
    <row r="11854" spans="1:6" x14ac:dyDescent="0.2">
      <c r="A11854" s="202" t="s">
        <v>19446</v>
      </c>
      <c r="B11854" s="203">
        <v>686.41</v>
      </c>
      <c r="D11854" s="53" t="s">
        <v>17792</v>
      </c>
      <c r="E11854" s="55" t="s">
        <v>17791</v>
      </c>
      <c r="F11854" s="53" t="s">
        <v>1147</v>
      </c>
    </row>
    <row r="11855" spans="1:6" x14ac:dyDescent="0.2">
      <c r="A11855" s="202" t="s">
        <v>19448</v>
      </c>
      <c r="B11855" s="203">
        <v>673.89</v>
      </c>
      <c r="D11855" s="53" t="s">
        <v>17793</v>
      </c>
      <c r="E11855" s="55" t="s">
        <v>17794</v>
      </c>
      <c r="F11855" s="53" t="s">
        <v>1147</v>
      </c>
    </row>
    <row r="11856" spans="1:6" x14ac:dyDescent="0.2">
      <c r="A11856" s="202" t="s">
        <v>19449</v>
      </c>
      <c r="B11856" s="203">
        <v>1580.19</v>
      </c>
      <c r="D11856" s="53" t="s">
        <v>17795</v>
      </c>
      <c r="E11856" s="55" t="s">
        <v>17794</v>
      </c>
      <c r="F11856" s="53" t="s">
        <v>1147</v>
      </c>
    </row>
    <row r="11857" spans="1:6" x14ac:dyDescent="0.2">
      <c r="A11857" s="202" t="s">
        <v>19451</v>
      </c>
      <c r="B11857" s="203">
        <v>1570.8</v>
      </c>
      <c r="D11857" s="53" t="s">
        <v>17796</v>
      </c>
      <c r="E11857" s="55" t="s">
        <v>17797</v>
      </c>
      <c r="F11857" s="53" t="s">
        <v>1147</v>
      </c>
    </row>
    <row r="11858" spans="1:6" x14ac:dyDescent="0.2">
      <c r="A11858" s="202" t="s">
        <v>19452</v>
      </c>
      <c r="B11858" s="203">
        <v>810.4</v>
      </c>
      <c r="D11858" s="53" t="s">
        <v>17798</v>
      </c>
      <c r="E11858" s="55" t="s">
        <v>17797</v>
      </c>
      <c r="F11858" s="53" t="s">
        <v>1147</v>
      </c>
    </row>
    <row r="11859" spans="1:6" x14ac:dyDescent="0.2">
      <c r="A11859" s="202" t="s">
        <v>19454</v>
      </c>
      <c r="B11859" s="203">
        <v>791.62</v>
      </c>
      <c r="D11859" s="53" t="s">
        <v>17799</v>
      </c>
      <c r="E11859" s="55" t="s">
        <v>17800</v>
      </c>
      <c r="F11859" s="53" t="s">
        <v>1147</v>
      </c>
    </row>
    <row r="11860" spans="1:6" x14ac:dyDescent="0.2">
      <c r="A11860" s="202" t="s">
        <v>19455</v>
      </c>
      <c r="B11860" s="203">
        <v>388.05</v>
      </c>
      <c r="D11860" s="53" t="s">
        <v>17801</v>
      </c>
      <c r="E11860" s="55" t="s">
        <v>17800</v>
      </c>
      <c r="F11860" s="53" t="s">
        <v>1147</v>
      </c>
    </row>
    <row r="11861" spans="1:6" x14ac:dyDescent="0.2">
      <c r="A11861" s="202" t="s">
        <v>19457</v>
      </c>
      <c r="B11861" s="203">
        <v>363</v>
      </c>
      <c r="D11861" s="53" t="s">
        <v>17802</v>
      </c>
      <c r="E11861" s="55" t="s">
        <v>17803</v>
      </c>
      <c r="F11861" s="53" t="s">
        <v>1147</v>
      </c>
    </row>
    <row r="11862" spans="1:6" x14ac:dyDescent="0.2">
      <c r="A11862" s="202" t="s">
        <v>19458</v>
      </c>
      <c r="B11862" s="203">
        <v>64.66</v>
      </c>
      <c r="D11862" s="53" t="s">
        <v>17804</v>
      </c>
      <c r="E11862" s="55" t="s">
        <v>17803</v>
      </c>
      <c r="F11862" s="53" t="s">
        <v>1147</v>
      </c>
    </row>
    <row r="11863" spans="1:6" x14ac:dyDescent="0.2">
      <c r="A11863" s="202" t="s">
        <v>19460</v>
      </c>
      <c r="B11863" s="203">
        <v>63.91</v>
      </c>
      <c r="D11863" s="53" t="s">
        <v>17805</v>
      </c>
      <c r="E11863" s="55" t="s">
        <v>17806</v>
      </c>
      <c r="F11863" s="53" t="s">
        <v>1147</v>
      </c>
    </row>
    <row r="11864" spans="1:6" x14ac:dyDescent="0.2">
      <c r="A11864" s="202" t="s">
        <v>19461</v>
      </c>
      <c r="B11864" s="203">
        <v>11.58</v>
      </c>
      <c r="D11864" s="53" t="s">
        <v>17807</v>
      </c>
      <c r="E11864" s="55" t="s">
        <v>17806</v>
      </c>
      <c r="F11864" s="53" t="s">
        <v>1147</v>
      </c>
    </row>
    <row r="11865" spans="1:6" x14ac:dyDescent="0.2">
      <c r="A11865" s="202" t="s">
        <v>19463</v>
      </c>
      <c r="B11865" s="203">
        <v>10.92</v>
      </c>
      <c r="D11865" s="53" t="s">
        <v>17808</v>
      </c>
      <c r="E11865" s="55" t="s">
        <v>17809</v>
      </c>
      <c r="F11865" s="53" t="s">
        <v>1147</v>
      </c>
    </row>
    <row r="11866" spans="1:6" x14ac:dyDescent="0.2">
      <c r="A11866" s="202" t="s">
        <v>19464</v>
      </c>
      <c r="B11866" s="203">
        <v>755.89</v>
      </c>
      <c r="D11866" s="53" t="s">
        <v>17810</v>
      </c>
      <c r="E11866" s="55" t="s">
        <v>17809</v>
      </c>
      <c r="F11866" s="53" t="s">
        <v>1147</v>
      </c>
    </row>
    <row r="11867" spans="1:6" x14ac:dyDescent="0.2">
      <c r="A11867" s="202" t="s">
        <v>19466</v>
      </c>
      <c r="B11867" s="203">
        <v>701.09</v>
      </c>
      <c r="D11867" s="53" t="s">
        <v>17811</v>
      </c>
      <c r="E11867" s="55" t="s">
        <v>17812</v>
      </c>
      <c r="F11867" s="53" t="s">
        <v>1147</v>
      </c>
    </row>
    <row r="11868" spans="1:6" x14ac:dyDescent="0.2">
      <c r="A11868" s="202" t="s">
        <v>19467</v>
      </c>
      <c r="B11868" s="203">
        <v>853.79</v>
      </c>
      <c r="D11868" s="53" t="s">
        <v>17813</v>
      </c>
      <c r="E11868" s="55" t="s">
        <v>17812</v>
      </c>
      <c r="F11868" s="53" t="s">
        <v>1147</v>
      </c>
    </row>
    <row r="11869" spans="1:6" x14ac:dyDescent="0.2">
      <c r="A11869" s="202" t="s">
        <v>19469</v>
      </c>
      <c r="B11869" s="203">
        <v>796.17</v>
      </c>
      <c r="D11869" s="53" t="s">
        <v>17814</v>
      </c>
      <c r="E11869" s="55" t="s">
        <v>17815</v>
      </c>
      <c r="F11869" s="53" t="s">
        <v>1147</v>
      </c>
    </row>
    <row r="11870" spans="1:6" x14ac:dyDescent="0.2">
      <c r="A11870" s="202" t="s">
        <v>19470</v>
      </c>
      <c r="B11870" s="203">
        <v>1146.8699999999999</v>
      </c>
      <c r="D11870" s="53" t="s">
        <v>17816</v>
      </c>
      <c r="E11870" s="55" t="s">
        <v>17815</v>
      </c>
      <c r="F11870" s="53" t="s">
        <v>1147</v>
      </c>
    </row>
    <row r="11871" spans="1:6" x14ac:dyDescent="0.2">
      <c r="A11871" s="202" t="s">
        <v>19472</v>
      </c>
      <c r="B11871" s="203">
        <v>1134.3499999999999</v>
      </c>
      <c r="D11871" s="53" t="s">
        <v>17817</v>
      </c>
      <c r="E11871" s="55" t="s">
        <v>17818</v>
      </c>
      <c r="F11871" s="53" t="s">
        <v>1147</v>
      </c>
    </row>
    <row r="11872" spans="1:6" x14ac:dyDescent="0.2">
      <c r="A11872" s="202" t="s">
        <v>19473</v>
      </c>
      <c r="B11872" s="203">
        <v>488.94</v>
      </c>
      <c r="D11872" s="53" t="s">
        <v>17819</v>
      </c>
      <c r="E11872" s="55" t="s">
        <v>17818</v>
      </c>
      <c r="F11872" s="53" t="s">
        <v>1147</v>
      </c>
    </row>
    <row r="11873" spans="1:6" x14ac:dyDescent="0.2">
      <c r="A11873" s="202" t="s">
        <v>19475</v>
      </c>
      <c r="B11873" s="203">
        <v>479.55</v>
      </c>
      <c r="D11873" s="53" t="s">
        <v>17820</v>
      </c>
      <c r="E11873" s="55" t="s">
        <v>17821</v>
      </c>
      <c r="F11873" s="53" t="s">
        <v>1147</v>
      </c>
    </row>
    <row r="11874" spans="1:6" x14ac:dyDescent="0.2">
      <c r="A11874" s="202" t="s">
        <v>19476</v>
      </c>
      <c r="B11874" s="203">
        <v>519.57000000000005</v>
      </c>
      <c r="D11874" s="53" t="s">
        <v>17822</v>
      </c>
      <c r="E11874" s="55" t="s">
        <v>17821</v>
      </c>
      <c r="F11874" s="53" t="s">
        <v>1147</v>
      </c>
    </row>
    <row r="11875" spans="1:6" x14ac:dyDescent="0.2">
      <c r="A11875" s="202" t="s">
        <v>19478</v>
      </c>
      <c r="B11875" s="203">
        <v>510.17</v>
      </c>
      <c r="D11875" s="53" t="s">
        <v>17823</v>
      </c>
      <c r="E11875" s="55" t="s">
        <v>17824</v>
      </c>
      <c r="F11875" s="53" t="s">
        <v>1147</v>
      </c>
    </row>
    <row r="11876" spans="1:6" x14ac:dyDescent="0.2">
      <c r="A11876" s="202" t="s">
        <v>19479</v>
      </c>
      <c r="B11876" s="203">
        <v>524.30999999999995</v>
      </c>
      <c r="D11876" s="53" t="s">
        <v>17825</v>
      </c>
      <c r="E11876" s="55" t="s">
        <v>17824</v>
      </c>
      <c r="F11876" s="53" t="s">
        <v>1147</v>
      </c>
    </row>
    <row r="11877" spans="1:6" x14ac:dyDescent="0.2">
      <c r="A11877" s="202" t="s">
        <v>19481</v>
      </c>
      <c r="B11877" s="203">
        <v>514.91999999999996</v>
      </c>
      <c r="D11877" s="53" t="s">
        <v>17826</v>
      </c>
      <c r="E11877" s="55" t="s">
        <v>17827</v>
      </c>
      <c r="F11877" s="53" t="s">
        <v>1147</v>
      </c>
    </row>
    <row r="11878" spans="1:6" x14ac:dyDescent="0.2">
      <c r="A11878" s="202" t="s">
        <v>19482</v>
      </c>
      <c r="B11878" s="203">
        <v>635.02</v>
      </c>
      <c r="D11878" s="53" t="s">
        <v>17828</v>
      </c>
      <c r="E11878" s="55" t="s">
        <v>17827</v>
      </c>
      <c r="F11878" s="53" t="s">
        <v>1147</v>
      </c>
    </row>
    <row r="11879" spans="1:6" x14ac:dyDescent="0.2">
      <c r="A11879" s="202" t="s">
        <v>19484</v>
      </c>
      <c r="B11879" s="203">
        <v>625.63</v>
      </c>
      <c r="D11879" s="53" t="s">
        <v>17829</v>
      </c>
      <c r="E11879" s="55" t="s">
        <v>17830</v>
      </c>
      <c r="F11879" s="53" t="s">
        <v>1147</v>
      </c>
    </row>
    <row r="11880" spans="1:6" x14ac:dyDescent="0.2">
      <c r="A11880" s="202" t="s">
        <v>19485</v>
      </c>
      <c r="B11880" s="203">
        <v>663.28</v>
      </c>
      <c r="D11880" s="53" t="s">
        <v>17831</v>
      </c>
      <c r="E11880" s="55" t="s">
        <v>17830</v>
      </c>
      <c r="F11880" s="53" t="s">
        <v>1147</v>
      </c>
    </row>
    <row r="11881" spans="1:6" x14ac:dyDescent="0.2">
      <c r="A11881" s="202" t="s">
        <v>19487</v>
      </c>
      <c r="B11881" s="203">
        <v>650.76</v>
      </c>
      <c r="D11881" s="53" t="s">
        <v>17832</v>
      </c>
      <c r="E11881" s="55" t="s">
        <v>17833</v>
      </c>
      <c r="F11881" s="53" t="s">
        <v>1147</v>
      </c>
    </row>
    <row r="11882" spans="1:6" x14ac:dyDescent="0.2">
      <c r="A11882" s="202" t="s">
        <v>19488</v>
      </c>
      <c r="B11882" s="203">
        <v>1307.69</v>
      </c>
      <c r="D11882" s="53" t="s">
        <v>17834</v>
      </c>
      <c r="E11882" s="55" t="s">
        <v>17833</v>
      </c>
      <c r="F11882" s="53" t="s">
        <v>1147</v>
      </c>
    </row>
    <row r="11883" spans="1:6" x14ac:dyDescent="0.2">
      <c r="A11883" s="202" t="s">
        <v>19490</v>
      </c>
      <c r="B11883" s="203">
        <v>1295.1600000000001</v>
      </c>
      <c r="D11883" s="53" t="s">
        <v>17835</v>
      </c>
      <c r="E11883" s="55" t="s">
        <v>17836</v>
      </c>
      <c r="F11883" s="53" t="s">
        <v>1147</v>
      </c>
    </row>
    <row r="11884" spans="1:6" x14ac:dyDescent="0.2">
      <c r="A11884" s="202" t="s">
        <v>19491</v>
      </c>
      <c r="B11884" s="203">
        <v>359.4</v>
      </c>
      <c r="D11884" s="53" t="s">
        <v>17837</v>
      </c>
      <c r="E11884" s="55" t="s">
        <v>17836</v>
      </c>
      <c r="F11884" s="53" t="s">
        <v>1147</v>
      </c>
    </row>
    <row r="11885" spans="1:6" x14ac:dyDescent="0.2">
      <c r="A11885" s="202" t="s">
        <v>19493</v>
      </c>
      <c r="B11885" s="203">
        <v>350</v>
      </c>
      <c r="D11885" s="53" t="s">
        <v>17838</v>
      </c>
      <c r="E11885" s="55" t="s">
        <v>17839</v>
      </c>
      <c r="F11885" s="53" t="s">
        <v>1147</v>
      </c>
    </row>
    <row r="11886" spans="1:6" x14ac:dyDescent="0.2">
      <c r="A11886" s="202" t="s">
        <v>19494</v>
      </c>
      <c r="B11886" s="203">
        <v>488.9</v>
      </c>
      <c r="D11886" s="53" t="s">
        <v>17840</v>
      </c>
      <c r="E11886" s="55" t="s">
        <v>17839</v>
      </c>
      <c r="F11886" s="53" t="s">
        <v>1147</v>
      </c>
    </row>
    <row r="11887" spans="1:6" x14ac:dyDescent="0.2">
      <c r="A11887" s="202" t="s">
        <v>19496</v>
      </c>
      <c r="B11887" s="203">
        <v>479.5</v>
      </c>
      <c r="D11887" s="53" t="s">
        <v>17841</v>
      </c>
      <c r="E11887" s="55" t="s">
        <v>17842</v>
      </c>
      <c r="F11887" s="53" t="s">
        <v>1147</v>
      </c>
    </row>
    <row r="11888" spans="1:6" x14ac:dyDescent="0.2">
      <c r="A11888" s="202" t="s">
        <v>19497</v>
      </c>
      <c r="B11888" s="203">
        <v>138.84</v>
      </c>
      <c r="D11888" s="53" t="s">
        <v>17843</v>
      </c>
      <c r="E11888" s="55" t="s">
        <v>17842</v>
      </c>
      <c r="F11888" s="53" t="s">
        <v>1147</v>
      </c>
    </row>
    <row r="11889" spans="1:6" x14ac:dyDescent="0.2">
      <c r="A11889" s="202" t="s">
        <v>19499</v>
      </c>
      <c r="B11889" s="203">
        <v>136.43</v>
      </c>
      <c r="D11889" s="53" t="s">
        <v>17844</v>
      </c>
      <c r="E11889" s="55" t="s">
        <v>17845</v>
      </c>
      <c r="F11889" s="53" t="s">
        <v>1147</v>
      </c>
    </row>
    <row r="11890" spans="1:6" x14ac:dyDescent="0.2">
      <c r="A11890" s="202" t="s">
        <v>19500</v>
      </c>
      <c r="B11890" s="203">
        <v>193.7</v>
      </c>
      <c r="D11890" s="53" t="s">
        <v>17846</v>
      </c>
      <c r="E11890" s="55" t="s">
        <v>17845</v>
      </c>
      <c r="F11890" s="53" t="s">
        <v>1147</v>
      </c>
    </row>
    <row r="11891" spans="1:6" x14ac:dyDescent="0.2">
      <c r="A11891" s="202" t="s">
        <v>19502</v>
      </c>
      <c r="B11891" s="203">
        <v>190.42</v>
      </c>
      <c r="D11891" s="53" t="s">
        <v>17847</v>
      </c>
      <c r="E11891" s="55" t="s">
        <v>17848</v>
      </c>
      <c r="F11891" s="53" t="s">
        <v>1147</v>
      </c>
    </row>
    <row r="11892" spans="1:6" x14ac:dyDescent="0.2">
      <c r="A11892" s="202" t="s">
        <v>19503</v>
      </c>
      <c r="B11892" s="203">
        <v>218.77</v>
      </c>
      <c r="D11892" s="53" t="s">
        <v>17849</v>
      </c>
      <c r="E11892" s="55" t="s">
        <v>17848</v>
      </c>
      <c r="F11892" s="53" t="s">
        <v>1147</v>
      </c>
    </row>
    <row r="11893" spans="1:6" x14ac:dyDescent="0.2">
      <c r="A11893" s="202" t="s">
        <v>19505</v>
      </c>
      <c r="B11893" s="203">
        <v>215.14</v>
      </c>
      <c r="D11893" s="53" t="s">
        <v>17850</v>
      </c>
      <c r="E11893" s="55" t="s">
        <v>17851</v>
      </c>
      <c r="F11893" s="53" t="s">
        <v>1147</v>
      </c>
    </row>
    <row r="11894" spans="1:6" x14ac:dyDescent="0.2">
      <c r="A11894" s="202" t="s">
        <v>19506</v>
      </c>
      <c r="B11894" s="203">
        <v>245.3</v>
      </c>
      <c r="D11894" s="53" t="s">
        <v>17852</v>
      </c>
      <c r="E11894" s="55" t="s">
        <v>17851</v>
      </c>
      <c r="F11894" s="53" t="s">
        <v>1147</v>
      </c>
    </row>
    <row r="11895" spans="1:6" x14ac:dyDescent="0.2">
      <c r="A11895" s="202" t="s">
        <v>19508</v>
      </c>
      <c r="B11895" s="203">
        <v>241.23</v>
      </c>
      <c r="D11895" s="53" t="s">
        <v>17853</v>
      </c>
      <c r="E11895" s="55" t="s">
        <v>17854</v>
      </c>
      <c r="F11895" s="53" t="s">
        <v>1147</v>
      </c>
    </row>
    <row r="11896" spans="1:6" x14ac:dyDescent="0.2">
      <c r="A11896" s="202" t="s">
        <v>19509</v>
      </c>
      <c r="B11896" s="203">
        <v>236.98</v>
      </c>
      <c r="D11896" s="53" t="s">
        <v>17855</v>
      </c>
      <c r="E11896" s="55" t="s">
        <v>17854</v>
      </c>
      <c r="F11896" s="53" t="s">
        <v>1147</v>
      </c>
    </row>
    <row r="11897" spans="1:6" x14ac:dyDescent="0.2">
      <c r="A11897" s="202" t="s">
        <v>19511</v>
      </c>
      <c r="B11897" s="203">
        <v>232.31</v>
      </c>
      <c r="D11897" s="53" t="s">
        <v>17856</v>
      </c>
      <c r="E11897" s="55" t="s">
        <v>17857</v>
      </c>
      <c r="F11897" s="53" t="s">
        <v>1147</v>
      </c>
    </row>
    <row r="11898" spans="1:6" x14ac:dyDescent="0.2">
      <c r="A11898" s="202" t="s">
        <v>19515</v>
      </c>
      <c r="B11898" s="203">
        <v>259.58</v>
      </c>
      <c r="D11898" s="53" t="s">
        <v>17858</v>
      </c>
      <c r="E11898" s="55" t="s">
        <v>17857</v>
      </c>
      <c r="F11898" s="53" t="s">
        <v>1147</v>
      </c>
    </row>
    <row r="11899" spans="1:6" x14ac:dyDescent="0.2">
      <c r="A11899" s="202" t="s">
        <v>19517</v>
      </c>
      <c r="B11899" s="203">
        <v>255.14</v>
      </c>
      <c r="D11899" s="53" t="s">
        <v>17859</v>
      </c>
      <c r="E11899" s="55" t="s">
        <v>17860</v>
      </c>
      <c r="F11899" s="53" t="s">
        <v>1147</v>
      </c>
    </row>
    <row r="11900" spans="1:6" x14ac:dyDescent="0.2">
      <c r="A11900" s="202" t="s">
        <v>19518</v>
      </c>
      <c r="B11900" s="203">
        <v>329.04</v>
      </c>
      <c r="D11900" s="53" t="s">
        <v>17861</v>
      </c>
      <c r="E11900" s="55" t="s">
        <v>17860</v>
      </c>
      <c r="F11900" s="53" t="s">
        <v>1147</v>
      </c>
    </row>
    <row r="11901" spans="1:6" x14ac:dyDescent="0.2">
      <c r="A11901" s="202" t="s">
        <v>19520</v>
      </c>
      <c r="B11901" s="203">
        <v>323.02</v>
      </c>
      <c r="D11901" s="53" t="s">
        <v>17862</v>
      </c>
      <c r="E11901" s="55" t="s">
        <v>17863</v>
      </c>
      <c r="F11901" s="53" t="s">
        <v>1147</v>
      </c>
    </row>
    <row r="11902" spans="1:6" x14ac:dyDescent="0.2">
      <c r="A11902" s="202" t="s">
        <v>19521</v>
      </c>
      <c r="B11902" s="203">
        <v>376.52</v>
      </c>
      <c r="D11902" s="53" t="s">
        <v>17864</v>
      </c>
      <c r="E11902" s="55" t="s">
        <v>17863</v>
      </c>
      <c r="F11902" s="53" t="s">
        <v>1147</v>
      </c>
    </row>
    <row r="11903" spans="1:6" x14ac:dyDescent="0.2">
      <c r="A11903" s="202" t="s">
        <v>19523</v>
      </c>
      <c r="B11903" s="203">
        <v>369.35</v>
      </c>
      <c r="D11903" s="53" t="s">
        <v>17865</v>
      </c>
      <c r="E11903" s="55" t="s">
        <v>17866</v>
      </c>
      <c r="F11903" s="53" t="s">
        <v>1147</v>
      </c>
    </row>
    <row r="11904" spans="1:6" x14ac:dyDescent="0.2">
      <c r="A11904" s="202" t="s">
        <v>19527</v>
      </c>
      <c r="B11904" s="203">
        <v>326.5</v>
      </c>
      <c r="D11904" s="53" t="s">
        <v>17867</v>
      </c>
      <c r="E11904" s="55" t="s">
        <v>17866</v>
      </c>
      <c r="F11904" s="53" t="s">
        <v>1147</v>
      </c>
    </row>
    <row r="11905" spans="1:6" x14ac:dyDescent="0.2">
      <c r="A11905" s="202" t="s">
        <v>19529</v>
      </c>
      <c r="B11905" s="203">
        <v>315.52</v>
      </c>
      <c r="D11905" s="53" t="s">
        <v>17868</v>
      </c>
      <c r="E11905" s="55" t="s">
        <v>17869</v>
      </c>
      <c r="F11905" s="53" t="s">
        <v>1147</v>
      </c>
    </row>
    <row r="11906" spans="1:6" x14ac:dyDescent="0.2">
      <c r="A11906" s="202" t="s">
        <v>19530</v>
      </c>
      <c r="B11906" s="203">
        <v>376.19</v>
      </c>
      <c r="D11906" s="53" t="s">
        <v>17870</v>
      </c>
      <c r="E11906" s="55" t="s">
        <v>17869</v>
      </c>
      <c r="F11906" s="53" t="s">
        <v>1147</v>
      </c>
    </row>
    <row r="11907" spans="1:6" x14ac:dyDescent="0.2">
      <c r="A11907" s="202" t="s">
        <v>19532</v>
      </c>
      <c r="B11907" s="203">
        <v>363.67</v>
      </c>
      <c r="D11907" s="53" t="s">
        <v>17871</v>
      </c>
      <c r="E11907" s="55" t="s">
        <v>17872</v>
      </c>
      <c r="F11907" s="53" t="s">
        <v>1147</v>
      </c>
    </row>
    <row r="11908" spans="1:6" x14ac:dyDescent="0.2">
      <c r="A11908" s="202" t="s">
        <v>19533</v>
      </c>
      <c r="B11908" s="203">
        <v>165.56</v>
      </c>
      <c r="D11908" s="53" t="s">
        <v>17873</v>
      </c>
      <c r="E11908" s="55" t="s">
        <v>17872</v>
      </c>
      <c r="F11908" s="53" t="s">
        <v>1147</v>
      </c>
    </row>
    <row r="11909" spans="1:6" x14ac:dyDescent="0.2">
      <c r="A11909" s="202" t="s">
        <v>19535</v>
      </c>
      <c r="B11909" s="203">
        <v>158.04</v>
      </c>
      <c r="D11909" s="53" t="s">
        <v>17874</v>
      </c>
      <c r="E11909" s="55" t="s">
        <v>17875</v>
      </c>
      <c r="F11909" s="53" t="s">
        <v>1147</v>
      </c>
    </row>
    <row r="11910" spans="1:6" x14ac:dyDescent="0.2">
      <c r="A11910" s="202" t="s">
        <v>19536</v>
      </c>
      <c r="B11910" s="203">
        <v>189.99</v>
      </c>
      <c r="D11910" s="53" t="s">
        <v>17876</v>
      </c>
      <c r="E11910" s="55" t="s">
        <v>17875</v>
      </c>
      <c r="F11910" s="53" t="s">
        <v>1147</v>
      </c>
    </row>
    <row r="11911" spans="1:6" x14ac:dyDescent="0.2">
      <c r="A11911" s="202" t="s">
        <v>19538</v>
      </c>
      <c r="B11911" s="203">
        <v>182.47</v>
      </c>
      <c r="D11911" s="53" t="s">
        <v>17877</v>
      </c>
      <c r="E11911" s="55" t="s">
        <v>17878</v>
      </c>
      <c r="F11911" s="53" t="s">
        <v>1147</v>
      </c>
    </row>
    <row r="11912" spans="1:6" x14ac:dyDescent="0.2">
      <c r="A11912" s="202" t="s">
        <v>19539</v>
      </c>
      <c r="B11912" s="203">
        <v>247.14</v>
      </c>
      <c r="D11912" s="53" t="s">
        <v>17879</v>
      </c>
      <c r="E11912" s="55" t="s">
        <v>17878</v>
      </c>
      <c r="F11912" s="53" t="s">
        <v>1147</v>
      </c>
    </row>
    <row r="11913" spans="1:6" x14ac:dyDescent="0.2">
      <c r="A11913" s="202" t="s">
        <v>19541</v>
      </c>
      <c r="B11913" s="203">
        <v>237.75</v>
      </c>
      <c r="D11913" s="53" t="s">
        <v>17880</v>
      </c>
      <c r="E11913" s="55" t="s">
        <v>17881</v>
      </c>
      <c r="F11913" s="53" t="s">
        <v>1147</v>
      </c>
    </row>
    <row r="11914" spans="1:6" x14ac:dyDescent="0.2">
      <c r="A11914" s="202" t="s">
        <v>19542</v>
      </c>
      <c r="B11914" s="203">
        <v>380.9</v>
      </c>
      <c r="D11914" s="53" t="s">
        <v>17882</v>
      </c>
      <c r="E11914" s="55" t="s">
        <v>17881</v>
      </c>
      <c r="F11914" s="53" t="s">
        <v>1147</v>
      </c>
    </row>
    <row r="11915" spans="1:6" x14ac:dyDescent="0.2">
      <c r="A11915" s="202" t="s">
        <v>19544</v>
      </c>
      <c r="B11915" s="203">
        <v>374.64</v>
      </c>
      <c r="D11915" s="53" t="s">
        <v>17883</v>
      </c>
      <c r="E11915" s="55" t="s">
        <v>17884</v>
      </c>
      <c r="F11915" s="53" t="s">
        <v>1147</v>
      </c>
    </row>
    <row r="11916" spans="1:6" x14ac:dyDescent="0.2">
      <c r="A11916" s="202" t="s">
        <v>19545</v>
      </c>
      <c r="B11916" s="203">
        <v>345.45</v>
      </c>
      <c r="D11916" s="53" t="s">
        <v>17885</v>
      </c>
      <c r="E11916" s="55" t="s">
        <v>17884</v>
      </c>
      <c r="F11916" s="53" t="s">
        <v>1147</v>
      </c>
    </row>
    <row r="11917" spans="1:6" x14ac:dyDescent="0.2">
      <c r="A11917" s="202" t="s">
        <v>19547</v>
      </c>
      <c r="B11917" s="203">
        <v>337.31</v>
      </c>
      <c r="D11917" s="53" t="s">
        <v>17886</v>
      </c>
      <c r="E11917" s="55" t="s">
        <v>17887</v>
      </c>
      <c r="F11917" s="53" t="s">
        <v>1147</v>
      </c>
    </row>
    <row r="11918" spans="1:6" x14ac:dyDescent="0.2">
      <c r="A11918" s="202" t="s">
        <v>19548</v>
      </c>
      <c r="B11918" s="203">
        <v>293.95999999999998</v>
      </c>
      <c r="D11918" s="53" t="s">
        <v>17888</v>
      </c>
      <c r="E11918" s="55" t="s">
        <v>17887</v>
      </c>
      <c r="F11918" s="53" t="s">
        <v>1147</v>
      </c>
    </row>
    <row r="11919" spans="1:6" x14ac:dyDescent="0.2">
      <c r="A11919" s="202" t="s">
        <v>19550</v>
      </c>
      <c r="B11919" s="203">
        <v>287.7</v>
      </c>
      <c r="D11919" s="53" t="s">
        <v>17889</v>
      </c>
      <c r="E11919" s="55" t="s">
        <v>17890</v>
      </c>
      <c r="F11919" s="53" t="s">
        <v>1147</v>
      </c>
    </row>
    <row r="11920" spans="1:6" x14ac:dyDescent="0.2">
      <c r="A11920" s="202" t="s">
        <v>19551</v>
      </c>
      <c r="B11920" s="203">
        <v>418.67</v>
      </c>
      <c r="D11920" s="53" t="s">
        <v>17891</v>
      </c>
      <c r="E11920" s="55" t="s">
        <v>17890</v>
      </c>
      <c r="F11920" s="53" t="s">
        <v>1147</v>
      </c>
    </row>
    <row r="11921" spans="1:6" x14ac:dyDescent="0.2">
      <c r="A11921" s="202" t="s">
        <v>19553</v>
      </c>
      <c r="B11921" s="203">
        <v>412.78</v>
      </c>
      <c r="D11921" s="53" t="s">
        <v>17892</v>
      </c>
      <c r="E11921" s="55" t="s">
        <v>17893</v>
      </c>
      <c r="F11921" s="53" t="s">
        <v>1147</v>
      </c>
    </row>
    <row r="11922" spans="1:6" x14ac:dyDescent="0.2">
      <c r="A11922" s="202" t="s">
        <v>19554</v>
      </c>
      <c r="B11922" s="203">
        <v>585.28</v>
      </c>
      <c r="D11922" s="53" t="s">
        <v>17894</v>
      </c>
      <c r="E11922" s="55" t="s">
        <v>17893</v>
      </c>
      <c r="F11922" s="53" t="s">
        <v>1147</v>
      </c>
    </row>
    <row r="11923" spans="1:6" x14ac:dyDescent="0.2">
      <c r="A11923" s="202" t="s">
        <v>19556</v>
      </c>
      <c r="B11923" s="203">
        <v>566.49</v>
      </c>
      <c r="D11923" s="53" t="s">
        <v>17895</v>
      </c>
      <c r="E11923" s="55" t="s">
        <v>17896</v>
      </c>
      <c r="F11923" s="53" t="s">
        <v>1147</v>
      </c>
    </row>
    <row r="11924" spans="1:6" x14ac:dyDescent="0.2">
      <c r="A11924" s="202" t="s">
        <v>19557</v>
      </c>
      <c r="B11924" s="203">
        <v>834.95</v>
      </c>
      <c r="D11924" s="53" t="s">
        <v>17897</v>
      </c>
      <c r="E11924" s="55" t="s">
        <v>17896</v>
      </c>
      <c r="F11924" s="53" t="s">
        <v>1147</v>
      </c>
    </row>
    <row r="11925" spans="1:6" x14ac:dyDescent="0.2">
      <c r="A11925" s="202" t="s">
        <v>19559</v>
      </c>
      <c r="B11925" s="203">
        <v>829.31</v>
      </c>
      <c r="D11925" s="53" t="s">
        <v>17898</v>
      </c>
      <c r="E11925" s="55" t="s">
        <v>17899</v>
      </c>
      <c r="F11925" s="53" t="s">
        <v>1147</v>
      </c>
    </row>
    <row r="11926" spans="1:6" x14ac:dyDescent="0.2">
      <c r="A11926" s="202" t="s">
        <v>19560</v>
      </c>
      <c r="B11926" s="203">
        <v>169.17</v>
      </c>
      <c r="D11926" s="53" t="s">
        <v>17900</v>
      </c>
      <c r="E11926" s="55" t="s">
        <v>17899</v>
      </c>
      <c r="F11926" s="53" t="s">
        <v>1147</v>
      </c>
    </row>
    <row r="11927" spans="1:6" x14ac:dyDescent="0.2">
      <c r="A11927" s="202" t="s">
        <v>19562</v>
      </c>
      <c r="B11927" s="203">
        <v>163.28</v>
      </c>
      <c r="D11927" s="53" t="s">
        <v>17901</v>
      </c>
      <c r="E11927" s="55" t="s">
        <v>17902</v>
      </c>
      <c r="F11927" s="53" t="s">
        <v>1147</v>
      </c>
    </row>
    <row r="11928" spans="1:6" x14ac:dyDescent="0.2">
      <c r="A11928" s="202" t="s">
        <v>19563</v>
      </c>
      <c r="B11928" s="203">
        <v>205.3</v>
      </c>
      <c r="D11928" s="53" t="s">
        <v>17903</v>
      </c>
      <c r="E11928" s="55" t="s">
        <v>17902</v>
      </c>
      <c r="F11928" s="53" t="s">
        <v>1147</v>
      </c>
    </row>
    <row r="11929" spans="1:6" x14ac:dyDescent="0.2">
      <c r="A11929" s="202" t="s">
        <v>19565</v>
      </c>
      <c r="B11929" s="203">
        <v>199.41</v>
      </c>
      <c r="D11929" s="53" t="s">
        <v>17904</v>
      </c>
      <c r="E11929" s="55" t="s">
        <v>17905</v>
      </c>
      <c r="F11929" s="53" t="s">
        <v>1147</v>
      </c>
    </row>
    <row r="11930" spans="1:6" x14ac:dyDescent="0.2">
      <c r="A11930" s="202" t="s">
        <v>19566</v>
      </c>
      <c r="B11930" s="203">
        <v>502.33</v>
      </c>
      <c r="D11930" s="53" t="s">
        <v>17906</v>
      </c>
      <c r="E11930" s="55" t="s">
        <v>17905</v>
      </c>
      <c r="F11930" s="53" t="s">
        <v>1147</v>
      </c>
    </row>
    <row r="11931" spans="1:6" x14ac:dyDescent="0.2">
      <c r="A11931" s="202" t="s">
        <v>19568</v>
      </c>
      <c r="B11931" s="203">
        <v>486.67</v>
      </c>
      <c r="D11931" s="53" t="s">
        <v>17907</v>
      </c>
      <c r="E11931" s="55" t="s">
        <v>17908</v>
      </c>
      <c r="F11931" s="53" t="s">
        <v>1147</v>
      </c>
    </row>
    <row r="11932" spans="1:6" x14ac:dyDescent="0.2">
      <c r="A11932" s="202" t="s">
        <v>19569</v>
      </c>
      <c r="B11932" s="203">
        <v>354.06</v>
      </c>
      <c r="D11932" s="53" t="s">
        <v>17909</v>
      </c>
      <c r="E11932" s="55" t="s">
        <v>17908</v>
      </c>
      <c r="F11932" s="53" t="s">
        <v>1147</v>
      </c>
    </row>
    <row r="11933" spans="1:6" x14ac:dyDescent="0.2">
      <c r="A11933" s="202" t="s">
        <v>19571</v>
      </c>
      <c r="B11933" s="203">
        <v>347.79</v>
      </c>
      <c r="D11933" s="53" t="s">
        <v>17910</v>
      </c>
      <c r="E11933" s="55" t="s">
        <v>17911</v>
      </c>
      <c r="F11933" s="53" t="s">
        <v>1147</v>
      </c>
    </row>
    <row r="11934" spans="1:6" x14ac:dyDescent="0.2">
      <c r="A11934" s="202" t="s">
        <v>19572</v>
      </c>
      <c r="B11934" s="203">
        <v>518.42999999999995</v>
      </c>
      <c r="D11934" s="53" t="s">
        <v>17912</v>
      </c>
      <c r="E11934" s="55" t="s">
        <v>17911</v>
      </c>
      <c r="F11934" s="53" t="s">
        <v>1147</v>
      </c>
    </row>
    <row r="11935" spans="1:6" x14ac:dyDescent="0.2">
      <c r="A11935" s="202" t="s">
        <v>19574</v>
      </c>
      <c r="B11935" s="203">
        <v>512.54</v>
      </c>
      <c r="D11935" s="53" t="s">
        <v>17913</v>
      </c>
      <c r="E11935" s="55" t="s">
        <v>17914</v>
      </c>
      <c r="F11935" s="53" t="s">
        <v>1147</v>
      </c>
    </row>
    <row r="11936" spans="1:6" x14ac:dyDescent="0.2">
      <c r="A11936" s="202" t="s">
        <v>19575</v>
      </c>
      <c r="B11936" s="203">
        <v>1714.14</v>
      </c>
      <c r="D11936" s="53" t="s">
        <v>17915</v>
      </c>
      <c r="E11936" s="55" t="s">
        <v>17914</v>
      </c>
      <c r="F11936" s="53" t="s">
        <v>1147</v>
      </c>
    </row>
    <row r="11937" spans="1:6" x14ac:dyDescent="0.2">
      <c r="A11937" s="202" t="s">
        <v>19577</v>
      </c>
      <c r="B11937" s="203">
        <v>1705.48</v>
      </c>
      <c r="D11937" s="53" t="s">
        <v>17916</v>
      </c>
      <c r="E11937" s="55" t="s">
        <v>17917</v>
      </c>
      <c r="F11937" s="53" t="s">
        <v>1147</v>
      </c>
    </row>
    <row r="11938" spans="1:6" x14ac:dyDescent="0.2">
      <c r="A11938" s="202" t="s">
        <v>19578</v>
      </c>
      <c r="B11938" s="203">
        <v>866.09</v>
      </c>
      <c r="D11938" s="53" t="s">
        <v>17918</v>
      </c>
      <c r="E11938" s="55" t="s">
        <v>17917</v>
      </c>
      <c r="F11938" s="53" t="s">
        <v>1147</v>
      </c>
    </row>
    <row r="11939" spans="1:6" x14ac:dyDescent="0.2">
      <c r="A11939" s="202" t="s">
        <v>19580</v>
      </c>
      <c r="B11939" s="203">
        <v>854.19</v>
      </c>
      <c r="D11939" s="53" t="s">
        <v>17919</v>
      </c>
      <c r="E11939" s="55" t="s">
        <v>17920</v>
      </c>
      <c r="F11939" s="53" t="s">
        <v>1147</v>
      </c>
    </row>
    <row r="11940" spans="1:6" x14ac:dyDescent="0.2">
      <c r="A11940" s="202" t="s">
        <v>19581</v>
      </c>
      <c r="B11940" s="203">
        <v>573.12</v>
      </c>
      <c r="D11940" s="53" t="s">
        <v>17921</v>
      </c>
      <c r="E11940" s="55" t="s">
        <v>17920</v>
      </c>
      <c r="F11940" s="53" t="s">
        <v>1147</v>
      </c>
    </row>
    <row r="11941" spans="1:6" x14ac:dyDescent="0.2">
      <c r="A11941" s="202" t="s">
        <v>19583</v>
      </c>
      <c r="B11941" s="203">
        <v>563.58000000000004</v>
      </c>
      <c r="D11941" s="53" t="s">
        <v>17922</v>
      </c>
      <c r="E11941" s="55" t="s">
        <v>17923</v>
      </c>
      <c r="F11941" s="53" t="s">
        <v>1147</v>
      </c>
    </row>
    <row r="11942" spans="1:6" x14ac:dyDescent="0.2">
      <c r="A11942" s="202" t="s">
        <v>19584</v>
      </c>
      <c r="B11942" s="203">
        <v>472.37</v>
      </c>
      <c r="D11942" s="53" t="s">
        <v>17924</v>
      </c>
      <c r="E11942" s="55" t="s">
        <v>17923</v>
      </c>
      <c r="F11942" s="53" t="s">
        <v>1147</v>
      </c>
    </row>
    <row r="11943" spans="1:6" x14ac:dyDescent="0.2">
      <c r="A11943" s="202" t="s">
        <v>19586</v>
      </c>
      <c r="B11943" s="203">
        <v>466.48</v>
      </c>
      <c r="D11943" s="53" t="s">
        <v>17925</v>
      </c>
      <c r="E11943" s="55" t="s">
        <v>17926</v>
      </c>
      <c r="F11943" s="53" t="s">
        <v>1147</v>
      </c>
    </row>
    <row r="11944" spans="1:6" x14ac:dyDescent="0.2">
      <c r="A11944" s="202" t="s">
        <v>19587</v>
      </c>
      <c r="B11944" s="203">
        <v>1058.73</v>
      </c>
      <c r="D11944" s="53" t="s">
        <v>17927</v>
      </c>
      <c r="E11944" s="55" t="s">
        <v>17926</v>
      </c>
      <c r="F11944" s="53" t="s">
        <v>1147</v>
      </c>
    </row>
    <row r="11945" spans="1:6" x14ac:dyDescent="0.2">
      <c r="A11945" s="202" t="s">
        <v>19589</v>
      </c>
      <c r="B11945" s="203">
        <v>1050.5899999999999</v>
      </c>
      <c r="D11945" s="53" t="s">
        <v>17928</v>
      </c>
      <c r="E11945" s="55" t="s">
        <v>17929</v>
      </c>
      <c r="F11945" s="53" t="s">
        <v>1147</v>
      </c>
    </row>
    <row r="11946" spans="1:6" x14ac:dyDescent="0.2">
      <c r="A11946" s="202" t="s">
        <v>19590</v>
      </c>
      <c r="B11946" s="203">
        <v>588.99</v>
      </c>
      <c r="D11946" s="53" t="s">
        <v>17930</v>
      </c>
      <c r="E11946" s="55" t="s">
        <v>17929</v>
      </c>
      <c r="F11946" s="53" t="s">
        <v>1147</v>
      </c>
    </row>
    <row r="11947" spans="1:6" x14ac:dyDescent="0.2">
      <c r="A11947" s="202" t="s">
        <v>19592</v>
      </c>
      <c r="B11947" s="203">
        <v>582.73</v>
      </c>
      <c r="D11947" s="53" t="s">
        <v>17931</v>
      </c>
      <c r="E11947" s="55" t="s">
        <v>17932</v>
      </c>
      <c r="F11947" s="53" t="s">
        <v>1147</v>
      </c>
    </row>
    <row r="11948" spans="1:6" x14ac:dyDescent="0.2">
      <c r="A11948" s="202" t="s">
        <v>19593</v>
      </c>
      <c r="B11948" s="203">
        <v>10129.98</v>
      </c>
      <c r="D11948" s="53" t="s">
        <v>17933</v>
      </c>
      <c r="E11948" s="55" t="s">
        <v>17932</v>
      </c>
      <c r="F11948" s="53" t="s">
        <v>1147</v>
      </c>
    </row>
    <row r="11949" spans="1:6" x14ac:dyDescent="0.2">
      <c r="A11949" s="202" t="s">
        <v>19595</v>
      </c>
      <c r="B11949" s="203">
        <v>10111.200000000001</v>
      </c>
      <c r="D11949" s="53" t="s">
        <v>17934</v>
      </c>
      <c r="E11949" s="55" t="s">
        <v>17935</v>
      </c>
      <c r="F11949" s="53" t="s">
        <v>1147</v>
      </c>
    </row>
    <row r="11950" spans="1:6" x14ac:dyDescent="0.2">
      <c r="A11950" s="202" t="s">
        <v>19596</v>
      </c>
      <c r="B11950" s="203">
        <v>11500.81</v>
      </c>
      <c r="D11950" s="53" t="s">
        <v>17936</v>
      </c>
      <c r="E11950" s="55" t="s">
        <v>17935</v>
      </c>
      <c r="F11950" s="53" t="s">
        <v>1147</v>
      </c>
    </row>
    <row r="11951" spans="1:6" x14ac:dyDescent="0.2">
      <c r="A11951" s="202" t="s">
        <v>19598</v>
      </c>
      <c r="B11951" s="203">
        <v>11482.02</v>
      </c>
      <c r="D11951" s="53" t="s">
        <v>17937</v>
      </c>
      <c r="E11951" s="55" t="s">
        <v>17938</v>
      </c>
      <c r="F11951" s="53" t="s">
        <v>1147</v>
      </c>
    </row>
    <row r="11952" spans="1:6" x14ac:dyDescent="0.2">
      <c r="A11952" s="202" t="s">
        <v>19599</v>
      </c>
      <c r="B11952" s="203">
        <v>12920.81</v>
      </c>
      <c r="D11952" s="53" t="s">
        <v>17939</v>
      </c>
      <c r="E11952" s="55" t="s">
        <v>17938</v>
      </c>
      <c r="F11952" s="53" t="s">
        <v>1147</v>
      </c>
    </row>
    <row r="11953" spans="1:6" x14ac:dyDescent="0.2">
      <c r="A11953" s="202" t="s">
        <v>19601</v>
      </c>
      <c r="B11953" s="203">
        <v>12902.02</v>
      </c>
      <c r="D11953" s="53" t="s">
        <v>17940</v>
      </c>
      <c r="E11953" s="55" t="s">
        <v>17941</v>
      </c>
      <c r="F11953" s="53" t="s">
        <v>1147</v>
      </c>
    </row>
    <row r="11954" spans="1:6" x14ac:dyDescent="0.2">
      <c r="A11954" s="202" t="s">
        <v>19602</v>
      </c>
      <c r="B11954" s="203">
        <v>14340.81</v>
      </c>
      <c r="D11954" s="53" t="s">
        <v>17942</v>
      </c>
      <c r="E11954" s="55" t="s">
        <v>17941</v>
      </c>
      <c r="F11954" s="53" t="s">
        <v>1147</v>
      </c>
    </row>
    <row r="11955" spans="1:6" x14ac:dyDescent="0.2">
      <c r="A11955" s="202" t="s">
        <v>19604</v>
      </c>
      <c r="B11955" s="203">
        <v>14322.02</v>
      </c>
      <c r="D11955" s="53" t="s">
        <v>17943</v>
      </c>
      <c r="E11955" s="55" t="s">
        <v>17944</v>
      </c>
      <c r="F11955" s="53" t="s">
        <v>1147</v>
      </c>
    </row>
    <row r="11956" spans="1:6" x14ac:dyDescent="0.2">
      <c r="A11956" s="202" t="s">
        <v>19605</v>
      </c>
      <c r="B11956" s="203">
        <v>20020.810000000001</v>
      </c>
      <c r="D11956" s="53" t="s">
        <v>17945</v>
      </c>
      <c r="E11956" s="55" t="s">
        <v>17944</v>
      </c>
      <c r="F11956" s="53" t="s">
        <v>1147</v>
      </c>
    </row>
    <row r="11957" spans="1:6" x14ac:dyDescent="0.2">
      <c r="A11957" s="202" t="s">
        <v>19607</v>
      </c>
      <c r="B11957" s="203">
        <v>20002.02</v>
      </c>
      <c r="D11957" s="53" t="s">
        <v>17946</v>
      </c>
      <c r="E11957" s="55" t="s">
        <v>17947</v>
      </c>
      <c r="F11957" s="53" t="s">
        <v>1147</v>
      </c>
    </row>
    <row r="11958" spans="1:6" x14ac:dyDescent="0.2">
      <c r="A11958" s="202" t="s">
        <v>19608</v>
      </c>
      <c r="B11958" s="203">
        <v>22860.81</v>
      </c>
      <c r="D11958" s="53" t="s">
        <v>17948</v>
      </c>
      <c r="E11958" s="55" t="s">
        <v>17947</v>
      </c>
      <c r="F11958" s="53" t="s">
        <v>1147</v>
      </c>
    </row>
    <row r="11959" spans="1:6" x14ac:dyDescent="0.2">
      <c r="A11959" s="202" t="s">
        <v>19610</v>
      </c>
      <c r="B11959" s="203">
        <v>22842.02</v>
      </c>
      <c r="D11959" s="53" t="s">
        <v>17949</v>
      </c>
      <c r="E11959" s="55" t="s">
        <v>17950</v>
      </c>
      <c r="F11959" s="53" t="s">
        <v>1147</v>
      </c>
    </row>
    <row r="11960" spans="1:6" x14ac:dyDescent="0.2">
      <c r="A11960" s="202" t="s">
        <v>19611</v>
      </c>
      <c r="B11960" s="203">
        <v>25700.81</v>
      </c>
      <c r="D11960" s="53" t="s">
        <v>17951</v>
      </c>
      <c r="E11960" s="55" t="s">
        <v>17950</v>
      </c>
      <c r="F11960" s="53" t="s">
        <v>1147</v>
      </c>
    </row>
    <row r="11961" spans="1:6" x14ac:dyDescent="0.2">
      <c r="A11961" s="202" t="s">
        <v>19613</v>
      </c>
      <c r="B11961" s="203">
        <v>25682.02</v>
      </c>
      <c r="D11961" s="53" t="s">
        <v>17952</v>
      </c>
      <c r="E11961" s="55" t="s">
        <v>17953</v>
      </c>
      <c r="F11961" s="53" t="s">
        <v>1147</v>
      </c>
    </row>
    <row r="11962" spans="1:6" x14ac:dyDescent="0.2">
      <c r="A11962" s="202" t="s">
        <v>19614</v>
      </c>
      <c r="B11962" s="203">
        <v>28002.93</v>
      </c>
      <c r="D11962" s="53" t="s">
        <v>17954</v>
      </c>
      <c r="E11962" s="55" t="s">
        <v>17953</v>
      </c>
      <c r="F11962" s="53" t="s">
        <v>1147</v>
      </c>
    </row>
    <row r="11963" spans="1:6" x14ac:dyDescent="0.2">
      <c r="A11963" s="202" t="s">
        <v>19616</v>
      </c>
      <c r="B11963" s="203">
        <v>27984.14</v>
      </c>
      <c r="D11963" s="53" t="s">
        <v>17955</v>
      </c>
      <c r="E11963" s="55" t="s">
        <v>17956</v>
      </c>
      <c r="F11963" s="53" t="s">
        <v>1147</v>
      </c>
    </row>
    <row r="11964" spans="1:6" x14ac:dyDescent="0.2">
      <c r="A11964" s="202" t="s">
        <v>19617</v>
      </c>
      <c r="B11964" s="203">
        <v>17629.55</v>
      </c>
      <c r="D11964" s="53" t="s">
        <v>17957</v>
      </c>
      <c r="E11964" s="55" t="s">
        <v>17956</v>
      </c>
      <c r="F11964" s="53" t="s">
        <v>1147</v>
      </c>
    </row>
    <row r="11965" spans="1:6" x14ac:dyDescent="0.2">
      <c r="A11965" s="202" t="s">
        <v>19619</v>
      </c>
      <c r="B11965" s="203">
        <v>17610.759999999998</v>
      </c>
      <c r="D11965" s="53" t="s">
        <v>17958</v>
      </c>
      <c r="E11965" s="55" t="s">
        <v>17959</v>
      </c>
      <c r="F11965" s="53" t="s">
        <v>1147</v>
      </c>
    </row>
    <row r="11966" spans="1:6" x14ac:dyDescent="0.2">
      <c r="A11966" s="202" t="s">
        <v>19620</v>
      </c>
      <c r="B11966" s="203">
        <v>18367.21</v>
      </c>
      <c r="D11966" s="53" t="s">
        <v>17960</v>
      </c>
      <c r="E11966" s="55" t="s">
        <v>17959</v>
      </c>
      <c r="F11966" s="53" t="s">
        <v>1147</v>
      </c>
    </row>
    <row r="11967" spans="1:6" x14ac:dyDescent="0.2">
      <c r="A11967" s="202" t="s">
        <v>19622</v>
      </c>
      <c r="B11967" s="203">
        <v>18348.43</v>
      </c>
      <c r="D11967" s="53" t="s">
        <v>17961</v>
      </c>
      <c r="E11967" s="55" t="s">
        <v>17962</v>
      </c>
      <c r="F11967" s="53" t="s">
        <v>1147</v>
      </c>
    </row>
    <row r="11968" spans="1:6" x14ac:dyDescent="0.2">
      <c r="A11968" s="202" t="s">
        <v>19623</v>
      </c>
      <c r="B11968" s="203">
        <v>19381.5</v>
      </c>
      <c r="D11968" s="53" t="s">
        <v>17963</v>
      </c>
      <c r="E11968" s="55" t="s">
        <v>17962</v>
      </c>
      <c r="F11968" s="53" t="s">
        <v>1147</v>
      </c>
    </row>
    <row r="11969" spans="1:6" x14ac:dyDescent="0.2">
      <c r="A11969" s="202" t="s">
        <v>19625</v>
      </c>
      <c r="B11969" s="203">
        <v>19362.71</v>
      </c>
      <c r="D11969" s="53" t="s">
        <v>17964</v>
      </c>
      <c r="E11969" s="55" t="s">
        <v>17965</v>
      </c>
      <c r="F11969" s="53" t="s">
        <v>1147</v>
      </c>
    </row>
    <row r="11970" spans="1:6" x14ac:dyDescent="0.2">
      <c r="A11970" s="202" t="s">
        <v>19626</v>
      </c>
      <c r="B11970" s="203">
        <v>20196</v>
      </c>
      <c r="D11970" s="53" t="s">
        <v>17966</v>
      </c>
      <c r="E11970" s="55" t="s">
        <v>17965</v>
      </c>
      <c r="F11970" s="53" t="s">
        <v>1147</v>
      </c>
    </row>
    <row r="11971" spans="1:6" x14ac:dyDescent="0.2">
      <c r="A11971" s="202" t="s">
        <v>19628</v>
      </c>
      <c r="B11971" s="203">
        <v>20177.21</v>
      </c>
      <c r="D11971" s="53" t="s">
        <v>17967</v>
      </c>
      <c r="E11971" s="55" t="s">
        <v>17968</v>
      </c>
      <c r="F11971" s="53" t="s">
        <v>1147</v>
      </c>
    </row>
    <row r="11972" spans="1:6" x14ac:dyDescent="0.2">
      <c r="A11972" s="202" t="s">
        <v>19629</v>
      </c>
      <c r="B11972" s="203">
        <v>29847.08</v>
      </c>
      <c r="D11972" s="53" t="s">
        <v>17969</v>
      </c>
      <c r="E11972" s="55" t="s">
        <v>17968</v>
      </c>
      <c r="F11972" s="53" t="s">
        <v>1147</v>
      </c>
    </row>
    <row r="11973" spans="1:6" x14ac:dyDescent="0.2">
      <c r="A11973" s="202" t="s">
        <v>19631</v>
      </c>
      <c r="B11973" s="203">
        <v>29828.3</v>
      </c>
      <c r="D11973" s="53" t="s">
        <v>17970</v>
      </c>
      <c r="E11973" s="55" t="s">
        <v>17971</v>
      </c>
      <c r="F11973" s="53" t="s">
        <v>1147</v>
      </c>
    </row>
    <row r="11974" spans="1:6" x14ac:dyDescent="0.2">
      <c r="A11974" s="202" t="s">
        <v>19632</v>
      </c>
      <c r="B11974" s="203">
        <v>31491.46</v>
      </c>
      <c r="D11974" s="53" t="s">
        <v>17972</v>
      </c>
      <c r="E11974" s="55" t="s">
        <v>17971</v>
      </c>
      <c r="F11974" s="53" t="s">
        <v>1147</v>
      </c>
    </row>
    <row r="11975" spans="1:6" x14ac:dyDescent="0.2">
      <c r="A11975" s="202" t="s">
        <v>19634</v>
      </c>
      <c r="B11975" s="203">
        <v>31472.67</v>
      </c>
      <c r="D11975" s="53" t="s">
        <v>17973</v>
      </c>
      <c r="E11975" s="55" t="s">
        <v>17974</v>
      </c>
      <c r="F11975" s="53" t="s">
        <v>1147</v>
      </c>
    </row>
    <row r="11976" spans="1:6" x14ac:dyDescent="0.2">
      <c r="A11976" s="202" t="s">
        <v>19635</v>
      </c>
      <c r="B11976" s="203">
        <v>32936.04</v>
      </c>
      <c r="D11976" s="53" t="s">
        <v>17975</v>
      </c>
      <c r="E11976" s="55" t="s">
        <v>17974</v>
      </c>
      <c r="F11976" s="53" t="s">
        <v>1147</v>
      </c>
    </row>
    <row r="11977" spans="1:6" x14ac:dyDescent="0.2">
      <c r="A11977" s="202" t="s">
        <v>19637</v>
      </c>
      <c r="B11977" s="203">
        <v>32917.26</v>
      </c>
      <c r="D11977" s="53" t="s">
        <v>17976</v>
      </c>
      <c r="E11977" s="55" t="s">
        <v>17977</v>
      </c>
      <c r="F11977" s="53" t="s">
        <v>1147</v>
      </c>
    </row>
    <row r="11978" spans="1:6" x14ac:dyDescent="0.2">
      <c r="A11978" s="202" t="s">
        <v>19638</v>
      </c>
      <c r="B11978" s="203">
        <v>34687.99</v>
      </c>
      <c r="D11978" s="53" t="s">
        <v>17978</v>
      </c>
      <c r="E11978" s="55" t="s">
        <v>17977</v>
      </c>
      <c r="F11978" s="53" t="s">
        <v>1147</v>
      </c>
    </row>
    <row r="11979" spans="1:6" x14ac:dyDescent="0.2">
      <c r="A11979" s="202" t="s">
        <v>19640</v>
      </c>
      <c r="B11979" s="203">
        <v>34669.21</v>
      </c>
      <c r="D11979" s="53" t="s">
        <v>17979</v>
      </c>
      <c r="E11979" s="55" t="s">
        <v>17980</v>
      </c>
      <c r="F11979" s="53" t="s">
        <v>1147</v>
      </c>
    </row>
    <row r="11980" spans="1:6" x14ac:dyDescent="0.2">
      <c r="A11980" s="202" t="s">
        <v>19641</v>
      </c>
      <c r="B11980" s="203">
        <v>526.97</v>
      </c>
      <c r="D11980" s="53" t="s">
        <v>17981</v>
      </c>
      <c r="E11980" s="55" t="s">
        <v>17980</v>
      </c>
      <c r="F11980" s="53" t="s">
        <v>1147</v>
      </c>
    </row>
    <row r="11981" spans="1:6" x14ac:dyDescent="0.2">
      <c r="A11981" s="202" t="s">
        <v>19643</v>
      </c>
      <c r="B11981" s="203">
        <v>501.92</v>
      </c>
      <c r="D11981" s="53" t="s">
        <v>17982</v>
      </c>
      <c r="E11981" s="55" t="s">
        <v>17983</v>
      </c>
      <c r="F11981" s="53" t="s">
        <v>1147</v>
      </c>
    </row>
    <row r="11982" spans="1:6" x14ac:dyDescent="0.2">
      <c r="A11982" s="202" t="s">
        <v>19644</v>
      </c>
      <c r="B11982" s="203">
        <v>606.02</v>
      </c>
      <c r="D11982" s="53" t="s">
        <v>17984</v>
      </c>
      <c r="E11982" s="55" t="s">
        <v>17983</v>
      </c>
      <c r="F11982" s="53" t="s">
        <v>1147</v>
      </c>
    </row>
    <row r="11983" spans="1:6" x14ac:dyDescent="0.2">
      <c r="A11983" s="202" t="s">
        <v>19646</v>
      </c>
      <c r="B11983" s="203">
        <v>577.21</v>
      </c>
      <c r="D11983" s="53" t="s">
        <v>17985</v>
      </c>
      <c r="E11983" s="55" t="s">
        <v>17986</v>
      </c>
      <c r="F11983" s="53" t="s">
        <v>1147</v>
      </c>
    </row>
    <row r="11984" spans="1:6" x14ac:dyDescent="0.2">
      <c r="A11984" s="202" t="s">
        <v>19647</v>
      </c>
      <c r="B11984" s="203">
        <v>537.49</v>
      </c>
      <c r="D11984" s="53" t="s">
        <v>17987</v>
      </c>
      <c r="E11984" s="55" t="s">
        <v>17986</v>
      </c>
      <c r="F11984" s="53" t="s">
        <v>1147</v>
      </c>
    </row>
    <row r="11985" spans="1:6" x14ac:dyDescent="0.2">
      <c r="A11985" s="202" t="s">
        <v>19649</v>
      </c>
      <c r="B11985" s="203">
        <v>512.44000000000005</v>
      </c>
      <c r="D11985" s="53" t="s">
        <v>17988</v>
      </c>
      <c r="E11985" s="55" t="s">
        <v>17989</v>
      </c>
      <c r="F11985" s="53" t="s">
        <v>1147</v>
      </c>
    </row>
    <row r="11986" spans="1:6" x14ac:dyDescent="0.2">
      <c r="A11986" s="202" t="s">
        <v>19650</v>
      </c>
      <c r="B11986" s="203">
        <v>618.12</v>
      </c>
      <c r="D11986" s="53" t="s">
        <v>17990</v>
      </c>
      <c r="E11986" s="55" t="s">
        <v>17989</v>
      </c>
      <c r="F11986" s="53" t="s">
        <v>1147</v>
      </c>
    </row>
    <row r="11987" spans="1:6" x14ac:dyDescent="0.2">
      <c r="A11987" s="202" t="s">
        <v>19652</v>
      </c>
      <c r="B11987" s="203">
        <v>589.30999999999995</v>
      </c>
      <c r="D11987" s="53" t="s">
        <v>17991</v>
      </c>
      <c r="E11987" s="55" t="s">
        <v>17992</v>
      </c>
      <c r="F11987" s="53" t="s">
        <v>1147</v>
      </c>
    </row>
    <row r="11988" spans="1:6" x14ac:dyDescent="0.2">
      <c r="A11988" s="202" t="s">
        <v>19653</v>
      </c>
      <c r="B11988" s="203">
        <v>480.17</v>
      </c>
      <c r="D11988" s="53" t="s">
        <v>17993</v>
      </c>
      <c r="E11988" s="55" t="s">
        <v>17992</v>
      </c>
      <c r="F11988" s="53" t="s">
        <v>1147</v>
      </c>
    </row>
    <row r="11989" spans="1:6" x14ac:dyDescent="0.2">
      <c r="A11989" s="202" t="s">
        <v>19655</v>
      </c>
      <c r="B11989" s="203">
        <v>455.12</v>
      </c>
      <c r="D11989" s="53" t="s">
        <v>17994</v>
      </c>
      <c r="E11989" s="55" t="s">
        <v>17995</v>
      </c>
      <c r="F11989" s="53" t="s">
        <v>1147</v>
      </c>
    </row>
    <row r="11990" spans="1:6" x14ac:dyDescent="0.2">
      <c r="A11990" s="202" t="s">
        <v>19656</v>
      </c>
      <c r="B11990" s="203">
        <v>552.20000000000005</v>
      </c>
      <c r="D11990" s="53" t="s">
        <v>17996</v>
      </c>
      <c r="E11990" s="55" t="s">
        <v>17995</v>
      </c>
      <c r="F11990" s="53" t="s">
        <v>1147</v>
      </c>
    </row>
    <row r="11991" spans="1:6" x14ac:dyDescent="0.2">
      <c r="A11991" s="202" t="s">
        <v>19658</v>
      </c>
      <c r="B11991" s="203">
        <v>523.39</v>
      </c>
      <c r="D11991" s="53" t="s">
        <v>17997</v>
      </c>
      <c r="E11991" s="55" t="s">
        <v>17998</v>
      </c>
      <c r="F11991" s="53" t="s">
        <v>1147</v>
      </c>
    </row>
    <row r="11992" spans="1:6" x14ac:dyDescent="0.2">
      <c r="A11992" s="202" t="s">
        <v>19659</v>
      </c>
      <c r="B11992" s="203">
        <v>532.15</v>
      </c>
      <c r="D11992" s="53" t="s">
        <v>17999</v>
      </c>
      <c r="E11992" s="55" t="s">
        <v>17998</v>
      </c>
      <c r="F11992" s="53" t="s">
        <v>1147</v>
      </c>
    </row>
    <row r="11993" spans="1:6" x14ac:dyDescent="0.2">
      <c r="A11993" s="202" t="s">
        <v>19661</v>
      </c>
      <c r="B11993" s="203">
        <v>507.1</v>
      </c>
      <c r="D11993" s="53" t="s">
        <v>18000</v>
      </c>
      <c r="E11993" s="55" t="s">
        <v>18001</v>
      </c>
      <c r="F11993" s="53" t="s">
        <v>1147</v>
      </c>
    </row>
    <row r="11994" spans="1:6" x14ac:dyDescent="0.2">
      <c r="A11994" s="202" t="s">
        <v>19662</v>
      </c>
      <c r="B11994" s="203">
        <v>611.98</v>
      </c>
      <c r="D11994" s="53" t="s">
        <v>18002</v>
      </c>
      <c r="E11994" s="55" t="s">
        <v>18001</v>
      </c>
      <c r="F11994" s="53" t="s">
        <v>1147</v>
      </c>
    </row>
    <row r="11995" spans="1:6" x14ac:dyDescent="0.2">
      <c r="A11995" s="202" t="s">
        <v>19664</v>
      </c>
      <c r="B11995" s="203">
        <v>583.16999999999996</v>
      </c>
      <c r="D11995" s="53" t="s">
        <v>18003</v>
      </c>
      <c r="E11995" s="55" t="s">
        <v>18004</v>
      </c>
      <c r="F11995" s="53" t="s">
        <v>1147</v>
      </c>
    </row>
    <row r="11996" spans="1:6" x14ac:dyDescent="0.2">
      <c r="A11996" s="202" t="s">
        <v>19665</v>
      </c>
      <c r="B11996" s="203">
        <v>653.87</v>
      </c>
      <c r="D11996" s="53" t="s">
        <v>18005</v>
      </c>
      <c r="E11996" s="55" t="s">
        <v>18004</v>
      </c>
      <c r="F11996" s="53" t="s">
        <v>1147</v>
      </c>
    </row>
    <row r="11997" spans="1:6" x14ac:dyDescent="0.2">
      <c r="A11997" s="202" t="s">
        <v>19667</v>
      </c>
      <c r="B11997" s="203">
        <v>628.82000000000005</v>
      </c>
      <c r="D11997" s="53" t="s">
        <v>18006</v>
      </c>
      <c r="E11997" s="55" t="s">
        <v>18007</v>
      </c>
      <c r="F11997" s="53" t="s">
        <v>1147</v>
      </c>
    </row>
    <row r="11998" spans="1:6" x14ac:dyDescent="0.2">
      <c r="A11998" s="202" t="s">
        <v>19668</v>
      </c>
      <c r="B11998" s="203">
        <v>751.95</v>
      </c>
      <c r="D11998" s="53" t="s">
        <v>18008</v>
      </c>
      <c r="E11998" s="55" t="s">
        <v>18007</v>
      </c>
      <c r="F11998" s="53" t="s">
        <v>1147</v>
      </c>
    </row>
    <row r="11999" spans="1:6" x14ac:dyDescent="0.2">
      <c r="A11999" s="202" t="s">
        <v>19670</v>
      </c>
      <c r="B11999" s="203">
        <v>723.14</v>
      </c>
      <c r="D11999" s="53" t="s">
        <v>18009</v>
      </c>
      <c r="E11999" s="55" t="s">
        <v>18010</v>
      </c>
      <c r="F11999" s="53" t="s">
        <v>1147</v>
      </c>
    </row>
    <row r="12000" spans="1:6" x14ac:dyDescent="0.2">
      <c r="A12000" s="202" t="s">
        <v>19671</v>
      </c>
      <c r="B12000" s="203">
        <v>649.47</v>
      </c>
      <c r="D12000" s="53" t="s">
        <v>18011</v>
      </c>
      <c r="E12000" s="55" t="s">
        <v>18010</v>
      </c>
      <c r="F12000" s="53" t="s">
        <v>1147</v>
      </c>
    </row>
    <row r="12001" spans="1:6" x14ac:dyDescent="0.2">
      <c r="A12001" s="202" t="s">
        <v>19673</v>
      </c>
      <c r="B12001" s="203">
        <v>624.41999999999996</v>
      </c>
      <c r="D12001" s="53" t="s">
        <v>18012</v>
      </c>
      <c r="E12001" s="55" t="s">
        <v>18013</v>
      </c>
      <c r="F12001" s="53" t="s">
        <v>1147</v>
      </c>
    </row>
    <row r="12002" spans="1:6" x14ac:dyDescent="0.2">
      <c r="A12002" s="202" t="s">
        <v>19674</v>
      </c>
      <c r="B12002" s="203">
        <v>746.89</v>
      </c>
      <c r="D12002" s="53" t="s">
        <v>18014</v>
      </c>
      <c r="E12002" s="55" t="s">
        <v>18013</v>
      </c>
      <c r="F12002" s="53" t="s">
        <v>1147</v>
      </c>
    </row>
    <row r="12003" spans="1:6" x14ac:dyDescent="0.2">
      <c r="A12003" s="202" t="s">
        <v>19676</v>
      </c>
      <c r="B12003" s="203">
        <v>718.08</v>
      </c>
      <c r="D12003" s="53" t="s">
        <v>18015</v>
      </c>
      <c r="E12003" s="55" t="s">
        <v>18016</v>
      </c>
      <c r="F12003" s="53" t="s">
        <v>1147</v>
      </c>
    </row>
    <row r="12004" spans="1:6" x14ac:dyDescent="0.2">
      <c r="A12004" s="202" t="s">
        <v>19677</v>
      </c>
      <c r="B12004" s="203">
        <v>449.88</v>
      </c>
      <c r="D12004" s="53" t="s">
        <v>18017</v>
      </c>
      <c r="E12004" s="55" t="s">
        <v>18016</v>
      </c>
      <c r="F12004" s="53" t="s">
        <v>1147</v>
      </c>
    </row>
    <row r="12005" spans="1:6" x14ac:dyDescent="0.2">
      <c r="A12005" s="202" t="s">
        <v>19679</v>
      </c>
      <c r="B12005" s="203">
        <v>431.09</v>
      </c>
      <c r="D12005" s="53" t="s">
        <v>18018</v>
      </c>
      <c r="E12005" s="55" t="s">
        <v>18019</v>
      </c>
      <c r="F12005" s="53" t="s">
        <v>1147</v>
      </c>
    </row>
    <row r="12006" spans="1:6" x14ac:dyDescent="0.2">
      <c r="A12006" s="202" t="s">
        <v>19680</v>
      </c>
      <c r="B12006" s="203">
        <v>517.36</v>
      </c>
      <c r="D12006" s="53" t="s">
        <v>18020</v>
      </c>
      <c r="E12006" s="55" t="s">
        <v>18019</v>
      </c>
      <c r="F12006" s="53" t="s">
        <v>1147</v>
      </c>
    </row>
    <row r="12007" spans="1:6" x14ac:dyDescent="0.2">
      <c r="A12007" s="202" t="s">
        <v>19682</v>
      </c>
      <c r="B12007" s="203">
        <v>495.76</v>
      </c>
      <c r="D12007" s="53" t="s">
        <v>18021</v>
      </c>
      <c r="E12007" s="55" t="s">
        <v>18022</v>
      </c>
      <c r="F12007" s="53" t="s">
        <v>1147</v>
      </c>
    </row>
    <row r="12008" spans="1:6" x14ac:dyDescent="0.2">
      <c r="A12008" s="202" t="s">
        <v>19683</v>
      </c>
      <c r="B12008" s="203">
        <v>523.29</v>
      </c>
      <c r="D12008" s="53" t="s">
        <v>18023</v>
      </c>
      <c r="E12008" s="55" t="s">
        <v>18022</v>
      </c>
      <c r="F12008" s="53" t="s">
        <v>1147</v>
      </c>
    </row>
    <row r="12009" spans="1:6" x14ac:dyDescent="0.2">
      <c r="A12009" s="202" t="s">
        <v>19685</v>
      </c>
      <c r="B12009" s="203">
        <v>504.5</v>
      </c>
      <c r="D12009" s="53" t="s">
        <v>18024</v>
      </c>
      <c r="E12009" s="55" t="s">
        <v>18025</v>
      </c>
      <c r="F12009" s="53" t="s">
        <v>1147</v>
      </c>
    </row>
    <row r="12010" spans="1:6" x14ac:dyDescent="0.2">
      <c r="A12010" s="202" t="s">
        <v>19686</v>
      </c>
      <c r="B12010" s="203">
        <v>601.78</v>
      </c>
      <c r="D12010" s="53" t="s">
        <v>18026</v>
      </c>
      <c r="E12010" s="55" t="s">
        <v>18025</v>
      </c>
      <c r="F12010" s="53" t="s">
        <v>1147</v>
      </c>
    </row>
    <row r="12011" spans="1:6" x14ac:dyDescent="0.2">
      <c r="A12011" s="202" t="s">
        <v>19688</v>
      </c>
      <c r="B12011" s="203">
        <v>580.16999999999996</v>
      </c>
      <c r="D12011" s="53" t="s">
        <v>18027</v>
      </c>
      <c r="E12011" s="55" t="s">
        <v>18028</v>
      </c>
      <c r="F12011" s="53" t="s">
        <v>1147</v>
      </c>
    </row>
    <row r="12012" spans="1:6" x14ac:dyDescent="0.2">
      <c r="A12012" s="202" t="s">
        <v>19689</v>
      </c>
      <c r="B12012" s="203">
        <v>708.43</v>
      </c>
      <c r="D12012" s="53" t="s">
        <v>18029</v>
      </c>
      <c r="E12012" s="55" t="s">
        <v>18028</v>
      </c>
      <c r="F12012" s="53" t="s">
        <v>1147</v>
      </c>
    </row>
    <row r="12013" spans="1:6" x14ac:dyDescent="0.2">
      <c r="A12013" s="202" t="s">
        <v>19691</v>
      </c>
      <c r="B12013" s="203">
        <v>683.38</v>
      </c>
      <c r="D12013" s="53" t="s">
        <v>18030</v>
      </c>
      <c r="E12013" s="55" t="s">
        <v>18031</v>
      </c>
      <c r="F12013" s="53" t="s">
        <v>1147</v>
      </c>
    </row>
    <row r="12014" spans="1:6" x14ac:dyDescent="0.2">
      <c r="A12014" s="202" t="s">
        <v>19692</v>
      </c>
      <c r="B12014" s="203">
        <v>814.69</v>
      </c>
      <c r="D12014" s="53" t="s">
        <v>18032</v>
      </c>
      <c r="E12014" s="55" t="s">
        <v>18031</v>
      </c>
      <c r="F12014" s="53" t="s">
        <v>1147</v>
      </c>
    </row>
    <row r="12015" spans="1:6" x14ac:dyDescent="0.2">
      <c r="A12015" s="202" t="s">
        <v>19694</v>
      </c>
      <c r="B12015" s="203">
        <v>785.88</v>
      </c>
      <c r="D12015" s="53" t="s">
        <v>18033</v>
      </c>
      <c r="E12015" s="55" t="s">
        <v>18034</v>
      </c>
      <c r="F12015" s="53" t="s">
        <v>1147</v>
      </c>
    </row>
    <row r="12016" spans="1:6" x14ac:dyDescent="0.2">
      <c r="A12016" s="202" t="s">
        <v>19695</v>
      </c>
      <c r="B12016" s="203">
        <v>597.64</v>
      </c>
      <c r="D12016" s="53" t="s">
        <v>18035</v>
      </c>
      <c r="E12016" s="55" t="s">
        <v>18034</v>
      </c>
      <c r="F12016" s="53" t="s">
        <v>1147</v>
      </c>
    </row>
    <row r="12017" spans="1:6" x14ac:dyDescent="0.2">
      <c r="A12017" s="202" t="s">
        <v>19697</v>
      </c>
      <c r="B12017" s="203">
        <v>572.59</v>
      </c>
      <c r="D12017" s="53" t="s">
        <v>18036</v>
      </c>
      <c r="E12017" s="55" t="s">
        <v>18037</v>
      </c>
      <c r="F12017" s="53" t="s">
        <v>1147</v>
      </c>
    </row>
    <row r="12018" spans="1:6" x14ac:dyDescent="0.2">
      <c r="A12018" s="202" t="s">
        <v>19698</v>
      </c>
      <c r="B12018" s="203">
        <v>687.29</v>
      </c>
      <c r="D12018" s="53" t="s">
        <v>18038</v>
      </c>
      <c r="E12018" s="55" t="s">
        <v>18037</v>
      </c>
      <c r="F12018" s="53" t="s">
        <v>1147</v>
      </c>
    </row>
    <row r="12019" spans="1:6" x14ac:dyDescent="0.2">
      <c r="A12019" s="202" t="s">
        <v>19700</v>
      </c>
      <c r="B12019" s="203">
        <v>658.48</v>
      </c>
      <c r="D12019" s="53" t="s">
        <v>18039</v>
      </c>
      <c r="E12019" s="55" t="s">
        <v>18040</v>
      </c>
      <c r="F12019" s="53" t="s">
        <v>1147</v>
      </c>
    </row>
    <row r="12020" spans="1:6" x14ac:dyDescent="0.2">
      <c r="A12020" s="202" t="s">
        <v>19701</v>
      </c>
      <c r="B12020" s="203">
        <v>848.14</v>
      </c>
      <c r="D12020" s="53" t="s">
        <v>18041</v>
      </c>
      <c r="E12020" s="55" t="s">
        <v>18040</v>
      </c>
      <c r="F12020" s="53" t="s">
        <v>1147</v>
      </c>
    </row>
    <row r="12021" spans="1:6" x14ac:dyDescent="0.2">
      <c r="A12021" s="202" t="s">
        <v>19703</v>
      </c>
      <c r="B12021" s="203">
        <v>823.09</v>
      </c>
      <c r="D12021" s="53" t="s">
        <v>18042</v>
      </c>
      <c r="E12021" s="55" t="s">
        <v>18043</v>
      </c>
      <c r="F12021" s="53" t="s">
        <v>1147</v>
      </c>
    </row>
    <row r="12022" spans="1:6" x14ac:dyDescent="0.2">
      <c r="A12022" s="202" t="s">
        <v>19704</v>
      </c>
      <c r="B12022" s="203">
        <v>975.36</v>
      </c>
      <c r="D12022" s="53" t="s">
        <v>18044</v>
      </c>
      <c r="E12022" s="55" t="s">
        <v>18043</v>
      </c>
      <c r="F12022" s="53" t="s">
        <v>1147</v>
      </c>
    </row>
    <row r="12023" spans="1:6" x14ac:dyDescent="0.2">
      <c r="A12023" s="202" t="s">
        <v>19706</v>
      </c>
      <c r="B12023" s="203">
        <v>946.55</v>
      </c>
      <c r="D12023" s="53" t="s">
        <v>18045</v>
      </c>
      <c r="E12023" s="55" t="s">
        <v>18046</v>
      </c>
      <c r="F12023" s="53" t="s">
        <v>1147</v>
      </c>
    </row>
    <row r="12024" spans="1:6" x14ac:dyDescent="0.2">
      <c r="A12024" s="202" t="s">
        <v>19707</v>
      </c>
      <c r="B12024" s="203">
        <v>925.56</v>
      </c>
      <c r="D12024" s="53" t="s">
        <v>18047</v>
      </c>
      <c r="E12024" s="55" t="s">
        <v>18046</v>
      </c>
      <c r="F12024" s="53" t="s">
        <v>1147</v>
      </c>
    </row>
    <row r="12025" spans="1:6" x14ac:dyDescent="0.2">
      <c r="A12025" s="202" t="s">
        <v>19709</v>
      </c>
      <c r="B12025" s="203">
        <v>900.51</v>
      </c>
      <c r="D12025" s="53" t="s">
        <v>18048</v>
      </c>
      <c r="E12025" s="55" t="s">
        <v>18049</v>
      </c>
      <c r="F12025" s="53" t="s">
        <v>1147</v>
      </c>
    </row>
    <row r="12026" spans="1:6" x14ac:dyDescent="0.2">
      <c r="A12026" s="202" t="s">
        <v>19710</v>
      </c>
      <c r="B12026" s="203">
        <v>1063.94</v>
      </c>
      <c r="D12026" s="53" t="s">
        <v>18050</v>
      </c>
      <c r="E12026" s="55" t="s">
        <v>18049</v>
      </c>
      <c r="F12026" s="53" t="s">
        <v>1147</v>
      </c>
    </row>
    <row r="12027" spans="1:6" x14ac:dyDescent="0.2">
      <c r="A12027" s="202" t="s">
        <v>19712</v>
      </c>
      <c r="B12027" s="203">
        <v>1035.1400000000001</v>
      </c>
      <c r="D12027" s="53" t="s">
        <v>18051</v>
      </c>
      <c r="E12027" s="55" t="s">
        <v>18052</v>
      </c>
      <c r="F12027" s="53" t="s">
        <v>1147</v>
      </c>
    </row>
    <row r="12028" spans="1:6" x14ac:dyDescent="0.2">
      <c r="A12028" s="202" t="s">
        <v>19713</v>
      </c>
      <c r="B12028" s="203">
        <v>848.14</v>
      </c>
      <c r="D12028" s="53" t="s">
        <v>18053</v>
      </c>
      <c r="E12028" s="55" t="s">
        <v>18052</v>
      </c>
      <c r="F12028" s="53" t="s">
        <v>1147</v>
      </c>
    </row>
    <row r="12029" spans="1:6" x14ac:dyDescent="0.2">
      <c r="A12029" s="202" t="s">
        <v>19715</v>
      </c>
      <c r="B12029" s="203">
        <v>823.09</v>
      </c>
      <c r="D12029" s="53" t="s">
        <v>18054</v>
      </c>
      <c r="E12029" s="55" t="s">
        <v>18055</v>
      </c>
      <c r="F12029" s="53" t="s">
        <v>1147</v>
      </c>
    </row>
    <row r="12030" spans="1:6" x14ac:dyDescent="0.2">
      <c r="A12030" s="202" t="s">
        <v>19716</v>
      </c>
      <c r="B12030" s="203">
        <v>975.36</v>
      </c>
      <c r="D12030" s="53" t="s">
        <v>18056</v>
      </c>
      <c r="E12030" s="55" t="s">
        <v>18055</v>
      </c>
      <c r="F12030" s="53" t="s">
        <v>1147</v>
      </c>
    </row>
    <row r="12031" spans="1:6" x14ac:dyDescent="0.2">
      <c r="A12031" s="202" t="s">
        <v>19718</v>
      </c>
      <c r="B12031" s="203">
        <v>946.55</v>
      </c>
      <c r="D12031" s="53" t="s">
        <v>18057</v>
      </c>
      <c r="E12031" s="55" t="s">
        <v>18058</v>
      </c>
      <c r="F12031" s="53" t="s">
        <v>1147</v>
      </c>
    </row>
    <row r="12032" spans="1:6" x14ac:dyDescent="0.2">
      <c r="A12032" s="202" t="s">
        <v>19719</v>
      </c>
      <c r="B12032" s="203">
        <v>508.13</v>
      </c>
      <c r="D12032" s="53" t="s">
        <v>18059</v>
      </c>
      <c r="E12032" s="55" t="s">
        <v>18058</v>
      </c>
      <c r="F12032" s="53" t="s">
        <v>1147</v>
      </c>
    </row>
    <row r="12033" spans="1:6" x14ac:dyDescent="0.2">
      <c r="A12033" s="202" t="s">
        <v>19721</v>
      </c>
      <c r="B12033" s="203">
        <v>483.08</v>
      </c>
      <c r="D12033" s="53" t="s">
        <v>18060</v>
      </c>
      <c r="E12033" s="55" t="s">
        <v>18061</v>
      </c>
      <c r="F12033" s="53" t="s">
        <v>1147</v>
      </c>
    </row>
    <row r="12034" spans="1:6" x14ac:dyDescent="0.2">
      <c r="A12034" s="202" t="s">
        <v>19722</v>
      </c>
      <c r="B12034" s="203">
        <v>584.34</v>
      </c>
      <c r="D12034" s="53" t="s">
        <v>18062</v>
      </c>
      <c r="E12034" s="55" t="s">
        <v>18061</v>
      </c>
      <c r="F12034" s="53" t="s">
        <v>1147</v>
      </c>
    </row>
    <row r="12035" spans="1:6" x14ac:dyDescent="0.2">
      <c r="A12035" s="202" t="s">
        <v>19724</v>
      </c>
      <c r="B12035" s="203">
        <v>555.54</v>
      </c>
      <c r="D12035" s="53" t="s">
        <v>18063</v>
      </c>
      <c r="E12035" s="55" t="s">
        <v>18064</v>
      </c>
      <c r="F12035" s="53" t="s">
        <v>1147</v>
      </c>
    </row>
    <row r="12036" spans="1:6" x14ac:dyDescent="0.2">
      <c r="A12036" s="202" t="s">
        <v>19725</v>
      </c>
      <c r="B12036" s="203">
        <v>828.51</v>
      </c>
      <c r="D12036" s="53" t="s">
        <v>18065</v>
      </c>
      <c r="E12036" s="55" t="s">
        <v>18064</v>
      </c>
      <c r="F12036" s="53" t="s">
        <v>1147</v>
      </c>
    </row>
    <row r="12037" spans="1:6" x14ac:dyDescent="0.2">
      <c r="A12037" s="202" t="s">
        <v>19727</v>
      </c>
      <c r="B12037" s="203">
        <v>803.46</v>
      </c>
      <c r="D12037" s="53" t="s">
        <v>18066</v>
      </c>
      <c r="E12037" s="55" t="s">
        <v>18067</v>
      </c>
      <c r="F12037" s="53" t="s">
        <v>1147</v>
      </c>
    </row>
    <row r="12038" spans="1:6" x14ac:dyDescent="0.2">
      <c r="A12038" s="202" t="s">
        <v>19728</v>
      </c>
      <c r="B12038" s="203">
        <v>952.78</v>
      </c>
      <c r="D12038" s="53" t="s">
        <v>18068</v>
      </c>
      <c r="E12038" s="55" t="s">
        <v>18067</v>
      </c>
      <c r="F12038" s="53" t="s">
        <v>1147</v>
      </c>
    </row>
    <row r="12039" spans="1:6" x14ac:dyDescent="0.2">
      <c r="A12039" s="202" t="s">
        <v>19730</v>
      </c>
      <c r="B12039" s="203">
        <v>923.98</v>
      </c>
      <c r="D12039" s="53" t="s">
        <v>18069</v>
      </c>
      <c r="E12039" s="55" t="s">
        <v>18070</v>
      </c>
      <c r="F12039" s="53" t="s">
        <v>1147</v>
      </c>
    </row>
    <row r="12040" spans="1:6" x14ac:dyDescent="0.2">
      <c r="A12040" s="202" t="s">
        <v>19731</v>
      </c>
      <c r="B12040" s="203">
        <v>564.66</v>
      </c>
      <c r="D12040" s="53" t="s">
        <v>18071</v>
      </c>
      <c r="E12040" s="55" t="s">
        <v>18070</v>
      </c>
      <c r="F12040" s="53" t="s">
        <v>1147</v>
      </c>
    </row>
    <row r="12041" spans="1:6" x14ac:dyDescent="0.2">
      <c r="A12041" s="202" t="s">
        <v>19733</v>
      </c>
      <c r="B12041" s="203">
        <v>539.61</v>
      </c>
      <c r="D12041" s="53" t="s">
        <v>18072</v>
      </c>
      <c r="E12041" s="55" t="s">
        <v>18073</v>
      </c>
      <c r="F12041" s="53" t="s">
        <v>1147</v>
      </c>
    </row>
    <row r="12042" spans="1:6" x14ac:dyDescent="0.2">
      <c r="A12042" s="202" t="s">
        <v>19734</v>
      </c>
      <c r="B12042" s="203">
        <v>649.36</v>
      </c>
      <c r="D12042" s="53" t="s">
        <v>18074</v>
      </c>
      <c r="E12042" s="55" t="s">
        <v>18073</v>
      </c>
      <c r="F12042" s="53" t="s">
        <v>1147</v>
      </c>
    </row>
    <row r="12043" spans="1:6" x14ac:dyDescent="0.2">
      <c r="A12043" s="202" t="s">
        <v>19736</v>
      </c>
      <c r="B12043" s="203">
        <v>620.55999999999995</v>
      </c>
      <c r="D12043" s="53" t="s">
        <v>18075</v>
      </c>
      <c r="E12043" s="55" t="s">
        <v>18076</v>
      </c>
      <c r="F12043" s="53" t="s">
        <v>1147</v>
      </c>
    </row>
    <row r="12044" spans="1:6" x14ac:dyDescent="0.2">
      <c r="A12044" s="202" t="s">
        <v>19737</v>
      </c>
      <c r="B12044" s="203">
        <v>385.8</v>
      </c>
      <c r="D12044" s="53" t="s">
        <v>18077</v>
      </c>
      <c r="E12044" s="55" t="s">
        <v>18076</v>
      </c>
      <c r="F12044" s="53" t="s">
        <v>1147</v>
      </c>
    </row>
    <row r="12045" spans="1:6" x14ac:dyDescent="0.2">
      <c r="A12045" s="202" t="s">
        <v>19739</v>
      </c>
      <c r="B12045" s="203">
        <v>367.02</v>
      </c>
      <c r="D12045" s="53" t="s">
        <v>18078</v>
      </c>
      <c r="E12045" s="55" t="s">
        <v>18079</v>
      </c>
      <c r="F12045" s="53" t="s">
        <v>1147</v>
      </c>
    </row>
    <row r="12046" spans="1:6" x14ac:dyDescent="0.2">
      <c r="A12046" s="202" t="s">
        <v>19740</v>
      </c>
      <c r="B12046" s="203">
        <v>443.68</v>
      </c>
      <c r="D12046" s="53" t="s">
        <v>18080</v>
      </c>
      <c r="E12046" s="55" t="s">
        <v>18079</v>
      </c>
      <c r="F12046" s="53" t="s">
        <v>1147</v>
      </c>
    </row>
    <row r="12047" spans="1:6" x14ac:dyDescent="0.2">
      <c r="A12047" s="202" t="s">
        <v>19742</v>
      </c>
      <c r="B12047" s="203">
        <v>422.07</v>
      </c>
      <c r="D12047" s="53" t="s">
        <v>18081</v>
      </c>
      <c r="E12047" s="55" t="s">
        <v>18082</v>
      </c>
      <c r="F12047" s="53" t="s">
        <v>1147</v>
      </c>
    </row>
    <row r="12048" spans="1:6" x14ac:dyDescent="0.2">
      <c r="A12048" s="202" t="s">
        <v>19743</v>
      </c>
      <c r="B12048" s="203">
        <v>28.9</v>
      </c>
      <c r="D12048" s="53" t="s">
        <v>18083</v>
      </c>
      <c r="E12048" s="55" t="s">
        <v>18082</v>
      </c>
      <c r="F12048" s="53" t="s">
        <v>1147</v>
      </c>
    </row>
    <row r="12049" spans="1:6" x14ac:dyDescent="0.2">
      <c r="A12049" s="202" t="s">
        <v>19745</v>
      </c>
      <c r="B12049" s="203">
        <v>25.77</v>
      </c>
      <c r="D12049" s="53" t="s">
        <v>18084</v>
      </c>
      <c r="E12049" s="55" t="s">
        <v>18085</v>
      </c>
      <c r="F12049" s="53" t="s">
        <v>1147</v>
      </c>
    </row>
    <row r="12050" spans="1:6" x14ac:dyDescent="0.2">
      <c r="A12050" s="202" t="s">
        <v>19746</v>
      </c>
      <c r="B12050" s="203">
        <v>1200.8900000000001</v>
      </c>
      <c r="D12050" s="53" t="s">
        <v>18086</v>
      </c>
      <c r="E12050" s="55" t="s">
        <v>18085</v>
      </c>
      <c r="F12050" s="53" t="s">
        <v>1147</v>
      </c>
    </row>
    <row r="12051" spans="1:6" x14ac:dyDescent="0.2">
      <c r="A12051" s="202" t="s">
        <v>19748</v>
      </c>
      <c r="B12051" s="203">
        <v>1182.1099999999999</v>
      </c>
      <c r="D12051" s="53" t="s">
        <v>18087</v>
      </c>
      <c r="E12051" s="55" t="s">
        <v>18088</v>
      </c>
      <c r="F12051" s="53" t="s">
        <v>1147</v>
      </c>
    </row>
    <row r="12052" spans="1:6" x14ac:dyDescent="0.2">
      <c r="A12052" s="202" t="s">
        <v>19749</v>
      </c>
      <c r="B12052" s="203">
        <v>1381.03</v>
      </c>
      <c r="D12052" s="53" t="s">
        <v>18089</v>
      </c>
      <c r="E12052" s="55" t="s">
        <v>18088</v>
      </c>
      <c r="F12052" s="53" t="s">
        <v>1147</v>
      </c>
    </row>
    <row r="12053" spans="1:6" x14ac:dyDescent="0.2">
      <c r="A12053" s="202" t="s">
        <v>19751</v>
      </c>
      <c r="B12053" s="203">
        <v>1359.42</v>
      </c>
      <c r="D12053" s="53" t="s">
        <v>18090</v>
      </c>
      <c r="E12053" s="55" t="s">
        <v>18091</v>
      </c>
      <c r="F12053" s="53" t="s">
        <v>1147</v>
      </c>
    </row>
    <row r="12054" spans="1:6" x14ac:dyDescent="0.2">
      <c r="A12054" s="202" t="s">
        <v>19752</v>
      </c>
      <c r="B12054" s="203">
        <v>1144.98</v>
      </c>
      <c r="D12054" s="53" t="s">
        <v>18092</v>
      </c>
      <c r="E12054" s="55" t="s">
        <v>18091</v>
      </c>
      <c r="F12054" s="53" t="s">
        <v>1147</v>
      </c>
    </row>
    <row r="12055" spans="1:6" x14ac:dyDescent="0.2">
      <c r="A12055" s="202" t="s">
        <v>19754</v>
      </c>
      <c r="B12055" s="203">
        <v>1126.2</v>
      </c>
      <c r="D12055" s="53" t="s">
        <v>18093</v>
      </c>
      <c r="E12055" s="55" t="s">
        <v>18094</v>
      </c>
      <c r="F12055" s="53" t="s">
        <v>1147</v>
      </c>
    </row>
    <row r="12056" spans="1:6" x14ac:dyDescent="0.2">
      <c r="A12056" s="202" t="s">
        <v>19755</v>
      </c>
      <c r="B12056" s="203">
        <v>1316.73</v>
      </c>
      <c r="D12056" s="53" t="s">
        <v>18095</v>
      </c>
      <c r="E12056" s="55" t="s">
        <v>18094</v>
      </c>
      <c r="F12056" s="53" t="s">
        <v>1147</v>
      </c>
    </row>
    <row r="12057" spans="1:6" x14ac:dyDescent="0.2">
      <c r="A12057" s="202" t="s">
        <v>19757</v>
      </c>
      <c r="B12057" s="203">
        <v>1295.1300000000001</v>
      </c>
      <c r="D12057" s="53" t="s">
        <v>18096</v>
      </c>
      <c r="E12057" s="55" t="s">
        <v>18097</v>
      </c>
      <c r="F12057" s="53" t="s">
        <v>1147</v>
      </c>
    </row>
    <row r="12058" spans="1:6" x14ac:dyDescent="0.2">
      <c r="A12058" s="202" t="s">
        <v>19758</v>
      </c>
      <c r="B12058" s="203">
        <v>1259.6300000000001</v>
      </c>
      <c r="D12058" s="53" t="s">
        <v>18098</v>
      </c>
      <c r="E12058" s="55" t="s">
        <v>18097</v>
      </c>
      <c r="F12058" s="53" t="s">
        <v>1147</v>
      </c>
    </row>
    <row r="12059" spans="1:6" x14ac:dyDescent="0.2">
      <c r="A12059" s="202" t="s">
        <v>19760</v>
      </c>
      <c r="B12059" s="203">
        <v>1240.8399999999999</v>
      </c>
      <c r="D12059" s="53" t="s">
        <v>18099</v>
      </c>
      <c r="E12059" s="55" t="s">
        <v>18100</v>
      </c>
      <c r="F12059" s="53" t="s">
        <v>1147</v>
      </c>
    </row>
    <row r="12060" spans="1:6" x14ac:dyDescent="0.2">
      <c r="A12060" s="202" t="s">
        <v>19761</v>
      </c>
      <c r="B12060" s="203">
        <v>1448.58</v>
      </c>
      <c r="D12060" s="53" t="s">
        <v>18101</v>
      </c>
      <c r="E12060" s="55" t="s">
        <v>18100</v>
      </c>
      <c r="F12060" s="53" t="s">
        <v>1147</v>
      </c>
    </row>
    <row r="12061" spans="1:6" x14ac:dyDescent="0.2">
      <c r="A12061" s="202" t="s">
        <v>19763</v>
      </c>
      <c r="B12061" s="203">
        <v>1426.97</v>
      </c>
      <c r="D12061" s="53" t="s">
        <v>18102</v>
      </c>
      <c r="E12061" s="55" t="s">
        <v>18103</v>
      </c>
      <c r="F12061" s="53" t="s">
        <v>1147</v>
      </c>
    </row>
    <row r="12062" spans="1:6" x14ac:dyDescent="0.2">
      <c r="A12062" s="202" t="s">
        <v>19764</v>
      </c>
      <c r="B12062" s="203">
        <v>1431.76</v>
      </c>
      <c r="D12062" s="53" t="s">
        <v>18104</v>
      </c>
      <c r="E12062" s="55" t="s">
        <v>18103</v>
      </c>
      <c r="F12062" s="53" t="s">
        <v>1147</v>
      </c>
    </row>
    <row r="12063" spans="1:6" x14ac:dyDescent="0.2">
      <c r="A12063" s="202" t="s">
        <v>19766</v>
      </c>
      <c r="B12063" s="203">
        <v>1412.97</v>
      </c>
      <c r="D12063" s="53" t="s">
        <v>18105</v>
      </c>
      <c r="E12063" s="55" t="s">
        <v>18106</v>
      </c>
      <c r="F12063" s="53" t="s">
        <v>1147</v>
      </c>
    </row>
    <row r="12064" spans="1:6" x14ac:dyDescent="0.2">
      <c r="A12064" s="202" t="s">
        <v>19767</v>
      </c>
      <c r="B12064" s="203">
        <v>1646.52</v>
      </c>
      <c r="D12064" s="53" t="s">
        <v>18107</v>
      </c>
      <c r="E12064" s="55" t="s">
        <v>18106</v>
      </c>
      <c r="F12064" s="53" t="s">
        <v>1147</v>
      </c>
    </row>
    <row r="12065" spans="1:6" x14ac:dyDescent="0.2">
      <c r="A12065" s="202" t="s">
        <v>19769</v>
      </c>
      <c r="B12065" s="203">
        <v>1624.92</v>
      </c>
      <c r="D12065" s="53" t="s">
        <v>18108</v>
      </c>
      <c r="E12065" s="55" t="s">
        <v>18109</v>
      </c>
      <c r="F12065" s="53" t="s">
        <v>1147</v>
      </c>
    </row>
    <row r="12066" spans="1:6" x14ac:dyDescent="0.2">
      <c r="A12066" s="202" t="s">
        <v>19770</v>
      </c>
      <c r="B12066" s="203">
        <v>1232.3</v>
      </c>
      <c r="D12066" s="53" t="s">
        <v>18110</v>
      </c>
      <c r="E12066" s="55" t="s">
        <v>18109</v>
      </c>
      <c r="F12066" s="53" t="s">
        <v>1147</v>
      </c>
    </row>
    <row r="12067" spans="1:6" x14ac:dyDescent="0.2">
      <c r="A12067" s="202" t="s">
        <v>19772</v>
      </c>
      <c r="B12067" s="203">
        <v>1213.52</v>
      </c>
      <c r="D12067" s="53" t="s">
        <v>18111</v>
      </c>
      <c r="E12067" s="55" t="s">
        <v>18112</v>
      </c>
      <c r="F12067" s="53" t="s">
        <v>1147</v>
      </c>
    </row>
    <row r="12068" spans="1:6" x14ac:dyDescent="0.2">
      <c r="A12068" s="202" t="s">
        <v>19773</v>
      </c>
      <c r="B12068" s="203">
        <v>1417.15</v>
      </c>
      <c r="D12068" s="53" t="s">
        <v>18113</v>
      </c>
      <c r="E12068" s="55" t="s">
        <v>18112</v>
      </c>
      <c r="F12068" s="53" t="s">
        <v>1147</v>
      </c>
    </row>
    <row r="12069" spans="1:6" x14ac:dyDescent="0.2">
      <c r="A12069" s="202" t="s">
        <v>19775</v>
      </c>
      <c r="B12069" s="203">
        <v>1395.54</v>
      </c>
      <c r="D12069" s="53" t="s">
        <v>18114</v>
      </c>
      <c r="E12069" s="55" t="s">
        <v>18115</v>
      </c>
      <c r="F12069" s="53" t="s">
        <v>1147</v>
      </c>
    </row>
    <row r="12070" spans="1:6" x14ac:dyDescent="0.2">
      <c r="A12070" s="202" t="s">
        <v>19776</v>
      </c>
      <c r="B12070" s="203">
        <v>1232.3</v>
      </c>
      <c r="D12070" s="53" t="s">
        <v>18116</v>
      </c>
      <c r="E12070" s="55" t="s">
        <v>18115</v>
      </c>
      <c r="F12070" s="53" t="s">
        <v>1147</v>
      </c>
    </row>
    <row r="12071" spans="1:6" x14ac:dyDescent="0.2">
      <c r="A12071" s="202" t="s">
        <v>19778</v>
      </c>
      <c r="B12071" s="203">
        <v>1213.52</v>
      </c>
      <c r="D12071" s="53" t="s">
        <v>18117</v>
      </c>
      <c r="E12071" s="55" t="s">
        <v>18118</v>
      </c>
      <c r="F12071" s="53" t="s">
        <v>1147</v>
      </c>
    </row>
    <row r="12072" spans="1:6" x14ac:dyDescent="0.2">
      <c r="A12072" s="202" t="s">
        <v>19779</v>
      </c>
      <c r="B12072" s="203">
        <v>1417.15</v>
      </c>
      <c r="D12072" s="53" t="s">
        <v>18119</v>
      </c>
      <c r="E12072" s="55" t="s">
        <v>18118</v>
      </c>
      <c r="F12072" s="53" t="s">
        <v>1147</v>
      </c>
    </row>
    <row r="12073" spans="1:6" x14ac:dyDescent="0.2">
      <c r="A12073" s="202" t="s">
        <v>19781</v>
      </c>
      <c r="B12073" s="203">
        <v>1395.54</v>
      </c>
      <c r="D12073" s="53" t="s">
        <v>18120</v>
      </c>
      <c r="E12073" s="55" t="s">
        <v>18121</v>
      </c>
      <c r="F12073" s="53" t="s">
        <v>1147</v>
      </c>
    </row>
    <row r="12074" spans="1:6" x14ac:dyDescent="0.2">
      <c r="A12074" s="202" t="s">
        <v>19782</v>
      </c>
      <c r="B12074" s="203">
        <v>208.96</v>
      </c>
      <c r="D12074" s="53" t="s">
        <v>18122</v>
      </c>
      <c r="E12074" s="55" t="s">
        <v>18121</v>
      </c>
      <c r="F12074" s="53" t="s">
        <v>1147</v>
      </c>
    </row>
    <row r="12075" spans="1:6" x14ac:dyDescent="0.2">
      <c r="A12075" s="202" t="s">
        <v>19784</v>
      </c>
      <c r="B12075" s="203">
        <v>199.57</v>
      </c>
      <c r="D12075" s="53" t="s">
        <v>18123</v>
      </c>
      <c r="E12075" s="55" t="s">
        <v>18124</v>
      </c>
      <c r="F12075" s="53" t="s">
        <v>1147</v>
      </c>
    </row>
    <row r="12076" spans="1:6" x14ac:dyDescent="0.2">
      <c r="A12076" s="202" t="s">
        <v>19785</v>
      </c>
      <c r="B12076" s="203">
        <v>529.74</v>
      </c>
      <c r="D12076" s="53" t="s">
        <v>18125</v>
      </c>
      <c r="E12076" s="55" t="s">
        <v>18124</v>
      </c>
      <c r="F12076" s="53" t="s">
        <v>1147</v>
      </c>
    </row>
    <row r="12077" spans="1:6" x14ac:dyDescent="0.2">
      <c r="A12077" s="202" t="s">
        <v>19787</v>
      </c>
      <c r="B12077" s="203">
        <v>500.3</v>
      </c>
      <c r="D12077" s="53" t="s">
        <v>18126</v>
      </c>
      <c r="E12077" s="55" t="s">
        <v>18127</v>
      </c>
      <c r="F12077" s="53" t="s">
        <v>1147</v>
      </c>
    </row>
    <row r="12078" spans="1:6" x14ac:dyDescent="0.2">
      <c r="A12078" s="202" t="s">
        <v>19788</v>
      </c>
      <c r="B12078" s="203">
        <v>781.04</v>
      </c>
      <c r="D12078" s="53" t="s">
        <v>18128</v>
      </c>
      <c r="E12078" s="55" t="s">
        <v>18127</v>
      </c>
      <c r="F12078" s="53" t="s">
        <v>1147</v>
      </c>
    </row>
    <row r="12079" spans="1:6" x14ac:dyDescent="0.2">
      <c r="A12079" s="202" t="s">
        <v>19790</v>
      </c>
      <c r="B12079" s="203">
        <v>710.27</v>
      </c>
      <c r="D12079" s="53" t="s">
        <v>18129</v>
      </c>
      <c r="E12079" s="55" t="s">
        <v>18130</v>
      </c>
      <c r="F12079" s="53" t="s">
        <v>1147</v>
      </c>
    </row>
    <row r="12080" spans="1:6" x14ac:dyDescent="0.2">
      <c r="A12080" s="202" t="s">
        <v>19794</v>
      </c>
      <c r="B12080" s="203">
        <v>47.04</v>
      </c>
      <c r="D12080" s="53" t="s">
        <v>18131</v>
      </c>
      <c r="E12080" s="55" t="s">
        <v>18130</v>
      </c>
      <c r="F12080" s="53" t="s">
        <v>1147</v>
      </c>
    </row>
    <row r="12081" spans="1:6" x14ac:dyDescent="0.2">
      <c r="A12081" s="202" t="s">
        <v>19796</v>
      </c>
      <c r="B12081" s="203">
        <v>43.78</v>
      </c>
      <c r="D12081" s="53" t="s">
        <v>18132</v>
      </c>
      <c r="E12081" s="55" t="s">
        <v>18133</v>
      </c>
      <c r="F12081" s="53" t="s">
        <v>1147</v>
      </c>
    </row>
    <row r="12082" spans="1:6" x14ac:dyDescent="0.2">
      <c r="A12082" s="202" t="s">
        <v>19797</v>
      </c>
      <c r="B12082" s="203">
        <v>30.62</v>
      </c>
      <c r="D12082" s="53" t="s">
        <v>18134</v>
      </c>
      <c r="E12082" s="55" t="s">
        <v>18133</v>
      </c>
      <c r="F12082" s="53" t="s">
        <v>1147</v>
      </c>
    </row>
    <row r="12083" spans="1:6" x14ac:dyDescent="0.2">
      <c r="A12083" s="202" t="s">
        <v>19799</v>
      </c>
      <c r="B12083" s="203">
        <v>27.36</v>
      </c>
      <c r="D12083" s="53" t="s">
        <v>18135</v>
      </c>
      <c r="E12083" s="55" t="s">
        <v>18136</v>
      </c>
      <c r="F12083" s="53" t="s">
        <v>1147</v>
      </c>
    </row>
    <row r="12084" spans="1:6" x14ac:dyDescent="0.2">
      <c r="A12084" s="202" t="s">
        <v>19800</v>
      </c>
      <c r="B12084" s="203">
        <v>34.18</v>
      </c>
      <c r="D12084" s="53" t="s">
        <v>18137</v>
      </c>
      <c r="E12084" s="55" t="s">
        <v>18136</v>
      </c>
      <c r="F12084" s="53" t="s">
        <v>1147</v>
      </c>
    </row>
    <row r="12085" spans="1:6" x14ac:dyDescent="0.2">
      <c r="A12085" s="202" t="s">
        <v>19802</v>
      </c>
      <c r="B12085" s="203">
        <v>30.92</v>
      </c>
      <c r="D12085" s="53" t="s">
        <v>18138</v>
      </c>
      <c r="E12085" s="55" t="s">
        <v>18139</v>
      </c>
      <c r="F12085" s="53" t="s">
        <v>201</v>
      </c>
    </row>
    <row r="12086" spans="1:6" x14ac:dyDescent="0.2">
      <c r="A12086" s="202" t="s">
        <v>19803</v>
      </c>
      <c r="B12086" s="203">
        <v>152.33000000000001</v>
      </c>
      <c r="D12086" s="53" t="s">
        <v>18140</v>
      </c>
      <c r="E12086" s="55" t="s">
        <v>18139</v>
      </c>
      <c r="F12086" s="53" t="s">
        <v>201</v>
      </c>
    </row>
    <row r="12087" spans="1:6" x14ac:dyDescent="0.2">
      <c r="A12087" s="202" t="s">
        <v>19805</v>
      </c>
      <c r="B12087" s="203">
        <v>150.44999999999999</v>
      </c>
      <c r="D12087" s="53" t="s">
        <v>18141</v>
      </c>
      <c r="E12087" s="55" t="s">
        <v>18142</v>
      </c>
      <c r="F12087" s="53" t="s">
        <v>201</v>
      </c>
    </row>
    <row r="12088" spans="1:6" x14ac:dyDescent="0.2">
      <c r="A12088" s="202" t="s">
        <v>19806</v>
      </c>
      <c r="B12088" s="203">
        <v>915.71</v>
      </c>
      <c r="D12088" s="53" t="s">
        <v>18143</v>
      </c>
      <c r="E12088" s="55" t="s">
        <v>18142</v>
      </c>
      <c r="F12088" s="53" t="s">
        <v>201</v>
      </c>
    </row>
    <row r="12089" spans="1:6" x14ac:dyDescent="0.2">
      <c r="A12089" s="202" t="s">
        <v>19808</v>
      </c>
      <c r="B12089" s="203">
        <v>823.53</v>
      </c>
      <c r="D12089" s="53" t="s">
        <v>18144</v>
      </c>
      <c r="E12089" s="55" t="s">
        <v>18145</v>
      </c>
      <c r="F12089" s="53" t="s">
        <v>201</v>
      </c>
    </row>
    <row r="12090" spans="1:6" x14ac:dyDescent="0.2">
      <c r="A12090" s="202" t="s">
        <v>35611</v>
      </c>
      <c r="B12090" s="203">
        <v>106.68</v>
      </c>
      <c r="D12090" s="53" t="s">
        <v>18146</v>
      </c>
      <c r="E12090" s="55" t="s">
        <v>18145</v>
      </c>
      <c r="F12090" s="53" t="s">
        <v>201</v>
      </c>
    </row>
    <row r="12091" spans="1:6" x14ac:dyDescent="0.2">
      <c r="A12091" s="202" t="s">
        <v>35612</v>
      </c>
      <c r="B12091" s="203">
        <v>101.67</v>
      </c>
      <c r="D12091" s="53" t="s">
        <v>18147</v>
      </c>
      <c r="E12091" s="55" t="s">
        <v>18148</v>
      </c>
      <c r="F12091" s="53" t="s">
        <v>201</v>
      </c>
    </row>
    <row r="12092" spans="1:6" x14ac:dyDescent="0.2">
      <c r="A12092" s="202" t="s">
        <v>19809</v>
      </c>
      <c r="B12092" s="203">
        <v>108.62</v>
      </c>
      <c r="D12092" s="53" t="s">
        <v>18149</v>
      </c>
      <c r="E12092" s="55" t="s">
        <v>18148</v>
      </c>
      <c r="F12092" s="53" t="s">
        <v>201</v>
      </c>
    </row>
    <row r="12093" spans="1:6" x14ac:dyDescent="0.2">
      <c r="A12093" s="202" t="s">
        <v>19811</v>
      </c>
      <c r="B12093" s="203">
        <v>106.22</v>
      </c>
      <c r="D12093" s="53" t="s">
        <v>18150</v>
      </c>
      <c r="E12093" s="55" t="s">
        <v>18151</v>
      </c>
      <c r="F12093" s="53" t="s">
        <v>1147</v>
      </c>
    </row>
    <row r="12094" spans="1:6" x14ac:dyDescent="0.2">
      <c r="A12094" s="202" t="s">
        <v>19812</v>
      </c>
      <c r="B12094" s="203">
        <v>133.53</v>
      </c>
      <c r="D12094" s="53" t="s">
        <v>18152</v>
      </c>
      <c r="E12094" s="55" t="s">
        <v>18151</v>
      </c>
      <c r="F12094" s="53" t="s">
        <v>1147</v>
      </c>
    </row>
    <row r="12095" spans="1:6" x14ac:dyDescent="0.2">
      <c r="A12095" s="202" t="s">
        <v>19814</v>
      </c>
      <c r="B12095" s="203">
        <v>130.83000000000001</v>
      </c>
      <c r="D12095" s="53" t="s">
        <v>18153</v>
      </c>
      <c r="E12095" s="55" t="s">
        <v>18154</v>
      </c>
      <c r="F12095" s="53" t="s">
        <v>1147</v>
      </c>
    </row>
    <row r="12096" spans="1:6" x14ac:dyDescent="0.2">
      <c r="A12096" s="202" t="s">
        <v>19815</v>
      </c>
      <c r="B12096" s="203">
        <v>149.37</v>
      </c>
      <c r="D12096" s="53" t="s">
        <v>18155</v>
      </c>
      <c r="E12096" s="55" t="s">
        <v>18154</v>
      </c>
      <c r="F12096" s="53" t="s">
        <v>1147</v>
      </c>
    </row>
    <row r="12097" spans="1:6" x14ac:dyDescent="0.2">
      <c r="A12097" s="202" t="s">
        <v>19817</v>
      </c>
      <c r="B12097" s="203">
        <v>146.37</v>
      </c>
      <c r="D12097" s="53" t="s">
        <v>18156</v>
      </c>
      <c r="E12097" s="55" t="s">
        <v>18157</v>
      </c>
      <c r="F12097" s="53" t="s">
        <v>1147</v>
      </c>
    </row>
    <row r="12098" spans="1:6" x14ac:dyDescent="0.2">
      <c r="A12098" s="202" t="s">
        <v>19818</v>
      </c>
      <c r="B12098" s="203">
        <v>180.97</v>
      </c>
      <c r="D12098" s="53" t="s">
        <v>18158</v>
      </c>
      <c r="E12098" s="55" t="s">
        <v>18157</v>
      </c>
      <c r="F12098" s="53" t="s">
        <v>1147</v>
      </c>
    </row>
    <row r="12099" spans="1:6" x14ac:dyDescent="0.2">
      <c r="A12099" s="202" t="s">
        <v>19820</v>
      </c>
      <c r="B12099" s="203">
        <v>177.37</v>
      </c>
      <c r="D12099" s="53" t="s">
        <v>18159</v>
      </c>
      <c r="E12099" s="55" t="s">
        <v>18160</v>
      </c>
      <c r="F12099" s="53" t="s">
        <v>1147</v>
      </c>
    </row>
    <row r="12100" spans="1:6" x14ac:dyDescent="0.2">
      <c r="A12100" s="202" t="s">
        <v>19821</v>
      </c>
      <c r="B12100" s="203">
        <v>305.62</v>
      </c>
      <c r="D12100" s="53" t="s">
        <v>18161</v>
      </c>
      <c r="E12100" s="55" t="s">
        <v>18160</v>
      </c>
      <c r="F12100" s="53" t="s">
        <v>1147</v>
      </c>
    </row>
    <row r="12101" spans="1:6" x14ac:dyDescent="0.2">
      <c r="A12101" s="202" t="s">
        <v>19823</v>
      </c>
      <c r="B12101" s="203">
        <v>300.82</v>
      </c>
      <c r="D12101" s="53" t="s">
        <v>18162</v>
      </c>
      <c r="E12101" s="55" t="s">
        <v>18163</v>
      </c>
      <c r="F12101" s="53" t="s">
        <v>1147</v>
      </c>
    </row>
    <row r="12102" spans="1:6" x14ac:dyDescent="0.2">
      <c r="A12102" s="202" t="s">
        <v>19824</v>
      </c>
      <c r="B12102" s="203">
        <v>156.19</v>
      </c>
      <c r="D12102" s="53" t="s">
        <v>18164</v>
      </c>
      <c r="E12102" s="55" t="s">
        <v>18163</v>
      </c>
      <c r="F12102" s="53" t="s">
        <v>1147</v>
      </c>
    </row>
    <row r="12103" spans="1:6" x14ac:dyDescent="0.2">
      <c r="A12103" s="202" t="s">
        <v>19826</v>
      </c>
      <c r="B12103" s="203">
        <v>153.49</v>
      </c>
      <c r="D12103" s="53" t="s">
        <v>18165</v>
      </c>
      <c r="E12103" s="55" t="s">
        <v>18166</v>
      </c>
      <c r="F12103" s="53" t="s">
        <v>1147</v>
      </c>
    </row>
    <row r="12104" spans="1:6" x14ac:dyDescent="0.2">
      <c r="A12104" s="202" t="s">
        <v>19827</v>
      </c>
      <c r="B12104" s="203">
        <v>113.73</v>
      </c>
      <c r="D12104" s="53" t="s">
        <v>18167</v>
      </c>
      <c r="E12104" s="55" t="s">
        <v>18166</v>
      </c>
      <c r="F12104" s="53" t="s">
        <v>1147</v>
      </c>
    </row>
    <row r="12105" spans="1:6" x14ac:dyDescent="0.2">
      <c r="A12105" s="202" t="s">
        <v>19829</v>
      </c>
      <c r="B12105" s="203">
        <v>111.03</v>
      </c>
      <c r="D12105" s="53" t="s">
        <v>18168</v>
      </c>
      <c r="E12105" s="55" t="s">
        <v>18169</v>
      </c>
      <c r="F12105" s="53" t="s">
        <v>1147</v>
      </c>
    </row>
    <row r="12106" spans="1:6" x14ac:dyDescent="0.2">
      <c r="A12106" s="202" t="s">
        <v>19830</v>
      </c>
      <c r="B12106" s="203">
        <v>375.28</v>
      </c>
      <c r="D12106" s="53" t="s">
        <v>18170</v>
      </c>
      <c r="E12106" s="55" t="s">
        <v>18169</v>
      </c>
      <c r="F12106" s="53" t="s">
        <v>1147</v>
      </c>
    </row>
    <row r="12107" spans="1:6" x14ac:dyDescent="0.2">
      <c r="A12107" s="202" t="s">
        <v>19832</v>
      </c>
      <c r="B12107" s="203">
        <v>371.38</v>
      </c>
      <c r="D12107" s="53" t="s">
        <v>18171</v>
      </c>
      <c r="E12107" s="55" t="s">
        <v>18172</v>
      </c>
      <c r="F12107" s="53" t="s">
        <v>201</v>
      </c>
    </row>
    <row r="12108" spans="1:6" x14ac:dyDescent="0.2">
      <c r="A12108" s="202" t="s">
        <v>19833</v>
      </c>
      <c r="B12108" s="203">
        <v>423.52</v>
      </c>
      <c r="D12108" s="53" t="s">
        <v>18173</v>
      </c>
      <c r="E12108" s="55" t="s">
        <v>18172</v>
      </c>
      <c r="F12108" s="53" t="s">
        <v>201</v>
      </c>
    </row>
    <row r="12109" spans="1:6" x14ac:dyDescent="0.2">
      <c r="A12109" s="202" t="s">
        <v>19835</v>
      </c>
      <c r="B12109" s="203">
        <v>419.92</v>
      </c>
      <c r="D12109" s="53" t="s">
        <v>18174</v>
      </c>
      <c r="E12109" s="55" t="s">
        <v>18175</v>
      </c>
      <c r="F12109" s="53" t="s">
        <v>201</v>
      </c>
    </row>
    <row r="12110" spans="1:6" x14ac:dyDescent="0.2">
      <c r="A12110" s="202" t="s">
        <v>19836</v>
      </c>
      <c r="B12110" s="203">
        <v>246.83</v>
      </c>
      <c r="D12110" s="53" t="s">
        <v>18176</v>
      </c>
      <c r="E12110" s="55" t="s">
        <v>18175</v>
      </c>
      <c r="F12110" s="53" t="s">
        <v>201</v>
      </c>
    </row>
    <row r="12111" spans="1:6" x14ac:dyDescent="0.2">
      <c r="A12111" s="202" t="s">
        <v>19838</v>
      </c>
      <c r="B12111" s="203">
        <v>244.13</v>
      </c>
      <c r="D12111" s="53" t="s">
        <v>18177</v>
      </c>
      <c r="E12111" s="55" t="s">
        <v>18178</v>
      </c>
      <c r="F12111" s="53" t="s">
        <v>201</v>
      </c>
    </row>
    <row r="12112" spans="1:6" x14ac:dyDescent="0.2">
      <c r="A12112" s="202" t="s">
        <v>19839</v>
      </c>
      <c r="B12112" s="203">
        <v>242.24</v>
      </c>
      <c r="D12112" s="53" t="s">
        <v>18179</v>
      </c>
      <c r="E12112" s="55" t="s">
        <v>18178</v>
      </c>
      <c r="F12112" s="53" t="s">
        <v>201</v>
      </c>
    </row>
    <row r="12113" spans="1:6" x14ac:dyDescent="0.2">
      <c r="A12113" s="202" t="s">
        <v>19841</v>
      </c>
      <c r="B12113" s="203">
        <v>238.64</v>
      </c>
      <c r="D12113" s="53" t="s">
        <v>18180</v>
      </c>
      <c r="E12113" s="55" t="s">
        <v>18181</v>
      </c>
      <c r="F12113" s="53" t="s">
        <v>1147</v>
      </c>
    </row>
    <row r="12114" spans="1:6" x14ac:dyDescent="0.2">
      <c r="A12114" s="202" t="s">
        <v>19842</v>
      </c>
      <c r="B12114" s="203">
        <v>174.23</v>
      </c>
      <c r="D12114" s="53" t="s">
        <v>18182</v>
      </c>
      <c r="E12114" s="55" t="s">
        <v>18181</v>
      </c>
      <c r="F12114" s="53" t="s">
        <v>1147</v>
      </c>
    </row>
    <row r="12115" spans="1:6" x14ac:dyDescent="0.2">
      <c r="A12115" s="202" t="s">
        <v>19844</v>
      </c>
      <c r="B12115" s="203">
        <v>171.53</v>
      </c>
      <c r="D12115" s="53" t="s">
        <v>18183</v>
      </c>
      <c r="E12115" s="55" t="s">
        <v>18184</v>
      </c>
      <c r="F12115" s="53" t="s">
        <v>1147</v>
      </c>
    </row>
    <row r="12116" spans="1:6" x14ac:dyDescent="0.2">
      <c r="A12116" s="202" t="s">
        <v>19845</v>
      </c>
      <c r="B12116" s="203">
        <v>389.53</v>
      </c>
      <c r="D12116" s="53" t="s">
        <v>18185</v>
      </c>
      <c r="E12116" s="55" t="s">
        <v>18184</v>
      </c>
      <c r="F12116" s="53" t="s">
        <v>1147</v>
      </c>
    </row>
    <row r="12117" spans="1:6" x14ac:dyDescent="0.2">
      <c r="A12117" s="202" t="s">
        <v>19847</v>
      </c>
      <c r="B12117" s="203">
        <v>385.93</v>
      </c>
      <c r="D12117" s="53" t="s">
        <v>18186</v>
      </c>
      <c r="E12117" s="55" t="s">
        <v>18187</v>
      </c>
      <c r="F12117" s="53" t="s">
        <v>201</v>
      </c>
    </row>
    <row r="12118" spans="1:6" x14ac:dyDescent="0.2">
      <c r="A12118" s="202" t="s">
        <v>19848</v>
      </c>
      <c r="B12118" s="203">
        <v>489.16</v>
      </c>
      <c r="D12118" s="53" t="s">
        <v>18188</v>
      </c>
      <c r="E12118" s="55" t="s">
        <v>18187</v>
      </c>
      <c r="F12118" s="53" t="s">
        <v>201</v>
      </c>
    </row>
    <row r="12119" spans="1:6" x14ac:dyDescent="0.2">
      <c r="A12119" s="202" t="s">
        <v>19850</v>
      </c>
      <c r="B12119" s="203">
        <v>484.37</v>
      </c>
      <c r="D12119" s="53" t="s">
        <v>18189</v>
      </c>
      <c r="E12119" s="55" t="s">
        <v>18190</v>
      </c>
      <c r="F12119" s="53" t="s">
        <v>201</v>
      </c>
    </row>
    <row r="12120" spans="1:6" x14ac:dyDescent="0.2">
      <c r="A12120" s="202" t="s">
        <v>19851</v>
      </c>
      <c r="B12120" s="203">
        <v>366.65</v>
      </c>
      <c r="D12120" s="53" t="s">
        <v>18191</v>
      </c>
      <c r="E12120" s="55" t="s">
        <v>18190</v>
      </c>
      <c r="F12120" s="53" t="s">
        <v>201</v>
      </c>
    </row>
    <row r="12121" spans="1:6" x14ac:dyDescent="0.2">
      <c r="A12121" s="202" t="s">
        <v>19853</v>
      </c>
      <c r="B12121" s="203">
        <v>354.13</v>
      </c>
      <c r="D12121" s="53" t="s">
        <v>18192</v>
      </c>
      <c r="E12121" s="55" t="s">
        <v>18193</v>
      </c>
      <c r="F12121" s="53" t="s">
        <v>201</v>
      </c>
    </row>
    <row r="12122" spans="1:6" x14ac:dyDescent="0.2">
      <c r="A12122" s="202" t="s">
        <v>19854</v>
      </c>
      <c r="B12122" s="203">
        <v>515</v>
      </c>
      <c r="D12122" s="53" t="s">
        <v>18194</v>
      </c>
      <c r="E12122" s="55" t="s">
        <v>18193</v>
      </c>
      <c r="F12122" s="53" t="s">
        <v>201</v>
      </c>
    </row>
    <row r="12123" spans="1:6" x14ac:dyDescent="0.2">
      <c r="A12123" s="202" t="s">
        <v>19856</v>
      </c>
      <c r="B12123" s="203">
        <v>515</v>
      </c>
      <c r="D12123" s="53" t="s">
        <v>18195</v>
      </c>
      <c r="E12123" s="55" t="s">
        <v>18196</v>
      </c>
      <c r="F12123" s="53" t="s">
        <v>1147</v>
      </c>
    </row>
    <row r="12124" spans="1:6" x14ac:dyDescent="0.2">
      <c r="A12124" s="202" t="s">
        <v>19857</v>
      </c>
      <c r="B12124" s="203">
        <v>309</v>
      </c>
      <c r="D12124" s="53" t="s">
        <v>18197</v>
      </c>
      <c r="E12124" s="55" t="s">
        <v>18196</v>
      </c>
      <c r="F12124" s="53" t="s">
        <v>1147</v>
      </c>
    </row>
    <row r="12125" spans="1:6" x14ac:dyDescent="0.2">
      <c r="A12125" s="202" t="s">
        <v>19859</v>
      </c>
      <c r="B12125" s="203">
        <v>309</v>
      </c>
      <c r="D12125" s="53" t="s">
        <v>18198</v>
      </c>
      <c r="E12125" s="55" t="s">
        <v>18199</v>
      </c>
      <c r="F12125" s="53" t="s">
        <v>1147</v>
      </c>
    </row>
    <row r="12126" spans="1:6" x14ac:dyDescent="0.2">
      <c r="A12126" s="202" t="s">
        <v>19860</v>
      </c>
      <c r="B12126" s="203">
        <v>968.35</v>
      </c>
      <c r="D12126" s="53" t="s">
        <v>18200</v>
      </c>
      <c r="E12126" s="55" t="s">
        <v>18199</v>
      </c>
      <c r="F12126" s="53" t="s">
        <v>1147</v>
      </c>
    </row>
    <row r="12127" spans="1:6" x14ac:dyDescent="0.2">
      <c r="A12127" s="202" t="s">
        <v>19862</v>
      </c>
      <c r="B12127" s="203">
        <v>962.35</v>
      </c>
      <c r="D12127" s="53" t="s">
        <v>18201</v>
      </c>
      <c r="E12127" s="55" t="s">
        <v>18202</v>
      </c>
      <c r="F12127" s="53" t="s">
        <v>1147</v>
      </c>
    </row>
    <row r="12128" spans="1:6" x14ac:dyDescent="0.2">
      <c r="A12128" s="202" t="s">
        <v>19863</v>
      </c>
      <c r="B12128" s="203">
        <v>2236.2800000000002</v>
      </c>
      <c r="D12128" s="53" t="s">
        <v>18203</v>
      </c>
      <c r="E12128" s="55" t="s">
        <v>18202</v>
      </c>
      <c r="F12128" s="53" t="s">
        <v>1147</v>
      </c>
    </row>
    <row r="12129" spans="1:6" x14ac:dyDescent="0.2">
      <c r="A12129" s="202" t="s">
        <v>19865</v>
      </c>
      <c r="B12129" s="203">
        <v>2227.29</v>
      </c>
      <c r="D12129" s="53" t="s">
        <v>18204</v>
      </c>
      <c r="E12129" s="55" t="s">
        <v>18205</v>
      </c>
      <c r="F12129" s="53" t="s">
        <v>1147</v>
      </c>
    </row>
    <row r="12130" spans="1:6" x14ac:dyDescent="0.2">
      <c r="A12130" s="202" t="s">
        <v>19866</v>
      </c>
      <c r="B12130" s="203">
        <v>11952.24</v>
      </c>
      <c r="D12130" s="53" t="s">
        <v>18206</v>
      </c>
      <c r="E12130" s="55" t="s">
        <v>18205</v>
      </c>
      <c r="F12130" s="53" t="s">
        <v>1147</v>
      </c>
    </row>
    <row r="12131" spans="1:6" x14ac:dyDescent="0.2">
      <c r="A12131" s="202" t="s">
        <v>19868</v>
      </c>
      <c r="B12131" s="203">
        <v>11937.26</v>
      </c>
      <c r="D12131" s="53" t="s">
        <v>18207</v>
      </c>
      <c r="E12131" s="55" t="s">
        <v>18208</v>
      </c>
      <c r="F12131" s="53" t="s">
        <v>1147</v>
      </c>
    </row>
    <row r="12132" spans="1:6" x14ac:dyDescent="0.2">
      <c r="A12132" s="202" t="s">
        <v>19869</v>
      </c>
      <c r="B12132" s="203">
        <v>37.159999999999997</v>
      </c>
      <c r="D12132" s="53" t="s">
        <v>18209</v>
      </c>
      <c r="E12132" s="55" t="s">
        <v>18208</v>
      </c>
      <c r="F12132" s="53" t="s">
        <v>1147</v>
      </c>
    </row>
    <row r="12133" spans="1:6" x14ac:dyDescent="0.2">
      <c r="A12133" s="202" t="s">
        <v>19871</v>
      </c>
      <c r="B12133" s="203">
        <v>36.64</v>
      </c>
      <c r="D12133" s="53" t="s">
        <v>18210</v>
      </c>
      <c r="E12133" s="55" t="s">
        <v>18211</v>
      </c>
      <c r="F12133" s="53" t="s">
        <v>1147</v>
      </c>
    </row>
    <row r="12134" spans="1:6" x14ac:dyDescent="0.2">
      <c r="A12134" s="202" t="s">
        <v>19872</v>
      </c>
      <c r="B12134" s="203">
        <v>22.65</v>
      </c>
      <c r="D12134" s="53" t="s">
        <v>18212</v>
      </c>
      <c r="E12134" s="55" t="s">
        <v>18211</v>
      </c>
      <c r="F12134" s="53" t="s">
        <v>1147</v>
      </c>
    </row>
    <row r="12135" spans="1:6" x14ac:dyDescent="0.2">
      <c r="A12135" s="202" t="s">
        <v>19874</v>
      </c>
      <c r="B12135" s="203">
        <v>22.13</v>
      </c>
      <c r="D12135" s="53" t="s">
        <v>18213</v>
      </c>
      <c r="E12135" s="55" t="s">
        <v>18214</v>
      </c>
      <c r="F12135" s="53" t="s">
        <v>1147</v>
      </c>
    </row>
    <row r="12136" spans="1:6" x14ac:dyDescent="0.2">
      <c r="A12136" s="202" t="s">
        <v>19875</v>
      </c>
      <c r="B12136" s="203">
        <v>274.8</v>
      </c>
      <c r="D12136" s="53" t="s">
        <v>18215</v>
      </c>
      <c r="E12136" s="55" t="s">
        <v>18214</v>
      </c>
      <c r="F12136" s="53" t="s">
        <v>1147</v>
      </c>
    </row>
    <row r="12137" spans="1:6" x14ac:dyDescent="0.2">
      <c r="A12137" s="202" t="s">
        <v>19877</v>
      </c>
      <c r="B12137" s="203">
        <v>272.93</v>
      </c>
      <c r="D12137" s="53" t="s">
        <v>18216</v>
      </c>
      <c r="E12137" s="55" t="s">
        <v>18217</v>
      </c>
      <c r="F12137" s="53" t="s">
        <v>1147</v>
      </c>
    </row>
    <row r="12138" spans="1:6" x14ac:dyDescent="0.2">
      <c r="A12138" s="202" t="s">
        <v>19878</v>
      </c>
      <c r="B12138" s="203">
        <v>424.55</v>
      </c>
      <c r="D12138" s="53" t="s">
        <v>18218</v>
      </c>
      <c r="E12138" s="55" t="s">
        <v>18217</v>
      </c>
      <c r="F12138" s="53" t="s">
        <v>1147</v>
      </c>
    </row>
    <row r="12139" spans="1:6" x14ac:dyDescent="0.2">
      <c r="A12139" s="202" t="s">
        <v>19880</v>
      </c>
      <c r="B12139" s="203">
        <v>422.68</v>
      </c>
      <c r="D12139" s="53" t="s">
        <v>18219</v>
      </c>
      <c r="E12139" s="55" t="s">
        <v>18220</v>
      </c>
      <c r="F12139" s="53" t="s">
        <v>1147</v>
      </c>
    </row>
    <row r="12140" spans="1:6" x14ac:dyDescent="0.2">
      <c r="A12140" s="202" t="s">
        <v>19881</v>
      </c>
      <c r="B12140" s="203">
        <v>533.08000000000004</v>
      </c>
      <c r="D12140" s="53" t="s">
        <v>18221</v>
      </c>
      <c r="E12140" s="55" t="s">
        <v>18220</v>
      </c>
      <c r="F12140" s="53" t="s">
        <v>1147</v>
      </c>
    </row>
    <row r="12141" spans="1:6" x14ac:dyDescent="0.2">
      <c r="A12141" s="202" t="s">
        <v>19883</v>
      </c>
      <c r="B12141" s="203">
        <v>531.21</v>
      </c>
      <c r="D12141" s="53" t="s">
        <v>18222</v>
      </c>
      <c r="E12141" s="55" t="s">
        <v>18223</v>
      </c>
      <c r="F12141" s="53" t="s">
        <v>1147</v>
      </c>
    </row>
    <row r="12142" spans="1:6" x14ac:dyDescent="0.2">
      <c r="A12142" s="202" t="s">
        <v>19884</v>
      </c>
      <c r="B12142" s="203">
        <v>631.17999999999995</v>
      </c>
      <c r="D12142" s="53" t="s">
        <v>18224</v>
      </c>
      <c r="E12142" s="55" t="s">
        <v>18223</v>
      </c>
      <c r="F12142" s="53" t="s">
        <v>1147</v>
      </c>
    </row>
    <row r="12143" spans="1:6" x14ac:dyDescent="0.2">
      <c r="A12143" s="202" t="s">
        <v>19886</v>
      </c>
      <c r="B12143" s="203">
        <v>629.30999999999995</v>
      </c>
      <c r="D12143" s="53" t="s">
        <v>18225</v>
      </c>
      <c r="E12143" s="55" t="s">
        <v>18226</v>
      </c>
      <c r="F12143" s="53" t="s">
        <v>1147</v>
      </c>
    </row>
    <row r="12144" spans="1:6" x14ac:dyDescent="0.2">
      <c r="A12144" s="202" t="s">
        <v>19887</v>
      </c>
      <c r="B12144" s="203">
        <v>734.63</v>
      </c>
      <c r="D12144" s="53" t="s">
        <v>18227</v>
      </c>
      <c r="E12144" s="55" t="s">
        <v>18226</v>
      </c>
      <c r="F12144" s="53" t="s">
        <v>1147</v>
      </c>
    </row>
    <row r="12145" spans="1:6" x14ac:dyDescent="0.2">
      <c r="A12145" s="202" t="s">
        <v>19889</v>
      </c>
      <c r="B12145" s="203">
        <v>697.06</v>
      </c>
      <c r="D12145" s="53" t="s">
        <v>18228</v>
      </c>
      <c r="E12145" s="55" t="s">
        <v>18229</v>
      </c>
      <c r="F12145" s="53" t="s">
        <v>1147</v>
      </c>
    </row>
    <row r="12146" spans="1:6" x14ac:dyDescent="0.2">
      <c r="A12146" s="202" t="s">
        <v>19890</v>
      </c>
      <c r="B12146" s="203">
        <v>719.49</v>
      </c>
      <c r="D12146" s="53" t="s">
        <v>18230</v>
      </c>
      <c r="E12146" s="55" t="s">
        <v>18229</v>
      </c>
      <c r="F12146" s="53" t="s">
        <v>1147</v>
      </c>
    </row>
    <row r="12147" spans="1:6" x14ac:dyDescent="0.2">
      <c r="A12147" s="202" t="s">
        <v>19892</v>
      </c>
      <c r="B12147" s="203">
        <v>681.91</v>
      </c>
      <c r="D12147" s="53" t="s">
        <v>18231</v>
      </c>
      <c r="E12147" s="55" t="s">
        <v>18232</v>
      </c>
      <c r="F12147" s="53" t="s">
        <v>1147</v>
      </c>
    </row>
    <row r="12148" spans="1:6" x14ac:dyDescent="0.2">
      <c r="A12148" s="202" t="s">
        <v>19893</v>
      </c>
      <c r="B12148" s="203">
        <v>685.85</v>
      </c>
      <c r="D12148" s="53" t="s">
        <v>18233</v>
      </c>
      <c r="E12148" s="55" t="s">
        <v>18232</v>
      </c>
      <c r="F12148" s="53" t="s">
        <v>1147</v>
      </c>
    </row>
    <row r="12149" spans="1:6" x14ac:dyDescent="0.2">
      <c r="A12149" s="202" t="s">
        <v>19895</v>
      </c>
      <c r="B12149" s="203">
        <v>648.27</v>
      </c>
      <c r="D12149" s="53" t="s">
        <v>18234</v>
      </c>
      <c r="E12149" s="55" t="s">
        <v>18235</v>
      </c>
      <c r="F12149" s="53" t="s">
        <v>1147</v>
      </c>
    </row>
    <row r="12150" spans="1:6" x14ac:dyDescent="0.2">
      <c r="A12150" s="202" t="s">
        <v>19896</v>
      </c>
      <c r="B12150" s="203">
        <v>675.24</v>
      </c>
      <c r="D12150" s="53" t="s">
        <v>18236</v>
      </c>
      <c r="E12150" s="55" t="s">
        <v>18235</v>
      </c>
      <c r="F12150" s="53" t="s">
        <v>1147</v>
      </c>
    </row>
    <row r="12151" spans="1:6" x14ac:dyDescent="0.2">
      <c r="A12151" s="202" t="s">
        <v>19898</v>
      </c>
      <c r="B12151" s="203">
        <v>637.66999999999996</v>
      </c>
      <c r="D12151" s="53" t="s">
        <v>18237</v>
      </c>
      <c r="E12151" s="55" t="s">
        <v>18238</v>
      </c>
      <c r="F12151" s="53" t="s">
        <v>1147</v>
      </c>
    </row>
    <row r="12152" spans="1:6" x14ac:dyDescent="0.2">
      <c r="A12152" s="202" t="s">
        <v>19899</v>
      </c>
      <c r="B12152" s="203">
        <v>662.44</v>
      </c>
      <c r="D12152" s="53" t="s">
        <v>18239</v>
      </c>
      <c r="E12152" s="55" t="s">
        <v>18238</v>
      </c>
      <c r="F12152" s="53" t="s">
        <v>1147</v>
      </c>
    </row>
    <row r="12153" spans="1:6" x14ac:dyDescent="0.2">
      <c r="A12153" s="202" t="s">
        <v>19901</v>
      </c>
      <c r="B12153" s="203">
        <v>624.87</v>
      </c>
      <c r="D12153" s="53" t="s">
        <v>18240</v>
      </c>
      <c r="E12153" s="55" t="s">
        <v>18241</v>
      </c>
      <c r="F12153" s="53" t="s">
        <v>1147</v>
      </c>
    </row>
    <row r="12154" spans="1:6" x14ac:dyDescent="0.2">
      <c r="A12154" s="202" t="s">
        <v>19902</v>
      </c>
      <c r="B12154" s="203">
        <v>1017.92</v>
      </c>
      <c r="D12154" s="53" t="s">
        <v>18242</v>
      </c>
      <c r="E12154" s="55" t="s">
        <v>18241</v>
      </c>
      <c r="F12154" s="53" t="s">
        <v>1147</v>
      </c>
    </row>
    <row r="12155" spans="1:6" x14ac:dyDescent="0.2">
      <c r="A12155" s="202" t="s">
        <v>19904</v>
      </c>
      <c r="B12155" s="203">
        <v>972.83</v>
      </c>
      <c r="D12155" s="53" t="s">
        <v>18243</v>
      </c>
      <c r="E12155" s="55" t="s">
        <v>18244</v>
      </c>
      <c r="F12155" s="53" t="s">
        <v>1147</v>
      </c>
    </row>
    <row r="12156" spans="1:6" x14ac:dyDescent="0.2">
      <c r="A12156" s="202" t="s">
        <v>19905</v>
      </c>
      <c r="B12156" s="203">
        <v>304.74</v>
      </c>
      <c r="D12156" s="53" t="s">
        <v>18245</v>
      </c>
      <c r="E12156" s="55" t="s">
        <v>18244</v>
      </c>
      <c r="F12156" s="53" t="s">
        <v>1147</v>
      </c>
    </row>
    <row r="12157" spans="1:6" x14ac:dyDescent="0.2">
      <c r="A12157" s="202" t="s">
        <v>19907</v>
      </c>
      <c r="B12157" s="203">
        <v>279.69</v>
      </c>
      <c r="D12157" s="53" t="s">
        <v>18246</v>
      </c>
      <c r="E12157" s="55" t="s">
        <v>18247</v>
      </c>
      <c r="F12157" s="53" t="s">
        <v>1147</v>
      </c>
    </row>
    <row r="12158" spans="1:6" x14ac:dyDescent="0.2">
      <c r="A12158" s="202" t="s">
        <v>19908</v>
      </c>
      <c r="B12158" s="203">
        <v>312.74</v>
      </c>
      <c r="D12158" s="53" t="s">
        <v>18248</v>
      </c>
      <c r="E12158" s="55" t="s">
        <v>18247</v>
      </c>
      <c r="F12158" s="53" t="s">
        <v>1147</v>
      </c>
    </row>
    <row r="12159" spans="1:6" x14ac:dyDescent="0.2">
      <c r="A12159" s="202" t="s">
        <v>19910</v>
      </c>
      <c r="B12159" s="203">
        <v>287.69</v>
      </c>
      <c r="D12159" s="53" t="s">
        <v>18249</v>
      </c>
      <c r="E12159" s="55" t="s">
        <v>18250</v>
      </c>
      <c r="F12159" s="53" t="s">
        <v>1147</v>
      </c>
    </row>
    <row r="12160" spans="1:6" x14ac:dyDescent="0.2">
      <c r="A12160" s="202" t="s">
        <v>19911</v>
      </c>
      <c r="B12160" s="203">
        <v>318.55</v>
      </c>
      <c r="D12160" s="53" t="s">
        <v>18251</v>
      </c>
      <c r="E12160" s="55" t="s">
        <v>18250</v>
      </c>
      <c r="F12160" s="53" t="s">
        <v>1147</v>
      </c>
    </row>
    <row r="12161" spans="1:6" x14ac:dyDescent="0.2">
      <c r="A12161" s="202" t="s">
        <v>19913</v>
      </c>
      <c r="B12161" s="203">
        <v>293.5</v>
      </c>
      <c r="D12161" s="53" t="s">
        <v>18252</v>
      </c>
      <c r="E12161" s="55" t="s">
        <v>18253</v>
      </c>
      <c r="F12161" s="53" t="s">
        <v>1147</v>
      </c>
    </row>
    <row r="12162" spans="1:6" x14ac:dyDescent="0.2">
      <c r="A12162" s="202" t="s">
        <v>19914</v>
      </c>
      <c r="B12162" s="203">
        <v>347.39</v>
      </c>
      <c r="D12162" s="53" t="s">
        <v>18254</v>
      </c>
      <c r="E12162" s="55" t="s">
        <v>18253</v>
      </c>
      <c r="F12162" s="53" t="s">
        <v>1147</v>
      </c>
    </row>
    <row r="12163" spans="1:6" x14ac:dyDescent="0.2">
      <c r="A12163" s="202" t="s">
        <v>19916</v>
      </c>
      <c r="B12163" s="203">
        <v>322.33999999999997</v>
      </c>
      <c r="D12163" s="53" t="s">
        <v>18255</v>
      </c>
      <c r="E12163" s="55" t="s">
        <v>18256</v>
      </c>
      <c r="F12163" s="53" t="s">
        <v>1147</v>
      </c>
    </row>
    <row r="12164" spans="1:6" x14ac:dyDescent="0.2">
      <c r="A12164" s="202" t="s">
        <v>19917</v>
      </c>
      <c r="B12164" s="203">
        <v>357.74</v>
      </c>
      <c r="D12164" s="53" t="s">
        <v>18257</v>
      </c>
      <c r="E12164" s="55" t="s">
        <v>18256</v>
      </c>
      <c r="F12164" s="53" t="s">
        <v>1147</v>
      </c>
    </row>
    <row r="12165" spans="1:6" x14ac:dyDescent="0.2">
      <c r="A12165" s="202" t="s">
        <v>19919</v>
      </c>
      <c r="B12165" s="203">
        <v>332.69</v>
      </c>
      <c r="D12165" s="53" t="s">
        <v>18258</v>
      </c>
      <c r="E12165" s="55" t="s">
        <v>18259</v>
      </c>
      <c r="F12165" s="53" t="s">
        <v>1147</v>
      </c>
    </row>
    <row r="12166" spans="1:6" x14ac:dyDescent="0.2">
      <c r="A12166" s="202" t="s">
        <v>19920</v>
      </c>
      <c r="B12166" s="203">
        <v>956.85</v>
      </c>
      <c r="D12166" s="53" t="s">
        <v>18260</v>
      </c>
      <c r="E12166" s="55" t="s">
        <v>18259</v>
      </c>
      <c r="F12166" s="53" t="s">
        <v>1147</v>
      </c>
    </row>
    <row r="12167" spans="1:6" x14ac:dyDescent="0.2">
      <c r="A12167" s="202" t="s">
        <v>19922</v>
      </c>
      <c r="B12167" s="203">
        <v>919.28</v>
      </c>
      <c r="D12167" s="53" t="s">
        <v>18261</v>
      </c>
      <c r="E12167" s="55" t="s">
        <v>18262</v>
      </c>
      <c r="F12167" s="53" t="s">
        <v>1147</v>
      </c>
    </row>
    <row r="12168" spans="1:6" x14ac:dyDescent="0.2">
      <c r="A12168" s="202" t="s">
        <v>19923</v>
      </c>
      <c r="B12168" s="203">
        <v>943.95</v>
      </c>
      <c r="D12168" s="53" t="s">
        <v>18263</v>
      </c>
      <c r="E12168" s="55" t="s">
        <v>18262</v>
      </c>
      <c r="F12168" s="53" t="s">
        <v>1147</v>
      </c>
    </row>
    <row r="12169" spans="1:6" x14ac:dyDescent="0.2">
      <c r="A12169" s="202" t="s">
        <v>19925</v>
      </c>
      <c r="B12169" s="203">
        <v>906.38</v>
      </c>
      <c r="D12169" s="53" t="s">
        <v>18264</v>
      </c>
      <c r="E12169" s="55" t="s">
        <v>18265</v>
      </c>
      <c r="F12169" s="53" t="s">
        <v>1147</v>
      </c>
    </row>
    <row r="12170" spans="1:6" x14ac:dyDescent="0.2">
      <c r="A12170" s="202" t="s">
        <v>19926</v>
      </c>
      <c r="B12170" s="203">
        <v>888.28</v>
      </c>
      <c r="D12170" s="53" t="s">
        <v>18266</v>
      </c>
      <c r="E12170" s="55" t="s">
        <v>18265</v>
      </c>
      <c r="F12170" s="53" t="s">
        <v>1147</v>
      </c>
    </row>
    <row r="12171" spans="1:6" x14ac:dyDescent="0.2">
      <c r="A12171" s="202" t="s">
        <v>19928</v>
      </c>
      <c r="B12171" s="203">
        <v>850.7</v>
      </c>
      <c r="D12171" s="53" t="s">
        <v>18267</v>
      </c>
      <c r="E12171" s="55" t="s">
        <v>18268</v>
      </c>
      <c r="F12171" s="53" t="s">
        <v>201</v>
      </c>
    </row>
    <row r="12172" spans="1:6" x14ac:dyDescent="0.2">
      <c r="A12172" s="202" t="s">
        <v>19929</v>
      </c>
      <c r="B12172" s="203">
        <v>875.5</v>
      </c>
      <c r="D12172" s="53" t="s">
        <v>18269</v>
      </c>
      <c r="E12172" s="55" t="s">
        <v>18268</v>
      </c>
      <c r="F12172" s="53" t="s">
        <v>201</v>
      </c>
    </row>
    <row r="12173" spans="1:6" x14ac:dyDescent="0.2">
      <c r="A12173" s="202" t="s">
        <v>19931</v>
      </c>
      <c r="B12173" s="203">
        <v>837.93</v>
      </c>
      <c r="D12173" s="53" t="s">
        <v>18270</v>
      </c>
      <c r="E12173" s="55" t="s">
        <v>18271</v>
      </c>
      <c r="F12173" s="53" t="s">
        <v>201</v>
      </c>
    </row>
    <row r="12174" spans="1:6" x14ac:dyDescent="0.2">
      <c r="A12174" s="202" t="s">
        <v>19932</v>
      </c>
      <c r="B12174" s="203">
        <v>864.76</v>
      </c>
      <c r="D12174" s="53" t="s">
        <v>18272</v>
      </c>
      <c r="E12174" s="55" t="s">
        <v>18271</v>
      </c>
      <c r="F12174" s="53" t="s">
        <v>201</v>
      </c>
    </row>
    <row r="12175" spans="1:6" x14ac:dyDescent="0.2">
      <c r="A12175" s="202" t="s">
        <v>19934</v>
      </c>
      <c r="B12175" s="203">
        <v>827.19</v>
      </c>
      <c r="D12175" s="53" t="s">
        <v>18273</v>
      </c>
      <c r="E12175" s="55" t="s">
        <v>18274</v>
      </c>
      <c r="F12175" s="53" t="s">
        <v>201</v>
      </c>
    </row>
    <row r="12176" spans="1:6" x14ac:dyDescent="0.2">
      <c r="A12176" s="202" t="s">
        <v>19935</v>
      </c>
      <c r="B12176" s="203">
        <v>590.65</v>
      </c>
      <c r="D12176" s="53" t="s">
        <v>18275</v>
      </c>
      <c r="E12176" s="55" t="s">
        <v>18274</v>
      </c>
      <c r="F12176" s="53" t="s">
        <v>201</v>
      </c>
    </row>
    <row r="12177" spans="1:6" x14ac:dyDescent="0.2">
      <c r="A12177" s="202" t="s">
        <v>19937</v>
      </c>
      <c r="B12177" s="203">
        <v>565.6</v>
      </c>
      <c r="D12177" s="53" t="s">
        <v>18276</v>
      </c>
      <c r="E12177" s="55" t="s">
        <v>18277</v>
      </c>
      <c r="F12177" s="53" t="s">
        <v>201</v>
      </c>
    </row>
    <row r="12178" spans="1:6" x14ac:dyDescent="0.2">
      <c r="A12178" s="202" t="s">
        <v>19938</v>
      </c>
      <c r="B12178" s="203">
        <v>582.54999999999995</v>
      </c>
      <c r="D12178" s="53" t="s">
        <v>18278</v>
      </c>
      <c r="E12178" s="55" t="s">
        <v>18277</v>
      </c>
      <c r="F12178" s="53" t="s">
        <v>201</v>
      </c>
    </row>
    <row r="12179" spans="1:6" x14ac:dyDescent="0.2">
      <c r="A12179" s="202" t="s">
        <v>19940</v>
      </c>
      <c r="B12179" s="203">
        <v>557.5</v>
      </c>
      <c r="D12179" s="53" t="s">
        <v>18279</v>
      </c>
      <c r="E12179" s="55" t="s">
        <v>18280</v>
      </c>
      <c r="F12179" s="53" t="s">
        <v>201</v>
      </c>
    </row>
    <row r="12180" spans="1:6" x14ac:dyDescent="0.2">
      <c r="A12180" s="202" t="s">
        <v>19941</v>
      </c>
      <c r="B12180" s="203">
        <v>531.66999999999996</v>
      </c>
      <c r="D12180" s="53" t="s">
        <v>18281</v>
      </c>
      <c r="E12180" s="55" t="s">
        <v>18280</v>
      </c>
      <c r="F12180" s="53" t="s">
        <v>201</v>
      </c>
    </row>
    <row r="12181" spans="1:6" x14ac:dyDescent="0.2">
      <c r="A12181" s="202" t="s">
        <v>19943</v>
      </c>
      <c r="B12181" s="203">
        <v>506.62</v>
      </c>
      <c r="D12181" s="53" t="s">
        <v>18282</v>
      </c>
      <c r="E12181" s="55" t="s">
        <v>18283</v>
      </c>
      <c r="F12181" s="53" t="s">
        <v>201</v>
      </c>
    </row>
    <row r="12182" spans="1:6" x14ac:dyDescent="0.2">
      <c r="A12182" s="202" t="s">
        <v>19944</v>
      </c>
      <c r="B12182" s="203">
        <v>1151.96</v>
      </c>
      <c r="D12182" s="53" t="s">
        <v>18284</v>
      </c>
      <c r="E12182" s="55" t="s">
        <v>18283</v>
      </c>
      <c r="F12182" s="53" t="s">
        <v>201</v>
      </c>
    </row>
    <row r="12183" spans="1:6" x14ac:dyDescent="0.2">
      <c r="A12183" s="202" t="s">
        <v>19946</v>
      </c>
      <c r="B12183" s="203">
        <v>1114.3900000000001</v>
      </c>
      <c r="D12183" s="53" t="s">
        <v>18285</v>
      </c>
      <c r="E12183" s="55" t="s">
        <v>18286</v>
      </c>
      <c r="F12183" s="53" t="s">
        <v>201</v>
      </c>
    </row>
    <row r="12184" spans="1:6" x14ac:dyDescent="0.2">
      <c r="A12184" s="202" t="s">
        <v>19947</v>
      </c>
      <c r="B12184" s="203">
        <v>1136.8599999999999</v>
      </c>
      <c r="D12184" s="53" t="s">
        <v>18287</v>
      </c>
      <c r="E12184" s="55" t="s">
        <v>18286</v>
      </c>
      <c r="F12184" s="53" t="s">
        <v>201</v>
      </c>
    </row>
    <row r="12185" spans="1:6" x14ac:dyDescent="0.2">
      <c r="A12185" s="202" t="s">
        <v>19949</v>
      </c>
      <c r="B12185" s="203">
        <v>1099.29</v>
      </c>
      <c r="D12185" s="53" t="s">
        <v>18288</v>
      </c>
      <c r="E12185" s="55" t="s">
        <v>18289</v>
      </c>
      <c r="F12185" s="53" t="s">
        <v>1147</v>
      </c>
    </row>
    <row r="12186" spans="1:6" x14ac:dyDescent="0.2">
      <c r="A12186" s="202" t="s">
        <v>19950</v>
      </c>
      <c r="B12186" s="203">
        <v>1085.0999999999999</v>
      </c>
      <c r="D12186" s="53" t="s">
        <v>18290</v>
      </c>
      <c r="E12186" s="55" t="s">
        <v>18289</v>
      </c>
      <c r="F12186" s="53" t="s">
        <v>1147</v>
      </c>
    </row>
    <row r="12187" spans="1:6" x14ac:dyDescent="0.2">
      <c r="A12187" s="202" t="s">
        <v>19952</v>
      </c>
      <c r="B12187" s="203">
        <v>1047.52</v>
      </c>
      <c r="D12187" s="53" t="s">
        <v>18291</v>
      </c>
      <c r="E12187" s="55" t="s">
        <v>18292</v>
      </c>
      <c r="F12187" s="53" t="s">
        <v>1147</v>
      </c>
    </row>
    <row r="12188" spans="1:6" x14ac:dyDescent="0.2">
      <c r="A12188" s="202" t="s">
        <v>19953</v>
      </c>
      <c r="B12188" s="203">
        <v>785.76</v>
      </c>
      <c r="D12188" s="53" t="s">
        <v>18293</v>
      </c>
      <c r="E12188" s="55" t="s">
        <v>18292</v>
      </c>
      <c r="F12188" s="53" t="s">
        <v>1147</v>
      </c>
    </row>
    <row r="12189" spans="1:6" x14ac:dyDescent="0.2">
      <c r="A12189" s="202" t="s">
        <v>19955</v>
      </c>
      <c r="B12189" s="203">
        <v>760.71</v>
      </c>
      <c r="D12189" s="53" t="s">
        <v>18294</v>
      </c>
      <c r="E12189" s="55" t="s">
        <v>18295</v>
      </c>
      <c r="F12189" s="53" t="s">
        <v>1147</v>
      </c>
    </row>
    <row r="12190" spans="1:6" x14ac:dyDescent="0.2">
      <c r="A12190" s="202" t="s">
        <v>19956</v>
      </c>
      <c r="B12190" s="203">
        <v>775.46</v>
      </c>
      <c r="D12190" s="53" t="s">
        <v>18296</v>
      </c>
      <c r="E12190" s="55" t="s">
        <v>18295</v>
      </c>
      <c r="F12190" s="53" t="s">
        <v>1147</v>
      </c>
    </row>
    <row r="12191" spans="1:6" x14ac:dyDescent="0.2">
      <c r="A12191" s="202" t="s">
        <v>19958</v>
      </c>
      <c r="B12191" s="203">
        <v>750.41</v>
      </c>
      <c r="D12191" s="53" t="s">
        <v>18297</v>
      </c>
      <c r="E12191" s="55" t="s">
        <v>18298</v>
      </c>
      <c r="F12191" s="53" t="s">
        <v>1147</v>
      </c>
    </row>
    <row r="12192" spans="1:6" x14ac:dyDescent="0.2">
      <c r="A12192" s="202" t="s">
        <v>19959</v>
      </c>
      <c r="B12192" s="203">
        <v>728.49</v>
      </c>
      <c r="D12192" s="53" t="s">
        <v>18299</v>
      </c>
      <c r="E12192" s="55" t="s">
        <v>18298</v>
      </c>
      <c r="F12192" s="53" t="s">
        <v>1147</v>
      </c>
    </row>
    <row r="12193" spans="1:6" x14ac:dyDescent="0.2">
      <c r="A12193" s="202" t="s">
        <v>19961</v>
      </c>
      <c r="B12193" s="203">
        <v>703.44</v>
      </c>
      <c r="D12193" s="53" t="s">
        <v>18300</v>
      </c>
      <c r="E12193" s="55" t="s">
        <v>18301</v>
      </c>
      <c r="F12193" s="53" t="s">
        <v>1147</v>
      </c>
    </row>
    <row r="12194" spans="1:6" x14ac:dyDescent="0.2">
      <c r="A12194" s="202" t="s">
        <v>19962</v>
      </c>
      <c r="B12194" s="203">
        <v>808.6</v>
      </c>
      <c r="D12194" s="53" t="s">
        <v>18302</v>
      </c>
      <c r="E12194" s="55" t="s">
        <v>18301</v>
      </c>
      <c r="F12194" s="53" t="s">
        <v>1147</v>
      </c>
    </row>
    <row r="12195" spans="1:6" x14ac:dyDescent="0.2">
      <c r="A12195" s="202" t="s">
        <v>19964</v>
      </c>
      <c r="B12195" s="203">
        <v>771.03</v>
      </c>
      <c r="D12195" s="53" t="s">
        <v>18303</v>
      </c>
      <c r="E12195" s="55" t="s">
        <v>18304</v>
      </c>
      <c r="F12195" s="53" t="s">
        <v>1147</v>
      </c>
    </row>
    <row r="12196" spans="1:6" x14ac:dyDescent="0.2">
      <c r="A12196" s="202" t="s">
        <v>19965</v>
      </c>
      <c r="B12196" s="203">
        <v>882.49</v>
      </c>
      <c r="D12196" s="53" t="s">
        <v>18305</v>
      </c>
      <c r="E12196" s="55" t="s">
        <v>18304</v>
      </c>
      <c r="F12196" s="53" t="s">
        <v>1147</v>
      </c>
    </row>
    <row r="12197" spans="1:6" x14ac:dyDescent="0.2">
      <c r="A12197" s="202" t="s">
        <v>19967</v>
      </c>
      <c r="B12197" s="203">
        <v>844.92</v>
      </c>
      <c r="D12197" s="53" t="s">
        <v>18306</v>
      </c>
      <c r="E12197" s="55" t="s">
        <v>18307</v>
      </c>
      <c r="F12197" s="53" t="s">
        <v>1147</v>
      </c>
    </row>
    <row r="12198" spans="1:6" x14ac:dyDescent="0.2">
      <c r="A12198" s="202" t="s">
        <v>19968</v>
      </c>
      <c r="B12198" s="203">
        <v>871</v>
      </c>
      <c r="D12198" s="53" t="s">
        <v>18308</v>
      </c>
      <c r="E12198" s="55" t="s">
        <v>18307</v>
      </c>
      <c r="F12198" s="53" t="s">
        <v>1147</v>
      </c>
    </row>
    <row r="12199" spans="1:6" x14ac:dyDescent="0.2">
      <c r="A12199" s="202" t="s">
        <v>19970</v>
      </c>
      <c r="B12199" s="203">
        <v>833.42</v>
      </c>
      <c r="D12199" s="53" t="s">
        <v>18309</v>
      </c>
      <c r="E12199" s="55" t="s">
        <v>18310</v>
      </c>
      <c r="F12199" s="53" t="s">
        <v>1147</v>
      </c>
    </row>
    <row r="12200" spans="1:6" x14ac:dyDescent="0.2">
      <c r="A12200" s="202" t="s">
        <v>19971</v>
      </c>
      <c r="B12200" s="203">
        <v>816.72</v>
      </c>
      <c r="D12200" s="53" t="s">
        <v>18311</v>
      </c>
      <c r="E12200" s="55" t="s">
        <v>18310</v>
      </c>
      <c r="F12200" s="53" t="s">
        <v>1147</v>
      </c>
    </row>
    <row r="12201" spans="1:6" x14ac:dyDescent="0.2">
      <c r="A12201" s="202" t="s">
        <v>19973</v>
      </c>
      <c r="B12201" s="203">
        <v>779.15</v>
      </c>
      <c r="D12201" s="53" t="s">
        <v>18312</v>
      </c>
      <c r="E12201" s="55" t="s">
        <v>18313</v>
      </c>
      <c r="F12201" s="53" t="s">
        <v>1147</v>
      </c>
    </row>
    <row r="12202" spans="1:6" x14ac:dyDescent="0.2">
      <c r="A12202" s="202" t="s">
        <v>19974</v>
      </c>
      <c r="B12202" s="203">
        <v>590.65</v>
      </c>
      <c r="D12202" s="53" t="s">
        <v>18314</v>
      </c>
      <c r="E12202" s="55" t="s">
        <v>18313</v>
      </c>
      <c r="F12202" s="53" t="s">
        <v>1147</v>
      </c>
    </row>
    <row r="12203" spans="1:6" x14ac:dyDescent="0.2">
      <c r="A12203" s="202" t="s">
        <v>19976</v>
      </c>
      <c r="B12203" s="203">
        <v>565.6</v>
      </c>
      <c r="D12203" s="53" t="s">
        <v>18315</v>
      </c>
      <c r="E12203" s="55" t="s">
        <v>18316</v>
      </c>
      <c r="F12203" s="53" t="s">
        <v>1147</v>
      </c>
    </row>
    <row r="12204" spans="1:6" x14ac:dyDescent="0.2">
      <c r="A12204" s="202" t="s">
        <v>19977</v>
      </c>
      <c r="B12204" s="203">
        <v>582.54999999999995</v>
      </c>
      <c r="D12204" s="53" t="s">
        <v>18317</v>
      </c>
      <c r="E12204" s="55" t="s">
        <v>18316</v>
      </c>
      <c r="F12204" s="53" t="s">
        <v>1147</v>
      </c>
    </row>
    <row r="12205" spans="1:6" x14ac:dyDescent="0.2">
      <c r="A12205" s="202" t="s">
        <v>19979</v>
      </c>
      <c r="B12205" s="203">
        <v>557.5</v>
      </c>
      <c r="D12205" s="53" t="s">
        <v>18318</v>
      </c>
      <c r="E12205" s="55" t="s">
        <v>18319</v>
      </c>
      <c r="F12205" s="53" t="s">
        <v>201</v>
      </c>
    </row>
    <row r="12206" spans="1:6" x14ac:dyDescent="0.2">
      <c r="A12206" s="202" t="s">
        <v>19980</v>
      </c>
      <c r="B12206" s="203">
        <v>531.66999999999996</v>
      </c>
      <c r="D12206" s="53" t="s">
        <v>18320</v>
      </c>
      <c r="E12206" s="55" t="s">
        <v>18319</v>
      </c>
      <c r="F12206" s="53" t="s">
        <v>201</v>
      </c>
    </row>
    <row r="12207" spans="1:6" x14ac:dyDescent="0.2">
      <c r="A12207" s="202" t="s">
        <v>19982</v>
      </c>
      <c r="B12207" s="203">
        <v>506.62</v>
      </c>
      <c r="D12207" s="53" t="s">
        <v>18321</v>
      </c>
      <c r="E12207" s="55" t="s">
        <v>18322</v>
      </c>
      <c r="F12207" s="53" t="s">
        <v>201</v>
      </c>
    </row>
    <row r="12208" spans="1:6" x14ac:dyDescent="0.2">
      <c r="A12208" s="202" t="s">
        <v>19983</v>
      </c>
      <c r="B12208" s="203">
        <v>310.89</v>
      </c>
      <c r="D12208" s="53" t="s">
        <v>18323</v>
      </c>
      <c r="E12208" s="55" t="s">
        <v>18322</v>
      </c>
      <c r="F12208" s="53" t="s">
        <v>201</v>
      </c>
    </row>
    <row r="12209" spans="1:6" x14ac:dyDescent="0.2">
      <c r="A12209" s="202" t="s">
        <v>19985</v>
      </c>
      <c r="B12209" s="203">
        <v>285.83999999999997</v>
      </c>
      <c r="D12209" s="53" t="s">
        <v>18324</v>
      </c>
      <c r="E12209" s="55" t="s">
        <v>18325</v>
      </c>
      <c r="F12209" s="53" t="s">
        <v>201</v>
      </c>
    </row>
    <row r="12210" spans="1:6" x14ac:dyDescent="0.2">
      <c r="A12210" s="202" t="s">
        <v>19986</v>
      </c>
      <c r="B12210" s="203">
        <v>299.31</v>
      </c>
      <c r="D12210" s="53" t="s">
        <v>18326</v>
      </c>
      <c r="E12210" s="55" t="s">
        <v>18325</v>
      </c>
      <c r="F12210" s="53" t="s">
        <v>201</v>
      </c>
    </row>
    <row r="12211" spans="1:6" x14ac:dyDescent="0.2">
      <c r="A12211" s="202" t="s">
        <v>19988</v>
      </c>
      <c r="B12211" s="203">
        <v>274.26</v>
      </c>
      <c r="D12211" s="53" t="s">
        <v>18327</v>
      </c>
      <c r="E12211" s="55" t="s">
        <v>18328</v>
      </c>
      <c r="F12211" s="53" t="s">
        <v>201</v>
      </c>
    </row>
    <row r="12212" spans="1:6" x14ac:dyDescent="0.2">
      <c r="A12212" s="202" t="s">
        <v>19989</v>
      </c>
      <c r="B12212" s="203">
        <v>284.2</v>
      </c>
      <c r="D12212" s="53" t="s">
        <v>18329</v>
      </c>
      <c r="E12212" s="55" t="s">
        <v>18328</v>
      </c>
      <c r="F12212" s="53" t="s">
        <v>201</v>
      </c>
    </row>
    <row r="12213" spans="1:6" x14ac:dyDescent="0.2">
      <c r="A12213" s="202" t="s">
        <v>19991</v>
      </c>
      <c r="B12213" s="203">
        <v>259.14999999999998</v>
      </c>
      <c r="D12213" s="53" t="s">
        <v>18330</v>
      </c>
      <c r="E12213" s="55" t="s">
        <v>18331</v>
      </c>
      <c r="F12213" s="53" t="s">
        <v>1147</v>
      </c>
    </row>
    <row r="12214" spans="1:6" x14ac:dyDescent="0.2">
      <c r="A12214" s="202" t="s">
        <v>19992</v>
      </c>
      <c r="B12214" s="203">
        <v>438.16</v>
      </c>
      <c r="D12214" s="53" t="s">
        <v>18332</v>
      </c>
      <c r="E12214" s="55" t="s">
        <v>18331</v>
      </c>
      <c r="F12214" s="53" t="s">
        <v>1147</v>
      </c>
    </row>
    <row r="12215" spans="1:6" x14ac:dyDescent="0.2">
      <c r="A12215" s="202" t="s">
        <v>19994</v>
      </c>
      <c r="B12215" s="203">
        <v>413.11</v>
      </c>
      <c r="D12215" s="53" t="s">
        <v>18333</v>
      </c>
      <c r="E12215" s="55" t="s">
        <v>18334</v>
      </c>
      <c r="F12215" s="53" t="s">
        <v>1147</v>
      </c>
    </row>
    <row r="12216" spans="1:6" x14ac:dyDescent="0.2">
      <c r="A12216" s="202" t="s">
        <v>19995</v>
      </c>
      <c r="B12216" s="203">
        <v>421.26</v>
      </c>
      <c r="D12216" s="53" t="s">
        <v>18335</v>
      </c>
      <c r="E12216" s="55" t="s">
        <v>18334</v>
      </c>
      <c r="F12216" s="53" t="s">
        <v>1147</v>
      </c>
    </row>
    <row r="12217" spans="1:6" x14ac:dyDescent="0.2">
      <c r="A12217" s="202" t="s">
        <v>19997</v>
      </c>
      <c r="B12217" s="203">
        <v>396.21</v>
      </c>
      <c r="D12217" s="53" t="s">
        <v>18336</v>
      </c>
      <c r="E12217" s="55" t="s">
        <v>18337</v>
      </c>
      <c r="F12217" s="53" t="s">
        <v>1147</v>
      </c>
    </row>
    <row r="12218" spans="1:6" x14ac:dyDescent="0.2">
      <c r="A12218" s="202" t="s">
        <v>19998</v>
      </c>
      <c r="B12218" s="203">
        <v>489.13</v>
      </c>
      <c r="D12218" s="53" t="s">
        <v>18338</v>
      </c>
      <c r="E12218" s="55" t="s">
        <v>18337</v>
      </c>
      <c r="F12218" s="53" t="s">
        <v>1147</v>
      </c>
    </row>
    <row r="12219" spans="1:6" x14ac:dyDescent="0.2">
      <c r="A12219" s="202" t="s">
        <v>20000</v>
      </c>
      <c r="B12219" s="203">
        <v>464.08</v>
      </c>
      <c r="D12219" s="53" t="s">
        <v>18339</v>
      </c>
      <c r="E12219" s="55" t="s">
        <v>18340</v>
      </c>
      <c r="F12219" s="53" t="s">
        <v>1147</v>
      </c>
    </row>
    <row r="12220" spans="1:6" x14ac:dyDescent="0.2">
      <c r="A12220" s="202" t="s">
        <v>20001</v>
      </c>
      <c r="B12220" s="203">
        <v>1385.66</v>
      </c>
      <c r="D12220" s="53" t="s">
        <v>18341</v>
      </c>
      <c r="E12220" s="55" t="s">
        <v>18340</v>
      </c>
      <c r="F12220" s="53" t="s">
        <v>1147</v>
      </c>
    </row>
    <row r="12221" spans="1:6" x14ac:dyDescent="0.2">
      <c r="A12221" s="202" t="s">
        <v>20003</v>
      </c>
      <c r="B12221" s="203">
        <v>1348.09</v>
      </c>
      <c r="D12221" s="53" t="s">
        <v>18342</v>
      </c>
      <c r="E12221" s="55" t="s">
        <v>18343</v>
      </c>
      <c r="F12221" s="53" t="s">
        <v>201</v>
      </c>
    </row>
    <row r="12222" spans="1:6" x14ac:dyDescent="0.2">
      <c r="A12222" s="202" t="s">
        <v>20004</v>
      </c>
      <c r="B12222" s="203">
        <v>1380.86</v>
      </c>
      <c r="D12222" s="53" t="s">
        <v>18344</v>
      </c>
      <c r="E12222" s="55" t="s">
        <v>18343</v>
      </c>
      <c r="F12222" s="53" t="s">
        <v>201</v>
      </c>
    </row>
    <row r="12223" spans="1:6" x14ac:dyDescent="0.2">
      <c r="A12223" s="202" t="s">
        <v>20006</v>
      </c>
      <c r="B12223" s="203">
        <v>1343.29</v>
      </c>
      <c r="D12223" s="53" t="s">
        <v>18345</v>
      </c>
      <c r="E12223" s="55" t="s">
        <v>18346</v>
      </c>
      <c r="F12223" s="53" t="s">
        <v>201</v>
      </c>
    </row>
    <row r="12224" spans="1:6" x14ac:dyDescent="0.2">
      <c r="A12224" s="202" t="s">
        <v>20007</v>
      </c>
      <c r="B12224" s="203">
        <v>1636.49</v>
      </c>
      <c r="D12224" s="53" t="s">
        <v>18347</v>
      </c>
      <c r="E12224" s="55" t="s">
        <v>18346</v>
      </c>
      <c r="F12224" s="53" t="s">
        <v>201</v>
      </c>
    </row>
    <row r="12225" spans="1:6" x14ac:dyDescent="0.2">
      <c r="A12225" s="202" t="s">
        <v>20009</v>
      </c>
      <c r="B12225" s="203">
        <v>1595.79</v>
      </c>
      <c r="D12225" s="53" t="s">
        <v>18348</v>
      </c>
      <c r="E12225" s="55" t="s">
        <v>18349</v>
      </c>
      <c r="F12225" s="53" t="s">
        <v>1147</v>
      </c>
    </row>
    <row r="12226" spans="1:6" x14ac:dyDescent="0.2">
      <c r="A12226" s="202" t="s">
        <v>20010</v>
      </c>
      <c r="B12226" s="203">
        <v>1627.41</v>
      </c>
      <c r="D12226" s="53" t="s">
        <v>18350</v>
      </c>
      <c r="E12226" s="55" t="s">
        <v>18349</v>
      </c>
      <c r="F12226" s="53" t="s">
        <v>1147</v>
      </c>
    </row>
    <row r="12227" spans="1:6" x14ac:dyDescent="0.2">
      <c r="A12227" s="202" t="s">
        <v>20012</v>
      </c>
      <c r="B12227" s="203">
        <v>1586.71</v>
      </c>
      <c r="D12227" s="53" t="s">
        <v>18351</v>
      </c>
      <c r="E12227" s="55" t="s">
        <v>18352</v>
      </c>
      <c r="F12227" s="53" t="s">
        <v>1147</v>
      </c>
    </row>
    <row r="12228" spans="1:6" x14ac:dyDescent="0.2">
      <c r="A12228" s="202" t="s">
        <v>20013</v>
      </c>
      <c r="B12228" s="203">
        <v>1618.33</v>
      </c>
      <c r="D12228" s="53" t="s">
        <v>18353</v>
      </c>
      <c r="E12228" s="55" t="s">
        <v>18352</v>
      </c>
      <c r="F12228" s="53" t="s">
        <v>1147</v>
      </c>
    </row>
    <row r="12229" spans="1:6" x14ac:dyDescent="0.2">
      <c r="A12229" s="202" t="s">
        <v>20015</v>
      </c>
      <c r="B12229" s="203">
        <v>1577.63</v>
      </c>
      <c r="D12229" s="53" t="s">
        <v>18354</v>
      </c>
      <c r="E12229" s="55" t="s">
        <v>18355</v>
      </c>
      <c r="F12229" s="53" t="s">
        <v>1147</v>
      </c>
    </row>
    <row r="12230" spans="1:6" x14ac:dyDescent="0.2">
      <c r="A12230" s="202" t="s">
        <v>20016</v>
      </c>
      <c r="B12230" s="203">
        <v>2762.69</v>
      </c>
      <c r="D12230" s="53" t="s">
        <v>18356</v>
      </c>
      <c r="E12230" s="55" t="s">
        <v>18355</v>
      </c>
      <c r="F12230" s="53" t="s">
        <v>1147</v>
      </c>
    </row>
    <row r="12231" spans="1:6" x14ac:dyDescent="0.2">
      <c r="A12231" s="202" t="s">
        <v>20018</v>
      </c>
      <c r="B12231" s="203">
        <v>2687.54</v>
      </c>
      <c r="D12231" s="53" t="s">
        <v>18357</v>
      </c>
      <c r="E12231" s="55" t="s">
        <v>18358</v>
      </c>
      <c r="F12231" s="53" t="s">
        <v>1147</v>
      </c>
    </row>
    <row r="12232" spans="1:6" x14ac:dyDescent="0.2">
      <c r="A12232" s="202" t="s">
        <v>20019</v>
      </c>
      <c r="B12232" s="203">
        <v>2780.85</v>
      </c>
      <c r="D12232" s="53" t="s">
        <v>18359</v>
      </c>
      <c r="E12232" s="55" t="s">
        <v>18358</v>
      </c>
      <c r="F12232" s="53" t="s">
        <v>1147</v>
      </c>
    </row>
    <row r="12233" spans="1:6" x14ac:dyDescent="0.2">
      <c r="A12233" s="202" t="s">
        <v>20021</v>
      </c>
      <c r="B12233" s="203">
        <v>2705.7</v>
      </c>
      <c r="D12233" s="53" t="s">
        <v>18360</v>
      </c>
      <c r="E12233" s="55" t="s">
        <v>18361</v>
      </c>
      <c r="F12233" s="53" t="s">
        <v>1147</v>
      </c>
    </row>
    <row r="12234" spans="1:6" x14ac:dyDescent="0.2">
      <c r="A12234" s="202" t="s">
        <v>20022</v>
      </c>
      <c r="B12234" s="203">
        <v>3365.02</v>
      </c>
      <c r="D12234" s="53" t="s">
        <v>18362</v>
      </c>
      <c r="E12234" s="55" t="s">
        <v>18361</v>
      </c>
      <c r="F12234" s="53" t="s">
        <v>1147</v>
      </c>
    </row>
    <row r="12235" spans="1:6" x14ac:dyDescent="0.2">
      <c r="A12235" s="202" t="s">
        <v>20024</v>
      </c>
      <c r="B12235" s="203">
        <v>3283.6</v>
      </c>
      <c r="D12235" s="53" t="s">
        <v>18363</v>
      </c>
      <c r="E12235" s="55" t="s">
        <v>18364</v>
      </c>
      <c r="F12235" s="53" t="s">
        <v>1147</v>
      </c>
    </row>
    <row r="12236" spans="1:6" x14ac:dyDescent="0.2">
      <c r="A12236" s="202" t="s">
        <v>20025</v>
      </c>
      <c r="B12236" s="203">
        <v>1019.46</v>
      </c>
      <c r="D12236" s="53" t="s">
        <v>18365</v>
      </c>
      <c r="E12236" s="55" t="s">
        <v>18364</v>
      </c>
      <c r="F12236" s="53" t="s">
        <v>1147</v>
      </c>
    </row>
    <row r="12237" spans="1:6" x14ac:dyDescent="0.2">
      <c r="A12237" s="202" t="s">
        <v>20027</v>
      </c>
      <c r="B12237" s="203">
        <v>994.41</v>
      </c>
      <c r="D12237" s="53" t="s">
        <v>18366</v>
      </c>
      <c r="E12237" s="55" t="s">
        <v>18367</v>
      </c>
      <c r="F12237" s="53" t="s">
        <v>1147</v>
      </c>
    </row>
    <row r="12238" spans="1:6" x14ac:dyDescent="0.2">
      <c r="A12238" s="202" t="s">
        <v>20028</v>
      </c>
      <c r="B12238" s="203">
        <v>1019.46</v>
      </c>
      <c r="D12238" s="53" t="s">
        <v>18368</v>
      </c>
      <c r="E12238" s="55" t="s">
        <v>18367</v>
      </c>
      <c r="F12238" s="53" t="s">
        <v>1147</v>
      </c>
    </row>
    <row r="12239" spans="1:6" x14ac:dyDescent="0.2">
      <c r="A12239" s="202" t="s">
        <v>20030</v>
      </c>
      <c r="B12239" s="203">
        <v>994.41</v>
      </c>
      <c r="D12239" s="53" t="s">
        <v>18369</v>
      </c>
      <c r="E12239" s="55" t="s">
        <v>18370</v>
      </c>
      <c r="F12239" s="53" t="s">
        <v>1147</v>
      </c>
    </row>
    <row r="12240" spans="1:6" x14ac:dyDescent="0.2">
      <c r="A12240" s="202" t="s">
        <v>20031</v>
      </c>
      <c r="B12240" s="203">
        <v>1320.86</v>
      </c>
      <c r="D12240" s="53" t="s">
        <v>18371</v>
      </c>
      <c r="E12240" s="55" t="s">
        <v>18370</v>
      </c>
      <c r="F12240" s="53" t="s">
        <v>1147</v>
      </c>
    </row>
    <row r="12241" spans="1:6" x14ac:dyDescent="0.2">
      <c r="A12241" s="202" t="s">
        <v>20033</v>
      </c>
      <c r="B12241" s="203">
        <v>1283.29</v>
      </c>
      <c r="D12241" s="53" t="s">
        <v>18372</v>
      </c>
      <c r="E12241" s="55" t="s">
        <v>18373</v>
      </c>
      <c r="F12241" s="53" t="s">
        <v>1147</v>
      </c>
    </row>
    <row r="12242" spans="1:6" x14ac:dyDescent="0.2">
      <c r="A12242" s="202" t="s">
        <v>20034</v>
      </c>
      <c r="B12242" s="203">
        <v>1314.22</v>
      </c>
      <c r="D12242" s="53" t="s">
        <v>18374</v>
      </c>
      <c r="E12242" s="55" t="s">
        <v>18373</v>
      </c>
      <c r="F12242" s="53" t="s">
        <v>1147</v>
      </c>
    </row>
    <row r="12243" spans="1:6" x14ac:dyDescent="0.2">
      <c r="A12243" s="202" t="s">
        <v>20036</v>
      </c>
      <c r="B12243" s="203">
        <v>1276.6500000000001</v>
      </c>
      <c r="D12243" s="53" t="s">
        <v>18375</v>
      </c>
      <c r="E12243" s="55" t="s">
        <v>18376</v>
      </c>
      <c r="F12243" s="53" t="s">
        <v>1147</v>
      </c>
    </row>
    <row r="12244" spans="1:6" x14ac:dyDescent="0.2">
      <c r="A12244" s="202" t="s">
        <v>20037</v>
      </c>
      <c r="B12244" s="203">
        <v>1302.8</v>
      </c>
      <c r="D12244" s="53" t="s">
        <v>18377</v>
      </c>
      <c r="E12244" s="55" t="s">
        <v>18376</v>
      </c>
      <c r="F12244" s="53" t="s">
        <v>1147</v>
      </c>
    </row>
    <row r="12245" spans="1:6" x14ac:dyDescent="0.2">
      <c r="A12245" s="202" t="s">
        <v>20039</v>
      </c>
      <c r="B12245" s="203">
        <v>1265.22</v>
      </c>
      <c r="D12245" s="53" t="s">
        <v>18378</v>
      </c>
      <c r="E12245" s="55" t="s">
        <v>18379</v>
      </c>
      <c r="F12245" s="53" t="s">
        <v>1147</v>
      </c>
    </row>
    <row r="12246" spans="1:6" x14ac:dyDescent="0.2">
      <c r="A12246" s="202" t="s">
        <v>20040</v>
      </c>
      <c r="B12246" s="203">
        <v>1668.9</v>
      </c>
      <c r="D12246" s="53" t="s">
        <v>18380</v>
      </c>
      <c r="E12246" s="55" t="s">
        <v>18379</v>
      </c>
      <c r="F12246" s="53" t="s">
        <v>1147</v>
      </c>
    </row>
    <row r="12247" spans="1:6" x14ac:dyDescent="0.2">
      <c r="A12247" s="202" t="s">
        <v>20042</v>
      </c>
      <c r="B12247" s="203">
        <v>1618.8</v>
      </c>
      <c r="D12247" s="53" t="s">
        <v>18381</v>
      </c>
      <c r="E12247" s="55" t="s">
        <v>18382</v>
      </c>
      <c r="F12247" s="53" t="s">
        <v>1147</v>
      </c>
    </row>
    <row r="12248" spans="1:6" x14ac:dyDescent="0.2">
      <c r="A12248" s="202" t="s">
        <v>20043</v>
      </c>
      <c r="B12248" s="203">
        <v>1657.21</v>
      </c>
      <c r="D12248" s="53" t="s">
        <v>18383</v>
      </c>
      <c r="E12248" s="55" t="s">
        <v>18382</v>
      </c>
      <c r="F12248" s="53" t="s">
        <v>1147</v>
      </c>
    </row>
    <row r="12249" spans="1:6" x14ac:dyDescent="0.2">
      <c r="A12249" s="202" t="s">
        <v>20045</v>
      </c>
      <c r="B12249" s="203">
        <v>1607.11</v>
      </c>
      <c r="D12249" s="53" t="s">
        <v>18384</v>
      </c>
      <c r="E12249" s="55" t="s">
        <v>18385</v>
      </c>
      <c r="F12249" s="53" t="s">
        <v>201</v>
      </c>
    </row>
    <row r="12250" spans="1:6" x14ac:dyDescent="0.2">
      <c r="A12250" s="202" t="s">
        <v>20046</v>
      </c>
      <c r="B12250" s="203">
        <v>3402.6</v>
      </c>
      <c r="D12250" s="53" t="s">
        <v>18386</v>
      </c>
      <c r="E12250" s="55" t="s">
        <v>18385</v>
      </c>
      <c r="F12250" s="53" t="s">
        <v>201</v>
      </c>
    </row>
    <row r="12251" spans="1:6" x14ac:dyDescent="0.2">
      <c r="A12251" s="202" t="s">
        <v>20048</v>
      </c>
      <c r="B12251" s="203">
        <v>3308.66</v>
      </c>
      <c r="D12251" s="53" t="s">
        <v>18387</v>
      </c>
      <c r="E12251" s="55" t="s">
        <v>18388</v>
      </c>
      <c r="F12251" s="53" t="s">
        <v>201</v>
      </c>
    </row>
    <row r="12252" spans="1:6" x14ac:dyDescent="0.2">
      <c r="A12252" s="202" t="s">
        <v>20049</v>
      </c>
      <c r="B12252" s="203">
        <v>10580.62</v>
      </c>
      <c r="D12252" s="53" t="s">
        <v>18389</v>
      </c>
      <c r="E12252" s="55" t="s">
        <v>18388</v>
      </c>
      <c r="F12252" s="53" t="s">
        <v>201</v>
      </c>
    </row>
    <row r="12253" spans="1:6" x14ac:dyDescent="0.2">
      <c r="A12253" s="202" t="s">
        <v>20051</v>
      </c>
      <c r="B12253" s="203">
        <v>10354.02</v>
      </c>
      <c r="D12253" s="53" t="s">
        <v>18390</v>
      </c>
      <c r="E12253" s="55" t="s">
        <v>18391</v>
      </c>
      <c r="F12253" s="53" t="s">
        <v>201</v>
      </c>
    </row>
    <row r="12254" spans="1:6" x14ac:dyDescent="0.2">
      <c r="A12254" s="202" t="s">
        <v>20052</v>
      </c>
      <c r="B12254" s="203">
        <v>2391</v>
      </c>
      <c r="D12254" s="53" t="s">
        <v>18392</v>
      </c>
      <c r="E12254" s="55" t="s">
        <v>18391</v>
      </c>
      <c r="F12254" s="53" t="s">
        <v>201</v>
      </c>
    </row>
    <row r="12255" spans="1:6" x14ac:dyDescent="0.2">
      <c r="A12255" s="202" t="s">
        <v>20054</v>
      </c>
      <c r="B12255" s="203">
        <v>2322.11</v>
      </c>
      <c r="D12255" s="53" t="s">
        <v>18393</v>
      </c>
      <c r="E12255" s="55" t="s">
        <v>18394</v>
      </c>
      <c r="F12255" s="53" t="s">
        <v>201</v>
      </c>
    </row>
    <row r="12256" spans="1:6" x14ac:dyDescent="0.2">
      <c r="A12256" s="202" t="s">
        <v>20055</v>
      </c>
      <c r="B12256" s="203">
        <v>1098.76</v>
      </c>
      <c r="D12256" s="53" t="s">
        <v>18395</v>
      </c>
      <c r="E12256" s="55" t="s">
        <v>18394</v>
      </c>
      <c r="F12256" s="53" t="s">
        <v>201</v>
      </c>
    </row>
    <row r="12257" spans="1:6" x14ac:dyDescent="0.2">
      <c r="A12257" s="202" t="s">
        <v>20057</v>
      </c>
      <c r="B12257" s="203">
        <v>1086.8399999999999</v>
      </c>
      <c r="D12257" s="53" t="s">
        <v>18396</v>
      </c>
      <c r="E12257" s="55" t="s">
        <v>18397</v>
      </c>
      <c r="F12257" s="53" t="s">
        <v>201</v>
      </c>
    </row>
    <row r="12258" spans="1:6" x14ac:dyDescent="0.2">
      <c r="A12258" s="202" t="s">
        <v>20058</v>
      </c>
      <c r="B12258" s="203">
        <v>1065.6500000000001</v>
      </c>
      <c r="D12258" s="53" t="s">
        <v>18398</v>
      </c>
      <c r="E12258" s="55" t="s">
        <v>18397</v>
      </c>
      <c r="F12258" s="53" t="s">
        <v>201</v>
      </c>
    </row>
    <row r="12259" spans="1:6" x14ac:dyDescent="0.2">
      <c r="A12259" s="202" t="s">
        <v>20060</v>
      </c>
      <c r="B12259" s="203">
        <v>993.63</v>
      </c>
      <c r="D12259" s="53" t="s">
        <v>18399</v>
      </c>
      <c r="E12259" s="55" t="s">
        <v>18400</v>
      </c>
      <c r="F12259" s="53" t="s">
        <v>201</v>
      </c>
    </row>
    <row r="12260" spans="1:6" x14ac:dyDescent="0.2">
      <c r="A12260" s="202" t="s">
        <v>20061</v>
      </c>
      <c r="B12260" s="203">
        <v>1091.24</v>
      </c>
      <c r="D12260" s="53" t="s">
        <v>18401</v>
      </c>
      <c r="E12260" s="55" t="s">
        <v>18400</v>
      </c>
      <c r="F12260" s="53" t="s">
        <v>201</v>
      </c>
    </row>
    <row r="12261" spans="1:6" x14ac:dyDescent="0.2">
      <c r="A12261" s="202" t="s">
        <v>20063</v>
      </c>
      <c r="B12261" s="203">
        <v>1019.23</v>
      </c>
      <c r="D12261" s="53" t="s">
        <v>18402</v>
      </c>
      <c r="E12261" s="55" t="s">
        <v>18403</v>
      </c>
      <c r="F12261" s="53" t="s">
        <v>201</v>
      </c>
    </row>
    <row r="12262" spans="1:6" x14ac:dyDescent="0.2">
      <c r="A12262" s="202" t="s">
        <v>20064</v>
      </c>
      <c r="B12262" s="203">
        <v>1107.6600000000001</v>
      </c>
      <c r="D12262" s="53" t="s">
        <v>18404</v>
      </c>
      <c r="E12262" s="55" t="s">
        <v>18403</v>
      </c>
      <c r="F12262" s="53" t="s">
        <v>201</v>
      </c>
    </row>
    <row r="12263" spans="1:6" x14ac:dyDescent="0.2">
      <c r="A12263" s="202" t="s">
        <v>20066</v>
      </c>
      <c r="B12263" s="203">
        <v>1035.6400000000001</v>
      </c>
      <c r="D12263" s="53" t="s">
        <v>18405</v>
      </c>
      <c r="E12263" s="55" t="s">
        <v>18406</v>
      </c>
      <c r="F12263" s="53" t="s">
        <v>201</v>
      </c>
    </row>
    <row r="12264" spans="1:6" x14ac:dyDescent="0.2">
      <c r="A12264" s="202" t="s">
        <v>20067</v>
      </c>
      <c r="B12264" s="203">
        <v>1112.46</v>
      </c>
      <c r="D12264" s="53" t="s">
        <v>18407</v>
      </c>
      <c r="E12264" s="55" t="s">
        <v>18406</v>
      </c>
      <c r="F12264" s="53" t="s">
        <v>201</v>
      </c>
    </row>
    <row r="12265" spans="1:6" x14ac:dyDescent="0.2">
      <c r="A12265" s="202" t="s">
        <v>20069</v>
      </c>
      <c r="B12265" s="203">
        <v>1040.44</v>
      </c>
      <c r="D12265" s="53" t="s">
        <v>18408</v>
      </c>
      <c r="E12265" s="55" t="s">
        <v>18409</v>
      </c>
      <c r="F12265" s="53" t="s">
        <v>201</v>
      </c>
    </row>
    <row r="12266" spans="1:6" x14ac:dyDescent="0.2">
      <c r="A12266" s="202" t="s">
        <v>20070</v>
      </c>
      <c r="B12266" s="203">
        <v>1571.85</v>
      </c>
      <c r="D12266" s="53" t="s">
        <v>18410</v>
      </c>
      <c r="E12266" s="55" t="s">
        <v>18409</v>
      </c>
      <c r="F12266" s="53" t="s">
        <v>201</v>
      </c>
    </row>
    <row r="12267" spans="1:6" x14ac:dyDescent="0.2">
      <c r="A12267" s="202" t="s">
        <v>20072</v>
      </c>
      <c r="B12267" s="203">
        <v>1534.27</v>
      </c>
      <c r="D12267" s="53" t="s">
        <v>18411</v>
      </c>
      <c r="E12267" s="55" t="s">
        <v>18412</v>
      </c>
      <c r="F12267" s="53" t="s">
        <v>201</v>
      </c>
    </row>
    <row r="12268" spans="1:6" x14ac:dyDescent="0.2">
      <c r="A12268" s="202" t="s">
        <v>20073</v>
      </c>
      <c r="B12268" s="203">
        <v>1082.73</v>
      </c>
      <c r="D12268" s="53" t="s">
        <v>18413</v>
      </c>
      <c r="E12268" s="55" t="s">
        <v>18412</v>
      </c>
      <c r="F12268" s="53" t="s">
        <v>201</v>
      </c>
    </row>
    <row r="12269" spans="1:6" x14ac:dyDescent="0.2">
      <c r="A12269" s="202" t="s">
        <v>20075</v>
      </c>
      <c r="B12269" s="203">
        <v>1038.8900000000001</v>
      </c>
      <c r="D12269" s="53" t="s">
        <v>18414</v>
      </c>
      <c r="E12269" s="55" t="s">
        <v>18415</v>
      </c>
      <c r="F12269" s="53" t="s">
        <v>201</v>
      </c>
    </row>
    <row r="12270" spans="1:6" x14ac:dyDescent="0.2">
      <c r="A12270" s="202" t="s">
        <v>20076</v>
      </c>
      <c r="B12270" s="203">
        <v>568.30999999999995</v>
      </c>
      <c r="D12270" s="53" t="s">
        <v>18416</v>
      </c>
      <c r="E12270" s="55" t="s">
        <v>18415</v>
      </c>
      <c r="F12270" s="53" t="s">
        <v>201</v>
      </c>
    </row>
    <row r="12271" spans="1:6" x14ac:dyDescent="0.2">
      <c r="A12271" s="202" t="s">
        <v>20078</v>
      </c>
      <c r="B12271" s="203">
        <v>530.74</v>
      </c>
      <c r="D12271" s="53" t="s">
        <v>18417</v>
      </c>
      <c r="E12271" s="55" t="s">
        <v>18418</v>
      </c>
      <c r="F12271" s="53" t="s">
        <v>201</v>
      </c>
    </row>
    <row r="12272" spans="1:6" x14ac:dyDescent="0.2">
      <c r="A12272" s="202" t="s">
        <v>20079</v>
      </c>
      <c r="B12272" s="203">
        <v>801.39</v>
      </c>
      <c r="D12272" s="53" t="s">
        <v>18419</v>
      </c>
      <c r="E12272" s="55" t="s">
        <v>18418</v>
      </c>
      <c r="F12272" s="53" t="s">
        <v>201</v>
      </c>
    </row>
    <row r="12273" spans="1:6" x14ac:dyDescent="0.2">
      <c r="A12273" s="202" t="s">
        <v>20081</v>
      </c>
      <c r="B12273" s="203">
        <v>729.37</v>
      </c>
      <c r="D12273" s="53" t="s">
        <v>18420</v>
      </c>
      <c r="E12273" s="55" t="s">
        <v>18421</v>
      </c>
      <c r="F12273" s="53" t="s">
        <v>201</v>
      </c>
    </row>
    <row r="12274" spans="1:6" x14ac:dyDescent="0.2">
      <c r="A12274" s="202" t="s">
        <v>20082</v>
      </c>
      <c r="B12274" s="203">
        <v>1905.89</v>
      </c>
      <c r="D12274" s="53" t="s">
        <v>18422</v>
      </c>
      <c r="E12274" s="55" t="s">
        <v>18421</v>
      </c>
      <c r="F12274" s="53" t="s">
        <v>201</v>
      </c>
    </row>
    <row r="12275" spans="1:6" x14ac:dyDescent="0.2">
      <c r="A12275" s="202" t="s">
        <v>20084</v>
      </c>
      <c r="B12275" s="203">
        <v>1853.29</v>
      </c>
      <c r="D12275" s="53" t="s">
        <v>18423</v>
      </c>
      <c r="E12275" s="55" t="s">
        <v>18424</v>
      </c>
      <c r="F12275" s="53" t="s">
        <v>201</v>
      </c>
    </row>
    <row r="12276" spans="1:6" x14ac:dyDescent="0.2">
      <c r="A12276" s="202" t="s">
        <v>20085</v>
      </c>
      <c r="B12276" s="203">
        <v>1168.6600000000001</v>
      </c>
      <c r="D12276" s="53" t="s">
        <v>18425</v>
      </c>
      <c r="E12276" s="55" t="s">
        <v>18424</v>
      </c>
      <c r="F12276" s="53" t="s">
        <v>201</v>
      </c>
    </row>
    <row r="12277" spans="1:6" x14ac:dyDescent="0.2">
      <c r="A12277" s="202" t="s">
        <v>20087</v>
      </c>
      <c r="B12277" s="203">
        <v>1125.95</v>
      </c>
      <c r="D12277" s="53" t="s">
        <v>18426</v>
      </c>
      <c r="E12277" s="55" t="s">
        <v>18427</v>
      </c>
      <c r="F12277" s="53" t="s">
        <v>201</v>
      </c>
    </row>
    <row r="12278" spans="1:6" x14ac:dyDescent="0.2">
      <c r="A12278" s="202" t="s">
        <v>20088</v>
      </c>
      <c r="B12278" s="203">
        <v>1195.6300000000001</v>
      </c>
      <c r="D12278" s="53" t="s">
        <v>18428</v>
      </c>
      <c r="E12278" s="55" t="s">
        <v>18427</v>
      </c>
      <c r="F12278" s="53" t="s">
        <v>201</v>
      </c>
    </row>
    <row r="12279" spans="1:6" x14ac:dyDescent="0.2">
      <c r="A12279" s="202" t="s">
        <v>20090</v>
      </c>
      <c r="B12279" s="203">
        <v>1152.29</v>
      </c>
      <c r="D12279" s="53" t="s">
        <v>18429</v>
      </c>
      <c r="E12279" s="55" t="s">
        <v>18430</v>
      </c>
      <c r="F12279" s="53" t="s">
        <v>201</v>
      </c>
    </row>
    <row r="12280" spans="1:6" x14ac:dyDescent="0.2">
      <c r="A12280" s="202" t="s">
        <v>20091</v>
      </c>
      <c r="B12280" s="203">
        <v>1245.6300000000001</v>
      </c>
      <c r="D12280" s="53" t="s">
        <v>18431</v>
      </c>
      <c r="E12280" s="55" t="s">
        <v>18430</v>
      </c>
      <c r="F12280" s="53" t="s">
        <v>201</v>
      </c>
    </row>
    <row r="12281" spans="1:6" x14ac:dyDescent="0.2">
      <c r="A12281" s="202" t="s">
        <v>20093</v>
      </c>
      <c r="B12281" s="203">
        <v>1201.6600000000001</v>
      </c>
      <c r="D12281" s="53" t="s">
        <v>18432</v>
      </c>
      <c r="E12281" s="55" t="s">
        <v>18433</v>
      </c>
      <c r="F12281" s="53" t="s">
        <v>1147</v>
      </c>
    </row>
    <row r="12282" spans="1:6" x14ac:dyDescent="0.2">
      <c r="A12282" s="202" t="s">
        <v>20094</v>
      </c>
      <c r="B12282" s="203">
        <v>681.56</v>
      </c>
      <c r="D12282" s="53" t="s">
        <v>18434</v>
      </c>
      <c r="E12282" s="55" t="s">
        <v>18433</v>
      </c>
      <c r="F12282" s="53" t="s">
        <v>1147</v>
      </c>
    </row>
    <row r="12283" spans="1:6" x14ac:dyDescent="0.2">
      <c r="A12283" s="202" t="s">
        <v>20096</v>
      </c>
      <c r="B12283" s="203">
        <v>643.99</v>
      </c>
      <c r="D12283" s="53" t="s">
        <v>18435</v>
      </c>
      <c r="E12283" s="55" t="s">
        <v>18436</v>
      </c>
      <c r="F12283" s="53" t="s">
        <v>1147</v>
      </c>
    </row>
    <row r="12284" spans="1:6" x14ac:dyDescent="0.2">
      <c r="A12284" s="202" t="s">
        <v>20097</v>
      </c>
      <c r="B12284" s="203">
        <v>686.37</v>
      </c>
      <c r="D12284" s="53" t="s">
        <v>18437</v>
      </c>
      <c r="E12284" s="55" t="s">
        <v>18436</v>
      </c>
      <c r="F12284" s="53" t="s">
        <v>1147</v>
      </c>
    </row>
    <row r="12285" spans="1:6" x14ac:dyDescent="0.2">
      <c r="A12285" s="202" t="s">
        <v>20099</v>
      </c>
      <c r="B12285" s="203">
        <v>648.79</v>
      </c>
      <c r="D12285" s="53" t="s">
        <v>18438</v>
      </c>
      <c r="E12285" s="55" t="s">
        <v>18439</v>
      </c>
      <c r="F12285" s="53" t="s">
        <v>1147</v>
      </c>
    </row>
    <row r="12286" spans="1:6" x14ac:dyDescent="0.2">
      <c r="A12286" s="202" t="s">
        <v>20100</v>
      </c>
      <c r="B12286" s="203">
        <v>681.56</v>
      </c>
      <c r="D12286" s="53" t="s">
        <v>18440</v>
      </c>
      <c r="E12286" s="55" t="s">
        <v>18439</v>
      </c>
      <c r="F12286" s="53" t="s">
        <v>1147</v>
      </c>
    </row>
    <row r="12287" spans="1:6" x14ac:dyDescent="0.2">
      <c r="A12287" s="202" t="s">
        <v>20102</v>
      </c>
      <c r="B12287" s="203">
        <v>643.99</v>
      </c>
      <c r="D12287" s="53" t="s">
        <v>18441</v>
      </c>
      <c r="E12287" s="55" t="s">
        <v>18442</v>
      </c>
      <c r="F12287" s="53" t="s">
        <v>201</v>
      </c>
    </row>
    <row r="12288" spans="1:6" x14ac:dyDescent="0.2">
      <c r="A12288" s="202" t="s">
        <v>35613</v>
      </c>
      <c r="B12288" s="203">
        <v>1164.53</v>
      </c>
      <c r="D12288" s="53" t="s">
        <v>18443</v>
      </c>
      <c r="E12288" s="55" t="s">
        <v>18442</v>
      </c>
      <c r="F12288" s="53" t="s">
        <v>201</v>
      </c>
    </row>
    <row r="12289" spans="1:6" x14ac:dyDescent="0.2">
      <c r="A12289" s="202" t="s">
        <v>35614</v>
      </c>
      <c r="B12289" s="203">
        <v>1092.51</v>
      </c>
      <c r="D12289" s="53" t="s">
        <v>18444</v>
      </c>
      <c r="E12289" s="55" t="s">
        <v>18445</v>
      </c>
      <c r="F12289" s="53" t="s">
        <v>201</v>
      </c>
    </row>
    <row r="12290" spans="1:6" x14ac:dyDescent="0.2">
      <c r="A12290" s="202" t="s">
        <v>35615</v>
      </c>
      <c r="B12290" s="203">
        <v>1174.67</v>
      </c>
      <c r="D12290" s="53" t="s">
        <v>18446</v>
      </c>
      <c r="E12290" s="55" t="s">
        <v>18445</v>
      </c>
      <c r="F12290" s="53" t="s">
        <v>201</v>
      </c>
    </row>
    <row r="12291" spans="1:6" x14ac:dyDescent="0.2">
      <c r="A12291" s="202" t="s">
        <v>35616</v>
      </c>
      <c r="B12291" s="203">
        <v>1102.6500000000001</v>
      </c>
      <c r="D12291" s="53" t="s">
        <v>18447</v>
      </c>
      <c r="E12291" s="55" t="s">
        <v>18448</v>
      </c>
      <c r="F12291" s="53" t="s">
        <v>201</v>
      </c>
    </row>
    <row r="12292" spans="1:6" x14ac:dyDescent="0.2">
      <c r="A12292" s="202" t="s">
        <v>35617</v>
      </c>
      <c r="B12292" s="203">
        <v>1165.5899999999999</v>
      </c>
      <c r="D12292" s="53" t="s">
        <v>18449</v>
      </c>
      <c r="E12292" s="55" t="s">
        <v>18448</v>
      </c>
      <c r="F12292" s="53" t="s">
        <v>201</v>
      </c>
    </row>
    <row r="12293" spans="1:6" x14ac:dyDescent="0.2">
      <c r="A12293" s="202" t="s">
        <v>35618</v>
      </c>
      <c r="B12293" s="203">
        <v>1093.57</v>
      </c>
      <c r="D12293" s="53" t="s">
        <v>18450</v>
      </c>
      <c r="E12293" s="55" t="s">
        <v>18451</v>
      </c>
      <c r="F12293" s="53" t="s">
        <v>201</v>
      </c>
    </row>
    <row r="12294" spans="1:6" x14ac:dyDescent="0.2">
      <c r="A12294" s="202" t="s">
        <v>35619</v>
      </c>
      <c r="B12294" s="203">
        <v>412.06</v>
      </c>
      <c r="D12294" s="53" t="s">
        <v>18452</v>
      </c>
      <c r="E12294" s="55" t="s">
        <v>18451</v>
      </c>
      <c r="F12294" s="53" t="s">
        <v>201</v>
      </c>
    </row>
    <row r="12295" spans="1:6" x14ac:dyDescent="0.2">
      <c r="A12295" s="202" t="s">
        <v>35620</v>
      </c>
      <c r="B12295" s="203">
        <v>387.01</v>
      </c>
      <c r="D12295" s="53" t="s">
        <v>18453</v>
      </c>
      <c r="E12295" s="55" t="s">
        <v>18454</v>
      </c>
      <c r="F12295" s="53" t="s">
        <v>201</v>
      </c>
    </row>
    <row r="12296" spans="1:6" x14ac:dyDescent="0.2">
      <c r="A12296" s="202" t="s">
        <v>35621</v>
      </c>
      <c r="B12296" s="203">
        <v>231.03</v>
      </c>
      <c r="D12296" s="53" t="s">
        <v>18455</v>
      </c>
      <c r="E12296" s="55" t="s">
        <v>18454</v>
      </c>
      <c r="F12296" s="53" t="s">
        <v>201</v>
      </c>
    </row>
    <row r="12297" spans="1:6" x14ac:dyDescent="0.2">
      <c r="A12297" s="202" t="s">
        <v>35622</v>
      </c>
      <c r="B12297" s="203">
        <v>218.5</v>
      </c>
      <c r="D12297" s="53" t="s">
        <v>18456</v>
      </c>
      <c r="E12297" s="55" t="s">
        <v>18457</v>
      </c>
      <c r="F12297" s="53" t="s">
        <v>201</v>
      </c>
    </row>
    <row r="12298" spans="1:6" x14ac:dyDescent="0.2">
      <c r="A12298" s="202" t="s">
        <v>20109</v>
      </c>
      <c r="B12298" s="203">
        <v>3009.96</v>
      </c>
      <c r="D12298" s="53" t="s">
        <v>18458</v>
      </c>
      <c r="E12298" s="55" t="s">
        <v>18457</v>
      </c>
      <c r="F12298" s="53" t="s">
        <v>201</v>
      </c>
    </row>
    <row r="12299" spans="1:6" x14ac:dyDescent="0.2">
      <c r="A12299" s="202" t="s">
        <v>20111</v>
      </c>
      <c r="B12299" s="203">
        <v>2934.81</v>
      </c>
      <c r="D12299" s="53" t="s">
        <v>18459</v>
      </c>
      <c r="E12299" s="55" t="s">
        <v>18460</v>
      </c>
      <c r="F12299" s="53" t="s">
        <v>201</v>
      </c>
    </row>
    <row r="12300" spans="1:6" x14ac:dyDescent="0.2">
      <c r="A12300" s="202" t="s">
        <v>20112</v>
      </c>
      <c r="B12300" s="203">
        <v>1690.74</v>
      </c>
      <c r="D12300" s="53" t="s">
        <v>18461</v>
      </c>
      <c r="E12300" s="55" t="s">
        <v>18460</v>
      </c>
      <c r="F12300" s="53" t="s">
        <v>201</v>
      </c>
    </row>
    <row r="12301" spans="1:6" x14ac:dyDescent="0.2">
      <c r="A12301" s="202" t="s">
        <v>20114</v>
      </c>
      <c r="B12301" s="203">
        <v>1576.21</v>
      </c>
      <c r="D12301" s="53" t="s">
        <v>18462</v>
      </c>
      <c r="E12301" s="55" t="s">
        <v>18463</v>
      </c>
      <c r="F12301" s="53" t="s">
        <v>201</v>
      </c>
    </row>
    <row r="12302" spans="1:6" x14ac:dyDescent="0.2">
      <c r="A12302" s="202" t="s">
        <v>20115</v>
      </c>
      <c r="B12302" s="203">
        <v>1672.37</v>
      </c>
      <c r="D12302" s="53" t="s">
        <v>18464</v>
      </c>
      <c r="E12302" s="55" t="s">
        <v>18463</v>
      </c>
      <c r="F12302" s="53" t="s">
        <v>201</v>
      </c>
    </row>
    <row r="12303" spans="1:6" x14ac:dyDescent="0.2">
      <c r="A12303" s="202" t="s">
        <v>20117</v>
      </c>
      <c r="B12303" s="203">
        <v>1634.8</v>
      </c>
      <c r="D12303" s="53" t="s">
        <v>18465</v>
      </c>
      <c r="E12303" s="55" t="s">
        <v>18466</v>
      </c>
      <c r="F12303" s="53" t="s">
        <v>201</v>
      </c>
    </row>
    <row r="12304" spans="1:6" x14ac:dyDescent="0.2">
      <c r="A12304" s="202" t="s">
        <v>20118</v>
      </c>
      <c r="B12304" s="203">
        <v>1942.14</v>
      </c>
      <c r="D12304" s="53" t="s">
        <v>18467</v>
      </c>
      <c r="E12304" s="55" t="s">
        <v>18466</v>
      </c>
      <c r="F12304" s="53" t="s">
        <v>201</v>
      </c>
    </row>
    <row r="12305" spans="1:6" x14ac:dyDescent="0.2">
      <c r="A12305" s="202" t="s">
        <v>20120</v>
      </c>
      <c r="B12305" s="203">
        <v>1904.56</v>
      </c>
      <c r="D12305" s="53" t="s">
        <v>18468</v>
      </c>
      <c r="E12305" s="55" t="s">
        <v>18469</v>
      </c>
      <c r="F12305" s="53" t="s">
        <v>201</v>
      </c>
    </row>
    <row r="12306" spans="1:6" x14ac:dyDescent="0.2">
      <c r="A12306" s="202" t="s">
        <v>20121</v>
      </c>
      <c r="B12306" s="203">
        <v>2406.12</v>
      </c>
      <c r="D12306" s="53" t="s">
        <v>18470</v>
      </c>
      <c r="E12306" s="55" t="s">
        <v>18469</v>
      </c>
      <c r="F12306" s="53" t="s">
        <v>201</v>
      </c>
    </row>
    <row r="12307" spans="1:6" x14ac:dyDescent="0.2">
      <c r="A12307" s="202" t="s">
        <v>20123</v>
      </c>
      <c r="B12307" s="203">
        <v>2362.2800000000002</v>
      </c>
      <c r="D12307" s="53" t="s">
        <v>18471</v>
      </c>
      <c r="E12307" s="55" t="s">
        <v>18472</v>
      </c>
      <c r="F12307" s="53" t="s">
        <v>201</v>
      </c>
    </row>
    <row r="12308" spans="1:6" x14ac:dyDescent="0.2">
      <c r="A12308" s="202" t="s">
        <v>20124</v>
      </c>
      <c r="B12308" s="203">
        <v>1618.62</v>
      </c>
      <c r="D12308" s="53" t="s">
        <v>18473</v>
      </c>
      <c r="E12308" s="55" t="s">
        <v>18472</v>
      </c>
      <c r="F12308" s="53" t="s">
        <v>201</v>
      </c>
    </row>
    <row r="12309" spans="1:6" x14ac:dyDescent="0.2">
      <c r="A12309" s="202" t="s">
        <v>20126</v>
      </c>
      <c r="B12309" s="203">
        <v>1581.04</v>
      </c>
      <c r="D12309" s="53" t="s">
        <v>18474</v>
      </c>
      <c r="E12309" s="55" t="s">
        <v>18475</v>
      </c>
      <c r="F12309" s="53" t="s">
        <v>201</v>
      </c>
    </row>
    <row r="12310" spans="1:6" x14ac:dyDescent="0.2">
      <c r="A12310" s="202" t="s">
        <v>20127</v>
      </c>
      <c r="B12310" s="203">
        <v>1229.03</v>
      </c>
      <c r="D12310" s="53" t="s">
        <v>18476</v>
      </c>
      <c r="E12310" s="55" t="s">
        <v>18475</v>
      </c>
      <c r="F12310" s="53" t="s">
        <v>201</v>
      </c>
    </row>
    <row r="12311" spans="1:6" x14ac:dyDescent="0.2">
      <c r="A12311" s="202" t="s">
        <v>20129</v>
      </c>
      <c r="B12311" s="203">
        <v>1197.71</v>
      </c>
      <c r="D12311" s="53" t="s">
        <v>18477</v>
      </c>
      <c r="E12311" s="55" t="s">
        <v>18478</v>
      </c>
      <c r="F12311" s="53" t="s">
        <v>201</v>
      </c>
    </row>
    <row r="12312" spans="1:6" x14ac:dyDescent="0.2">
      <c r="A12312" s="202" t="s">
        <v>20130</v>
      </c>
      <c r="B12312" s="203">
        <v>1648.21</v>
      </c>
      <c r="D12312" s="53" t="s">
        <v>18479</v>
      </c>
      <c r="E12312" s="55" t="s">
        <v>18478</v>
      </c>
      <c r="F12312" s="53" t="s">
        <v>201</v>
      </c>
    </row>
    <row r="12313" spans="1:6" x14ac:dyDescent="0.2">
      <c r="A12313" s="202" t="s">
        <v>20132</v>
      </c>
      <c r="B12313" s="203">
        <v>1591.85</v>
      </c>
      <c r="D12313" s="53" t="s">
        <v>18480</v>
      </c>
      <c r="E12313" s="55" t="s">
        <v>18481</v>
      </c>
      <c r="F12313" s="53" t="s">
        <v>201</v>
      </c>
    </row>
    <row r="12314" spans="1:6" x14ac:dyDescent="0.2">
      <c r="A12314" s="202" t="s">
        <v>20133</v>
      </c>
      <c r="B12314" s="203">
        <v>2454.3200000000002</v>
      </c>
      <c r="D12314" s="53" t="s">
        <v>18482</v>
      </c>
      <c r="E12314" s="55" t="s">
        <v>18481</v>
      </c>
      <c r="F12314" s="53" t="s">
        <v>201</v>
      </c>
    </row>
    <row r="12315" spans="1:6" x14ac:dyDescent="0.2">
      <c r="A12315" s="202" t="s">
        <v>20135</v>
      </c>
      <c r="B12315" s="203">
        <v>2410.4899999999998</v>
      </c>
      <c r="D12315" s="53" t="s">
        <v>18483</v>
      </c>
      <c r="E12315" s="55" t="s">
        <v>18484</v>
      </c>
      <c r="F12315" s="53" t="s">
        <v>201</v>
      </c>
    </row>
    <row r="12316" spans="1:6" x14ac:dyDescent="0.2">
      <c r="A12316" s="202" t="s">
        <v>20136</v>
      </c>
      <c r="B12316" s="203">
        <v>3181</v>
      </c>
      <c r="D12316" s="53" t="s">
        <v>18485</v>
      </c>
      <c r="E12316" s="55" t="s">
        <v>18484</v>
      </c>
      <c r="F12316" s="53" t="s">
        <v>201</v>
      </c>
    </row>
    <row r="12317" spans="1:6" x14ac:dyDescent="0.2">
      <c r="A12317" s="202" t="s">
        <v>20138</v>
      </c>
      <c r="B12317" s="203">
        <v>3130.9</v>
      </c>
      <c r="D12317" s="53" t="s">
        <v>18486</v>
      </c>
      <c r="E12317" s="55" t="s">
        <v>18487</v>
      </c>
      <c r="F12317" s="53" t="s">
        <v>201</v>
      </c>
    </row>
    <row r="12318" spans="1:6" x14ac:dyDescent="0.2">
      <c r="A12318" s="202" t="s">
        <v>20139</v>
      </c>
      <c r="B12318" s="203">
        <v>2816.93</v>
      </c>
      <c r="D12318" s="53" t="s">
        <v>18488</v>
      </c>
      <c r="E12318" s="55" t="s">
        <v>18487</v>
      </c>
      <c r="F12318" s="53" t="s">
        <v>201</v>
      </c>
    </row>
    <row r="12319" spans="1:6" x14ac:dyDescent="0.2">
      <c r="A12319" s="202" t="s">
        <v>20141</v>
      </c>
      <c r="B12319" s="203">
        <v>2785.62</v>
      </c>
      <c r="D12319" s="53" t="s">
        <v>18489</v>
      </c>
      <c r="E12319" s="55" t="s">
        <v>18490</v>
      </c>
      <c r="F12319" s="53" t="s">
        <v>1147</v>
      </c>
    </row>
    <row r="12320" spans="1:6" x14ac:dyDescent="0.2">
      <c r="A12320" s="202" t="s">
        <v>20142</v>
      </c>
      <c r="B12320" s="203">
        <v>3228.93</v>
      </c>
      <c r="D12320" s="53" t="s">
        <v>18491</v>
      </c>
      <c r="E12320" s="55" t="s">
        <v>18490</v>
      </c>
      <c r="F12320" s="53" t="s">
        <v>1147</v>
      </c>
    </row>
    <row r="12321" spans="1:6" x14ac:dyDescent="0.2">
      <c r="A12321" s="202" t="s">
        <v>20144</v>
      </c>
      <c r="B12321" s="203">
        <v>3197.62</v>
      </c>
      <c r="D12321" s="53" t="s">
        <v>18492</v>
      </c>
      <c r="E12321" s="55" t="s">
        <v>18493</v>
      </c>
      <c r="F12321" s="53" t="s">
        <v>1147</v>
      </c>
    </row>
    <row r="12322" spans="1:6" x14ac:dyDescent="0.2">
      <c r="A12322" s="202" t="s">
        <v>20145</v>
      </c>
      <c r="B12322" s="203">
        <v>4043.8</v>
      </c>
      <c r="D12322" s="53" t="s">
        <v>18494</v>
      </c>
      <c r="E12322" s="55" t="s">
        <v>18493</v>
      </c>
      <c r="F12322" s="53" t="s">
        <v>1147</v>
      </c>
    </row>
    <row r="12323" spans="1:6" x14ac:dyDescent="0.2">
      <c r="A12323" s="202" t="s">
        <v>20147</v>
      </c>
      <c r="B12323" s="203">
        <v>3999.96</v>
      </c>
      <c r="D12323" s="53" t="s">
        <v>18495</v>
      </c>
      <c r="E12323" s="55" t="s">
        <v>18496</v>
      </c>
      <c r="F12323" s="53" t="s">
        <v>1147</v>
      </c>
    </row>
    <row r="12324" spans="1:6" x14ac:dyDescent="0.2">
      <c r="A12324" s="202" t="s">
        <v>20148</v>
      </c>
      <c r="B12324" s="203">
        <v>6047.74</v>
      </c>
      <c r="D12324" s="53" t="s">
        <v>18497</v>
      </c>
      <c r="E12324" s="55" t="s">
        <v>18496</v>
      </c>
      <c r="F12324" s="53" t="s">
        <v>1147</v>
      </c>
    </row>
    <row r="12325" spans="1:6" x14ac:dyDescent="0.2">
      <c r="A12325" s="202" t="s">
        <v>20150</v>
      </c>
      <c r="B12325" s="203">
        <v>5997.64</v>
      </c>
      <c r="D12325" s="53" t="s">
        <v>18498</v>
      </c>
      <c r="E12325" s="55" t="s">
        <v>18499</v>
      </c>
      <c r="F12325" s="53" t="s">
        <v>1147</v>
      </c>
    </row>
    <row r="12326" spans="1:6" x14ac:dyDescent="0.2">
      <c r="A12326" s="202" t="s">
        <v>20151</v>
      </c>
      <c r="B12326" s="203">
        <v>1329.31</v>
      </c>
      <c r="D12326" s="53" t="s">
        <v>18500</v>
      </c>
      <c r="E12326" s="55" t="s">
        <v>18499</v>
      </c>
      <c r="F12326" s="53" t="s">
        <v>1147</v>
      </c>
    </row>
    <row r="12327" spans="1:6" x14ac:dyDescent="0.2">
      <c r="A12327" s="202" t="s">
        <v>20153</v>
      </c>
      <c r="B12327" s="203">
        <v>1279.21</v>
      </c>
      <c r="D12327" s="53" t="s">
        <v>18501</v>
      </c>
      <c r="E12327" s="55" t="s">
        <v>18502</v>
      </c>
      <c r="F12327" s="53" t="s">
        <v>201</v>
      </c>
    </row>
    <row r="12328" spans="1:6" x14ac:dyDescent="0.2">
      <c r="A12328" s="202" t="s">
        <v>20157</v>
      </c>
      <c r="B12328" s="203">
        <v>227.55</v>
      </c>
      <c r="D12328" s="53" t="s">
        <v>18503</v>
      </c>
      <c r="E12328" s="55" t="s">
        <v>18502</v>
      </c>
      <c r="F12328" s="53" t="s">
        <v>201</v>
      </c>
    </row>
    <row r="12329" spans="1:6" x14ac:dyDescent="0.2">
      <c r="A12329" s="202" t="s">
        <v>20159</v>
      </c>
      <c r="B12329" s="203">
        <v>211.27</v>
      </c>
      <c r="D12329" s="53" t="s">
        <v>18504</v>
      </c>
      <c r="E12329" s="55" t="s">
        <v>18505</v>
      </c>
      <c r="F12329" s="53" t="s">
        <v>201</v>
      </c>
    </row>
    <row r="12330" spans="1:6" x14ac:dyDescent="0.2">
      <c r="A12330" s="202" t="s">
        <v>20160</v>
      </c>
      <c r="B12330" s="203">
        <v>457.8</v>
      </c>
      <c r="D12330" s="53" t="s">
        <v>18506</v>
      </c>
      <c r="E12330" s="55" t="s">
        <v>18505</v>
      </c>
      <c r="F12330" s="53" t="s">
        <v>201</v>
      </c>
    </row>
    <row r="12331" spans="1:6" x14ac:dyDescent="0.2">
      <c r="A12331" s="202" t="s">
        <v>20162</v>
      </c>
      <c r="B12331" s="203">
        <v>439.01</v>
      </c>
      <c r="D12331" s="53" t="s">
        <v>18507</v>
      </c>
      <c r="E12331" s="55" t="s">
        <v>18508</v>
      </c>
      <c r="F12331" s="53" t="s">
        <v>201</v>
      </c>
    </row>
    <row r="12332" spans="1:6" x14ac:dyDescent="0.2">
      <c r="A12332" s="202" t="s">
        <v>20163</v>
      </c>
      <c r="B12332" s="203">
        <v>646.29</v>
      </c>
      <c r="D12332" s="53" t="s">
        <v>18509</v>
      </c>
      <c r="E12332" s="55" t="s">
        <v>18508</v>
      </c>
      <c r="F12332" s="53" t="s">
        <v>201</v>
      </c>
    </row>
    <row r="12333" spans="1:6" x14ac:dyDescent="0.2">
      <c r="A12333" s="202" t="s">
        <v>20165</v>
      </c>
      <c r="B12333" s="203">
        <v>614.98</v>
      </c>
      <c r="D12333" s="53" t="s">
        <v>18510</v>
      </c>
      <c r="E12333" s="55" t="s">
        <v>18511</v>
      </c>
      <c r="F12333" s="53" t="s">
        <v>201</v>
      </c>
    </row>
    <row r="12334" spans="1:6" x14ac:dyDescent="0.2">
      <c r="A12334" s="202" t="s">
        <v>20166</v>
      </c>
      <c r="B12334" s="203">
        <v>199.31</v>
      </c>
      <c r="D12334" s="53" t="s">
        <v>18512</v>
      </c>
      <c r="E12334" s="55" t="s">
        <v>18511</v>
      </c>
      <c r="F12334" s="53" t="s">
        <v>201</v>
      </c>
    </row>
    <row r="12335" spans="1:6" x14ac:dyDescent="0.2">
      <c r="A12335" s="202" t="s">
        <v>20168</v>
      </c>
      <c r="B12335" s="203">
        <v>186.79</v>
      </c>
      <c r="D12335" s="53" t="s">
        <v>18513</v>
      </c>
      <c r="E12335" s="55" t="s">
        <v>18514</v>
      </c>
      <c r="F12335" s="53" t="s">
        <v>201</v>
      </c>
    </row>
    <row r="12336" spans="1:6" x14ac:dyDescent="0.2">
      <c r="A12336" s="202" t="s">
        <v>20169</v>
      </c>
      <c r="B12336" s="203">
        <v>455.93</v>
      </c>
      <c r="D12336" s="53" t="s">
        <v>18515</v>
      </c>
      <c r="E12336" s="55" t="s">
        <v>18514</v>
      </c>
      <c r="F12336" s="53" t="s">
        <v>201</v>
      </c>
    </row>
    <row r="12337" spans="1:6" x14ac:dyDescent="0.2">
      <c r="A12337" s="202" t="s">
        <v>20171</v>
      </c>
      <c r="B12337" s="203">
        <v>443.4</v>
      </c>
      <c r="D12337" s="53" t="s">
        <v>18516</v>
      </c>
      <c r="E12337" s="55" t="s">
        <v>18517</v>
      </c>
      <c r="F12337" s="53" t="s">
        <v>201</v>
      </c>
    </row>
    <row r="12338" spans="1:6" x14ac:dyDescent="0.2">
      <c r="A12338" s="202" t="s">
        <v>20172</v>
      </c>
      <c r="B12338" s="203">
        <v>276.17</v>
      </c>
      <c r="D12338" s="53" t="s">
        <v>18518</v>
      </c>
      <c r="E12338" s="55" t="s">
        <v>18517</v>
      </c>
      <c r="F12338" s="53" t="s">
        <v>201</v>
      </c>
    </row>
    <row r="12339" spans="1:6" x14ac:dyDescent="0.2">
      <c r="A12339" s="202" t="s">
        <v>20174</v>
      </c>
      <c r="B12339" s="203">
        <v>252.33</v>
      </c>
      <c r="D12339" s="53" t="s">
        <v>18519</v>
      </c>
      <c r="E12339" s="55" t="s">
        <v>18520</v>
      </c>
      <c r="F12339" s="53" t="s">
        <v>201</v>
      </c>
    </row>
    <row r="12340" spans="1:6" x14ac:dyDescent="0.2">
      <c r="A12340" s="202" t="s">
        <v>20175</v>
      </c>
      <c r="B12340" s="203">
        <v>1824.26</v>
      </c>
      <c r="D12340" s="53" t="s">
        <v>18521</v>
      </c>
      <c r="E12340" s="55" t="s">
        <v>18520</v>
      </c>
      <c r="F12340" s="53" t="s">
        <v>201</v>
      </c>
    </row>
    <row r="12341" spans="1:6" x14ac:dyDescent="0.2">
      <c r="A12341" s="202" t="s">
        <v>20177</v>
      </c>
      <c r="B12341" s="203">
        <v>1689.27</v>
      </c>
      <c r="D12341" s="53" t="s">
        <v>18522</v>
      </c>
      <c r="E12341" s="55" t="s">
        <v>18523</v>
      </c>
      <c r="F12341" s="53" t="s">
        <v>201</v>
      </c>
    </row>
    <row r="12342" spans="1:6" x14ac:dyDescent="0.2">
      <c r="A12342" s="202" t="s">
        <v>20178</v>
      </c>
      <c r="B12342" s="203">
        <v>2317.0300000000002</v>
      </c>
      <c r="D12342" s="53" t="s">
        <v>18524</v>
      </c>
      <c r="E12342" s="55" t="s">
        <v>18523</v>
      </c>
      <c r="F12342" s="53" t="s">
        <v>201</v>
      </c>
    </row>
    <row r="12343" spans="1:6" x14ac:dyDescent="0.2">
      <c r="A12343" s="202" t="s">
        <v>20180</v>
      </c>
      <c r="B12343" s="203">
        <v>2235.61</v>
      </c>
      <c r="D12343" s="53" t="s">
        <v>18525</v>
      </c>
      <c r="E12343" s="55" t="s">
        <v>18526</v>
      </c>
      <c r="F12343" s="53" t="s">
        <v>201</v>
      </c>
    </row>
    <row r="12344" spans="1:6" x14ac:dyDescent="0.2">
      <c r="A12344" s="202" t="s">
        <v>20181</v>
      </c>
      <c r="B12344" s="203">
        <v>1323.87</v>
      </c>
      <c r="D12344" s="53" t="s">
        <v>18527</v>
      </c>
      <c r="E12344" s="55" t="s">
        <v>18526</v>
      </c>
      <c r="F12344" s="53" t="s">
        <v>201</v>
      </c>
    </row>
    <row r="12345" spans="1:6" x14ac:dyDescent="0.2">
      <c r="A12345" s="202" t="s">
        <v>20183</v>
      </c>
      <c r="B12345" s="203">
        <v>1223.67</v>
      </c>
      <c r="D12345" s="53" t="s">
        <v>18528</v>
      </c>
      <c r="E12345" s="55" t="s">
        <v>18529</v>
      </c>
      <c r="F12345" s="53" t="s">
        <v>201</v>
      </c>
    </row>
    <row r="12346" spans="1:6" x14ac:dyDescent="0.2">
      <c r="A12346" s="202" t="s">
        <v>20184</v>
      </c>
      <c r="B12346" s="203">
        <v>96.62</v>
      </c>
      <c r="D12346" s="53" t="s">
        <v>18530</v>
      </c>
      <c r="E12346" s="55" t="s">
        <v>18529</v>
      </c>
      <c r="F12346" s="53" t="s">
        <v>201</v>
      </c>
    </row>
    <row r="12347" spans="1:6" x14ac:dyDescent="0.2">
      <c r="A12347" s="202" t="s">
        <v>20186</v>
      </c>
      <c r="B12347" s="203">
        <v>90.36</v>
      </c>
      <c r="D12347" s="53" t="s">
        <v>18531</v>
      </c>
      <c r="E12347" s="55" t="s">
        <v>18532</v>
      </c>
      <c r="F12347" s="53" t="s">
        <v>201</v>
      </c>
    </row>
    <row r="12348" spans="1:6" x14ac:dyDescent="0.2">
      <c r="A12348" s="202" t="s">
        <v>20187</v>
      </c>
      <c r="B12348" s="203">
        <v>106.65</v>
      </c>
      <c r="D12348" s="53" t="s">
        <v>18533</v>
      </c>
      <c r="E12348" s="55" t="s">
        <v>18532</v>
      </c>
      <c r="F12348" s="53" t="s">
        <v>201</v>
      </c>
    </row>
    <row r="12349" spans="1:6" x14ac:dyDescent="0.2">
      <c r="A12349" s="202" t="s">
        <v>20189</v>
      </c>
      <c r="B12349" s="203">
        <v>100.39</v>
      </c>
      <c r="D12349" s="53" t="s">
        <v>18534</v>
      </c>
      <c r="E12349" s="55" t="s">
        <v>18535</v>
      </c>
      <c r="F12349" s="53" t="s">
        <v>201</v>
      </c>
    </row>
    <row r="12350" spans="1:6" x14ac:dyDescent="0.2">
      <c r="A12350" s="202" t="s">
        <v>20190</v>
      </c>
      <c r="B12350" s="203">
        <v>116.35</v>
      </c>
      <c r="D12350" s="53" t="s">
        <v>18536</v>
      </c>
      <c r="E12350" s="55" t="s">
        <v>18535</v>
      </c>
      <c r="F12350" s="53" t="s">
        <v>201</v>
      </c>
    </row>
    <row r="12351" spans="1:6" x14ac:dyDescent="0.2">
      <c r="A12351" s="202" t="s">
        <v>20192</v>
      </c>
      <c r="B12351" s="203">
        <v>110.09</v>
      </c>
      <c r="D12351" s="53" t="s">
        <v>18537</v>
      </c>
      <c r="E12351" s="55" t="s">
        <v>18538</v>
      </c>
      <c r="F12351" s="53" t="s">
        <v>201</v>
      </c>
    </row>
    <row r="12352" spans="1:6" x14ac:dyDescent="0.2">
      <c r="A12352" s="202" t="s">
        <v>20193</v>
      </c>
      <c r="B12352" s="203">
        <v>101.51</v>
      </c>
      <c r="D12352" s="53" t="s">
        <v>18539</v>
      </c>
      <c r="E12352" s="55" t="s">
        <v>18538</v>
      </c>
      <c r="F12352" s="53" t="s">
        <v>201</v>
      </c>
    </row>
    <row r="12353" spans="1:6" x14ac:dyDescent="0.2">
      <c r="A12353" s="202" t="s">
        <v>20195</v>
      </c>
      <c r="B12353" s="203">
        <v>96.5</v>
      </c>
      <c r="D12353" s="53" t="s">
        <v>18540</v>
      </c>
      <c r="E12353" s="55" t="s">
        <v>18541</v>
      </c>
      <c r="F12353" s="53" t="s">
        <v>201</v>
      </c>
    </row>
    <row r="12354" spans="1:6" x14ac:dyDescent="0.2">
      <c r="A12354" s="202" t="s">
        <v>20196</v>
      </c>
      <c r="B12354" s="203">
        <v>83.63</v>
      </c>
      <c r="D12354" s="53" t="s">
        <v>18542</v>
      </c>
      <c r="E12354" s="55" t="s">
        <v>18541</v>
      </c>
      <c r="F12354" s="53" t="s">
        <v>201</v>
      </c>
    </row>
    <row r="12355" spans="1:6" x14ac:dyDescent="0.2">
      <c r="A12355" s="202" t="s">
        <v>20198</v>
      </c>
      <c r="B12355" s="203">
        <v>78.62</v>
      </c>
      <c r="D12355" s="53" t="s">
        <v>18543</v>
      </c>
      <c r="E12355" s="55" t="s">
        <v>18544</v>
      </c>
      <c r="F12355" s="53" t="s">
        <v>1147</v>
      </c>
    </row>
    <row r="12356" spans="1:6" x14ac:dyDescent="0.2">
      <c r="A12356" s="202" t="s">
        <v>20199</v>
      </c>
      <c r="B12356" s="203">
        <v>34.909999999999997</v>
      </c>
      <c r="D12356" s="53" t="s">
        <v>18545</v>
      </c>
      <c r="E12356" s="55" t="s">
        <v>18544</v>
      </c>
      <c r="F12356" s="53" t="s">
        <v>1147</v>
      </c>
    </row>
    <row r="12357" spans="1:6" x14ac:dyDescent="0.2">
      <c r="A12357" s="202" t="s">
        <v>20201</v>
      </c>
      <c r="B12357" s="203">
        <v>33.71</v>
      </c>
      <c r="D12357" s="53" t="s">
        <v>18546</v>
      </c>
      <c r="E12357" s="55" t="s">
        <v>18547</v>
      </c>
      <c r="F12357" s="53" t="s">
        <v>1147</v>
      </c>
    </row>
    <row r="12358" spans="1:6" x14ac:dyDescent="0.2">
      <c r="A12358" s="202" t="s">
        <v>20202</v>
      </c>
      <c r="B12358" s="203">
        <v>55.24</v>
      </c>
      <c r="D12358" s="53" t="s">
        <v>18548</v>
      </c>
      <c r="E12358" s="55" t="s">
        <v>18547</v>
      </c>
      <c r="F12358" s="53" t="s">
        <v>1147</v>
      </c>
    </row>
    <row r="12359" spans="1:6" x14ac:dyDescent="0.2">
      <c r="A12359" s="202" t="s">
        <v>20204</v>
      </c>
      <c r="B12359" s="203">
        <v>53.04</v>
      </c>
      <c r="D12359" s="53" t="s">
        <v>18549</v>
      </c>
      <c r="E12359" s="55" t="s">
        <v>18550</v>
      </c>
      <c r="F12359" s="53" t="s">
        <v>1147</v>
      </c>
    </row>
    <row r="12360" spans="1:6" x14ac:dyDescent="0.2">
      <c r="A12360" s="202" t="s">
        <v>20205</v>
      </c>
      <c r="B12360" s="203">
        <v>74.73</v>
      </c>
      <c r="D12360" s="53" t="s">
        <v>18551</v>
      </c>
      <c r="E12360" s="55" t="s">
        <v>18550</v>
      </c>
      <c r="F12360" s="53" t="s">
        <v>1147</v>
      </c>
    </row>
    <row r="12361" spans="1:6" x14ac:dyDescent="0.2">
      <c r="A12361" s="202" t="s">
        <v>20207</v>
      </c>
      <c r="B12361" s="203">
        <v>72.540000000000006</v>
      </c>
      <c r="D12361" s="53" t="s">
        <v>18552</v>
      </c>
      <c r="E12361" s="55" t="s">
        <v>18553</v>
      </c>
      <c r="F12361" s="53" t="s">
        <v>1147</v>
      </c>
    </row>
    <row r="12362" spans="1:6" x14ac:dyDescent="0.2">
      <c r="A12362" s="202" t="s">
        <v>20208</v>
      </c>
      <c r="B12362" s="203">
        <v>48.54</v>
      </c>
      <c r="D12362" s="53" t="s">
        <v>18554</v>
      </c>
      <c r="E12362" s="55" t="s">
        <v>18553</v>
      </c>
      <c r="F12362" s="53" t="s">
        <v>1147</v>
      </c>
    </row>
    <row r="12363" spans="1:6" x14ac:dyDescent="0.2">
      <c r="A12363" s="202" t="s">
        <v>20210</v>
      </c>
      <c r="B12363" s="203">
        <v>46.35</v>
      </c>
      <c r="D12363" s="53" t="s">
        <v>18555</v>
      </c>
      <c r="E12363" s="55" t="s">
        <v>18556</v>
      </c>
      <c r="F12363" s="53" t="s">
        <v>201</v>
      </c>
    </row>
    <row r="12364" spans="1:6" x14ac:dyDescent="0.2">
      <c r="A12364" s="202" t="s">
        <v>20211</v>
      </c>
      <c r="B12364" s="203">
        <v>12.34</v>
      </c>
      <c r="D12364" s="53" t="s">
        <v>18557</v>
      </c>
      <c r="E12364" s="55" t="s">
        <v>18556</v>
      </c>
      <c r="F12364" s="53" t="s">
        <v>201</v>
      </c>
    </row>
    <row r="12365" spans="1:6" x14ac:dyDescent="0.2">
      <c r="A12365" s="202" t="s">
        <v>20213</v>
      </c>
      <c r="B12365" s="203">
        <v>11.87</v>
      </c>
      <c r="D12365" s="53" t="s">
        <v>18558</v>
      </c>
      <c r="E12365" s="55" t="s">
        <v>18559</v>
      </c>
      <c r="F12365" s="53" t="s">
        <v>201</v>
      </c>
    </row>
    <row r="12366" spans="1:6" x14ac:dyDescent="0.2">
      <c r="A12366" s="202" t="s">
        <v>20214</v>
      </c>
      <c r="B12366" s="203">
        <v>69.78</v>
      </c>
      <c r="D12366" s="53" t="s">
        <v>18560</v>
      </c>
      <c r="E12366" s="55" t="s">
        <v>18559</v>
      </c>
      <c r="F12366" s="53" t="s">
        <v>201</v>
      </c>
    </row>
    <row r="12367" spans="1:6" x14ac:dyDescent="0.2">
      <c r="A12367" s="202" t="s">
        <v>20216</v>
      </c>
      <c r="B12367" s="203">
        <v>63.51</v>
      </c>
      <c r="D12367" s="53" t="s">
        <v>18561</v>
      </c>
      <c r="E12367" s="55" t="s">
        <v>18562</v>
      </c>
      <c r="F12367" s="53" t="s">
        <v>201</v>
      </c>
    </row>
    <row r="12368" spans="1:6" x14ac:dyDescent="0.2">
      <c r="A12368" s="202" t="s">
        <v>20217</v>
      </c>
      <c r="B12368" s="203">
        <v>92.28</v>
      </c>
      <c r="D12368" s="53" t="s">
        <v>18563</v>
      </c>
      <c r="E12368" s="55" t="s">
        <v>18562</v>
      </c>
      <c r="F12368" s="53" t="s">
        <v>201</v>
      </c>
    </row>
    <row r="12369" spans="1:6" x14ac:dyDescent="0.2">
      <c r="A12369" s="202" t="s">
        <v>20219</v>
      </c>
      <c r="B12369" s="203">
        <v>86.02</v>
      </c>
      <c r="D12369" s="53" t="s">
        <v>18564</v>
      </c>
      <c r="E12369" s="55" t="s">
        <v>18565</v>
      </c>
      <c r="F12369" s="53" t="s">
        <v>201</v>
      </c>
    </row>
    <row r="12370" spans="1:6" x14ac:dyDescent="0.2">
      <c r="A12370" s="202" t="s">
        <v>20220</v>
      </c>
      <c r="B12370" s="203">
        <v>1157.6600000000001</v>
      </c>
      <c r="D12370" s="53" t="s">
        <v>18566</v>
      </c>
      <c r="E12370" s="55" t="s">
        <v>18565</v>
      </c>
      <c r="F12370" s="53" t="s">
        <v>201</v>
      </c>
    </row>
    <row r="12371" spans="1:6" x14ac:dyDescent="0.2">
      <c r="A12371" s="202" t="s">
        <v>20222</v>
      </c>
      <c r="B12371" s="203">
        <v>1140.6300000000001</v>
      </c>
      <c r="D12371" s="53" t="s">
        <v>18567</v>
      </c>
      <c r="E12371" s="55" t="s">
        <v>18568</v>
      </c>
      <c r="F12371" s="53" t="s">
        <v>201</v>
      </c>
    </row>
    <row r="12372" spans="1:6" x14ac:dyDescent="0.2">
      <c r="A12372" s="202" t="s">
        <v>20223</v>
      </c>
      <c r="B12372" s="203">
        <v>1569.66</v>
      </c>
      <c r="D12372" s="53" t="s">
        <v>18569</v>
      </c>
      <c r="E12372" s="55" t="s">
        <v>18568</v>
      </c>
      <c r="F12372" s="53" t="s">
        <v>201</v>
      </c>
    </row>
    <row r="12373" spans="1:6" x14ac:dyDescent="0.2">
      <c r="A12373" s="202" t="s">
        <v>20225</v>
      </c>
      <c r="B12373" s="203">
        <v>1552.63</v>
      </c>
      <c r="D12373" s="53" t="s">
        <v>18570</v>
      </c>
      <c r="E12373" s="55" t="s">
        <v>18571</v>
      </c>
      <c r="F12373" s="53" t="s">
        <v>201</v>
      </c>
    </row>
    <row r="12374" spans="1:6" x14ac:dyDescent="0.2">
      <c r="A12374" s="202" t="s">
        <v>20226</v>
      </c>
      <c r="B12374" s="203">
        <v>1363.66</v>
      </c>
      <c r="D12374" s="53" t="s">
        <v>18572</v>
      </c>
      <c r="E12374" s="55" t="s">
        <v>18571</v>
      </c>
      <c r="F12374" s="53" t="s">
        <v>201</v>
      </c>
    </row>
    <row r="12375" spans="1:6" x14ac:dyDescent="0.2">
      <c r="A12375" s="202" t="s">
        <v>20228</v>
      </c>
      <c r="B12375" s="203">
        <v>1346.63</v>
      </c>
      <c r="D12375" s="53" t="s">
        <v>18573</v>
      </c>
      <c r="E12375" s="55" t="s">
        <v>18574</v>
      </c>
      <c r="F12375" s="53" t="s">
        <v>201</v>
      </c>
    </row>
    <row r="12376" spans="1:6" x14ac:dyDescent="0.2">
      <c r="A12376" s="202" t="s">
        <v>20229</v>
      </c>
      <c r="B12376" s="203">
        <v>1545.26</v>
      </c>
      <c r="D12376" s="53" t="s">
        <v>18575</v>
      </c>
      <c r="E12376" s="55" t="s">
        <v>18574</v>
      </c>
      <c r="F12376" s="53" t="s">
        <v>201</v>
      </c>
    </row>
    <row r="12377" spans="1:6" x14ac:dyDescent="0.2">
      <c r="A12377" s="202" t="s">
        <v>20231</v>
      </c>
      <c r="B12377" s="203">
        <v>1531.48</v>
      </c>
      <c r="D12377" s="53" t="s">
        <v>18576</v>
      </c>
      <c r="E12377" s="55" t="s">
        <v>18577</v>
      </c>
      <c r="F12377" s="53" t="s">
        <v>201</v>
      </c>
    </row>
    <row r="12378" spans="1:6" x14ac:dyDescent="0.2">
      <c r="A12378" s="202" t="s">
        <v>20232</v>
      </c>
      <c r="B12378" s="203">
        <v>1030.26</v>
      </c>
      <c r="D12378" s="53" t="s">
        <v>18578</v>
      </c>
      <c r="E12378" s="55" t="s">
        <v>18577</v>
      </c>
      <c r="F12378" s="53" t="s">
        <v>201</v>
      </c>
    </row>
    <row r="12379" spans="1:6" x14ac:dyDescent="0.2">
      <c r="A12379" s="202" t="s">
        <v>20234</v>
      </c>
      <c r="B12379" s="203">
        <v>1016.48</v>
      </c>
      <c r="D12379" s="53" t="s">
        <v>18579</v>
      </c>
      <c r="E12379" s="55" t="s">
        <v>18580</v>
      </c>
      <c r="F12379" s="53" t="s">
        <v>201</v>
      </c>
    </row>
    <row r="12380" spans="1:6" x14ac:dyDescent="0.2">
      <c r="A12380" s="202" t="s">
        <v>20235</v>
      </c>
      <c r="B12380" s="203">
        <v>1488.93</v>
      </c>
      <c r="D12380" s="53" t="s">
        <v>18581</v>
      </c>
      <c r="E12380" s="55" t="s">
        <v>18580</v>
      </c>
      <c r="F12380" s="53" t="s">
        <v>201</v>
      </c>
    </row>
    <row r="12381" spans="1:6" x14ac:dyDescent="0.2">
      <c r="A12381" s="202" t="s">
        <v>20237</v>
      </c>
      <c r="B12381" s="203">
        <v>1482.67</v>
      </c>
      <c r="D12381" s="53" t="s">
        <v>18582</v>
      </c>
      <c r="E12381" s="55" t="s">
        <v>18583</v>
      </c>
      <c r="F12381" s="53" t="s">
        <v>201</v>
      </c>
    </row>
    <row r="12382" spans="1:6" x14ac:dyDescent="0.2">
      <c r="A12382" s="202" t="s">
        <v>20239</v>
      </c>
      <c r="B12382" s="203">
        <v>962.2</v>
      </c>
      <c r="D12382" s="53" t="s">
        <v>18584</v>
      </c>
      <c r="E12382" s="55" t="s">
        <v>18583</v>
      </c>
      <c r="F12382" s="53" t="s">
        <v>201</v>
      </c>
    </row>
    <row r="12383" spans="1:6" x14ac:dyDescent="0.2">
      <c r="A12383" s="202" t="s">
        <v>20241</v>
      </c>
      <c r="B12383" s="203">
        <v>957.5</v>
      </c>
      <c r="D12383" s="53" t="s">
        <v>18585</v>
      </c>
      <c r="E12383" s="55" t="s">
        <v>18586</v>
      </c>
      <c r="F12383" s="53" t="s">
        <v>201</v>
      </c>
    </row>
    <row r="12384" spans="1:6" x14ac:dyDescent="0.2">
      <c r="A12384" s="202" t="s">
        <v>20242</v>
      </c>
      <c r="B12384" s="203">
        <v>2492.73</v>
      </c>
      <c r="D12384" s="53" t="s">
        <v>18587</v>
      </c>
      <c r="E12384" s="55" t="s">
        <v>18586</v>
      </c>
      <c r="F12384" s="53" t="s">
        <v>201</v>
      </c>
    </row>
    <row r="12385" spans="1:6" x14ac:dyDescent="0.2">
      <c r="A12385" s="202" t="s">
        <v>20244</v>
      </c>
      <c r="B12385" s="203">
        <v>2347.2199999999998</v>
      </c>
      <c r="D12385" s="53" t="s">
        <v>18588</v>
      </c>
      <c r="E12385" s="55" t="s">
        <v>18589</v>
      </c>
      <c r="F12385" s="53" t="s">
        <v>201</v>
      </c>
    </row>
    <row r="12386" spans="1:6" x14ac:dyDescent="0.2">
      <c r="A12386" s="202" t="s">
        <v>20245</v>
      </c>
      <c r="B12386" s="203">
        <v>691.85</v>
      </c>
      <c r="D12386" s="53" t="s">
        <v>18590</v>
      </c>
      <c r="E12386" s="55" t="s">
        <v>18589</v>
      </c>
      <c r="F12386" s="53" t="s">
        <v>201</v>
      </c>
    </row>
    <row r="12387" spans="1:6" x14ac:dyDescent="0.2">
      <c r="A12387" s="202" t="s">
        <v>20247</v>
      </c>
      <c r="B12387" s="203">
        <v>674.3</v>
      </c>
      <c r="D12387" s="53" t="s">
        <v>18591</v>
      </c>
      <c r="E12387" s="55" t="s">
        <v>18592</v>
      </c>
      <c r="F12387" s="53" t="s">
        <v>201</v>
      </c>
    </row>
    <row r="12388" spans="1:6" x14ac:dyDescent="0.2">
      <c r="A12388" s="202" t="s">
        <v>20248</v>
      </c>
      <c r="B12388" s="203">
        <v>19.16</v>
      </c>
      <c r="D12388" s="53" t="s">
        <v>18593</v>
      </c>
      <c r="E12388" s="55" t="s">
        <v>18592</v>
      </c>
      <c r="F12388" s="53" t="s">
        <v>201</v>
      </c>
    </row>
    <row r="12389" spans="1:6" x14ac:dyDescent="0.2">
      <c r="A12389" s="202" t="s">
        <v>20250</v>
      </c>
      <c r="B12389" s="203">
        <v>19.16</v>
      </c>
      <c r="D12389" s="53" t="s">
        <v>18594</v>
      </c>
      <c r="E12389" s="55" t="s">
        <v>18595</v>
      </c>
      <c r="F12389" s="53" t="s">
        <v>201</v>
      </c>
    </row>
    <row r="12390" spans="1:6" x14ac:dyDescent="0.2">
      <c r="A12390" s="202" t="s">
        <v>20251</v>
      </c>
      <c r="B12390" s="203">
        <v>38.93</v>
      </c>
      <c r="D12390" s="53" t="s">
        <v>18596</v>
      </c>
      <c r="E12390" s="55" t="s">
        <v>18595</v>
      </c>
      <c r="F12390" s="53" t="s">
        <v>201</v>
      </c>
    </row>
    <row r="12391" spans="1:6" x14ac:dyDescent="0.2">
      <c r="A12391" s="202" t="s">
        <v>20253</v>
      </c>
      <c r="B12391" s="203">
        <v>38.93</v>
      </c>
      <c r="D12391" s="53" t="s">
        <v>18597</v>
      </c>
      <c r="E12391" s="55" t="s">
        <v>18598</v>
      </c>
      <c r="F12391" s="53" t="s">
        <v>201</v>
      </c>
    </row>
    <row r="12392" spans="1:6" x14ac:dyDescent="0.2">
      <c r="A12392" s="202" t="s">
        <v>20254</v>
      </c>
      <c r="B12392" s="203">
        <v>56.55</v>
      </c>
      <c r="D12392" s="53" t="s">
        <v>18599</v>
      </c>
      <c r="E12392" s="55" t="s">
        <v>18598</v>
      </c>
      <c r="F12392" s="53" t="s">
        <v>201</v>
      </c>
    </row>
    <row r="12393" spans="1:6" x14ac:dyDescent="0.2">
      <c r="A12393" s="202" t="s">
        <v>20256</v>
      </c>
      <c r="B12393" s="203">
        <v>56.55</v>
      </c>
      <c r="D12393" s="53" t="s">
        <v>18600</v>
      </c>
      <c r="E12393" s="55" t="s">
        <v>18601</v>
      </c>
      <c r="F12393" s="53" t="s">
        <v>201</v>
      </c>
    </row>
    <row r="12394" spans="1:6" x14ac:dyDescent="0.2">
      <c r="A12394" s="202" t="s">
        <v>20257</v>
      </c>
      <c r="B12394" s="203">
        <v>27.98</v>
      </c>
      <c r="D12394" s="53" t="s">
        <v>18602</v>
      </c>
      <c r="E12394" s="55" t="s">
        <v>18601</v>
      </c>
      <c r="F12394" s="53" t="s">
        <v>201</v>
      </c>
    </row>
    <row r="12395" spans="1:6" x14ac:dyDescent="0.2">
      <c r="A12395" s="202" t="s">
        <v>20259</v>
      </c>
      <c r="B12395" s="203">
        <v>27.98</v>
      </c>
      <c r="D12395" s="53" t="s">
        <v>18603</v>
      </c>
      <c r="E12395" s="55" t="s">
        <v>18604</v>
      </c>
      <c r="F12395" s="53" t="s">
        <v>201</v>
      </c>
    </row>
    <row r="12396" spans="1:6" x14ac:dyDescent="0.2">
      <c r="A12396" s="202" t="s">
        <v>20260</v>
      </c>
      <c r="B12396" s="203">
        <v>42.01</v>
      </c>
      <c r="D12396" s="53" t="s">
        <v>18605</v>
      </c>
      <c r="E12396" s="55" t="s">
        <v>18604</v>
      </c>
      <c r="F12396" s="53" t="s">
        <v>201</v>
      </c>
    </row>
    <row r="12397" spans="1:6" x14ac:dyDescent="0.2">
      <c r="A12397" s="202" t="s">
        <v>20262</v>
      </c>
      <c r="B12397" s="203">
        <v>42.01</v>
      </c>
      <c r="D12397" s="53" t="s">
        <v>18606</v>
      </c>
      <c r="E12397" s="55" t="s">
        <v>18607</v>
      </c>
      <c r="F12397" s="53" t="s">
        <v>201</v>
      </c>
    </row>
    <row r="12398" spans="1:6" x14ac:dyDescent="0.2">
      <c r="A12398" s="202" t="s">
        <v>20263</v>
      </c>
      <c r="B12398" s="203">
        <v>60.63</v>
      </c>
      <c r="D12398" s="53" t="s">
        <v>18608</v>
      </c>
      <c r="E12398" s="55" t="s">
        <v>18607</v>
      </c>
      <c r="F12398" s="53" t="s">
        <v>201</v>
      </c>
    </row>
    <row r="12399" spans="1:6" x14ac:dyDescent="0.2">
      <c r="A12399" s="202" t="s">
        <v>20265</v>
      </c>
      <c r="B12399" s="203">
        <v>60.63</v>
      </c>
      <c r="D12399" s="53" t="s">
        <v>18609</v>
      </c>
      <c r="E12399" s="55" t="s">
        <v>18610</v>
      </c>
      <c r="F12399" s="53" t="s">
        <v>1147</v>
      </c>
    </row>
    <row r="12400" spans="1:6" x14ac:dyDescent="0.2">
      <c r="A12400" s="202" t="s">
        <v>20266</v>
      </c>
      <c r="B12400" s="203">
        <v>82.22</v>
      </c>
      <c r="D12400" s="53" t="s">
        <v>18611</v>
      </c>
      <c r="E12400" s="55" t="s">
        <v>18610</v>
      </c>
      <c r="F12400" s="53" t="s">
        <v>1147</v>
      </c>
    </row>
    <row r="12401" spans="1:6" x14ac:dyDescent="0.2">
      <c r="A12401" s="202" t="s">
        <v>20268</v>
      </c>
      <c r="B12401" s="203">
        <v>82.22</v>
      </c>
      <c r="D12401" s="53" t="s">
        <v>18612</v>
      </c>
      <c r="E12401" s="55" t="s">
        <v>18613</v>
      </c>
      <c r="F12401" s="53" t="s">
        <v>1147</v>
      </c>
    </row>
    <row r="12402" spans="1:6" x14ac:dyDescent="0.2">
      <c r="A12402" s="202" t="s">
        <v>20269</v>
      </c>
      <c r="B12402" s="203">
        <v>110.37</v>
      </c>
      <c r="D12402" s="53" t="s">
        <v>18614</v>
      </c>
      <c r="E12402" s="55" t="s">
        <v>18613</v>
      </c>
      <c r="F12402" s="53" t="s">
        <v>1147</v>
      </c>
    </row>
    <row r="12403" spans="1:6" x14ac:dyDescent="0.2">
      <c r="A12403" s="202" t="s">
        <v>20271</v>
      </c>
      <c r="B12403" s="203">
        <v>110.37</v>
      </c>
      <c r="D12403" s="53" t="s">
        <v>18615</v>
      </c>
      <c r="E12403" s="55" t="s">
        <v>18616</v>
      </c>
      <c r="F12403" s="53" t="s">
        <v>1147</v>
      </c>
    </row>
    <row r="12404" spans="1:6" x14ac:dyDescent="0.2">
      <c r="A12404" s="202" t="s">
        <v>20272</v>
      </c>
      <c r="B12404" s="203">
        <v>52.35</v>
      </c>
      <c r="D12404" s="53" t="s">
        <v>18617</v>
      </c>
      <c r="E12404" s="55" t="s">
        <v>18616</v>
      </c>
      <c r="F12404" s="53" t="s">
        <v>1147</v>
      </c>
    </row>
    <row r="12405" spans="1:6" x14ac:dyDescent="0.2">
      <c r="A12405" s="202" t="s">
        <v>20274</v>
      </c>
      <c r="B12405" s="203">
        <v>52.35</v>
      </c>
      <c r="D12405" s="53" t="s">
        <v>18618</v>
      </c>
      <c r="E12405" s="55" t="s">
        <v>18619</v>
      </c>
      <c r="F12405" s="53" t="s">
        <v>1147</v>
      </c>
    </row>
    <row r="12406" spans="1:6" x14ac:dyDescent="0.2">
      <c r="A12406" s="202" t="s">
        <v>20275</v>
      </c>
      <c r="B12406" s="203">
        <v>68.62</v>
      </c>
      <c r="D12406" s="53" t="s">
        <v>18620</v>
      </c>
      <c r="E12406" s="55" t="s">
        <v>18619</v>
      </c>
      <c r="F12406" s="53" t="s">
        <v>1147</v>
      </c>
    </row>
    <row r="12407" spans="1:6" x14ac:dyDescent="0.2">
      <c r="A12407" s="202" t="s">
        <v>20277</v>
      </c>
      <c r="B12407" s="203">
        <v>68.62</v>
      </c>
      <c r="D12407" s="53" t="s">
        <v>18621</v>
      </c>
      <c r="E12407" s="55" t="s">
        <v>18622</v>
      </c>
      <c r="F12407" s="53" t="s">
        <v>1147</v>
      </c>
    </row>
    <row r="12408" spans="1:6" x14ac:dyDescent="0.2">
      <c r="A12408" s="202" t="s">
        <v>20278</v>
      </c>
      <c r="B12408" s="203">
        <v>41.06</v>
      </c>
      <c r="D12408" s="53" t="s">
        <v>18623</v>
      </c>
      <c r="E12408" s="55" t="s">
        <v>18622</v>
      </c>
      <c r="F12408" s="53" t="s">
        <v>1147</v>
      </c>
    </row>
    <row r="12409" spans="1:6" x14ac:dyDescent="0.2">
      <c r="A12409" s="202" t="s">
        <v>20280</v>
      </c>
      <c r="B12409" s="203">
        <v>41.06</v>
      </c>
      <c r="D12409" s="53" t="s">
        <v>18624</v>
      </c>
      <c r="E12409" s="55" t="s">
        <v>18625</v>
      </c>
      <c r="F12409" s="53" t="s">
        <v>1147</v>
      </c>
    </row>
    <row r="12410" spans="1:6" x14ac:dyDescent="0.2">
      <c r="A12410" s="202" t="s">
        <v>20281</v>
      </c>
      <c r="B12410" s="203">
        <v>15.31</v>
      </c>
      <c r="D12410" s="53" t="s">
        <v>18626</v>
      </c>
      <c r="E12410" s="55" t="s">
        <v>18625</v>
      </c>
      <c r="F12410" s="53" t="s">
        <v>1147</v>
      </c>
    </row>
    <row r="12411" spans="1:6" x14ac:dyDescent="0.2">
      <c r="A12411" s="202" t="s">
        <v>20283</v>
      </c>
      <c r="B12411" s="203">
        <v>15.31</v>
      </c>
      <c r="D12411" s="53" t="s">
        <v>18627</v>
      </c>
      <c r="E12411" s="55" t="s">
        <v>18628</v>
      </c>
      <c r="F12411" s="53" t="s">
        <v>1147</v>
      </c>
    </row>
    <row r="12412" spans="1:6" x14ac:dyDescent="0.2">
      <c r="A12412" s="202" t="s">
        <v>20284</v>
      </c>
      <c r="B12412" s="203">
        <v>37.130000000000003</v>
      </c>
      <c r="D12412" s="53" t="s">
        <v>18629</v>
      </c>
      <c r="E12412" s="55" t="s">
        <v>18628</v>
      </c>
      <c r="F12412" s="53" t="s">
        <v>1147</v>
      </c>
    </row>
    <row r="12413" spans="1:6" x14ac:dyDescent="0.2">
      <c r="A12413" s="202" t="s">
        <v>20286</v>
      </c>
      <c r="B12413" s="203">
        <v>37.130000000000003</v>
      </c>
      <c r="D12413" s="53" t="s">
        <v>18630</v>
      </c>
      <c r="E12413" s="55" t="s">
        <v>18631</v>
      </c>
      <c r="F12413" s="53" t="s">
        <v>1147</v>
      </c>
    </row>
    <row r="12414" spans="1:6" x14ac:dyDescent="0.2">
      <c r="A12414" s="202" t="s">
        <v>20287</v>
      </c>
      <c r="B12414" s="203">
        <v>63.65</v>
      </c>
      <c r="D12414" s="53" t="s">
        <v>18632</v>
      </c>
      <c r="E12414" s="55" t="s">
        <v>18631</v>
      </c>
      <c r="F12414" s="53" t="s">
        <v>1147</v>
      </c>
    </row>
    <row r="12415" spans="1:6" x14ac:dyDescent="0.2">
      <c r="A12415" s="202" t="s">
        <v>20289</v>
      </c>
      <c r="B12415" s="203">
        <v>63.65</v>
      </c>
      <c r="D12415" s="53" t="s">
        <v>18633</v>
      </c>
      <c r="E12415" s="55" t="s">
        <v>18634</v>
      </c>
      <c r="F12415" s="53" t="s">
        <v>1147</v>
      </c>
    </row>
    <row r="12416" spans="1:6" x14ac:dyDescent="0.2">
      <c r="A12416" s="202" t="s">
        <v>20290</v>
      </c>
      <c r="B12416" s="203">
        <v>97.02</v>
      </c>
      <c r="D12416" s="53" t="s">
        <v>18635</v>
      </c>
      <c r="E12416" s="55" t="s">
        <v>18634</v>
      </c>
      <c r="F12416" s="53" t="s">
        <v>1147</v>
      </c>
    </row>
    <row r="12417" spans="1:6" x14ac:dyDescent="0.2">
      <c r="A12417" s="202" t="s">
        <v>20292</v>
      </c>
      <c r="B12417" s="203">
        <v>97.02</v>
      </c>
      <c r="D12417" s="53" t="s">
        <v>18636</v>
      </c>
      <c r="E12417" s="55" t="s">
        <v>18637</v>
      </c>
      <c r="F12417" s="53" t="s">
        <v>1147</v>
      </c>
    </row>
    <row r="12418" spans="1:6" x14ac:dyDescent="0.2">
      <c r="A12418" s="202" t="s">
        <v>20293</v>
      </c>
      <c r="B12418" s="203">
        <v>1797.56</v>
      </c>
      <c r="D12418" s="53" t="s">
        <v>18638</v>
      </c>
      <c r="E12418" s="55" t="s">
        <v>18637</v>
      </c>
      <c r="F12418" s="53" t="s">
        <v>1147</v>
      </c>
    </row>
    <row r="12419" spans="1:6" x14ac:dyDescent="0.2">
      <c r="A12419" s="202" t="s">
        <v>20295</v>
      </c>
      <c r="B12419" s="203">
        <v>1797.56</v>
      </c>
      <c r="D12419" s="53" t="s">
        <v>18639</v>
      </c>
      <c r="E12419" s="55" t="s">
        <v>18640</v>
      </c>
      <c r="F12419" s="53" t="s">
        <v>1147</v>
      </c>
    </row>
    <row r="12420" spans="1:6" x14ac:dyDescent="0.2">
      <c r="A12420" s="202" t="s">
        <v>20296</v>
      </c>
      <c r="B12420" s="203">
        <v>647.44000000000005</v>
      </c>
      <c r="D12420" s="53" t="s">
        <v>18641</v>
      </c>
      <c r="E12420" s="55" t="s">
        <v>18640</v>
      </c>
      <c r="F12420" s="53" t="s">
        <v>1147</v>
      </c>
    </row>
    <row r="12421" spans="1:6" x14ac:dyDescent="0.2">
      <c r="A12421" s="202" t="s">
        <v>20298</v>
      </c>
      <c r="B12421" s="203">
        <v>647.44000000000005</v>
      </c>
      <c r="D12421" s="53" t="s">
        <v>18642</v>
      </c>
      <c r="E12421" s="55" t="s">
        <v>18643</v>
      </c>
      <c r="F12421" s="53" t="s">
        <v>1147</v>
      </c>
    </row>
    <row r="12422" spans="1:6" x14ac:dyDescent="0.2">
      <c r="A12422" s="202" t="s">
        <v>20299</v>
      </c>
      <c r="B12422" s="203">
        <v>637.45000000000005</v>
      </c>
      <c r="D12422" s="53" t="s">
        <v>18644</v>
      </c>
      <c r="E12422" s="55" t="s">
        <v>18643</v>
      </c>
      <c r="F12422" s="53" t="s">
        <v>1147</v>
      </c>
    </row>
    <row r="12423" spans="1:6" x14ac:dyDescent="0.2">
      <c r="A12423" s="202" t="s">
        <v>20301</v>
      </c>
      <c r="B12423" s="203">
        <v>637.45000000000005</v>
      </c>
      <c r="D12423" s="53" t="s">
        <v>18645</v>
      </c>
      <c r="E12423" s="55" t="s">
        <v>18646</v>
      </c>
      <c r="F12423" s="53" t="s">
        <v>1147</v>
      </c>
    </row>
    <row r="12424" spans="1:6" x14ac:dyDescent="0.2">
      <c r="A12424" s="202" t="s">
        <v>20302</v>
      </c>
      <c r="B12424" s="203">
        <v>2092.86</v>
      </c>
      <c r="D12424" s="53" t="s">
        <v>18647</v>
      </c>
      <c r="E12424" s="55" t="s">
        <v>18646</v>
      </c>
      <c r="F12424" s="53" t="s">
        <v>1147</v>
      </c>
    </row>
    <row r="12425" spans="1:6" x14ac:dyDescent="0.2">
      <c r="A12425" s="202" t="s">
        <v>20304</v>
      </c>
      <c r="B12425" s="203">
        <v>2092.86</v>
      </c>
      <c r="D12425" s="53" t="s">
        <v>18648</v>
      </c>
      <c r="E12425" s="55" t="s">
        <v>18649</v>
      </c>
      <c r="F12425" s="53" t="s">
        <v>1147</v>
      </c>
    </row>
    <row r="12426" spans="1:6" x14ac:dyDescent="0.2">
      <c r="A12426" s="202" t="s">
        <v>20305</v>
      </c>
      <c r="B12426" s="203">
        <v>877.95</v>
      </c>
      <c r="D12426" s="53" t="s">
        <v>18650</v>
      </c>
      <c r="E12426" s="55" t="s">
        <v>18649</v>
      </c>
      <c r="F12426" s="53" t="s">
        <v>1147</v>
      </c>
    </row>
    <row r="12427" spans="1:6" x14ac:dyDescent="0.2">
      <c r="A12427" s="202" t="s">
        <v>20307</v>
      </c>
      <c r="B12427" s="203">
        <v>877.95</v>
      </c>
      <c r="D12427" s="53" t="s">
        <v>18651</v>
      </c>
      <c r="E12427" s="55" t="s">
        <v>18652</v>
      </c>
      <c r="F12427" s="53" t="s">
        <v>1147</v>
      </c>
    </row>
    <row r="12428" spans="1:6" x14ac:dyDescent="0.2">
      <c r="A12428" s="202" t="s">
        <v>20308</v>
      </c>
      <c r="B12428" s="203">
        <v>269.94</v>
      </c>
      <c r="D12428" s="53" t="s">
        <v>18653</v>
      </c>
      <c r="E12428" s="55" t="s">
        <v>18652</v>
      </c>
      <c r="F12428" s="53" t="s">
        <v>1147</v>
      </c>
    </row>
    <row r="12429" spans="1:6" x14ac:dyDescent="0.2">
      <c r="A12429" s="202" t="s">
        <v>20310</v>
      </c>
      <c r="B12429" s="203">
        <v>269.94</v>
      </c>
      <c r="D12429" s="53" t="s">
        <v>18654</v>
      </c>
      <c r="E12429" s="55" t="s">
        <v>18655</v>
      </c>
      <c r="F12429" s="53" t="s">
        <v>1147</v>
      </c>
    </row>
    <row r="12430" spans="1:6" x14ac:dyDescent="0.2">
      <c r="A12430" s="202" t="s">
        <v>20311</v>
      </c>
      <c r="B12430" s="203">
        <v>658.39</v>
      </c>
      <c r="D12430" s="53" t="s">
        <v>18656</v>
      </c>
      <c r="E12430" s="55" t="s">
        <v>18655</v>
      </c>
      <c r="F12430" s="53" t="s">
        <v>1147</v>
      </c>
    </row>
    <row r="12431" spans="1:6" x14ac:dyDescent="0.2">
      <c r="A12431" s="202" t="s">
        <v>20313</v>
      </c>
      <c r="B12431" s="203">
        <v>658.39</v>
      </c>
      <c r="D12431" s="53" t="s">
        <v>18657</v>
      </c>
      <c r="E12431" s="55" t="s">
        <v>18658</v>
      </c>
      <c r="F12431" s="53" t="s">
        <v>1147</v>
      </c>
    </row>
    <row r="12432" spans="1:6" x14ac:dyDescent="0.2">
      <c r="A12432" s="202" t="s">
        <v>20314</v>
      </c>
      <c r="B12432" s="203">
        <v>184.27</v>
      </c>
      <c r="D12432" s="53" t="s">
        <v>18659</v>
      </c>
      <c r="E12432" s="55" t="s">
        <v>18658</v>
      </c>
      <c r="F12432" s="53" t="s">
        <v>1147</v>
      </c>
    </row>
    <row r="12433" spans="1:6" x14ac:dyDescent="0.2">
      <c r="A12433" s="202" t="s">
        <v>20316</v>
      </c>
      <c r="B12433" s="203">
        <v>184.27</v>
      </c>
      <c r="D12433" s="53" t="s">
        <v>18660</v>
      </c>
      <c r="E12433" s="55" t="s">
        <v>18661</v>
      </c>
      <c r="F12433" s="53" t="s">
        <v>1147</v>
      </c>
    </row>
    <row r="12434" spans="1:6" x14ac:dyDescent="0.2">
      <c r="A12434" s="202" t="s">
        <v>35623</v>
      </c>
      <c r="B12434" s="203">
        <v>332.25</v>
      </c>
      <c r="D12434" s="53" t="s">
        <v>18662</v>
      </c>
      <c r="E12434" s="55" t="s">
        <v>18661</v>
      </c>
      <c r="F12434" s="53" t="s">
        <v>1147</v>
      </c>
    </row>
    <row r="12435" spans="1:6" x14ac:dyDescent="0.2">
      <c r="A12435" s="202" t="s">
        <v>35624</v>
      </c>
      <c r="B12435" s="203">
        <v>332.25</v>
      </c>
      <c r="D12435" s="53" t="s">
        <v>18663</v>
      </c>
      <c r="E12435" s="55" t="s">
        <v>18664</v>
      </c>
      <c r="F12435" s="53" t="s">
        <v>1147</v>
      </c>
    </row>
    <row r="12436" spans="1:6" x14ac:dyDescent="0.2">
      <c r="A12436" s="202" t="s">
        <v>20317</v>
      </c>
      <c r="B12436" s="203">
        <v>470.78</v>
      </c>
      <c r="D12436" s="53" t="s">
        <v>18665</v>
      </c>
      <c r="E12436" s="55" t="s">
        <v>18664</v>
      </c>
      <c r="F12436" s="53" t="s">
        <v>1147</v>
      </c>
    </row>
    <row r="12437" spans="1:6" x14ac:dyDescent="0.2">
      <c r="A12437" s="202" t="s">
        <v>20319</v>
      </c>
      <c r="B12437" s="203">
        <v>470.78</v>
      </c>
      <c r="D12437" s="53" t="s">
        <v>18666</v>
      </c>
      <c r="E12437" s="55" t="s">
        <v>18667</v>
      </c>
      <c r="F12437" s="53" t="s">
        <v>1147</v>
      </c>
    </row>
    <row r="12438" spans="1:6" x14ac:dyDescent="0.2">
      <c r="A12438" s="202" t="s">
        <v>20320</v>
      </c>
      <c r="B12438" s="203">
        <v>107.85</v>
      </c>
      <c r="D12438" s="53" t="s">
        <v>18668</v>
      </c>
      <c r="E12438" s="55" t="s">
        <v>18667</v>
      </c>
      <c r="F12438" s="53" t="s">
        <v>1147</v>
      </c>
    </row>
    <row r="12439" spans="1:6" x14ac:dyDescent="0.2">
      <c r="A12439" s="202" t="s">
        <v>20322</v>
      </c>
      <c r="B12439" s="203">
        <v>107.85</v>
      </c>
      <c r="D12439" s="53" t="s">
        <v>18669</v>
      </c>
      <c r="E12439" s="55" t="s">
        <v>18670</v>
      </c>
      <c r="F12439" s="53" t="s">
        <v>1147</v>
      </c>
    </row>
    <row r="12440" spans="1:6" x14ac:dyDescent="0.2">
      <c r="A12440" s="202" t="s">
        <v>20323</v>
      </c>
      <c r="B12440" s="203">
        <v>753.9</v>
      </c>
      <c r="D12440" s="53" t="s">
        <v>18671</v>
      </c>
      <c r="E12440" s="55" t="s">
        <v>18670</v>
      </c>
      <c r="F12440" s="53" t="s">
        <v>1147</v>
      </c>
    </row>
    <row r="12441" spans="1:6" x14ac:dyDescent="0.2">
      <c r="A12441" s="202" t="s">
        <v>20325</v>
      </c>
      <c r="B12441" s="203">
        <v>753.9</v>
      </c>
      <c r="D12441" s="53" t="s">
        <v>18672</v>
      </c>
      <c r="E12441" s="55" t="s">
        <v>18673</v>
      </c>
      <c r="F12441" s="53" t="s">
        <v>1147</v>
      </c>
    </row>
    <row r="12442" spans="1:6" x14ac:dyDescent="0.2">
      <c r="A12442" s="202" t="s">
        <v>20326</v>
      </c>
      <c r="B12442" s="203">
        <v>463.1</v>
      </c>
      <c r="D12442" s="53" t="s">
        <v>18674</v>
      </c>
      <c r="E12442" s="55" t="s">
        <v>18673</v>
      </c>
      <c r="F12442" s="53" t="s">
        <v>1147</v>
      </c>
    </row>
    <row r="12443" spans="1:6" x14ac:dyDescent="0.2">
      <c r="A12443" s="202" t="s">
        <v>20328</v>
      </c>
      <c r="B12443" s="203">
        <v>463.1</v>
      </c>
      <c r="D12443" s="53" t="s">
        <v>18675</v>
      </c>
      <c r="E12443" s="55" t="s">
        <v>18676</v>
      </c>
      <c r="F12443" s="53" t="s">
        <v>1147</v>
      </c>
    </row>
    <row r="12444" spans="1:6" x14ac:dyDescent="0.2">
      <c r="A12444" s="202" t="s">
        <v>20329</v>
      </c>
      <c r="B12444" s="203">
        <v>104.14</v>
      </c>
      <c r="D12444" s="53" t="s">
        <v>18677</v>
      </c>
      <c r="E12444" s="55" t="s">
        <v>18676</v>
      </c>
      <c r="F12444" s="53" t="s">
        <v>1147</v>
      </c>
    </row>
    <row r="12445" spans="1:6" x14ac:dyDescent="0.2">
      <c r="A12445" s="202" t="s">
        <v>20331</v>
      </c>
      <c r="B12445" s="203">
        <v>104.14</v>
      </c>
      <c r="D12445" s="53" t="s">
        <v>18678</v>
      </c>
      <c r="E12445" s="55" t="s">
        <v>18679</v>
      </c>
      <c r="F12445" s="53" t="s">
        <v>1147</v>
      </c>
    </row>
    <row r="12446" spans="1:6" x14ac:dyDescent="0.2">
      <c r="A12446" s="202" t="s">
        <v>35625</v>
      </c>
      <c r="B12446" s="203">
        <v>117.15</v>
      </c>
      <c r="D12446" s="53" t="s">
        <v>18680</v>
      </c>
      <c r="E12446" s="55" t="s">
        <v>18679</v>
      </c>
      <c r="F12446" s="53" t="s">
        <v>1147</v>
      </c>
    </row>
    <row r="12447" spans="1:6" x14ac:dyDescent="0.2">
      <c r="A12447" s="202" t="s">
        <v>35626</v>
      </c>
      <c r="B12447" s="203">
        <v>117.15</v>
      </c>
      <c r="D12447" s="53" t="s">
        <v>18681</v>
      </c>
      <c r="E12447" s="55" t="s">
        <v>18682</v>
      </c>
      <c r="F12447" s="53" t="s">
        <v>1147</v>
      </c>
    </row>
    <row r="12448" spans="1:6" x14ac:dyDescent="0.2">
      <c r="A12448" s="202" t="s">
        <v>20335</v>
      </c>
      <c r="B12448" s="203">
        <v>270.52</v>
      </c>
      <c r="D12448" s="53" t="s">
        <v>18683</v>
      </c>
      <c r="E12448" s="55" t="s">
        <v>18682</v>
      </c>
      <c r="F12448" s="53" t="s">
        <v>1147</v>
      </c>
    </row>
    <row r="12449" spans="1:6" x14ac:dyDescent="0.2">
      <c r="A12449" s="202" t="s">
        <v>20337</v>
      </c>
      <c r="B12449" s="203">
        <v>270.52</v>
      </c>
      <c r="D12449" s="53" t="s">
        <v>18684</v>
      </c>
      <c r="E12449" s="55" t="s">
        <v>18685</v>
      </c>
      <c r="F12449" s="53" t="s">
        <v>1147</v>
      </c>
    </row>
    <row r="12450" spans="1:6" x14ac:dyDescent="0.2">
      <c r="A12450" s="202" t="s">
        <v>20338</v>
      </c>
      <c r="B12450" s="203">
        <v>85.19</v>
      </c>
      <c r="D12450" s="53" t="s">
        <v>18686</v>
      </c>
      <c r="E12450" s="55" t="s">
        <v>18685</v>
      </c>
      <c r="F12450" s="53" t="s">
        <v>1147</v>
      </c>
    </row>
    <row r="12451" spans="1:6" x14ac:dyDescent="0.2">
      <c r="A12451" s="202" t="s">
        <v>20340</v>
      </c>
      <c r="B12451" s="203">
        <v>85.19</v>
      </c>
      <c r="D12451" s="53" t="s">
        <v>18687</v>
      </c>
      <c r="E12451" s="55" t="s">
        <v>18688</v>
      </c>
      <c r="F12451" s="53" t="s">
        <v>1147</v>
      </c>
    </row>
    <row r="12452" spans="1:6" x14ac:dyDescent="0.2">
      <c r="A12452" s="202" t="s">
        <v>20341</v>
      </c>
      <c r="B12452" s="203">
        <v>64.25</v>
      </c>
      <c r="D12452" s="53" t="s">
        <v>18689</v>
      </c>
      <c r="E12452" s="55" t="s">
        <v>18688</v>
      </c>
      <c r="F12452" s="53" t="s">
        <v>1147</v>
      </c>
    </row>
    <row r="12453" spans="1:6" x14ac:dyDescent="0.2">
      <c r="A12453" s="202" t="s">
        <v>20343</v>
      </c>
      <c r="B12453" s="203">
        <v>64.25</v>
      </c>
      <c r="D12453" s="53" t="s">
        <v>18690</v>
      </c>
      <c r="E12453" s="55" t="s">
        <v>18691</v>
      </c>
      <c r="F12453" s="53" t="s">
        <v>1147</v>
      </c>
    </row>
    <row r="12454" spans="1:6" x14ac:dyDescent="0.2">
      <c r="A12454" s="202" t="s">
        <v>20344</v>
      </c>
      <c r="B12454" s="203">
        <v>98.58</v>
      </c>
      <c r="D12454" s="53" t="s">
        <v>18692</v>
      </c>
      <c r="E12454" s="55" t="s">
        <v>18691</v>
      </c>
      <c r="F12454" s="53" t="s">
        <v>1147</v>
      </c>
    </row>
    <row r="12455" spans="1:6" x14ac:dyDescent="0.2">
      <c r="A12455" s="202" t="s">
        <v>20346</v>
      </c>
      <c r="B12455" s="203">
        <v>98.58</v>
      </c>
      <c r="D12455" s="53" t="s">
        <v>18693</v>
      </c>
      <c r="E12455" s="55" t="s">
        <v>18694</v>
      </c>
      <c r="F12455" s="53" t="s">
        <v>1147</v>
      </c>
    </row>
    <row r="12456" spans="1:6" x14ac:dyDescent="0.2">
      <c r="A12456" s="202" t="s">
        <v>20347</v>
      </c>
      <c r="B12456" s="203">
        <v>539.55999999999995</v>
      </c>
      <c r="D12456" s="53" t="s">
        <v>18695</v>
      </c>
      <c r="E12456" s="55" t="s">
        <v>18694</v>
      </c>
      <c r="F12456" s="53" t="s">
        <v>1147</v>
      </c>
    </row>
    <row r="12457" spans="1:6" x14ac:dyDescent="0.2">
      <c r="A12457" s="202" t="s">
        <v>20349</v>
      </c>
      <c r="B12457" s="203">
        <v>539.55999999999995</v>
      </c>
      <c r="D12457" s="53" t="s">
        <v>18696</v>
      </c>
      <c r="E12457" s="55" t="s">
        <v>18697</v>
      </c>
      <c r="F12457" s="53" t="s">
        <v>1147</v>
      </c>
    </row>
    <row r="12458" spans="1:6" x14ac:dyDescent="0.2">
      <c r="A12458" s="202" t="s">
        <v>20350</v>
      </c>
      <c r="B12458" s="203">
        <v>494.94</v>
      </c>
      <c r="D12458" s="53" t="s">
        <v>18698</v>
      </c>
      <c r="E12458" s="55" t="s">
        <v>18697</v>
      </c>
      <c r="F12458" s="53" t="s">
        <v>1147</v>
      </c>
    </row>
    <row r="12459" spans="1:6" x14ac:dyDescent="0.2">
      <c r="A12459" s="202" t="s">
        <v>20352</v>
      </c>
      <c r="B12459" s="203">
        <v>494.94</v>
      </c>
      <c r="D12459" s="53" t="s">
        <v>18699</v>
      </c>
      <c r="E12459" s="55" t="s">
        <v>18700</v>
      </c>
      <c r="F12459" s="53" t="s">
        <v>1147</v>
      </c>
    </row>
    <row r="12460" spans="1:6" x14ac:dyDescent="0.2">
      <c r="A12460" s="202" t="s">
        <v>20353</v>
      </c>
      <c r="B12460" s="203">
        <v>797.66</v>
      </c>
      <c r="D12460" s="53" t="s">
        <v>18701</v>
      </c>
      <c r="E12460" s="55" t="s">
        <v>18700</v>
      </c>
      <c r="F12460" s="53" t="s">
        <v>1147</v>
      </c>
    </row>
    <row r="12461" spans="1:6" x14ac:dyDescent="0.2">
      <c r="A12461" s="202" t="s">
        <v>20355</v>
      </c>
      <c r="B12461" s="203">
        <v>797.66</v>
      </c>
      <c r="D12461" s="53" t="s">
        <v>18702</v>
      </c>
      <c r="E12461" s="55" t="s">
        <v>18703</v>
      </c>
      <c r="F12461" s="53" t="s">
        <v>1147</v>
      </c>
    </row>
    <row r="12462" spans="1:6" x14ac:dyDescent="0.2">
      <c r="A12462" s="202" t="s">
        <v>35627</v>
      </c>
      <c r="B12462" s="203">
        <v>336.06</v>
      </c>
      <c r="D12462" s="53" t="s">
        <v>18704</v>
      </c>
      <c r="E12462" s="55" t="s">
        <v>18703</v>
      </c>
      <c r="F12462" s="53" t="s">
        <v>1147</v>
      </c>
    </row>
    <row r="12463" spans="1:6" x14ac:dyDescent="0.2">
      <c r="A12463" s="202" t="s">
        <v>35628</v>
      </c>
      <c r="B12463" s="203">
        <v>336.06</v>
      </c>
      <c r="D12463" s="53" t="s">
        <v>18705</v>
      </c>
      <c r="E12463" s="55" t="s">
        <v>18706</v>
      </c>
      <c r="F12463" s="53" t="s">
        <v>1147</v>
      </c>
    </row>
    <row r="12464" spans="1:6" x14ac:dyDescent="0.2">
      <c r="A12464" s="202" t="s">
        <v>20356</v>
      </c>
      <c r="B12464" s="203">
        <v>2026.99</v>
      </c>
      <c r="D12464" s="53" t="s">
        <v>18707</v>
      </c>
      <c r="E12464" s="55" t="s">
        <v>18706</v>
      </c>
      <c r="F12464" s="53" t="s">
        <v>1147</v>
      </c>
    </row>
    <row r="12465" spans="1:6" x14ac:dyDescent="0.2">
      <c r="A12465" s="202" t="s">
        <v>20358</v>
      </c>
      <c r="B12465" s="203">
        <v>2026.99</v>
      </c>
      <c r="D12465" s="53" t="s">
        <v>18708</v>
      </c>
      <c r="E12465" s="55" t="s">
        <v>18709</v>
      </c>
      <c r="F12465" s="53" t="s">
        <v>1147</v>
      </c>
    </row>
    <row r="12466" spans="1:6" x14ac:dyDescent="0.2">
      <c r="A12466" s="202" t="s">
        <v>20359</v>
      </c>
      <c r="B12466" s="203">
        <v>2284.41</v>
      </c>
      <c r="D12466" s="53" t="s">
        <v>18710</v>
      </c>
      <c r="E12466" s="55" t="s">
        <v>18709</v>
      </c>
      <c r="F12466" s="53" t="s">
        <v>1147</v>
      </c>
    </row>
    <row r="12467" spans="1:6" x14ac:dyDescent="0.2">
      <c r="A12467" s="202" t="s">
        <v>20361</v>
      </c>
      <c r="B12467" s="203">
        <v>2284.41</v>
      </c>
      <c r="D12467" s="53" t="s">
        <v>18711</v>
      </c>
      <c r="E12467" s="55" t="s">
        <v>18712</v>
      </c>
      <c r="F12467" s="53" t="s">
        <v>1147</v>
      </c>
    </row>
    <row r="12468" spans="1:6" x14ac:dyDescent="0.2">
      <c r="A12468" s="202" t="s">
        <v>20362</v>
      </c>
      <c r="B12468" s="203">
        <v>26.47</v>
      </c>
      <c r="D12468" s="53" t="s">
        <v>18713</v>
      </c>
      <c r="E12468" s="55" t="s">
        <v>18712</v>
      </c>
      <c r="F12468" s="53" t="s">
        <v>1147</v>
      </c>
    </row>
    <row r="12469" spans="1:6" x14ac:dyDescent="0.2">
      <c r="A12469" s="202" t="s">
        <v>20364</v>
      </c>
      <c r="B12469" s="203">
        <v>26.47</v>
      </c>
      <c r="D12469" s="53" t="s">
        <v>18714</v>
      </c>
      <c r="E12469" s="55" t="s">
        <v>18715</v>
      </c>
      <c r="F12469" s="53" t="s">
        <v>1147</v>
      </c>
    </row>
    <row r="12470" spans="1:6" x14ac:dyDescent="0.2">
      <c r="A12470" s="202" t="s">
        <v>20365</v>
      </c>
      <c r="B12470" s="203">
        <v>170.75</v>
      </c>
      <c r="D12470" s="53" t="s">
        <v>18716</v>
      </c>
      <c r="E12470" s="55" t="s">
        <v>18715</v>
      </c>
      <c r="F12470" s="53" t="s">
        <v>1147</v>
      </c>
    </row>
    <row r="12471" spans="1:6" x14ac:dyDescent="0.2">
      <c r="A12471" s="202" t="s">
        <v>20367</v>
      </c>
      <c r="B12471" s="203">
        <v>170.75</v>
      </c>
      <c r="D12471" s="53" t="s">
        <v>18717</v>
      </c>
      <c r="E12471" s="55" t="s">
        <v>18718</v>
      </c>
      <c r="F12471" s="53" t="s">
        <v>1147</v>
      </c>
    </row>
    <row r="12472" spans="1:6" x14ac:dyDescent="0.2">
      <c r="A12472" s="202" t="s">
        <v>20368</v>
      </c>
      <c r="B12472" s="203">
        <v>62.67</v>
      </c>
      <c r="D12472" s="53" t="s">
        <v>18719</v>
      </c>
      <c r="E12472" s="55" t="s">
        <v>18718</v>
      </c>
      <c r="F12472" s="53" t="s">
        <v>1147</v>
      </c>
    </row>
    <row r="12473" spans="1:6" x14ac:dyDescent="0.2">
      <c r="A12473" s="202" t="s">
        <v>20370</v>
      </c>
      <c r="B12473" s="203">
        <v>62.67</v>
      </c>
      <c r="D12473" s="53" t="s">
        <v>18720</v>
      </c>
      <c r="E12473" s="55" t="s">
        <v>18721</v>
      </c>
      <c r="F12473" s="53" t="s">
        <v>1147</v>
      </c>
    </row>
    <row r="12474" spans="1:6" x14ac:dyDescent="0.2">
      <c r="A12474" s="202" t="s">
        <v>20371</v>
      </c>
      <c r="B12474" s="203">
        <v>35.799999999999997</v>
      </c>
      <c r="D12474" s="53" t="s">
        <v>18722</v>
      </c>
      <c r="E12474" s="55" t="s">
        <v>18721</v>
      </c>
      <c r="F12474" s="53" t="s">
        <v>1147</v>
      </c>
    </row>
    <row r="12475" spans="1:6" x14ac:dyDescent="0.2">
      <c r="A12475" s="202" t="s">
        <v>20373</v>
      </c>
      <c r="B12475" s="203">
        <v>35.799999999999997</v>
      </c>
      <c r="D12475" s="53" t="s">
        <v>18723</v>
      </c>
      <c r="E12475" s="55" t="s">
        <v>18724</v>
      </c>
      <c r="F12475" s="53" t="s">
        <v>1147</v>
      </c>
    </row>
    <row r="12476" spans="1:6" x14ac:dyDescent="0.2">
      <c r="A12476" s="202" t="s">
        <v>20374</v>
      </c>
      <c r="B12476" s="203">
        <v>445.87</v>
      </c>
      <c r="D12476" s="53" t="s">
        <v>18725</v>
      </c>
      <c r="E12476" s="55" t="s">
        <v>18724</v>
      </c>
      <c r="F12476" s="53" t="s">
        <v>1147</v>
      </c>
    </row>
    <row r="12477" spans="1:6" x14ac:dyDescent="0.2">
      <c r="A12477" s="202" t="s">
        <v>20376</v>
      </c>
      <c r="B12477" s="203">
        <v>445.87</v>
      </c>
      <c r="D12477" s="53" t="s">
        <v>18726</v>
      </c>
      <c r="E12477" s="55" t="s">
        <v>18727</v>
      </c>
      <c r="F12477" s="53" t="s">
        <v>1147</v>
      </c>
    </row>
    <row r="12478" spans="1:6" x14ac:dyDescent="0.2">
      <c r="A12478" s="202" t="s">
        <v>20377</v>
      </c>
      <c r="B12478" s="203">
        <v>42.76</v>
      </c>
      <c r="D12478" s="53" t="s">
        <v>18728</v>
      </c>
      <c r="E12478" s="55" t="s">
        <v>18727</v>
      </c>
      <c r="F12478" s="53" t="s">
        <v>1147</v>
      </c>
    </row>
    <row r="12479" spans="1:6" x14ac:dyDescent="0.2">
      <c r="A12479" s="202" t="s">
        <v>20379</v>
      </c>
      <c r="B12479" s="203">
        <v>42.76</v>
      </c>
      <c r="D12479" s="53" t="s">
        <v>18729</v>
      </c>
      <c r="E12479" s="55" t="s">
        <v>18730</v>
      </c>
      <c r="F12479" s="53" t="s">
        <v>1147</v>
      </c>
    </row>
    <row r="12480" spans="1:6" x14ac:dyDescent="0.2">
      <c r="A12480" s="202" t="s">
        <v>20380</v>
      </c>
      <c r="B12480" s="203">
        <v>143.16999999999999</v>
      </c>
      <c r="D12480" s="53" t="s">
        <v>18731</v>
      </c>
      <c r="E12480" s="55" t="s">
        <v>18730</v>
      </c>
      <c r="F12480" s="53" t="s">
        <v>1147</v>
      </c>
    </row>
    <row r="12481" spans="1:6" x14ac:dyDescent="0.2">
      <c r="A12481" s="202" t="s">
        <v>20382</v>
      </c>
      <c r="B12481" s="203">
        <v>143.16999999999999</v>
      </c>
      <c r="D12481" s="53" t="s">
        <v>18732</v>
      </c>
      <c r="E12481" s="55" t="s">
        <v>18733</v>
      </c>
      <c r="F12481" s="53" t="s">
        <v>1147</v>
      </c>
    </row>
    <row r="12482" spans="1:6" x14ac:dyDescent="0.2">
      <c r="A12482" s="202" t="s">
        <v>20383</v>
      </c>
      <c r="B12482" s="203">
        <v>61.41</v>
      </c>
      <c r="D12482" s="53" t="s">
        <v>18734</v>
      </c>
      <c r="E12482" s="55" t="s">
        <v>18733</v>
      </c>
      <c r="F12482" s="53" t="s">
        <v>1147</v>
      </c>
    </row>
    <row r="12483" spans="1:6" x14ac:dyDescent="0.2">
      <c r="A12483" s="202" t="s">
        <v>20385</v>
      </c>
      <c r="B12483" s="203">
        <v>61.41</v>
      </c>
      <c r="D12483" s="53" t="s">
        <v>18735</v>
      </c>
      <c r="E12483" s="55" t="s">
        <v>18736</v>
      </c>
      <c r="F12483" s="53" t="s">
        <v>1147</v>
      </c>
    </row>
    <row r="12484" spans="1:6" x14ac:dyDescent="0.2">
      <c r="A12484" s="202" t="s">
        <v>20386</v>
      </c>
      <c r="B12484" s="203">
        <v>92.62</v>
      </c>
      <c r="D12484" s="53" t="s">
        <v>18737</v>
      </c>
      <c r="E12484" s="55" t="s">
        <v>18736</v>
      </c>
      <c r="F12484" s="53" t="s">
        <v>1147</v>
      </c>
    </row>
    <row r="12485" spans="1:6" x14ac:dyDescent="0.2">
      <c r="A12485" s="202" t="s">
        <v>20388</v>
      </c>
      <c r="B12485" s="203">
        <v>92.62</v>
      </c>
      <c r="D12485" s="53" t="s">
        <v>18738</v>
      </c>
      <c r="E12485" s="55" t="s">
        <v>18739</v>
      </c>
      <c r="F12485" s="53" t="s">
        <v>1147</v>
      </c>
    </row>
    <row r="12486" spans="1:6" x14ac:dyDescent="0.2">
      <c r="A12486" s="202" t="s">
        <v>20389</v>
      </c>
      <c r="B12486" s="203">
        <v>202.61</v>
      </c>
      <c r="D12486" s="53" t="s">
        <v>18740</v>
      </c>
      <c r="E12486" s="55" t="s">
        <v>18739</v>
      </c>
      <c r="F12486" s="53" t="s">
        <v>1147</v>
      </c>
    </row>
    <row r="12487" spans="1:6" x14ac:dyDescent="0.2">
      <c r="A12487" s="202" t="s">
        <v>20391</v>
      </c>
      <c r="B12487" s="203">
        <v>202.61</v>
      </c>
      <c r="D12487" s="53" t="s">
        <v>18741</v>
      </c>
      <c r="E12487" s="55" t="s">
        <v>18742</v>
      </c>
      <c r="F12487" s="53" t="s">
        <v>201</v>
      </c>
    </row>
    <row r="12488" spans="1:6" x14ac:dyDescent="0.2">
      <c r="A12488" s="202" t="s">
        <v>20392</v>
      </c>
      <c r="B12488" s="203">
        <v>286.68</v>
      </c>
      <c r="D12488" s="53" t="s">
        <v>18743</v>
      </c>
      <c r="E12488" s="55" t="s">
        <v>18742</v>
      </c>
      <c r="F12488" s="53" t="s">
        <v>201</v>
      </c>
    </row>
    <row r="12489" spans="1:6" x14ac:dyDescent="0.2">
      <c r="A12489" s="202" t="s">
        <v>20394</v>
      </c>
      <c r="B12489" s="203">
        <v>286.68</v>
      </c>
      <c r="D12489" s="53" t="s">
        <v>18744</v>
      </c>
      <c r="E12489" s="55" t="s">
        <v>18745</v>
      </c>
      <c r="F12489" s="53" t="s">
        <v>201</v>
      </c>
    </row>
    <row r="12490" spans="1:6" x14ac:dyDescent="0.2">
      <c r="A12490" s="202" t="s">
        <v>20395</v>
      </c>
      <c r="B12490" s="203">
        <v>372.1</v>
      </c>
      <c r="D12490" s="53" t="s">
        <v>18746</v>
      </c>
      <c r="E12490" s="55" t="s">
        <v>18745</v>
      </c>
      <c r="F12490" s="53" t="s">
        <v>201</v>
      </c>
    </row>
    <row r="12491" spans="1:6" x14ac:dyDescent="0.2">
      <c r="A12491" s="202" t="s">
        <v>20397</v>
      </c>
      <c r="B12491" s="203">
        <v>372.1</v>
      </c>
      <c r="D12491" s="53" t="s">
        <v>18747</v>
      </c>
      <c r="E12491" s="55" t="s">
        <v>18748</v>
      </c>
      <c r="F12491" s="53" t="s">
        <v>201</v>
      </c>
    </row>
    <row r="12492" spans="1:6" x14ac:dyDescent="0.2">
      <c r="A12492" s="202" t="s">
        <v>20398</v>
      </c>
      <c r="B12492" s="203">
        <v>530.04999999999995</v>
      </c>
      <c r="D12492" s="53" t="s">
        <v>18749</v>
      </c>
      <c r="E12492" s="55" t="s">
        <v>18748</v>
      </c>
      <c r="F12492" s="53" t="s">
        <v>201</v>
      </c>
    </row>
    <row r="12493" spans="1:6" x14ac:dyDescent="0.2">
      <c r="A12493" s="202" t="s">
        <v>20400</v>
      </c>
      <c r="B12493" s="203">
        <v>530.04999999999995</v>
      </c>
      <c r="D12493" s="53" t="s">
        <v>18750</v>
      </c>
      <c r="E12493" s="55" t="s">
        <v>18751</v>
      </c>
      <c r="F12493" s="53" t="s">
        <v>201</v>
      </c>
    </row>
    <row r="12494" spans="1:6" x14ac:dyDescent="0.2">
      <c r="A12494" s="202" t="s">
        <v>20401</v>
      </c>
      <c r="B12494" s="203">
        <v>699.43</v>
      </c>
      <c r="D12494" s="53" t="s">
        <v>18752</v>
      </c>
      <c r="E12494" s="55" t="s">
        <v>18751</v>
      </c>
      <c r="F12494" s="53" t="s">
        <v>201</v>
      </c>
    </row>
    <row r="12495" spans="1:6" x14ac:dyDescent="0.2">
      <c r="A12495" s="202" t="s">
        <v>20403</v>
      </c>
      <c r="B12495" s="203">
        <v>699.43</v>
      </c>
      <c r="D12495" s="53" t="s">
        <v>18753</v>
      </c>
      <c r="E12495" s="55" t="s">
        <v>18754</v>
      </c>
      <c r="F12495" s="53" t="s">
        <v>1147</v>
      </c>
    </row>
    <row r="12496" spans="1:6" x14ac:dyDescent="0.2">
      <c r="A12496" s="202" t="s">
        <v>20404</v>
      </c>
      <c r="B12496" s="203">
        <v>1093.8699999999999</v>
      </c>
      <c r="D12496" s="53" t="s">
        <v>18755</v>
      </c>
      <c r="E12496" s="55" t="s">
        <v>18754</v>
      </c>
      <c r="F12496" s="53" t="s">
        <v>1147</v>
      </c>
    </row>
    <row r="12497" spans="1:6" x14ac:dyDescent="0.2">
      <c r="A12497" s="202" t="s">
        <v>20406</v>
      </c>
      <c r="B12497" s="203">
        <v>1093.8699999999999</v>
      </c>
      <c r="D12497" s="53" t="s">
        <v>18756</v>
      </c>
      <c r="E12497" s="55" t="s">
        <v>18757</v>
      </c>
      <c r="F12497" s="53" t="s">
        <v>1147</v>
      </c>
    </row>
    <row r="12498" spans="1:6" x14ac:dyDescent="0.2">
      <c r="A12498" s="202" t="s">
        <v>20407</v>
      </c>
      <c r="B12498" s="203">
        <v>301.70999999999998</v>
      </c>
      <c r="D12498" s="53" t="s">
        <v>18758</v>
      </c>
      <c r="E12498" s="55" t="s">
        <v>18757</v>
      </c>
      <c r="F12498" s="53" t="s">
        <v>1147</v>
      </c>
    </row>
    <row r="12499" spans="1:6" x14ac:dyDescent="0.2">
      <c r="A12499" s="202" t="s">
        <v>20409</v>
      </c>
      <c r="B12499" s="203">
        <v>301.70999999999998</v>
      </c>
      <c r="D12499" s="53" t="s">
        <v>18759</v>
      </c>
      <c r="E12499" s="55" t="s">
        <v>18760</v>
      </c>
      <c r="F12499" s="53" t="s">
        <v>1147</v>
      </c>
    </row>
    <row r="12500" spans="1:6" x14ac:dyDescent="0.2">
      <c r="A12500" s="202" t="s">
        <v>20410</v>
      </c>
      <c r="B12500" s="203">
        <v>156.96</v>
      </c>
      <c r="D12500" s="53" t="s">
        <v>18761</v>
      </c>
      <c r="E12500" s="55" t="s">
        <v>18760</v>
      </c>
      <c r="F12500" s="53" t="s">
        <v>1147</v>
      </c>
    </row>
    <row r="12501" spans="1:6" x14ac:dyDescent="0.2">
      <c r="A12501" s="202" t="s">
        <v>20412</v>
      </c>
      <c r="B12501" s="203">
        <v>156.96</v>
      </c>
      <c r="D12501" s="53" t="s">
        <v>18762</v>
      </c>
      <c r="E12501" s="55" t="s">
        <v>18763</v>
      </c>
      <c r="F12501" s="53" t="s">
        <v>1147</v>
      </c>
    </row>
    <row r="12502" spans="1:6" x14ac:dyDescent="0.2">
      <c r="A12502" s="202" t="s">
        <v>20413</v>
      </c>
      <c r="B12502" s="203">
        <v>219.08</v>
      </c>
      <c r="D12502" s="53" t="s">
        <v>18764</v>
      </c>
      <c r="E12502" s="55" t="s">
        <v>18763</v>
      </c>
      <c r="F12502" s="53" t="s">
        <v>1147</v>
      </c>
    </row>
    <row r="12503" spans="1:6" x14ac:dyDescent="0.2">
      <c r="A12503" s="202" t="s">
        <v>20415</v>
      </c>
      <c r="B12503" s="203">
        <v>219.08</v>
      </c>
      <c r="D12503" s="53" t="s">
        <v>18765</v>
      </c>
      <c r="E12503" s="55" t="s">
        <v>18766</v>
      </c>
      <c r="F12503" s="53" t="s">
        <v>201</v>
      </c>
    </row>
    <row r="12504" spans="1:6" x14ac:dyDescent="0.2">
      <c r="A12504" s="202" t="s">
        <v>20416</v>
      </c>
      <c r="B12504" s="203">
        <v>1509.27</v>
      </c>
      <c r="D12504" s="53" t="s">
        <v>18767</v>
      </c>
      <c r="E12504" s="55" t="s">
        <v>18766</v>
      </c>
      <c r="F12504" s="53" t="s">
        <v>201</v>
      </c>
    </row>
    <row r="12505" spans="1:6" x14ac:dyDescent="0.2">
      <c r="A12505" s="202" t="s">
        <v>20418</v>
      </c>
      <c r="B12505" s="203">
        <v>1509.27</v>
      </c>
      <c r="D12505" s="53" t="s">
        <v>18768</v>
      </c>
      <c r="E12505" s="55" t="s">
        <v>18769</v>
      </c>
      <c r="F12505" s="53" t="s">
        <v>201</v>
      </c>
    </row>
    <row r="12506" spans="1:6" x14ac:dyDescent="0.2">
      <c r="A12506" s="202" t="s">
        <v>20419</v>
      </c>
      <c r="B12506" s="203">
        <v>619.45000000000005</v>
      </c>
      <c r="D12506" s="53" t="s">
        <v>18770</v>
      </c>
      <c r="E12506" s="55" t="s">
        <v>18769</v>
      </c>
      <c r="F12506" s="53" t="s">
        <v>201</v>
      </c>
    </row>
    <row r="12507" spans="1:6" x14ac:dyDescent="0.2">
      <c r="A12507" s="202" t="s">
        <v>20421</v>
      </c>
      <c r="B12507" s="203">
        <v>619.45000000000005</v>
      </c>
      <c r="D12507" s="53" t="s">
        <v>18771</v>
      </c>
      <c r="E12507" s="55" t="s">
        <v>18772</v>
      </c>
      <c r="F12507" s="53" t="s">
        <v>201</v>
      </c>
    </row>
    <row r="12508" spans="1:6" x14ac:dyDescent="0.2">
      <c r="A12508" s="202" t="s">
        <v>20422</v>
      </c>
      <c r="B12508" s="203">
        <v>619.45000000000005</v>
      </c>
      <c r="D12508" s="53" t="s">
        <v>18773</v>
      </c>
      <c r="E12508" s="55" t="s">
        <v>18772</v>
      </c>
      <c r="F12508" s="53" t="s">
        <v>201</v>
      </c>
    </row>
    <row r="12509" spans="1:6" x14ac:dyDescent="0.2">
      <c r="A12509" s="202" t="s">
        <v>20424</v>
      </c>
      <c r="B12509" s="203">
        <v>619.45000000000005</v>
      </c>
      <c r="D12509" s="53" t="s">
        <v>18774</v>
      </c>
      <c r="E12509" s="55" t="s">
        <v>18775</v>
      </c>
      <c r="F12509" s="53" t="s">
        <v>201</v>
      </c>
    </row>
    <row r="12510" spans="1:6" x14ac:dyDescent="0.2">
      <c r="A12510" s="202" t="s">
        <v>20425</v>
      </c>
      <c r="B12510" s="203">
        <v>37.26</v>
      </c>
      <c r="D12510" s="53" t="s">
        <v>18776</v>
      </c>
      <c r="E12510" s="55" t="s">
        <v>18775</v>
      </c>
      <c r="F12510" s="53" t="s">
        <v>201</v>
      </c>
    </row>
    <row r="12511" spans="1:6" x14ac:dyDescent="0.2">
      <c r="A12511" s="202" t="s">
        <v>20427</v>
      </c>
      <c r="B12511" s="203">
        <v>37.26</v>
      </c>
      <c r="D12511" s="53" t="s">
        <v>18777</v>
      </c>
      <c r="E12511" s="55" t="s">
        <v>18778</v>
      </c>
      <c r="F12511" s="53" t="s">
        <v>201</v>
      </c>
    </row>
    <row r="12512" spans="1:6" x14ac:dyDescent="0.2">
      <c r="A12512" s="202" t="s">
        <v>20428</v>
      </c>
      <c r="B12512" s="203">
        <v>431.84</v>
      </c>
      <c r="D12512" s="53" t="s">
        <v>18779</v>
      </c>
      <c r="E12512" s="55" t="s">
        <v>18778</v>
      </c>
      <c r="F12512" s="53" t="s">
        <v>201</v>
      </c>
    </row>
    <row r="12513" spans="1:6" x14ac:dyDescent="0.2">
      <c r="A12513" s="202" t="s">
        <v>20430</v>
      </c>
      <c r="B12513" s="203">
        <v>431.84</v>
      </c>
      <c r="D12513" s="53" t="s">
        <v>18780</v>
      </c>
      <c r="E12513" s="55" t="s">
        <v>18781</v>
      </c>
      <c r="F12513" s="53" t="s">
        <v>201</v>
      </c>
    </row>
    <row r="12514" spans="1:6" x14ac:dyDescent="0.2">
      <c r="A12514" s="202" t="s">
        <v>20431</v>
      </c>
      <c r="B12514" s="203">
        <v>37.26</v>
      </c>
      <c r="D12514" s="53" t="s">
        <v>18782</v>
      </c>
      <c r="E12514" s="55" t="s">
        <v>18781</v>
      </c>
      <c r="F12514" s="53" t="s">
        <v>201</v>
      </c>
    </row>
    <row r="12515" spans="1:6" x14ac:dyDescent="0.2">
      <c r="A12515" s="202" t="s">
        <v>20433</v>
      </c>
      <c r="B12515" s="203">
        <v>37.26</v>
      </c>
      <c r="D12515" s="53" t="s">
        <v>18783</v>
      </c>
      <c r="E12515" s="55" t="s">
        <v>18784</v>
      </c>
      <c r="F12515" s="53" t="s">
        <v>201</v>
      </c>
    </row>
    <row r="12516" spans="1:6" x14ac:dyDescent="0.2">
      <c r="A12516" s="202" t="s">
        <v>35629</v>
      </c>
      <c r="B12516" s="203">
        <v>78.209999999999994</v>
      </c>
      <c r="D12516" s="53" t="s">
        <v>18785</v>
      </c>
      <c r="E12516" s="55" t="s">
        <v>18784</v>
      </c>
      <c r="F12516" s="53" t="s">
        <v>201</v>
      </c>
    </row>
    <row r="12517" spans="1:6" x14ac:dyDescent="0.2">
      <c r="A12517" s="202" t="s">
        <v>35630</v>
      </c>
      <c r="B12517" s="203">
        <v>78.209999999999994</v>
      </c>
      <c r="D12517" s="53" t="s">
        <v>18786</v>
      </c>
      <c r="E12517" s="55" t="s">
        <v>18787</v>
      </c>
      <c r="F12517" s="53" t="s">
        <v>201</v>
      </c>
    </row>
    <row r="12518" spans="1:6" x14ac:dyDescent="0.2">
      <c r="A12518" s="202" t="s">
        <v>20437</v>
      </c>
      <c r="B12518" s="203">
        <v>122.29</v>
      </c>
      <c r="D12518" s="53" t="s">
        <v>18788</v>
      </c>
      <c r="E12518" s="55" t="s">
        <v>18787</v>
      </c>
      <c r="F12518" s="53" t="s">
        <v>201</v>
      </c>
    </row>
    <row r="12519" spans="1:6" x14ac:dyDescent="0.2">
      <c r="A12519" s="202" t="s">
        <v>20439</v>
      </c>
      <c r="B12519" s="203">
        <v>122.29</v>
      </c>
      <c r="D12519" s="53" t="s">
        <v>18789</v>
      </c>
      <c r="E12519" s="55" t="s">
        <v>18790</v>
      </c>
      <c r="F12519" s="53" t="s">
        <v>1147</v>
      </c>
    </row>
    <row r="12520" spans="1:6" x14ac:dyDescent="0.2">
      <c r="A12520" s="202" t="s">
        <v>20440</v>
      </c>
      <c r="B12520" s="203">
        <v>55.62</v>
      </c>
      <c r="D12520" s="53" t="s">
        <v>18791</v>
      </c>
      <c r="E12520" s="55" t="s">
        <v>18790</v>
      </c>
      <c r="F12520" s="53" t="s">
        <v>1147</v>
      </c>
    </row>
    <row r="12521" spans="1:6" x14ac:dyDescent="0.2">
      <c r="A12521" s="202" t="s">
        <v>20442</v>
      </c>
      <c r="B12521" s="203">
        <v>55.62</v>
      </c>
      <c r="D12521" s="53" t="s">
        <v>18792</v>
      </c>
      <c r="E12521" s="55" t="s">
        <v>18793</v>
      </c>
      <c r="F12521" s="53" t="s">
        <v>1147</v>
      </c>
    </row>
    <row r="12522" spans="1:6" x14ac:dyDescent="0.2">
      <c r="A12522" s="202" t="s">
        <v>20443</v>
      </c>
      <c r="B12522" s="203">
        <v>7.98</v>
      </c>
      <c r="D12522" s="53" t="s">
        <v>18794</v>
      </c>
      <c r="E12522" s="55" t="s">
        <v>18793</v>
      </c>
      <c r="F12522" s="53" t="s">
        <v>1147</v>
      </c>
    </row>
    <row r="12523" spans="1:6" x14ac:dyDescent="0.2">
      <c r="A12523" s="202" t="s">
        <v>20445</v>
      </c>
      <c r="B12523" s="203">
        <v>7.98</v>
      </c>
      <c r="D12523" s="53" t="s">
        <v>18795</v>
      </c>
      <c r="E12523" s="55" t="s">
        <v>18796</v>
      </c>
      <c r="F12523" s="53" t="s">
        <v>1147</v>
      </c>
    </row>
    <row r="12524" spans="1:6" x14ac:dyDescent="0.2">
      <c r="A12524" s="202" t="s">
        <v>20446</v>
      </c>
      <c r="B12524" s="203">
        <v>12.66</v>
      </c>
      <c r="D12524" s="53" t="s">
        <v>18797</v>
      </c>
      <c r="E12524" s="55" t="s">
        <v>18796</v>
      </c>
      <c r="F12524" s="53" t="s">
        <v>1147</v>
      </c>
    </row>
    <row r="12525" spans="1:6" x14ac:dyDescent="0.2">
      <c r="A12525" s="202" t="s">
        <v>20448</v>
      </c>
      <c r="B12525" s="203">
        <v>12.66</v>
      </c>
      <c r="D12525" s="53" t="s">
        <v>18798</v>
      </c>
      <c r="E12525" s="55" t="s">
        <v>18799</v>
      </c>
      <c r="F12525" s="53" t="s">
        <v>201</v>
      </c>
    </row>
    <row r="12526" spans="1:6" x14ac:dyDescent="0.2">
      <c r="A12526" s="202" t="s">
        <v>20449</v>
      </c>
      <c r="B12526" s="203">
        <v>165.83</v>
      </c>
      <c r="D12526" s="53" t="s">
        <v>18800</v>
      </c>
      <c r="E12526" s="55" t="s">
        <v>18799</v>
      </c>
      <c r="F12526" s="53" t="s">
        <v>201</v>
      </c>
    </row>
    <row r="12527" spans="1:6" x14ac:dyDescent="0.2">
      <c r="A12527" s="202" t="s">
        <v>20451</v>
      </c>
      <c r="B12527" s="203">
        <v>165.83</v>
      </c>
      <c r="D12527" s="53" t="s">
        <v>18801</v>
      </c>
      <c r="E12527" s="55" t="s">
        <v>18802</v>
      </c>
      <c r="F12527" s="53" t="s">
        <v>201</v>
      </c>
    </row>
    <row r="12528" spans="1:6" x14ac:dyDescent="0.2">
      <c r="A12528" s="202" t="s">
        <v>20452</v>
      </c>
      <c r="B12528" s="203">
        <v>45.86</v>
      </c>
      <c r="D12528" s="53" t="s">
        <v>18803</v>
      </c>
      <c r="E12528" s="55" t="s">
        <v>18802</v>
      </c>
      <c r="F12528" s="53" t="s">
        <v>201</v>
      </c>
    </row>
    <row r="12529" spans="1:6" x14ac:dyDescent="0.2">
      <c r="A12529" s="202" t="s">
        <v>20454</v>
      </c>
      <c r="B12529" s="203">
        <v>45.86</v>
      </c>
      <c r="D12529" s="53" t="s">
        <v>18804</v>
      </c>
      <c r="E12529" s="55" t="s">
        <v>18805</v>
      </c>
      <c r="F12529" s="53" t="s">
        <v>201</v>
      </c>
    </row>
    <row r="12530" spans="1:6" x14ac:dyDescent="0.2">
      <c r="A12530" s="202" t="s">
        <v>20455</v>
      </c>
      <c r="B12530" s="203">
        <v>62.8</v>
      </c>
      <c r="D12530" s="53" t="s">
        <v>18806</v>
      </c>
      <c r="E12530" s="55" t="s">
        <v>18805</v>
      </c>
      <c r="F12530" s="53" t="s">
        <v>201</v>
      </c>
    </row>
    <row r="12531" spans="1:6" x14ac:dyDescent="0.2">
      <c r="A12531" s="202" t="s">
        <v>20457</v>
      </c>
      <c r="B12531" s="203">
        <v>62.8</v>
      </c>
      <c r="D12531" s="53" t="s">
        <v>18807</v>
      </c>
      <c r="E12531" s="55" t="s">
        <v>18808</v>
      </c>
      <c r="F12531" s="53" t="s">
        <v>201</v>
      </c>
    </row>
    <row r="12532" spans="1:6" x14ac:dyDescent="0.2">
      <c r="A12532" s="202" t="s">
        <v>20458</v>
      </c>
      <c r="B12532" s="203">
        <v>15.96</v>
      </c>
      <c r="D12532" s="53" t="s">
        <v>18809</v>
      </c>
      <c r="E12532" s="55" t="s">
        <v>18808</v>
      </c>
      <c r="F12532" s="53" t="s">
        <v>201</v>
      </c>
    </row>
    <row r="12533" spans="1:6" x14ac:dyDescent="0.2">
      <c r="A12533" s="202" t="s">
        <v>20460</v>
      </c>
      <c r="B12533" s="203">
        <v>15.96</v>
      </c>
      <c r="D12533" s="53" t="s">
        <v>18810</v>
      </c>
      <c r="E12533" s="55" t="s">
        <v>18811</v>
      </c>
      <c r="F12533" s="53" t="s">
        <v>201</v>
      </c>
    </row>
    <row r="12534" spans="1:6" x14ac:dyDescent="0.2">
      <c r="A12534" s="202" t="s">
        <v>20461</v>
      </c>
      <c r="B12534" s="203">
        <v>41.65</v>
      </c>
      <c r="D12534" s="53" t="s">
        <v>18812</v>
      </c>
      <c r="E12534" s="55" t="s">
        <v>18811</v>
      </c>
      <c r="F12534" s="53" t="s">
        <v>201</v>
      </c>
    </row>
    <row r="12535" spans="1:6" x14ac:dyDescent="0.2">
      <c r="A12535" s="202" t="s">
        <v>20463</v>
      </c>
      <c r="B12535" s="203">
        <v>41.65</v>
      </c>
      <c r="D12535" s="53" t="s">
        <v>18813</v>
      </c>
      <c r="E12535" s="55" t="s">
        <v>18814</v>
      </c>
      <c r="F12535" s="53" t="s">
        <v>201</v>
      </c>
    </row>
    <row r="12536" spans="1:6" x14ac:dyDescent="0.2">
      <c r="A12536" s="202" t="s">
        <v>20464</v>
      </c>
      <c r="B12536" s="203">
        <v>14.04</v>
      </c>
      <c r="D12536" s="53" t="s">
        <v>18815</v>
      </c>
      <c r="E12536" s="55" t="s">
        <v>18814</v>
      </c>
      <c r="F12536" s="53" t="s">
        <v>201</v>
      </c>
    </row>
    <row r="12537" spans="1:6" x14ac:dyDescent="0.2">
      <c r="A12537" s="202" t="s">
        <v>20466</v>
      </c>
      <c r="B12537" s="203">
        <v>14.04</v>
      </c>
      <c r="D12537" s="53" t="s">
        <v>18816</v>
      </c>
      <c r="E12537" s="55" t="s">
        <v>18817</v>
      </c>
      <c r="F12537" s="53" t="s">
        <v>1147</v>
      </c>
    </row>
    <row r="12538" spans="1:6" x14ac:dyDescent="0.2">
      <c r="A12538" s="202" t="s">
        <v>20467</v>
      </c>
      <c r="B12538" s="203">
        <v>43.84</v>
      </c>
      <c r="D12538" s="53" t="s">
        <v>18818</v>
      </c>
      <c r="E12538" s="55" t="s">
        <v>18817</v>
      </c>
      <c r="F12538" s="53" t="s">
        <v>1147</v>
      </c>
    </row>
    <row r="12539" spans="1:6" x14ac:dyDescent="0.2">
      <c r="A12539" s="202" t="s">
        <v>20469</v>
      </c>
      <c r="B12539" s="203">
        <v>43.84</v>
      </c>
      <c r="D12539" s="53" t="s">
        <v>18819</v>
      </c>
      <c r="E12539" s="55" t="s">
        <v>18820</v>
      </c>
      <c r="F12539" s="53" t="s">
        <v>1147</v>
      </c>
    </row>
    <row r="12540" spans="1:6" x14ac:dyDescent="0.2">
      <c r="A12540" s="202" t="s">
        <v>20470</v>
      </c>
      <c r="B12540" s="203">
        <v>24.81</v>
      </c>
      <c r="D12540" s="53" t="s">
        <v>18821</v>
      </c>
      <c r="E12540" s="55" t="s">
        <v>18820</v>
      </c>
      <c r="F12540" s="53" t="s">
        <v>1147</v>
      </c>
    </row>
    <row r="12541" spans="1:6" x14ac:dyDescent="0.2">
      <c r="A12541" s="202" t="s">
        <v>20472</v>
      </c>
      <c r="B12541" s="203">
        <v>24.81</v>
      </c>
      <c r="D12541" s="53" t="s">
        <v>18822</v>
      </c>
      <c r="E12541" s="55" t="s">
        <v>18823</v>
      </c>
      <c r="F12541" s="53" t="s">
        <v>1147</v>
      </c>
    </row>
    <row r="12542" spans="1:6" x14ac:dyDescent="0.2">
      <c r="A12542" s="202" t="s">
        <v>20473</v>
      </c>
      <c r="B12542" s="203">
        <v>37.6</v>
      </c>
      <c r="D12542" s="53" t="s">
        <v>18824</v>
      </c>
      <c r="E12542" s="55" t="s">
        <v>18823</v>
      </c>
      <c r="F12542" s="53" t="s">
        <v>1147</v>
      </c>
    </row>
    <row r="12543" spans="1:6" x14ac:dyDescent="0.2">
      <c r="A12543" s="202" t="s">
        <v>20475</v>
      </c>
      <c r="B12543" s="203">
        <v>37.6</v>
      </c>
      <c r="D12543" s="53" t="s">
        <v>18825</v>
      </c>
      <c r="E12543" s="55" t="s">
        <v>18826</v>
      </c>
      <c r="F12543" s="53" t="s">
        <v>1147</v>
      </c>
    </row>
    <row r="12544" spans="1:6" x14ac:dyDescent="0.2">
      <c r="A12544" s="202" t="s">
        <v>20476</v>
      </c>
      <c r="B12544" s="203">
        <v>4.42</v>
      </c>
      <c r="D12544" s="53" t="s">
        <v>18827</v>
      </c>
      <c r="E12544" s="55" t="s">
        <v>18826</v>
      </c>
      <c r="F12544" s="53" t="s">
        <v>1147</v>
      </c>
    </row>
    <row r="12545" spans="1:6" x14ac:dyDescent="0.2">
      <c r="A12545" s="202" t="s">
        <v>20478</v>
      </c>
      <c r="B12545" s="203">
        <v>4.42</v>
      </c>
      <c r="D12545" s="53" t="s">
        <v>18828</v>
      </c>
      <c r="E12545" s="55" t="s">
        <v>18829</v>
      </c>
      <c r="F12545" s="53" t="s">
        <v>201</v>
      </c>
    </row>
    <row r="12546" spans="1:6" x14ac:dyDescent="0.2">
      <c r="A12546" s="202" t="s">
        <v>20479</v>
      </c>
      <c r="B12546" s="203">
        <v>9.33</v>
      </c>
      <c r="D12546" s="53" t="s">
        <v>18830</v>
      </c>
      <c r="E12546" s="55" t="s">
        <v>18829</v>
      </c>
      <c r="F12546" s="53" t="s">
        <v>201</v>
      </c>
    </row>
    <row r="12547" spans="1:6" x14ac:dyDescent="0.2">
      <c r="A12547" s="202" t="s">
        <v>20481</v>
      </c>
      <c r="B12547" s="203">
        <v>9.33</v>
      </c>
      <c r="D12547" s="53" t="s">
        <v>18831</v>
      </c>
      <c r="E12547" s="55" t="s">
        <v>18832</v>
      </c>
      <c r="F12547" s="53" t="s">
        <v>201</v>
      </c>
    </row>
    <row r="12548" spans="1:6" x14ac:dyDescent="0.2">
      <c r="A12548" s="202" t="s">
        <v>20482</v>
      </c>
      <c r="B12548" s="203">
        <v>14.3</v>
      </c>
      <c r="D12548" s="53" t="s">
        <v>18833</v>
      </c>
      <c r="E12548" s="55" t="s">
        <v>18832</v>
      </c>
      <c r="F12548" s="53" t="s">
        <v>201</v>
      </c>
    </row>
    <row r="12549" spans="1:6" x14ac:dyDescent="0.2">
      <c r="A12549" s="202" t="s">
        <v>20484</v>
      </c>
      <c r="B12549" s="203">
        <v>14.3</v>
      </c>
      <c r="D12549" s="53" t="s">
        <v>18834</v>
      </c>
      <c r="E12549" s="55" t="s">
        <v>18835</v>
      </c>
      <c r="F12549" s="53" t="s">
        <v>1147</v>
      </c>
    </row>
    <row r="12550" spans="1:6" x14ac:dyDescent="0.2">
      <c r="A12550" s="202" t="s">
        <v>20485</v>
      </c>
      <c r="B12550" s="203">
        <v>48.21</v>
      </c>
      <c r="D12550" s="53" t="s">
        <v>18836</v>
      </c>
      <c r="E12550" s="55" t="s">
        <v>18835</v>
      </c>
      <c r="F12550" s="53" t="s">
        <v>1147</v>
      </c>
    </row>
    <row r="12551" spans="1:6" x14ac:dyDescent="0.2">
      <c r="A12551" s="202" t="s">
        <v>20487</v>
      </c>
      <c r="B12551" s="203">
        <v>48.21</v>
      </c>
      <c r="D12551" s="53" t="s">
        <v>18837</v>
      </c>
      <c r="E12551" s="55" t="s">
        <v>18838</v>
      </c>
      <c r="F12551" s="53" t="s">
        <v>1147</v>
      </c>
    </row>
    <row r="12552" spans="1:6" x14ac:dyDescent="0.2">
      <c r="A12552" s="202" t="s">
        <v>20488</v>
      </c>
      <c r="B12552" s="203">
        <v>6</v>
      </c>
      <c r="D12552" s="53" t="s">
        <v>18839</v>
      </c>
      <c r="E12552" s="55" t="s">
        <v>18838</v>
      </c>
      <c r="F12552" s="53" t="s">
        <v>1147</v>
      </c>
    </row>
    <row r="12553" spans="1:6" x14ac:dyDescent="0.2">
      <c r="A12553" s="202" t="s">
        <v>20490</v>
      </c>
      <c r="B12553" s="203">
        <v>6</v>
      </c>
      <c r="D12553" s="53" t="s">
        <v>18840</v>
      </c>
      <c r="E12553" s="55" t="s">
        <v>18841</v>
      </c>
      <c r="F12553" s="53" t="s">
        <v>1147</v>
      </c>
    </row>
    <row r="12554" spans="1:6" x14ac:dyDescent="0.2">
      <c r="A12554" s="202" t="s">
        <v>20491</v>
      </c>
      <c r="B12554" s="203">
        <v>59.44</v>
      </c>
      <c r="D12554" s="53" t="s">
        <v>18842</v>
      </c>
      <c r="E12554" s="55" t="s">
        <v>18841</v>
      </c>
      <c r="F12554" s="53" t="s">
        <v>1147</v>
      </c>
    </row>
    <row r="12555" spans="1:6" x14ac:dyDescent="0.2">
      <c r="A12555" s="202" t="s">
        <v>20493</v>
      </c>
      <c r="B12555" s="203">
        <v>59.44</v>
      </c>
      <c r="D12555" s="53" t="s">
        <v>18843</v>
      </c>
      <c r="E12555" s="55" t="s">
        <v>18844</v>
      </c>
      <c r="F12555" s="53" t="s">
        <v>1147</v>
      </c>
    </row>
    <row r="12556" spans="1:6" x14ac:dyDescent="0.2">
      <c r="A12556" s="202" t="s">
        <v>20494</v>
      </c>
      <c r="B12556" s="203">
        <v>5.47</v>
      </c>
      <c r="D12556" s="53" t="s">
        <v>18845</v>
      </c>
      <c r="E12556" s="55" t="s">
        <v>18844</v>
      </c>
      <c r="F12556" s="53" t="s">
        <v>1147</v>
      </c>
    </row>
    <row r="12557" spans="1:6" x14ac:dyDescent="0.2">
      <c r="A12557" s="202" t="s">
        <v>20496</v>
      </c>
      <c r="B12557" s="203">
        <v>5.47</v>
      </c>
      <c r="D12557" s="53" t="s">
        <v>18846</v>
      </c>
      <c r="E12557" s="55" t="s">
        <v>18847</v>
      </c>
      <c r="F12557" s="53" t="s">
        <v>1147</v>
      </c>
    </row>
    <row r="12558" spans="1:6" x14ac:dyDescent="0.2">
      <c r="A12558" s="202" t="s">
        <v>20500</v>
      </c>
      <c r="B12558" s="203">
        <v>64.97</v>
      </c>
      <c r="D12558" s="53" t="s">
        <v>18848</v>
      </c>
      <c r="E12558" s="55" t="s">
        <v>18847</v>
      </c>
      <c r="F12558" s="53" t="s">
        <v>1147</v>
      </c>
    </row>
    <row r="12559" spans="1:6" x14ac:dyDescent="0.2">
      <c r="A12559" s="202" t="s">
        <v>20502</v>
      </c>
      <c r="B12559" s="203">
        <v>64.97</v>
      </c>
      <c r="D12559" s="53" t="s">
        <v>18849</v>
      </c>
      <c r="E12559" s="55" t="s">
        <v>18850</v>
      </c>
      <c r="F12559" s="53" t="s">
        <v>1147</v>
      </c>
    </row>
    <row r="12560" spans="1:6" x14ac:dyDescent="0.2">
      <c r="A12560" s="202" t="s">
        <v>20503</v>
      </c>
      <c r="B12560" s="203">
        <v>46.25</v>
      </c>
      <c r="D12560" s="53" t="s">
        <v>18851</v>
      </c>
      <c r="E12560" s="55" t="s">
        <v>18850</v>
      </c>
      <c r="F12560" s="53" t="s">
        <v>1147</v>
      </c>
    </row>
    <row r="12561" spans="1:6" x14ac:dyDescent="0.2">
      <c r="A12561" s="202" t="s">
        <v>20505</v>
      </c>
      <c r="B12561" s="203">
        <v>46.25</v>
      </c>
      <c r="D12561" s="53" t="s">
        <v>18852</v>
      </c>
      <c r="E12561" s="55" t="s">
        <v>18853</v>
      </c>
      <c r="F12561" s="53" t="s">
        <v>1147</v>
      </c>
    </row>
    <row r="12562" spans="1:6" x14ac:dyDescent="0.2">
      <c r="A12562" s="202" t="s">
        <v>20506</v>
      </c>
      <c r="B12562" s="203">
        <v>144.62</v>
      </c>
      <c r="D12562" s="53" t="s">
        <v>18854</v>
      </c>
      <c r="E12562" s="55" t="s">
        <v>18853</v>
      </c>
      <c r="F12562" s="53" t="s">
        <v>1147</v>
      </c>
    </row>
    <row r="12563" spans="1:6" x14ac:dyDescent="0.2">
      <c r="A12563" s="202" t="s">
        <v>20508</v>
      </c>
      <c r="B12563" s="203">
        <v>144.62</v>
      </c>
      <c r="D12563" s="53" t="s">
        <v>18855</v>
      </c>
      <c r="E12563" s="55" t="s">
        <v>18856</v>
      </c>
      <c r="F12563" s="53" t="s">
        <v>1147</v>
      </c>
    </row>
    <row r="12564" spans="1:6" x14ac:dyDescent="0.2">
      <c r="A12564" s="202" t="s">
        <v>20509</v>
      </c>
      <c r="B12564" s="203">
        <v>15.18</v>
      </c>
      <c r="D12564" s="53" t="s">
        <v>18857</v>
      </c>
      <c r="E12564" s="55" t="s">
        <v>18856</v>
      </c>
      <c r="F12564" s="53" t="s">
        <v>1147</v>
      </c>
    </row>
    <row r="12565" spans="1:6" x14ac:dyDescent="0.2">
      <c r="A12565" s="202" t="s">
        <v>20511</v>
      </c>
      <c r="B12565" s="203">
        <v>15.18</v>
      </c>
      <c r="D12565" s="53" t="s">
        <v>18858</v>
      </c>
      <c r="E12565" s="55" t="s">
        <v>18859</v>
      </c>
      <c r="F12565" s="53" t="s">
        <v>1147</v>
      </c>
    </row>
    <row r="12566" spans="1:6" x14ac:dyDescent="0.2">
      <c r="A12566" s="202" t="s">
        <v>20512</v>
      </c>
      <c r="B12566" s="203">
        <v>59.64</v>
      </c>
      <c r="D12566" s="53" t="s">
        <v>18860</v>
      </c>
      <c r="E12566" s="55" t="s">
        <v>18859</v>
      </c>
      <c r="F12566" s="53" t="s">
        <v>1147</v>
      </c>
    </row>
    <row r="12567" spans="1:6" x14ac:dyDescent="0.2">
      <c r="A12567" s="202" t="s">
        <v>20514</v>
      </c>
      <c r="B12567" s="203">
        <v>59.64</v>
      </c>
      <c r="D12567" s="53" t="s">
        <v>18861</v>
      </c>
      <c r="E12567" s="55" t="s">
        <v>18862</v>
      </c>
      <c r="F12567" s="53" t="s">
        <v>1147</v>
      </c>
    </row>
    <row r="12568" spans="1:6" x14ac:dyDescent="0.2">
      <c r="A12568" s="202" t="s">
        <v>20515</v>
      </c>
      <c r="B12568" s="203">
        <v>97.75</v>
      </c>
      <c r="D12568" s="53" t="s">
        <v>18863</v>
      </c>
      <c r="E12568" s="55" t="s">
        <v>18862</v>
      </c>
      <c r="F12568" s="53" t="s">
        <v>1147</v>
      </c>
    </row>
    <row r="12569" spans="1:6" x14ac:dyDescent="0.2">
      <c r="A12569" s="202" t="s">
        <v>20517</v>
      </c>
      <c r="B12569" s="203">
        <v>97.75</v>
      </c>
      <c r="D12569" s="53" t="s">
        <v>18864</v>
      </c>
      <c r="E12569" s="55" t="s">
        <v>18865</v>
      </c>
      <c r="F12569" s="53" t="s">
        <v>1147</v>
      </c>
    </row>
    <row r="12570" spans="1:6" x14ac:dyDescent="0.2">
      <c r="A12570" s="202" t="s">
        <v>20518</v>
      </c>
      <c r="B12570" s="203">
        <v>5.2</v>
      </c>
      <c r="D12570" s="53" t="s">
        <v>18866</v>
      </c>
      <c r="E12570" s="55" t="s">
        <v>18865</v>
      </c>
      <c r="F12570" s="53" t="s">
        <v>1147</v>
      </c>
    </row>
    <row r="12571" spans="1:6" x14ac:dyDescent="0.2">
      <c r="A12571" s="202" t="s">
        <v>20520</v>
      </c>
      <c r="B12571" s="203">
        <v>5.2</v>
      </c>
      <c r="D12571" s="53" t="s">
        <v>18867</v>
      </c>
      <c r="E12571" s="55" t="s">
        <v>18868</v>
      </c>
      <c r="F12571" s="53" t="s">
        <v>1147</v>
      </c>
    </row>
    <row r="12572" spans="1:6" x14ac:dyDescent="0.2">
      <c r="A12572" s="202" t="s">
        <v>20521</v>
      </c>
      <c r="B12572" s="203">
        <v>9.0500000000000007</v>
      </c>
      <c r="D12572" s="53" t="s">
        <v>18869</v>
      </c>
      <c r="E12572" s="55" t="s">
        <v>18868</v>
      </c>
      <c r="F12572" s="53" t="s">
        <v>1147</v>
      </c>
    </row>
    <row r="12573" spans="1:6" x14ac:dyDescent="0.2">
      <c r="A12573" s="202" t="s">
        <v>20523</v>
      </c>
      <c r="B12573" s="203">
        <v>9.0500000000000007</v>
      </c>
      <c r="D12573" s="53" t="s">
        <v>18870</v>
      </c>
      <c r="E12573" s="55" t="s">
        <v>18871</v>
      </c>
      <c r="F12573" s="53" t="s">
        <v>1147</v>
      </c>
    </row>
    <row r="12574" spans="1:6" x14ac:dyDescent="0.2">
      <c r="A12574" s="202" t="s">
        <v>20524</v>
      </c>
      <c r="B12574" s="203">
        <v>55.93</v>
      </c>
      <c r="D12574" s="53" t="s">
        <v>18872</v>
      </c>
      <c r="E12574" s="55" t="s">
        <v>18871</v>
      </c>
      <c r="F12574" s="53" t="s">
        <v>1147</v>
      </c>
    </row>
    <row r="12575" spans="1:6" x14ac:dyDescent="0.2">
      <c r="A12575" s="202" t="s">
        <v>20526</v>
      </c>
      <c r="B12575" s="203">
        <v>55.93</v>
      </c>
      <c r="D12575" s="53" t="s">
        <v>18873</v>
      </c>
      <c r="E12575" s="55" t="s">
        <v>18874</v>
      </c>
      <c r="F12575" s="53" t="s">
        <v>201</v>
      </c>
    </row>
    <row r="12576" spans="1:6" x14ac:dyDescent="0.2">
      <c r="A12576" s="202" t="s">
        <v>20527</v>
      </c>
      <c r="B12576" s="203">
        <v>27.21</v>
      </c>
      <c r="D12576" s="53" t="s">
        <v>18875</v>
      </c>
      <c r="E12576" s="55" t="s">
        <v>18874</v>
      </c>
      <c r="F12576" s="53" t="s">
        <v>201</v>
      </c>
    </row>
    <row r="12577" spans="1:6" x14ac:dyDescent="0.2">
      <c r="A12577" s="202" t="s">
        <v>20529</v>
      </c>
      <c r="B12577" s="203">
        <v>27.21</v>
      </c>
      <c r="D12577" s="53" t="s">
        <v>18876</v>
      </c>
      <c r="E12577" s="55" t="s">
        <v>18877</v>
      </c>
      <c r="F12577" s="53" t="s">
        <v>201</v>
      </c>
    </row>
    <row r="12578" spans="1:6" x14ac:dyDescent="0.2">
      <c r="A12578" s="202" t="s">
        <v>20530</v>
      </c>
      <c r="B12578" s="203">
        <v>162.04</v>
      </c>
      <c r="D12578" s="53" t="s">
        <v>18878</v>
      </c>
      <c r="E12578" s="55" t="s">
        <v>18877</v>
      </c>
      <c r="F12578" s="53" t="s">
        <v>201</v>
      </c>
    </row>
    <row r="12579" spans="1:6" x14ac:dyDescent="0.2">
      <c r="A12579" s="202" t="s">
        <v>20532</v>
      </c>
      <c r="B12579" s="203">
        <v>162.04</v>
      </c>
      <c r="D12579" s="53" t="s">
        <v>18879</v>
      </c>
      <c r="E12579" s="55" t="s">
        <v>18880</v>
      </c>
      <c r="F12579" s="53" t="s">
        <v>201</v>
      </c>
    </row>
    <row r="12580" spans="1:6" x14ac:dyDescent="0.2">
      <c r="A12580" s="202" t="s">
        <v>20533</v>
      </c>
      <c r="B12580" s="203">
        <v>148.22</v>
      </c>
      <c r="D12580" s="53" t="s">
        <v>18881</v>
      </c>
      <c r="E12580" s="55" t="s">
        <v>18880</v>
      </c>
      <c r="F12580" s="53" t="s">
        <v>201</v>
      </c>
    </row>
    <row r="12581" spans="1:6" x14ac:dyDescent="0.2">
      <c r="A12581" s="202" t="s">
        <v>20535</v>
      </c>
      <c r="B12581" s="203">
        <v>148.22</v>
      </c>
      <c r="D12581" s="53" t="s">
        <v>18882</v>
      </c>
      <c r="E12581" s="55" t="s">
        <v>18883</v>
      </c>
      <c r="F12581" s="53" t="s">
        <v>201</v>
      </c>
    </row>
    <row r="12582" spans="1:6" x14ac:dyDescent="0.2">
      <c r="A12582" s="202" t="s">
        <v>20536</v>
      </c>
      <c r="B12582" s="203">
        <v>185.19</v>
      </c>
      <c r="D12582" s="53" t="s">
        <v>18884</v>
      </c>
      <c r="E12582" s="55" t="s">
        <v>18883</v>
      </c>
      <c r="F12582" s="53" t="s">
        <v>201</v>
      </c>
    </row>
    <row r="12583" spans="1:6" x14ac:dyDescent="0.2">
      <c r="A12583" s="202" t="s">
        <v>20538</v>
      </c>
      <c r="B12583" s="203">
        <v>185.19</v>
      </c>
      <c r="D12583" s="53" t="s">
        <v>18885</v>
      </c>
      <c r="E12583" s="55" t="s">
        <v>18886</v>
      </c>
      <c r="F12583" s="53" t="s">
        <v>201</v>
      </c>
    </row>
    <row r="12584" spans="1:6" x14ac:dyDescent="0.2">
      <c r="A12584" s="202" t="s">
        <v>20539</v>
      </c>
      <c r="B12584" s="203">
        <v>8.31</v>
      </c>
      <c r="D12584" s="53" t="s">
        <v>18887</v>
      </c>
      <c r="E12584" s="55" t="s">
        <v>18886</v>
      </c>
      <c r="F12584" s="53" t="s">
        <v>201</v>
      </c>
    </row>
    <row r="12585" spans="1:6" x14ac:dyDescent="0.2">
      <c r="A12585" s="202" t="s">
        <v>20541</v>
      </c>
      <c r="B12585" s="203">
        <v>8.31</v>
      </c>
      <c r="D12585" s="53" t="s">
        <v>18888</v>
      </c>
      <c r="E12585" s="55" t="s">
        <v>18889</v>
      </c>
      <c r="F12585" s="53" t="s">
        <v>1147</v>
      </c>
    </row>
    <row r="12586" spans="1:6" x14ac:dyDescent="0.2">
      <c r="A12586" s="202" t="s">
        <v>20542</v>
      </c>
      <c r="B12586" s="203">
        <v>26.27</v>
      </c>
      <c r="D12586" s="53" t="s">
        <v>18890</v>
      </c>
      <c r="E12586" s="55" t="s">
        <v>18889</v>
      </c>
      <c r="F12586" s="53" t="s">
        <v>1147</v>
      </c>
    </row>
    <row r="12587" spans="1:6" x14ac:dyDescent="0.2">
      <c r="A12587" s="202" t="s">
        <v>20544</v>
      </c>
      <c r="B12587" s="203">
        <v>26.27</v>
      </c>
      <c r="D12587" s="53" t="s">
        <v>18891</v>
      </c>
      <c r="E12587" s="55" t="s">
        <v>18892</v>
      </c>
      <c r="F12587" s="53" t="s">
        <v>1147</v>
      </c>
    </row>
    <row r="12588" spans="1:6" x14ac:dyDescent="0.2">
      <c r="A12588" s="202" t="s">
        <v>20545</v>
      </c>
      <c r="B12588" s="203">
        <v>43.83</v>
      </c>
      <c r="D12588" s="53" t="s">
        <v>18893</v>
      </c>
      <c r="E12588" s="55" t="s">
        <v>18892</v>
      </c>
      <c r="F12588" s="53" t="s">
        <v>1147</v>
      </c>
    </row>
    <row r="12589" spans="1:6" x14ac:dyDescent="0.2">
      <c r="A12589" s="202" t="s">
        <v>20547</v>
      </c>
      <c r="B12589" s="203">
        <v>43.83</v>
      </c>
      <c r="D12589" s="53" t="s">
        <v>18894</v>
      </c>
      <c r="E12589" s="55" t="s">
        <v>18895</v>
      </c>
      <c r="F12589" s="53" t="s">
        <v>1147</v>
      </c>
    </row>
    <row r="12590" spans="1:6" x14ac:dyDescent="0.2">
      <c r="A12590" s="202" t="s">
        <v>20548</v>
      </c>
      <c r="B12590" s="203">
        <v>24.39</v>
      </c>
      <c r="D12590" s="53" t="s">
        <v>18896</v>
      </c>
      <c r="E12590" s="55" t="s">
        <v>18895</v>
      </c>
      <c r="F12590" s="53" t="s">
        <v>1147</v>
      </c>
    </row>
    <row r="12591" spans="1:6" x14ac:dyDescent="0.2">
      <c r="A12591" s="202" t="s">
        <v>20550</v>
      </c>
      <c r="B12591" s="203">
        <v>24.39</v>
      </c>
      <c r="D12591" s="53" t="s">
        <v>18897</v>
      </c>
      <c r="E12591" s="55" t="s">
        <v>18898</v>
      </c>
      <c r="F12591" s="53" t="s">
        <v>1147</v>
      </c>
    </row>
    <row r="12592" spans="1:6" x14ac:dyDescent="0.2">
      <c r="A12592" s="202" t="s">
        <v>20551</v>
      </c>
      <c r="B12592" s="203">
        <v>38.01</v>
      </c>
      <c r="D12592" s="53" t="s">
        <v>18899</v>
      </c>
      <c r="E12592" s="55" t="s">
        <v>18898</v>
      </c>
      <c r="F12592" s="53" t="s">
        <v>1147</v>
      </c>
    </row>
    <row r="12593" spans="1:6" x14ac:dyDescent="0.2">
      <c r="A12593" s="202" t="s">
        <v>20553</v>
      </c>
      <c r="B12593" s="203">
        <v>38.01</v>
      </c>
      <c r="D12593" s="53" t="s">
        <v>18900</v>
      </c>
      <c r="E12593" s="55" t="s">
        <v>18901</v>
      </c>
      <c r="F12593" s="53" t="s">
        <v>1147</v>
      </c>
    </row>
    <row r="12594" spans="1:6" x14ac:dyDescent="0.2">
      <c r="A12594" s="202" t="s">
        <v>20554</v>
      </c>
      <c r="B12594" s="203">
        <v>40.24</v>
      </c>
      <c r="D12594" s="53" t="s">
        <v>18902</v>
      </c>
      <c r="E12594" s="55" t="s">
        <v>18901</v>
      </c>
      <c r="F12594" s="53" t="s">
        <v>1147</v>
      </c>
    </row>
    <row r="12595" spans="1:6" x14ac:dyDescent="0.2">
      <c r="A12595" s="202" t="s">
        <v>20556</v>
      </c>
      <c r="B12595" s="203">
        <v>40.24</v>
      </c>
      <c r="D12595" s="53" t="s">
        <v>18903</v>
      </c>
      <c r="E12595" s="55" t="s">
        <v>18904</v>
      </c>
      <c r="F12595" s="53" t="s">
        <v>1147</v>
      </c>
    </row>
    <row r="12596" spans="1:6" x14ac:dyDescent="0.2">
      <c r="A12596" s="202" t="s">
        <v>20557</v>
      </c>
      <c r="B12596" s="203">
        <v>7.64</v>
      </c>
      <c r="D12596" s="53" t="s">
        <v>18905</v>
      </c>
      <c r="E12596" s="55" t="s">
        <v>18904</v>
      </c>
      <c r="F12596" s="53" t="s">
        <v>1147</v>
      </c>
    </row>
    <row r="12597" spans="1:6" x14ac:dyDescent="0.2">
      <c r="A12597" s="202" t="s">
        <v>20559</v>
      </c>
      <c r="B12597" s="203">
        <v>7.64</v>
      </c>
      <c r="D12597" s="53" t="s">
        <v>18906</v>
      </c>
      <c r="E12597" s="55" t="s">
        <v>18907</v>
      </c>
      <c r="F12597" s="53" t="s">
        <v>1147</v>
      </c>
    </row>
    <row r="12598" spans="1:6" x14ac:dyDescent="0.2">
      <c r="A12598" s="202" t="s">
        <v>20563</v>
      </c>
      <c r="B12598" s="203">
        <v>4.0199999999999996</v>
      </c>
      <c r="D12598" s="53" t="s">
        <v>18908</v>
      </c>
      <c r="E12598" s="55" t="s">
        <v>18907</v>
      </c>
      <c r="F12598" s="53" t="s">
        <v>1147</v>
      </c>
    </row>
    <row r="12599" spans="1:6" x14ac:dyDescent="0.2">
      <c r="A12599" s="202" t="s">
        <v>20565</v>
      </c>
      <c r="B12599" s="203">
        <v>4.0199999999999996</v>
      </c>
      <c r="D12599" s="53" t="s">
        <v>18909</v>
      </c>
      <c r="E12599" s="55" t="s">
        <v>18910</v>
      </c>
      <c r="F12599" s="53" t="s">
        <v>1147</v>
      </c>
    </row>
    <row r="12600" spans="1:6" x14ac:dyDescent="0.2">
      <c r="A12600" s="202" t="s">
        <v>20566</v>
      </c>
      <c r="B12600" s="203">
        <v>16.079999999999998</v>
      </c>
      <c r="D12600" s="53" t="s">
        <v>18911</v>
      </c>
      <c r="E12600" s="55" t="s">
        <v>18910</v>
      </c>
      <c r="F12600" s="53" t="s">
        <v>1147</v>
      </c>
    </row>
    <row r="12601" spans="1:6" x14ac:dyDescent="0.2">
      <c r="A12601" s="202" t="s">
        <v>20568</v>
      </c>
      <c r="B12601" s="203">
        <v>16.079999999999998</v>
      </c>
      <c r="D12601" s="53" t="s">
        <v>18912</v>
      </c>
      <c r="E12601" s="55" t="s">
        <v>18913</v>
      </c>
      <c r="F12601" s="53" t="s">
        <v>1147</v>
      </c>
    </row>
    <row r="12602" spans="1:6" x14ac:dyDescent="0.2">
      <c r="A12602" s="202" t="s">
        <v>20569</v>
      </c>
      <c r="B12602" s="203">
        <v>5.22</v>
      </c>
      <c r="D12602" s="53" t="s">
        <v>18914</v>
      </c>
      <c r="E12602" s="55" t="s">
        <v>18913</v>
      </c>
      <c r="F12602" s="53" t="s">
        <v>1147</v>
      </c>
    </row>
    <row r="12603" spans="1:6" x14ac:dyDescent="0.2">
      <c r="A12603" s="202" t="s">
        <v>20571</v>
      </c>
      <c r="B12603" s="203">
        <v>5.22</v>
      </c>
      <c r="D12603" s="53" t="s">
        <v>18915</v>
      </c>
      <c r="E12603" s="55" t="s">
        <v>18916</v>
      </c>
      <c r="F12603" s="53" t="s">
        <v>1147</v>
      </c>
    </row>
    <row r="12604" spans="1:6" x14ac:dyDescent="0.2">
      <c r="A12604" s="202" t="s">
        <v>20572</v>
      </c>
      <c r="B12604" s="203">
        <v>26.36</v>
      </c>
      <c r="D12604" s="53" t="s">
        <v>18917</v>
      </c>
      <c r="E12604" s="55" t="s">
        <v>18916</v>
      </c>
      <c r="F12604" s="53" t="s">
        <v>1147</v>
      </c>
    </row>
    <row r="12605" spans="1:6" x14ac:dyDescent="0.2">
      <c r="A12605" s="202" t="s">
        <v>20574</v>
      </c>
      <c r="B12605" s="203">
        <v>26.36</v>
      </c>
      <c r="D12605" s="53" t="s">
        <v>18918</v>
      </c>
      <c r="E12605" s="55" t="s">
        <v>18919</v>
      </c>
      <c r="F12605" s="53" t="s">
        <v>201</v>
      </c>
    </row>
    <row r="12606" spans="1:6" x14ac:dyDescent="0.2">
      <c r="A12606" s="202" t="s">
        <v>20575</v>
      </c>
      <c r="B12606" s="203">
        <v>41.36</v>
      </c>
      <c r="D12606" s="53" t="s">
        <v>18920</v>
      </c>
      <c r="E12606" s="55" t="s">
        <v>18919</v>
      </c>
      <c r="F12606" s="53" t="s">
        <v>201</v>
      </c>
    </row>
    <row r="12607" spans="1:6" x14ac:dyDescent="0.2">
      <c r="A12607" s="202" t="s">
        <v>20577</v>
      </c>
      <c r="B12607" s="203">
        <v>41.36</v>
      </c>
      <c r="D12607" s="53" t="s">
        <v>18921</v>
      </c>
      <c r="E12607" s="55" t="s">
        <v>18922</v>
      </c>
      <c r="F12607" s="53" t="s">
        <v>201</v>
      </c>
    </row>
    <row r="12608" spans="1:6" x14ac:dyDescent="0.2">
      <c r="A12608" s="202" t="s">
        <v>20578</v>
      </c>
      <c r="B12608" s="203">
        <v>81.27</v>
      </c>
      <c r="D12608" s="53" t="s">
        <v>18923</v>
      </c>
      <c r="E12608" s="55" t="s">
        <v>18922</v>
      </c>
      <c r="F12608" s="53" t="s">
        <v>201</v>
      </c>
    </row>
    <row r="12609" spans="1:6" x14ac:dyDescent="0.2">
      <c r="A12609" s="202" t="s">
        <v>20580</v>
      </c>
      <c r="B12609" s="203">
        <v>81.27</v>
      </c>
      <c r="D12609" s="53" t="s">
        <v>18924</v>
      </c>
      <c r="E12609" s="55" t="s">
        <v>18925</v>
      </c>
      <c r="F12609" s="53" t="s">
        <v>201</v>
      </c>
    </row>
    <row r="12610" spans="1:6" x14ac:dyDescent="0.2">
      <c r="A12610" s="202" t="s">
        <v>20581</v>
      </c>
      <c r="B12610" s="203">
        <v>44.04</v>
      </c>
      <c r="D12610" s="53" t="s">
        <v>18926</v>
      </c>
      <c r="E12610" s="55" t="s">
        <v>18925</v>
      </c>
      <c r="F12610" s="53" t="s">
        <v>201</v>
      </c>
    </row>
    <row r="12611" spans="1:6" x14ac:dyDescent="0.2">
      <c r="A12611" s="202" t="s">
        <v>20583</v>
      </c>
      <c r="B12611" s="203">
        <v>44.04</v>
      </c>
      <c r="D12611" s="53" t="s">
        <v>18927</v>
      </c>
      <c r="E12611" s="55" t="s">
        <v>18928</v>
      </c>
      <c r="F12611" s="53" t="s">
        <v>201</v>
      </c>
    </row>
    <row r="12612" spans="1:6" x14ac:dyDescent="0.2">
      <c r="A12612" s="202" t="s">
        <v>20584</v>
      </c>
      <c r="B12612" s="203">
        <v>30.86</v>
      </c>
      <c r="D12612" s="53" t="s">
        <v>18929</v>
      </c>
      <c r="E12612" s="55" t="s">
        <v>18928</v>
      </c>
      <c r="F12612" s="53" t="s">
        <v>201</v>
      </c>
    </row>
    <row r="12613" spans="1:6" x14ac:dyDescent="0.2">
      <c r="A12613" s="202" t="s">
        <v>20586</v>
      </c>
      <c r="B12613" s="203">
        <v>30.86</v>
      </c>
      <c r="D12613" s="53" t="s">
        <v>18930</v>
      </c>
      <c r="E12613" s="55" t="s">
        <v>18931</v>
      </c>
      <c r="F12613" s="53" t="s">
        <v>201</v>
      </c>
    </row>
    <row r="12614" spans="1:6" x14ac:dyDescent="0.2">
      <c r="A12614" s="202" t="s">
        <v>20587</v>
      </c>
      <c r="B12614" s="203">
        <v>89.84</v>
      </c>
      <c r="D12614" s="53" t="s">
        <v>18932</v>
      </c>
      <c r="E12614" s="55" t="s">
        <v>18931</v>
      </c>
      <c r="F12614" s="53" t="s">
        <v>201</v>
      </c>
    </row>
    <row r="12615" spans="1:6" x14ac:dyDescent="0.2">
      <c r="A12615" s="202" t="s">
        <v>20589</v>
      </c>
      <c r="B12615" s="203">
        <v>89.84</v>
      </c>
      <c r="D12615" s="53" t="s">
        <v>18933</v>
      </c>
      <c r="E12615" s="55" t="s">
        <v>18934</v>
      </c>
      <c r="F12615" s="53" t="s">
        <v>1147</v>
      </c>
    </row>
    <row r="12616" spans="1:6" x14ac:dyDescent="0.2">
      <c r="A12616" s="202" t="s">
        <v>20590</v>
      </c>
      <c r="B12616" s="203">
        <v>14.28</v>
      </c>
      <c r="D12616" s="53" t="s">
        <v>18935</v>
      </c>
      <c r="E12616" s="55" t="s">
        <v>18934</v>
      </c>
      <c r="F12616" s="53" t="s">
        <v>1147</v>
      </c>
    </row>
    <row r="12617" spans="1:6" x14ac:dyDescent="0.2">
      <c r="A12617" s="202" t="s">
        <v>20592</v>
      </c>
      <c r="B12617" s="203">
        <v>14.28</v>
      </c>
      <c r="D12617" s="53" t="s">
        <v>18936</v>
      </c>
      <c r="E12617" s="55" t="s">
        <v>18937</v>
      </c>
      <c r="F12617" s="53" t="s">
        <v>1147</v>
      </c>
    </row>
    <row r="12618" spans="1:6" x14ac:dyDescent="0.2">
      <c r="A12618" s="202" t="s">
        <v>20593</v>
      </c>
      <c r="B12618" s="203">
        <v>26.06</v>
      </c>
      <c r="D12618" s="53" t="s">
        <v>18938</v>
      </c>
      <c r="E12618" s="55" t="s">
        <v>18937</v>
      </c>
      <c r="F12618" s="53" t="s">
        <v>1147</v>
      </c>
    </row>
    <row r="12619" spans="1:6" x14ac:dyDescent="0.2">
      <c r="A12619" s="202" t="s">
        <v>20595</v>
      </c>
      <c r="B12619" s="203">
        <v>26.06</v>
      </c>
      <c r="D12619" s="53" t="s">
        <v>18939</v>
      </c>
      <c r="E12619" s="55" t="s">
        <v>18940</v>
      </c>
      <c r="F12619" s="53" t="s">
        <v>1147</v>
      </c>
    </row>
    <row r="12620" spans="1:6" x14ac:dyDescent="0.2">
      <c r="A12620" s="202" t="s">
        <v>20596</v>
      </c>
      <c r="B12620" s="203">
        <v>41.1</v>
      </c>
      <c r="D12620" s="53" t="s">
        <v>18941</v>
      </c>
      <c r="E12620" s="55" t="s">
        <v>18940</v>
      </c>
      <c r="F12620" s="53" t="s">
        <v>1147</v>
      </c>
    </row>
    <row r="12621" spans="1:6" x14ac:dyDescent="0.2">
      <c r="A12621" s="202" t="s">
        <v>20598</v>
      </c>
      <c r="B12621" s="203">
        <v>41.1</v>
      </c>
      <c r="D12621" s="53" t="s">
        <v>18942</v>
      </c>
      <c r="E12621" s="55" t="s">
        <v>18943</v>
      </c>
      <c r="F12621" s="53" t="s">
        <v>1147</v>
      </c>
    </row>
    <row r="12622" spans="1:6" x14ac:dyDescent="0.2">
      <c r="A12622" s="202" t="s">
        <v>20599</v>
      </c>
      <c r="B12622" s="203">
        <v>20.58</v>
      </c>
      <c r="D12622" s="53" t="s">
        <v>18944</v>
      </c>
      <c r="E12622" s="55" t="s">
        <v>18943</v>
      </c>
      <c r="F12622" s="53" t="s">
        <v>1147</v>
      </c>
    </row>
    <row r="12623" spans="1:6" x14ac:dyDescent="0.2">
      <c r="A12623" s="202" t="s">
        <v>20601</v>
      </c>
      <c r="B12623" s="203">
        <v>20.58</v>
      </c>
      <c r="D12623" s="53" t="s">
        <v>18945</v>
      </c>
      <c r="E12623" s="55" t="s">
        <v>18946</v>
      </c>
      <c r="F12623" s="53" t="s">
        <v>1147</v>
      </c>
    </row>
    <row r="12624" spans="1:6" x14ac:dyDescent="0.2">
      <c r="A12624" s="202" t="s">
        <v>20602</v>
      </c>
      <c r="B12624" s="203">
        <v>7.5</v>
      </c>
      <c r="D12624" s="53" t="s">
        <v>18947</v>
      </c>
      <c r="E12624" s="55" t="s">
        <v>18946</v>
      </c>
      <c r="F12624" s="53" t="s">
        <v>1147</v>
      </c>
    </row>
    <row r="12625" spans="1:6" x14ac:dyDescent="0.2">
      <c r="A12625" s="202" t="s">
        <v>20604</v>
      </c>
      <c r="B12625" s="203">
        <v>7.2</v>
      </c>
      <c r="D12625" s="53" t="s">
        <v>18948</v>
      </c>
      <c r="E12625" s="55" t="s">
        <v>18949</v>
      </c>
      <c r="F12625" s="53" t="s">
        <v>1147</v>
      </c>
    </row>
    <row r="12626" spans="1:6" x14ac:dyDescent="0.2">
      <c r="A12626" s="202" t="s">
        <v>20605</v>
      </c>
      <c r="B12626" s="203">
        <v>3.86</v>
      </c>
      <c r="D12626" s="53" t="s">
        <v>18950</v>
      </c>
      <c r="E12626" s="55" t="s">
        <v>18949</v>
      </c>
      <c r="F12626" s="53" t="s">
        <v>1147</v>
      </c>
    </row>
    <row r="12627" spans="1:6" x14ac:dyDescent="0.2">
      <c r="A12627" s="202" t="s">
        <v>20607</v>
      </c>
      <c r="B12627" s="203">
        <v>3.56</v>
      </c>
      <c r="D12627" s="53" t="s">
        <v>18951</v>
      </c>
      <c r="E12627" s="55" t="s">
        <v>18952</v>
      </c>
      <c r="F12627" s="53" t="s">
        <v>1147</v>
      </c>
    </row>
    <row r="12628" spans="1:6" x14ac:dyDescent="0.2">
      <c r="A12628" s="202" t="s">
        <v>20608</v>
      </c>
      <c r="B12628" s="203">
        <v>1.03</v>
      </c>
      <c r="D12628" s="53" t="s">
        <v>18953</v>
      </c>
      <c r="E12628" s="55" t="s">
        <v>18952</v>
      </c>
      <c r="F12628" s="53" t="s">
        <v>1147</v>
      </c>
    </row>
    <row r="12629" spans="1:6" x14ac:dyDescent="0.2">
      <c r="A12629" s="202" t="s">
        <v>20610</v>
      </c>
      <c r="B12629" s="203">
        <v>1.03</v>
      </c>
      <c r="D12629" s="53" t="s">
        <v>18954</v>
      </c>
      <c r="E12629" s="55" t="s">
        <v>18955</v>
      </c>
      <c r="F12629" s="53" t="s">
        <v>1147</v>
      </c>
    </row>
    <row r="12630" spans="1:6" x14ac:dyDescent="0.2">
      <c r="A12630" s="202" t="s">
        <v>20611</v>
      </c>
      <c r="B12630" s="203">
        <v>14.72</v>
      </c>
      <c r="D12630" s="53" t="s">
        <v>18956</v>
      </c>
      <c r="E12630" s="55" t="s">
        <v>18955</v>
      </c>
      <c r="F12630" s="53" t="s">
        <v>1147</v>
      </c>
    </row>
    <row r="12631" spans="1:6" x14ac:dyDescent="0.2">
      <c r="A12631" s="202" t="s">
        <v>20613</v>
      </c>
      <c r="B12631" s="203">
        <v>14.72</v>
      </c>
      <c r="D12631" s="53" t="s">
        <v>18957</v>
      </c>
      <c r="E12631" s="55" t="s">
        <v>18958</v>
      </c>
      <c r="F12631" s="53" t="s">
        <v>1147</v>
      </c>
    </row>
    <row r="12632" spans="1:6" x14ac:dyDescent="0.2">
      <c r="A12632" s="202" t="s">
        <v>20614</v>
      </c>
      <c r="B12632" s="203">
        <v>102.84</v>
      </c>
      <c r="D12632" s="53" t="s">
        <v>18959</v>
      </c>
      <c r="E12632" s="55" t="s">
        <v>18958</v>
      </c>
      <c r="F12632" s="53" t="s">
        <v>1147</v>
      </c>
    </row>
    <row r="12633" spans="1:6" x14ac:dyDescent="0.2">
      <c r="A12633" s="202" t="s">
        <v>20616</v>
      </c>
      <c r="B12633" s="203">
        <v>102.84</v>
      </c>
      <c r="D12633" s="53" t="s">
        <v>18960</v>
      </c>
      <c r="E12633" s="55" t="s">
        <v>18961</v>
      </c>
      <c r="F12633" s="53" t="s">
        <v>1147</v>
      </c>
    </row>
    <row r="12634" spans="1:6" x14ac:dyDescent="0.2">
      <c r="A12634" s="202" t="s">
        <v>20617</v>
      </c>
      <c r="B12634" s="203">
        <v>408.66</v>
      </c>
      <c r="D12634" s="53" t="s">
        <v>18962</v>
      </c>
      <c r="E12634" s="55" t="s">
        <v>18961</v>
      </c>
      <c r="F12634" s="53" t="s">
        <v>1147</v>
      </c>
    </row>
    <row r="12635" spans="1:6" x14ac:dyDescent="0.2">
      <c r="A12635" s="202" t="s">
        <v>20619</v>
      </c>
      <c r="B12635" s="203">
        <v>405.22</v>
      </c>
      <c r="D12635" s="53" t="s">
        <v>18963</v>
      </c>
      <c r="E12635" s="55" t="s">
        <v>18964</v>
      </c>
      <c r="F12635" s="53" t="s">
        <v>1147</v>
      </c>
    </row>
    <row r="12636" spans="1:6" x14ac:dyDescent="0.2">
      <c r="A12636" s="202" t="s">
        <v>20620</v>
      </c>
      <c r="B12636" s="203">
        <v>872.37</v>
      </c>
      <c r="D12636" s="53" t="s">
        <v>18965</v>
      </c>
      <c r="E12636" s="55" t="s">
        <v>18964</v>
      </c>
      <c r="F12636" s="53" t="s">
        <v>1147</v>
      </c>
    </row>
    <row r="12637" spans="1:6" x14ac:dyDescent="0.2">
      <c r="A12637" s="202" t="s">
        <v>20622</v>
      </c>
      <c r="B12637" s="203">
        <v>864.54</v>
      </c>
      <c r="D12637" s="53" t="s">
        <v>18966</v>
      </c>
      <c r="E12637" s="55" t="s">
        <v>18967</v>
      </c>
      <c r="F12637" s="53" t="s">
        <v>1147</v>
      </c>
    </row>
    <row r="12638" spans="1:6" x14ac:dyDescent="0.2">
      <c r="A12638" s="202" t="s">
        <v>20623</v>
      </c>
      <c r="B12638" s="203">
        <v>989.08</v>
      </c>
      <c r="D12638" s="53" t="s">
        <v>18968</v>
      </c>
      <c r="E12638" s="55" t="s">
        <v>18967</v>
      </c>
      <c r="F12638" s="53" t="s">
        <v>1147</v>
      </c>
    </row>
    <row r="12639" spans="1:6" x14ac:dyDescent="0.2">
      <c r="A12639" s="202" t="s">
        <v>20625</v>
      </c>
      <c r="B12639" s="203">
        <v>917.6</v>
      </c>
      <c r="D12639" s="53" t="s">
        <v>18969</v>
      </c>
      <c r="E12639" s="55" t="s">
        <v>18970</v>
      </c>
      <c r="F12639" s="53" t="s">
        <v>1147</v>
      </c>
    </row>
    <row r="12640" spans="1:6" x14ac:dyDescent="0.2">
      <c r="A12640" s="202" t="s">
        <v>20626</v>
      </c>
      <c r="B12640" s="203">
        <v>1462.92</v>
      </c>
      <c r="D12640" s="53" t="s">
        <v>18971</v>
      </c>
      <c r="E12640" s="55" t="s">
        <v>18970</v>
      </c>
      <c r="F12640" s="53" t="s">
        <v>1147</v>
      </c>
    </row>
    <row r="12641" spans="1:6" x14ac:dyDescent="0.2">
      <c r="A12641" s="202" t="s">
        <v>20628</v>
      </c>
      <c r="B12641" s="203">
        <v>1354.4</v>
      </c>
      <c r="D12641" s="53" t="s">
        <v>18972</v>
      </c>
      <c r="E12641" s="55" t="s">
        <v>18973</v>
      </c>
      <c r="F12641" s="53" t="s">
        <v>1147</v>
      </c>
    </row>
    <row r="12642" spans="1:6" x14ac:dyDescent="0.2">
      <c r="A12642" s="202" t="s">
        <v>20629</v>
      </c>
      <c r="B12642" s="203">
        <v>1471.33</v>
      </c>
      <c r="D12642" s="53" t="s">
        <v>18974</v>
      </c>
      <c r="E12642" s="55" t="s">
        <v>18973</v>
      </c>
      <c r="F12642" s="53" t="s">
        <v>1147</v>
      </c>
    </row>
    <row r="12643" spans="1:6" x14ac:dyDescent="0.2">
      <c r="A12643" s="202" t="s">
        <v>20631</v>
      </c>
      <c r="B12643" s="203">
        <v>1362.81</v>
      </c>
      <c r="D12643" s="53" t="s">
        <v>18975</v>
      </c>
      <c r="E12643" s="55" t="s">
        <v>18976</v>
      </c>
      <c r="F12643" s="53" t="s">
        <v>1147</v>
      </c>
    </row>
    <row r="12644" spans="1:6" x14ac:dyDescent="0.2">
      <c r="A12644" s="202" t="s">
        <v>20632</v>
      </c>
      <c r="B12644" s="203">
        <v>1843.44</v>
      </c>
      <c r="D12644" s="53" t="s">
        <v>18977</v>
      </c>
      <c r="E12644" s="55" t="s">
        <v>18976</v>
      </c>
      <c r="F12644" s="53" t="s">
        <v>1147</v>
      </c>
    </row>
    <row r="12645" spans="1:6" x14ac:dyDescent="0.2">
      <c r="A12645" s="202" t="s">
        <v>20634</v>
      </c>
      <c r="B12645" s="203">
        <v>1700.48</v>
      </c>
      <c r="D12645" s="53" t="s">
        <v>18978</v>
      </c>
      <c r="E12645" s="55" t="s">
        <v>18979</v>
      </c>
      <c r="F12645" s="53" t="s">
        <v>1147</v>
      </c>
    </row>
    <row r="12646" spans="1:6" x14ac:dyDescent="0.2">
      <c r="A12646" s="202" t="s">
        <v>20635</v>
      </c>
      <c r="B12646" s="203">
        <v>2791.13</v>
      </c>
      <c r="D12646" s="53" t="s">
        <v>18980</v>
      </c>
      <c r="E12646" s="55" t="s">
        <v>18979</v>
      </c>
      <c r="F12646" s="53" t="s">
        <v>1147</v>
      </c>
    </row>
    <row r="12647" spans="1:6" x14ac:dyDescent="0.2">
      <c r="A12647" s="202" t="s">
        <v>20637</v>
      </c>
      <c r="B12647" s="203">
        <v>2574.1</v>
      </c>
      <c r="D12647" s="53" t="s">
        <v>18981</v>
      </c>
      <c r="E12647" s="55" t="s">
        <v>18982</v>
      </c>
      <c r="F12647" s="53" t="s">
        <v>1147</v>
      </c>
    </row>
    <row r="12648" spans="1:6" x14ac:dyDescent="0.2">
      <c r="A12648" s="202" t="s">
        <v>20638</v>
      </c>
      <c r="B12648" s="203">
        <v>2807.95</v>
      </c>
      <c r="D12648" s="53" t="s">
        <v>18983</v>
      </c>
      <c r="E12648" s="55" t="s">
        <v>18982</v>
      </c>
      <c r="F12648" s="53" t="s">
        <v>1147</v>
      </c>
    </row>
    <row r="12649" spans="1:6" x14ac:dyDescent="0.2">
      <c r="A12649" s="202" t="s">
        <v>20640</v>
      </c>
      <c r="B12649" s="203">
        <v>2590.92</v>
      </c>
      <c r="D12649" s="53" t="s">
        <v>18984</v>
      </c>
      <c r="E12649" s="55" t="s">
        <v>18985</v>
      </c>
      <c r="F12649" s="53" t="s">
        <v>1147</v>
      </c>
    </row>
    <row r="12650" spans="1:6" x14ac:dyDescent="0.2">
      <c r="A12650" s="202" t="s">
        <v>20641</v>
      </c>
      <c r="B12650" s="203">
        <v>878.94</v>
      </c>
      <c r="D12650" s="53" t="s">
        <v>18986</v>
      </c>
      <c r="E12650" s="55" t="s">
        <v>18985</v>
      </c>
      <c r="F12650" s="53" t="s">
        <v>1147</v>
      </c>
    </row>
    <row r="12651" spans="1:6" x14ac:dyDescent="0.2">
      <c r="A12651" s="202" t="s">
        <v>20643</v>
      </c>
      <c r="B12651" s="203">
        <v>816.85</v>
      </c>
      <c r="D12651" s="53" t="s">
        <v>18987</v>
      </c>
      <c r="E12651" s="55" t="s">
        <v>18988</v>
      </c>
      <c r="F12651" s="53" t="s">
        <v>201</v>
      </c>
    </row>
    <row r="12652" spans="1:6" x14ac:dyDescent="0.2">
      <c r="A12652" s="202" t="s">
        <v>20644</v>
      </c>
      <c r="B12652" s="203">
        <v>3266.39</v>
      </c>
      <c r="D12652" s="53" t="s">
        <v>18989</v>
      </c>
      <c r="E12652" s="55" t="s">
        <v>18988</v>
      </c>
      <c r="F12652" s="53" t="s">
        <v>201</v>
      </c>
    </row>
    <row r="12653" spans="1:6" x14ac:dyDescent="0.2">
      <c r="A12653" s="202" t="s">
        <v>20646</v>
      </c>
      <c r="B12653" s="203">
        <v>3241.34</v>
      </c>
      <c r="D12653" s="53" t="s">
        <v>18990</v>
      </c>
      <c r="E12653" s="55" t="s">
        <v>18991</v>
      </c>
      <c r="F12653" s="53" t="s">
        <v>201</v>
      </c>
    </row>
    <row r="12654" spans="1:6" x14ac:dyDescent="0.2">
      <c r="A12654" s="202" t="s">
        <v>20647</v>
      </c>
      <c r="B12654" s="203">
        <v>2612.4</v>
      </c>
      <c r="D12654" s="53" t="s">
        <v>18992</v>
      </c>
      <c r="E12654" s="55" t="s">
        <v>18991</v>
      </c>
      <c r="F12654" s="53" t="s">
        <v>201</v>
      </c>
    </row>
    <row r="12655" spans="1:6" x14ac:dyDescent="0.2">
      <c r="A12655" s="202" t="s">
        <v>20649</v>
      </c>
      <c r="B12655" s="203">
        <v>2587.35</v>
      </c>
      <c r="D12655" s="53" t="s">
        <v>18993</v>
      </c>
      <c r="E12655" s="55" t="s">
        <v>18994</v>
      </c>
      <c r="F12655" s="53" t="s">
        <v>201</v>
      </c>
    </row>
    <row r="12656" spans="1:6" x14ac:dyDescent="0.2">
      <c r="A12656" s="202" t="s">
        <v>20650</v>
      </c>
      <c r="B12656" s="203">
        <v>2120.86</v>
      </c>
      <c r="D12656" s="53" t="s">
        <v>18995</v>
      </c>
      <c r="E12656" s="55" t="s">
        <v>18994</v>
      </c>
      <c r="F12656" s="53" t="s">
        <v>201</v>
      </c>
    </row>
    <row r="12657" spans="1:6" x14ac:dyDescent="0.2">
      <c r="A12657" s="202" t="s">
        <v>20652</v>
      </c>
      <c r="B12657" s="203">
        <v>2095.81</v>
      </c>
      <c r="D12657" s="53" t="s">
        <v>18996</v>
      </c>
      <c r="E12657" s="55" t="s">
        <v>18997</v>
      </c>
      <c r="F12657" s="53" t="s">
        <v>201</v>
      </c>
    </row>
    <row r="12658" spans="1:6" x14ac:dyDescent="0.2">
      <c r="A12658" s="202" t="s">
        <v>20653</v>
      </c>
      <c r="B12658" s="203">
        <v>798.13</v>
      </c>
      <c r="D12658" s="53" t="s">
        <v>18998</v>
      </c>
      <c r="E12658" s="55" t="s">
        <v>18997</v>
      </c>
      <c r="F12658" s="53" t="s">
        <v>201</v>
      </c>
    </row>
    <row r="12659" spans="1:6" x14ac:dyDescent="0.2">
      <c r="A12659" s="202" t="s">
        <v>20655</v>
      </c>
      <c r="B12659" s="203">
        <v>736.04</v>
      </c>
      <c r="D12659" s="53" t="s">
        <v>18999</v>
      </c>
      <c r="E12659" s="55" t="s">
        <v>19000</v>
      </c>
      <c r="F12659" s="53" t="s">
        <v>1147</v>
      </c>
    </row>
    <row r="12660" spans="1:6" x14ac:dyDescent="0.2">
      <c r="A12660" s="202" t="s">
        <v>20656</v>
      </c>
      <c r="B12660" s="203">
        <v>204.91</v>
      </c>
      <c r="D12660" s="53" t="s">
        <v>19001</v>
      </c>
      <c r="E12660" s="55" t="s">
        <v>19000</v>
      </c>
      <c r="F12660" s="53" t="s">
        <v>1147</v>
      </c>
    </row>
    <row r="12661" spans="1:6" x14ac:dyDescent="0.2">
      <c r="A12661" s="202" t="s">
        <v>20658</v>
      </c>
      <c r="B12661" s="203">
        <v>189.99</v>
      </c>
      <c r="D12661" s="53" t="s">
        <v>19002</v>
      </c>
      <c r="E12661" s="55" t="s">
        <v>19003</v>
      </c>
      <c r="F12661" s="53" t="s">
        <v>1147</v>
      </c>
    </row>
    <row r="12662" spans="1:6" x14ac:dyDescent="0.2">
      <c r="A12662" s="202" t="s">
        <v>20659</v>
      </c>
      <c r="B12662" s="203">
        <v>239.01</v>
      </c>
      <c r="D12662" s="53" t="s">
        <v>19004</v>
      </c>
      <c r="E12662" s="55" t="s">
        <v>19003</v>
      </c>
      <c r="F12662" s="53" t="s">
        <v>1147</v>
      </c>
    </row>
    <row r="12663" spans="1:6" x14ac:dyDescent="0.2">
      <c r="A12663" s="202" t="s">
        <v>20661</v>
      </c>
      <c r="B12663" s="203">
        <v>222.16</v>
      </c>
      <c r="D12663" s="53" t="s">
        <v>19005</v>
      </c>
      <c r="E12663" s="55" t="s">
        <v>19006</v>
      </c>
      <c r="F12663" s="53" t="s">
        <v>201</v>
      </c>
    </row>
    <row r="12664" spans="1:6" x14ac:dyDescent="0.2">
      <c r="A12664" s="202" t="s">
        <v>20662</v>
      </c>
      <c r="B12664" s="203">
        <v>272.77</v>
      </c>
      <c r="D12664" s="53" t="s">
        <v>19007</v>
      </c>
      <c r="E12664" s="55" t="s">
        <v>19006</v>
      </c>
      <c r="F12664" s="53" t="s">
        <v>201</v>
      </c>
    </row>
    <row r="12665" spans="1:6" x14ac:dyDescent="0.2">
      <c r="A12665" s="202" t="s">
        <v>20664</v>
      </c>
      <c r="B12665" s="203">
        <v>254</v>
      </c>
      <c r="D12665" s="53" t="s">
        <v>19008</v>
      </c>
      <c r="E12665" s="55" t="s">
        <v>19009</v>
      </c>
      <c r="F12665" s="53" t="s">
        <v>201</v>
      </c>
    </row>
    <row r="12666" spans="1:6" x14ac:dyDescent="0.2">
      <c r="A12666" s="202" t="s">
        <v>20665</v>
      </c>
      <c r="B12666" s="203">
        <v>2132.5300000000002</v>
      </c>
      <c r="D12666" s="53" t="s">
        <v>19010</v>
      </c>
      <c r="E12666" s="55" t="s">
        <v>19009</v>
      </c>
      <c r="F12666" s="53" t="s">
        <v>201</v>
      </c>
    </row>
    <row r="12667" spans="1:6" x14ac:dyDescent="0.2">
      <c r="A12667" s="202" t="s">
        <v>20667</v>
      </c>
      <c r="B12667" s="203">
        <v>2052.35</v>
      </c>
      <c r="D12667" s="53" t="s">
        <v>19011</v>
      </c>
      <c r="E12667" s="55" t="s">
        <v>19012</v>
      </c>
      <c r="F12667" s="53" t="s">
        <v>1147</v>
      </c>
    </row>
    <row r="12668" spans="1:6" x14ac:dyDescent="0.2">
      <c r="A12668" s="202" t="s">
        <v>20668</v>
      </c>
      <c r="B12668" s="203">
        <v>2342.88</v>
      </c>
      <c r="D12668" s="53" t="s">
        <v>19013</v>
      </c>
      <c r="E12668" s="55" t="s">
        <v>19012</v>
      </c>
      <c r="F12668" s="53" t="s">
        <v>1147</v>
      </c>
    </row>
    <row r="12669" spans="1:6" x14ac:dyDescent="0.2">
      <c r="A12669" s="202" t="s">
        <v>20670</v>
      </c>
      <c r="B12669" s="203">
        <v>2256.44</v>
      </c>
      <c r="D12669" s="53" t="s">
        <v>19014</v>
      </c>
      <c r="E12669" s="55" t="s">
        <v>19015</v>
      </c>
      <c r="F12669" s="53" t="s">
        <v>1147</v>
      </c>
    </row>
    <row r="12670" spans="1:6" x14ac:dyDescent="0.2">
      <c r="A12670" s="202" t="s">
        <v>20671</v>
      </c>
      <c r="B12670" s="203">
        <v>748.4</v>
      </c>
      <c r="D12670" s="53" t="s">
        <v>19016</v>
      </c>
      <c r="E12670" s="55" t="s">
        <v>19015</v>
      </c>
      <c r="F12670" s="53" t="s">
        <v>1147</v>
      </c>
    </row>
    <row r="12671" spans="1:6" x14ac:dyDescent="0.2">
      <c r="A12671" s="202" t="s">
        <v>20673</v>
      </c>
      <c r="B12671" s="203">
        <v>712.06</v>
      </c>
      <c r="D12671" s="53" t="s">
        <v>19017</v>
      </c>
      <c r="E12671" s="55" t="s">
        <v>19018</v>
      </c>
      <c r="F12671" s="53" t="s">
        <v>1147</v>
      </c>
    </row>
    <row r="12672" spans="1:6" x14ac:dyDescent="0.2">
      <c r="A12672" s="202" t="s">
        <v>20674</v>
      </c>
      <c r="B12672" s="203">
        <v>840.22</v>
      </c>
      <c r="D12672" s="53" t="s">
        <v>19019</v>
      </c>
      <c r="E12672" s="55" t="s">
        <v>19018</v>
      </c>
      <c r="F12672" s="53" t="s">
        <v>1147</v>
      </c>
    </row>
    <row r="12673" spans="1:6" x14ac:dyDescent="0.2">
      <c r="A12673" s="202" t="s">
        <v>20676</v>
      </c>
      <c r="B12673" s="203">
        <v>768.74</v>
      </c>
      <c r="D12673" s="53" t="s">
        <v>19020</v>
      </c>
      <c r="E12673" s="55" t="s">
        <v>19021</v>
      </c>
      <c r="F12673" s="53" t="s">
        <v>1147</v>
      </c>
    </row>
    <row r="12674" spans="1:6" x14ac:dyDescent="0.2">
      <c r="A12674" s="202" t="s">
        <v>20677</v>
      </c>
      <c r="B12674" s="203">
        <v>1311.47</v>
      </c>
      <c r="D12674" s="53" t="s">
        <v>19022</v>
      </c>
      <c r="E12674" s="55" t="s">
        <v>19021</v>
      </c>
      <c r="F12674" s="53" t="s">
        <v>1147</v>
      </c>
    </row>
    <row r="12675" spans="1:6" x14ac:dyDescent="0.2">
      <c r="A12675" s="202" t="s">
        <v>20679</v>
      </c>
      <c r="B12675" s="203">
        <v>1202.95</v>
      </c>
      <c r="D12675" s="53" t="s">
        <v>19023</v>
      </c>
      <c r="E12675" s="55" t="s">
        <v>19024</v>
      </c>
      <c r="F12675" s="53" t="s">
        <v>1147</v>
      </c>
    </row>
    <row r="12676" spans="1:6" x14ac:dyDescent="0.2">
      <c r="A12676" s="202" t="s">
        <v>20680</v>
      </c>
      <c r="B12676" s="203">
        <v>1317.28</v>
      </c>
      <c r="D12676" s="53" t="s">
        <v>19025</v>
      </c>
      <c r="E12676" s="55" t="s">
        <v>19024</v>
      </c>
      <c r="F12676" s="53" t="s">
        <v>1147</v>
      </c>
    </row>
    <row r="12677" spans="1:6" x14ac:dyDescent="0.2">
      <c r="A12677" s="202" t="s">
        <v>20682</v>
      </c>
      <c r="B12677" s="203">
        <v>1208.76</v>
      </c>
      <c r="D12677" s="53" t="s">
        <v>19026</v>
      </c>
      <c r="E12677" s="55" t="s">
        <v>19027</v>
      </c>
      <c r="F12677" s="53" t="s">
        <v>1147</v>
      </c>
    </row>
    <row r="12678" spans="1:6" x14ac:dyDescent="0.2">
      <c r="A12678" s="202" t="s">
        <v>20683</v>
      </c>
      <c r="B12678" s="203">
        <v>63.17</v>
      </c>
      <c r="D12678" s="53" t="s">
        <v>19028</v>
      </c>
      <c r="E12678" s="55" t="s">
        <v>19027</v>
      </c>
      <c r="F12678" s="53" t="s">
        <v>1147</v>
      </c>
    </row>
    <row r="12679" spans="1:6" x14ac:dyDescent="0.2">
      <c r="A12679" s="202" t="s">
        <v>20685</v>
      </c>
      <c r="B12679" s="203">
        <v>54.73</v>
      </c>
      <c r="D12679" s="53" t="s">
        <v>19029</v>
      </c>
      <c r="E12679" s="55" t="s">
        <v>19030</v>
      </c>
      <c r="F12679" s="53" t="s">
        <v>1147</v>
      </c>
    </row>
    <row r="12680" spans="1:6" x14ac:dyDescent="0.2">
      <c r="A12680" s="202" t="s">
        <v>20686</v>
      </c>
      <c r="B12680" s="203">
        <v>57.55</v>
      </c>
      <c r="D12680" s="53" t="s">
        <v>19031</v>
      </c>
      <c r="E12680" s="55" t="s">
        <v>19030</v>
      </c>
      <c r="F12680" s="53" t="s">
        <v>1147</v>
      </c>
    </row>
    <row r="12681" spans="1:6" x14ac:dyDescent="0.2">
      <c r="A12681" s="202" t="s">
        <v>20688</v>
      </c>
      <c r="B12681" s="203">
        <v>49.87</v>
      </c>
      <c r="D12681" s="53" t="s">
        <v>19032</v>
      </c>
      <c r="E12681" s="55" t="s">
        <v>19033</v>
      </c>
      <c r="F12681" s="53" t="s">
        <v>1147</v>
      </c>
    </row>
    <row r="12682" spans="1:6" x14ac:dyDescent="0.2">
      <c r="A12682" s="202" t="s">
        <v>20689</v>
      </c>
      <c r="B12682" s="203">
        <v>52.22</v>
      </c>
      <c r="D12682" s="53" t="s">
        <v>19034</v>
      </c>
      <c r="E12682" s="55" t="s">
        <v>19033</v>
      </c>
      <c r="F12682" s="53" t="s">
        <v>1147</v>
      </c>
    </row>
    <row r="12683" spans="1:6" x14ac:dyDescent="0.2">
      <c r="A12683" s="202" t="s">
        <v>20691</v>
      </c>
      <c r="B12683" s="203">
        <v>45.25</v>
      </c>
      <c r="D12683" s="53" t="s">
        <v>19035</v>
      </c>
      <c r="E12683" s="55" t="s">
        <v>19036</v>
      </c>
      <c r="F12683" s="53" t="s">
        <v>1147</v>
      </c>
    </row>
    <row r="12684" spans="1:6" x14ac:dyDescent="0.2">
      <c r="A12684" s="202" t="s">
        <v>20692</v>
      </c>
      <c r="B12684" s="203">
        <v>25.27</v>
      </c>
      <c r="D12684" s="53" t="s">
        <v>19037</v>
      </c>
      <c r="E12684" s="55" t="s">
        <v>19036</v>
      </c>
      <c r="F12684" s="53" t="s">
        <v>1147</v>
      </c>
    </row>
    <row r="12685" spans="1:6" x14ac:dyDescent="0.2">
      <c r="A12685" s="202" t="s">
        <v>20694</v>
      </c>
      <c r="B12685" s="203">
        <v>21.89</v>
      </c>
      <c r="D12685" s="53" t="s">
        <v>19038</v>
      </c>
      <c r="E12685" s="55" t="s">
        <v>19039</v>
      </c>
      <c r="F12685" s="53" t="s">
        <v>1147</v>
      </c>
    </row>
    <row r="12686" spans="1:6" x14ac:dyDescent="0.2">
      <c r="A12686" s="202" t="s">
        <v>20695</v>
      </c>
      <c r="B12686" s="203">
        <v>23.02</v>
      </c>
      <c r="D12686" s="53" t="s">
        <v>19040</v>
      </c>
      <c r="E12686" s="55" t="s">
        <v>19039</v>
      </c>
      <c r="F12686" s="53" t="s">
        <v>1147</v>
      </c>
    </row>
    <row r="12687" spans="1:6" x14ac:dyDescent="0.2">
      <c r="A12687" s="202" t="s">
        <v>20697</v>
      </c>
      <c r="B12687" s="203">
        <v>19.940000000000001</v>
      </c>
      <c r="D12687" s="53" t="s">
        <v>19041</v>
      </c>
      <c r="E12687" s="55" t="s">
        <v>19042</v>
      </c>
      <c r="F12687" s="53" t="s">
        <v>1147</v>
      </c>
    </row>
    <row r="12688" spans="1:6" x14ac:dyDescent="0.2">
      <c r="A12688" s="202" t="s">
        <v>20698</v>
      </c>
      <c r="B12688" s="203">
        <v>20.77</v>
      </c>
      <c r="D12688" s="53" t="s">
        <v>19043</v>
      </c>
      <c r="E12688" s="55" t="s">
        <v>19042</v>
      </c>
      <c r="F12688" s="53" t="s">
        <v>1147</v>
      </c>
    </row>
    <row r="12689" spans="1:6" x14ac:dyDescent="0.2">
      <c r="A12689" s="202" t="s">
        <v>20700</v>
      </c>
      <c r="B12689" s="203">
        <v>18</v>
      </c>
      <c r="D12689" s="53" t="s">
        <v>19044</v>
      </c>
      <c r="E12689" s="55" t="s">
        <v>19045</v>
      </c>
      <c r="F12689" s="53" t="s">
        <v>1147</v>
      </c>
    </row>
    <row r="12690" spans="1:6" x14ac:dyDescent="0.2">
      <c r="A12690" s="202" t="s">
        <v>20701</v>
      </c>
      <c r="B12690" s="203">
        <v>21.05</v>
      </c>
      <c r="D12690" s="53" t="s">
        <v>19046</v>
      </c>
      <c r="E12690" s="55" t="s">
        <v>19045</v>
      </c>
      <c r="F12690" s="53" t="s">
        <v>1147</v>
      </c>
    </row>
    <row r="12691" spans="1:6" x14ac:dyDescent="0.2">
      <c r="A12691" s="202" t="s">
        <v>20703</v>
      </c>
      <c r="B12691" s="203">
        <v>18.239999999999998</v>
      </c>
      <c r="D12691" s="53" t="s">
        <v>19047</v>
      </c>
      <c r="E12691" s="55" t="s">
        <v>19048</v>
      </c>
      <c r="F12691" s="53" t="s">
        <v>1147</v>
      </c>
    </row>
    <row r="12692" spans="1:6" x14ac:dyDescent="0.2">
      <c r="A12692" s="202" t="s">
        <v>20704</v>
      </c>
      <c r="B12692" s="203">
        <v>16.84</v>
      </c>
      <c r="D12692" s="53" t="s">
        <v>19049</v>
      </c>
      <c r="E12692" s="55" t="s">
        <v>19048</v>
      </c>
      <c r="F12692" s="53" t="s">
        <v>1147</v>
      </c>
    </row>
    <row r="12693" spans="1:6" x14ac:dyDescent="0.2">
      <c r="A12693" s="202" t="s">
        <v>20706</v>
      </c>
      <c r="B12693" s="203">
        <v>14.59</v>
      </c>
      <c r="D12693" s="53" t="s">
        <v>19050</v>
      </c>
      <c r="E12693" s="55" t="s">
        <v>19051</v>
      </c>
      <c r="F12693" s="53" t="s">
        <v>1147</v>
      </c>
    </row>
    <row r="12694" spans="1:6" x14ac:dyDescent="0.2">
      <c r="A12694" s="202" t="s">
        <v>20707</v>
      </c>
      <c r="B12694" s="203">
        <v>12.63</v>
      </c>
      <c r="D12694" s="53" t="s">
        <v>19052</v>
      </c>
      <c r="E12694" s="55" t="s">
        <v>19051</v>
      </c>
      <c r="F12694" s="53" t="s">
        <v>1147</v>
      </c>
    </row>
    <row r="12695" spans="1:6" x14ac:dyDescent="0.2">
      <c r="A12695" s="202" t="s">
        <v>20709</v>
      </c>
      <c r="B12695" s="203">
        <v>10.94</v>
      </c>
      <c r="D12695" s="53" t="s">
        <v>19053</v>
      </c>
      <c r="E12695" s="55" t="s">
        <v>19054</v>
      </c>
      <c r="F12695" s="53" t="s">
        <v>1147</v>
      </c>
    </row>
    <row r="12696" spans="1:6" x14ac:dyDescent="0.2">
      <c r="A12696" s="202" t="s">
        <v>20710</v>
      </c>
      <c r="B12696" s="203">
        <v>9.82</v>
      </c>
      <c r="D12696" s="53" t="s">
        <v>19055</v>
      </c>
      <c r="E12696" s="55" t="s">
        <v>19054</v>
      </c>
      <c r="F12696" s="53" t="s">
        <v>1147</v>
      </c>
    </row>
    <row r="12697" spans="1:6" x14ac:dyDescent="0.2">
      <c r="A12697" s="202" t="s">
        <v>20712</v>
      </c>
      <c r="B12697" s="203">
        <v>8.51</v>
      </c>
      <c r="D12697" s="53" t="s">
        <v>19056</v>
      </c>
      <c r="E12697" s="55" t="s">
        <v>19057</v>
      </c>
      <c r="F12697" s="53" t="s">
        <v>83</v>
      </c>
    </row>
    <row r="12698" spans="1:6" x14ac:dyDescent="0.2">
      <c r="A12698" s="202" t="s">
        <v>20713</v>
      </c>
      <c r="B12698" s="203">
        <v>8.42</v>
      </c>
      <c r="D12698" s="53" t="s">
        <v>19058</v>
      </c>
      <c r="E12698" s="55" t="s">
        <v>19057</v>
      </c>
      <c r="F12698" s="53" t="s">
        <v>83</v>
      </c>
    </row>
    <row r="12699" spans="1:6" x14ac:dyDescent="0.2">
      <c r="A12699" s="202" t="s">
        <v>20715</v>
      </c>
      <c r="B12699" s="203">
        <v>7.29</v>
      </c>
      <c r="D12699" s="53" t="s">
        <v>19059</v>
      </c>
      <c r="E12699" s="55" t="s">
        <v>19060</v>
      </c>
      <c r="F12699" s="53" t="s">
        <v>83</v>
      </c>
    </row>
    <row r="12700" spans="1:6" x14ac:dyDescent="0.2">
      <c r="A12700" s="202" t="s">
        <v>20716</v>
      </c>
      <c r="B12700" s="203">
        <v>7.01</v>
      </c>
      <c r="D12700" s="53" t="s">
        <v>19061</v>
      </c>
      <c r="E12700" s="55" t="s">
        <v>19060</v>
      </c>
      <c r="F12700" s="53" t="s">
        <v>83</v>
      </c>
    </row>
    <row r="12701" spans="1:6" x14ac:dyDescent="0.2">
      <c r="A12701" s="202" t="s">
        <v>20718</v>
      </c>
      <c r="B12701" s="203">
        <v>6.08</v>
      </c>
      <c r="D12701" s="53" t="s">
        <v>19062</v>
      </c>
      <c r="E12701" s="55" t="s">
        <v>19063</v>
      </c>
      <c r="F12701" s="53" t="s">
        <v>83</v>
      </c>
    </row>
    <row r="12702" spans="1:6" x14ac:dyDescent="0.2">
      <c r="A12702" s="202" t="s">
        <v>20719</v>
      </c>
      <c r="B12702" s="203">
        <v>14.03</v>
      </c>
      <c r="D12702" s="53" t="s">
        <v>19064</v>
      </c>
      <c r="E12702" s="55" t="s">
        <v>19063</v>
      </c>
      <c r="F12702" s="53" t="s">
        <v>83</v>
      </c>
    </row>
    <row r="12703" spans="1:6" x14ac:dyDescent="0.2">
      <c r="A12703" s="202" t="s">
        <v>20721</v>
      </c>
      <c r="B12703" s="203">
        <v>12.16</v>
      </c>
      <c r="D12703" s="53" t="s">
        <v>19065</v>
      </c>
      <c r="E12703" s="55" t="s">
        <v>19066</v>
      </c>
      <c r="F12703" s="53" t="s">
        <v>83</v>
      </c>
    </row>
    <row r="12704" spans="1:6" x14ac:dyDescent="0.2">
      <c r="A12704" s="202" t="s">
        <v>20722</v>
      </c>
      <c r="B12704" s="203">
        <v>63.17</v>
      </c>
      <c r="D12704" s="53" t="s">
        <v>19067</v>
      </c>
      <c r="E12704" s="55" t="s">
        <v>19066</v>
      </c>
      <c r="F12704" s="53" t="s">
        <v>83</v>
      </c>
    </row>
    <row r="12705" spans="1:6" x14ac:dyDescent="0.2">
      <c r="A12705" s="202" t="s">
        <v>20724</v>
      </c>
      <c r="B12705" s="203">
        <v>54.73</v>
      </c>
      <c r="D12705" s="53" t="s">
        <v>19068</v>
      </c>
      <c r="E12705" s="55" t="s">
        <v>19069</v>
      </c>
      <c r="F12705" s="53" t="s">
        <v>83</v>
      </c>
    </row>
    <row r="12706" spans="1:6" x14ac:dyDescent="0.2">
      <c r="A12706" s="202" t="s">
        <v>20725</v>
      </c>
      <c r="B12706" s="203">
        <v>47.73</v>
      </c>
      <c r="D12706" s="53" t="s">
        <v>19070</v>
      </c>
      <c r="E12706" s="55" t="s">
        <v>19069</v>
      </c>
      <c r="F12706" s="53" t="s">
        <v>83</v>
      </c>
    </row>
    <row r="12707" spans="1:6" x14ac:dyDescent="0.2">
      <c r="A12707" s="202" t="s">
        <v>20727</v>
      </c>
      <c r="B12707" s="203">
        <v>41.35</v>
      </c>
      <c r="D12707" s="53" t="s">
        <v>19071</v>
      </c>
      <c r="E12707" s="55" t="s">
        <v>19072</v>
      </c>
      <c r="F12707" s="53" t="s">
        <v>83</v>
      </c>
    </row>
    <row r="12708" spans="1:6" x14ac:dyDescent="0.2">
      <c r="A12708" s="202" t="s">
        <v>20728</v>
      </c>
      <c r="B12708" s="203">
        <v>98.27</v>
      </c>
      <c r="D12708" s="53" t="s">
        <v>19073</v>
      </c>
      <c r="E12708" s="55" t="s">
        <v>19072</v>
      </c>
      <c r="F12708" s="53" t="s">
        <v>83</v>
      </c>
    </row>
    <row r="12709" spans="1:6" x14ac:dyDescent="0.2">
      <c r="A12709" s="202" t="s">
        <v>20730</v>
      </c>
      <c r="B12709" s="203">
        <v>85.15</v>
      </c>
      <c r="D12709" s="53" t="s">
        <v>19074</v>
      </c>
      <c r="E12709" s="55" t="s">
        <v>19075</v>
      </c>
      <c r="F12709" s="53" t="s">
        <v>83</v>
      </c>
    </row>
    <row r="12710" spans="1:6" x14ac:dyDescent="0.2">
      <c r="A12710" s="202" t="s">
        <v>20731</v>
      </c>
      <c r="B12710" s="203">
        <v>7.01</v>
      </c>
      <c r="D12710" s="53" t="s">
        <v>19076</v>
      </c>
      <c r="E12710" s="55" t="s">
        <v>19075</v>
      </c>
      <c r="F12710" s="53" t="s">
        <v>83</v>
      </c>
    </row>
    <row r="12711" spans="1:6" x14ac:dyDescent="0.2">
      <c r="A12711" s="202" t="s">
        <v>20733</v>
      </c>
      <c r="B12711" s="203">
        <v>6.08</v>
      </c>
      <c r="D12711" s="53" t="s">
        <v>19077</v>
      </c>
      <c r="E12711" s="55" t="s">
        <v>19078</v>
      </c>
      <c r="F12711" s="53" t="s">
        <v>83</v>
      </c>
    </row>
    <row r="12712" spans="1:6" x14ac:dyDescent="0.2">
      <c r="A12712" s="202" t="s">
        <v>20734</v>
      </c>
      <c r="B12712" s="203">
        <v>8.42</v>
      </c>
      <c r="D12712" s="53" t="s">
        <v>19079</v>
      </c>
      <c r="E12712" s="55" t="s">
        <v>19078</v>
      </c>
      <c r="F12712" s="53" t="s">
        <v>83</v>
      </c>
    </row>
    <row r="12713" spans="1:6" x14ac:dyDescent="0.2">
      <c r="A12713" s="202" t="s">
        <v>20736</v>
      </c>
      <c r="B12713" s="203">
        <v>7.29</v>
      </c>
      <c r="D12713" s="53" t="s">
        <v>19080</v>
      </c>
      <c r="E12713" s="55" t="s">
        <v>19081</v>
      </c>
      <c r="F12713" s="53" t="s">
        <v>83</v>
      </c>
    </row>
    <row r="12714" spans="1:6" x14ac:dyDescent="0.2">
      <c r="A12714" s="202" t="s">
        <v>20737</v>
      </c>
      <c r="B12714" s="203">
        <v>5.61</v>
      </c>
      <c r="D12714" s="53" t="s">
        <v>19082</v>
      </c>
      <c r="E12714" s="55" t="s">
        <v>19081</v>
      </c>
      <c r="F12714" s="53" t="s">
        <v>83</v>
      </c>
    </row>
    <row r="12715" spans="1:6" x14ac:dyDescent="0.2">
      <c r="A12715" s="202" t="s">
        <v>20739</v>
      </c>
      <c r="B12715" s="203">
        <v>4.8600000000000003</v>
      </c>
      <c r="D12715" s="53" t="s">
        <v>19083</v>
      </c>
      <c r="E12715" s="55" t="s">
        <v>19084</v>
      </c>
      <c r="F12715" s="53" t="s">
        <v>83</v>
      </c>
    </row>
    <row r="12716" spans="1:6" x14ac:dyDescent="0.2">
      <c r="A12716" s="202" t="s">
        <v>20740</v>
      </c>
      <c r="B12716" s="203">
        <v>28.07</v>
      </c>
      <c r="D12716" s="53" t="s">
        <v>19085</v>
      </c>
      <c r="E12716" s="55" t="s">
        <v>19084</v>
      </c>
      <c r="F12716" s="53" t="s">
        <v>83</v>
      </c>
    </row>
    <row r="12717" spans="1:6" x14ac:dyDescent="0.2">
      <c r="A12717" s="202" t="s">
        <v>20742</v>
      </c>
      <c r="B12717" s="203">
        <v>24.32</v>
      </c>
      <c r="D12717" s="53" t="s">
        <v>19086</v>
      </c>
      <c r="E12717" s="55" t="s">
        <v>19087</v>
      </c>
      <c r="F12717" s="53" t="s">
        <v>83</v>
      </c>
    </row>
    <row r="12718" spans="1:6" x14ac:dyDescent="0.2">
      <c r="A12718" s="202" t="s">
        <v>20743</v>
      </c>
      <c r="B12718" s="203">
        <v>56.15</v>
      </c>
      <c r="D12718" s="53" t="s">
        <v>19088</v>
      </c>
      <c r="E12718" s="55" t="s">
        <v>19087</v>
      </c>
      <c r="F12718" s="53" t="s">
        <v>83</v>
      </c>
    </row>
    <row r="12719" spans="1:6" x14ac:dyDescent="0.2">
      <c r="A12719" s="202" t="s">
        <v>20745</v>
      </c>
      <c r="B12719" s="203">
        <v>48.65</v>
      </c>
      <c r="D12719" s="53" t="s">
        <v>19089</v>
      </c>
      <c r="E12719" s="55" t="s">
        <v>19090</v>
      </c>
      <c r="F12719" s="53" t="s">
        <v>83</v>
      </c>
    </row>
    <row r="12720" spans="1:6" x14ac:dyDescent="0.2">
      <c r="A12720" s="202" t="s">
        <v>20746</v>
      </c>
      <c r="B12720" s="203">
        <v>28.07</v>
      </c>
      <c r="D12720" s="53" t="s">
        <v>19091</v>
      </c>
      <c r="E12720" s="55" t="s">
        <v>19090</v>
      </c>
      <c r="F12720" s="53" t="s">
        <v>83</v>
      </c>
    </row>
    <row r="12721" spans="1:6" x14ac:dyDescent="0.2">
      <c r="A12721" s="202" t="s">
        <v>20748</v>
      </c>
      <c r="B12721" s="203">
        <v>24.32</v>
      </c>
      <c r="D12721" s="53" t="s">
        <v>19092</v>
      </c>
      <c r="E12721" s="55" t="s">
        <v>19093</v>
      </c>
      <c r="F12721" s="53" t="s">
        <v>83</v>
      </c>
    </row>
    <row r="12722" spans="1:6" x14ac:dyDescent="0.2">
      <c r="A12722" s="202" t="s">
        <v>20749</v>
      </c>
      <c r="B12722" s="203">
        <v>28.07</v>
      </c>
      <c r="D12722" s="53" t="s">
        <v>19094</v>
      </c>
      <c r="E12722" s="55" t="s">
        <v>19093</v>
      </c>
      <c r="F12722" s="53" t="s">
        <v>83</v>
      </c>
    </row>
    <row r="12723" spans="1:6" x14ac:dyDescent="0.2">
      <c r="A12723" s="202" t="s">
        <v>20751</v>
      </c>
      <c r="B12723" s="203">
        <v>24.32</v>
      </c>
      <c r="D12723" s="53" t="s">
        <v>19095</v>
      </c>
      <c r="E12723" s="55" t="s">
        <v>19096</v>
      </c>
      <c r="F12723" s="53" t="s">
        <v>83</v>
      </c>
    </row>
    <row r="12724" spans="1:6" x14ac:dyDescent="0.2">
      <c r="A12724" s="202" t="s">
        <v>20752</v>
      </c>
      <c r="B12724" s="203">
        <v>1719.46</v>
      </c>
      <c r="D12724" s="53" t="s">
        <v>19097</v>
      </c>
      <c r="E12724" s="55" t="s">
        <v>19096</v>
      </c>
      <c r="F12724" s="53" t="s">
        <v>83</v>
      </c>
    </row>
    <row r="12725" spans="1:6" x14ac:dyDescent="0.2">
      <c r="A12725" s="202" t="s">
        <v>20754</v>
      </c>
      <c r="B12725" s="203">
        <v>1671.5</v>
      </c>
      <c r="D12725" s="53" t="s">
        <v>19098</v>
      </c>
      <c r="E12725" s="55" t="s">
        <v>19099</v>
      </c>
      <c r="F12725" s="53" t="s">
        <v>83</v>
      </c>
    </row>
    <row r="12726" spans="1:6" x14ac:dyDescent="0.2">
      <c r="A12726" s="202" t="s">
        <v>20755</v>
      </c>
      <c r="B12726" s="203">
        <v>1606.34</v>
      </c>
      <c r="D12726" s="53" t="s">
        <v>19100</v>
      </c>
      <c r="E12726" s="55" t="s">
        <v>19099</v>
      </c>
      <c r="F12726" s="53" t="s">
        <v>83</v>
      </c>
    </row>
    <row r="12727" spans="1:6" x14ac:dyDescent="0.2">
      <c r="A12727" s="202" t="s">
        <v>20757</v>
      </c>
      <c r="B12727" s="203">
        <v>1558.39</v>
      </c>
      <c r="D12727" s="53" t="s">
        <v>19101</v>
      </c>
      <c r="E12727" s="55" t="s">
        <v>19102</v>
      </c>
      <c r="F12727" s="53" t="s">
        <v>83</v>
      </c>
    </row>
    <row r="12728" spans="1:6" x14ac:dyDescent="0.2">
      <c r="A12728" s="202" t="s">
        <v>20758</v>
      </c>
      <c r="B12728" s="203">
        <v>250.96</v>
      </c>
      <c r="D12728" s="53" t="s">
        <v>19103</v>
      </c>
      <c r="E12728" s="55" t="s">
        <v>19102</v>
      </c>
      <c r="F12728" s="53" t="s">
        <v>83</v>
      </c>
    </row>
    <row r="12729" spans="1:6" x14ac:dyDescent="0.2">
      <c r="A12729" s="202" t="s">
        <v>20760</v>
      </c>
      <c r="B12729" s="203">
        <v>225.33</v>
      </c>
      <c r="D12729" s="53" t="s">
        <v>19104</v>
      </c>
      <c r="E12729" s="55" t="s">
        <v>19105</v>
      </c>
      <c r="F12729" s="53" t="s">
        <v>1147</v>
      </c>
    </row>
    <row r="12730" spans="1:6" x14ac:dyDescent="0.2">
      <c r="A12730" s="202" t="s">
        <v>20761</v>
      </c>
      <c r="B12730" s="203">
        <v>300.32</v>
      </c>
      <c r="D12730" s="53" t="s">
        <v>19106</v>
      </c>
      <c r="E12730" s="55" t="s">
        <v>19105</v>
      </c>
      <c r="F12730" s="53" t="s">
        <v>1147</v>
      </c>
    </row>
    <row r="12731" spans="1:6" x14ac:dyDescent="0.2">
      <c r="A12731" s="202" t="s">
        <v>20763</v>
      </c>
      <c r="B12731" s="203">
        <v>273.33999999999997</v>
      </c>
      <c r="D12731" s="53" t="s">
        <v>19107</v>
      </c>
      <c r="E12731" s="55" t="s">
        <v>19108</v>
      </c>
      <c r="F12731" s="53" t="s">
        <v>1147</v>
      </c>
    </row>
    <row r="12732" spans="1:6" x14ac:dyDescent="0.2">
      <c r="A12732" s="202" t="s">
        <v>20764</v>
      </c>
      <c r="B12732" s="203">
        <v>378.31</v>
      </c>
      <c r="D12732" s="53" t="s">
        <v>19109</v>
      </c>
      <c r="E12732" s="55" t="s">
        <v>19108</v>
      </c>
      <c r="F12732" s="53" t="s">
        <v>1147</v>
      </c>
    </row>
    <row r="12733" spans="1:6" x14ac:dyDescent="0.2">
      <c r="A12733" s="202" t="s">
        <v>20766</v>
      </c>
      <c r="B12733" s="203">
        <v>347.13</v>
      </c>
      <c r="D12733" s="53" t="s">
        <v>19110</v>
      </c>
      <c r="E12733" s="55" t="s">
        <v>19111</v>
      </c>
      <c r="F12733" s="53" t="s">
        <v>1147</v>
      </c>
    </row>
    <row r="12734" spans="1:6" x14ac:dyDescent="0.2">
      <c r="A12734" s="202" t="s">
        <v>20767</v>
      </c>
      <c r="B12734" s="203">
        <v>611.03</v>
      </c>
      <c r="D12734" s="53" t="s">
        <v>19112</v>
      </c>
      <c r="E12734" s="55" t="s">
        <v>19111</v>
      </c>
      <c r="F12734" s="53" t="s">
        <v>1147</v>
      </c>
    </row>
    <row r="12735" spans="1:6" x14ac:dyDescent="0.2">
      <c r="A12735" s="202" t="s">
        <v>20769</v>
      </c>
      <c r="B12735" s="203">
        <v>564.35</v>
      </c>
      <c r="D12735" s="53" t="s">
        <v>19113</v>
      </c>
      <c r="E12735" s="55" t="s">
        <v>19114</v>
      </c>
      <c r="F12735" s="53" t="s">
        <v>1147</v>
      </c>
    </row>
    <row r="12736" spans="1:6" x14ac:dyDescent="0.2">
      <c r="A12736" s="202" t="s">
        <v>20770</v>
      </c>
      <c r="B12736" s="203">
        <v>517.33000000000004</v>
      </c>
      <c r="D12736" s="53" t="s">
        <v>19115</v>
      </c>
      <c r="E12736" s="55" t="s">
        <v>19114</v>
      </c>
      <c r="F12736" s="53" t="s">
        <v>1147</v>
      </c>
    </row>
    <row r="12737" spans="1:6" x14ac:dyDescent="0.2">
      <c r="A12737" s="202" t="s">
        <v>20772</v>
      </c>
      <c r="B12737" s="203">
        <v>475.85</v>
      </c>
      <c r="D12737" s="53" t="s">
        <v>19116</v>
      </c>
      <c r="E12737" s="55" t="s">
        <v>19117</v>
      </c>
      <c r="F12737" s="53" t="s">
        <v>1147</v>
      </c>
    </row>
    <row r="12738" spans="1:6" x14ac:dyDescent="0.2">
      <c r="A12738" s="202" t="s">
        <v>20773</v>
      </c>
      <c r="B12738" s="203">
        <v>1577.34</v>
      </c>
      <c r="D12738" s="53" t="s">
        <v>19118</v>
      </c>
      <c r="E12738" s="55" t="s">
        <v>19117</v>
      </c>
      <c r="F12738" s="53" t="s">
        <v>1147</v>
      </c>
    </row>
    <row r="12739" spans="1:6" x14ac:dyDescent="0.2">
      <c r="A12739" s="202" t="s">
        <v>20775</v>
      </c>
      <c r="B12739" s="203">
        <v>1474.41</v>
      </c>
      <c r="D12739" s="53" t="s">
        <v>19119</v>
      </c>
      <c r="E12739" s="55" t="s">
        <v>19120</v>
      </c>
      <c r="F12739" s="53" t="s">
        <v>1147</v>
      </c>
    </row>
    <row r="12740" spans="1:6" x14ac:dyDescent="0.2">
      <c r="A12740" s="202" t="s">
        <v>20776</v>
      </c>
      <c r="B12740" s="203">
        <v>1809.49</v>
      </c>
      <c r="D12740" s="53" t="s">
        <v>19121</v>
      </c>
      <c r="E12740" s="55" t="s">
        <v>19120</v>
      </c>
      <c r="F12740" s="53" t="s">
        <v>1147</v>
      </c>
    </row>
    <row r="12741" spans="1:6" x14ac:dyDescent="0.2">
      <c r="A12741" s="202" t="s">
        <v>20778</v>
      </c>
      <c r="B12741" s="203">
        <v>1691.06</v>
      </c>
      <c r="D12741" s="53" t="s">
        <v>19122</v>
      </c>
      <c r="E12741" s="55" t="s">
        <v>19123</v>
      </c>
      <c r="F12741" s="53" t="s">
        <v>1147</v>
      </c>
    </row>
    <row r="12742" spans="1:6" x14ac:dyDescent="0.2">
      <c r="A12742" s="202" t="s">
        <v>20779</v>
      </c>
      <c r="B12742" s="203">
        <v>1197.58</v>
      </c>
      <c r="D12742" s="53" t="s">
        <v>19124</v>
      </c>
      <c r="E12742" s="55" t="s">
        <v>19123</v>
      </c>
      <c r="F12742" s="53" t="s">
        <v>1147</v>
      </c>
    </row>
    <row r="12743" spans="1:6" x14ac:dyDescent="0.2">
      <c r="A12743" s="202" t="s">
        <v>20781</v>
      </c>
      <c r="B12743" s="203">
        <v>1115.55</v>
      </c>
      <c r="D12743" s="53" t="s">
        <v>19125</v>
      </c>
      <c r="E12743" s="55" t="s">
        <v>19126</v>
      </c>
      <c r="F12743" s="53" t="s">
        <v>1147</v>
      </c>
    </row>
    <row r="12744" spans="1:6" x14ac:dyDescent="0.2">
      <c r="A12744" s="202" t="s">
        <v>20782</v>
      </c>
      <c r="B12744" s="203">
        <v>477.38</v>
      </c>
      <c r="D12744" s="53" t="s">
        <v>19127</v>
      </c>
      <c r="E12744" s="55" t="s">
        <v>19126</v>
      </c>
      <c r="F12744" s="53" t="s">
        <v>1147</v>
      </c>
    </row>
    <row r="12745" spans="1:6" x14ac:dyDescent="0.2">
      <c r="A12745" s="202" t="s">
        <v>20784</v>
      </c>
      <c r="B12745" s="203">
        <v>436.49</v>
      </c>
      <c r="D12745" s="53" t="s">
        <v>19128</v>
      </c>
      <c r="E12745" s="55" t="s">
        <v>19129</v>
      </c>
      <c r="F12745" s="53" t="s">
        <v>1147</v>
      </c>
    </row>
    <row r="12746" spans="1:6" x14ac:dyDescent="0.2">
      <c r="A12746" s="202" t="s">
        <v>20785</v>
      </c>
      <c r="B12746" s="203">
        <v>382.14</v>
      </c>
      <c r="D12746" s="53" t="s">
        <v>19130</v>
      </c>
      <c r="E12746" s="55" t="s">
        <v>19129</v>
      </c>
      <c r="F12746" s="53" t="s">
        <v>1147</v>
      </c>
    </row>
    <row r="12747" spans="1:6" x14ac:dyDescent="0.2">
      <c r="A12747" s="202" t="s">
        <v>20787</v>
      </c>
      <c r="B12747" s="203">
        <v>346.65</v>
      </c>
      <c r="D12747" s="53" t="s">
        <v>19131</v>
      </c>
      <c r="E12747" s="55" t="s">
        <v>19132</v>
      </c>
      <c r="F12747" s="53" t="s">
        <v>201</v>
      </c>
    </row>
    <row r="12748" spans="1:6" x14ac:dyDescent="0.2">
      <c r="A12748" s="202" t="s">
        <v>20788</v>
      </c>
      <c r="B12748" s="203">
        <v>1361.46</v>
      </c>
      <c r="D12748" s="53" t="s">
        <v>19133</v>
      </c>
      <c r="E12748" s="55" t="s">
        <v>19132</v>
      </c>
      <c r="F12748" s="53" t="s">
        <v>201</v>
      </c>
    </row>
    <row r="12749" spans="1:6" x14ac:dyDescent="0.2">
      <c r="A12749" s="202" t="s">
        <v>20790</v>
      </c>
      <c r="B12749" s="203">
        <v>1273.2</v>
      </c>
      <c r="D12749" s="53" t="s">
        <v>19134</v>
      </c>
      <c r="E12749" s="55" t="s">
        <v>19135</v>
      </c>
      <c r="F12749" s="53" t="s">
        <v>201</v>
      </c>
    </row>
    <row r="12750" spans="1:6" x14ac:dyDescent="0.2">
      <c r="A12750" s="202" t="s">
        <v>20791</v>
      </c>
      <c r="B12750" s="203">
        <v>1537.11</v>
      </c>
      <c r="D12750" s="53" t="s">
        <v>19136</v>
      </c>
      <c r="E12750" s="55" t="s">
        <v>19135</v>
      </c>
      <c r="F12750" s="53" t="s">
        <v>201</v>
      </c>
    </row>
    <row r="12751" spans="1:6" x14ac:dyDescent="0.2">
      <c r="A12751" s="202" t="s">
        <v>20793</v>
      </c>
      <c r="B12751" s="203">
        <v>1436.38</v>
      </c>
      <c r="D12751" s="53" t="s">
        <v>19137</v>
      </c>
      <c r="E12751" s="55" t="s">
        <v>19138</v>
      </c>
      <c r="F12751" s="53" t="s">
        <v>201</v>
      </c>
    </row>
    <row r="12752" spans="1:6" x14ac:dyDescent="0.2">
      <c r="A12752" s="202" t="s">
        <v>20794</v>
      </c>
      <c r="B12752" s="203">
        <v>4705.42</v>
      </c>
      <c r="D12752" s="53" t="s">
        <v>19139</v>
      </c>
      <c r="E12752" s="55" t="s">
        <v>19138</v>
      </c>
      <c r="F12752" s="53" t="s">
        <v>201</v>
      </c>
    </row>
    <row r="12753" spans="1:6" x14ac:dyDescent="0.2">
      <c r="A12753" s="202" t="s">
        <v>20796</v>
      </c>
      <c r="B12753" s="203">
        <v>4558.05</v>
      </c>
      <c r="D12753" s="53" t="s">
        <v>19140</v>
      </c>
      <c r="E12753" s="55" t="s">
        <v>19141</v>
      </c>
      <c r="F12753" s="53" t="s">
        <v>1147</v>
      </c>
    </row>
    <row r="12754" spans="1:6" x14ac:dyDescent="0.2">
      <c r="A12754" s="202" t="s">
        <v>20797</v>
      </c>
      <c r="B12754" s="203">
        <v>2653.28</v>
      </c>
      <c r="D12754" s="53" t="s">
        <v>19142</v>
      </c>
      <c r="E12754" s="55" t="s">
        <v>19141</v>
      </c>
      <c r="F12754" s="53" t="s">
        <v>1147</v>
      </c>
    </row>
    <row r="12755" spans="1:6" x14ac:dyDescent="0.2">
      <c r="A12755" s="202" t="s">
        <v>20799</v>
      </c>
      <c r="B12755" s="203">
        <v>2564.73</v>
      </c>
      <c r="D12755" s="53" t="s">
        <v>19143</v>
      </c>
      <c r="E12755" s="55" t="s">
        <v>19144</v>
      </c>
      <c r="F12755" s="53" t="s">
        <v>1147</v>
      </c>
    </row>
    <row r="12756" spans="1:6" x14ac:dyDescent="0.2">
      <c r="A12756" s="202" t="s">
        <v>20800</v>
      </c>
      <c r="B12756" s="203">
        <v>2969.94</v>
      </c>
      <c r="D12756" s="53" t="s">
        <v>19145</v>
      </c>
      <c r="E12756" s="55" t="s">
        <v>19144</v>
      </c>
      <c r="F12756" s="53" t="s">
        <v>1147</v>
      </c>
    </row>
    <row r="12757" spans="1:6" x14ac:dyDescent="0.2">
      <c r="A12757" s="202" t="s">
        <v>20802</v>
      </c>
      <c r="B12757" s="203">
        <v>2866.29</v>
      </c>
      <c r="D12757" s="53" t="s">
        <v>19146</v>
      </c>
      <c r="E12757" s="55" t="s">
        <v>19147</v>
      </c>
      <c r="F12757" s="53" t="s">
        <v>1147</v>
      </c>
    </row>
    <row r="12758" spans="1:6" x14ac:dyDescent="0.2">
      <c r="A12758" s="202" t="s">
        <v>20803</v>
      </c>
      <c r="B12758" s="203">
        <v>1712.1</v>
      </c>
      <c r="D12758" s="53" t="s">
        <v>19148</v>
      </c>
      <c r="E12758" s="55" t="s">
        <v>19147</v>
      </c>
      <c r="F12758" s="53" t="s">
        <v>1147</v>
      </c>
    </row>
    <row r="12759" spans="1:6" x14ac:dyDescent="0.2">
      <c r="A12759" s="202" t="s">
        <v>20805</v>
      </c>
      <c r="B12759" s="203">
        <v>1648.75</v>
      </c>
      <c r="D12759" s="53" t="s">
        <v>19149</v>
      </c>
      <c r="E12759" s="55" t="s">
        <v>19150</v>
      </c>
      <c r="F12759" s="53" t="s">
        <v>1147</v>
      </c>
    </row>
    <row r="12760" spans="1:6" x14ac:dyDescent="0.2">
      <c r="A12760" s="202" t="s">
        <v>20806</v>
      </c>
      <c r="B12760" s="203">
        <v>6267.61</v>
      </c>
      <c r="D12760" s="53" t="s">
        <v>19151</v>
      </c>
      <c r="E12760" s="55" t="s">
        <v>19150</v>
      </c>
      <c r="F12760" s="53" t="s">
        <v>1147</v>
      </c>
    </row>
    <row r="12761" spans="1:6" x14ac:dyDescent="0.2">
      <c r="A12761" s="202" t="s">
        <v>20808</v>
      </c>
      <c r="B12761" s="203">
        <v>6044.62</v>
      </c>
      <c r="D12761" s="53" t="s">
        <v>19152</v>
      </c>
      <c r="E12761" s="55" t="s">
        <v>19153</v>
      </c>
      <c r="F12761" s="53" t="s">
        <v>1147</v>
      </c>
    </row>
    <row r="12762" spans="1:6" x14ac:dyDescent="0.2">
      <c r="A12762" s="202" t="s">
        <v>20809</v>
      </c>
      <c r="B12762" s="203">
        <v>672.84</v>
      </c>
      <c r="D12762" s="53" t="s">
        <v>19154</v>
      </c>
      <c r="E12762" s="55" t="s">
        <v>19153</v>
      </c>
      <c r="F12762" s="53" t="s">
        <v>1147</v>
      </c>
    </row>
    <row r="12763" spans="1:6" x14ac:dyDescent="0.2">
      <c r="A12763" s="202" t="s">
        <v>20811</v>
      </c>
      <c r="B12763" s="203">
        <v>620.79</v>
      </c>
      <c r="D12763" s="53" t="s">
        <v>19155</v>
      </c>
      <c r="E12763" s="55" t="s">
        <v>19156</v>
      </c>
      <c r="F12763" s="53" t="s">
        <v>1147</v>
      </c>
    </row>
    <row r="12764" spans="1:6" x14ac:dyDescent="0.2">
      <c r="A12764" s="202" t="s">
        <v>20812</v>
      </c>
      <c r="B12764" s="203">
        <v>1170.9100000000001</v>
      </c>
      <c r="D12764" s="53" t="s">
        <v>19157</v>
      </c>
      <c r="E12764" s="55" t="s">
        <v>19156</v>
      </c>
      <c r="F12764" s="53" t="s">
        <v>1147</v>
      </c>
    </row>
    <row r="12765" spans="1:6" x14ac:dyDescent="0.2">
      <c r="A12765" s="202" t="s">
        <v>20814</v>
      </c>
      <c r="B12765" s="203">
        <v>1080.71</v>
      </c>
      <c r="D12765" s="53" t="s">
        <v>19158</v>
      </c>
      <c r="E12765" s="55" t="s">
        <v>19159</v>
      </c>
      <c r="F12765" s="53" t="s">
        <v>1147</v>
      </c>
    </row>
    <row r="12766" spans="1:6" x14ac:dyDescent="0.2">
      <c r="A12766" s="202" t="s">
        <v>35631</v>
      </c>
      <c r="B12766" s="203">
        <v>528.74</v>
      </c>
      <c r="D12766" s="53" t="s">
        <v>19160</v>
      </c>
      <c r="E12766" s="55" t="s">
        <v>19159</v>
      </c>
      <c r="F12766" s="53" t="s">
        <v>1147</v>
      </c>
    </row>
    <row r="12767" spans="1:6" x14ac:dyDescent="0.2">
      <c r="A12767" s="202" t="s">
        <v>35632</v>
      </c>
      <c r="B12767" s="203">
        <v>471.21</v>
      </c>
      <c r="D12767" s="53" t="s">
        <v>19161</v>
      </c>
      <c r="E12767" s="55" t="s">
        <v>19162</v>
      </c>
      <c r="F12767" s="53" t="s">
        <v>1147</v>
      </c>
    </row>
    <row r="12768" spans="1:6" x14ac:dyDescent="0.2">
      <c r="A12768" s="202" t="s">
        <v>20818</v>
      </c>
      <c r="B12768" s="203">
        <v>904.62</v>
      </c>
      <c r="D12768" s="53" t="s">
        <v>19163</v>
      </c>
      <c r="E12768" s="55" t="s">
        <v>19162</v>
      </c>
      <c r="F12768" s="53" t="s">
        <v>1147</v>
      </c>
    </row>
    <row r="12769" spans="1:6" x14ac:dyDescent="0.2">
      <c r="A12769" s="202" t="s">
        <v>20820</v>
      </c>
      <c r="B12769" s="203">
        <v>826.38</v>
      </c>
      <c r="D12769" s="53" t="s">
        <v>19164</v>
      </c>
      <c r="E12769" s="55" t="s">
        <v>19165</v>
      </c>
      <c r="F12769" s="53" t="s">
        <v>1147</v>
      </c>
    </row>
    <row r="12770" spans="1:6" x14ac:dyDescent="0.2">
      <c r="A12770" s="202" t="s">
        <v>20821</v>
      </c>
      <c r="B12770" s="203">
        <v>1055.5</v>
      </c>
      <c r="D12770" s="53" t="s">
        <v>19166</v>
      </c>
      <c r="E12770" s="55" t="s">
        <v>19165</v>
      </c>
      <c r="F12770" s="53" t="s">
        <v>1147</v>
      </c>
    </row>
    <row r="12771" spans="1:6" x14ac:dyDescent="0.2">
      <c r="A12771" s="202" t="s">
        <v>20823</v>
      </c>
      <c r="B12771" s="203">
        <v>969.2</v>
      </c>
      <c r="D12771" s="53" t="s">
        <v>19167</v>
      </c>
      <c r="E12771" s="55" t="s">
        <v>19168</v>
      </c>
      <c r="F12771" s="53" t="s">
        <v>1147</v>
      </c>
    </row>
    <row r="12772" spans="1:6" x14ac:dyDescent="0.2">
      <c r="A12772" s="202" t="s">
        <v>20824</v>
      </c>
      <c r="B12772" s="203">
        <v>1353.2</v>
      </c>
      <c r="D12772" s="53" t="s">
        <v>19169</v>
      </c>
      <c r="E12772" s="55" t="s">
        <v>19168</v>
      </c>
      <c r="F12772" s="53" t="s">
        <v>1147</v>
      </c>
    </row>
    <row r="12773" spans="1:6" x14ac:dyDescent="0.2">
      <c r="A12773" s="202" t="s">
        <v>20826</v>
      </c>
      <c r="B12773" s="203">
        <v>1253.18</v>
      </c>
      <c r="D12773" s="53" t="s">
        <v>19170</v>
      </c>
      <c r="E12773" s="55" t="s">
        <v>19171</v>
      </c>
      <c r="F12773" s="53" t="s">
        <v>1147</v>
      </c>
    </row>
    <row r="12774" spans="1:6" x14ac:dyDescent="0.2">
      <c r="A12774" s="202" t="s">
        <v>20827</v>
      </c>
      <c r="B12774" s="203">
        <v>850.56</v>
      </c>
      <c r="D12774" s="53" t="s">
        <v>19172</v>
      </c>
      <c r="E12774" s="55" t="s">
        <v>19171</v>
      </c>
      <c r="F12774" s="53" t="s">
        <v>1147</v>
      </c>
    </row>
    <row r="12775" spans="1:6" x14ac:dyDescent="0.2">
      <c r="A12775" s="202" t="s">
        <v>20829</v>
      </c>
      <c r="B12775" s="203">
        <v>777.49</v>
      </c>
      <c r="D12775" s="53" t="s">
        <v>19173</v>
      </c>
      <c r="E12775" s="55" t="s">
        <v>19174</v>
      </c>
      <c r="F12775" s="53" t="s">
        <v>1147</v>
      </c>
    </row>
    <row r="12776" spans="1:6" x14ac:dyDescent="0.2">
      <c r="A12776" s="202" t="s">
        <v>20830</v>
      </c>
      <c r="B12776" s="203">
        <v>1213.6600000000001</v>
      </c>
      <c r="D12776" s="53" t="s">
        <v>19175</v>
      </c>
      <c r="E12776" s="55" t="s">
        <v>19174</v>
      </c>
      <c r="F12776" s="53" t="s">
        <v>1147</v>
      </c>
    </row>
    <row r="12777" spans="1:6" x14ac:dyDescent="0.2">
      <c r="A12777" s="202" t="s">
        <v>20832</v>
      </c>
      <c r="B12777" s="203">
        <v>1125.3</v>
      </c>
      <c r="D12777" s="53" t="s">
        <v>19176</v>
      </c>
      <c r="E12777" s="55" t="s">
        <v>19177</v>
      </c>
      <c r="F12777" s="53" t="s">
        <v>83</v>
      </c>
    </row>
    <row r="12778" spans="1:6" x14ac:dyDescent="0.2">
      <c r="A12778" s="202" t="s">
        <v>20833</v>
      </c>
      <c r="B12778" s="203">
        <v>141.79</v>
      </c>
      <c r="D12778" s="53" t="s">
        <v>19178</v>
      </c>
      <c r="E12778" s="55" t="s">
        <v>19177</v>
      </c>
      <c r="F12778" s="53" t="s">
        <v>83</v>
      </c>
    </row>
    <row r="12779" spans="1:6" x14ac:dyDescent="0.2">
      <c r="A12779" s="202" t="s">
        <v>20835</v>
      </c>
      <c r="B12779" s="203">
        <v>141.79</v>
      </c>
      <c r="D12779" s="53" t="s">
        <v>19179</v>
      </c>
      <c r="E12779" s="55" t="s">
        <v>19180</v>
      </c>
      <c r="F12779" s="53" t="s">
        <v>83</v>
      </c>
    </row>
    <row r="12780" spans="1:6" x14ac:dyDescent="0.2">
      <c r="A12780" s="202" t="s">
        <v>20836</v>
      </c>
      <c r="B12780" s="203">
        <v>178.1</v>
      </c>
      <c r="D12780" s="53" t="s">
        <v>19181</v>
      </c>
      <c r="E12780" s="55" t="s">
        <v>19180</v>
      </c>
      <c r="F12780" s="53" t="s">
        <v>83</v>
      </c>
    </row>
    <row r="12781" spans="1:6" x14ac:dyDescent="0.2">
      <c r="A12781" s="202" t="s">
        <v>20838</v>
      </c>
      <c r="B12781" s="203">
        <v>178.1</v>
      </c>
      <c r="D12781" s="53" t="s">
        <v>19182</v>
      </c>
      <c r="E12781" s="55" t="s">
        <v>19183</v>
      </c>
      <c r="F12781" s="53" t="s">
        <v>83</v>
      </c>
    </row>
    <row r="12782" spans="1:6" x14ac:dyDescent="0.2">
      <c r="A12782" s="202" t="s">
        <v>20839</v>
      </c>
      <c r="B12782" s="203">
        <v>436.11</v>
      </c>
      <c r="D12782" s="53" t="s">
        <v>19184</v>
      </c>
      <c r="E12782" s="55" t="s">
        <v>19183</v>
      </c>
      <c r="F12782" s="53" t="s">
        <v>83</v>
      </c>
    </row>
    <row r="12783" spans="1:6" x14ac:dyDescent="0.2">
      <c r="A12783" s="202" t="s">
        <v>20841</v>
      </c>
      <c r="B12783" s="203">
        <v>436.11</v>
      </c>
      <c r="D12783" s="53" t="s">
        <v>19185</v>
      </c>
      <c r="E12783" s="55" t="s">
        <v>19186</v>
      </c>
      <c r="F12783" s="53" t="s">
        <v>83</v>
      </c>
    </row>
    <row r="12784" spans="1:6" x14ac:dyDescent="0.2">
      <c r="A12784" s="202" t="s">
        <v>20842</v>
      </c>
      <c r="B12784" s="203">
        <v>59.8</v>
      </c>
      <c r="D12784" s="53" t="s">
        <v>19187</v>
      </c>
      <c r="E12784" s="55" t="s">
        <v>19186</v>
      </c>
      <c r="F12784" s="53" t="s">
        <v>83</v>
      </c>
    </row>
    <row r="12785" spans="1:6" x14ac:dyDescent="0.2">
      <c r="A12785" s="202" t="s">
        <v>20844</v>
      </c>
      <c r="B12785" s="203">
        <v>56.24</v>
      </c>
      <c r="D12785" s="53" t="s">
        <v>19188</v>
      </c>
      <c r="E12785" s="55" t="s">
        <v>19189</v>
      </c>
      <c r="F12785" s="53" t="s">
        <v>83</v>
      </c>
    </row>
    <row r="12786" spans="1:6" x14ac:dyDescent="0.2">
      <c r="A12786" s="202" t="s">
        <v>20845</v>
      </c>
      <c r="B12786" s="203">
        <v>86.56</v>
      </c>
      <c r="D12786" s="53" t="s">
        <v>19190</v>
      </c>
      <c r="E12786" s="55" t="s">
        <v>19189</v>
      </c>
      <c r="F12786" s="53" t="s">
        <v>83</v>
      </c>
    </row>
    <row r="12787" spans="1:6" x14ac:dyDescent="0.2">
      <c r="A12787" s="202" t="s">
        <v>20847</v>
      </c>
      <c r="B12787" s="203">
        <v>81.98</v>
      </c>
      <c r="D12787" s="53" t="s">
        <v>19191</v>
      </c>
      <c r="E12787" s="55" t="s">
        <v>19192</v>
      </c>
      <c r="F12787" s="53" t="s">
        <v>83</v>
      </c>
    </row>
    <row r="12788" spans="1:6" x14ac:dyDescent="0.2">
      <c r="A12788" s="202" t="s">
        <v>20848</v>
      </c>
      <c r="B12788" s="203">
        <v>118.83</v>
      </c>
      <c r="D12788" s="53" t="s">
        <v>19193</v>
      </c>
      <c r="E12788" s="55" t="s">
        <v>19192</v>
      </c>
      <c r="F12788" s="53" t="s">
        <v>83</v>
      </c>
    </row>
    <row r="12789" spans="1:6" x14ac:dyDescent="0.2">
      <c r="A12789" s="202" t="s">
        <v>20850</v>
      </c>
      <c r="B12789" s="203">
        <v>112.71</v>
      </c>
      <c r="D12789" s="53" t="s">
        <v>19194</v>
      </c>
      <c r="E12789" s="55" t="s">
        <v>19195</v>
      </c>
      <c r="F12789" s="53" t="s">
        <v>83</v>
      </c>
    </row>
    <row r="12790" spans="1:6" x14ac:dyDescent="0.2">
      <c r="A12790" s="202" t="s">
        <v>20851</v>
      </c>
      <c r="B12790" s="203">
        <v>166.7</v>
      </c>
      <c r="D12790" s="53" t="s">
        <v>19196</v>
      </c>
      <c r="E12790" s="55" t="s">
        <v>19195</v>
      </c>
      <c r="F12790" s="53" t="s">
        <v>83</v>
      </c>
    </row>
    <row r="12791" spans="1:6" x14ac:dyDescent="0.2">
      <c r="A12791" s="202" t="s">
        <v>20853</v>
      </c>
      <c r="B12791" s="203">
        <v>158.32</v>
      </c>
      <c r="D12791" s="53" t="s">
        <v>19197</v>
      </c>
      <c r="E12791" s="55" t="s">
        <v>19198</v>
      </c>
      <c r="F12791" s="53" t="s">
        <v>1147</v>
      </c>
    </row>
    <row r="12792" spans="1:6" x14ac:dyDescent="0.2">
      <c r="A12792" s="202" t="s">
        <v>20854</v>
      </c>
      <c r="B12792" s="203">
        <v>217.5</v>
      </c>
      <c r="D12792" s="53" t="s">
        <v>19199</v>
      </c>
      <c r="E12792" s="55" t="s">
        <v>19198</v>
      </c>
      <c r="F12792" s="53" t="s">
        <v>1147</v>
      </c>
    </row>
    <row r="12793" spans="1:6" x14ac:dyDescent="0.2">
      <c r="A12793" s="202" t="s">
        <v>20856</v>
      </c>
      <c r="B12793" s="203">
        <v>205.51</v>
      </c>
      <c r="D12793" s="53" t="s">
        <v>19200</v>
      </c>
      <c r="E12793" s="55" t="s">
        <v>19201</v>
      </c>
      <c r="F12793" s="53" t="s">
        <v>1147</v>
      </c>
    </row>
    <row r="12794" spans="1:6" x14ac:dyDescent="0.2">
      <c r="A12794" s="202" t="s">
        <v>20857</v>
      </c>
      <c r="B12794" s="203">
        <v>347.7</v>
      </c>
      <c r="D12794" s="53" t="s">
        <v>19202</v>
      </c>
      <c r="E12794" s="55" t="s">
        <v>19201</v>
      </c>
      <c r="F12794" s="53" t="s">
        <v>1147</v>
      </c>
    </row>
    <row r="12795" spans="1:6" x14ac:dyDescent="0.2">
      <c r="A12795" s="202" t="s">
        <v>20859</v>
      </c>
      <c r="B12795" s="203">
        <v>335.71</v>
      </c>
      <c r="D12795" s="53" t="s">
        <v>19203</v>
      </c>
      <c r="E12795" s="55" t="s">
        <v>19204</v>
      </c>
      <c r="F12795" s="53" t="s">
        <v>1147</v>
      </c>
    </row>
    <row r="12796" spans="1:6" x14ac:dyDescent="0.2">
      <c r="A12796" s="202" t="s">
        <v>20860</v>
      </c>
      <c r="B12796" s="203">
        <v>1760.76</v>
      </c>
      <c r="D12796" s="53" t="s">
        <v>19205</v>
      </c>
      <c r="E12796" s="55" t="s">
        <v>19204</v>
      </c>
      <c r="F12796" s="53" t="s">
        <v>1147</v>
      </c>
    </row>
    <row r="12797" spans="1:6" x14ac:dyDescent="0.2">
      <c r="A12797" s="202" t="s">
        <v>20862</v>
      </c>
      <c r="B12797" s="203">
        <v>1687.29</v>
      </c>
      <c r="D12797" s="53" t="s">
        <v>19206</v>
      </c>
      <c r="E12797" s="55" t="s">
        <v>19207</v>
      </c>
      <c r="F12797" s="53" t="s">
        <v>1147</v>
      </c>
    </row>
    <row r="12798" spans="1:6" x14ac:dyDescent="0.2">
      <c r="A12798" s="202" t="s">
        <v>20863</v>
      </c>
      <c r="B12798" s="203">
        <v>2177.89</v>
      </c>
      <c r="D12798" s="53" t="s">
        <v>19208</v>
      </c>
      <c r="E12798" s="55" t="s">
        <v>19207</v>
      </c>
      <c r="F12798" s="53" t="s">
        <v>1147</v>
      </c>
    </row>
    <row r="12799" spans="1:6" x14ac:dyDescent="0.2">
      <c r="A12799" s="202" t="s">
        <v>20865</v>
      </c>
      <c r="B12799" s="203">
        <v>2089.6999999999998</v>
      </c>
      <c r="D12799" s="53" t="s">
        <v>19209</v>
      </c>
      <c r="E12799" s="55" t="s">
        <v>19210</v>
      </c>
      <c r="F12799" s="53" t="s">
        <v>1147</v>
      </c>
    </row>
    <row r="12800" spans="1:6" x14ac:dyDescent="0.2">
      <c r="A12800" s="202" t="s">
        <v>20866</v>
      </c>
      <c r="B12800" s="203">
        <v>2409.8000000000002</v>
      </c>
      <c r="D12800" s="53" t="s">
        <v>19211</v>
      </c>
      <c r="E12800" s="55" t="s">
        <v>19210</v>
      </c>
      <c r="F12800" s="53" t="s">
        <v>1147</v>
      </c>
    </row>
    <row r="12801" spans="1:6" x14ac:dyDescent="0.2">
      <c r="A12801" s="202" t="s">
        <v>20868</v>
      </c>
      <c r="B12801" s="203">
        <v>2313.1799999999998</v>
      </c>
      <c r="D12801" s="53" t="s">
        <v>19212</v>
      </c>
      <c r="E12801" s="55" t="s">
        <v>19213</v>
      </c>
      <c r="F12801" s="53" t="s">
        <v>1147</v>
      </c>
    </row>
    <row r="12802" spans="1:6" x14ac:dyDescent="0.2">
      <c r="A12802" s="202" t="s">
        <v>20869</v>
      </c>
      <c r="B12802" s="203">
        <v>2557.4699999999998</v>
      </c>
      <c r="D12802" s="53" t="s">
        <v>19214</v>
      </c>
      <c r="E12802" s="55" t="s">
        <v>19213</v>
      </c>
      <c r="F12802" s="53" t="s">
        <v>1147</v>
      </c>
    </row>
    <row r="12803" spans="1:6" x14ac:dyDescent="0.2">
      <c r="A12803" s="202" t="s">
        <v>20871</v>
      </c>
      <c r="B12803" s="203">
        <v>2453.86</v>
      </c>
      <c r="D12803" s="53" t="s">
        <v>19215</v>
      </c>
      <c r="E12803" s="55" t="s">
        <v>19216</v>
      </c>
      <c r="F12803" s="53" t="s">
        <v>1147</v>
      </c>
    </row>
    <row r="12804" spans="1:6" x14ac:dyDescent="0.2">
      <c r="A12804" s="202" t="s">
        <v>20872</v>
      </c>
      <c r="B12804" s="203">
        <v>2646.92</v>
      </c>
      <c r="D12804" s="53" t="s">
        <v>19217</v>
      </c>
      <c r="E12804" s="55" t="s">
        <v>19216</v>
      </c>
      <c r="F12804" s="53" t="s">
        <v>1147</v>
      </c>
    </row>
    <row r="12805" spans="1:6" x14ac:dyDescent="0.2">
      <c r="A12805" s="202" t="s">
        <v>20874</v>
      </c>
      <c r="B12805" s="203">
        <v>2541.15</v>
      </c>
      <c r="D12805" s="53" t="s">
        <v>19218</v>
      </c>
      <c r="E12805" s="55" t="s">
        <v>19219</v>
      </c>
      <c r="F12805" s="53" t="s">
        <v>1147</v>
      </c>
    </row>
    <row r="12806" spans="1:6" x14ac:dyDescent="0.2">
      <c r="A12806" s="202" t="s">
        <v>20875</v>
      </c>
      <c r="B12806" s="203">
        <v>2848.02</v>
      </c>
      <c r="D12806" s="53" t="s">
        <v>19220</v>
      </c>
      <c r="E12806" s="55" t="s">
        <v>19219</v>
      </c>
      <c r="F12806" s="53" t="s">
        <v>1147</v>
      </c>
    </row>
    <row r="12807" spans="1:6" x14ac:dyDescent="0.2">
      <c r="A12807" s="202" t="s">
        <v>20877</v>
      </c>
      <c r="B12807" s="203">
        <v>2734.64</v>
      </c>
      <c r="D12807" s="53" t="s">
        <v>19221</v>
      </c>
      <c r="E12807" s="55" t="s">
        <v>19222</v>
      </c>
      <c r="F12807" s="53" t="s">
        <v>83</v>
      </c>
    </row>
    <row r="12808" spans="1:6" x14ac:dyDescent="0.2">
      <c r="A12808" s="202" t="s">
        <v>20878</v>
      </c>
      <c r="B12808" s="203">
        <v>3145.3</v>
      </c>
      <c r="D12808" s="53" t="s">
        <v>19223</v>
      </c>
      <c r="E12808" s="55" t="s">
        <v>19222</v>
      </c>
      <c r="F12808" s="53" t="s">
        <v>83</v>
      </c>
    </row>
    <row r="12809" spans="1:6" x14ac:dyDescent="0.2">
      <c r="A12809" s="202" t="s">
        <v>20880</v>
      </c>
      <c r="B12809" s="203">
        <v>3021.85</v>
      </c>
      <c r="D12809" s="53" t="s">
        <v>19224</v>
      </c>
      <c r="E12809" s="55" t="s">
        <v>19225</v>
      </c>
      <c r="F12809" s="53" t="s">
        <v>1147</v>
      </c>
    </row>
    <row r="12810" spans="1:6" x14ac:dyDescent="0.2">
      <c r="A12810" s="202" t="s">
        <v>20881</v>
      </c>
      <c r="B12810" s="203">
        <v>3639.43</v>
      </c>
      <c r="D12810" s="53" t="s">
        <v>19226</v>
      </c>
      <c r="E12810" s="55" t="s">
        <v>19225</v>
      </c>
      <c r="F12810" s="53" t="s">
        <v>1147</v>
      </c>
    </row>
    <row r="12811" spans="1:6" x14ac:dyDescent="0.2">
      <c r="A12811" s="202" t="s">
        <v>20883</v>
      </c>
      <c r="B12811" s="203">
        <v>3497.4</v>
      </c>
      <c r="D12811" s="53" t="s">
        <v>19227</v>
      </c>
      <c r="E12811" s="55" t="s">
        <v>19228</v>
      </c>
      <c r="F12811" s="53" t="s">
        <v>83</v>
      </c>
    </row>
    <row r="12812" spans="1:6" x14ac:dyDescent="0.2">
      <c r="A12812" s="202" t="s">
        <v>20884</v>
      </c>
      <c r="B12812" s="203">
        <v>3896.51</v>
      </c>
      <c r="D12812" s="53" t="s">
        <v>19229</v>
      </c>
      <c r="E12812" s="55" t="s">
        <v>19228</v>
      </c>
      <c r="F12812" s="53" t="s">
        <v>83</v>
      </c>
    </row>
    <row r="12813" spans="1:6" x14ac:dyDescent="0.2">
      <c r="A12813" s="202" t="s">
        <v>20886</v>
      </c>
      <c r="B12813" s="203">
        <v>3744.91</v>
      </c>
      <c r="D12813" s="53" t="s">
        <v>19230</v>
      </c>
      <c r="E12813" s="55" t="s">
        <v>19231</v>
      </c>
      <c r="F12813" s="53" t="s">
        <v>83</v>
      </c>
    </row>
    <row r="12814" spans="1:6" x14ac:dyDescent="0.2">
      <c r="A12814" s="202" t="s">
        <v>20887</v>
      </c>
      <c r="B12814" s="203">
        <v>252.65</v>
      </c>
      <c r="D12814" s="53" t="s">
        <v>19232</v>
      </c>
      <c r="E12814" s="55" t="s">
        <v>19231</v>
      </c>
      <c r="F12814" s="53" t="s">
        <v>83</v>
      </c>
    </row>
    <row r="12815" spans="1:6" x14ac:dyDescent="0.2">
      <c r="A12815" s="202" t="s">
        <v>20889</v>
      </c>
      <c r="B12815" s="203">
        <v>236.16</v>
      </c>
      <c r="D12815" s="53" t="s">
        <v>19233</v>
      </c>
      <c r="E12815" s="55" t="s">
        <v>19234</v>
      </c>
      <c r="F12815" s="53" t="s">
        <v>83</v>
      </c>
    </row>
    <row r="12816" spans="1:6" x14ac:dyDescent="0.2">
      <c r="A12816" s="202" t="s">
        <v>20890</v>
      </c>
      <c r="B12816" s="203">
        <v>459.27</v>
      </c>
      <c r="D12816" s="53" t="s">
        <v>19235</v>
      </c>
      <c r="E12816" s="55" t="s">
        <v>19234</v>
      </c>
      <c r="F12816" s="53" t="s">
        <v>83</v>
      </c>
    </row>
    <row r="12817" spans="1:6" x14ac:dyDescent="0.2">
      <c r="A12817" s="202" t="s">
        <v>20892</v>
      </c>
      <c r="B12817" s="203">
        <v>432.27</v>
      </c>
      <c r="D12817" s="53" t="s">
        <v>19236</v>
      </c>
      <c r="E12817" s="55" t="s">
        <v>19237</v>
      </c>
      <c r="F12817" s="53" t="s">
        <v>83</v>
      </c>
    </row>
    <row r="12818" spans="1:6" x14ac:dyDescent="0.2">
      <c r="A12818" s="202" t="s">
        <v>20893</v>
      </c>
      <c r="B12818" s="203">
        <v>1530.74</v>
      </c>
      <c r="D12818" s="53" t="s">
        <v>19238</v>
      </c>
      <c r="E12818" s="55" t="s">
        <v>19237</v>
      </c>
      <c r="F12818" s="53" t="s">
        <v>83</v>
      </c>
    </row>
    <row r="12819" spans="1:6" x14ac:dyDescent="0.2">
      <c r="A12819" s="202" t="s">
        <v>20895</v>
      </c>
      <c r="B12819" s="203">
        <v>1431.52</v>
      </c>
      <c r="D12819" s="53" t="s">
        <v>19239</v>
      </c>
      <c r="E12819" s="55" t="s">
        <v>19240</v>
      </c>
      <c r="F12819" s="53" t="s">
        <v>83</v>
      </c>
    </row>
    <row r="12820" spans="1:6" x14ac:dyDescent="0.2">
      <c r="A12820" s="202" t="s">
        <v>20896</v>
      </c>
      <c r="B12820" s="203">
        <v>2866.93</v>
      </c>
      <c r="D12820" s="53" t="s">
        <v>19241</v>
      </c>
      <c r="E12820" s="55" t="s">
        <v>19240</v>
      </c>
      <c r="F12820" s="53" t="s">
        <v>83</v>
      </c>
    </row>
    <row r="12821" spans="1:6" x14ac:dyDescent="0.2">
      <c r="A12821" s="202" t="s">
        <v>20898</v>
      </c>
      <c r="B12821" s="203">
        <v>2681.75</v>
      </c>
      <c r="D12821" s="53" t="s">
        <v>19242</v>
      </c>
      <c r="E12821" s="55" t="s">
        <v>19243</v>
      </c>
      <c r="F12821" s="53" t="s">
        <v>1147</v>
      </c>
    </row>
    <row r="12822" spans="1:6" x14ac:dyDescent="0.2">
      <c r="A12822" s="202" t="s">
        <v>20899</v>
      </c>
      <c r="B12822" s="203">
        <v>516.76</v>
      </c>
      <c r="D12822" s="53" t="s">
        <v>19244</v>
      </c>
      <c r="E12822" s="55" t="s">
        <v>19243</v>
      </c>
      <c r="F12822" s="53" t="s">
        <v>1147</v>
      </c>
    </row>
    <row r="12823" spans="1:6" x14ac:dyDescent="0.2">
      <c r="A12823" s="202" t="s">
        <v>20901</v>
      </c>
      <c r="B12823" s="203">
        <v>507.19</v>
      </c>
      <c r="D12823" s="53" t="s">
        <v>19245</v>
      </c>
      <c r="E12823" s="55" t="s">
        <v>19246</v>
      </c>
      <c r="F12823" s="53" t="s">
        <v>83</v>
      </c>
    </row>
    <row r="12824" spans="1:6" x14ac:dyDescent="0.2">
      <c r="A12824" s="202" t="s">
        <v>20902</v>
      </c>
      <c r="B12824" s="203">
        <v>443.44</v>
      </c>
      <c r="D12824" s="53" t="s">
        <v>19247</v>
      </c>
      <c r="E12824" s="55" t="s">
        <v>19246</v>
      </c>
      <c r="F12824" s="53" t="s">
        <v>83</v>
      </c>
    </row>
    <row r="12825" spans="1:6" x14ac:dyDescent="0.2">
      <c r="A12825" s="202" t="s">
        <v>20904</v>
      </c>
      <c r="B12825" s="203">
        <v>436.13</v>
      </c>
      <c r="D12825" s="53" t="s">
        <v>19248</v>
      </c>
      <c r="E12825" s="55" t="s">
        <v>19249</v>
      </c>
      <c r="F12825" s="53" t="s">
        <v>83</v>
      </c>
    </row>
    <row r="12826" spans="1:6" x14ac:dyDescent="0.2">
      <c r="A12826" s="202" t="s">
        <v>20905</v>
      </c>
      <c r="B12826" s="203">
        <v>383.15</v>
      </c>
      <c r="D12826" s="53" t="s">
        <v>19250</v>
      </c>
      <c r="E12826" s="55" t="s">
        <v>19249</v>
      </c>
      <c r="F12826" s="53" t="s">
        <v>83</v>
      </c>
    </row>
    <row r="12827" spans="1:6" x14ac:dyDescent="0.2">
      <c r="A12827" s="202" t="s">
        <v>20907</v>
      </c>
      <c r="B12827" s="203">
        <v>378.36</v>
      </c>
      <c r="D12827" s="53" t="s">
        <v>19251</v>
      </c>
      <c r="E12827" s="55" t="s">
        <v>19252</v>
      </c>
      <c r="F12827" s="53" t="s">
        <v>83</v>
      </c>
    </row>
    <row r="12828" spans="1:6" x14ac:dyDescent="0.2">
      <c r="A12828" s="202" t="s">
        <v>20908</v>
      </c>
      <c r="B12828" s="203">
        <v>2245.0500000000002</v>
      </c>
      <c r="D12828" s="53" t="s">
        <v>19253</v>
      </c>
      <c r="E12828" s="55" t="s">
        <v>19252</v>
      </c>
      <c r="F12828" s="53" t="s">
        <v>83</v>
      </c>
    </row>
    <row r="12829" spans="1:6" x14ac:dyDescent="0.2">
      <c r="A12829" s="202" t="s">
        <v>20910</v>
      </c>
      <c r="B12829" s="203">
        <v>2176.25</v>
      </c>
      <c r="D12829" s="53" t="s">
        <v>19254</v>
      </c>
      <c r="E12829" s="55" t="s">
        <v>19255</v>
      </c>
      <c r="F12829" s="53" t="s">
        <v>83</v>
      </c>
    </row>
    <row r="12830" spans="1:6" x14ac:dyDescent="0.2">
      <c r="A12830" s="202" t="s">
        <v>20911</v>
      </c>
      <c r="B12830" s="203">
        <v>217.5</v>
      </c>
      <c r="D12830" s="53" t="s">
        <v>19256</v>
      </c>
      <c r="E12830" s="55" t="s">
        <v>19255</v>
      </c>
      <c r="F12830" s="53" t="s">
        <v>83</v>
      </c>
    </row>
    <row r="12831" spans="1:6" x14ac:dyDescent="0.2">
      <c r="A12831" s="202" t="s">
        <v>20913</v>
      </c>
      <c r="B12831" s="203">
        <v>205.51</v>
      </c>
      <c r="D12831" s="53" t="s">
        <v>19257</v>
      </c>
      <c r="E12831" s="55" t="s">
        <v>19258</v>
      </c>
      <c r="F12831" s="53" t="s">
        <v>1147</v>
      </c>
    </row>
    <row r="12832" spans="1:6" x14ac:dyDescent="0.2">
      <c r="A12832" s="202" t="s">
        <v>20914</v>
      </c>
      <c r="B12832" s="203">
        <v>347.92</v>
      </c>
      <c r="D12832" s="53" t="s">
        <v>19259</v>
      </c>
      <c r="E12832" s="55" t="s">
        <v>19258</v>
      </c>
      <c r="F12832" s="53" t="s">
        <v>1147</v>
      </c>
    </row>
    <row r="12833" spans="1:6" x14ac:dyDescent="0.2">
      <c r="A12833" s="202" t="s">
        <v>20916</v>
      </c>
      <c r="B12833" s="203">
        <v>335.93</v>
      </c>
      <c r="D12833" s="53" t="s">
        <v>19260</v>
      </c>
      <c r="E12833" s="55" t="s">
        <v>19261</v>
      </c>
      <c r="F12833" s="53" t="s">
        <v>1147</v>
      </c>
    </row>
    <row r="12834" spans="1:6" x14ac:dyDescent="0.2">
      <c r="A12834" s="202" t="s">
        <v>20917</v>
      </c>
      <c r="B12834" s="203">
        <v>7327.52</v>
      </c>
      <c r="D12834" s="53" t="s">
        <v>19262</v>
      </c>
      <c r="E12834" s="55" t="s">
        <v>19261</v>
      </c>
      <c r="F12834" s="53" t="s">
        <v>1147</v>
      </c>
    </row>
    <row r="12835" spans="1:6" x14ac:dyDescent="0.2">
      <c r="A12835" s="202" t="s">
        <v>20919</v>
      </c>
      <c r="B12835" s="203">
        <v>7243</v>
      </c>
      <c r="D12835" s="53" t="s">
        <v>19263</v>
      </c>
      <c r="E12835" s="55" t="s">
        <v>19264</v>
      </c>
      <c r="F12835" s="53" t="s">
        <v>1147</v>
      </c>
    </row>
    <row r="12836" spans="1:6" x14ac:dyDescent="0.2">
      <c r="A12836" s="202" t="s">
        <v>20923</v>
      </c>
      <c r="B12836" s="203">
        <v>11350.36</v>
      </c>
      <c r="D12836" s="53" t="s">
        <v>19265</v>
      </c>
      <c r="E12836" s="55" t="s">
        <v>19264</v>
      </c>
      <c r="F12836" s="53" t="s">
        <v>1147</v>
      </c>
    </row>
    <row r="12837" spans="1:6" x14ac:dyDescent="0.2">
      <c r="A12837" s="202" t="s">
        <v>20925</v>
      </c>
      <c r="B12837" s="203">
        <v>11220.25</v>
      </c>
      <c r="D12837" s="53" t="s">
        <v>19266</v>
      </c>
      <c r="E12837" s="55" t="s">
        <v>19267</v>
      </c>
      <c r="F12837" s="53" t="s">
        <v>83</v>
      </c>
    </row>
    <row r="12838" spans="1:6" x14ac:dyDescent="0.2">
      <c r="A12838" s="202" t="s">
        <v>20929</v>
      </c>
      <c r="B12838" s="203">
        <v>13424.16</v>
      </c>
      <c r="D12838" s="53" t="s">
        <v>19268</v>
      </c>
      <c r="E12838" s="55" t="s">
        <v>19267</v>
      </c>
      <c r="F12838" s="53" t="s">
        <v>83</v>
      </c>
    </row>
    <row r="12839" spans="1:6" x14ac:dyDescent="0.2">
      <c r="A12839" s="202" t="s">
        <v>20931</v>
      </c>
      <c r="B12839" s="203">
        <v>13275.53</v>
      </c>
      <c r="D12839" s="53" t="s">
        <v>19269</v>
      </c>
      <c r="E12839" s="55" t="s">
        <v>19270</v>
      </c>
      <c r="F12839" s="53" t="s">
        <v>1147</v>
      </c>
    </row>
    <row r="12840" spans="1:6" x14ac:dyDescent="0.2">
      <c r="A12840" s="202" t="s">
        <v>20932</v>
      </c>
      <c r="B12840" s="203">
        <v>13216.35</v>
      </c>
      <c r="D12840" s="53" t="s">
        <v>19271</v>
      </c>
      <c r="E12840" s="55" t="s">
        <v>19270</v>
      </c>
      <c r="F12840" s="53" t="s">
        <v>1147</v>
      </c>
    </row>
    <row r="12841" spans="1:6" x14ac:dyDescent="0.2">
      <c r="A12841" s="202" t="s">
        <v>20934</v>
      </c>
      <c r="B12841" s="203">
        <v>13069.69</v>
      </c>
      <c r="D12841" s="53" t="s">
        <v>19272</v>
      </c>
      <c r="E12841" s="55" t="s">
        <v>19273</v>
      </c>
      <c r="F12841" s="53" t="s">
        <v>1147</v>
      </c>
    </row>
    <row r="12842" spans="1:6" x14ac:dyDescent="0.2">
      <c r="A12842" s="202" t="s">
        <v>20941</v>
      </c>
      <c r="B12842" s="203">
        <v>17887.8</v>
      </c>
      <c r="D12842" s="53" t="s">
        <v>19274</v>
      </c>
      <c r="E12842" s="55" t="s">
        <v>19273</v>
      </c>
      <c r="F12842" s="53" t="s">
        <v>1147</v>
      </c>
    </row>
    <row r="12843" spans="1:6" x14ac:dyDescent="0.2">
      <c r="A12843" s="202" t="s">
        <v>20943</v>
      </c>
      <c r="B12843" s="203">
        <v>17691.47</v>
      </c>
      <c r="D12843" s="53" t="s">
        <v>19275</v>
      </c>
      <c r="E12843" s="55" t="s">
        <v>19276</v>
      </c>
      <c r="F12843" s="53" t="s">
        <v>1147</v>
      </c>
    </row>
    <row r="12844" spans="1:6" x14ac:dyDescent="0.2">
      <c r="A12844" s="202" t="s">
        <v>20980</v>
      </c>
      <c r="B12844" s="203">
        <v>1412.19</v>
      </c>
      <c r="D12844" s="53" t="s">
        <v>19277</v>
      </c>
      <c r="E12844" s="55" t="s">
        <v>19276</v>
      </c>
      <c r="F12844" s="53" t="s">
        <v>1147</v>
      </c>
    </row>
    <row r="12845" spans="1:6" x14ac:dyDescent="0.2">
      <c r="A12845" s="202" t="s">
        <v>20982</v>
      </c>
      <c r="B12845" s="203">
        <v>1377.26</v>
      </c>
      <c r="D12845" s="53" t="s">
        <v>19278</v>
      </c>
      <c r="E12845" s="55" t="s">
        <v>19279</v>
      </c>
      <c r="F12845" s="53" t="s">
        <v>1147</v>
      </c>
    </row>
    <row r="12846" spans="1:6" x14ac:dyDescent="0.2">
      <c r="A12846" s="202" t="s">
        <v>20983</v>
      </c>
      <c r="B12846" s="203">
        <v>1904.55</v>
      </c>
      <c r="D12846" s="53" t="s">
        <v>19280</v>
      </c>
      <c r="E12846" s="55" t="s">
        <v>19279</v>
      </c>
      <c r="F12846" s="53" t="s">
        <v>1147</v>
      </c>
    </row>
    <row r="12847" spans="1:6" x14ac:dyDescent="0.2">
      <c r="A12847" s="202" t="s">
        <v>20985</v>
      </c>
      <c r="B12847" s="203">
        <v>1859.86</v>
      </c>
      <c r="D12847" s="53" t="s">
        <v>19281</v>
      </c>
      <c r="E12847" s="55" t="s">
        <v>19282</v>
      </c>
      <c r="F12847" s="53" t="s">
        <v>201</v>
      </c>
    </row>
    <row r="12848" spans="1:6" x14ac:dyDescent="0.2">
      <c r="A12848" s="202" t="s">
        <v>20986</v>
      </c>
      <c r="B12848" s="203">
        <v>2276.5500000000002</v>
      </c>
      <c r="D12848" s="53" t="s">
        <v>19283</v>
      </c>
      <c r="E12848" s="55" t="s">
        <v>19282</v>
      </c>
      <c r="F12848" s="53" t="s">
        <v>201</v>
      </c>
    </row>
    <row r="12849" spans="1:6" x14ac:dyDescent="0.2">
      <c r="A12849" s="202" t="s">
        <v>20988</v>
      </c>
      <c r="B12849" s="203">
        <v>2222.06</v>
      </c>
      <c r="D12849" s="53" t="s">
        <v>19284</v>
      </c>
      <c r="E12849" s="55" t="s">
        <v>19285</v>
      </c>
      <c r="F12849" s="53" t="s">
        <v>201</v>
      </c>
    </row>
    <row r="12850" spans="1:6" x14ac:dyDescent="0.2">
      <c r="A12850" s="202" t="s">
        <v>20989</v>
      </c>
      <c r="B12850" s="203">
        <v>3160.68</v>
      </c>
      <c r="D12850" s="53" t="s">
        <v>19286</v>
      </c>
      <c r="E12850" s="55" t="s">
        <v>19285</v>
      </c>
      <c r="F12850" s="53" t="s">
        <v>201</v>
      </c>
    </row>
    <row r="12851" spans="1:6" x14ac:dyDescent="0.2">
      <c r="A12851" s="202" t="s">
        <v>20991</v>
      </c>
      <c r="B12851" s="203">
        <v>3096.74</v>
      </c>
      <c r="D12851" s="53" t="s">
        <v>19287</v>
      </c>
      <c r="E12851" s="55" t="s">
        <v>19288</v>
      </c>
      <c r="F12851" s="53" t="s">
        <v>1147</v>
      </c>
    </row>
    <row r="12852" spans="1:6" x14ac:dyDescent="0.2">
      <c r="A12852" s="202" t="s">
        <v>20995</v>
      </c>
      <c r="B12852" s="203">
        <v>3632.68</v>
      </c>
      <c r="D12852" s="53" t="s">
        <v>19289</v>
      </c>
      <c r="E12852" s="55" t="s">
        <v>19288</v>
      </c>
      <c r="F12852" s="53" t="s">
        <v>1147</v>
      </c>
    </row>
    <row r="12853" spans="1:6" x14ac:dyDescent="0.2">
      <c r="A12853" s="202" t="s">
        <v>20997</v>
      </c>
      <c r="B12853" s="203">
        <v>3558.05</v>
      </c>
      <c r="D12853" s="53" t="s">
        <v>19290</v>
      </c>
      <c r="E12853" s="55" t="s">
        <v>19291</v>
      </c>
      <c r="F12853" s="53" t="s">
        <v>1147</v>
      </c>
    </row>
    <row r="12854" spans="1:6" x14ac:dyDescent="0.2">
      <c r="A12854" s="202" t="s">
        <v>21004</v>
      </c>
      <c r="B12854" s="203">
        <v>5746.82</v>
      </c>
      <c r="D12854" s="53" t="s">
        <v>19292</v>
      </c>
      <c r="E12854" s="55" t="s">
        <v>19291</v>
      </c>
      <c r="F12854" s="53" t="s">
        <v>1147</v>
      </c>
    </row>
    <row r="12855" spans="1:6" x14ac:dyDescent="0.2">
      <c r="A12855" s="202" t="s">
        <v>21006</v>
      </c>
      <c r="B12855" s="203">
        <v>5662.55</v>
      </c>
      <c r="D12855" s="53" t="s">
        <v>19293</v>
      </c>
      <c r="E12855" s="55" t="s">
        <v>19294</v>
      </c>
      <c r="F12855" s="53" t="s">
        <v>1147</v>
      </c>
    </row>
    <row r="12856" spans="1:6" x14ac:dyDescent="0.2">
      <c r="A12856" s="202" t="s">
        <v>21013</v>
      </c>
      <c r="B12856" s="203">
        <v>6667.82</v>
      </c>
      <c r="D12856" s="53" t="s">
        <v>19295</v>
      </c>
      <c r="E12856" s="55" t="s">
        <v>19294</v>
      </c>
      <c r="F12856" s="53" t="s">
        <v>1147</v>
      </c>
    </row>
    <row r="12857" spans="1:6" x14ac:dyDescent="0.2">
      <c r="A12857" s="202" t="s">
        <v>21015</v>
      </c>
      <c r="B12857" s="203">
        <v>6569.12</v>
      </c>
      <c r="D12857" s="53" t="s">
        <v>19296</v>
      </c>
      <c r="E12857" s="55" t="s">
        <v>19297</v>
      </c>
      <c r="F12857" s="53" t="s">
        <v>1147</v>
      </c>
    </row>
    <row r="12858" spans="1:6" x14ac:dyDescent="0.2">
      <c r="A12858" s="202" t="s">
        <v>21025</v>
      </c>
      <c r="B12858" s="203">
        <v>7684.54</v>
      </c>
      <c r="D12858" s="53" t="s">
        <v>19298</v>
      </c>
      <c r="E12858" s="55" t="s">
        <v>19297</v>
      </c>
      <c r="F12858" s="53" t="s">
        <v>1147</v>
      </c>
    </row>
    <row r="12859" spans="1:6" x14ac:dyDescent="0.2">
      <c r="A12859" s="202" t="s">
        <v>21027</v>
      </c>
      <c r="B12859" s="203">
        <v>7573.21</v>
      </c>
      <c r="D12859" s="53" t="s">
        <v>19299</v>
      </c>
      <c r="E12859" s="55" t="s">
        <v>19300</v>
      </c>
      <c r="F12859" s="53" t="s">
        <v>83</v>
      </c>
    </row>
    <row r="12860" spans="1:6" x14ac:dyDescent="0.2">
      <c r="A12860" s="202" t="s">
        <v>21037</v>
      </c>
      <c r="B12860" s="203">
        <v>8930.36</v>
      </c>
      <c r="D12860" s="53" t="s">
        <v>19301</v>
      </c>
      <c r="E12860" s="55" t="s">
        <v>19300</v>
      </c>
      <c r="F12860" s="53" t="s">
        <v>83</v>
      </c>
    </row>
    <row r="12861" spans="1:6" x14ac:dyDescent="0.2">
      <c r="A12861" s="202" t="s">
        <v>21039</v>
      </c>
      <c r="B12861" s="203">
        <v>8800.25</v>
      </c>
      <c r="D12861" s="53" t="s">
        <v>19302</v>
      </c>
      <c r="E12861" s="55" t="s">
        <v>19303</v>
      </c>
      <c r="F12861" s="53" t="s">
        <v>83</v>
      </c>
    </row>
    <row r="12862" spans="1:6" x14ac:dyDescent="0.2">
      <c r="A12862" s="202" t="s">
        <v>21043</v>
      </c>
      <c r="B12862" s="203">
        <v>10176.049999999999</v>
      </c>
      <c r="D12862" s="53" t="s">
        <v>19304</v>
      </c>
      <c r="E12862" s="55" t="s">
        <v>19303</v>
      </c>
      <c r="F12862" s="53" t="s">
        <v>83</v>
      </c>
    </row>
    <row r="12863" spans="1:6" x14ac:dyDescent="0.2">
      <c r="A12863" s="202" t="s">
        <v>21045</v>
      </c>
      <c r="B12863" s="203">
        <v>10027.17</v>
      </c>
      <c r="D12863" s="53" t="s">
        <v>19305</v>
      </c>
      <c r="E12863" s="55" t="s">
        <v>19306</v>
      </c>
      <c r="F12863" s="53" t="s">
        <v>83</v>
      </c>
    </row>
    <row r="12864" spans="1:6" x14ac:dyDescent="0.2">
      <c r="A12864" s="202" t="s">
        <v>21061</v>
      </c>
      <c r="B12864" s="203">
        <v>12079.8</v>
      </c>
      <c r="D12864" s="53" t="s">
        <v>19307</v>
      </c>
      <c r="E12864" s="55" t="s">
        <v>19306</v>
      </c>
      <c r="F12864" s="53" t="s">
        <v>83</v>
      </c>
    </row>
    <row r="12865" spans="1:6" x14ac:dyDescent="0.2">
      <c r="A12865" s="202" t="s">
        <v>21063</v>
      </c>
      <c r="B12865" s="203">
        <v>11883.47</v>
      </c>
      <c r="D12865" s="53" t="s">
        <v>19308</v>
      </c>
      <c r="E12865" s="55" t="s">
        <v>19309</v>
      </c>
      <c r="F12865" s="53" t="s">
        <v>201</v>
      </c>
    </row>
    <row r="12866" spans="1:6" x14ac:dyDescent="0.2">
      <c r="A12866" s="202" t="s">
        <v>21100</v>
      </c>
      <c r="B12866" s="203">
        <v>1882.4</v>
      </c>
      <c r="D12866" s="53" t="s">
        <v>19310</v>
      </c>
      <c r="E12866" s="55" t="s">
        <v>19309</v>
      </c>
      <c r="F12866" s="53" t="s">
        <v>201</v>
      </c>
    </row>
    <row r="12867" spans="1:6" x14ac:dyDescent="0.2">
      <c r="A12867" s="202" t="s">
        <v>21102</v>
      </c>
      <c r="B12867" s="203">
        <v>1837.71</v>
      </c>
      <c r="D12867" s="53" t="s">
        <v>19311</v>
      </c>
      <c r="E12867" s="55" t="s">
        <v>19312</v>
      </c>
      <c r="F12867" s="53" t="s">
        <v>201</v>
      </c>
    </row>
    <row r="12868" spans="1:6" x14ac:dyDescent="0.2">
      <c r="A12868" s="202" t="s">
        <v>21103</v>
      </c>
      <c r="B12868" s="203">
        <v>3870.68</v>
      </c>
      <c r="D12868" s="53" t="s">
        <v>19313</v>
      </c>
      <c r="E12868" s="55" t="s">
        <v>19312</v>
      </c>
      <c r="F12868" s="53" t="s">
        <v>201</v>
      </c>
    </row>
    <row r="12869" spans="1:6" x14ac:dyDescent="0.2">
      <c r="A12869" s="202" t="s">
        <v>21105</v>
      </c>
      <c r="B12869" s="203">
        <v>3806.74</v>
      </c>
      <c r="D12869" s="53" t="s">
        <v>19314</v>
      </c>
      <c r="E12869" s="55" t="s">
        <v>19315</v>
      </c>
      <c r="F12869" s="53" t="s">
        <v>201</v>
      </c>
    </row>
    <row r="12870" spans="1:6" x14ac:dyDescent="0.2">
      <c r="A12870" s="202" t="s">
        <v>21106</v>
      </c>
      <c r="B12870" s="203">
        <v>6957.52</v>
      </c>
      <c r="D12870" s="53" t="s">
        <v>19316</v>
      </c>
      <c r="E12870" s="55" t="s">
        <v>19315</v>
      </c>
      <c r="F12870" s="53" t="s">
        <v>201</v>
      </c>
    </row>
    <row r="12871" spans="1:6" x14ac:dyDescent="0.2">
      <c r="A12871" s="202" t="s">
        <v>21108</v>
      </c>
      <c r="B12871" s="203">
        <v>6873</v>
      </c>
      <c r="D12871" s="53" t="s">
        <v>19317</v>
      </c>
      <c r="E12871" s="55" t="s">
        <v>19318</v>
      </c>
      <c r="F12871" s="53" t="s">
        <v>201</v>
      </c>
    </row>
    <row r="12872" spans="1:6" x14ac:dyDescent="0.2">
      <c r="A12872" s="202" t="s">
        <v>21109</v>
      </c>
      <c r="B12872" s="203">
        <v>9764.5400000000009</v>
      </c>
      <c r="D12872" s="53" t="s">
        <v>19319</v>
      </c>
      <c r="E12872" s="55" t="s">
        <v>19318</v>
      </c>
      <c r="F12872" s="53" t="s">
        <v>201</v>
      </c>
    </row>
    <row r="12873" spans="1:6" x14ac:dyDescent="0.2">
      <c r="A12873" s="202" t="s">
        <v>21111</v>
      </c>
      <c r="B12873" s="203">
        <v>9653.2099999999991</v>
      </c>
      <c r="D12873" s="53" t="s">
        <v>19320</v>
      </c>
      <c r="E12873" s="55" t="s">
        <v>19321</v>
      </c>
      <c r="F12873" s="53" t="s">
        <v>83</v>
      </c>
    </row>
    <row r="12874" spans="1:6" x14ac:dyDescent="0.2">
      <c r="A12874" s="202" t="s">
        <v>21112</v>
      </c>
      <c r="B12874" s="203">
        <v>11695.41</v>
      </c>
      <c r="D12874" s="53" t="s">
        <v>19322</v>
      </c>
      <c r="E12874" s="55" t="s">
        <v>19321</v>
      </c>
      <c r="F12874" s="53" t="s">
        <v>83</v>
      </c>
    </row>
    <row r="12875" spans="1:6" x14ac:dyDescent="0.2">
      <c r="A12875" s="202" t="s">
        <v>21114</v>
      </c>
      <c r="B12875" s="203">
        <v>11548.75</v>
      </c>
      <c r="D12875" s="53" t="s">
        <v>19323</v>
      </c>
      <c r="E12875" s="55" t="s">
        <v>19324</v>
      </c>
      <c r="F12875" s="53" t="s">
        <v>83</v>
      </c>
    </row>
    <row r="12876" spans="1:6" x14ac:dyDescent="0.2">
      <c r="A12876" s="202" t="s">
        <v>21115</v>
      </c>
      <c r="B12876" s="203">
        <v>1477.86</v>
      </c>
      <c r="D12876" s="53" t="s">
        <v>19325</v>
      </c>
      <c r="E12876" s="55" t="s">
        <v>19324</v>
      </c>
      <c r="F12876" s="53" t="s">
        <v>83</v>
      </c>
    </row>
    <row r="12877" spans="1:6" x14ac:dyDescent="0.2">
      <c r="A12877" s="202" t="s">
        <v>21117</v>
      </c>
      <c r="B12877" s="203">
        <v>1442.93</v>
      </c>
      <c r="D12877" s="53" t="s">
        <v>19326</v>
      </c>
      <c r="E12877" s="55" t="s">
        <v>19327</v>
      </c>
      <c r="F12877" s="53" t="s">
        <v>83</v>
      </c>
    </row>
    <row r="12878" spans="1:6" x14ac:dyDescent="0.2">
      <c r="A12878" s="202" t="s">
        <v>21118</v>
      </c>
      <c r="B12878" s="203">
        <v>1849.55</v>
      </c>
      <c r="D12878" s="53" t="s">
        <v>19328</v>
      </c>
      <c r="E12878" s="55" t="s">
        <v>19327</v>
      </c>
      <c r="F12878" s="53" t="s">
        <v>83</v>
      </c>
    </row>
    <row r="12879" spans="1:6" x14ac:dyDescent="0.2">
      <c r="A12879" s="202" t="s">
        <v>21120</v>
      </c>
      <c r="B12879" s="203">
        <v>1804.86</v>
      </c>
      <c r="D12879" s="53" t="s">
        <v>19329</v>
      </c>
      <c r="E12879" s="55" t="s">
        <v>19330</v>
      </c>
      <c r="F12879" s="53" t="s">
        <v>83</v>
      </c>
    </row>
    <row r="12880" spans="1:6" x14ac:dyDescent="0.2">
      <c r="A12880" s="202" t="s">
        <v>21121</v>
      </c>
      <c r="B12880" s="203">
        <v>2221.5500000000002</v>
      </c>
      <c r="D12880" s="53" t="s">
        <v>19331</v>
      </c>
      <c r="E12880" s="55" t="s">
        <v>19330</v>
      </c>
      <c r="F12880" s="53" t="s">
        <v>83</v>
      </c>
    </row>
    <row r="12881" spans="1:6" x14ac:dyDescent="0.2">
      <c r="A12881" s="202" t="s">
        <v>21123</v>
      </c>
      <c r="B12881" s="203">
        <v>2167.06</v>
      </c>
      <c r="D12881" s="53" t="s">
        <v>19332</v>
      </c>
      <c r="E12881" s="55" t="s">
        <v>19333</v>
      </c>
      <c r="F12881" s="53" t="s">
        <v>83</v>
      </c>
    </row>
    <row r="12882" spans="1:6" x14ac:dyDescent="0.2">
      <c r="A12882" s="202" t="s">
        <v>21124</v>
      </c>
      <c r="B12882" s="203">
        <v>3090.68</v>
      </c>
      <c r="D12882" s="53" t="s">
        <v>19334</v>
      </c>
      <c r="E12882" s="55" t="s">
        <v>19333</v>
      </c>
      <c r="F12882" s="53" t="s">
        <v>83</v>
      </c>
    </row>
    <row r="12883" spans="1:6" x14ac:dyDescent="0.2">
      <c r="A12883" s="202" t="s">
        <v>21126</v>
      </c>
      <c r="B12883" s="203">
        <v>3026.74</v>
      </c>
      <c r="D12883" s="53" t="s">
        <v>19335</v>
      </c>
      <c r="E12883" s="55" t="s">
        <v>19336</v>
      </c>
      <c r="F12883" s="53" t="s">
        <v>83</v>
      </c>
    </row>
    <row r="12884" spans="1:6" x14ac:dyDescent="0.2">
      <c r="A12884" s="202" t="s">
        <v>21130</v>
      </c>
      <c r="B12884" s="203">
        <v>3552.68</v>
      </c>
      <c r="D12884" s="53" t="s">
        <v>19337</v>
      </c>
      <c r="E12884" s="55" t="s">
        <v>19336</v>
      </c>
      <c r="F12884" s="53" t="s">
        <v>83</v>
      </c>
    </row>
    <row r="12885" spans="1:6" x14ac:dyDescent="0.2">
      <c r="A12885" s="202" t="s">
        <v>21132</v>
      </c>
      <c r="B12885" s="203">
        <v>3478.05</v>
      </c>
      <c r="D12885" s="53" t="s">
        <v>19338</v>
      </c>
      <c r="E12885" s="55" t="s">
        <v>19339</v>
      </c>
      <c r="F12885" s="53" t="s">
        <v>83</v>
      </c>
    </row>
    <row r="12886" spans="1:6" x14ac:dyDescent="0.2">
      <c r="A12886" s="202" t="s">
        <v>21139</v>
      </c>
      <c r="B12886" s="203">
        <v>5646.82</v>
      </c>
      <c r="D12886" s="53" t="s">
        <v>19340</v>
      </c>
      <c r="E12886" s="55" t="s">
        <v>19339</v>
      </c>
      <c r="F12886" s="53" t="s">
        <v>83</v>
      </c>
    </row>
    <row r="12887" spans="1:6" x14ac:dyDescent="0.2">
      <c r="A12887" s="202" t="s">
        <v>21141</v>
      </c>
      <c r="B12887" s="203">
        <v>5562.55</v>
      </c>
      <c r="D12887" s="53" t="s">
        <v>19341</v>
      </c>
      <c r="E12887" s="55" t="s">
        <v>19342</v>
      </c>
      <c r="F12887" s="53" t="s">
        <v>201</v>
      </c>
    </row>
    <row r="12888" spans="1:6" x14ac:dyDescent="0.2">
      <c r="A12888" s="202" t="s">
        <v>21148</v>
      </c>
      <c r="B12888" s="203">
        <v>6567.82</v>
      </c>
      <c r="D12888" s="53" t="s">
        <v>19343</v>
      </c>
      <c r="E12888" s="55" t="s">
        <v>19342</v>
      </c>
      <c r="F12888" s="53" t="s">
        <v>201</v>
      </c>
    </row>
    <row r="12889" spans="1:6" x14ac:dyDescent="0.2">
      <c r="A12889" s="202" t="s">
        <v>21150</v>
      </c>
      <c r="B12889" s="203">
        <v>6469.12</v>
      </c>
      <c r="D12889" s="53" t="s">
        <v>19344</v>
      </c>
      <c r="E12889" s="55" t="s">
        <v>19345</v>
      </c>
      <c r="F12889" s="53" t="s">
        <v>1147</v>
      </c>
    </row>
    <row r="12890" spans="1:6" x14ac:dyDescent="0.2">
      <c r="A12890" s="202" t="s">
        <v>21160</v>
      </c>
      <c r="B12890" s="203">
        <v>7684.54</v>
      </c>
      <c r="D12890" s="53" t="s">
        <v>19346</v>
      </c>
      <c r="E12890" s="55" t="s">
        <v>19345</v>
      </c>
      <c r="F12890" s="53" t="s">
        <v>1147</v>
      </c>
    </row>
    <row r="12891" spans="1:6" x14ac:dyDescent="0.2">
      <c r="A12891" s="202" t="s">
        <v>21162</v>
      </c>
      <c r="B12891" s="203">
        <v>7573.21</v>
      </c>
      <c r="D12891" s="53" t="s">
        <v>19347</v>
      </c>
      <c r="E12891" s="55" t="s">
        <v>19348</v>
      </c>
      <c r="F12891" s="53" t="s">
        <v>1147</v>
      </c>
    </row>
    <row r="12892" spans="1:6" x14ac:dyDescent="0.2">
      <c r="A12892" s="202" t="s">
        <v>21172</v>
      </c>
      <c r="B12892" s="203">
        <v>8930.36</v>
      </c>
      <c r="D12892" s="53" t="s">
        <v>19349</v>
      </c>
      <c r="E12892" s="55" t="s">
        <v>19348</v>
      </c>
      <c r="F12892" s="53" t="s">
        <v>1147</v>
      </c>
    </row>
    <row r="12893" spans="1:6" x14ac:dyDescent="0.2">
      <c r="A12893" s="202" t="s">
        <v>21174</v>
      </c>
      <c r="B12893" s="203">
        <v>8800.25</v>
      </c>
      <c r="D12893" s="53" t="s">
        <v>19350</v>
      </c>
      <c r="E12893" s="55" t="s">
        <v>19351</v>
      </c>
      <c r="F12893" s="53" t="s">
        <v>1147</v>
      </c>
    </row>
    <row r="12894" spans="1:6" x14ac:dyDescent="0.2">
      <c r="A12894" s="202" t="s">
        <v>21178</v>
      </c>
      <c r="B12894" s="203">
        <v>10176.049999999999</v>
      </c>
      <c r="D12894" s="53" t="s">
        <v>19352</v>
      </c>
      <c r="E12894" s="55" t="s">
        <v>19351</v>
      </c>
      <c r="F12894" s="53" t="s">
        <v>1147</v>
      </c>
    </row>
    <row r="12895" spans="1:6" x14ac:dyDescent="0.2">
      <c r="A12895" s="202" t="s">
        <v>21180</v>
      </c>
      <c r="B12895" s="203">
        <v>10027.17</v>
      </c>
      <c r="D12895" s="53" t="s">
        <v>19353</v>
      </c>
      <c r="E12895" s="55" t="s">
        <v>19354</v>
      </c>
      <c r="F12895" s="53" t="s">
        <v>1147</v>
      </c>
    </row>
    <row r="12896" spans="1:6" x14ac:dyDescent="0.2">
      <c r="A12896" s="202" t="s">
        <v>21196</v>
      </c>
      <c r="B12896" s="203">
        <v>12079.8</v>
      </c>
      <c r="D12896" s="53" t="s">
        <v>19355</v>
      </c>
      <c r="E12896" s="55" t="s">
        <v>19354</v>
      </c>
      <c r="F12896" s="53" t="s">
        <v>1147</v>
      </c>
    </row>
    <row r="12897" spans="1:6" x14ac:dyDescent="0.2">
      <c r="A12897" s="202" t="s">
        <v>21198</v>
      </c>
      <c r="B12897" s="203">
        <v>11883.47</v>
      </c>
      <c r="D12897" s="53" t="s">
        <v>19356</v>
      </c>
      <c r="E12897" s="55" t="s">
        <v>19357</v>
      </c>
      <c r="F12897" s="53" t="s">
        <v>1147</v>
      </c>
    </row>
    <row r="12898" spans="1:6" x14ac:dyDescent="0.2">
      <c r="A12898" s="202" t="s">
        <v>21235</v>
      </c>
      <c r="B12898" s="203">
        <v>53.58</v>
      </c>
      <c r="D12898" s="53" t="s">
        <v>19358</v>
      </c>
      <c r="E12898" s="55" t="s">
        <v>19357</v>
      </c>
      <c r="F12898" s="53" t="s">
        <v>1147</v>
      </c>
    </row>
    <row r="12899" spans="1:6" x14ac:dyDescent="0.2">
      <c r="A12899" s="202" t="s">
        <v>21237</v>
      </c>
      <c r="B12899" s="203">
        <v>50.7</v>
      </c>
      <c r="D12899" s="53" t="s">
        <v>19359</v>
      </c>
      <c r="E12899" s="55" t="s">
        <v>19360</v>
      </c>
      <c r="F12899" s="53" t="s">
        <v>201</v>
      </c>
    </row>
    <row r="12900" spans="1:6" x14ac:dyDescent="0.2">
      <c r="A12900" s="202" t="s">
        <v>21238</v>
      </c>
      <c r="B12900" s="203">
        <v>71.38</v>
      </c>
      <c r="D12900" s="53" t="s">
        <v>19361</v>
      </c>
      <c r="E12900" s="55" t="s">
        <v>19360</v>
      </c>
      <c r="F12900" s="53" t="s">
        <v>201</v>
      </c>
    </row>
    <row r="12901" spans="1:6" x14ac:dyDescent="0.2">
      <c r="A12901" s="202" t="s">
        <v>21240</v>
      </c>
      <c r="B12901" s="203">
        <v>67.209999999999994</v>
      </c>
      <c r="D12901" s="53" t="s">
        <v>19362</v>
      </c>
      <c r="E12901" s="55" t="s">
        <v>19363</v>
      </c>
      <c r="F12901" s="53" t="s">
        <v>201</v>
      </c>
    </row>
    <row r="12902" spans="1:6" x14ac:dyDescent="0.2">
      <c r="A12902" s="202" t="s">
        <v>21241</v>
      </c>
      <c r="B12902" s="203">
        <v>93.35</v>
      </c>
      <c r="D12902" s="53" t="s">
        <v>19364</v>
      </c>
      <c r="E12902" s="55" t="s">
        <v>19363</v>
      </c>
      <c r="F12902" s="53" t="s">
        <v>201</v>
      </c>
    </row>
    <row r="12903" spans="1:6" x14ac:dyDescent="0.2">
      <c r="A12903" s="202" t="s">
        <v>21243</v>
      </c>
      <c r="B12903" s="203">
        <v>87.99</v>
      </c>
      <c r="D12903" s="53" t="s">
        <v>19365</v>
      </c>
      <c r="E12903" s="55" t="s">
        <v>19366</v>
      </c>
      <c r="F12903" s="53" t="s">
        <v>201</v>
      </c>
    </row>
    <row r="12904" spans="1:6" x14ac:dyDescent="0.2">
      <c r="A12904" s="202" t="s">
        <v>21244</v>
      </c>
      <c r="B12904" s="203">
        <v>114.24</v>
      </c>
      <c r="D12904" s="53" t="s">
        <v>19367</v>
      </c>
      <c r="E12904" s="55" t="s">
        <v>19366</v>
      </c>
      <c r="F12904" s="53" t="s">
        <v>201</v>
      </c>
    </row>
    <row r="12905" spans="1:6" x14ac:dyDescent="0.2">
      <c r="A12905" s="202" t="s">
        <v>21246</v>
      </c>
      <c r="B12905" s="203">
        <v>107.69</v>
      </c>
      <c r="D12905" s="53" t="s">
        <v>19368</v>
      </c>
      <c r="E12905" s="55" t="s">
        <v>19369</v>
      </c>
      <c r="F12905" s="53" t="s">
        <v>201</v>
      </c>
    </row>
    <row r="12906" spans="1:6" x14ac:dyDescent="0.2">
      <c r="A12906" s="202" t="s">
        <v>21247</v>
      </c>
      <c r="B12906" s="203">
        <v>141.88</v>
      </c>
      <c r="D12906" s="53" t="s">
        <v>19370</v>
      </c>
      <c r="E12906" s="55" t="s">
        <v>19369</v>
      </c>
      <c r="F12906" s="53" t="s">
        <v>201</v>
      </c>
    </row>
    <row r="12907" spans="1:6" x14ac:dyDescent="0.2">
      <c r="A12907" s="202" t="s">
        <v>21249</v>
      </c>
      <c r="B12907" s="203">
        <v>134.35</v>
      </c>
      <c r="D12907" s="53" t="s">
        <v>19371</v>
      </c>
      <c r="E12907" s="55" t="s">
        <v>19372</v>
      </c>
      <c r="F12907" s="53" t="s">
        <v>201</v>
      </c>
    </row>
    <row r="12908" spans="1:6" x14ac:dyDescent="0.2">
      <c r="A12908" s="202" t="s">
        <v>21250</v>
      </c>
      <c r="B12908" s="203">
        <v>194.24</v>
      </c>
      <c r="D12908" s="53" t="s">
        <v>19373</v>
      </c>
      <c r="E12908" s="55" t="s">
        <v>19372</v>
      </c>
      <c r="F12908" s="53" t="s">
        <v>201</v>
      </c>
    </row>
    <row r="12909" spans="1:6" x14ac:dyDescent="0.2">
      <c r="A12909" s="202" t="s">
        <v>21252</v>
      </c>
      <c r="B12909" s="203">
        <v>186.23</v>
      </c>
      <c r="D12909" s="53" t="s">
        <v>19374</v>
      </c>
      <c r="E12909" s="55" t="s">
        <v>19375</v>
      </c>
      <c r="F12909" s="53" t="s">
        <v>83</v>
      </c>
    </row>
    <row r="12910" spans="1:6" x14ac:dyDescent="0.2">
      <c r="A12910" s="202" t="s">
        <v>21253</v>
      </c>
      <c r="B12910" s="203">
        <v>1225.31</v>
      </c>
      <c r="D12910" s="53" t="s">
        <v>19376</v>
      </c>
      <c r="E12910" s="55" t="s">
        <v>19375</v>
      </c>
      <c r="F12910" s="53" t="s">
        <v>83</v>
      </c>
    </row>
    <row r="12911" spans="1:6" x14ac:dyDescent="0.2">
      <c r="A12911" s="202" t="s">
        <v>21255</v>
      </c>
      <c r="B12911" s="203">
        <v>1171.3599999999999</v>
      </c>
      <c r="D12911" s="53" t="s">
        <v>19377</v>
      </c>
      <c r="E12911" s="55" t="s">
        <v>19378</v>
      </c>
      <c r="F12911" s="53" t="s">
        <v>201</v>
      </c>
    </row>
    <row r="12912" spans="1:6" x14ac:dyDescent="0.2">
      <c r="A12912" s="202" t="s">
        <v>21256</v>
      </c>
      <c r="B12912" s="203">
        <v>1612.29</v>
      </c>
      <c r="D12912" s="53" t="s">
        <v>19379</v>
      </c>
      <c r="E12912" s="55" t="s">
        <v>19378</v>
      </c>
      <c r="F12912" s="53" t="s">
        <v>201</v>
      </c>
    </row>
    <row r="12913" spans="1:6" x14ac:dyDescent="0.2">
      <c r="A12913" s="202" t="s">
        <v>21258</v>
      </c>
      <c r="B12913" s="203">
        <v>1533.59</v>
      </c>
      <c r="D12913" s="53" t="s">
        <v>19380</v>
      </c>
      <c r="E12913" s="55" t="s">
        <v>19381</v>
      </c>
      <c r="F12913" s="53" t="s">
        <v>201</v>
      </c>
    </row>
    <row r="12914" spans="1:6" x14ac:dyDescent="0.2">
      <c r="A12914" s="202" t="s">
        <v>21259</v>
      </c>
      <c r="B12914" s="203">
        <v>549.45000000000005</v>
      </c>
      <c r="D12914" s="53" t="s">
        <v>19382</v>
      </c>
      <c r="E12914" s="55" t="s">
        <v>19381</v>
      </c>
      <c r="F12914" s="53" t="s">
        <v>201</v>
      </c>
    </row>
    <row r="12915" spans="1:6" x14ac:dyDescent="0.2">
      <c r="A12915" s="202" t="s">
        <v>21261</v>
      </c>
      <c r="B12915" s="203">
        <v>531.47</v>
      </c>
      <c r="D12915" s="53" t="s">
        <v>19383</v>
      </c>
      <c r="E12915" s="55" t="s">
        <v>19384</v>
      </c>
      <c r="F12915" s="53" t="s">
        <v>83</v>
      </c>
    </row>
    <row r="12916" spans="1:6" x14ac:dyDescent="0.2">
      <c r="A12916" s="202" t="s">
        <v>21262</v>
      </c>
      <c r="B12916" s="203">
        <v>995.7</v>
      </c>
      <c r="D12916" s="53" t="s">
        <v>19385</v>
      </c>
      <c r="E12916" s="55" t="s">
        <v>19384</v>
      </c>
      <c r="F12916" s="53" t="s">
        <v>83</v>
      </c>
    </row>
    <row r="12917" spans="1:6" x14ac:dyDescent="0.2">
      <c r="A12917" s="202" t="s">
        <v>21264</v>
      </c>
      <c r="B12917" s="203">
        <v>935.46</v>
      </c>
      <c r="D12917" s="53" t="s">
        <v>19386</v>
      </c>
      <c r="E12917" s="55" t="s">
        <v>19387</v>
      </c>
      <c r="F12917" s="53" t="s">
        <v>83</v>
      </c>
    </row>
    <row r="12918" spans="1:6" x14ac:dyDescent="0.2">
      <c r="A12918" s="202" t="s">
        <v>21265</v>
      </c>
      <c r="B12918" s="203">
        <v>24.78</v>
      </c>
      <c r="D12918" s="53" t="s">
        <v>19388</v>
      </c>
      <c r="E12918" s="55" t="s">
        <v>19387</v>
      </c>
      <c r="F12918" s="53" t="s">
        <v>83</v>
      </c>
    </row>
    <row r="12919" spans="1:6" x14ac:dyDescent="0.2">
      <c r="A12919" s="202" t="s">
        <v>21267</v>
      </c>
      <c r="B12919" s="203">
        <v>24.48</v>
      </c>
      <c r="D12919" s="53" t="s">
        <v>19389</v>
      </c>
      <c r="E12919" s="55" t="s">
        <v>19390</v>
      </c>
      <c r="F12919" s="53" t="s">
        <v>201</v>
      </c>
    </row>
    <row r="12920" spans="1:6" x14ac:dyDescent="0.2">
      <c r="A12920" s="202" t="s">
        <v>21268</v>
      </c>
      <c r="B12920" s="203">
        <v>11.73</v>
      </c>
      <c r="D12920" s="53" t="s">
        <v>19391</v>
      </c>
      <c r="E12920" s="55" t="s">
        <v>19390</v>
      </c>
      <c r="F12920" s="53" t="s">
        <v>201</v>
      </c>
    </row>
    <row r="12921" spans="1:6" x14ac:dyDescent="0.2">
      <c r="A12921" s="202" t="s">
        <v>21270</v>
      </c>
      <c r="B12921" s="203">
        <v>11.43</v>
      </c>
      <c r="D12921" s="53" t="s">
        <v>19392</v>
      </c>
      <c r="E12921" s="55" t="s">
        <v>19393</v>
      </c>
      <c r="F12921" s="53" t="s">
        <v>201</v>
      </c>
    </row>
    <row r="12922" spans="1:6" x14ac:dyDescent="0.2">
      <c r="A12922" s="202" t="s">
        <v>21271</v>
      </c>
      <c r="B12922" s="203">
        <v>27.25</v>
      </c>
      <c r="D12922" s="53" t="s">
        <v>19394</v>
      </c>
      <c r="E12922" s="55" t="s">
        <v>19393</v>
      </c>
      <c r="F12922" s="53" t="s">
        <v>201</v>
      </c>
    </row>
    <row r="12923" spans="1:6" x14ac:dyDescent="0.2">
      <c r="A12923" s="202" t="s">
        <v>21273</v>
      </c>
      <c r="B12923" s="203">
        <v>24.95</v>
      </c>
      <c r="D12923" s="53" t="s">
        <v>19395</v>
      </c>
      <c r="E12923" s="55" t="s">
        <v>19396</v>
      </c>
      <c r="F12923" s="53" t="s">
        <v>1147</v>
      </c>
    </row>
    <row r="12924" spans="1:6" x14ac:dyDescent="0.2">
      <c r="A12924" s="202" t="s">
        <v>21274</v>
      </c>
      <c r="B12924" s="203">
        <v>38.25</v>
      </c>
      <c r="D12924" s="53" t="s">
        <v>19397</v>
      </c>
      <c r="E12924" s="55" t="s">
        <v>19396</v>
      </c>
      <c r="F12924" s="53" t="s">
        <v>1147</v>
      </c>
    </row>
    <row r="12925" spans="1:6" x14ac:dyDescent="0.2">
      <c r="A12925" s="202" t="s">
        <v>21276</v>
      </c>
      <c r="B12925" s="203">
        <v>34.75</v>
      </c>
      <c r="D12925" s="53" t="s">
        <v>19398</v>
      </c>
      <c r="E12925" s="55" t="s">
        <v>19399</v>
      </c>
      <c r="F12925" s="53" t="s">
        <v>1147</v>
      </c>
    </row>
    <row r="12926" spans="1:6" x14ac:dyDescent="0.2">
      <c r="A12926" s="202" t="s">
        <v>21277</v>
      </c>
      <c r="B12926" s="203">
        <v>19.27</v>
      </c>
      <c r="D12926" s="53" t="s">
        <v>19400</v>
      </c>
      <c r="E12926" s="55" t="s">
        <v>19399</v>
      </c>
      <c r="F12926" s="53" t="s">
        <v>1147</v>
      </c>
    </row>
    <row r="12927" spans="1:6" x14ac:dyDescent="0.2">
      <c r="A12927" s="202" t="s">
        <v>21279</v>
      </c>
      <c r="B12927" s="203">
        <v>18.97</v>
      </c>
      <c r="D12927" s="53" t="s">
        <v>19401</v>
      </c>
      <c r="E12927" s="55" t="s">
        <v>19402</v>
      </c>
      <c r="F12927" s="53" t="s">
        <v>1147</v>
      </c>
    </row>
    <row r="12928" spans="1:6" x14ac:dyDescent="0.2">
      <c r="A12928" s="202" t="s">
        <v>21280</v>
      </c>
      <c r="B12928" s="203">
        <v>49.13</v>
      </c>
      <c r="D12928" s="53" t="s">
        <v>19403</v>
      </c>
      <c r="E12928" s="55" t="s">
        <v>19402</v>
      </c>
      <c r="F12928" s="53" t="s">
        <v>1147</v>
      </c>
    </row>
    <row r="12929" spans="1:6" x14ac:dyDescent="0.2">
      <c r="A12929" s="202" t="s">
        <v>21282</v>
      </c>
      <c r="B12929" s="203">
        <v>45.38</v>
      </c>
      <c r="D12929" s="53" t="s">
        <v>19404</v>
      </c>
      <c r="E12929" s="55" t="s">
        <v>19405</v>
      </c>
      <c r="F12929" s="53" t="s">
        <v>201</v>
      </c>
    </row>
    <row r="12930" spans="1:6" x14ac:dyDescent="0.2">
      <c r="A12930" s="202" t="s">
        <v>21283</v>
      </c>
      <c r="B12930" s="203">
        <v>25</v>
      </c>
      <c r="D12930" s="53" t="s">
        <v>19406</v>
      </c>
      <c r="E12930" s="55" t="s">
        <v>19405</v>
      </c>
      <c r="F12930" s="53" t="s">
        <v>201</v>
      </c>
    </row>
    <row r="12931" spans="1:6" x14ac:dyDescent="0.2">
      <c r="A12931" s="202" t="s">
        <v>21285</v>
      </c>
      <c r="B12931" s="203">
        <v>25</v>
      </c>
      <c r="D12931" s="53" t="s">
        <v>19407</v>
      </c>
      <c r="E12931" s="55" t="s">
        <v>19408</v>
      </c>
      <c r="F12931" s="53" t="s">
        <v>201</v>
      </c>
    </row>
    <row r="12932" spans="1:6" x14ac:dyDescent="0.2">
      <c r="A12932" s="202" t="s">
        <v>21286</v>
      </c>
      <c r="B12932" s="203">
        <v>22.24</v>
      </c>
      <c r="D12932" s="53" t="s">
        <v>19409</v>
      </c>
      <c r="E12932" s="55" t="s">
        <v>19408</v>
      </c>
      <c r="F12932" s="53" t="s">
        <v>201</v>
      </c>
    </row>
    <row r="12933" spans="1:6" x14ac:dyDescent="0.2">
      <c r="A12933" s="202" t="s">
        <v>21288</v>
      </c>
      <c r="B12933" s="203">
        <v>21.94</v>
      </c>
      <c r="D12933" s="53" t="s">
        <v>19410</v>
      </c>
      <c r="E12933" s="55" t="s">
        <v>19411</v>
      </c>
      <c r="F12933" s="53" t="s">
        <v>201</v>
      </c>
    </row>
    <row r="12934" spans="1:6" x14ac:dyDescent="0.2">
      <c r="A12934" s="202" t="s">
        <v>21289</v>
      </c>
      <c r="B12934" s="203">
        <v>168.59</v>
      </c>
      <c r="D12934" s="53" t="s">
        <v>19412</v>
      </c>
      <c r="E12934" s="55" t="s">
        <v>19411</v>
      </c>
      <c r="F12934" s="53" t="s">
        <v>201</v>
      </c>
    </row>
    <row r="12935" spans="1:6" x14ac:dyDescent="0.2">
      <c r="A12935" s="202" t="s">
        <v>21291</v>
      </c>
      <c r="B12935" s="203">
        <v>168.11</v>
      </c>
      <c r="D12935" s="53" t="s">
        <v>19413</v>
      </c>
      <c r="E12935" s="55" t="s">
        <v>19414</v>
      </c>
      <c r="F12935" s="53" t="s">
        <v>201</v>
      </c>
    </row>
    <row r="12936" spans="1:6" x14ac:dyDescent="0.2">
      <c r="A12936" s="202" t="s">
        <v>21292</v>
      </c>
      <c r="B12936" s="203">
        <v>345.18</v>
      </c>
      <c r="D12936" s="53" t="s">
        <v>19415</v>
      </c>
      <c r="E12936" s="55" t="s">
        <v>19414</v>
      </c>
      <c r="F12936" s="53" t="s">
        <v>201</v>
      </c>
    </row>
    <row r="12937" spans="1:6" x14ac:dyDescent="0.2">
      <c r="A12937" s="202" t="s">
        <v>21294</v>
      </c>
      <c r="B12937" s="203">
        <v>336.19</v>
      </c>
      <c r="D12937" s="53" t="s">
        <v>19416</v>
      </c>
      <c r="E12937" s="55" t="s">
        <v>19417</v>
      </c>
      <c r="F12937" s="53" t="s">
        <v>201</v>
      </c>
    </row>
    <row r="12938" spans="1:6" x14ac:dyDescent="0.2">
      <c r="A12938" s="202" t="s">
        <v>21295</v>
      </c>
      <c r="B12938" s="203">
        <v>201.87</v>
      </c>
      <c r="D12938" s="53" t="s">
        <v>19418</v>
      </c>
      <c r="E12938" s="55" t="s">
        <v>19417</v>
      </c>
      <c r="F12938" s="53" t="s">
        <v>201</v>
      </c>
    </row>
    <row r="12939" spans="1:6" x14ac:dyDescent="0.2">
      <c r="A12939" s="202" t="s">
        <v>21297</v>
      </c>
      <c r="B12939" s="203">
        <v>192.88</v>
      </c>
      <c r="D12939" s="53" t="s">
        <v>19419</v>
      </c>
      <c r="E12939" s="55" t="s">
        <v>19420</v>
      </c>
      <c r="F12939" s="53" t="s">
        <v>201</v>
      </c>
    </row>
    <row r="12940" spans="1:6" x14ac:dyDescent="0.2">
      <c r="A12940" s="202" t="s">
        <v>21298</v>
      </c>
      <c r="B12940" s="203">
        <v>173.87</v>
      </c>
      <c r="D12940" s="53" t="s">
        <v>19421</v>
      </c>
      <c r="E12940" s="55" t="s">
        <v>19420</v>
      </c>
      <c r="F12940" s="53" t="s">
        <v>201</v>
      </c>
    </row>
    <row r="12941" spans="1:6" x14ac:dyDescent="0.2">
      <c r="A12941" s="202" t="s">
        <v>21300</v>
      </c>
      <c r="B12941" s="203">
        <v>165.17</v>
      </c>
      <c r="D12941" s="53" t="s">
        <v>19422</v>
      </c>
      <c r="E12941" s="55" t="s">
        <v>19423</v>
      </c>
      <c r="F12941" s="53" t="s">
        <v>201</v>
      </c>
    </row>
    <row r="12942" spans="1:6" x14ac:dyDescent="0.2">
      <c r="A12942" s="202" t="s">
        <v>21301</v>
      </c>
      <c r="B12942" s="203">
        <v>172</v>
      </c>
      <c r="D12942" s="53" t="s">
        <v>19424</v>
      </c>
      <c r="E12942" s="55" t="s">
        <v>19423</v>
      </c>
      <c r="F12942" s="53" t="s">
        <v>201</v>
      </c>
    </row>
    <row r="12943" spans="1:6" x14ac:dyDescent="0.2">
      <c r="A12943" s="202" t="s">
        <v>21303</v>
      </c>
      <c r="B12943" s="203">
        <v>163.30000000000001</v>
      </c>
      <c r="D12943" s="53" t="s">
        <v>19425</v>
      </c>
      <c r="E12943" s="55" t="s">
        <v>19426</v>
      </c>
      <c r="F12943" s="53" t="s">
        <v>83</v>
      </c>
    </row>
    <row r="12944" spans="1:6" x14ac:dyDescent="0.2">
      <c r="A12944" s="202" t="s">
        <v>21304</v>
      </c>
      <c r="B12944" s="203">
        <v>11.8</v>
      </c>
      <c r="D12944" s="53" t="s">
        <v>19427</v>
      </c>
      <c r="E12944" s="55" t="s">
        <v>19426</v>
      </c>
      <c r="F12944" s="53" t="s">
        <v>83</v>
      </c>
    </row>
    <row r="12945" spans="1:6" x14ac:dyDescent="0.2">
      <c r="A12945" s="202" t="s">
        <v>21306</v>
      </c>
      <c r="B12945" s="203">
        <v>11.14</v>
      </c>
      <c r="D12945" s="53" t="s">
        <v>19428</v>
      </c>
      <c r="E12945" s="55" t="s">
        <v>19429</v>
      </c>
      <c r="F12945" s="53" t="s">
        <v>83</v>
      </c>
    </row>
    <row r="12946" spans="1:6" x14ac:dyDescent="0.2">
      <c r="A12946" s="202" t="s">
        <v>21307</v>
      </c>
      <c r="B12946" s="203">
        <v>13.97</v>
      </c>
      <c r="D12946" s="53" t="s">
        <v>19430</v>
      </c>
      <c r="E12946" s="55" t="s">
        <v>19429</v>
      </c>
      <c r="F12946" s="53" t="s">
        <v>83</v>
      </c>
    </row>
    <row r="12947" spans="1:6" x14ac:dyDescent="0.2">
      <c r="A12947" s="202" t="s">
        <v>21309</v>
      </c>
      <c r="B12947" s="203">
        <v>13.19</v>
      </c>
      <c r="D12947" s="53" t="s">
        <v>19431</v>
      </c>
      <c r="E12947" s="55" t="s">
        <v>19432</v>
      </c>
      <c r="F12947" s="53" t="s">
        <v>201</v>
      </c>
    </row>
    <row r="12948" spans="1:6" x14ac:dyDescent="0.2">
      <c r="A12948" s="202" t="s">
        <v>21310</v>
      </c>
      <c r="B12948" s="203">
        <v>17.809999999999999</v>
      </c>
      <c r="D12948" s="53" t="s">
        <v>19433</v>
      </c>
      <c r="E12948" s="55" t="s">
        <v>19432</v>
      </c>
      <c r="F12948" s="53" t="s">
        <v>201</v>
      </c>
    </row>
    <row r="12949" spans="1:6" x14ac:dyDescent="0.2">
      <c r="A12949" s="202" t="s">
        <v>21312</v>
      </c>
      <c r="B12949" s="203">
        <v>16.850000000000001</v>
      </c>
      <c r="D12949" s="53" t="s">
        <v>19434</v>
      </c>
      <c r="E12949" s="55" t="s">
        <v>19435</v>
      </c>
      <c r="F12949" s="53" t="s">
        <v>201</v>
      </c>
    </row>
    <row r="12950" spans="1:6" x14ac:dyDescent="0.2">
      <c r="A12950" s="202" t="s">
        <v>21313</v>
      </c>
      <c r="B12950" s="203">
        <v>24.19</v>
      </c>
      <c r="D12950" s="53" t="s">
        <v>19436</v>
      </c>
      <c r="E12950" s="55" t="s">
        <v>19435</v>
      </c>
      <c r="F12950" s="53" t="s">
        <v>201</v>
      </c>
    </row>
    <row r="12951" spans="1:6" x14ac:dyDescent="0.2">
      <c r="A12951" s="202" t="s">
        <v>21315</v>
      </c>
      <c r="B12951" s="203">
        <v>23.11</v>
      </c>
      <c r="D12951" s="53" t="s">
        <v>19437</v>
      </c>
      <c r="E12951" s="55" t="s">
        <v>19438</v>
      </c>
      <c r="F12951" s="53" t="s">
        <v>201</v>
      </c>
    </row>
    <row r="12952" spans="1:6" x14ac:dyDescent="0.2">
      <c r="A12952" s="202" t="s">
        <v>21316</v>
      </c>
      <c r="B12952" s="203">
        <v>26.69</v>
      </c>
      <c r="D12952" s="53" t="s">
        <v>19439</v>
      </c>
      <c r="E12952" s="55" t="s">
        <v>19438</v>
      </c>
      <c r="F12952" s="53" t="s">
        <v>201</v>
      </c>
    </row>
    <row r="12953" spans="1:6" x14ac:dyDescent="0.2">
      <c r="A12953" s="202" t="s">
        <v>21318</v>
      </c>
      <c r="B12953" s="203">
        <v>25.49</v>
      </c>
      <c r="D12953" s="53" t="s">
        <v>19440</v>
      </c>
      <c r="E12953" s="55" t="s">
        <v>19441</v>
      </c>
      <c r="F12953" s="53" t="s">
        <v>83</v>
      </c>
    </row>
    <row r="12954" spans="1:6" x14ac:dyDescent="0.2">
      <c r="A12954" s="202" t="s">
        <v>21319</v>
      </c>
      <c r="B12954" s="203">
        <v>34.799999999999997</v>
      </c>
      <c r="D12954" s="53" t="s">
        <v>19442</v>
      </c>
      <c r="E12954" s="55" t="s">
        <v>19441</v>
      </c>
      <c r="F12954" s="53" t="s">
        <v>83</v>
      </c>
    </row>
    <row r="12955" spans="1:6" x14ac:dyDescent="0.2">
      <c r="A12955" s="202" t="s">
        <v>21321</v>
      </c>
      <c r="B12955" s="203">
        <v>33.36</v>
      </c>
      <c r="D12955" s="53" t="s">
        <v>19443</v>
      </c>
      <c r="E12955" s="55" t="s">
        <v>19444</v>
      </c>
      <c r="F12955" s="53" t="s">
        <v>201</v>
      </c>
    </row>
    <row r="12956" spans="1:6" x14ac:dyDescent="0.2">
      <c r="A12956" s="202" t="s">
        <v>21322</v>
      </c>
      <c r="B12956" s="203">
        <v>55.52</v>
      </c>
      <c r="D12956" s="53" t="s">
        <v>19445</v>
      </c>
      <c r="E12956" s="55" t="s">
        <v>19444</v>
      </c>
      <c r="F12956" s="53" t="s">
        <v>201</v>
      </c>
    </row>
    <row r="12957" spans="1:6" x14ac:dyDescent="0.2">
      <c r="A12957" s="202" t="s">
        <v>21324</v>
      </c>
      <c r="B12957" s="203">
        <v>53.72</v>
      </c>
      <c r="D12957" s="53" t="s">
        <v>19446</v>
      </c>
      <c r="E12957" s="55" t="s">
        <v>19447</v>
      </c>
      <c r="F12957" s="53" t="s">
        <v>83</v>
      </c>
    </row>
    <row r="12958" spans="1:6" x14ac:dyDescent="0.2">
      <c r="A12958" s="202" t="s">
        <v>21325</v>
      </c>
      <c r="B12958" s="203">
        <v>67.5</v>
      </c>
      <c r="D12958" s="53" t="s">
        <v>19448</v>
      </c>
      <c r="E12958" s="55" t="s">
        <v>19447</v>
      </c>
      <c r="F12958" s="53" t="s">
        <v>83</v>
      </c>
    </row>
    <row r="12959" spans="1:6" x14ac:dyDescent="0.2">
      <c r="A12959" s="202" t="s">
        <v>21327</v>
      </c>
      <c r="B12959" s="203">
        <v>65.52</v>
      </c>
      <c r="D12959" s="53" t="s">
        <v>19449</v>
      </c>
      <c r="E12959" s="55" t="s">
        <v>19450</v>
      </c>
      <c r="F12959" s="53" t="s">
        <v>83</v>
      </c>
    </row>
    <row r="12960" spans="1:6" x14ac:dyDescent="0.2">
      <c r="A12960" s="202" t="s">
        <v>21328</v>
      </c>
      <c r="B12960" s="203">
        <v>89.84</v>
      </c>
      <c r="D12960" s="53" t="s">
        <v>19451</v>
      </c>
      <c r="E12960" s="55" t="s">
        <v>19450</v>
      </c>
      <c r="F12960" s="53" t="s">
        <v>83</v>
      </c>
    </row>
    <row r="12961" spans="1:6" x14ac:dyDescent="0.2">
      <c r="A12961" s="202" t="s">
        <v>21330</v>
      </c>
      <c r="B12961" s="203">
        <v>87.44</v>
      </c>
      <c r="D12961" s="53" t="s">
        <v>19452</v>
      </c>
      <c r="E12961" s="55" t="s">
        <v>19453</v>
      </c>
      <c r="F12961" s="53" t="s">
        <v>83</v>
      </c>
    </row>
    <row r="12962" spans="1:6" x14ac:dyDescent="0.2">
      <c r="A12962" s="202" t="s">
        <v>21331</v>
      </c>
      <c r="B12962" s="203">
        <v>16.399999999999999</v>
      </c>
      <c r="D12962" s="53" t="s">
        <v>19454</v>
      </c>
      <c r="E12962" s="55" t="s">
        <v>19453</v>
      </c>
      <c r="F12962" s="53" t="s">
        <v>83</v>
      </c>
    </row>
    <row r="12963" spans="1:6" x14ac:dyDescent="0.2">
      <c r="A12963" s="202" t="s">
        <v>21333</v>
      </c>
      <c r="B12963" s="203">
        <v>14.94</v>
      </c>
      <c r="D12963" s="53" t="s">
        <v>19455</v>
      </c>
      <c r="E12963" s="55" t="s">
        <v>19456</v>
      </c>
      <c r="F12963" s="53" t="s">
        <v>83</v>
      </c>
    </row>
    <row r="12964" spans="1:6" x14ac:dyDescent="0.2">
      <c r="A12964" s="202" t="s">
        <v>21334</v>
      </c>
      <c r="B12964" s="203">
        <v>25.78</v>
      </c>
      <c r="D12964" s="53" t="s">
        <v>19457</v>
      </c>
      <c r="E12964" s="55" t="s">
        <v>19456</v>
      </c>
      <c r="F12964" s="53" t="s">
        <v>83</v>
      </c>
    </row>
    <row r="12965" spans="1:6" x14ac:dyDescent="0.2">
      <c r="A12965" s="202" t="s">
        <v>21336</v>
      </c>
      <c r="B12965" s="203">
        <v>23.47</v>
      </c>
      <c r="D12965" s="53" t="s">
        <v>19458</v>
      </c>
      <c r="E12965" s="55" t="s">
        <v>19459</v>
      </c>
      <c r="F12965" s="53" t="s">
        <v>83</v>
      </c>
    </row>
    <row r="12966" spans="1:6" x14ac:dyDescent="0.2">
      <c r="A12966" s="202" t="s">
        <v>21337</v>
      </c>
      <c r="B12966" s="203">
        <v>28.12</v>
      </c>
      <c r="D12966" s="53" t="s">
        <v>19460</v>
      </c>
      <c r="E12966" s="55" t="s">
        <v>19459</v>
      </c>
      <c r="F12966" s="53" t="s">
        <v>83</v>
      </c>
    </row>
    <row r="12967" spans="1:6" x14ac:dyDescent="0.2">
      <c r="A12967" s="202" t="s">
        <v>21339</v>
      </c>
      <c r="B12967" s="203">
        <v>25.61</v>
      </c>
      <c r="D12967" s="53" t="s">
        <v>19461</v>
      </c>
      <c r="E12967" s="55" t="s">
        <v>19462</v>
      </c>
      <c r="F12967" s="53" t="s">
        <v>83</v>
      </c>
    </row>
    <row r="12968" spans="1:6" x14ac:dyDescent="0.2">
      <c r="A12968" s="202" t="s">
        <v>21340</v>
      </c>
      <c r="B12968" s="203">
        <v>42.19</v>
      </c>
      <c r="D12968" s="53" t="s">
        <v>19463</v>
      </c>
      <c r="E12968" s="55" t="s">
        <v>19462</v>
      </c>
      <c r="F12968" s="53" t="s">
        <v>83</v>
      </c>
    </row>
    <row r="12969" spans="1:6" x14ac:dyDescent="0.2">
      <c r="A12969" s="202" t="s">
        <v>21342</v>
      </c>
      <c r="B12969" s="203">
        <v>38.409999999999997</v>
      </c>
      <c r="D12969" s="53" t="s">
        <v>19464</v>
      </c>
      <c r="E12969" s="55" t="s">
        <v>19465</v>
      </c>
      <c r="F12969" s="53" t="s">
        <v>83</v>
      </c>
    </row>
    <row r="12970" spans="1:6" x14ac:dyDescent="0.2">
      <c r="A12970" s="202" t="s">
        <v>21343</v>
      </c>
      <c r="B12970" s="203">
        <v>46.88</v>
      </c>
      <c r="D12970" s="53" t="s">
        <v>19466</v>
      </c>
      <c r="E12970" s="55" t="s">
        <v>19465</v>
      </c>
      <c r="F12970" s="53" t="s">
        <v>83</v>
      </c>
    </row>
    <row r="12971" spans="1:6" x14ac:dyDescent="0.2">
      <c r="A12971" s="202" t="s">
        <v>21345</v>
      </c>
      <c r="B12971" s="203">
        <v>42.68</v>
      </c>
      <c r="D12971" s="53" t="s">
        <v>19467</v>
      </c>
      <c r="E12971" s="55" t="s">
        <v>19468</v>
      </c>
      <c r="F12971" s="53" t="s">
        <v>83</v>
      </c>
    </row>
    <row r="12972" spans="1:6" x14ac:dyDescent="0.2">
      <c r="A12972" s="202" t="s">
        <v>21346</v>
      </c>
      <c r="B12972" s="203">
        <v>70.319999999999993</v>
      </c>
      <c r="D12972" s="53" t="s">
        <v>19469</v>
      </c>
      <c r="E12972" s="55" t="s">
        <v>19468</v>
      </c>
      <c r="F12972" s="53" t="s">
        <v>83</v>
      </c>
    </row>
    <row r="12973" spans="1:6" x14ac:dyDescent="0.2">
      <c r="A12973" s="202" t="s">
        <v>21348</v>
      </c>
      <c r="B12973" s="203">
        <v>64.02</v>
      </c>
      <c r="D12973" s="53" t="s">
        <v>19470</v>
      </c>
      <c r="E12973" s="55" t="s">
        <v>19471</v>
      </c>
      <c r="F12973" s="53" t="s">
        <v>83</v>
      </c>
    </row>
    <row r="12974" spans="1:6" x14ac:dyDescent="0.2">
      <c r="A12974" s="202" t="s">
        <v>21349</v>
      </c>
      <c r="B12974" s="203">
        <v>56.74</v>
      </c>
      <c r="D12974" s="53" t="s">
        <v>19472</v>
      </c>
      <c r="E12974" s="55" t="s">
        <v>19471</v>
      </c>
      <c r="F12974" s="53" t="s">
        <v>83</v>
      </c>
    </row>
    <row r="12975" spans="1:6" x14ac:dyDescent="0.2">
      <c r="A12975" s="202" t="s">
        <v>21351</v>
      </c>
      <c r="B12975" s="203">
        <v>51.64</v>
      </c>
      <c r="D12975" s="53" t="s">
        <v>19473</v>
      </c>
      <c r="E12975" s="55" t="s">
        <v>19474</v>
      </c>
      <c r="F12975" s="53" t="s">
        <v>83</v>
      </c>
    </row>
    <row r="12976" spans="1:6" x14ac:dyDescent="0.2">
      <c r="A12976" s="202" t="s">
        <v>21352</v>
      </c>
      <c r="B12976" s="203">
        <v>85.11</v>
      </c>
      <c r="D12976" s="53" t="s">
        <v>19475</v>
      </c>
      <c r="E12976" s="55" t="s">
        <v>19474</v>
      </c>
      <c r="F12976" s="53" t="s">
        <v>83</v>
      </c>
    </row>
    <row r="12977" spans="1:6" x14ac:dyDescent="0.2">
      <c r="A12977" s="202" t="s">
        <v>21354</v>
      </c>
      <c r="B12977" s="203">
        <v>77.47</v>
      </c>
      <c r="D12977" s="53" t="s">
        <v>19476</v>
      </c>
      <c r="E12977" s="55" t="s">
        <v>19477</v>
      </c>
      <c r="F12977" s="53" t="s">
        <v>83</v>
      </c>
    </row>
    <row r="12978" spans="1:6" x14ac:dyDescent="0.2">
      <c r="A12978" s="202" t="s">
        <v>21355</v>
      </c>
      <c r="B12978" s="203">
        <v>79.81</v>
      </c>
      <c r="D12978" s="53" t="s">
        <v>19478</v>
      </c>
      <c r="E12978" s="55" t="s">
        <v>19477</v>
      </c>
      <c r="F12978" s="53" t="s">
        <v>83</v>
      </c>
    </row>
    <row r="12979" spans="1:6" x14ac:dyDescent="0.2">
      <c r="A12979" s="202" t="s">
        <v>21357</v>
      </c>
      <c r="B12979" s="203">
        <v>73.81</v>
      </c>
      <c r="D12979" s="53" t="s">
        <v>19479</v>
      </c>
      <c r="E12979" s="55" t="s">
        <v>19480</v>
      </c>
      <c r="F12979" s="53" t="s">
        <v>83</v>
      </c>
    </row>
    <row r="12980" spans="1:6" x14ac:dyDescent="0.2">
      <c r="A12980" s="202" t="s">
        <v>21358</v>
      </c>
      <c r="B12980" s="203">
        <v>131.68</v>
      </c>
      <c r="D12980" s="53" t="s">
        <v>19481</v>
      </c>
      <c r="E12980" s="55" t="s">
        <v>19480</v>
      </c>
      <c r="F12980" s="53" t="s">
        <v>83</v>
      </c>
    </row>
    <row r="12981" spans="1:6" x14ac:dyDescent="0.2">
      <c r="A12981" s="202" t="s">
        <v>21360</v>
      </c>
      <c r="B12981" s="203">
        <v>121.79</v>
      </c>
      <c r="D12981" s="53" t="s">
        <v>19482</v>
      </c>
      <c r="E12981" s="55" t="s">
        <v>19483</v>
      </c>
      <c r="F12981" s="53" t="s">
        <v>83</v>
      </c>
    </row>
    <row r="12982" spans="1:6" x14ac:dyDescent="0.2">
      <c r="A12982" s="202" t="s">
        <v>21361</v>
      </c>
      <c r="B12982" s="203">
        <v>85.87</v>
      </c>
      <c r="D12982" s="53" t="s">
        <v>19484</v>
      </c>
      <c r="E12982" s="55" t="s">
        <v>19483</v>
      </c>
      <c r="F12982" s="53" t="s">
        <v>83</v>
      </c>
    </row>
    <row r="12983" spans="1:6" x14ac:dyDescent="0.2">
      <c r="A12983" s="202" t="s">
        <v>21363</v>
      </c>
      <c r="B12983" s="203">
        <v>75.42</v>
      </c>
      <c r="D12983" s="53" t="s">
        <v>19485</v>
      </c>
      <c r="E12983" s="55" t="s">
        <v>19486</v>
      </c>
      <c r="F12983" s="53" t="s">
        <v>83</v>
      </c>
    </row>
    <row r="12984" spans="1:6" x14ac:dyDescent="0.2">
      <c r="A12984" s="202" t="s">
        <v>21364</v>
      </c>
      <c r="B12984" s="203">
        <v>125.02</v>
      </c>
      <c r="D12984" s="53" t="s">
        <v>19487</v>
      </c>
      <c r="E12984" s="55" t="s">
        <v>19486</v>
      </c>
      <c r="F12984" s="53" t="s">
        <v>83</v>
      </c>
    </row>
    <row r="12985" spans="1:6" x14ac:dyDescent="0.2">
      <c r="A12985" s="202" t="s">
        <v>21366</v>
      </c>
      <c r="B12985" s="203">
        <v>109.35</v>
      </c>
      <c r="D12985" s="53" t="s">
        <v>19488</v>
      </c>
      <c r="E12985" s="55" t="s">
        <v>19489</v>
      </c>
      <c r="F12985" s="53" t="s">
        <v>83</v>
      </c>
    </row>
    <row r="12986" spans="1:6" x14ac:dyDescent="0.2">
      <c r="A12986" s="202" t="s">
        <v>21367</v>
      </c>
      <c r="B12986" s="203">
        <v>33.450000000000003</v>
      </c>
      <c r="D12986" s="53" t="s">
        <v>19490</v>
      </c>
      <c r="E12986" s="55" t="s">
        <v>19489</v>
      </c>
      <c r="F12986" s="53" t="s">
        <v>83</v>
      </c>
    </row>
    <row r="12987" spans="1:6" x14ac:dyDescent="0.2">
      <c r="A12987" s="202" t="s">
        <v>21369</v>
      </c>
      <c r="B12987" s="203">
        <v>29.97</v>
      </c>
      <c r="D12987" s="53" t="s">
        <v>19491</v>
      </c>
      <c r="E12987" s="55" t="s">
        <v>19492</v>
      </c>
      <c r="F12987" s="53" t="s">
        <v>83</v>
      </c>
    </row>
    <row r="12988" spans="1:6" x14ac:dyDescent="0.2">
      <c r="A12988" s="202" t="s">
        <v>21370</v>
      </c>
      <c r="B12988" s="203">
        <v>13.42</v>
      </c>
      <c r="D12988" s="53" t="s">
        <v>19493</v>
      </c>
      <c r="E12988" s="55" t="s">
        <v>19492</v>
      </c>
      <c r="F12988" s="53" t="s">
        <v>83</v>
      </c>
    </row>
    <row r="12989" spans="1:6" x14ac:dyDescent="0.2">
      <c r="A12989" s="202" t="s">
        <v>21372</v>
      </c>
      <c r="B12989" s="203">
        <v>12.22</v>
      </c>
      <c r="D12989" s="53" t="s">
        <v>19494</v>
      </c>
      <c r="E12989" s="55" t="s">
        <v>19495</v>
      </c>
      <c r="F12989" s="53" t="s">
        <v>83</v>
      </c>
    </row>
    <row r="12990" spans="1:6" x14ac:dyDescent="0.2">
      <c r="A12990" s="202" t="s">
        <v>21373</v>
      </c>
      <c r="B12990" s="203">
        <v>13.53</v>
      </c>
      <c r="D12990" s="53" t="s">
        <v>19496</v>
      </c>
      <c r="E12990" s="55" t="s">
        <v>19495</v>
      </c>
      <c r="F12990" s="53" t="s">
        <v>83</v>
      </c>
    </row>
    <row r="12991" spans="1:6" x14ac:dyDescent="0.2">
      <c r="A12991" s="202" t="s">
        <v>21375</v>
      </c>
      <c r="B12991" s="203">
        <v>12.33</v>
      </c>
      <c r="D12991" s="53" t="s">
        <v>19497</v>
      </c>
      <c r="E12991" s="55" t="s">
        <v>19498</v>
      </c>
      <c r="F12991" s="53" t="s">
        <v>83</v>
      </c>
    </row>
    <row r="12992" spans="1:6" x14ac:dyDescent="0.2">
      <c r="A12992" s="202" t="s">
        <v>21376</v>
      </c>
      <c r="B12992" s="203">
        <v>13.7</v>
      </c>
      <c r="D12992" s="53" t="s">
        <v>19499</v>
      </c>
      <c r="E12992" s="55" t="s">
        <v>19498</v>
      </c>
      <c r="F12992" s="53" t="s">
        <v>83</v>
      </c>
    </row>
    <row r="12993" spans="1:6" x14ac:dyDescent="0.2">
      <c r="A12993" s="202" t="s">
        <v>21378</v>
      </c>
      <c r="B12993" s="203">
        <v>12.51</v>
      </c>
      <c r="D12993" s="53" t="s">
        <v>19500</v>
      </c>
      <c r="E12993" s="55" t="s">
        <v>19501</v>
      </c>
      <c r="F12993" s="53" t="s">
        <v>83</v>
      </c>
    </row>
    <row r="12994" spans="1:6" x14ac:dyDescent="0.2">
      <c r="A12994" s="202" t="s">
        <v>21379</v>
      </c>
      <c r="B12994" s="203">
        <v>19.64</v>
      </c>
      <c r="D12994" s="53" t="s">
        <v>19502</v>
      </c>
      <c r="E12994" s="55" t="s">
        <v>19501</v>
      </c>
      <c r="F12994" s="53" t="s">
        <v>83</v>
      </c>
    </row>
    <row r="12995" spans="1:6" x14ac:dyDescent="0.2">
      <c r="A12995" s="202" t="s">
        <v>21381</v>
      </c>
      <c r="B12995" s="203">
        <v>18.440000000000001</v>
      </c>
      <c r="D12995" s="53" t="s">
        <v>19503</v>
      </c>
      <c r="E12995" s="55" t="s">
        <v>19504</v>
      </c>
      <c r="F12995" s="53" t="s">
        <v>83</v>
      </c>
    </row>
    <row r="12996" spans="1:6" x14ac:dyDescent="0.2">
      <c r="A12996" s="202" t="s">
        <v>21382</v>
      </c>
      <c r="B12996" s="203">
        <v>61.48</v>
      </c>
      <c r="D12996" s="53" t="s">
        <v>19505</v>
      </c>
      <c r="E12996" s="55" t="s">
        <v>19504</v>
      </c>
      <c r="F12996" s="53" t="s">
        <v>83</v>
      </c>
    </row>
    <row r="12997" spans="1:6" x14ac:dyDescent="0.2">
      <c r="A12997" s="202" t="s">
        <v>21384</v>
      </c>
      <c r="B12997" s="203">
        <v>54.52</v>
      </c>
      <c r="D12997" s="53" t="s">
        <v>19506</v>
      </c>
      <c r="E12997" s="55" t="s">
        <v>19507</v>
      </c>
      <c r="F12997" s="53" t="s">
        <v>83</v>
      </c>
    </row>
    <row r="12998" spans="1:6" x14ac:dyDescent="0.2">
      <c r="A12998" s="202" t="s">
        <v>21385</v>
      </c>
      <c r="B12998" s="203">
        <v>52.28</v>
      </c>
      <c r="D12998" s="53" t="s">
        <v>19508</v>
      </c>
      <c r="E12998" s="55" t="s">
        <v>19507</v>
      </c>
      <c r="F12998" s="53" t="s">
        <v>83</v>
      </c>
    </row>
    <row r="12999" spans="1:6" x14ac:dyDescent="0.2">
      <c r="A12999" s="202" t="s">
        <v>21387</v>
      </c>
      <c r="B12999" s="203">
        <v>45.32</v>
      </c>
      <c r="D12999" s="53" t="s">
        <v>19509</v>
      </c>
      <c r="E12999" s="55" t="s">
        <v>19510</v>
      </c>
      <c r="F12999" s="53" t="s">
        <v>83</v>
      </c>
    </row>
    <row r="13000" spans="1:6" x14ac:dyDescent="0.2">
      <c r="A13000" s="202" t="s">
        <v>21388</v>
      </c>
      <c r="B13000" s="203">
        <v>26.18</v>
      </c>
      <c r="D13000" s="53" t="s">
        <v>19511</v>
      </c>
      <c r="E13000" s="55" t="s">
        <v>19510</v>
      </c>
      <c r="F13000" s="53" t="s">
        <v>83</v>
      </c>
    </row>
    <row r="13001" spans="1:6" x14ac:dyDescent="0.2">
      <c r="A13001" s="202" t="s">
        <v>21390</v>
      </c>
      <c r="B13001" s="203">
        <v>22.7</v>
      </c>
      <c r="D13001" s="53" t="s">
        <v>19512</v>
      </c>
      <c r="E13001" s="55" t="s">
        <v>19513</v>
      </c>
      <c r="F13001" s="53" t="s">
        <v>83</v>
      </c>
    </row>
    <row r="13002" spans="1:6" x14ac:dyDescent="0.2">
      <c r="A13002" s="202" t="s">
        <v>21391</v>
      </c>
      <c r="B13002" s="203">
        <v>35.25</v>
      </c>
      <c r="D13002" s="53" t="s">
        <v>19514</v>
      </c>
      <c r="E13002" s="55" t="s">
        <v>19513</v>
      </c>
      <c r="F13002" s="53" t="s">
        <v>83</v>
      </c>
    </row>
    <row r="13003" spans="1:6" x14ac:dyDescent="0.2">
      <c r="A13003" s="202" t="s">
        <v>21393</v>
      </c>
      <c r="B13003" s="203">
        <v>31.77</v>
      </c>
      <c r="D13003" s="53" t="s">
        <v>19515</v>
      </c>
      <c r="E13003" s="55" t="s">
        <v>19516</v>
      </c>
      <c r="F13003" s="53" t="s">
        <v>83</v>
      </c>
    </row>
    <row r="13004" spans="1:6" x14ac:dyDescent="0.2">
      <c r="A13004" s="202" t="s">
        <v>21394</v>
      </c>
      <c r="B13004" s="203">
        <v>29.46</v>
      </c>
      <c r="D13004" s="53" t="s">
        <v>19517</v>
      </c>
      <c r="E13004" s="55" t="s">
        <v>19516</v>
      </c>
      <c r="F13004" s="53" t="s">
        <v>83</v>
      </c>
    </row>
    <row r="13005" spans="1:6" x14ac:dyDescent="0.2">
      <c r="A13005" s="202" t="s">
        <v>21396</v>
      </c>
      <c r="B13005" s="203">
        <v>25.98</v>
      </c>
      <c r="D13005" s="53" t="s">
        <v>19518</v>
      </c>
      <c r="E13005" s="55" t="s">
        <v>19519</v>
      </c>
      <c r="F13005" s="53" t="s">
        <v>83</v>
      </c>
    </row>
    <row r="13006" spans="1:6" x14ac:dyDescent="0.2">
      <c r="A13006" s="202" t="s">
        <v>21397</v>
      </c>
      <c r="B13006" s="203">
        <v>8.3800000000000008</v>
      </c>
      <c r="D13006" s="53" t="s">
        <v>19520</v>
      </c>
      <c r="E13006" s="55" t="s">
        <v>19519</v>
      </c>
      <c r="F13006" s="53" t="s">
        <v>83</v>
      </c>
    </row>
    <row r="13007" spans="1:6" x14ac:dyDescent="0.2">
      <c r="A13007" s="202" t="s">
        <v>21399</v>
      </c>
      <c r="B13007" s="203">
        <v>7.55</v>
      </c>
      <c r="D13007" s="53" t="s">
        <v>19521</v>
      </c>
      <c r="E13007" s="55" t="s">
        <v>19522</v>
      </c>
      <c r="F13007" s="53" t="s">
        <v>83</v>
      </c>
    </row>
    <row r="13008" spans="1:6" x14ac:dyDescent="0.2">
      <c r="A13008" s="202" t="s">
        <v>21400</v>
      </c>
      <c r="B13008" s="203">
        <v>9.26</v>
      </c>
      <c r="D13008" s="53" t="s">
        <v>19523</v>
      </c>
      <c r="E13008" s="55" t="s">
        <v>19522</v>
      </c>
      <c r="F13008" s="53" t="s">
        <v>83</v>
      </c>
    </row>
    <row r="13009" spans="1:6" x14ac:dyDescent="0.2">
      <c r="A13009" s="202" t="s">
        <v>21402</v>
      </c>
      <c r="B13009" s="203">
        <v>8.43</v>
      </c>
      <c r="D13009" s="53" t="s">
        <v>19524</v>
      </c>
      <c r="E13009" s="55" t="s">
        <v>19525</v>
      </c>
      <c r="F13009" s="53" t="s">
        <v>83</v>
      </c>
    </row>
    <row r="13010" spans="1:6" x14ac:dyDescent="0.2">
      <c r="A13010" s="202" t="s">
        <v>21403</v>
      </c>
      <c r="B13010" s="203">
        <v>9.39</v>
      </c>
      <c r="D13010" s="53" t="s">
        <v>19526</v>
      </c>
      <c r="E13010" s="55" t="s">
        <v>19525</v>
      </c>
      <c r="F13010" s="53" t="s">
        <v>83</v>
      </c>
    </row>
    <row r="13011" spans="1:6" x14ac:dyDescent="0.2">
      <c r="A13011" s="202" t="s">
        <v>21405</v>
      </c>
      <c r="B13011" s="203">
        <v>8.5500000000000007</v>
      </c>
      <c r="D13011" s="53" t="s">
        <v>19527</v>
      </c>
      <c r="E13011" s="55" t="s">
        <v>19528</v>
      </c>
      <c r="F13011" s="53" t="s">
        <v>83</v>
      </c>
    </row>
    <row r="13012" spans="1:6" x14ac:dyDescent="0.2">
      <c r="A13012" s="202" t="s">
        <v>21406</v>
      </c>
      <c r="B13012" s="203">
        <v>10.51</v>
      </c>
      <c r="D13012" s="53" t="s">
        <v>19529</v>
      </c>
      <c r="E13012" s="55" t="s">
        <v>19528</v>
      </c>
      <c r="F13012" s="53" t="s">
        <v>83</v>
      </c>
    </row>
    <row r="13013" spans="1:6" x14ac:dyDescent="0.2">
      <c r="A13013" s="202" t="s">
        <v>21408</v>
      </c>
      <c r="B13013" s="203">
        <v>9.61</v>
      </c>
      <c r="D13013" s="53" t="s">
        <v>19530</v>
      </c>
      <c r="E13013" s="55" t="s">
        <v>19531</v>
      </c>
      <c r="F13013" s="53" t="s">
        <v>83</v>
      </c>
    </row>
    <row r="13014" spans="1:6" x14ac:dyDescent="0.2">
      <c r="A13014" s="202" t="s">
        <v>21409</v>
      </c>
      <c r="B13014" s="203">
        <v>10.53</v>
      </c>
      <c r="D13014" s="53" t="s">
        <v>19532</v>
      </c>
      <c r="E13014" s="55" t="s">
        <v>19531</v>
      </c>
      <c r="F13014" s="53" t="s">
        <v>83</v>
      </c>
    </row>
    <row r="13015" spans="1:6" x14ac:dyDescent="0.2">
      <c r="A13015" s="202" t="s">
        <v>21411</v>
      </c>
      <c r="B13015" s="203">
        <v>9.6300000000000008</v>
      </c>
      <c r="D13015" s="53" t="s">
        <v>19533</v>
      </c>
      <c r="E13015" s="55" t="s">
        <v>19534</v>
      </c>
      <c r="F13015" s="53" t="s">
        <v>83</v>
      </c>
    </row>
    <row r="13016" spans="1:6" x14ac:dyDescent="0.2">
      <c r="A13016" s="202" t="s">
        <v>21412</v>
      </c>
      <c r="B13016" s="203">
        <v>10.52</v>
      </c>
      <c r="D13016" s="53" t="s">
        <v>19535</v>
      </c>
      <c r="E13016" s="55" t="s">
        <v>19534</v>
      </c>
      <c r="F13016" s="53" t="s">
        <v>83</v>
      </c>
    </row>
    <row r="13017" spans="1:6" x14ac:dyDescent="0.2">
      <c r="A13017" s="202" t="s">
        <v>21414</v>
      </c>
      <c r="B13017" s="203">
        <v>9.5399999999999991</v>
      </c>
      <c r="D13017" s="53" t="s">
        <v>19536</v>
      </c>
      <c r="E13017" s="55" t="s">
        <v>19537</v>
      </c>
      <c r="F13017" s="53" t="s">
        <v>83</v>
      </c>
    </row>
    <row r="13018" spans="1:6" x14ac:dyDescent="0.2">
      <c r="A13018" s="202" t="s">
        <v>21415</v>
      </c>
      <c r="B13018" s="203">
        <v>10.94</v>
      </c>
      <c r="D13018" s="53" t="s">
        <v>19538</v>
      </c>
      <c r="E13018" s="55" t="s">
        <v>19537</v>
      </c>
      <c r="F13018" s="53" t="s">
        <v>83</v>
      </c>
    </row>
    <row r="13019" spans="1:6" x14ac:dyDescent="0.2">
      <c r="A13019" s="202" t="s">
        <v>21417</v>
      </c>
      <c r="B13019" s="203">
        <v>9.9600000000000009</v>
      </c>
      <c r="D13019" s="53" t="s">
        <v>19539</v>
      </c>
      <c r="E13019" s="55" t="s">
        <v>19540</v>
      </c>
      <c r="F13019" s="53" t="s">
        <v>83</v>
      </c>
    </row>
    <row r="13020" spans="1:6" x14ac:dyDescent="0.2">
      <c r="A13020" s="202" t="s">
        <v>21418</v>
      </c>
      <c r="B13020" s="203">
        <v>12.77</v>
      </c>
      <c r="D13020" s="53" t="s">
        <v>19541</v>
      </c>
      <c r="E13020" s="55" t="s">
        <v>19540</v>
      </c>
      <c r="F13020" s="53" t="s">
        <v>83</v>
      </c>
    </row>
    <row r="13021" spans="1:6" x14ac:dyDescent="0.2">
      <c r="A13021" s="202" t="s">
        <v>21420</v>
      </c>
      <c r="B13021" s="203">
        <v>11.73</v>
      </c>
      <c r="D13021" s="53" t="s">
        <v>19542</v>
      </c>
      <c r="E13021" s="55" t="s">
        <v>19543</v>
      </c>
      <c r="F13021" s="53" t="s">
        <v>83</v>
      </c>
    </row>
    <row r="13022" spans="1:6" x14ac:dyDescent="0.2">
      <c r="A13022" s="202" t="s">
        <v>21421</v>
      </c>
      <c r="B13022" s="203">
        <v>13.85</v>
      </c>
      <c r="D13022" s="53" t="s">
        <v>19544</v>
      </c>
      <c r="E13022" s="55" t="s">
        <v>19543</v>
      </c>
      <c r="F13022" s="53" t="s">
        <v>83</v>
      </c>
    </row>
    <row r="13023" spans="1:6" x14ac:dyDescent="0.2">
      <c r="A13023" s="202" t="s">
        <v>21423</v>
      </c>
      <c r="B13023" s="203">
        <v>12.81</v>
      </c>
      <c r="D13023" s="53" t="s">
        <v>19545</v>
      </c>
      <c r="E13023" s="55" t="s">
        <v>19546</v>
      </c>
      <c r="F13023" s="53" t="s">
        <v>83</v>
      </c>
    </row>
    <row r="13024" spans="1:6" x14ac:dyDescent="0.2">
      <c r="A13024" s="202" t="s">
        <v>21424</v>
      </c>
      <c r="B13024" s="203">
        <v>239.42</v>
      </c>
      <c r="D13024" s="53" t="s">
        <v>19547</v>
      </c>
      <c r="E13024" s="55" t="s">
        <v>19546</v>
      </c>
      <c r="F13024" s="53" t="s">
        <v>83</v>
      </c>
    </row>
    <row r="13025" spans="1:6" x14ac:dyDescent="0.2">
      <c r="A13025" s="202" t="s">
        <v>21426</v>
      </c>
      <c r="B13025" s="203">
        <v>215.44</v>
      </c>
      <c r="D13025" s="53" t="s">
        <v>19548</v>
      </c>
      <c r="E13025" s="55" t="s">
        <v>19549</v>
      </c>
      <c r="F13025" s="53" t="s">
        <v>83</v>
      </c>
    </row>
    <row r="13026" spans="1:6" x14ac:dyDescent="0.2">
      <c r="A13026" s="202" t="s">
        <v>21427</v>
      </c>
      <c r="B13026" s="203">
        <v>52.43</v>
      </c>
      <c r="D13026" s="53" t="s">
        <v>19550</v>
      </c>
      <c r="E13026" s="55" t="s">
        <v>19549</v>
      </c>
      <c r="F13026" s="53" t="s">
        <v>83</v>
      </c>
    </row>
    <row r="13027" spans="1:6" x14ac:dyDescent="0.2">
      <c r="A13027" s="202" t="s">
        <v>21429</v>
      </c>
      <c r="B13027" s="203">
        <v>46.43</v>
      </c>
      <c r="D13027" s="53" t="s">
        <v>19551</v>
      </c>
      <c r="E13027" s="55" t="s">
        <v>19552</v>
      </c>
      <c r="F13027" s="53" t="s">
        <v>83</v>
      </c>
    </row>
    <row r="13028" spans="1:6" x14ac:dyDescent="0.2">
      <c r="A13028" s="202" t="s">
        <v>21430</v>
      </c>
      <c r="B13028" s="203">
        <v>163.44</v>
      </c>
      <c r="D13028" s="53" t="s">
        <v>19553</v>
      </c>
      <c r="E13028" s="55" t="s">
        <v>19552</v>
      </c>
      <c r="F13028" s="53" t="s">
        <v>83</v>
      </c>
    </row>
    <row r="13029" spans="1:6" x14ac:dyDescent="0.2">
      <c r="A13029" s="202" t="s">
        <v>21432</v>
      </c>
      <c r="B13029" s="203">
        <v>151.44999999999999</v>
      </c>
      <c r="D13029" s="53" t="s">
        <v>19554</v>
      </c>
      <c r="E13029" s="55" t="s">
        <v>19555</v>
      </c>
      <c r="F13029" s="53" t="s">
        <v>83</v>
      </c>
    </row>
    <row r="13030" spans="1:6" x14ac:dyDescent="0.2">
      <c r="A13030" s="202" t="s">
        <v>21433</v>
      </c>
      <c r="B13030" s="203">
        <v>174.02</v>
      </c>
      <c r="D13030" s="53" t="s">
        <v>19556</v>
      </c>
      <c r="E13030" s="55" t="s">
        <v>19555</v>
      </c>
      <c r="F13030" s="53" t="s">
        <v>83</v>
      </c>
    </row>
    <row r="13031" spans="1:6" x14ac:dyDescent="0.2">
      <c r="A13031" s="202" t="s">
        <v>21435</v>
      </c>
      <c r="B13031" s="203">
        <v>150.82</v>
      </c>
      <c r="D13031" s="53" t="s">
        <v>19557</v>
      </c>
      <c r="E13031" s="55" t="s">
        <v>19558</v>
      </c>
      <c r="F13031" s="53" t="s">
        <v>83</v>
      </c>
    </row>
    <row r="13032" spans="1:6" x14ac:dyDescent="0.2">
      <c r="A13032" s="202" t="s">
        <v>21436</v>
      </c>
      <c r="B13032" s="203">
        <v>28.29</v>
      </c>
      <c r="D13032" s="53" t="s">
        <v>19559</v>
      </c>
      <c r="E13032" s="55" t="s">
        <v>19558</v>
      </c>
      <c r="F13032" s="53" t="s">
        <v>83</v>
      </c>
    </row>
    <row r="13033" spans="1:6" x14ac:dyDescent="0.2">
      <c r="A13033" s="202" t="s">
        <v>21438</v>
      </c>
      <c r="B13033" s="203">
        <v>24.66</v>
      </c>
      <c r="D13033" s="53" t="s">
        <v>19560</v>
      </c>
      <c r="E13033" s="55" t="s">
        <v>19561</v>
      </c>
      <c r="F13033" s="53" t="s">
        <v>83</v>
      </c>
    </row>
    <row r="13034" spans="1:6" x14ac:dyDescent="0.2">
      <c r="A13034" s="202" t="s">
        <v>21439</v>
      </c>
      <c r="B13034" s="203">
        <v>37.72</v>
      </c>
      <c r="D13034" s="53" t="s">
        <v>19562</v>
      </c>
      <c r="E13034" s="55" t="s">
        <v>19561</v>
      </c>
      <c r="F13034" s="53" t="s">
        <v>83</v>
      </c>
    </row>
    <row r="13035" spans="1:6" x14ac:dyDescent="0.2">
      <c r="A13035" s="202" t="s">
        <v>21441</v>
      </c>
      <c r="B13035" s="203">
        <v>32.89</v>
      </c>
      <c r="D13035" s="53" t="s">
        <v>19563</v>
      </c>
      <c r="E13035" s="55" t="s">
        <v>19564</v>
      </c>
      <c r="F13035" s="53" t="s">
        <v>83</v>
      </c>
    </row>
    <row r="13036" spans="1:6" x14ac:dyDescent="0.2">
      <c r="A13036" s="202" t="s">
        <v>21442</v>
      </c>
      <c r="B13036" s="203">
        <v>48.31</v>
      </c>
      <c r="D13036" s="53" t="s">
        <v>19565</v>
      </c>
      <c r="E13036" s="55" t="s">
        <v>19564</v>
      </c>
      <c r="F13036" s="53" t="s">
        <v>83</v>
      </c>
    </row>
    <row r="13037" spans="1:6" x14ac:dyDescent="0.2">
      <c r="A13037" s="202" t="s">
        <v>21444</v>
      </c>
      <c r="B13037" s="203">
        <v>47.26</v>
      </c>
      <c r="D13037" s="53" t="s">
        <v>19566</v>
      </c>
      <c r="E13037" s="55" t="s">
        <v>19567</v>
      </c>
      <c r="F13037" s="53" t="s">
        <v>83</v>
      </c>
    </row>
    <row r="13038" spans="1:6" x14ac:dyDescent="0.2">
      <c r="A13038" s="202" t="s">
        <v>21445</v>
      </c>
      <c r="B13038" s="203">
        <v>87.81</v>
      </c>
      <c r="D13038" s="53" t="s">
        <v>19568</v>
      </c>
      <c r="E13038" s="55" t="s">
        <v>19567</v>
      </c>
      <c r="F13038" s="53" t="s">
        <v>83</v>
      </c>
    </row>
    <row r="13039" spans="1:6" x14ac:dyDescent="0.2">
      <c r="A13039" s="202" t="s">
        <v>21447</v>
      </c>
      <c r="B13039" s="203">
        <v>86.76</v>
      </c>
      <c r="D13039" s="53" t="s">
        <v>19569</v>
      </c>
      <c r="E13039" s="55" t="s">
        <v>19570</v>
      </c>
      <c r="F13039" s="53" t="s">
        <v>83</v>
      </c>
    </row>
    <row r="13040" spans="1:6" x14ac:dyDescent="0.2">
      <c r="A13040" s="202" t="s">
        <v>21448</v>
      </c>
      <c r="B13040" s="203">
        <v>33.99</v>
      </c>
      <c r="D13040" s="53" t="s">
        <v>19571</v>
      </c>
      <c r="E13040" s="55" t="s">
        <v>19570</v>
      </c>
      <c r="F13040" s="53" t="s">
        <v>83</v>
      </c>
    </row>
    <row r="13041" spans="1:6" x14ac:dyDescent="0.2">
      <c r="A13041" s="202" t="s">
        <v>21450</v>
      </c>
      <c r="B13041" s="203">
        <v>32.94</v>
      </c>
      <c r="D13041" s="53" t="s">
        <v>19572</v>
      </c>
      <c r="E13041" s="55" t="s">
        <v>19573</v>
      </c>
      <c r="F13041" s="53" t="s">
        <v>83</v>
      </c>
    </row>
    <row r="13042" spans="1:6" x14ac:dyDescent="0.2">
      <c r="A13042" s="202" t="s">
        <v>21451</v>
      </c>
      <c r="B13042" s="203">
        <v>44.71</v>
      </c>
      <c r="D13042" s="53" t="s">
        <v>19574</v>
      </c>
      <c r="E13042" s="55" t="s">
        <v>19573</v>
      </c>
      <c r="F13042" s="53" t="s">
        <v>83</v>
      </c>
    </row>
    <row r="13043" spans="1:6" x14ac:dyDescent="0.2">
      <c r="A13043" s="202" t="s">
        <v>21453</v>
      </c>
      <c r="B13043" s="203">
        <v>43.66</v>
      </c>
      <c r="D13043" s="53" t="s">
        <v>19575</v>
      </c>
      <c r="E13043" s="55" t="s">
        <v>19576</v>
      </c>
      <c r="F13043" s="53" t="s">
        <v>83</v>
      </c>
    </row>
    <row r="13044" spans="1:6" x14ac:dyDescent="0.2">
      <c r="A13044" s="202" t="s">
        <v>35633</v>
      </c>
      <c r="B13044" s="203">
        <v>51.83</v>
      </c>
      <c r="D13044" s="53" t="s">
        <v>19577</v>
      </c>
      <c r="E13044" s="55" t="s">
        <v>19576</v>
      </c>
      <c r="F13044" s="53" t="s">
        <v>83</v>
      </c>
    </row>
    <row r="13045" spans="1:6" x14ac:dyDescent="0.2">
      <c r="A13045" s="202" t="s">
        <v>35634</v>
      </c>
      <c r="B13045" s="203">
        <v>50.76</v>
      </c>
      <c r="D13045" s="53" t="s">
        <v>19578</v>
      </c>
      <c r="E13045" s="55" t="s">
        <v>19579</v>
      </c>
      <c r="F13045" s="53" t="s">
        <v>83</v>
      </c>
    </row>
    <row r="13046" spans="1:6" x14ac:dyDescent="0.2">
      <c r="A13046" s="202" t="s">
        <v>35635</v>
      </c>
      <c r="B13046" s="203">
        <v>63.65</v>
      </c>
      <c r="D13046" s="53" t="s">
        <v>19580</v>
      </c>
      <c r="E13046" s="55" t="s">
        <v>19579</v>
      </c>
      <c r="F13046" s="53" t="s">
        <v>83</v>
      </c>
    </row>
    <row r="13047" spans="1:6" x14ac:dyDescent="0.2">
      <c r="A13047" s="202" t="s">
        <v>35636</v>
      </c>
      <c r="B13047" s="203">
        <v>62.39</v>
      </c>
      <c r="D13047" s="53" t="s">
        <v>19581</v>
      </c>
      <c r="E13047" s="55" t="s">
        <v>19582</v>
      </c>
      <c r="F13047" s="53" t="s">
        <v>83</v>
      </c>
    </row>
    <row r="13048" spans="1:6" x14ac:dyDescent="0.2">
      <c r="A13048" s="202" t="s">
        <v>35637</v>
      </c>
      <c r="B13048" s="203">
        <v>81.31</v>
      </c>
      <c r="D13048" s="53" t="s">
        <v>19583</v>
      </c>
      <c r="E13048" s="55" t="s">
        <v>19582</v>
      </c>
      <c r="F13048" s="53" t="s">
        <v>83</v>
      </c>
    </row>
    <row r="13049" spans="1:6" x14ac:dyDescent="0.2">
      <c r="A13049" s="202" t="s">
        <v>35638</v>
      </c>
      <c r="B13049" s="203">
        <v>79.88</v>
      </c>
      <c r="D13049" s="53" t="s">
        <v>19584</v>
      </c>
      <c r="E13049" s="55" t="s">
        <v>19585</v>
      </c>
      <c r="F13049" s="53" t="s">
        <v>83</v>
      </c>
    </row>
    <row r="13050" spans="1:6" x14ac:dyDescent="0.2">
      <c r="A13050" s="202" t="s">
        <v>35639</v>
      </c>
      <c r="B13050" s="203">
        <v>100.72</v>
      </c>
      <c r="D13050" s="53" t="s">
        <v>19586</v>
      </c>
      <c r="E13050" s="55" t="s">
        <v>19585</v>
      </c>
      <c r="F13050" s="53" t="s">
        <v>83</v>
      </c>
    </row>
    <row r="13051" spans="1:6" x14ac:dyDescent="0.2">
      <c r="A13051" s="202" t="s">
        <v>35640</v>
      </c>
      <c r="B13051" s="203">
        <v>99.09</v>
      </c>
      <c r="D13051" s="53" t="s">
        <v>19587</v>
      </c>
      <c r="E13051" s="55" t="s">
        <v>19588</v>
      </c>
      <c r="F13051" s="53" t="s">
        <v>83</v>
      </c>
    </row>
    <row r="13052" spans="1:6" x14ac:dyDescent="0.2">
      <c r="A13052" s="202" t="s">
        <v>35641</v>
      </c>
      <c r="B13052" s="203">
        <v>122.51</v>
      </c>
      <c r="D13052" s="53" t="s">
        <v>19589</v>
      </c>
      <c r="E13052" s="55" t="s">
        <v>19588</v>
      </c>
      <c r="F13052" s="53" t="s">
        <v>83</v>
      </c>
    </row>
    <row r="13053" spans="1:6" x14ac:dyDescent="0.2">
      <c r="A13053" s="202" t="s">
        <v>35642</v>
      </c>
      <c r="B13053" s="203">
        <v>120.66</v>
      </c>
      <c r="D13053" s="53" t="s">
        <v>19590</v>
      </c>
      <c r="E13053" s="55" t="s">
        <v>19591</v>
      </c>
      <c r="F13053" s="53" t="s">
        <v>83</v>
      </c>
    </row>
    <row r="13054" spans="1:6" x14ac:dyDescent="0.2">
      <c r="A13054" s="202" t="s">
        <v>35643</v>
      </c>
      <c r="B13054" s="203">
        <v>145.94</v>
      </c>
      <c r="D13054" s="53" t="s">
        <v>19592</v>
      </c>
      <c r="E13054" s="55" t="s">
        <v>19591</v>
      </c>
      <c r="F13054" s="53" t="s">
        <v>83</v>
      </c>
    </row>
    <row r="13055" spans="1:6" x14ac:dyDescent="0.2">
      <c r="A13055" s="202" t="s">
        <v>35644</v>
      </c>
      <c r="B13055" s="203">
        <v>143.74</v>
      </c>
      <c r="D13055" s="53" t="s">
        <v>19593</v>
      </c>
      <c r="E13055" s="55" t="s">
        <v>19594</v>
      </c>
      <c r="F13055" s="53" t="s">
        <v>83</v>
      </c>
    </row>
    <row r="13056" spans="1:6" x14ac:dyDescent="0.2">
      <c r="A13056" s="202" t="s">
        <v>21454</v>
      </c>
      <c r="B13056" s="203">
        <v>191.72</v>
      </c>
      <c r="D13056" s="53" t="s">
        <v>19595</v>
      </c>
      <c r="E13056" s="55" t="s">
        <v>19594</v>
      </c>
      <c r="F13056" s="53" t="s">
        <v>83</v>
      </c>
    </row>
    <row r="13057" spans="1:6" x14ac:dyDescent="0.2">
      <c r="A13057" s="202" t="s">
        <v>21456</v>
      </c>
      <c r="B13057" s="203">
        <v>189.24</v>
      </c>
      <c r="D13057" s="53" t="s">
        <v>19596</v>
      </c>
      <c r="E13057" s="55" t="s">
        <v>19597</v>
      </c>
      <c r="F13057" s="53" t="s">
        <v>83</v>
      </c>
    </row>
    <row r="13058" spans="1:6" x14ac:dyDescent="0.2">
      <c r="A13058" s="202" t="s">
        <v>21457</v>
      </c>
      <c r="B13058" s="203">
        <v>221.39</v>
      </c>
      <c r="D13058" s="53" t="s">
        <v>19598</v>
      </c>
      <c r="E13058" s="55" t="s">
        <v>19597</v>
      </c>
      <c r="F13058" s="53" t="s">
        <v>83</v>
      </c>
    </row>
    <row r="13059" spans="1:6" x14ac:dyDescent="0.2">
      <c r="A13059" s="202" t="s">
        <v>21459</v>
      </c>
      <c r="B13059" s="203">
        <v>218.74</v>
      </c>
      <c r="D13059" s="53" t="s">
        <v>19599</v>
      </c>
      <c r="E13059" s="55" t="s">
        <v>19600</v>
      </c>
      <c r="F13059" s="53" t="s">
        <v>83</v>
      </c>
    </row>
    <row r="13060" spans="1:6" x14ac:dyDescent="0.2">
      <c r="A13060" s="202" t="s">
        <v>35645</v>
      </c>
      <c r="B13060" s="203">
        <v>305.25</v>
      </c>
      <c r="D13060" s="53" t="s">
        <v>19601</v>
      </c>
      <c r="E13060" s="55" t="s">
        <v>19600</v>
      </c>
      <c r="F13060" s="53" t="s">
        <v>83</v>
      </c>
    </row>
    <row r="13061" spans="1:6" x14ac:dyDescent="0.2">
      <c r="A13061" s="202" t="s">
        <v>35646</v>
      </c>
      <c r="B13061" s="203">
        <v>302.12</v>
      </c>
      <c r="D13061" s="53" t="s">
        <v>19602</v>
      </c>
      <c r="E13061" s="55" t="s">
        <v>19603</v>
      </c>
      <c r="F13061" s="53" t="s">
        <v>83</v>
      </c>
    </row>
    <row r="13062" spans="1:6" x14ac:dyDescent="0.2">
      <c r="A13062" s="202" t="s">
        <v>35647</v>
      </c>
      <c r="B13062" s="203">
        <v>453.67</v>
      </c>
      <c r="D13062" s="53" t="s">
        <v>19604</v>
      </c>
      <c r="E13062" s="55" t="s">
        <v>19603</v>
      </c>
      <c r="F13062" s="53" t="s">
        <v>83</v>
      </c>
    </row>
    <row r="13063" spans="1:6" x14ac:dyDescent="0.2">
      <c r="A13063" s="202" t="s">
        <v>35648</v>
      </c>
      <c r="B13063" s="203">
        <v>450.26</v>
      </c>
      <c r="D13063" s="53" t="s">
        <v>19605</v>
      </c>
      <c r="E13063" s="55" t="s">
        <v>19606</v>
      </c>
      <c r="F13063" s="53" t="s">
        <v>83</v>
      </c>
    </row>
    <row r="13064" spans="1:6" x14ac:dyDescent="0.2">
      <c r="A13064" s="202" t="s">
        <v>35649</v>
      </c>
      <c r="B13064" s="203">
        <v>502.22</v>
      </c>
      <c r="D13064" s="53" t="s">
        <v>19607</v>
      </c>
      <c r="E13064" s="55" t="s">
        <v>19606</v>
      </c>
      <c r="F13064" s="53" t="s">
        <v>83</v>
      </c>
    </row>
    <row r="13065" spans="1:6" x14ac:dyDescent="0.2">
      <c r="A13065" s="202" t="s">
        <v>35650</v>
      </c>
      <c r="B13065" s="203">
        <v>498.52</v>
      </c>
      <c r="D13065" s="53" t="s">
        <v>19608</v>
      </c>
      <c r="E13065" s="55" t="s">
        <v>19609</v>
      </c>
      <c r="F13065" s="53" t="s">
        <v>83</v>
      </c>
    </row>
    <row r="13066" spans="1:6" x14ac:dyDescent="0.2">
      <c r="A13066" s="202" t="s">
        <v>21460</v>
      </c>
      <c r="B13066" s="203">
        <v>186.99</v>
      </c>
      <c r="D13066" s="53" t="s">
        <v>19610</v>
      </c>
      <c r="E13066" s="55" t="s">
        <v>19609</v>
      </c>
      <c r="F13066" s="53" t="s">
        <v>83</v>
      </c>
    </row>
    <row r="13067" spans="1:6" x14ac:dyDescent="0.2">
      <c r="A13067" s="202" t="s">
        <v>21462</v>
      </c>
      <c r="B13067" s="203">
        <v>175</v>
      </c>
      <c r="D13067" s="53" t="s">
        <v>19611</v>
      </c>
      <c r="E13067" s="55" t="s">
        <v>19612</v>
      </c>
      <c r="F13067" s="53" t="s">
        <v>83</v>
      </c>
    </row>
    <row r="13068" spans="1:6" x14ac:dyDescent="0.2">
      <c r="A13068" s="202" t="s">
        <v>21463</v>
      </c>
      <c r="B13068" s="203">
        <v>170.52</v>
      </c>
      <c r="D13068" s="53" t="s">
        <v>19613</v>
      </c>
      <c r="E13068" s="55" t="s">
        <v>19612</v>
      </c>
      <c r="F13068" s="53" t="s">
        <v>83</v>
      </c>
    </row>
    <row r="13069" spans="1:6" x14ac:dyDescent="0.2">
      <c r="A13069" s="202" t="s">
        <v>21465</v>
      </c>
      <c r="B13069" s="203">
        <v>158.53</v>
      </c>
      <c r="D13069" s="53" t="s">
        <v>19614</v>
      </c>
      <c r="E13069" s="55" t="s">
        <v>19615</v>
      </c>
      <c r="F13069" s="53" t="s">
        <v>83</v>
      </c>
    </row>
    <row r="13070" spans="1:6" x14ac:dyDescent="0.2">
      <c r="A13070" s="202" t="s">
        <v>21466</v>
      </c>
      <c r="B13070" s="203">
        <v>824.96</v>
      </c>
      <c r="D13070" s="53" t="s">
        <v>19616</v>
      </c>
      <c r="E13070" s="55" t="s">
        <v>19615</v>
      </c>
      <c r="F13070" s="53" t="s">
        <v>83</v>
      </c>
    </row>
    <row r="13071" spans="1:6" x14ac:dyDescent="0.2">
      <c r="A13071" s="202" t="s">
        <v>21468</v>
      </c>
      <c r="B13071" s="203">
        <v>788.14</v>
      </c>
      <c r="D13071" s="53" t="s">
        <v>19617</v>
      </c>
      <c r="E13071" s="55" t="s">
        <v>19618</v>
      </c>
      <c r="F13071" s="53" t="s">
        <v>83</v>
      </c>
    </row>
    <row r="13072" spans="1:6" x14ac:dyDescent="0.2">
      <c r="A13072" s="202" t="s">
        <v>21469</v>
      </c>
      <c r="B13072" s="203">
        <v>1082.49</v>
      </c>
      <c r="D13072" s="53" t="s">
        <v>19619</v>
      </c>
      <c r="E13072" s="55" t="s">
        <v>19618</v>
      </c>
      <c r="F13072" s="53" t="s">
        <v>83</v>
      </c>
    </row>
    <row r="13073" spans="1:6" x14ac:dyDescent="0.2">
      <c r="A13073" s="202" t="s">
        <v>21471</v>
      </c>
      <c r="B13073" s="203">
        <v>1036.8599999999999</v>
      </c>
      <c r="D13073" s="53" t="s">
        <v>19620</v>
      </c>
      <c r="E13073" s="55" t="s">
        <v>19621</v>
      </c>
      <c r="F13073" s="53" t="s">
        <v>83</v>
      </c>
    </row>
    <row r="13074" spans="1:6" x14ac:dyDescent="0.2">
      <c r="A13074" s="202" t="s">
        <v>21472</v>
      </c>
      <c r="B13074" s="203">
        <v>2320.71</v>
      </c>
      <c r="D13074" s="53" t="s">
        <v>19622</v>
      </c>
      <c r="E13074" s="55" t="s">
        <v>19621</v>
      </c>
      <c r="F13074" s="53" t="s">
        <v>83</v>
      </c>
    </row>
    <row r="13075" spans="1:6" x14ac:dyDescent="0.2">
      <c r="A13075" s="202" t="s">
        <v>21474</v>
      </c>
      <c r="B13075" s="203">
        <v>2239.4899999999998</v>
      </c>
      <c r="D13075" s="53" t="s">
        <v>19623</v>
      </c>
      <c r="E13075" s="55" t="s">
        <v>19624</v>
      </c>
      <c r="F13075" s="53" t="s">
        <v>83</v>
      </c>
    </row>
    <row r="13076" spans="1:6" x14ac:dyDescent="0.2">
      <c r="A13076" s="202" t="s">
        <v>21475</v>
      </c>
      <c r="B13076" s="203">
        <v>3199.38</v>
      </c>
      <c r="D13076" s="53" t="s">
        <v>19625</v>
      </c>
      <c r="E13076" s="55" t="s">
        <v>19624</v>
      </c>
      <c r="F13076" s="53" t="s">
        <v>83</v>
      </c>
    </row>
    <row r="13077" spans="1:6" x14ac:dyDescent="0.2">
      <c r="A13077" s="202" t="s">
        <v>21477</v>
      </c>
      <c r="B13077" s="203">
        <v>3106.57</v>
      </c>
      <c r="D13077" s="53" t="s">
        <v>19626</v>
      </c>
      <c r="E13077" s="55" t="s">
        <v>19627</v>
      </c>
      <c r="F13077" s="53" t="s">
        <v>83</v>
      </c>
    </row>
    <row r="13078" spans="1:6" x14ac:dyDescent="0.2">
      <c r="A13078" s="202" t="s">
        <v>21478</v>
      </c>
      <c r="B13078" s="203">
        <v>4464.2</v>
      </c>
      <c r="D13078" s="53" t="s">
        <v>19628</v>
      </c>
      <c r="E13078" s="55" t="s">
        <v>19627</v>
      </c>
      <c r="F13078" s="53" t="s">
        <v>83</v>
      </c>
    </row>
    <row r="13079" spans="1:6" x14ac:dyDescent="0.2">
      <c r="A13079" s="202" t="s">
        <v>21480</v>
      </c>
      <c r="B13079" s="203">
        <v>4352.9799999999996</v>
      </c>
      <c r="D13079" s="53" t="s">
        <v>19629</v>
      </c>
      <c r="E13079" s="55" t="s">
        <v>19630</v>
      </c>
      <c r="F13079" s="53" t="s">
        <v>83</v>
      </c>
    </row>
    <row r="13080" spans="1:6" x14ac:dyDescent="0.2">
      <c r="A13080" s="202" t="s">
        <v>21481</v>
      </c>
      <c r="B13080" s="203">
        <v>23.83</v>
      </c>
      <c r="D13080" s="53" t="s">
        <v>19631</v>
      </c>
      <c r="E13080" s="55" t="s">
        <v>19630</v>
      </c>
      <c r="F13080" s="53" t="s">
        <v>83</v>
      </c>
    </row>
    <row r="13081" spans="1:6" x14ac:dyDescent="0.2">
      <c r="A13081" s="202" t="s">
        <v>21483</v>
      </c>
      <c r="B13081" s="203">
        <v>21.53</v>
      </c>
      <c r="D13081" s="53" t="s">
        <v>19632</v>
      </c>
      <c r="E13081" s="55" t="s">
        <v>19633</v>
      </c>
      <c r="F13081" s="53" t="s">
        <v>83</v>
      </c>
    </row>
    <row r="13082" spans="1:6" x14ac:dyDescent="0.2">
      <c r="A13082" s="202" t="s">
        <v>21484</v>
      </c>
      <c r="B13082" s="203">
        <v>30.75</v>
      </c>
      <c r="D13082" s="53" t="s">
        <v>19634</v>
      </c>
      <c r="E13082" s="55" t="s">
        <v>19633</v>
      </c>
      <c r="F13082" s="53" t="s">
        <v>83</v>
      </c>
    </row>
    <row r="13083" spans="1:6" x14ac:dyDescent="0.2">
      <c r="A13083" s="202" t="s">
        <v>21486</v>
      </c>
      <c r="B13083" s="203">
        <v>28.15</v>
      </c>
      <c r="D13083" s="53" t="s">
        <v>19635</v>
      </c>
      <c r="E13083" s="55" t="s">
        <v>19636</v>
      </c>
      <c r="F13083" s="53" t="s">
        <v>83</v>
      </c>
    </row>
    <row r="13084" spans="1:6" x14ac:dyDescent="0.2">
      <c r="A13084" s="202" t="s">
        <v>21487</v>
      </c>
      <c r="B13084" s="203">
        <v>37.57</v>
      </c>
      <c r="D13084" s="53" t="s">
        <v>19637</v>
      </c>
      <c r="E13084" s="55" t="s">
        <v>19636</v>
      </c>
      <c r="F13084" s="53" t="s">
        <v>83</v>
      </c>
    </row>
    <row r="13085" spans="1:6" x14ac:dyDescent="0.2">
      <c r="A13085" s="202" t="s">
        <v>21489</v>
      </c>
      <c r="B13085" s="203">
        <v>34.67</v>
      </c>
      <c r="D13085" s="53" t="s">
        <v>19638</v>
      </c>
      <c r="E13085" s="55" t="s">
        <v>19639</v>
      </c>
      <c r="F13085" s="53" t="s">
        <v>83</v>
      </c>
    </row>
    <row r="13086" spans="1:6" x14ac:dyDescent="0.2">
      <c r="A13086" s="202" t="s">
        <v>21490</v>
      </c>
      <c r="B13086" s="203">
        <v>41.59</v>
      </c>
      <c r="D13086" s="53" t="s">
        <v>19640</v>
      </c>
      <c r="E13086" s="55" t="s">
        <v>19639</v>
      </c>
      <c r="F13086" s="53" t="s">
        <v>83</v>
      </c>
    </row>
    <row r="13087" spans="1:6" x14ac:dyDescent="0.2">
      <c r="A13087" s="202" t="s">
        <v>21492</v>
      </c>
      <c r="B13087" s="203">
        <v>38.39</v>
      </c>
      <c r="D13087" s="53" t="s">
        <v>19641</v>
      </c>
      <c r="E13087" s="55" t="s">
        <v>19642</v>
      </c>
      <c r="F13087" s="53" t="s">
        <v>1147</v>
      </c>
    </row>
    <row r="13088" spans="1:6" x14ac:dyDescent="0.2">
      <c r="A13088" s="202" t="s">
        <v>21493</v>
      </c>
      <c r="B13088" s="203">
        <v>58.41</v>
      </c>
      <c r="D13088" s="53" t="s">
        <v>19643</v>
      </c>
      <c r="E13088" s="55" t="s">
        <v>19642</v>
      </c>
      <c r="F13088" s="53" t="s">
        <v>1147</v>
      </c>
    </row>
    <row r="13089" spans="1:6" x14ac:dyDescent="0.2">
      <c r="A13089" s="202" t="s">
        <v>21495</v>
      </c>
      <c r="B13089" s="203">
        <v>54.78</v>
      </c>
      <c r="D13089" s="53" t="s">
        <v>19644</v>
      </c>
      <c r="E13089" s="55" t="s">
        <v>19645</v>
      </c>
      <c r="F13089" s="53" t="s">
        <v>1147</v>
      </c>
    </row>
    <row r="13090" spans="1:6" x14ac:dyDescent="0.2">
      <c r="A13090" s="202" t="s">
        <v>21496</v>
      </c>
      <c r="B13090" s="203">
        <v>83.17</v>
      </c>
      <c r="D13090" s="53" t="s">
        <v>19646</v>
      </c>
      <c r="E13090" s="55" t="s">
        <v>19645</v>
      </c>
      <c r="F13090" s="53" t="s">
        <v>1147</v>
      </c>
    </row>
    <row r="13091" spans="1:6" x14ac:dyDescent="0.2">
      <c r="A13091" s="202" t="s">
        <v>21498</v>
      </c>
      <c r="B13091" s="203">
        <v>79.12</v>
      </c>
      <c r="D13091" s="53" t="s">
        <v>19647</v>
      </c>
      <c r="E13091" s="55" t="s">
        <v>19648</v>
      </c>
      <c r="F13091" s="53" t="s">
        <v>1147</v>
      </c>
    </row>
    <row r="13092" spans="1:6" x14ac:dyDescent="0.2">
      <c r="A13092" s="202" t="s">
        <v>21499</v>
      </c>
      <c r="B13092" s="203">
        <v>272.33</v>
      </c>
      <c r="D13092" s="53" t="s">
        <v>19649</v>
      </c>
      <c r="E13092" s="55" t="s">
        <v>19648</v>
      </c>
      <c r="F13092" s="53" t="s">
        <v>1147</v>
      </c>
    </row>
    <row r="13093" spans="1:6" x14ac:dyDescent="0.2">
      <c r="A13093" s="202" t="s">
        <v>21501</v>
      </c>
      <c r="B13093" s="203">
        <v>245.35</v>
      </c>
      <c r="D13093" s="53" t="s">
        <v>19650</v>
      </c>
      <c r="E13093" s="55" t="s">
        <v>19651</v>
      </c>
      <c r="F13093" s="53" t="s">
        <v>1147</v>
      </c>
    </row>
    <row r="13094" spans="1:6" x14ac:dyDescent="0.2">
      <c r="A13094" s="202" t="s">
        <v>21502</v>
      </c>
      <c r="B13094" s="203">
        <v>501.76</v>
      </c>
      <c r="D13094" s="53" t="s">
        <v>19652</v>
      </c>
      <c r="E13094" s="55" t="s">
        <v>19651</v>
      </c>
      <c r="F13094" s="53" t="s">
        <v>1147</v>
      </c>
    </row>
    <row r="13095" spans="1:6" x14ac:dyDescent="0.2">
      <c r="A13095" s="202" t="s">
        <v>21504</v>
      </c>
      <c r="B13095" s="203">
        <v>460.85</v>
      </c>
      <c r="D13095" s="53" t="s">
        <v>19653</v>
      </c>
      <c r="E13095" s="55" t="s">
        <v>19654</v>
      </c>
      <c r="F13095" s="53" t="s">
        <v>1147</v>
      </c>
    </row>
    <row r="13096" spans="1:6" x14ac:dyDescent="0.2">
      <c r="A13096" s="202" t="s">
        <v>21505</v>
      </c>
      <c r="B13096" s="203">
        <v>210.02</v>
      </c>
      <c r="D13096" s="53" t="s">
        <v>19655</v>
      </c>
      <c r="E13096" s="55" t="s">
        <v>19654</v>
      </c>
      <c r="F13096" s="53" t="s">
        <v>1147</v>
      </c>
    </row>
    <row r="13097" spans="1:6" x14ac:dyDescent="0.2">
      <c r="A13097" s="202" t="s">
        <v>21507</v>
      </c>
      <c r="B13097" s="203">
        <v>190.84</v>
      </c>
      <c r="D13097" s="53" t="s">
        <v>19656</v>
      </c>
      <c r="E13097" s="55" t="s">
        <v>19657</v>
      </c>
      <c r="F13097" s="53" t="s">
        <v>1147</v>
      </c>
    </row>
    <row r="13098" spans="1:6" x14ac:dyDescent="0.2">
      <c r="A13098" s="202" t="s">
        <v>21508</v>
      </c>
      <c r="B13098" s="203">
        <v>198.6</v>
      </c>
      <c r="D13098" s="53" t="s">
        <v>19658</v>
      </c>
      <c r="E13098" s="55" t="s">
        <v>19657</v>
      </c>
      <c r="F13098" s="53" t="s">
        <v>1147</v>
      </c>
    </row>
    <row r="13099" spans="1:6" x14ac:dyDescent="0.2">
      <c r="A13099" s="202" t="s">
        <v>21510</v>
      </c>
      <c r="B13099" s="203">
        <v>179.42</v>
      </c>
      <c r="D13099" s="53" t="s">
        <v>19659</v>
      </c>
      <c r="E13099" s="55" t="s">
        <v>19660</v>
      </c>
      <c r="F13099" s="53" t="s">
        <v>1147</v>
      </c>
    </row>
    <row r="13100" spans="1:6" x14ac:dyDescent="0.2">
      <c r="A13100" s="202" t="s">
        <v>21511</v>
      </c>
      <c r="B13100" s="203">
        <v>402.14</v>
      </c>
      <c r="D13100" s="53" t="s">
        <v>19661</v>
      </c>
      <c r="E13100" s="55" t="s">
        <v>19660</v>
      </c>
      <c r="F13100" s="53" t="s">
        <v>1147</v>
      </c>
    </row>
    <row r="13101" spans="1:6" x14ac:dyDescent="0.2">
      <c r="A13101" s="202" t="s">
        <v>21513</v>
      </c>
      <c r="B13101" s="203">
        <v>363.78</v>
      </c>
      <c r="D13101" s="53" t="s">
        <v>19662</v>
      </c>
      <c r="E13101" s="55" t="s">
        <v>19663</v>
      </c>
      <c r="F13101" s="53" t="s">
        <v>1147</v>
      </c>
    </row>
    <row r="13102" spans="1:6" x14ac:dyDescent="0.2">
      <c r="A13102" s="202" t="s">
        <v>21514</v>
      </c>
      <c r="B13102" s="203">
        <v>344.84</v>
      </c>
      <c r="D13102" s="53" t="s">
        <v>19664</v>
      </c>
      <c r="E13102" s="55" t="s">
        <v>19663</v>
      </c>
      <c r="F13102" s="53" t="s">
        <v>1147</v>
      </c>
    </row>
    <row r="13103" spans="1:6" x14ac:dyDescent="0.2">
      <c r="A13103" s="202" t="s">
        <v>21516</v>
      </c>
      <c r="B13103" s="203">
        <v>305.97000000000003</v>
      </c>
      <c r="D13103" s="53" t="s">
        <v>19665</v>
      </c>
      <c r="E13103" s="55" t="s">
        <v>19666</v>
      </c>
      <c r="F13103" s="53" t="s">
        <v>1147</v>
      </c>
    </row>
    <row r="13104" spans="1:6" x14ac:dyDescent="0.2">
      <c r="A13104" s="202" t="s">
        <v>21517</v>
      </c>
      <c r="B13104" s="203">
        <v>340.48</v>
      </c>
      <c r="D13104" s="53" t="s">
        <v>19667</v>
      </c>
      <c r="E13104" s="55" t="s">
        <v>19666</v>
      </c>
      <c r="F13104" s="53" t="s">
        <v>1147</v>
      </c>
    </row>
    <row r="13105" spans="1:6" x14ac:dyDescent="0.2">
      <c r="A13105" s="202" t="s">
        <v>21519</v>
      </c>
      <c r="B13105" s="203">
        <v>301.61</v>
      </c>
      <c r="D13105" s="53" t="s">
        <v>19668</v>
      </c>
      <c r="E13105" s="55" t="s">
        <v>19669</v>
      </c>
      <c r="F13105" s="53" t="s">
        <v>1147</v>
      </c>
    </row>
    <row r="13106" spans="1:6" x14ac:dyDescent="0.2">
      <c r="A13106" s="202" t="s">
        <v>21520</v>
      </c>
      <c r="B13106" s="203">
        <v>178.34</v>
      </c>
      <c r="D13106" s="53" t="s">
        <v>19670</v>
      </c>
      <c r="E13106" s="55" t="s">
        <v>19669</v>
      </c>
      <c r="F13106" s="53" t="s">
        <v>1147</v>
      </c>
    </row>
    <row r="13107" spans="1:6" x14ac:dyDescent="0.2">
      <c r="A13107" s="202" t="s">
        <v>21522</v>
      </c>
      <c r="B13107" s="203">
        <v>157.36000000000001</v>
      </c>
      <c r="D13107" s="53" t="s">
        <v>19671</v>
      </c>
      <c r="E13107" s="55" t="s">
        <v>19672</v>
      </c>
      <c r="F13107" s="53" t="s">
        <v>1147</v>
      </c>
    </row>
    <row r="13108" spans="1:6" x14ac:dyDescent="0.2">
      <c r="A13108" s="202" t="s">
        <v>21523</v>
      </c>
      <c r="B13108" s="203">
        <v>311.13</v>
      </c>
      <c r="D13108" s="53" t="s">
        <v>19673</v>
      </c>
      <c r="E13108" s="55" t="s">
        <v>19672</v>
      </c>
      <c r="F13108" s="53" t="s">
        <v>1147</v>
      </c>
    </row>
    <row r="13109" spans="1:6" x14ac:dyDescent="0.2">
      <c r="A13109" s="202" t="s">
        <v>21525</v>
      </c>
      <c r="B13109" s="203">
        <v>284.14999999999998</v>
      </c>
      <c r="D13109" s="53" t="s">
        <v>19674</v>
      </c>
      <c r="E13109" s="55" t="s">
        <v>19675</v>
      </c>
      <c r="F13109" s="53" t="s">
        <v>1147</v>
      </c>
    </row>
    <row r="13110" spans="1:6" x14ac:dyDescent="0.2">
      <c r="A13110" s="202" t="s">
        <v>21526</v>
      </c>
      <c r="B13110" s="203">
        <v>411.98</v>
      </c>
      <c r="D13110" s="53" t="s">
        <v>19676</v>
      </c>
      <c r="E13110" s="55" t="s">
        <v>19675</v>
      </c>
      <c r="F13110" s="53" t="s">
        <v>1147</v>
      </c>
    </row>
    <row r="13111" spans="1:6" x14ac:dyDescent="0.2">
      <c r="A13111" s="202" t="s">
        <v>21528</v>
      </c>
      <c r="B13111" s="203">
        <v>379.01</v>
      </c>
      <c r="D13111" s="53" t="s">
        <v>19677</v>
      </c>
      <c r="E13111" s="55" t="s">
        <v>19678</v>
      </c>
      <c r="F13111" s="53" t="s">
        <v>1147</v>
      </c>
    </row>
    <row r="13112" spans="1:6" x14ac:dyDescent="0.2">
      <c r="A13112" s="202" t="s">
        <v>21529</v>
      </c>
      <c r="B13112" s="203">
        <v>401.02</v>
      </c>
      <c r="D13112" s="53" t="s">
        <v>19679</v>
      </c>
      <c r="E13112" s="55" t="s">
        <v>19678</v>
      </c>
      <c r="F13112" s="53" t="s">
        <v>1147</v>
      </c>
    </row>
    <row r="13113" spans="1:6" x14ac:dyDescent="0.2">
      <c r="A13113" s="202" t="s">
        <v>21531</v>
      </c>
      <c r="B13113" s="203">
        <v>368.05</v>
      </c>
      <c r="D13113" s="53" t="s">
        <v>19680</v>
      </c>
      <c r="E13113" s="55" t="s">
        <v>19681</v>
      </c>
      <c r="F13113" s="53" t="s">
        <v>1147</v>
      </c>
    </row>
    <row r="13114" spans="1:6" x14ac:dyDescent="0.2">
      <c r="A13114" s="202" t="s">
        <v>21532</v>
      </c>
      <c r="B13114" s="203">
        <v>213.04</v>
      </c>
      <c r="D13114" s="53" t="s">
        <v>19682</v>
      </c>
      <c r="E13114" s="55" t="s">
        <v>19681</v>
      </c>
      <c r="F13114" s="53" t="s">
        <v>1147</v>
      </c>
    </row>
    <row r="13115" spans="1:6" x14ac:dyDescent="0.2">
      <c r="A13115" s="202" t="s">
        <v>21534</v>
      </c>
      <c r="B13115" s="203">
        <v>190.46</v>
      </c>
      <c r="D13115" s="53" t="s">
        <v>19683</v>
      </c>
      <c r="E13115" s="55" t="s">
        <v>19684</v>
      </c>
      <c r="F13115" s="53" t="s">
        <v>1147</v>
      </c>
    </row>
    <row r="13116" spans="1:6" x14ac:dyDescent="0.2">
      <c r="A13116" s="202" t="s">
        <v>21535</v>
      </c>
      <c r="B13116" s="203">
        <v>269.58</v>
      </c>
      <c r="D13116" s="53" t="s">
        <v>19685</v>
      </c>
      <c r="E13116" s="55" t="s">
        <v>19684</v>
      </c>
      <c r="F13116" s="53" t="s">
        <v>1147</v>
      </c>
    </row>
    <row r="13117" spans="1:6" x14ac:dyDescent="0.2">
      <c r="A13117" s="202" t="s">
        <v>21537</v>
      </c>
      <c r="B13117" s="203">
        <v>241.35</v>
      </c>
      <c r="D13117" s="53" t="s">
        <v>19686</v>
      </c>
      <c r="E13117" s="55" t="s">
        <v>19687</v>
      </c>
      <c r="F13117" s="53" t="s">
        <v>1147</v>
      </c>
    </row>
    <row r="13118" spans="1:6" x14ac:dyDescent="0.2">
      <c r="A13118" s="202" t="s">
        <v>21538</v>
      </c>
      <c r="B13118" s="203">
        <v>176.46</v>
      </c>
      <c r="D13118" s="53" t="s">
        <v>19688</v>
      </c>
      <c r="E13118" s="55" t="s">
        <v>19687</v>
      </c>
      <c r="F13118" s="53" t="s">
        <v>1147</v>
      </c>
    </row>
    <row r="13119" spans="1:6" x14ac:dyDescent="0.2">
      <c r="A13119" s="202" t="s">
        <v>21540</v>
      </c>
      <c r="B13119" s="203">
        <v>155.47999999999999</v>
      </c>
      <c r="D13119" s="53" t="s">
        <v>19689</v>
      </c>
      <c r="E13119" s="55" t="s">
        <v>19690</v>
      </c>
      <c r="F13119" s="53" t="s">
        <v>1147</v>
      </c>
    </row>
    <row r="13120" spans="1:6" x14ac:dyDescent="0.2">
      <c r="A13120" s="202" t="s">
        <v>21541</v>
      </c>
      <c r="B13120" s="203">
        <v>204.11</v>
      </c>
      <c r="D13120" s="53" t="s">
        <v>19691</v>
      </c>
      <c r="E13120" s="55" t="s">
        <v>19690</v>
      </c>
      <c r="F13120" s="53" t="s">
        <v>1147</v>
      </c>
    </row>
    <row r="13121" spans="1:6" x14ac:dyDescent="0.2">
      <c r="A13121" s="202" t="s">
        <v>21543</v>
      </c>
      <c r="B13121" s="203">
        <v>181.68</v>
      </c>
      <c r="D13121" s="53" t="s">
        <v>19692</v>
      </c>
      <c r="E13121" s="55" t="s">
        <v>19693</v>
      </c>
      <c r="F13121" s="53" t="s">
        <v>1147</v>
      </c>
    </row>
    <row r="13122" spans="1:6" x14ac:dyDescent="0.2">
      <c r="A13122" s="202" t="s">
        <v>21544</v>
      </c>
      <c r="B13122" s="203">
        <v>292.95999999999998</v>
      </c>
      <c r="D13122" s="53" t="s">
        <v>19694</v>
      </c>
      <c r="E13122" s="55" t="s">
        <v>19693</v>
      </c>
      <c r="F13122" s="53" t="s">
        <v>1147</v>
      </c>
    </row>
    <row r="13123" spans="1:6" x14ac:dyDescent="0.2">
      <c r="A13123" s="202" t="s">
        <v>21546</v>
      </c>
      <c r="B13123" s="203">
        <v>263.47000000000003</v>
      </c>
      <c r="D13123" s="53" t="s">
        <v>19695</v>
      </c>
      <c r="E13123" s="55" t="s">
        <v>19696</v>
      </c>
      <c r="F13123" s="53" t="s">
        <v>1147</v>
      </c>
    </row>
    <row r="13124" spans="1:6" x14ac:dyDescent="0.2">
      <c r="A13124" s="202" t="s">
        <v>21547</v>
      </c>
      <c r="B13124" s="203">
        <v>419.24</v>
      </c>
      <c r="D13124" s="53" t="s">
        <v>19697</v>
      </c>
      <c r="E13124" s="55" t="s">
        <v>19696</v>
      </c>
      <c r="F13124" s="53" t="s">
        <v>1147</v>
      </c>
    </row>
    <row r="13125" spans="1:6" x14ac:dyDescent="0.2">
      <c r="A13125" s="202" t="s">
        <v>21549</v>
      </c>
      <c r="B13125" s="203">
        <v>380.27</v>
      </c>
      <c r="D13125" s="53" t="s">
        <v>19698</v>
      </c>
      <c r="E13125" s="55" t="s">
        <v>19699</v>
      </c>
      <c r="F13125" s="53" t="s">
        <v>1147</v>
      </c>
    </row>
    <row r="13126" spans="1:6" x14ac:dyDescent="0.2">
      <c r="A13126" s="202" t="s">
        <v>21550</v>
      </c>
      <c r="B13126" s="203">
        <v>200.67</v>
      </c>
      <c r="D13126" s="53" t="s">
        <v>19700</v>
      </c>
      <c r="E13126" s="55" t="s">
        <v>19699</v>
      </c>
      <c r="F13126" s="53" t="s">
        <v>1147</v>
      </c>
    </row>
    <row r="13127" spans="1:6" x14ac:dyDescent="0.2">
      <c r="A13127" s="202" t="s">
        <v>21552</v>
      </c>
      <c r="B13127" s="203">
        <v>178.24</v>
      </c>
      <c r="D13127" s="53" t="s">
        <v>19701</v>
      </c>
      <c r="E13127" s="55" t="s">
        <v>19702</v>
      </c>
      <c r="F13127" s="53" t="s">
        <v>1147</v>
      </c>
    </row>
    <row r="13128" spans="1:6" x14ac:dyDescent="0.2">
      <c r="A13128" s="202" t="s">
        <v>21553</v>
      </c>
      <c r="B13128" s="203">
        <v>41.31</v>
      </c>
      <c r="D13128" s="53" t="s">
        <v>19703</v>
      </c>
      <c r="E13128" s="55" t="s">
        <v>19702</v>
      </c>
      <c r="F13128" s="53" t="s">
        <v>1147</v>
      </c>
    </row>
    <row r="13129" spans="1:6" x14ac:dyDescent="0.2">
      <c r="A13129" s="202" t="s">
        <v>21555</v>
      </c>
      <c r="B13129" s="203">
        <v>39.22</v>
      </c>
      <c r="D13129" s="53" t="s">
        <v>19704</v>
      </c>
      <c r="E13129" s="55" t="s">
        <v>19705</v>
      </c>
      <c r="F13129" s="53" t="s">
        <v>1147</v>
      </c>
    </row>
    <row r="13130" spans="1:6" x14ac:dyDescent="0.2">
      <c r="A13130" s="202" t="s">
        <v>21556</v>
      </c>
      <c r="B13130" s="203">
        <v>239.45</v>
      </c>
      <c r="D13130" s="53" t="s">
        <v>19706</v>
      </c>
      <c r="E13130" s="55" t="s">
        <v>19705</v>
      </c>
      <c r="F13130" s="53" t="s">
        <v>1147</v>
      </c>
    </row>
    <row r="13131" spans="1:6" x14ac:dyDescent="0.2">
      <c r="A13131" s="202" t="s">
        <v>21558</v>
      </c>
      <c r="B13131" s="203">
        <v>211.02</v>
      </c>
      <c r="D13131" s="53" t="s">
        <v>19707</v>
      </c>
      <c r="E13131" s="55" t="s">
        <v>19708</v>
      </c>
      <c r="F13131" s="53" t="s">
        <v>1147</v>
      </c>
    </row>
    <row r="13132" spans="1:6" x14ac:dyDescent="0.2">
      <c r="A13132" s="202" t="s">
        <v>21559</v>
      </c>
      <c r="B13132" s="203">
        <v>251.67</v>
      </c>
      <c r="D13132" s="53" t="s">
        <v>19709</v>
      </c>
      <c r="E13132" s="55" t="s">
        <v>19708</v>
      </c>
      <c r="F13132" s="53" t="s">
        <v>1147</v>
      </c>
    </row>
    <row r="13133" spans="1:6" x14ac:dyDescent="0.2">
      <c r="A13133" s="202" t="s">
        <v>21561</v>
      </c>
      <c r="B13133" s="203">
        <v>229.24</v>
      </c>
      <c r="D13133" s="53" t="s">
        <v>19710</v>
      </c>
      <c r="E13133" s="55" t="s">
        <v>19711</v>
      </c>
      <c r="F13133" s="53" t="s">
        <v>1147</v>
      </c>
    </row>
    <row r="13134" spans="1:6" x14ac:dyDescent="0.2">
      <c r="A13134" s="202" t="s">
        <v>21562</v>
      </c>
      <c r="B13134" s="203">
        <v>19.43</v>
      </c>
      <c r="D13134" s="53" t="s">
        <v>19712</v>
      </c>
      <c r="E13134" s="55" t="s">
        <v>19711</v>
      </c>
      <c r="F13134" s="53" t="s">
        <v>1147</v>
      </c>
    </row>
    <row r="13135" spans="1:6" x14ac:dyDescent="0.2">
      <c r="A13135" s="202" t="s">
        <v>21564</v>
      </c>
      <c r="B13135" s="203">
        <v>17.68</v>
      </c>
      <c r="D13135" s="53" t="s">
        <v>19713</v>
      </c>
      <c r="E13135" s="55" t="s">
        <v>19714</v>
      </c>
      <c r="F13135" s="53" t="s">
        <v>1147</v>
      </c>
    </row>
    <row r="13136" spans="1:6" x14ac:dyDescent="0.2">
      <c r="A13136" s="202" t="s">
        <v>21565</v>
      </c>
      <c r="B13136" s="203">
        <v>181.16</v>
      </c>
      <c r="D13136" s="53" t="s">
        <v>19715</v>
      </c>
      <c r="E13136" s="55" t="s">
        <v>19714</v>
      </c>
      <c r="F13136" s="53" t="s">
        <v>1147</v>
      </c>
    </row>
    <row r="13137" spans="1:6" x14ac:dyDescent="0.2">
      <c r="A13137" s="202" t="s">
        <v>21567</v>
      </c>
      <c r="B13137" s="203">
        <v>160.18</v>
      </c>
      <c r="D13137" s="53" t="s">
        <v>19716</v>
      </c>
      <c r="E13137" s="55" t="s">
        <v>19717</v>
      </c>
      <c r="F13137" s="53" t="s">
        <v>1147</v>
      </c>
    </row>
    <row r="13138" spans="1:6" x14ac:dyDescent="0.2">
      <c r="A13138" s="202" t="s">
        <v>21568</v>
      </c>
      <c r="B13138" s="203">
        <v>431.81</v>
      </c>
      <c r="D13138" s="53" t="s">
        <v>19718</v>
      </c>
      <c r="E13138" s="55" t="s">
        <v>19717</v>
      </c>
      <c r="F13138" s="53" t="s">
        <v>1147</v>
      </c>
    </row>
    <row r="13139" spans="1:6" x14ac:dyDescent="0.2">
      <c r="A13139" s="202" t="s">
        <v>21570</v>
      </c>
      <c r="B13139" s="203">
        <v>389.94</v>
      </c>
      <c r="D13139" s="53" t="s">
        <v>19719</v>
      </c>
      <c r="E13139" s="55" t="s">
        <v>19720</v>
      </c>
      <c r="F13139" s="53" t="s">
        <v>1147</v>
      </c>
    </row>
    <row r="13140" spans="1:6" x14ac:dyDescent="0.2">
      <c r="A13140" s="202" t="s">
        <v>21571</v>
      </c>
      <c r="B13140" s="203">
        <v>368.76</v>
      </c>
      <c r="D13140" s="53" t="s">
        <v>19721</v>
      </c>
      <c r="E13140" s="55" t="s">
        <v>19720</v>
      </c>
      <c r="F13140" s="53" t="s">
        <v>1147</v>
      </c>
    </row>
    <row r="13141" spans="1:6" x14ac:dyDescent="0.2">
      <c r="A13141" s="202" t="s">
        <v>21573</v>
      </c>
      <c r="B13141" s="203">
        <v>329.89</v>
      </c>
      <c r="D13141" s="53" t="s">
        <v>19722</v>
      </c>
      <c r="E13141" s="55" t="s">
        <v>19723</v>
      </c>
      <c r="F13141" s="53" t="s">
        <v>1147</v>
      </c>
    </row>
    <row r="13142" spans="1:6" x14ac:dyDescent="0.2">
      <c r="A13142" s="202" t="s">
        <v>21574</v>
      </c>
      <c r="B13142" s="203">
        <v>380.61</v>
      </c>
      <c r="D13142" s="53" t="s">
        <v>19724</v>
      </c>
      <c r="E13142" s="55" t="s">
        <v>19723</v>
      </c>
      <c r="F13142" s="53" t="s">
        <v>1147</v>
      </c>
    </row>
    <row r="13143" spans="1:6" x14ac:dyDescent="0.2">
      <c r="A13143" s="202" t="s">
        <v>21576</v>
      </c>
      <c r="B13143" s="203">
        <v>341.74</v>
      </c>
      <c r="D13143" s="53" t="s">
        <v>19725</v>
      </c>
      <c r="E13143" s="55" t="s">
        <v>19726</v>
      </c>
      <c r="F13143" s="53" t="s">
        <v>1147</v>
      </c>
    </row>
    <row r="13144" spans="1:6" x14ac:dyDescent="0.2">
      <c r="A13144" s="202" t="s">
        <v>21577</v>
      </c>
      <c r="B13144" s="203">
        <v>409.33</v>
      </c>
      <c r="D13144" s="53" t="s">
        <v>19727</v>
      </c>
      <c r="E13144" s="55" t="s">
        <v>19726</v>
      </c>
      <c r="F13144" s="53" t="s">
        <v>1147</v>
      </c>
    </row>
    <row r="13145" spans="1:6" x14ac:dyDescent="0.2">
      <c r="A13145" s="202" t="s">
        <v>21579</v>
      </c>
      <c r="B13145" s="203">
        <v>370.45</v>
      </c>
      <c r="D13145" s="53" t="s">
        <v>19728</v>
      </c>
      <c r="E13145" s="55" t="s">
        <v>19729</v>
      </c>
      <c r="F13145" s="53" t="s">
        <v>1147</v>
      </c>
    </row>
    <row r="13146" spans="1:6" x14ac:dyDescent="0.2">
      <c r="A13146" s="202" t="s">
        <v>21580</v>
      </c>
      <c r="B13146" s="203">
        <v>358.13</v>
      </c>
      <c r="D13146" s="53" t="s">
        <v>19730</v>
      </c>
      <c r="E13146" s="55" t="s">
        <v>19729</v>
      </c>
      <c r="F13146" s="53" t="s">
        <v>1147</v>
      </c>
    </row>
    <row r="13147" spans="1:6" x14ac:dyDescent="0.2">
      <c r="A13147" s="202" t="s">
        <v>21582</v>
      </c>
      <c r="B13147" s="203">
        <v>322.25</v>
      </c>
      <c r="D13147" s="53" t="s">
        <v>19731</v>
      </c>
      <c r="E13147" s="55" t="s">
        <v>19732</v>
      </c>
      <c r="F13147" s="53" t="s">
        <v>1147</v>
      </c>
    </row>
    <row r="13148" spans="1:6" x14ac:dyDescent="0.2">
      <c r="A13148" s="202" t="s">
        <v>21583</v>
      </c>
      <c r="B13148" s="203">
        <v>348.58</v>
      </c>
      <c r="D13148" s="53" t="s">
        <v>19733</v>
      </c>
      <c r="E13148" s="55" t="s">
        <v>19732</v>
      </c>
      <c r="F13148" s="53" t="s">
        <v>1147</v>
      </c>
    </row>
    <row r="13149" spans="1:6" x14ac:dyDescent="0.2">
      <c r="A13149" s="202" t="s">
        <v>21585</v>
      </c>
      <c r="B13149" s="203">
        <v>312.7</v>
      </c>
      <c r="D13149" s="53" t="s">
        <v>19734</v>
      </c>
      <c r="E13149" s="55" t="s">
        <v>19735</v>
      </c>
      <c r="F13149" s="53" t="s">
        <v>1147</v>
      </c>
    </row>
    <row r="13150" spans="1:6" x14ac:dyDescent="0.2">
      <c r="A13150" s="202" t="s">
        <v>21586</v>
      </c>
      <c r="B13150" s="203">
        <v>377.63</v>
      </c>
      <c r="D13150" s="53" t="s">
        <v>19736</v>
      </c>
      <c r="E13150" s="55" t="s">
        <v>19735</v>
      </c>
      <c r="F13150" s="53" t="s">
        <v>1147</v>
      </c>
    </row>
    <row r="13151" spans="1:6" x14ac:dyDescent="0.2">
      <c r="A13151" s="202" t="s">
        <v>21588</v>
      </c>
      <c r="B13151" s="203">
        <v>339.96</v>
      </c>
      <c r="D13151" s="53" t="s">
        <v>19737</v>
      </c>
      <c r="E13151" s="55" t="s">
        <v>19738</v>
      </c>
      <c r="F13151" s="53" t="s">
        <v>1147</v>
      </c>
    </row>
    <row r="13152" spans="1:6" x14ac:dyDescent="0.2">
      <c r="A13152" s="202" t="s">
        <v>21589</v>
      </c>
      <c r="B13152" s="203">
        <v>341.56</v>
      </c>
      <c r="D13152" s="53" t="s">
        <v>19739</v>
      </c>
      <c r="E13152" s="55" t="s">
        <v>19738</v>
      </c>
      <c r="F13152" s="53" t="s">
        <v>1147</v>
      </c>
    </row>
    <row r="13153" spans="1:6" x14ac:dyDescent="0.2">
      <c r="A13153" s="202" t="s">
        <v>21591</v>
      </c>
      <c r="B13153" s="203">
        <v>305.68</v>
      </c>
      <c r="D13153" s="53" t="s">
        <v>19740</v>
      </c>
      <c r="E13153" s="55" t="s">
        <v>19741</v>
      </c>
      <c r="F13153" s="53" t="s">
        <v>1147</v>
      </c>
    </row>
    <row r="13154" spans="1:6" x14ac:dyDescent="0.2">
      <c r="A13154" s="202" t="s">
        <v>21592</v>
      </c>
      <c r="B13154" s="203">
        <v>332.01</v>
      </c>
      <c r="D13154" s="53" t="s">
        <v>19742</v>
      </c>
      <c r="E13154" s="55" t="s">
        <v>19741</v>
      </c>
      <c r="F13154" s="53" t="s">
        <v>1147</v>
      </c>
    </row>
    <row r="13155" spans="1:6" x14ac:dyDescent="0.2">
      <c r="A13155" s="202" t="s">
        <v>21594</v>
      </c>
      <c r="B13155" s="203">
        <v>296.13</v>
      </c>
      <c r="D13155" s="53" t="s">
        <v>19743</v>
      </c>
      <c r="E13155" s="55" t="s">
        <v>19744</v>
      </c>
      <c r="F13155" s="53" t="s">
        <v>201</v>
      </c>
    </row>
    <row r="13156" spans="1:6" x14ac:dyDescent="0.2">
      <c r="A13156" s="202" t="s">
        <v>21595</v>
      </c>
      <c r="B13156" s="203">
        <v>364.14</v>
      </c>
      <c r="D13156" s="53" t="s">
        <v>19745</v>
      </c>
      <c r="E13156" s="55" t="s">
        <v>19744</v>
      </c>
      <c r="F13156" s="53" t="s">
        <v>201</v>
      </c>
    </row>
    <row r="13157" spans="1:6" x14ac:dyDescent="0.2">
      <c r="A13157" s="202" t="s">
        <v>21597</v>
      </c>
      <c r="B13157" s="203">
        <v>328.27</v>
      </c>
      <c r="D13157" s="53" t="s">
        <v>19746</v>
      </c>
      <c r="E13157" s="55" t="s">
        <v>19747</v>
      </c>
      <c r="F13157" s="53" t="s">
        <v>1147</v>
      </c>
    </row>
    <row r="13158" spans="1:6" x14ac:dyDescent="0.2">
      <c r="A13158" s="202" t="s">
        <v>21598</v>
      </c>
      <c r="B13158" s="203">
        <v>319.08</v>
      </c>
      <c r="D13158" s="53" t="s">
        <v>19748</v>
      </c>
      <c r="E13158" s="55" t="s">
        <v>19747</v>
      </c>
      <c r="F13158" s="53" t="s">
        <v>1147</v>
      </c>
    </row>
    <row r="13159" spans="1:6" x14ac:dyDescent="0.2">
      <c r="A13159" s="202" t="s">
        <v>21600</v>
      </c>
      <c r="B13159" s="203">
        <v>286.2</v>
      </c>
      <c r="D13159" s="53" t="s">
        <v>19749</v>
      </c>
      <c r="E13159" s="55" t="s">
        <v>19750</v>
      </c>
      <c r="F13159" s="53" t="s">
        <v>1147</v>
      </c>
    </row>
    <row r="13160" spans="1:6" x14ac:dyDescent="0.2">
      <c r="A13160" s="202" t="s">
        <v>21601</v>
      </c>
      <c r="B13160" s="203">
        <v>309.52999999999997</v>
      </c>
      <c r="D13160" s="53" t="s">
        <v>19751</v>
      </c>
      <c r="E13160" s="55" t="s">
        <v>19750</v>
      </c>
      <c r="F13160" s="53" t="s">
        <v>1147</v>
      </c>
    </row>
    <row r="13161" spans="1:6" x14ac:dyDescent="0.2">
      <c r="A13161" s="202" t="s">
        <v>21603</v>
      </c>
      <c r="B13161" s="203">
        <v>276.64999999999998</v>
      </c>
      <c r="D13161" s="53" t="s">
        <v>19752</v>
      </c>
      <c r="E13161" s="55" t="s">
        <v>19753</v>
      </c>
      <c r="F13161" s="53" t="s">
        <v>1147</v>
      </c>
    </row>
    <row r="13162" spans="1:6" x14ac:dyDescent="0.2">
      <c r="A13162" s="202" t="s">
        <v>21604</v>
      </c>
      <c r="B13162" s="203">
        <v>288.20999999999998</v>
      </c>
      <c r="D13162" s="53" t="s">
        <v>19754</v>
      </c>
      <c r="E13162" s="55" t="s">
        <v>19753</v>
      </c>
      <c r="F13162" s="53" t="s">
        <v>1147</v>
      </c>
    </row>
    <row r="13163" spans="1:6" x14ac:dyDescent="0.2">
      <c r="A13163" s="202" t="s">
        <v>21606</v>
      </c>
      <c r="B13163" s="203">
        <v>258.72000000000003</v>
      </c>
      <c r="D13163" s="53" t="s">
        <v>19755</v>
      </c>
      <c r="E13163" s="55" t="s">
        <v>19756</v>
      </c>
      <c r="F13163" s="53" t="s">
        <v>1147</v>
      </c>
    </row>
    <row r="13164" spans="1:6" x14ac:dyDescent="0.2">
      <c r="A13164" s="202" t="s">
        <v>21607</v>
      </c>
      <c r="B13164" s="203">
        <v>250.74</v>
      </c>
      <c r="D13164" s="53" t="s">
        <v>19757</v>
      </c>
      <c r="E13164" s="55" t="s">
        <v>19756</v>
      </c>
      <c r="F13164" s="53" t="s">
        <v>1147</v>
      </c>
    </row>
    <row r="13165" spans="1:6" x14ac:dyDescent="0.2">
      <c r="A13165" s="202" t="s">
        <v>21609</v>
      </c>
      <c r="B13165" s="203">
        <v>226.76</v>
      </c>
      <c r="D13165" s="53" t="s">
        <v>19758</v>
      </c>
      <c r="E13165" s="55" t="s">
        <v>19759</v>
      </c>
      <c r="F13165" s="53" t="s">
        <v>1147</v>
      </c>
    </row>
    <row r="13166" spans="1:6" x14ac:dyDescent="0.2">
      <c r="A13166" s="202" t="s">
        <v>21610</v>
      </c>
      <c r="B13166" s="203">
        <v>174.86</v>
      </c>
      <c r="D13166" s="53" t="s">
        <v>19760</v>
      </c>
      <c r="E13166" s="55" t="s">
        <v>19759</v>
      </c>
      <c r="F13166" s="53" t="s">
        <v>1147</v>
      </c>
    </row>
    <row r="13167" spans="1:6" x14ac:dyDescent="0.2">
      <c r="A13167" s="202" t="s">
        <v>21612</v>
      </c>
      <c r="B13167" s="203">
        <v>156.12</v>
      </c>
      <c r="D13167" s="53" t="s">
        <v>19761</v>
      </c>
      <c r="E13167" s="55" t="s">
        <v>19762</v>
      </c>
      <c r="F13167" s="53" t="s">
        <v>1147</v>
      </c>
    </row>
    <row r="13168" spans="1:6" x14ac:dyDescent="0.2">
      <c r="A13168" s="202" t="s">
        <v>21613</v>
      </c>
      <c r="B13168" s="203">
        <v>225.67</v>
      </c>
      <c r="D13168" s="53" t="s">
        <v>19763</v>
      </c>
      <c r="E13168" s="55" t="s">
        <v>19762</v>
      </c>
      <c r="F13168" s="53" t="s">
        <v>1147</v>
      </c>
    </row>
    <row r="13169" spans="1:6" x14ac:dyDescent="0.2">
      <c r="A13169" s="202" t="s">
        <v>21615</v>
      </c>
      <c r="B13169" s="203">
        <v>201.71</v>
      </c>
      <c r="D13169" s="53" t="s">
        <v>19764</v>
      </c>
      <c r="E13169" s="55" t="s">
        <v>19765</v>
      </c>
      <c r="F13169" s="53" t="s">
        <v>1147</v>
      </c>
    </row>
    <row r="13170" spans="1:6" x14ac:dyDescent="0.2">
      <c r="A13170" s="202" t="s">
        <v>21616</v>
      </c>
      <c r="B13170" s="203">
        <v>64.849999999999994</v>
      </c>
      <c r="D13170" s="53" t="s">
        <v>19766</v>
      </c>
      <c r="E13170" s="55" t="s">
        <v>19765</v>
      </c>
      <c r="F13170" s="53" t="s">
        <v>1147</v>
      </c>
    </row>
    <row r="13171" spans="1:6" x14ac:dyDescent="0.2">
      <c r="A13171" s="202" t="s">
        <v>21618</v>
      </c>
      <c r="B13171" s="203">
        <v>59.1</v>
      </c>
      <c r="D13171" s="53" t="s">
        <v>19767</v>
      </c>
      <c r="E13171" s="55" t="s">
        <v>19768</v>
      </c>
      <c r="F13171" s="53" t="s">
        <v>1147</v>
      </c>
    </row>
    <row r="13172" spans="1:6" x14ac:dyDescent="0.2">
      <c r="A13172" s="202" t="s">
        <v>21619</v>
      </c>
      <c r="B13172" s="203">
        <v>251.15</v>
      </c>
      <c r="D13172" s="53" t="s">
        <v>19769</v>
      </c>
      <c r="E13172" s="55" t="s">
        <v>19768</v>
      </c>
      <c r="F13172" s="53" t="s">
        <v>1147</v>
      </c>
    </row>
    <row r="13173" spans="1:6" x14ac:dyDescent="0.2">
      <c r="A13173" s="202" t="s">
        <v>21621</v>
      </c>
      <c r="B13173" s="203">
        <v>239.16</v>
      </c>
      <c r="D13173" s="53" t="s">
        <v>19770</v>
      </c>
      <c r="E13173" s="55" t="s">
        <v>19771</v>
      </c>
      <c r="F13173" s="53" t="s">
        <v>1147</v>
      </c>
    </row>
    <row r="13174" spans="1:6" x14ac:dyDescent="0.2">
      <c r="A13174" s="202" t="s">
        <v>21622</v>
      </c>
      <c r="B13174" s="203">
        <v>143.74</v>
      </c>
      <c r="D13174" s="53" t="s">
        <v>19772</v>
      </c>
      <c r="E13174" s="55" t="s">
        <v>19771</v>
      </c>
      <c r="F13174" s="53" t="s">
        <v>1147</v>
      </c>
    </row>
    <row r="13175" spans="1:6" x14ac:dyDescent="0.2">
      <c r="A13175" s="202" t="s">
        <v>21624</v>
      </c>
      <c r="B13175" s="203">
        <v>131.75</v>
      </c>
      <c r="D13175" s="53" t="s">
        <v>19773</v>
      </c>
      <c r="E13175" s="55" t="s">
        <v>19774</v>
      </c>
      <c r="F13175" s="53" t="s">
        <v>1147</v>
      </c>
    </row>
    <row r="13176" spans="1:6" x14ac:dyDescent="0.2">
      <c r="A13176" s="202" t="s">
        <v>21625</v>
      </c>
      <c r="B13176" s="203">
        <v>158.85</v>
      </c>
      <c r="D13176" s="53" t="s">
        <v>19775</v>
      </c>
      <c r="E13176" s="55" t="s">
        <v>19774</v>
      </c>
      <c r="F13176" s="53" t="s">
        <v>1147</v>
      </c>
    </row>
    <row r="13177" spans="1:6" x14ac:dyDescent="0.2">
      <c r="A13177" s="202" t="s">
        <v>21627</v>
      </c>
      <c r="B13177" s="203">
        <v>152.85</v>
      </c>
      <c r="D13177" s="53" t="s">
        <v>19776</v>
      </c>
      <c r="E13177" s="55" t="s">
        <v>19777</v>
      </c>
      <c r="F13177" s="53" t="s">
        <v>1147</v>
      </c>
    </row>
    <row r="13178" spans="1:6" x14ac:dyDescent="0.2">
      <c r="A13178" s="202" t="s">
        <v>21628</v>
      </c>
      <c r="B13178" s="203">
        <v>86.23</v>
      </c>
      <c r="D13178" s="53" t="s">
        <v>19778</v>
      </c>
      <c r="E13178" s="55" t="s">
        <v>19777</v>
      </c>
      <c r="F13178" s="53" t="s">
        <v>1147</v>
      </c>
    </row>
    <row r="13179" spans="1:6" x14ac:dyDescent="0.2">
      <c r="A13179" s="202" t="s">
        <v>21630</v>
      </c>
      <c r="B13179" s="203">
        <v>80.23</v>
      </c>
      <c r="D13179" s="53" t="s">
        <v>19779</v>
      </c>
      <c r="E13179" s="55" t="s">
        <v>19780</v>
      </c>
      <c r="F13179" s="53" t="s">
        <v>1147</v>
      </c>
    </row>
    <row r="13180" spans="1:6" x14ac:dyDescent="0.2">
      <c r="A13180" s="202" t="s">
        <v>21631</v>
      </c>
      <c r="B13180" s="203">
        <v>55.57</v>
      </c>
      <c r="D13180" s="53" t="s">
        <v>19781</v>
      </c>
      <c r="E13180" s="55" t="s">
        <v>19780</v>
      </c>
      <c r="F13180" s="53" t="s">
        <v>1147</v>
      </c>
    </row>
    <row r="13181" spans="1:6" x14ac:dyDescent="0.2">
      <c r="A13181" s="202" t="s">
        <v>21633</v>
      </c>
      <c r="B13181" s="203">
        <v>50.77</v>
      </c>
      <c r="D13181" s="53" t="s">
        <v>19782</v>
      </c>
      <c r="E13181" s="55" t="s">
        <v>19783</v>
      </c>
      <c r="F13181" s="53" t="s">
        <v>83</v>
      </c>
    </row>
    <row r="13182" spans="1:6" x14ac:dyDescent="0.2">
      <c r="A13182" s="202" t="s">
        <v>21634</v>
      </c>
      <c r="B13182" s="203">
        <v>195.34</v>
      </c>
      <c r="D13182" s="53" t="s">
        <v>19784</v>
      </c>
      <c r="E13182" s="55" t="s">
        <v>19783</v>
      </c>
      <c r="F13182" s="53" t="s">
        <v>83</v>
      </c>
    </row>
    <row r="13183" spans="1:6" x14ac:dyDescent="0.2">
      <c r="A13183" s="202" t="s">
        <v>21636</v>
      </c>
      <c r="B13183" s="203">
        <v>183.33</v>
      </c>
      <c r="D13183" s="53" t="s">
        <v>19785</v>
      </c>
      <c r="E13183" s="55" t="s">
        <v>19786</v>
      </c>
      <c r="F13183" s="53" t="s">
        <v>1147</v>
      </c>
    </row>
    <row r="13184" spans="1:6" x14ac:dyDescent="0.2">
      <c r="A13184" s="202" t="s">
        <v>21637</v>
      </c>
      <c r="B13184" s="203">
        <v>115.62</v>
      </c>
      <c r="D13184" s="53" t="s">
        <v>19787</v>
      </c>
      <c r="E13184" s="55" t="s">
        <v>19786</v>
      </c>
      <c r="F13184" s="53" t="s">
        <v>1147</v>
      </c>
    </row>
    <row r="13185" spans="1:6" x14ac:dyDescent="0.2">
      <c r="A13185" s="202" t="s">
        <v>21639</v>
      </c>
      <c r="B13185" s="203">
        <v>106.17</v>
      </c>
      <c r="D13185" s="53" t="s">
        <v>19788</v>
      </c>
      <c r="E13185" s="55" t="s">
        <v>19789</v>
      </c>
      <c r="F13185" s="53" t="s">
        <v>83</v>
      </c>
    </row>
    <row r="13186" spans="1:6" x14ac:dyDescent="0.2">
      <c r="A13186" s="202" t="s">
        <v>21640</v>
      </c>
      <c r="B13186" s="203">
        <v>73.010000000000005</v>
      </c>
      <c r="D13186" s="53" t="s">
        <v>19790</v>
      </c>
      <c r="E13186" s="55" t="s">
        <v>19789</v>
      </c>
      <c r="F13186" s="53" t="s">
        <v>83</v>
      </c>
    </row>
    <row r="13187" spans="1:6" x14ac:dyDescent="0.2">
      <c r="A13187" s="202" t="s">
        <v>21642</v>
      </c>
      <c r="B13187" s="203">
        <v>67.72</v>
      </c>
      <c r="D13187" s="53" t="s">
        <v>19791</v>
      </c>
      <c r="E13187" s="55" t="s">
        <v>19792</v>
      </c>
      <c r="F13187" s="53" t="s">
        <v>83</v>
      </c>
    </row>
    <row r="13188" spans="1:6" x14ac:dyDescent="0.2">
      <c r="A13188" s="202" t="s">
        <v>21643</v>
      </c>
      <c r="B13188" s="203">
        <v>34.630000000000003</v>
      </c>
      <c r="D13188" s="53" t="s">
        <v>19793</v>
      </c>
      <c r="E13188" s="55" t="s">
        <v>19792</v>
      </c>
      <c r="F13188" s="53" t="s">
        <v>83</v>
      </c>
    </row>
    <row r="13189" spans="1:6" x14ac:dyDescent="0.2">
      <c r="A13189" s="202" t="s">
        <v>21645</v>
      </c>
      <c r="B13189" s="203">
        <v>32.229999999999997</v>
      </c>
      <c r="D13189" s="53" t="s">
        <v>19794</v>
      </c>
      <c r="E13189" s="55" t="s">
        <v>19795</v>
      </c>
      <c r="F13189" s="53" t="s">
        <v>201</v>
      </c>
    </row>
    <row r="13190" spans="1:6" x14ac:dyDescent="0.2">
      <c r="A13190" s="202" t="s">
        <v>21646</v>
      </c>
      <c r="B13190" s="203">
        <v>29.76</v>
      </c>
      <c r="D13190" s="53" t="s">
        <v>19796</v>
      </c>
      <c r="E13190" s="55" t="s">
        <v>19795</v>
      </c>
      <c r="F13190" s="53" t="s">
        <v>201</v>
      </c>
    </row>
    <row r="13191" spans="1:6" x14ac:dyDescent="0.2">
      <c r="A13191" s="202" t="s">
        <v>21648</v>
      </c>
      <c r="B13191" s="203">
        <v>27.96</v>
      </c>
      <c r="D13191" s="53" t="s">
        <v>19797</v>
      </c>
      <c r="E13191" s="55" t="s">
        <v>19798</v>
      </c>
      <c r="F13191" s="53" t="s">
        <v>201</v>
      </c>
    </row>
    <row r="13192" spans="1:6" x14ac:dyDescent="0.2">
      <c r="A13192" s="202" t="s">
        <v>21649</v>
      </c>
      <c r="B13192" s="203">
        <v>231.59</v>
      </c>
      <c r="D13192" s="53" t="s">
        <v>19799</v>
      </c>
      <c r="E13192" s="55" t="s">
        <v>19798</v>
      </c>
      <c r="F13192" s="53" t="s">
        <v>201</v>
      </c>
    </row>
    <row r="13193" spans="1:6" x14ac:dyDescent="0.2">
      <c r="A13193" s="202" t="s">
        <v>21651</v>
      </c>
      <c r="B13193" s="203">
        <v>219.58</v>
      </c>
      <c r="D13193" s="53" t="s">
        <v>19800</v>
      </c>
      <c r="E13193" s="55" t="s">
        <v>19801</v>
      </c>
      <c r="F13193" s="53" t="s">
        <v>201</v>
      </c>
    </row>
    <row r="13194" spans="1:6" x14ac:dyDescent="0.2">
      <c r="A13194" s="202" t="s">
        <v>21652</v>
      </c>
      <c r="B13194" s="203">
        <v>151.28</v>
      </c>
      <c r="D13194" s="53" t="s">
        <v>19802</v>
      </c>
      <c r="E13194" s="55" t="s">
        <v>19801</v>
      </c>
      <c r="F13194" s="53" t="s">
        <v>201</v>
      </c>
    </row>
    <row r="13195" spans="1:6" x14ac:dyDescent="0.2">
      <c r="A13195" s="202" t="s">
        <v>21654</v>
      </c>
      <c r="B13195" s="203">
        <v>140.47</v>
      </c>
      <c r="D13195" s="53" t="s">
        <v>19803</v>
      </c>
      <c r="E13195" s="55" t="s">
        <v>19804</v>
      </c>
      <c r="F13195" s="53" t="s">
        <v>1147</v>
      </c>
    </row>
    <row r="13196" spans="1:6" x14ac:dyDescent="0.2">
      <c r="A13196" s="202" t="s">
        <v>21655</v>
      </c>
      <c r="B13196" s="203">
        <v>83.27</v>
      </c>
      <c r="D13196" s="53" t="s">
        <v>19805</v>
      </c>
      <c r="E13196" s="55" t="s">
        <v>19804</v>
      </c>
      <c r="F13196" s="53" t="s">
        <v>1147</v>
      </c>
    </row>
    <row r="13197" spans="1:6" x14ac:dyDescent="0.2">
      <c r="A13197" s="202" t="s">
        <v>21657</v>
      </c>
      <c r="B13197" s="203">
        <v>77.98</v>
      </c>
      <c r="D13197" s="53" t="s">
        <v>19806</v>
      </c>
      <c r="E13197" s="55" t="s">
        <v>19807</v>
      </c>
      <c r="F13197" s="53" t="s">
        <v>1147</v>
      </c>
    </row>
    <row r="13198" spans="1:6" x14ac:dyDescent="0.2">
      <c r="A13198" s="202" t="s">
        <v>21658</v>
      </c>
      <c r="B13198" s="203">
        <v>335.6</v>
      </c>
      <c r="D13198" s="53" t="s">
        <v>19808</v>
      </c>
      <c r="E13198" s="55" t="s">
        <v>19807</v>
      </c>
      <c r="F13198" s="53" t="s">
        <v>1147</v>
      </c>
    </row>
    <row r="13199" spans="1:6" x14ac:dyDescent="0.2">
      <c r="A13199" s="202" t="s">
        <v>21660</v>
      </c>
      <c r="B13199" s="203">
        <v>309.11</v>
      </c>
      <c r="D13199" s="53" t="s">
        <v>19809</v>
      </c>
      <c r="E13199" s="55" t="s">
        <v>19810</v>
      </c>
      <c r="F13199" s="53" t="s">
        <v>1147</v>
      </c>
    </row>
    <row r="13200" spans="1:6" x14ac:dyDescent="0.2">
      <c r="A13200" s="202" t="s">
        <v>21661</v>
      </c>
      <c r="B13200" s="203">
        <v>448.36</v>
      </c>
      <c r="D13200" s="53" t="s">
        <v>19811</v>
      </c>
      <c r="E13200" s="55" t="s">
        <v>19810</v>
      </c>
      <c r="F13200" s="53" t="s">
        <v>1147</v>
      </c>
    </row>
    <row r="13201" spans="1:6" x14ac:dyDescent="0.2">
      <c r="A13201" s="202" t="s">
        <v>21663</v>
      </c>
      <c r="B13201" s="203">
        <v>409.88</v>
      </c>
      <c r="D13201" s="53" t="s">
        <v>19812</v>
      </c>
      <c r="E13201" s="55" t="s">
        <v>19813</v>
      </c>
      <c r="F13201" s="53" t="s">
        <v>1147</v>
      </c>
    </row>
    <row r="13202" spans="1:6" x14ac:dyDescent="0.2">
      <c r="A13202" s="202" t="s">
        <v>21664</v>
      </c>
      <c r="B13202" s="203">
        <v>386.22</v>
      </c>
      <c r="D13202" s="53" t="s">
        <v>19814</v>
      </c>
      <c r="E13202" s="55" t="s">
        <v>19813</v>
      </c>
      <c r="F13202" s="53" t="s">
        <v>1147</v>
      </c>
    </row>
    <row r="13203" spans="1:6" x14ac:dyDescent="0.2">
      <c r="A13203" s="202" t="s">
        <v>21666</v>
      </c>
      <c r="B13203" s="203">
        <v>356.25</v>
      </c>
      <c r="D13203" s="53" t="s">
        <v>19815</v>
      </c>
      <c r="E13203" s="55" t="s">
        <v>19816</v>
      </c>
      <c r="F13203" s="53" t="s">
        <v>1147</v>
      </c>
    </row>
    <row r="13204" spans="1:6" x14ac:dyDescent="0.2">
      <c r="A13204" s="202" t="s">
        <v>21667</v>
      </c>
      <c r="B13204" s="203">
        <v>9.85</v>
      </c>
      <c r="D13204" s="53" t="s">
        <v>19817</v>
      </c>
      <c r="E13204" s="55" t="s">
        <v>19816</v>
      </c>
      <c r="F13204" s="53" t="s">
        <v>1147</v>
      </c>
    </row>
    <row r="13205" spans="1:6" x14ac:dyDescent="0.2">
      <c r="A13205" s="202" t="s">
        <v>21669</v>
      </c>
      <c r="B13205" s="203">
        <v>9.85</v>
      </c>
      <c r="D13205" s="53" t="s">
        <v>19818</v>
      </c>
      <c r="E13205" s="55" t="s">
        <v>19819</v>
      </c>
      <c r="F13205" s="53" t="s">
        <v>1147</v>
      </c>
    </row>
    <row r="13206" spans="1:6" x14ac:dyDescent="0.2">
      <c r="A13206" s="202" t="s">
        <v>21670</v>
      </c>
      <c r="B13206" s="203">
        <v>4</v>
      </c>
      <c r="D13206" s="53" t="s">
        <v>19820</v>
      </c>
      <c r="E13206" s="55" t="s">
        <v>19819</v>
      </c>
      <c r="F13206" s="53" t="s">
        <v>1147</v>
      </c>
    </row>
    <row r="13207" spans="1:6" x14ac:dyDescent="0.2">
      <c r="A13207" s="202" t="s">
        <v>21672</v>
      </c>
      <c r="B13207" s="203">
        <v>4</v>
      </c>
      <c r="D13207" s="53" t="s">
        <v>19821</v>
      </c>
      <c r="E13207" s="55" t="s">
        <v>19822</v>
      </c>
      <c r="F13207" s="53" t="s">
        <v>1147</v>
      </c>
    </row>
    <row r="13208" spans="1:6" x14ac:dyDescent="0.2">
      <c r="A13208" s="202" t="s">
        <v>21673</v>
      </c>
      <c r="B13208" s="203">
        <v>12.26</v>
      </c>
      <c r="D13208" s="53" t="s">
        <v>19823</v>
      </c>
      <c r="E13208" s="55" t="s">
        <v>19822</v>
      </c>
      <c r="F13208" s="53" t="s">
        <v>1147</v>
      </c>
    </row>
    <row r="13209" spans="1:6" x14ac:dyDescent="0.2">
      <c r="A13209" s="202" t="s">
        <v>21675</v>
      </c>
      <c r="B13209" s="203">
        <v>12.26</v>
      </c>
      <c r="D13209" s="53" t="s">
        <v>19824</v>
      </c>
      <c r="E13209" s="55" t="s">
        <v>19825</v>
      </c>
      <c r="F13209" s="53" t="s">
        <v>1147</v>
      </c>
    </row>
    <row r="13210" spans="1:6" x14ac:dyDescent="0.2">
      <c r="A13210" s="202" t="s">
        <v>21676</v>
      </c>
      <c r="B13210" s="203">
        <v>3.01</v>
      </c>
      <c r="D13210" s="53" t="s">
        <v>19826</v>
      </c>
      <c r="E13210" s="55" t="s">
        <v>19825</v>
      </c>
      <c r="F13210" s="53" t="s">
        <v>1147</v>
      </c>
    </row>
    <row r="13211" spans="1:6" x14ac:dyDescent="0.2">
      <c r="A13211" s="202" t="s">
        <v>21678</v>
      </c>
      <c r="B13211" s="203">
        <v>3.01</v>
      </c>
      <c r="D13211" s="53" t="s">
        <v>19827</v>
      </c>
      <c r="E13211" s="55" t="s">
        <v>19828</v>
      </c>
      <c r="F13211" s="53" t="s">
        <v>1147</v>
      </c>
    </row>
    <row r="13212" spans="1:6" x14ac:dyDescent="0.2">
      <c r="A13212" s="202" t="s">
        <v>21679</v>
      </c>
      <c r="B13212" s="203">
        <v>10.33</v>
      </c>
      <c r="D13212" s="53" t="s">
        <v>19829</v>
      </c>
      <c r="E13212" s="55" t="s">
        <v>19828</v>
      </c>
      <c r="F13212" s="53" t="s">
        <v>1147</v>
      </c>
    </row>
    <row r="13213" spans="1:6" x14ac:dyDescent="0.2">
      <c r="A13213" s="202" t="s">
        <v>21681</v>
      </c>
      <c r="B13213" s="203">
        <v>10.33</v>
      </c>
      <c r="D13213" s="53" t="s">
        <v>19830</v>
      </c>
      <c r="E13213" s="55" t="s">
        <v>19831</v>
      </c>
      <c r="F13213" s="53" t="s">
        <v>1147</v>
      </c>
    </row>
    <row r="13214" spans="1:6" x14ac:dyDescent="0.2">
      <c r="A13214" s="202" t="s">
        <v>21682</v>
      </c>
      <c r="B13214" s="203">
        <v>34.29</v>
      </c>
      <c r="D13214" s="53" t="s">
        <v>19832</v>
      </c>
      <c r="E13214" s="55" t="s">
        <v>19831</v>
      </c>
      <c r="F13214" s="53" t="s">
        <v>1147</v>
      </c>
    </row>
    <row r="13215" spans="1:6" x14ac:dyDescent="0.2">
      <c r="A13215" s="202" t="s">
        <v>21684</v>
      </c>
      <c r="B13215" s="203">
        <v>34.29</v>
      </c>
      <c r="D13215" s="53" t="s">
        <v>19833</v>
      </c>
      <c r="E13215" s="55" t="s">
        <v>19834</v>
      </c>
      <c r="F13215" s="53" t="s">
        <v>1147</v>
      </c>
    </row>
    <row r="13216" spans="1:6" x14ac:dyDescent="0.2">
      <c r="A13216" s="202" t="s">
        <v>21685</v>
      </c>
      <c r="B13216" s="203">
        <v>22.95</v>
      </c>
      <c r="D13216" s="53" t="s">
        <v>19835</v>
      </c>
      <c r="E13216" s="55" t="s">
        <v>19834</v>
      </c>
      <c r="F13216" s="53" t="s">
        <v>1147</v>
      </c>
    </row>
    <row r="13217" spans="1:6" x14ac:dyDescent="0.2">
      <c r="A13217" s="202" t="s">
        <v>21687</v>
      </c>
      <c r="B13217" s="203">
        <v>22.95</v>
      </c>
      <c r="D13217" s="53" t="s">
        <v>19836</v>
      </c>
      <c r="E13217" s="55" t="s">
        <v>19837</v>
      </c>
      <c r="F13217" s="53" t="s">
        <v>1147</v>
      </c>
    </row>
    <row r="13218" spans="1:6" x14ac:dyDescent="0.2">
      <c r="A13218" s="202" t="s">
        <v>21688</v>
      </c>
      <c r="B13218" s="203">
        <v>17.61</v>
      </c>
      <c r="D13218" s="53" t="s">
        <v>19838</v>
      </c>
      <c r="E13218" s="55" t="s">
        <v>19837</v>
      </c>
      <c r="F13218" s="53" t="s">
        <v>1147</v>
      </c>
    </row>
    <row r="13219" spans="1:6" x14ac:dyDescent="0.2">
      <c r="A13219" s="202" t="s">
        <v>21690</v>
      </c>
      <c r="B13219" s="203">
        <v>17.61</v>
      </c>
      <c r="D13219" s="53" t="s">
        <v>19839</v>
      </c>
      <c r="E13219" s="55" t="s">
        <v>19840</v>
      </c>
      <c r="F13219" s="53" t="s">
        <v>1147</v>
      </c>
    </row>
    <row r="13220" spans="1:6" x14ac:dyDescent="0.2">
      <c r="A13220" s="202" t="s">
        <v>21691</v>
      </c>
      <c r="B13220" s="203">
        <v>166.74</v>
      </c>
      <c r="D13220" s="53" t="s">
        <v>19841</v>
      </c>
      <c r="E13220" s="55" t="s">
        <v>19840</v>
      </c>
      <c r="F13220" s="53" t="s">
        <v>1147</v>
      </c>
    </row>
    <row r="13221" spans="1:6" x14ac:dyDescent="0.2">
      <c r="A13221" s="202" t="s">
        <v>21693</v>
      </c>
      <c r="B13221" s="203">
        <v>162.27000000000001</v>
      </c>
      <c r="D13221" s="53" t="s">
        <v>19842</v>
      </c>
      <c r="E13221" s="55" t="s">
        <v>19843</v>
      </c>
      <c r="F13221" s="53" t="s">
        <v>1147</v>
      </c>
    </row>
    <row r="13222" spans="1:6" x14ac:dyDescent="0.2">
      <c r="A13222" s="202" t="s">
        <v>21694</v>
      </c>
      <c r="B13222" s="203">
        <v>233.88</v>
      </c>
      <c r="D13222" s="53" t="s">
        <v>19844</v>
      </c>
      <c r="E13222" s="55" t="s">
        <v>19843</v>
      </c>
      <c r="F13222" s="53" t="s">
        <v>1147</v>
      </c>
    </row>
    <row r="13223" spans="1:6" x14ac:dyDescent="0.2">
      <c r="A13223" s="202" t="s">
        <v>21696</v>
      </c>
      <c r="B13223" s="203">
        <v>228.7</v>
      </c>
      <c r="D13223" s="53" t="s">
        <v>19845</v>
      </c>
      <c r="E13223" s="55" t="s">
        <v>19846</v>
      </c>
      <c r="F13223" s="53" t="s">
        <v>1147</v>
      </c>
    </row>
    <row r="13224" spans="1:6" x14ac:dyDescent="0.2">
      <c r="A13224" s="202" t="s">
        <v>21697</v>
      </c>
      <c r="B13224" s="203">
        <v>118.77</v>
      </c>
      <c r="D13224" s="53" t="s">
        <v>19847</v>
      </c>
      <c r="E13224" s="55" t="s">
        <v>19846</v>
      </c>
      <c r="F13224" s="53" t="s">
        <v>1147</v>
      </c>
    </row>
    <row r="13225" spans="1:6" x14ac:dyDescent="0.2">
      <c r="A13225" s="202" t="s">
        <v>21699</v>
      </c>
      <c r="B13225" s="203">
        <v>118.47</v>
      </c>
      <c r="D13225" s="53" t="s">
        <v>19848</v>
      </c>
      <c r="E13225" s="55" t="s">
        <v>19849</v>
      </c>
      <c r="F13225" s="53" t="s">
        <v>1147</v>
      </c>
    </row>
    <row r="13226" spans="1:6" x14ac:dyDescent="0.2">
      <c r="A13226" s="202" t="s">
        <v>21700</v>
      </c>
      <c r="B13226" s="203">
        <v>151.13</v>
      </c>
      <c r="D13226" s="53" t="s">
        <v>19850</v>
      </c>
      <c r="E13226" s="55" t="s">
        <v>19849</v>
      </c>
      <c r="F13226" s="53" t="s">
        <v>1147</v>
      </c>
    </row>
    <row r="13227" spans="1:6" x14ac:dyDescent="0.2">
      <c r="A13227" s="202" t="s">
        <v>21702</v>
      </c>
      <c r="B13227" s="203">
        <v>150.83000000000001</v>
      </c>
      <c r="D13227" s="53" t="s">
        <v>19851</v>
      </c>
      <c r="E13227" s="55" t="s">
        <v>19852</v>
      </c>
      <c r="F13227" s="53" t="s">
        <v>1147</v>
      </c>
    </row>
    <row r="13228" spans="1:6" x14ac:dyDescent="0.2">
      <c r="A13228" s="202" t="s">
        <v>21703</v>
      </c>
      <c r="B13228" s="203">
        <v>40.22</v>
      </c>
      <c r="D13228" s="53" t="s">
        <v>19853</v>
      </c>
      <c r="E13228" s="55" t="s">
        <v>19852</v>
      </c>
      <c r="F13228" s="53" t="s">
        <v>1147</v>
      </c>
    </row>
    <row r="13229" spans="1:6" x14ac:dyDescent="0.2">
      <c r="A13229" s="202" t="s">
        <v>21705</v>
      </c>
      <c r="B13229" s="203">
        <v>39.92</v>
      </c>
      <c r="D13229" s="53" t="s">
        <v>19854</v>
      </c>
      <c r="E13229" s="55" t="s">
        <v>19855</v>
      </c>
      <c r="F13229" s="53" t="s">
        <v>1147</v>
      </c>
    </row>
    <row r="13230" spans="1:6" x14ac:dyDescent="0.2">
      <c r="A13230" s="202" t="s">
        <v>21706</v>
      </c>
      <c r="B13230" s="203">
        <v>4.5999999999999996</v>
      </c>
      <c r="D13230" s="53" t="s">
        <v>19856</v>
      </c>
      <c r="E13230" s="55" t="s">
        <v>19855</v>
      </c>
      <c r="F13230" s="53" t="s">
        <v>1147</v>
      </c>
    </row>
    <row r="13231" spans="1:6" x14ac:dyDescent="0.2">
      <c r="A13231" s="202" t="s">
        <v>21708</v>
      </c>
      <c r="B13231" s="203">
        <v>4.08</v>
      </c>
      <c r="D13231" s="53" t="s">
        <v>19857</v>
      </c>
      <c r="E13231" s="55" t="s">
        <v>19858</v>
      </c>
      <c r="F13231" s="53" t="s">
        <v>1147</v>
      </c>
    </row>
    <row r="13232" spans="1:6" x14ac:dyDescent="0.2">
      <c r="A13232" s="202" t="s">
        <v>21709</v>
      </c>
      <c r="B13232" s="203">
        <v>5.98</v>
      </c>
      <c r="D13232" s="53" t="s">
        <v>19859</v>
      </c>
      <c r="E13232" s="55" t="s">
        <v>19858</v>
      </c>
      <c r="F13232" s="53" t="s">
        <v>1147</v>
      </c>
    </row>
    <row r="13233" spans="1:6" x14ac:dyDescent="0.2">
      <c r="A13233" s="202" t="s">
        <v>21711</v>
      </c>
      <c r="B13233" s="203">
        <v>5.28</v>
      </c>
      <c r="D13233" s="53" t="s">
        <v>19860</v>
      </c>
      <c r="E13233" s="55" t="s">
        <v>19861</v>
      </c>
      <c r="F13233" s="53" t="s">
        <v>83</v>
      </c>
    </row>
    <row r="13234" spans="1:6" x14ac:dyDescent="0.2">
      <c r="A13234" s="202" t="s">
        <v>21712</v>
      </c>
      <c r="B13234" s="203">
        <v>8.86</v>
      </c>
      <c r="D13234" s="53" t="s">
        <v>19862</v>
      </c>
      <c r="E13234" s="55" t="s">
        <v>19861</v>
      </c>
      <c r="F13234" s="53" t="s">
        <v>83</v>
      </c>
    </row>
    <row r="13235" spans="1:6" x14ac:dyDescent="0.2">
      <c r="A13235" s="202" t="s">
        <v>21714</v>
      </c>
      <c r="B13235" s="203">
        <v>7.81</v>
      </c>
      <c r="D13235" s="53" t="s">
        <v>19863</v>
      </c>
      <c r="E13235" s="55" t="s">
        <v>19864</v>
      </c>
      <c r="F13235" s="53" t="s">
        <v>83</v>
      </c>
    </row>
    <row r="13236" spans="1:6" x14ac:dyDescent="0.2">
      <c r="A13236" s="202" t="s">
        <v>21715</v>
      </c>
      <c r="B13236" s="203">
        <v>11.65</v>
      </c>
      <c r="D13236" s="53" t="s">
        <v>19865</v>
      </c>
      <c r="E13236" s="55" t="s">
        <v>19864</v>
      </c>
      <c r="F13236" s="53" t="s">
        <v>83</v>
      </c>
    </row>
    <row r="13237" spans="1:6" x14ac:dyDescent="0.2">
      <c r="A13237" s="202" t="s">
        <v>21717</v>
      </c>
      <c r="B13237" s="203">
        <v>10.25</v>
      </c>
      <c r="D13237" s="53" t="s">
        <v>19866</v>
      </c>
      <c r="E13237" s="55" t="s">
        <v>19867</v>
      </c>
      <c r="F13237" s="53" t="s">
        <v>83</v>
      </c>
    </row>
    <row r="13238" spans="1:6" x14ac:dyDescent="0.2">
      <c r="A13238" s="202" t="s">
        <v>21718</v>
      </c>
      <c r="B13238" s="203">
        <v>22.24</v>
      </c>
      <c r="D13238" s="53" t="s">
        <v>19868</v>
      </c>
      <c r="E13238" s="55" t="s">
        <v>19867</v>
      </c>
      <c r="F13238" s="53" t="s">
        <v>83</v>
      </c>
    </row>
    <row r="13239" spans="1:6" x14ac:dyDescent="0.2">
      <c r="A13239" s="202" t="s">
        <v>21720</v>
      </c>
      <c r="B13239" s="203">
        <v>19.45</v>
      </c>
      <c r="D13239" s="53" t="s">
        <v>19869</v>
      </c>
      <c r="E13239" s="55" t="s">
        <v>19870</v>
      </c>
      <c r="F13239" s="53" t="s">
        <v>1147</v>
      </c>
    </row>
    <row r="13240" spans="1:6" x14ac:dyDescent="0.2">
      <c r="A13240" s="202" t="s">
        <v>21721</v>
      </c>
      <c r="B13240" s="203">
        <v>406.16</v>
      </c>
      <c r="D13240" s="53" t="s">
        <v>19871</v>
      </c>
      <c r="E13240" s="55" t="s">
        <v>19870</v>
      </c>
      <c r="F13240" s="53" t="s">
        <v>1147</v>
      </c>
    </row>
    <row r="13241" spans="1:6" x14ac:dyDescent="0.2">
      <c r="A13241" s="202" t="s">
        <v>21723</v>
      </c>
      <c r="B13241" s="203">
        <v>388.18</v>
      </c>
      <c r="D13241" s="53" t="s">
        <v>19872</v>
      </c>
      <c r="E13241" s="55" t="s">
        <v>19873</v>
      </c>
      <c r="F13241" s="53" t="s">
        <v>1147</v>
      </c>
    </row>
    <row r="13242" spans="1:6" x14ac:dyDescent="0.2">
      <c r="A13242" s="202" t="s">
        <v>21724</v>
      </c>
      <c r="B13242" s="203">
        <v>633.77</v>
      </c>
      <c r="D13242" s="53" t="s">
        <v>19874</v>
      </c>
      <c r="E13242" s="55" t="s">
        <v>19873</v>
      </c>
      <c r="F13242" s="53" t="s">
        <v>1147</v>
      </c>
    </row>
    <row r="13243" spans="1:6" x14ac:dyDescent="0.2">
      <c r="A13243" s="202" t="s">
        <v>21726</v>
      </c>
      <c r="B13243" s="203">
        <v>603.79999999999995</v>
      </c>
      <c r="D13243" s="53" t="s">
        <v>19875</v>
      </c>
      <c r="E13243" s="55" t="s">
        <v>19876</v>
      </c>
      <c r="F13243" s="53" t="s">
        <v>1147</v>
      </c>
    </row>
    <row r="13244" spans="1:6" x14ac:dyDescent="0.2">
      <c r="A13244" s="202" t="s">
        <v>21727</v>
      </c>
      <c r="B13244" s="203">
        <v>338.63</v>
      </c>
      <c r="D13244" s="53" t="s">
        <v>19877</v>
      </c>
      <c r="E13244" s="55" t="s">
        <v>19876</v>
      </c>
      <c r="F13244" s="53" t="s">
        <v>1147</v>
      </c>
    </row>
    <row r="13245" spans="1:6" x14ac:dyDescent="0.2">
      <c r="A13245" s="202" t="s">
        <v>21729</v>
      </c>
      <c r="B13245" s="203">
        <v>314.64999999999998</v>
      </c>
      <c r="D13245" s="53" t="s">
        <v>19878</v>
      </c>
      <c r="E13245" s="55" t="s">
        <v>19879</v>
      </c>
      <c r="F13245" s="53" t="s">
        <v>1147</v>
      </c>
    </row>
    <row r="13246" spans="1:6" x14ac:dyDescent="0.2">
      <c r="A13246" s="202" t="s">
        <v>21730</v>
      </c>
      <c r="B13246" s="203">
        <v>399.16</v>
      </c>
      <c r="D13246" s="53" t="s">
        <v>19880</v>
      </c>
      <c r="E13246" s="55" t="s">
        <v>19879</v>
      </c>
      <c r="F13246" s="53" t="s">
        <v>1147</v>
      </c>
    </row>
    <row r="13247" spans="1:6" x14ac:dyDescent="0.2">
      <c r="A13247" s="202" t="s">
        <v>21732</v>
      </c>
      <c r="B13247" s="203">
        <v>384.17</v>
      </c>
      <c r="D13247" s="53" t="s">
        <v>19881</v>
      </c>
      <c r="E13247" s="55" t="s">
        <v>19882</v>
      </c>
      <c r="F13247" s="53" t="s">
        <v>1147</v>
      </c>
    </row>
    <row r="13248" spans="1:6" x14ac:dyDescent="0.2">
      <c r="A13248" s="202" t="s">
        <v>21733</v>
      </c>
      <c r="B13248" s="203">
        <v>455.72</v>
      </c>
      <c r="D13248" s="53" t="s">
        <v>19883</v>
      </c>
      <c r="E13248" s="55" t="s">
        <v>19882</v>
      </c>
      <c r="F13248" s="53" t="s">
        <v>1147</v>
      </c>
    </row>
    <row r="13249" spans="1:6" x14ac:dyDescent="0.2">
      <c r="A13249" s="202" t="s">
        <v>21735</v>
      </c>
      <c r="B13249" s="203">
        <v>439.24</v>
      </c>
      <c r="D13249" s="53" t="s">
        <v>19884</v>
      </c>
      <c r="E13249" s="55" t="s">
        <v>19885</v>
      </c>
      <c r="F13249" s="53" t="s">
        <v>1147</v>
      </c>
    </row>
    <row r="13250" spans="1:6" x14ac:dyDescent="0.2">
      <c r="A13250" s="202" t="s">
        <v>21736</v>
      </c>
      <c r="B13250" s="203">
        <v>411.32</v>
      </c>
      <c r="D13250" s="53" t="s">
        <v>19886</v>
      </c>
      <c r="E13250" s="55" t="s">
        <v>19885</v>
      </c>
      <c r="F13250" s="53" t="s">
        <v>1147</v>
      </c>
    </row>
    <row r="13251" spans="1:6" x14ac:dyDescent="0.2">
      <c r="A13251" s="202" t="s">
        <v>21738</v>
      </c>
      <c r="B13251" s="203">
        <v>385.21</v>
      </c>
      <c r="D13251" s="53" t="s">
        <v>19887</v>
      </c>
      <c r="E13251" s="55" t="s">
        <v>19888</v>
      </c>
      <c r="F13251" s="53" t="s">
        <v>83</v>
      </c>
    </row>
    <row r="13252" spans="1:6" x14ac:dyDescent="0.2">
      <c r="A13252" s="202" t="s">
        <v>21739</v>
      </c>
      <c r="B13252" s="203">
        <v>408.59</v>
      </c>
      <c r="D13252" s="53" t="s">
        <v>19889</v>
      </c>
      <c r="E13252" s="55" t="s">
        <v>19888</v>
      </c>
      <c r="F13252" s="53" t="s">
        <v>83</v>
      </c>
    </row>
    <row r="13253" spans="1:6" x14ac:dyDescent="0.2">
      <c r="A13253" s="202" t="s">
        <v>21741</v>
      </c>
      <c r="B13253" s="203">
        <v>392.34</v>
      </c>
      <c r="D13253" s="53" t="s">
        <v>19890</v>
      </c>
      <c r="E13253" s="55" t="s">
        <v>19891</v>
      </c>
      <c r="F13253" s="53" t="s">
        <v>83</v>
      </c>
    </row>
    <row r="13254" spans="1:6" x14ac:dyDescent="0.2">
      <c r="A13254" s="202" t="s">
        <v>21742</v>
      </c>
      <c r="B13254" s="203">
        <v>103.87</v>
      </c>
      <c r="D13254" s="53" t="s">
        <v>19892</v>
      </c>
      <c r="E13254" s="55" t="s">
        <v>19891</v>
      </c>
      <c r="F13254" s="53" t="s">
        <v>83</v>
      </c>
    </row>
    <row r="13255" spans="1:6" x14ac:dyDescent="0.2">
      <c r="A13255" s="202" t="s">
        <v>21744</v>
      </c>
      <c r="B13255" s="203">
        <v>98.16</v>
      </c>
      <c r="D13255" s="53" t="s">
        <v>19893</v>
      </c>
      <c r="E13255" s="55" t="s">
        <v>19894</v>
      </c>
      <c r="F13255" s="53" t="s">
        <v>83</v>
      </c>
    </row>
    <row r="13256" spans="1:6" x14ac:dyDescent="0.2">
      <c r="A13256" s="202" t="s">
        <v>21745</v>
      </c>
      <c r="B13256" s="203">
        <v>145.01</v>
      </c>
      <c r="D13256" s="53" t="s">
        <v>19895</v>
      </c>
      <c r="E13256" s="55" t="s">
        <v>19894</v>
      </c>
      <c r="F13256" s="53" t="s">
        <v>83</v>
      </c>
    </row>
    <row r="13257" spans="1:6" x14ac:dyDescent="0.2">
      <c r="A13257" s="202" t="s">
        <v>21747</v>
      </c>
      <c r="B13257" s="203">
        <v>138.88</v>
      </c>
      <c r="D13257" s="53" t="s">
        <v>19896</v>
      </c>
      <c r="E13257" s="55" t="s">
        <v>19897</v>
      </c>
      <c r="F13257" s="53" t="s">
        <v>83</v>
      </c>
    </row>
    <row r="13258" spans="1:6" x14ac:dyDescent="0.2">
      <c r="A13258" s="202" t="s">
        <v>21748</v>
      </c>
      <c r="B13258" s="203">
        <v>187.07</v>
      </c>
      <c r="D13258" s="53" t="s">
        <v>19898</v>
      </c>
      <c r="E13258" s="55" t="s">
        <v>19897</v>
      </c>
      <c r="F13258" s="53" t="s">
        <v>83</v>
      </c>
    </row>
    <row r="13259" spans="1:6" x14ac:dyDescent="0.2">
      <c r="A13259" s="202" t="s">
        <v>21750</v>
      </c>
      <c r="B13259" s="203">
        <v>180.52</v>
      </c>
      <c r="D13259" s="53" t="s">
        <v>19899</v>
      </c>
      <c r="E13259" s="55" t="s">
        <v>19900</v>
      </c>
      <c r="F13259" s="53" t="s">
        <v>83</v>
      </c>
    </row>
    <row r="13260" spans="1:6" x14ac:dyDescent="0.2">
      <c r="A13260" s="202" t="s">
        <v>21751</v>
      </c>
      <c r="B13260" s="203">
        <v>234.05</v>
      </c>
      <c r="D13260" s="53" t="s">
        <v>19901</v>
      </c>
      <c r="E13260" s="55" t="s">
        <v>19900</v>
      </c>
      <c r="F13260" s="53" t="s">
        <v>83</v>
      </c>
    </row>
    <row r="13261" spans="1:6" x14ac:dyDescent="0.2">
      <c r="A13261" s="202" t="s">
        <v>21753</v>
      </c>
      <c r="B13261" s="203">
        <v>226.52</v>
      </c>
      <c r="D13261" s="53" t="s">
        <v>19902</v>
      </c>
      <c r="E13261" s="55" t="s">
        <v>19903</v>
      </c>
      <c r="F13261" s="53" t="s">
        <v>83</v>
      </c>
    </row>
    <row r="13262" spans="1:6" x14ac:dyDescent="0.2">
      <c r="A13262" s="202" t="s">
        <v>21754</v>
      </c>
      <c r="B13262" s="203">
        <v>348.43</v>
      </c>
      <c r="D13262" s="53" t="s">
        <v>19904</v>
      </c>
      <c r="E13262" s="55" t="s">
        <v>19903</v>
      </c>
      <c r="F13262" s="53" t="s">
        <v>83</v>
      </c>
    </row>
    <row r="13263" spans="1:6" x14ac:dyDescent="0.2">
      <c r="A13263" s="202" t="s">
        <v>21756</v>
      </c>
      <c r="B13263" s="203">
        <v>340.42</v>
      </c>
      <c r="D13263" s="53" t="s">
        <v>19905</v>
      </c>
      <c r="E13263" s="55" t="s">
        <v>19906</v>
      </c>
      <c r="F13263" s="53" t="s">
        <v>83</v>
      </c>
    </row>
    <row r="13264" spans="1:6" x14ac:dyDescent="0.2">
      <c r="A13264" s="202" t="s">
        <v>21757</v>
      </c>
      <c r="B13264" s="203">
        <v>684.12</v>
      </c>
      <c r="D13264" s="53" t="s">
        <v>19907</v>
      </c>
      <c r="E13264" s="55" t="s">
        <v>19906</v>
      </c>
      <c r="F13264" s="53" t="s">
        <v>83</v>
      </c>
    </row>
    <row r="13265" spans="1:6" x14ac:dyDescent="0.2">
      <c r="A13265" s="202" t="s">
        <v>21759</v>
      </c>
      <c r="B13265" s="203">
        <v>652.03</v>
      </c>
      <c r="D13265" s="53" t="s">
        <v>19908</v>
      </c>
      <c r="E13265" s="55" t="s">
        <v>19909</v>
      </c>
      <c r="F13265" s="53" t="s">
        <v>83</v>
      </c>
    </row>
    <row r="13266" spans="1:6" x14ac:dyDescent="0.2">
      <c r="A13266" s="202" t="s">
        <v>21760</v>
      </c>
      <c r="B13266" s="203">
        <v>772.03</v>
      </c>
      <c r="D13266" s="53" t="s">
        <v>19910</v>
      </c>
      <c r="E13266" s="55" t="s">
        <v>19909</v>
      </c>
      <c r="F13266" s="53" t="s">
        <v>83</v>
      </c>
    </row>
    <row r="13267" spans="1:6" x14ac:dyDescent="0.2">
      <c r="A13267" s="202" t="s">
        <v>21762</v>
      </c>
      <c r="B13267" s="203">
        <v>739.94</v>
      </c>
      <c r="D13267" s="53" t="s">
        <v>19911</v>
      </c>
      <c r="E13267" s="55" t="s">
        <v>19912</v>
      </c>
      <c r="F13267" s="53" t="s">
        <v>83</v>
      </c>
    </row>
    <row r="13268" spans="1:6" x14ac:dyDescent="0.2">
      <c r="A13268" s="202" t="s">
        <v>21763</v>
      </c>
      <c r="B13268" s="203">
        <v>1480.45</v>
      </c>
      <c r="D13268" s="53" t="s">
        <v>19913</v>
      </c>
      <c r="E13268" s="55" t="s">
        <v>19912</v>
      </c>
      <c r="F13268" s="53" t="s">
        <v>83</v>
      </c>
    </row>
    <row r="13269" spans="1:6" x14ac:dyDescent="0.2">
      <c r="A13269" s="202" t="s">
        <v>21765</v>
      </c>
      <c r="B13269" s="203">
        <v>1422.69</v>
      </c>
      <c r="D13269" s="53" t="s">
        <v>19914</v>
      </c>
      <c r="E13269" s="55" t="s">
        <v>19915</v>
      </c>
      <c r="F13269" s="53" t="s">
        <v>83</v>
      </c>
    </row>
    <row r="13270" spans="1:6" x14ac:dyDescent="0.2">
      <c r="A13270" s="202" t="s">
        <v>21766</v>
      </c>
      <c r="B13270" s="203">
        <v>2575.59</v>
      </c>
      <c r="D13270" s="53" t="s">
        <v>19916</v>
      </c>
      <c r="E13270" s="55" t="s">
        <v>19915</v>
      </c>
      <c r="F13270" s="53" t="s">
        <v>83</v>
      </c>
    </row>
    <row r="13271" spans="1:6" x14ac:dyDescent="0.2">
      <c r="A13271" s="202" t="s">
        <v>21768</v>
      </c>
      <c r="B13271" s="203">
        <v>2508.85</v>
      </c>
      <c r="D13271" s="53" t="s">
        <v>19917</v>
      </c>
      <c r="E13271" s="55" t="s">
        <v>19918</v>
      </c>
      <c r="F13271" s="53" t="s">
        <v>83</v>
      </c>
    </row>
    <row r="13272" spans="1:6" x14ac:dyDescent="0.2">
      <c r="A13272" s="202" t="s">
        <v>21769</v>
      </c>
      <c r="B13272" s="203">
        <v>1623.64</v>
      </c>
      <c r="D13272" s="53" t="s">
        <v>19919</v>
      </c>
      <c r="E13272" s="55" t="s">
        <v>19918</v>
      </c>
      <c r="F13272" s="53" t="s">
        <v>83</v>
      </c>
    </row>
    <row r="13273" spans="1:6" x14ac:dyDescent="0.2">
      <c r="A13273" s="202" t="s">
        <v>21771</v>
      </c>
      <c r="B13273" s="203">
        <v>1565.88</v>
      </c>
      <c r="D13273" s="53" t="s">
        <v>19920</v>
      </c>
      <c r="E13273" s="55" t="s">
        <v>19921</v>
      </c>
      <c r="F13273" s="53" t="s">
        <v>83</v>
      </c>
    </row>
    <row r="13274" spans="1:6" x14ac:dyDescent="0.2">
      <c r="A13274" s="202" t="s">
        <v>21772</v>
      </c>
      <c r="B13274" s="203">
        <v>2855.4</v>
      </c>
      <c r="D13274" s="53" t="s">
        <v>19922</v>
      </c>
      <c r="E13274" s="55" t="s">
        <v>19921</v>
      </c>
      <c r="F13274" s="53" t="s">
        <v>83</v>
      </c>
    </row>
    <row r="13275" spans="1:6" x14ac:dyDescent="0.2">
      <c r="A13275" s="202" t="s">
        <v>21774</v>
      </c>
      <c r="B13275" s="203">
        <v>2788.66</v>
      </c>
      <c r="D13275" s="53" t="s">
        <v>19923</v>
      </c>
      <c r="E13275" s="55" t="s">
        <v>19924</v>
      </c>
      <c r="F13275" s="53" t="s">
        <v>83</v>
      </c>
    </row>
    <row r="13276" spans="1:6" x14ac:dyDescent="0.2">
      <c r="A13276" s="202" t="s">
        <v>21775</v>
      </c>
      <c r="B13276" s="203">
        <v>2921.45</v>
      </c>
      <c r="D13276" s="53" t="s">
        <v>19925</v>
      </c>
      <c r="E13276" s="55" t="s">
        <v>19924</v>
      </c>
      <c r="F13276" s="53" t="s">
        <v>83</v>
      </c>
    </row>
    <row r="13277" spans="1:6" x14ac:dyDescent="0.2">
      <c r="A13277" s="202" t="s">
        <v>21777</v>
      </c>
      <c r="B13277" s="203">
        <v>2827.06</v>
      </c>
      <c r="D13277" s="53" t="s">
        <v>19926</v>
      </c>
      <c r="E13277" s="55" t="s">
        <v>19927</v>
      </c>
      <c r="F13277" s="53" t="s">
        <v>83</v>
      </c>
    </row>
    <row r="13278" spans="1:6" x14ac:dyDescent="0.2">
      <c r="A13278" s="202" t="s">
        <v>21778</v>
      </c>
      <c r="B13278" s="203">
        <v>3017.03</v>
      </c>
      <c r="D13278" s="53" t="s">
        <v>19928</v>
      </c>
      <c r="E13278" s="55" t="s">
        <v>19927</v>
      </c>
      <c r="F13278" s="53" t="s">
        <v>83</v>
      </c>
    </row>
    <row r="13279" spans="1:6" x14ac:dyDescent="0.2">
      <c r="A13279" s="202" t="s">
        <v>21780</v>
      </c>
      <c r="B13279" s="203">
        <v>2922.64</v>
      </c>
      <c r="D13279" s="53" t="s">
        <v>19929</v>
      </c>
      <c r="E13279" s="55" t="s">
        <v>19930</v>
      </c>
      <c r="F13279" s="53" t="s">
        <v>83</v>
      </c>
    </row>
    <row r="13280" spans="1:6" x14ac:dyDescent="0.2">
      <c r="A13280" s="202" t="s">
        <v>21781</v>
      </c>
      <c r="B13280" s="203">
        <v>4019.14</v>
      </c>
      <c r="D13280" s="53" t="s">
        <v>19931</v>
      </c>
      <c r="E13280" s="55" t="s">
        <v>19930</v>
      </c>
      <c r="F13280" s="53" t="s">
        <v>83</v>
      </c>
    </row>
    <row r="13281" spans="1:6" x14ac:dyDescent="0.2">
      <c r="A13281" s="202" t="s">
        <v>21783</v>
      </c>
      <c r="B13281" s="203">
        <v>3913</v>
      </c>
      <c r="D13281" s="53" t="s">
        <v>19932</v>
      </c>
      <c r="E13281" s="55" t="s">
        <v>19933</v>
      </c>
      <c r="F13281" s="53" t="s">
        <v>83</v>
      </c>
    </row>
    <row r="13282" spans="1:6" x14ac:dyDescent="0.2">
      <c r="A13282" s="202" t="s">
        <v>21784</v>
      </c>
      <c r="B13282" s="203">
        <v>4149.96</v>
      </c>
      <c r="D13282" s="53" t="s">
        <v>19934</v>
      </c>
      <c r="E13282" s="55" t="s">
        <v>19933</v>
      </c>
      <c r="F13282" s="53" t="s">
        <v>83</v>
      </c>
    </row>
    <row r="13283" spans="1:6" x14ac:dyDescent="0.2">
      <c r="A13283" s="202" t="s">
        <v>21786</v>
      </c>
      <c r="B13283" s="203">
        <v>4043.82</v>
      </c>
      <c r="D13283" s="53" t="s">
        <v>19935</v>
      </c>
      <c r="E13283" s="55" t="s">
        <v>19936</v>
      </c>
      <c r="F13283" s="53" t="s">
        <v>83</v>
      </c>
    </row>
    <row r="13284" spans="1:6" x14ac:dyDescent="0.2">
      <c r="A13284" s="202" t="s">
        <v>21787</v>
      </c>
      <c r="B13284" s="203">
        <v>73.010000000000005</v>
      </c>
      <c r="D13284" s="53" t="s">
        <v>19937</v>
      </c>
      <c r="E13284" s="55" t="s">
        <v>19936</v>
      </c>
      <c r="F13284" s="53" t="s">
        <v>83</v>
      </c>
    </row>
    <row r="13285" spans="1:6" x14ac:dyDescent="0.2">
      <c r="A13285" s="202" t="s">
        <v>21789</v>
      </c>
      <c r="B13285" s="203">
        <v>69.53</v>
      </c>
      <c r="D13285" s="53" t="s">
        <v>19938</v>
      </c>
      <c r="E13285" s="55" t="s">
        <v>19939</v>
      </c>
      <c r="F13285" s="53" t="s">
        <v>83</v>
      </c>
    </row>
    <row r="13286" spans="1:6" x14ac:dyDescent="0.2">
      <c r="A13286" s="202" t="s">
        <v>21790</v>
      </c>
      <c r="B13286" s="203">
        <v>237.59</v>
      </c>
      <c r="D13286" s="53" t="s">
        <v>19940</v>
      </c>
      <c r="E13286" s="55" t="s">
        <v>19939</v>
      </c>
      <c r="F13286" s="53" t="s">
        <v>83</v>
      </c>
    </row>
    <row r="13287" spans="1:6" x14ac:dyDescent="0.2">
      <c r="A13287" s="202" t="s">
        <v>21792</v>
      </c>
      <c r="B13287" s="203">
        <v>225.56</v>
      </c>
      <c r="D13287" s="53" t="s">
        <v>19941</v>
      </c>
      <c r="E13287" s="55" t="s">
        <v>19942</v>
      </c>
      <c r="F13287" s="53" t="s">
        <v>83</v>
      </c>
    </row>
    <row r="13288" spans="1:6" x14ac:dyDescent="0.2">
      <c r="A13288" s="202" t="s">
        <v>21793</v>
      </c>
      <c r="B13288" s="203">
        <v>316.45999999999998</v>
      </c>
      <c r="D13288" s="53" t="s">
        <v>19943</v>
      </c>
      <c r="E13288" s="55" t="s">
        <v>19942</v>
      </c>
      <c r="F13288" s="53" t="s">
        <v>83</v>
      </c>
    </row>
    <row r="13289" spans="1:6" x14ac:dyDescent="0.2">
      <c r="A13289" s="202" t="s">
        <v>21795</v>
      </c>
      <c r="B13289" s="203">
        <v>304.43</v>
      </c>
      <c r="D13289" s="53" t="s">
        <v>19944</v>
      </c>
      <c r="E13289" s="55" t="s">
        <v>19945</v>
      </c>
      <c r="F13289" s="53" t="s">
        <v>83</v>
      </c>
    </row>
    <row r="13290" spans="1:6" x14ac:dyDescent="0.2">
      <c r="A13290" s="202" t="s">
        <v>21796</v>
      </c>
      <c r="B13290" s="203">
        <v>63.34</v>
      </c>
      <c r="D13290" s="53" t="s">
        <v>19946</v>
      </c>
      <c r="E13290" s="55" t="s">
        <v>19945</v>
      </c>
      <c r="F13290" s="53" t="s">
        <v>83</v>
      </c>
    </row>
    <row r="13291" spans="1:6" x14ac:dyDescent="0.2">
      <c r="A13291" s="202" t="s">
        <v>21798</v>
      </c>
      <c r="B13291" s="203">
        <v>59.86</v>
      </c>
      <c r="D13291" s="53" t="s">
        <v>19947</v>
      </c>
      <c r="E13291" s="55" t="s">
        <v>19948</v>
      </c>
      <c r="F13291" s="53" t="s">
        <v>83</v>
      </c>
    </row>
    <row r="13292" spans="1:6" x14ac:dyDescent="0.2">
      <c r="A13292" s="202" t="s">
        <v>21799</v>
      </c>
      <c r="B13292" s="203">
        <v>36.369999999999997</v>
      </c>
      <c r="D13292" s="53" t="s">
        <v>19949</v>
      </c>
      <c r="E13292" s="55" t="s">
        <v>19948</v>
      </c>
      <c r="F13292" s="53" t="s">
        <v>83</v>
      </c>
    </row>
    <row r="13293" spans="1:6" x14ac:dyDescent="0.2">
      <c r="A13293" s="202" t="s">
        <v>21801</v>
      </c>
      <c r="B13293" s="203">
        <v>33.590000000000003</v>
      </c>
      <c r="D13293" s="53" t="s">
        <v>19950</v>
      </c>
      <c r="E13293" s="55" t="s">
        <v>19951</v>
      </c>
      <c r="F13293" s="53" t="s">
        <v>83</v>
      </c>
    </row>
    <row r="13294" spans="1:6" x14ac:dyDescent="0.2">
      <c r="A13294" s="202" t="s">
        <v>21802</v>
      </c>
      <c r="B13294" s="203">
        <v>69.55</v>
      </c>
      <c r="D13294" s="53" t="s">
        <v>19952</v>
      </c>
      <c r="E13294" s="55" t="s">
        <v>19951</v>
      </c>
      <c r="F13294" s="53" t="s">
        <v>83</v>
      </c>
    </row>
    <row r="13295" spans="1:6" x14ac:dyDescent="0.2">
      <c r="A13295" s="202" t="s">
        <v>21804</v>
      </c>
      <c r="B13295" s="203">
        <v>66.069999999999993</v>
      </c>
      <c r="D13295" s="53" t="s">
        <v>19953</v>
      </c>
      <c r="E13295" s="55" t="s">
        <v>19954</v>
      </c>
      <c r="F13295" s="53" t="s">
        <v>83</v>
      </c>
    </row>
    <row r="13296" spans="1:6" x14ac:dyDescent="0.2">
      <c r="A13296" s="202" t="s">
        <v>21805</v>
      </c>
      <c r="B13296" s="203">
        <v>1398.36</v>
      </c>
      <c r="D13296" s="53" t="s">
        <v>19955</v>
      </c>
      <c r="E13296" s="55" t="s">
        <v>19954</v>
      </c>
      <c r="F13296" s="53" t="s">
        <v>83</v>
      </c>
    </row>
    <row r="13297" spans="1:6" x14ac:dyDescent="0.2">
      <c r="A13297" s="202" t="s">
        <v>21807</v>
      </c>
      <c r="B13297" s="203">
        <v>1391.16</v>
      </c>
      <c r="D13297" s="53" t="s">
        <v>19956</v>
      </c>
      <c r="E13297" s="55" t="s">
        <v>19957</v>
      </c>
      <c r="F13297" s="53" t="s">
        <v>83</v>
      </c>
    </row>
    <row r="13298" spans="1:6" x14ac:dyDescent="0.2">
      <c r="A13298" s="202" t="s">
        <v>21808</v>
      </c>
      <c r="B13298" s="203">
        <v>1389.36</v>
      </c>
      <c r="D13298" s="53" t="s">
        <v>19958</v>
      </c>
      <c r="E13298" s="55" t="s">
        <v>19957</v>
      </c>
      <c r="F13298" s="53" t="s">
        <v>83</v>
      </c>
    </row>
    <row r="13299" spans="1:6" x14ac:dyDescent="0.2">
      <c r="A13299" s="202" t="s">
        <v>21810</v>
      </c>
      <c r="B13299" s="203">
        <v>1383.37</v>
      </c>
      <c r="D13299" s="53" t="s">
        <v>19959</v>
      </c>
      <c r="E13299" s="55" t="s">
        <v>19960</v>
      </c>
      <c r="F13299" s="53" t="s">
        <v>83</v>
      </c>
    </row>
    <row r="13300" spans="1:6" x14ac:dyDescent="0.2">
      <c r="A13300" s="202" t="s">
        <v>21811</v>
      </c>
      <c r="B13300" s="203">
        <v>280.22000000000003</v>
      </c>
      <c r="D13300" s="53" t="s">
        <v>19961</v>
      </c>
      <c r="E13300" s="55" t="s">
        <v>19960</v>
      </c>
      <c r="F13300" s="53" t="s">
        <v>83</v>
      </c>
    </row>
    <row r="13301" spans="1:6" x14ac:dyDescent="0.2">
      <c r="A13301" s="202" t="s">
        <v>21813</v>
      </c>
      <c r="B13301" s="203">
        <v>279.52</v>
      </c>
      <c r="D13301" s="53" t="s">
        <v>19962</v>
      </c>
      <c r="E13301" s="55" t="s">
        <v>19963</v>
      </c>
      <c r="F13301" s="53" t="s">
        <v>83</v>
      </c>
    </row>
    <row r="13302" spans="1:6" x14ac:dyDescent="0.2">
      <c r="A13302" s="202" t="s">
        <v>21814</v>
      </c>
      <c r="B13302" s="203">
        <v>559.13</v>
      </c>
      <c r="D13302" s="53" t="s">
        <v>19964</v>
      </c>
      <c r="E13302" s="55" t="s">
        <v>19963</v>
      </c>
      <c r="F13302" s="53" t="s">
        <v>83</v>
      </c>
    </row>
    <row r="13303" spans="1:6" x14ac:dyDescent="0.2">
      <c r="A13303" s="202" t="s">
        <v>21816</v>
      </c>
      <c r="B13303" s="203">
        <v>557.91</v>
      </c>
      <c r="D13303" s="53" t="s">
        <v>19965</v>
      </c>
      <c r="E13303" s="55" t="s">
        <v>19966</v>
      </c>
      <c r="F13303" s="53" t="s">
        <v>83</v>
      </c>
    </row>
    <row r="13304" spans="1:6" x14ac:dyDescent="0.2">
      <c r="A13304" s="202" t="s">
        <v>21817</v>
      </c>
      <c r="B13304" s="203">
        <v>8740.14</v>
      </c>
      <c r="D13304" s="53" t="s">
        <v>19967</v>
      </c>
      <c r="E13304" s="55" t="s">
        <v>19966</v>
      </c>
      <c r="F13304" s="53" t="s">
        <v>83</v>
      </c>
    </row>
    <row r="13305" spans="1:6" x14ac:dyDescent="0.2">
      <c r="A13305" s="202" t="s">
        <v>21819</v>
      </c>
      <c r="B13305" s="203">
        <v>8687.15</v>
      </c>
      <c r="D13305" s="53" t="s">
        <v>19968</v>
      </c>
      <c r="E13305" s="55" t="s">
        <v>19969</v>
      </c>
      <c r="F13305" s="53" t="s">
        <v>83</v>
      </c>
    </row>
    <row r="13306" spans="1:6" x14ac:dyDescent="0.2">
      <c r="A13306" s="202" t="s">
        <v>21820</v>
      </c>
      <c r="B13306" s="203">
        <v>1030.8399999999999</v>
      </c>
      <c r="D13306" s="53" t="s">
        <v>19970</v>
      </c>
      <c r="E13306" s="55" t="s">
        <v>19969</v>
      </c>
      <c r="F13306" s="53" t="s">
        <v>83</v>
      </c>
    </row>
    <row r="13307" spans="1:6" x14ac:dyDescent="0.2">
      <c r="A13307" s="202" t="s">
        <v>21822</v>
      </c>
      <c r="B13307" s="203">
        <v>977.86</v>
      </c>
      <c r="D13307" s="53" t="s">
        <v>19971</v>
      </c>
      <c r="E13307" s="55" t="s">
        <v>19972</v>
      </c>
      <c r="F13307" s="53" t="s">
        <v>83</v>
      </c>
    </row>
    <row r="13308" spans="1:6" x14ac:dyDescent="0.2">
      <c r="A13308" s="202" t="s">
        <v>21823</v>
      </c>
      <c r="B13308" s="203">
        <v>1502.96</v>
      </c>
      <c r="D13308" s="53" t="s">
        <v>19973</v>
      </c>
      <c r="E13308" s="55" t="s">
        <v>19972</v>
      </c>
      <c r="F13308" s="53" t="s">
        <v>83</v>
      </c>
    </row>
    <row r="13309" spans="1:6" x14ac:dyDescent="0.2">
      <c r="A13309" s="202" t="s">
        <v>21825</v>
      </c>
      <c r="B13309" s="203">
        <v>1424.91</v>
      </c>
      <c r="D13309" s="53" t="s">
        <v>19974</v>
      </c>
      <c r="E13309" s="55" t="s">
        <v>19975</v>
      </c>
      <c r="F13309" s="53" t="s">
        <v>83</v>
      </c>
    </row>
    <row r="13310" spans="1:6" x14ac:dyDescent="0.2">
      <c r="A13310" s="202" t="s">
        <v>21826</v>
      </c>
      <c r="B13310" s="203">
        <v>122.17</v>
      </c>
      <c r="D13310" s="53" t="s">
        <v>19976</v>
      </c>
      <c r="E13310" s="55" t="s">
        <v>19975</v>
      </c>
      <c r="F13310" s="53" t="s">
        <v>83</v>
      </c>
    </row>
    <row r="13311" spans="1:6" x14ac:dyDescent="0.2">
      <c r="A13311" s="202" t="s">
        <v>21828</v>
      </c>
      <c r="B13311" s="203">
        <v>120.5</v>
      </c>
      <c r="D13311" s="53" t="s">
        <v>19977</v>
      </c>
      <c r="E13311" s="55" t="s">
        <v>19978</v>
      </c>
      <c r="F13311" s="53" t="s">
        <v>83</v>
      </c>
    </row>
    <row r="13312" spans="1:6" x14ac:dyDescent="0.2">
      <c r="A13312" s="202" t="s">
        <v>21829</v>
      </c>
      <c r="B13312" s="203">
        <v>98.14</v>
      </c>
      <c r="D13312" s="53" t="s">
        <v>19979</v>
      </c>
      <c r="E13312" s="55" t="s">
        <v>19978</v>
      </c>
      <c r="F13312" s="53" t="s">
        <v>83</v>
      </c>
    </row>
    <row r="13313" spans="1:6" x14ac:dyDescent="0.2">
      <c r="A13313" s="202" t="s">
        <v>21831</v>
      </c>
      <c r="B13313" s="203">
        <v>96.65</v>
      </c>
      <c r="D13313" s="53" t="s">
        <v>19980</v>
      </c>
      <c r="E13313" s="55" t="s">
        <v>19981</v>
      </c>
      <c r="F13313" s="53" t="s">
        <v>83</v>
      </c>
    </row>
    <row r="13314" spans="1:6" x14ac:dyDescent="0.2">
      <c r="A13314" s="202" t="s">
        <v>21832</v>
      </c>
      <c r="B13314" s="203">
        <v>77.569999999999993</v>
      </c>
      <c r="D13314" s="53" t="s">
        <v>19982</v>
      </c>
      <c r="E13314" s="55" t="s">
        <v>19981</v>
      </c>
      <c r="F13314" s="53" t="s">
        <v>83</v>
      </c>
    </row>
    <row r="13315" spans="1:6" x14ac:dyDescent="0.2">
      <c r="A13315" s="202" t="s">
        <v>21834</v>
      </c>
      <c r="B13315" s="203">
        <v>75.900000000000006</v>
      </c>
      <c r="D13315" s="53" t="s">
        <v>19983</v>
      </c>
      <c r="E13315" s="55" t="s">
        <v>19984</v>
      </c>
      <c r="F13315" s="53" t="s">
        <v>83</v>
      </c>
    </row>
    <row r="13316" spans="1:6" x14ac:dyDescent="0.2">
      <c r="A13316" s="202" t="s">
        <v>21835</v>
      </c>
      <c r="B13316" s="203">
        <v>58.6</v>
      </c>
      <c r="D13316" s="53" t="s">
        <v>19985</v>
      </c>
      <c r="E13316" s="55" t="s">
        <v>19984</v>
      </c>
      <c r="F13316" s="53" t="s">
        <v>83</v>
      </c>
    </row>
    <row r="13317" spans="1:6" x14ac:dyDescent="0.2">
      <c r="A13317" s="202" t="s">
        <v>21837</v>
      </c>
      <c r="B13317" s="203">
        <v>57.11</v>
      </c>
      <c r="D13317" s="53" t="s">
        <v>19986</v>
      </c>
      <c r="E13317" s="55" t="s">
        <v>19987</v>
      </c>
      <c r="F13317" s="53" t="s">
        <v>83</v>
      </c>
    </row>
    <row r="13318" spans="1:6" x14ac:dyDescent="0.2">
      <c r="A13318" s="202" t="s">
        <v>21838</v>
      </c>
      <c r="B13318" s="203">
        <v>1500.03</v>
      </c>
      <c r="D13318" s="53" t="s">
        <v>19988</v>
      </c>
      <c r="E13318" s="55" t="s">
        <v>19987</v>
      </c>
      <c r="F13318" s="53" t="s">
        <v>83</v>
      </c>
    </row>
    <row r="13319" spans="1:6" x14ac:dyDescent="0.2">
      <c r="A13319" s="202" t="s">
        <v>21840</v>
      </c>
      <c r="B13319" s="203">
        <v>1438.14</v>
      </c>
      <c r="D13319" s="53" t="s">
        <v>19989</v>
      </c>
      <c r="E13319" s="55" t="s">
        <v>19990</v>
      </c>
      <c r="F13319" s="53" t="s">
        <v>83</v>
      </c>
    </row>
    <row r="13320" spans="1:6" x14ac:dyDescent="0.2">
      <c r="A13320" s="202" t="s">
        <v>21841</v>
      </c>
      <c r="B13320" s="203">
        <v>25.37</v>
      </c>
      <c r="D13320" s="53" t="s">
        <v>19991</v>
      </c>
      <c r="E13320" s="55" t="s">
        <v>19990</v>
      </c>
      <c r="F13320" s="53" t="s">
        <v>83</v>
      </c>
    </row>
    <row r="13321" spans="1:6" x14ac:dyDescent="0.2">
      <c r="A13321" s="202" t="s">
        <v>21843</v>
      </c>
      <c r="B13321" s="203">
        <v>22.97</v>
      </c>
      <c r="D13321" s="53" t="s">
        <v>19992</v>
      </c>
      <c r="E13321" s="55" t="s">
        <v>19993</v>
      </c>
      <c r="F13321" s="53" t="s">
        <v>83</v>
      </c>
    </row>
    <row r="13322" spans="1:6" x14ac:dyDescent="0.2">
      <c r="A13322" s="202" t="s">
        <v>21844</v>
      </c>
      <c r="B13322" s="203">
        <v>43.83</v>
      </c>
      <c r="D13322" s="53" t="s">
        <v>19994</v>
      </c>
      <c r="E13322" s="55" t="s">
        <v>19993</v>
      </c>
      <c r="F13322" s="53" t="s">
        <v>83</v>
      </c>
    </row>
    <row r="13323" spans="1:6" x14ac:dyDescent="0.2">
      <c r="A13323" s="202" t="s">
        <v>21846</v>
      </c>
      <c r="B13323" s="203">
        <v>40.840000000000003</v>
      </c>
      <c r="D13323" s="53" t="s">
        <v>19995</v>
      </c>
      <c r="E13323" s="55" t="s">
        <v>19996</v>
      </c>
      <c r="F13323" s="53" t="s">
        <v>83</v>
      </c>
    </row>
    <row r="13324" spans="1:6" x14ac:dyDescent="0.2">
      <c r="A13324" s="202" t="s">
        <v>21847</v>
      </c>
      <c r="B13324" s="203">
        <v>15.58</v>
      </c>
      <c r="D13324" s="53" t="s">
        <v>19997</v>
      </c>
      <c r="E13324" s="55" t="s">
        <v>19996</v>
      </c>
      <c r="F13324" s="53" t="s">
        <v>83</v>
      </c>
    </row>
    <row r="13325" spans="1:6" x14ac:dyDescent="0.2">
      <c r="A13325" s="202" t="s">
        <v>21849</v>
      </c>
      <c r="B13325" s="203">
        <v>13.78</v>
      </c>
      <c r="D13325" s="53" t="s">
        <v>19998</v>
      </c>
      <c r="E13325" s="55" t="s">
        <v>19999</v>
      </c>
      <c r="F13325" s="53" t="s">
        <v>83</v>
      </c>
    </row>
    <row r="13326" spans="1:6" x14ac:dyDescent="0.2">
      <c r="A13326" s="202" t="s">
        <v>21850</v>
      </c>
      <c r="B13326" s="203">
        <v>67046.83</v>
      </c>
      <c r="D13326" s="53" t="s">
        <v>20000</v>
      </c>
      <c r="E13326" s="55" t="s">
        <v>19999</v>
      </c>
      <c r="F13326" s="53" t="s">
        <v>83</v>
      </c>
    </row>
    <row r="13327" spans="1:6" x14ac:dyDescent="0.2">
      <c r="A13327" s="202" t="s">
        <v>21852</v>
      </c>
      <c r="B13327" s="203">
        <v>67022.850000000006</v>
      </c>
      <c r="D13327" s="53" t="s">
        <v>20001</v>
      </c>
      <c r="E13327" s="55" t="s">
        <v>20002</v>
      </c>
      <c r="F13327" s="53" t="s">
        <v>83</v>
      </c>
    </row>
    <row r="13328" spans="1:6" x14ac:dyDescent="0.2">
      <c r="A13328" s="202" t="s">
        <v>21859</v>
      </c>
      <c r="B13328" s="203">
        <v>2062.81</v>
      </c>
      <c r="D13328" s="53" t="s">
        <v>20003</v>
      </c>
      <c r="E13328" s="55" t="s">
        <v>20002</v>
      </c>
      <c r="F13328" s="53" t="s">
        <v>83</v>
      </c>
    </row>
    <row r="13329" spans="1:6" x14ac:dyDescent="0.2">
      <c r="A13329" s="202" t="s">
        <v>21861</v>
      </c>
      <c r="B13329" s="203">
        <v>2056.8200000000002</v>
      </c>
      <c r="D13329" s="53" t="s">
        <v>20004</v>
      </c>
      <c r="E13329" s="55" t="s">
        <v>20005</v>
      </c>
      <c r="F13329" s="53" t="s">
        <v>83</v>
      </c>
    </row>
    <row r="13330" spans="1:6" x14ac:dyDescent="0.2">
      <c r="A13330" s="202" t="s">
        <v>21862</v>
      </c>
      <c r="B13330" s="203">
        <v>1084.22</v>
      </c>
      <c r="D13330" s="53" t="s">
        <v>20006</v>
      </c>
      <c r="E13330" s="55" t="s">
        <v>20005</v>
      </c>
      <c r="F13330" s="53" t="s">
        <v>83</v>
      </c>
    </row>
    <row r="13331" spans="1:6" x14ac:dyDescent="0.2">
      <c r="A13331" s="202" t="s">
        <v>21864</v>
      </c>
      <c r="B13331" s="203">
        <v>1078.23</v>
      </c>
      <c r="D13331" s="53" t="s">
        <v>20007</v>
      </c>
      <c r="E13331" s="55" t="s">
        <v>20008</v>
      </c>
      <c r="F13331" s="53" t="s">
        <v>83</v>
      </c>
    </row>
    <row r="13332" spans="1:6" x14ac:dyDescent="0.2">
      <c r="A13332" s="202" t="s">
        <v>21865</v>
      </c>
      <c r="B13332" s="203">
        <v>4304</v>
      </c>
      <c r="D13332" s="53" t="s">
        <v>20009</v>
      </c>
      <c r="E13332" s="55" t="s">
        <v>20008</v>
      </c>
      <c r="F13332" s="53" t="s">
        <v>83</v>
      </c>
    </row>
    <row r="13333" spans="1:6" x14ac:dyDescent="0.2">
      <c r="A13333" s="202" t="s">
        <v>21867</v>
      </c>
      <c r="B13333" s="203">
        <v>4298.01</v>
      </c>
      <c r="D13333" s="53" t="s">
        <v>20010</v>
      </c>
      <c r="E13333" s="55" t="s">
        <v>20011</v>
      </c>
      <c r="F13333" s="53" t="s">
        <v>83</v>
      </c>
    </row>
    <row r="13334" spans="1:6" x14ac:dyDescent="0.2">
      <c r="A13334" s="202" t="s">
        <v>21868</v>
      </c>
      <c r="B13334" s="203">
        <v>2564.89</v>
      </c>
      <c r="D13334" s="53" t="s">
        <v>20012</v>
      </c>
      <c r="E13334" s="55" t="s">
        <v>20011</v>
      </c>
      <c r="F13334" s="53" t="s">
        <v>83</v>
      </c>
    </row>
    <row r="13335" spans="1:6" x14ac:dyDescent="0.2">
      <c r="A13335" s="202" t="s">
        <v>21870</v>
      </c>
      <c r="B13335" s="203">
        <v>2558.9</v>
      </c>
      <c r="D13335" s="53" t="s">
        <v>20013</v>
      </c>
      <c r="E13335" s="55" t="s">
        <v>20014</v>
      </c>
      <c r="F13335" s="53" t="s">
        <v>83</v>
      </c>
    </row>
    <row r="13336" spans="1:6" x14ac:dyDescent="0.2">
      <c r="A13336" s="202" t="s">
        <v>21871</v>
      </c>
      <c r="B13336" s="203">
        <v>272.95</v>
      </c>
      <c r="D13336" s="53" t="s">
        <v>20015</v>
      </c>
      <c r="E13336" s="55" t="s">
        <v>20014</v>
      </c>
      <c r="F13336" s="53" t="s">
        <v>83</v>
      </c>
    </row>
    <row r="13337" spans="1:6" x14ac:dyDescent="0.2">
      <c r="A13337" s="202" t="s">
        <v>21873</v>
      </c>
      <c r="B13337" s="203">
        <v>272.95</v>
      </c>
      <c r="D13337" s="53" t="s">
        <v>20016</v>
      </c>
      <c r="E13337" s="55" t="s">
        <v>20017</v>
      </c>
      <c r="F13337" s="53" t="s">
        <v>83</v>
      </c>
    </row>
    <row r="13338" spans="1:6" x14ac:dyDescent="0.2">
      <c r="A13338" s="202" t="s">
        <v>21874</v>
      </c>
      <c r="B13338" s="203">
        <v>383.46</v>
      </c>
      <c r="D13338" s="53" t="s">
        <v>20018</v>
      </c>
      <c r="E13338" s="55" t="s">
        <v>20017</v>
      </c>
      <c r="F13338" s="53" t="s">
        <v>83</v>
      </c>
    </row>
    <row r="13339" spans="1:6" x14ac:dyDescent="0.2">
      <c r="A13339" s="202" t="s">
        <v>21876</v>
      </c>
      <c r="B13339" s="203">
        <v>371.47</v>
      </c>
      <c r="D13339" s="53" t="s">
        <v>20019</v>
      </c>
      <c r="E13339" s="55" t="s">
        <v>20020</v>
      </c>
      <c r="F13339" s="53" t="s">
        <v>83</v>
      </c>
    </row>
    <row r="13340" spans="1:6" x14ac:dyDescent="0.2">
      <c r="A13340" s="202" t="s">
        <v>21877</v>
      </c>
      <c r="B13340" s="203">
        <v>136.68</v>
      </c>
      <c r="D13340" s="53" t="s">
        <v>20021</v>
      </c>
      <c r="E13340" s="55" t="s">
        <v>20020</v>
      </c>
      <c r="F13340" s="53" t="s">
        <v>83</v>
      </c>
    </row>
    <row r="13341" spans="1:6" x14ac:dyDescent="0.2">
      <c r="A13341" s="202" t="s">
        <v>21879</v>
      </c>
      <c r="B13341" s="203">
        <v>134.59</v>
      </c>
      <c r="D13341" s="53" t="s">
        <v>20022</v>
      </c>
      <c r="E13341" s="55" t="s">
        <v>20023</v>
      </c>
      <c r="F13341" s="53" t="s">
        <v>83</v>
      </c>
    </row>
    <row r="13342" spans="1:6" x14ac:dyDescent="0.2">
      <c r="A13342" s="202" t="s">
        <v>21880</v>
      </c>
      <c r="B13342" s="203">
        <v>40.08</v>
      </c>
      <c r="D13342" s="53" t="s">
        <v>20024</v>
      </c>
      <c r="E13342" s="55" t="s">
        <v>20023</v>
      </c>
      <c r="F13342" s="53" t="s">
        <v>83</v>
      </c>
    </row>
    <row r="13343" spans="1:6" x14ac:dyDescent="0.2">
      <c r="A13343" s="202" t="s">
        <v>21882</v>
      </c>
      <c r="B13343" s="203">
        <v>38.880000000000003</v>
      </c>
      <c r="D13343" s="53" t="s">
        <v>20025</v>
      </c>
      <c r="E13343" s="55" t="s">
        <v>20026</v>
      </c>
      <c r="F13343" s="53" t="s">
        <v>83</v>
      </c>
    </row>
    <row r="13344" spans="1:6" x14ac:dyDescent="0.2">
      <c r="A13344" s="202" t="s">
        <v>21883</v>
      </c>
      <c r="B13344" s="203">
        <v>108.56</v>
      </c>
      <c r="D13344" s="53" t="s">
        <v>20027</v>
      </c>
      <c r="E13344" s="55" t="s">
        <v>20026</v>
      </c>
      <c r="F13344" s="53" t="s">
        <v>83</v>
      </c>
    </row>
    <row r="13345" spans="1:6" x14ac:dyDescent="0.2">
      <c r="A13345" s="202" t="s">
        <v>21885</v>
      </c>
      <c r="B13345" s="203">
        <v>105.57</v>
      </c>
      <c r="D13345" s="53" t="s">
        <v>20028</v>
      </c>
      <c r="E13345" s="55" t="s">
        <v>20029</v>
      </c>
      <c r="F13345" s="53" t="s">
        <v>83</v>
      </c>
    </row>
    <row r="13346" spans="1:6" x14ac:dyDescent="0.2">
      <c r="A13346" s="202" t="s">
        <v>21886</v>
      </c>
      <c r="B13346" s="203">
        <v>1335.67</v>
      </c>
      <c r="D13346" s="53" t="s">
        <v>20030</v>
      </c>
      <c r="E13346" s="55" t="s">
        <v>20029</v>
      </c>
      <c r="F13346" s="53" t="s">
        <v>83</v>
      </c>
    </row>
    <row r="13347" spans="1:6" x14ac:dyDescent="0.2">
      <c r="A13347" s="202" t="s">
        <v>21888</v>
      </c>
      <c r="B13347" s="203">
        <v>1287.71</v>
      </c>
      <c r="D13347" s="53" t="s">
        <v>20031</v>
      </c>
      <c r="E13347" s="55" t="s">
        <v>20032</v>
      </c>
      <c r="F13347" s="53" t="s">
        <v>83</v>
      </c>
    </row>
    <row r="13348" spans="1:6" x14ac:dyDescent="0.2">
      <c r="A13348" s="202" t="s">
        <v>21889</v>
      </c>
      <c r="B13348" s="203">
        <v>524.78</v>
      </c>
      <c r="D13348" s="53" t="s">
        <v>20033</v>
      </c>
      <c r="E13348" s="55" t="s">
        <v>20032</v>
      </c>
      <c r="F13348" s="53" t="s">
        <v>83</v>
      </c>
    </row>
    <row r="13349" spans="1:6" x14ac:dyDescent="0.2">
      <c r="A13349" s="202" t="s">
        <v>21891</v>
      </c>
      <c r="B13349" s="203">
        <v>488.81</v>
      </c>
      <c r="D13349" s="53" t="s">
        <v>20034</v>
      </c>
      <c r="E13349" s="55" t="s">
        <v>20035</v>
      </c>
      <c r="F13349" s="53" t="s">
        <v>83</v>
      </c>
    </row>
    <row r="13350" spans="1:6" x14ac:dyDescent="0.2">
      <c r="A13350" s="202" t="s">
        <v>21892</v>
      </c>
      <c r="B13350" s="203">
        <v>508.45</v>
      </c>
      <c r="D13350" s="53" t="s">
        <v>20036</v>
      </c>
      <c r="E13350" s="55" t="s">
        <v>20035</v>
      </c>
      <c r="F13350" s="53" t="s">
        <v>83</v>
      </c>
    </row>
    <row r="13351" spans="1:6" x14ac:dyDescent="0.2">
      <c r="A13351" s="202" t="s">
        <v>21894</v>
      </c>
      <c r="B13351" s="203">
        <v>502.46</v>
      </c>
      <c r="D13351" s="53" t="s">
        <v>20037</v>
      </c>
      <c r="E13351" s="55" t="s">
        <v>20038</v>
      </c>
      <c r="F13351" s="53" t="s">
        <v>83</v>
      </c>
    </row>
    <row r="13352" spans="1:6" x14ac:dyDescent="0.2">
      <c r="A13352" s="202" t="s">
        <v>21895</v>
      </c>
      <c r="B13352" s="203">
        <v>541.66</v>
      </c>
      <c r="D13352" s="53" t="s">
        <v>20039</v>
      </c>
      <c r="E13352" s="55" t="s">
        <v>20038</v>
      </c>
      <c r="F13352" s="53" t="s">
        <v>83</v>
      </c>
    </row>
    <row r="13353" spans="1:6" x14ac:dyDescent="0.2">
      <c r="A13353" s="202" t="s">
        <v>21897</v>
      </c>
      <c r="B13353" s="203">
        <v>493.7</v>
      </c>
      <c r="D13353" s="53" t="s">
        <v>20040</v>
      </c>
      <c r="E13353" s="55" t="s">
        <v>20041</v>
      </c>
      <c r="F13353" s="53" t="s">
        <v>83</v>
      </c>
    </row>
    <row r="13354" spans="1:6" x14ac:dyDescent="0.2">
      <c r="A13354" s="202" t="s">
        <v>21898</v>
      </c>
      <c r="B13354" s="203">
        <v>117.31</v>
      </c>
      <c r="D13354" s="53" t="s">
        <v>20042</v>
      </c>
      <c r="E13354" s="55" t="s">
        <v>20041</v>
      </c>
      <c r="F13354" s="53" t="s">
        <v>83</v>
      </c>
    </row>
    <row r="13355" spans="1:6" x14ac:dyDescent="0.2">
      <c r="A13355" s="202" t="s">
        <v>21900</v>
      </c>
      <c r="B13355" s="203">
        <v>106.52</v>
      </c>
      <c r="D13355" s="53" t="s">
        <v>20043</v>
      </c>
      <c r="E13355" s="55" t="s">
        <v>20044</v>
      </c>
      <c r="F13355" s="53" t="s">
        <v>83</v>
      </c>
    </row>
    <row r="13356" spans="1:6" x14ac:dyDescent="0.2">
      <c r="A13356" s="202" t="s">
        <v>21901</v>
      </c>
      <c r="B13356" s="203">
        <v>133.93</v>
      </c>
      <c r="D13356" s="53" t="s">
        <v>20045</v>
      </c>
      <c r="E13356" s="55" t="s">
        <v>20044</v>
      </c>
      <c r="F13356" s="53" t="s">
        <v>83</v>
      </c>
    </row>
    <row r="13357" spans="1:6" x14ac:dyDescent="0.2">
      <c r="A13357" s="202" t="s">
        <v>21903</v>
      </c>
      <c r="B13357" s="203">
        <v>123.14</v>
      </c>
      <c r="D13357" s="53" t="s">
        <v>20046</v>
      </c>
      <c r="E13357" s="55" t="s">
        <v>20047</v>
      </c>
      <c r="F13357" s="53" t="s">
        <v>83</v>
      </c>
    </row>
    <row r="13358" spans="1:6" x14ac:dyDescent="0.2">
      <c r="A13358" s="202" t="s">
        <v>21904</v>
      </c>
      <c r="B13358" s="203">
        <v>182.64</v>
      </c>
      <c r="D13358" s="53" t="s">
        <v>20048</v>
      </c>
      <c r="E13358" s="55" t="s">
        <v>20047</v>
      </c>
      <c r="F13358" s="53" t="s">
        <v>83</v>
      </c>
    </row>
    <row r="13359" spans="1:6" x14ac:dyDescent="0.2">
      <c r="A13359" s="202" t="s">
        <v>21906</v>
      </c>
      <c r="B13359" s="203">
        <v>169.16</v>
      </c>
      <c r="D13359" s="53" t="s">
        <v>20049</v>
      </c>
      <c r="E13359" s="55" t="s">
        <v>20050</v>
      </c>
      <c r="F13359" s="53" t="s">
        <v>83</v>
      </c>
    </row>
    <row r="13360" spans="1:6" x14ac:dyDescent="0.2">
      <c r="A13360" s="202" t="s">
        <v>21907</v>
      </c>
      <c r="B13360" s="203">
        <v>540.6</v>
      </c>
      <c r="D13360" s="53" t="s">
        <v>20051</v>
      </c>
      <c r="E13360" s="55" t="s">
        <v>20050</v>
      </c>
      <c r="F13360" s="53" t="s">
        <v>83</v>
      </c>
    </row>
    <row r="13361" spans="1:6" x14ac:dyDescent="0.2">
      <c r="A13361" s="202" t="s">
        <v>21909</v>
      </c>
      <c r="B13361" s="203">
        <v>524.41</v>
      </c>
      <c r="D13361" s="53" t="s">
        <v>20052</v>
      </c>
      <c r="E13361" s="55" t="s">
        <v>20053</v>
      </c>
      <c r="F13361" s="53" t="s">
        <v>83</v>
      </c>
    </row>
    <row r="13362" spans="1:6" x14ac:dyDescent="0.2">
      <c r="A13362" s="202" t="s">
        <v>21910</v>
      </c>
      <c r="B13362" s="203">
        <v>664.47</v>
      </c>
      <c r="D13362" s="53" t="s">
        <v>20054</v>
      </c>
      <c r="E13362" s="55" t="s">
        <v>20053</v>
      </c>
      <c r="F13362" s="53" t="s">
        <v>83</v>
      </c>
    </row>
    <row r="13363" spans="1:6" x14ac:dyDescent="0.2">
      <c r="A13363" s="202" t="s">
        <v>21912</v>
      </c>
      <c r="B13363" s="203">
        <v>650.35</v>
      </c>
      <c r="D13363" s="53" t="s">
        <v>20055</v>
      </c>
      <c r="E13363" s="55" t="s">
        <v>20056</v>
      </c>
      <c r="F13363" s="53" t="s">
        <v>83</v>
      </c>
    </row>
    <row r="13364" spans="1:6" x14ac:dyDescent="0.2">
      <c r="A13364" s="202" t="s">
        <v>21913</v>
      </c>
      <c r="B13364" s="203">
        <v>850.38</v>
      </c>
      <c r="D13364" s="53" t="s">
        <v>20057</v>
      </c>
      <c r="E13364" s="55" t="s">
        <v>20056</v>
      </c>
      <c r="F13364" s="53" t="s">
        <v>83</v>
      </c>
    </row>
    <row r="13365" spans="1:6" x14ac:dyDescent="0.2">
      <c r="A13365" s="202" t="s">
        <v>21915</v>
      </c>
      <c r="B13365" s="203">
        <v>823.41</v>
      </c>
      <c r="D13365" s="53" t="s">
        <v>20058</v>
      </c>
      <c r="E13365" s="55" t="s">
        <v>20059</v>
      </c>
      <c r="F13365" s="53" t="s">
        <v>83</v>
      </c>
    </row>
    <row r="13366" spans="1:6" x14ac:dyDescent="0.2">
      <c r="A13366" s="202" t="s">
        <v>21916</v>
      </c>
      <c r="B13366" s="203">
        <v>966.7</v>
      </c>
      <c r="D13366" s="53" t="s">
        <v>20060</v>
      </c>
      <c r="E13366" s="55" t="s">
        <v>20059</v>
      </c>
      <c r="F13366" s="53" t="s">
        <v>83</v>
      </c>
    </row>
    <row r="13367" spans="1:6" x14ac:dyDescent="0.2">
      <c r="A13367" s="202" t="s">
        <v>21918</v>
      </c>
      <c r="B13367" s="203">
        <v>939.73</v>
      </c>
      <c r="D13367" s="53" t="s">
        <v>20061</v>
      </c>
      <c r="E13367" s="55" t="s">
        <v>20062</v>
      </c>
      <c r="F13367" s="53" t="s">
        <v>83</v>
      </c>
    </row>
    <row r="13368" spans="1:6" x14ac:dyDescent="0.2">
      <c r="A13368" s="202" t="s">
        <v>21919</v>
      </c>
      <c r="B13368" s="203">
        <v>1453.76</v>
      </c>
      <c r="D13368" s="53" t="s">
        <v>20063</v>
      </c>
      <c r="E13368" s="55" t="s">
        <v>20062</v>
      </c>
      <c r="F13368" s="53" t="s">
        <v>83</v>
      </c>
    </row>
    <row r="13369" spans="1:6" x14ac:dyDescent="0.2">
      <c r="A13369" s="202" t="s">
        <v>21921</v>
      </c>
      <c r="B13369" s="203">
        <v>1426.79</v>
      </c>
      <c r="D13369" s="53" t="s">
        <v>20064</v>
      </c>
      <c r="E13369" s="55" t="s">
        <v>20065</v>
      </c>
      <c r="F13369" s="53" t="s">
        <v>83</v>
      </c>
    </row>
    <row r="13370" spans="1:6" x14ac:dyDescent="0.2">
      <c r="A13370" s="202" t="s">
        <v>21922</v>
      </c>
      <c r="B13370" s="203">
        <v>1697.86</v>
      </c>
      <c r="D13370" s="53" t="s">
        <v>20066</v>
      </c>
      <c r="E13370" s="55" t="s">
        <v>20065</v>
      </c>
      <c r="F13370" s="53" t="s">
        <v>83</v>
      </c>
    </row>
    <row r="13371" spans="1:6" x14ac:dyDescent="0.2">
      <c r="A13371" s="202" t="s">
        <v>21924</v>
      </c>
      <c r="B13371" s="203">
        <v>1670.89</v>
      </c>
      <c r="D13371" s="53" t="s">
        <v>20067</v>
      </c>
      <c r="E13371" s="55" t="s">
        <v>20068</v>
      </c>
      <c r="F13371" s="53" t="s">
        <v>83</v>
      </c>
    </row>
    <row r="13372" spans="1:6" x14ac:dyDescent="0.2">
      <c r="A13372" s="202" t="s">
        <v>21925</v>
      </c>
      <c r="B13372" s="203">
        <v>126.3</v>
      </c>
      <c r="D13372" s="53" t="s">
        <v>20069</v>
      </c>
      <c r="E13372" s="55" t="s">
        <v>20068</v>
      </c>
      <c r="F13372" s="53" t="s">
        <v>83</v>
      </c>
    </row>
    <row r="13373" spans="1:6" x14ac:dyDescent="0.2">
      <c r="A13373" s="202" t="s">
        <v>21927</v>
      </c>
      <c r="B13373" s="203">
        <v>114.31</v>
      </c>
      <c r="D13373" s="53" t="s">
        <v>20070</v>
      </c>
      <c r="E13373" s="55" t="s">
        <v>20071</v>
      </c>
      <c r="F13373" s="53" t="s">
        <v>83</v>
      </c>
    </row>
    <row r="13374" spans="1:6" x14ac:dyDescent="0.2">
      <c r="A13374" s="202" t="s">
        <v>21928</v>
      </c>
      <c r="B13374" s="203">
        <v>142.91999999999999</v>
      </c>
      <c r="D13374" s="53" t="s">
        <v>20072</v>
      </c>
      <c r="E13374" s="55" t="s">
        <v>20071</v>
      </c>
      <c r="F13374" s="53" t="s">
        <v>83</v>
      </c>
    </row>
    <row r="13375" spans="1:6" x14ac:dyDescent="0.2">
      <c r="A13375" s="202" t="s">
        <v>21930</v>
      </c>
      <c r="B13375" s="203">
        <v>130.93</v>
      </c>
      <c r="D13375" s="53" t="s">
        <v>20073</v>
      </c>
      <c r="E13375" s="55" t="s">
        <v>20074</v>
      </c>
      <c r="F13375" s="53" t="s">
        <v>83</v>
      </c>
    </row>
    <row r="13376" spans="1:6" x14ac:dyDescent="0.2">
      <c r="A13376" s="202" t="s">
        <v>21931</v>
      </c>
      <c r="B13376" s="203">
        <v>193.88</v>
      </c>
      <c r="D13376" s="53" t="s">
        <v>20075</v>
      </c>
      <c r="E13376" s="55" t="s">
        <v>20074</v>
      </c>
      <c r="F13376" s="53" t="s">
        <v>83</v>
      </c>
    </row>
    <row r="13377" spans="1:6" x14ac:dyDescent="0.2">
      <c r="A13377" s="202" t="s">
        <v>21933</v>
      </c>
      <c r="B13377" s="203">
        <v>178.9</v>
      </c>
      <c r="D13377" s="53" t="s">
        <v>20076</v>
      </c>
      <c r="E13377" s="55" t="s">
        <v>20077</v>
      </c>
      <c r="F13377" s="53" t="s">
        <v>83</v>
      </c>
    </row>
    <row r="13378" spans="1:6" x14ac:dyDescent="0.2">
      <c r="A13378" s="202" t="s">
        <v>21934</v>
      </c>
      <c r="B13378" s="203">
        <v>554.08000000000004</v>
      </c>
      <c r="D13378" s="53" t="s">
        <v>20078</v>
      </c>
      <c r="E13378" s="55" t="s">
        <v>20077</v>
      </c>
      <c r="F13378" s="53" t="s">
        <v>83</v>
      </c>
    </row>
    <row r="13379" spans="1:6" x14ac:dyDescent="0.2">
      <c r="A13379" s="202" t="s">
        <v>21936</v>
      </c>
      <c r="B13379" s="203">
        <v>536.1</v>
      </c>
      <c r="D13379" s="53" t="s">
        <v>20079</v>
      </c>
      <c r="E13379" s="55" t="s">
        <v>20080</v>
      </c>
      <c r="F13379" s="53" t="s">
        <v>83</v>
      </c>
    </row>
    <row r="13380" spans="1:6" x14ac:dyDescent="0.2">
      <c r="A13380" s="202" t="s">
        <v>21937</v>
      </c>
      <c r="B13380" s="203">
        <v>687.9</v>
      </c>
      <c r="D13380" s="53" t="s">
        <v>20081</v>
      </c>
      <c r="E13380" s="55" t="s">
        <v>20080</v>
      </c>
      <c r="F13380" s="53" t="s">
        <v>83</v>
      </c>
    </row>
    <row r="13381" spans="1:6" x14ac:dyDescent="0.2">
      <c r="A13381" s="202" t="s">
        <v>21939</v>
      </c>
      <c r="B13381" s="203">
        <v>666.92</v>
      </c>
      <c r="D13381" s="53" t="s">
        <v>20082</v>
      </c>
      <c r="E13381" s="55" t="s">
        <v>20083</v>
      </c>
      <c r="F13381" s="53" t="s">
        <v>83</v>
      </c>
    </row>
    <row r="13382" spans="1:6" x14ac:dyDescent="0.2">
      <c r="A13382" s="202" t="s">
        <v>21940</v>
      </c>
      <c r="B13382" s="203">
        <v>872.86</v>
      </c>
      <c r="D13382" s="53" t="s">
        <v>20084</v>
      </c>
      <c r="E13382" s="55" t="s">
        <v>20083</v>
      </c>
      <c r="F13382" s="53" t="s">
        <v>83</v>
      </c>
    </row>
    <row r="13383" spans="1:6" x14ac:dyDescent="0.2">
      <c r="A13383" s="202" t="s">
        <v>21942</v>
      </c>
      <c r="B13383" s="203">
        <v>842.89</v>
      </c>
      <c r="D13383" s="53" t="s">
        <v>20085</v>
      </c>
      <c r="E13383" s="55" t="s">
        <v>20086</v>
      </c>
      <c r="F13383" s="53" t="s">
        <v>83</v>
      </c>
    </row>
    <row r="13384" spans="1:6" x14ac:dyDescent="0.2">
      <c r="A13384" s="202" t="s">
        <v>21943</v>
      </c>
      <c r="B13384" s="203">
        <v>1034.1400000000001</v>
      </c>
      <c r="D13384" s="53" t="s">
        <v>20087</v>
      </c>
      <c r="E13384" s="55" t="s">
        <v>20086</v>
      </c>
      <c r="F13384" s="53" t="s">
        <v>83</v>
      </c>
    </row>
    <row r="13385" spans="1:6" x14ac:dyDescent="0.2">
      <c r="A13385" s="202" t="s">
        <v>21945</v>
      </c>
      <c r="B13385" s="203">
        <v>998.17</v>
      </c>
      <c r="D13385" s="53" t="s">
        <v>20088</v>
      </c>
      <c r="E13385" s="55" t="s">
        <v>20089</v>
      </c>
      <c r="F13385" s="53" t="s">
        <v>83</v>
      </c>
    </row>
    <row r="13386" spans="1:6" x14ac:dyDescent="0.2">
      <c r="A13386" s="202" t="s">
        <v>21946</v>
      </c>
      <c r="B13386" s="203">
        <v>1543.68</v>
      </c>
      <c r="D13386" s="53" t="s">
        <v>20090</v>
      </c>
      <c r="E13386" s="55" t="s">
        <v>20089</v>
      </c>
      <c r="F13386" s="53" t="s">
        <v>83</v>
      </c>
    </row>
    <row r="13387" spans="1:6" x14ac:dyDescent="0.2">
      <c r="A13387" s="202" t="s">
        <v>21948</v>
      </c>
      <c r="B13387" s="203">
        <v>1504.72</v>
      </c>
      <c r="D13387" s="53" t="s">
        <v>20091</v>
      </c>
      <c r="E13387" s="55" t="s">
        <v>20092</v>
      </c>
      <c r="F13387" s="53" t="s">
        <v>83</v>
      </c>
    </row>
    <row r="13388" spans="1:6" x14ac:dyDescent="0.2">
      <c r="A13388" s="202" t="s">
        <v>21949</v>
      </c>
      <c r="B13388" s="203">
        <v>1737.93</v>
      </c>
      <c r="D13388" s="53" t="s">
        <v>20093</v>
      </c>
      <c r="E13388" s="55" t="s">
        <v>20092</v>
      </c>
      <c r="F13388" s="53" t="s">
        <v>83</v>
      </c>
    </row>
    <row r="13389" spans="1:6" x14ac:dyDescent="0.2">
      <c r="A13389" s="202" t="s">
        <v>21951</v>
      </c>
      <c r="B13389" s="203">
        <v>1698.97</v>
      </c>
      <c r="D13389" s="53" t="s">
        <v>20094</v>
      </c>
      <c r="E13389" s="55" t="s">
        <v>20095</v>
      </c>
      <c r="F13389" s="53" t="s">
        <v>83</v>
      </c>
    </row>
    <row r="13390" spans="1:6" x14ac:dyDescent="0.2">
      <c r="A13390" s="202" t="s">
        <v>21955</v>
      </c>
      <c r="B13390" s="203">
        <v>100.68</v>
      </c>
      <c r="D13390" s="53" t="s">
        <v>20096</v>
      </c>
      <c r="E13390" s="55" t="s">
        <v>20095</v>
      </c>
      <c r="F13390" s="53" t="s">
        <v>83</v>
      </c>
    </row>
    <row r="13391" spans="1:6" x14ac:dyDescent="0.2">
      <c r="A13391" s="202" t="s">
        <v>21957</v>
      </c>
      <c r="B13391" s="203">
        <v>99.85</v>
      </c>
      <c r="D13391" s="53" t="s">
        <v>20097</v>
      </c>
      <c r="E13391" s="55" t="s">
        <v>20098</v>
      </c>
      <c r="F13391" s="53" t="s">
        <v>83</v>
      </c>
    </row>
    <row r="13392" spans="1:6" x14ac:dyDescent="0.2">
      <c r="A13392" s="202" t="s">
        <v>21958</v>
      </c>
      <c r="B13392" s="203">
        <v>103.26</v>
      </c>
      <c r="D13392" s="53" t="s">
        <v>20099</v>
      </c>
      <c r="E13392" s="55" t="s">
        <v>20098</v>
      </c>
      <c r="F13392" s="53" t="s">
        <v>83</v>
      </c>
    </row>
    <row r="13393" spans="1:6" x14ac:dyDescent="0.2">
      <c r="A13393" s="202" t="s">
        <v>21960</v>
      </c>
      <c r="B13393" s="203">
        <v>102.43</v>
      </c>
      <c r="D13393" s="53" t="s">
        <v>20100</v>
      </c>
      <c r="E13393" s="55" t="s">
        <v>20101</v>
      </c>
      <c r="F13393" s="53" t="s">
        <v>83</v>
      </c>
    </row>
    <row r="13394" spans="1:6" x14ac:dyDescent="0.2">
      <c r="A13394" s="202" t="s">
        <v>21961</v>
      </c>
      <c r="B13394" s="203">
        <v>106.02</v>
      </c>
      <c r="D13394" s="53" t="s">
        <v>20102</v>
      </c>
      <c r="E13394" s="55" t="s">
        <v>20101</v>
      </c>
      <c r="F13394" s="53" t="s">
        <v>83</v>
      </c>
    </row>
    <row r="13395" spans="1:6" x14ac:dyDescent="0.2">
      <c r="A13395" s="202" t="s">
        <v>21963</v>
      </c>
      <c r="B13395" s="203">
        <v>105.19</v>
      </c>
      <c r="D13395" s="53" t="s">
        <v>20103</v>
      </c>
      <c r="E13395" s="55" t="s">
        <v>20104</v>
      </c>
      <c r="F13395" s="53" t="s">
        <v>1147</v>
      </c>
    </row>
    <row r="13396" spans="1:6" x14ac:dyDescent="0.2">
      <c r="A13396" s="202" t="s">
        <v>21964</v>
      </c>
      <c r="B13396" s="203">
        <v>169.85</v>
      </c>
      <c r="D13396" s="53" t="s">
        <v>20105</v>
      </c>
      <c r="E13396" s="55" t="s">
        <v>20104</v>
      </c>
      <c r="F13396" s="53" t="s">
        <v>1147</v>
      </c>
    </row>
    <row r="13397" spans="1:6" x14ac:dyDescent="0.2">
      <c r="A13397" s="202" t="s">
        <v>21966</v>
      </c>
      <c r="B13397" s="203">
        <v>169.02</v>
      </c>
      <c r="D13397" s="53" t="s">
        <v>20106</v>
      </c>
      <c r="E13397" s="55" t="s">
        <v>20107</v>
      </c>
      <c r="F13397" s="53" t="s">
        <v>83</v>
      </c>
    </row>
    <row r="13398" spans="1:6" x14ac:dyDescent="0.2">
      <c r="A13398" s="202" t="s">
        <v>21967</v>
      </c>
      <c r="B13398" s="203">
        <v>92.38</v>
      </c>
      <c r="D13398" s="53" t="s">
        <v>20108</v>
      </c>
      <c r="E13398" s="55" t="s">
        <v>20107</v>
      </c>
      <c r="F13398" s="53" t="s">
        <v>83</v>
      </c>
    </row>
    <row r="13399" spans="1:6" x14ac:dyDescent="0.2">
      <c r="A13399" s="202" t="s">
        <v>21969</v>
      </c>
      <c r="B13399" s="203">
        <v>91.41</v>
      </c>
      <c r="D13399" s="53" t="s">
        <v>20109</v>
      </c>
      <c r="E13399" s="55" t="s">
        <v>20110</v>
      </c>
      <c r="F13399" s="53" t="s">
        <v>1147</v>
      </c>
    </row>
    <row r="13400" spans="1:6" x14ac:dyDescent="0.2">
      <c r="A13400" s="202" t="s">
        <v>21970</v>
      </c>
      <c r="B13400" s="203">
        <v>114.6</v>
      </c>
      <c r="D13400" s="53" t="s">
        <v>20111</v>
      </c>
      <c r="E13400" s="55" t="s">
        <v>20110</v>
      </c>
      <c r="F13400" s="53" t="s">
        <v>1147</v>
      </c>
    </row>
    <row r="13401" spans="1:6" x14ac:dyDescent="0.2">
      <c r="A13401" s="202" t="s">
        <v>21972</v>
      </c>
      <c r="B13401" s="203">
        <v>113.63</v>
      </c>
      <c r="D13401" s="53" t="s">
        <v>20112</v>
      </c>
      <c r="E13401" s="55" t="s">
        <v>20113</v>
      </c>
      <c r="F13401" s="53" t="s">
        <v>83</v>
      </c>
    </row>
    <row r="13402" spans="1:6" x14ac:dyDescent="0.2">
      <c r="A13402" s="202" t="s">
        <v>21973</v>
      </c>
      <c r="B13402" s="203">
        <v>141.69</v>
      </c>
      <c r="D13402" s="53" t="s">
        <v>20114</v>
      </c>
      <c r="E13402" s="55" t="s">
        <v>20113</v>
      </c>
      <c r="F13402" s="53" t="s">
        <v>83</v>
      </c>
    </row>
    <row r="13403" spans="1:6" x14ac:dyDescent="0.2">
      <c r="A13403" s="202" t="s">
        <v>21975</v>
      </c>
      <c r="B13403" s="203">
        <v>140.72</v>
      </c>
      <c r="D13403" s="53" t="s">
        <v>20115</v>
      </c>
      <c r="E13403" s="55" t="s">
        <v>20116</v>
      </c>
      <c r="F13403" s="53" t="s">
        <v>83</v>
      </c>
    </row>
    <row r="13404" spans="1:6" x14ac:dyDescent="0.2">
      <c r="A13404" s="202" t="s">
        <v>21976</v>
      </c>
      <c r="B13404" s="203">
        <v>190.13</v>
      </c>
      <c r="D13404" s="53" t="s">
        <v>20117</v>
      </c>
      <c r="E13404" s="55" t="s">
        <v>20116</v>
      </c>
      <c r="F13404" s="53" t="s">
        <v>83</v>
      </c>
    </row>
    <row r="13405" spans="1:6" x14ac:dyDescent="0.2">
      <c r="A13405" s="202" t="s">
        <v>21978</v>
      </c>
      <c r="B13405" s="203">
        <v>189.16</v>
      </c>
      <c r="D13405" s="53" t="s">
        <v>20118</v>
      </c>
      <c r="E13405" s="55" t="s">
        <v>20119</v>
      </c>
      <c r="F13405" s="53" t="s">
        <v>83</v>
      </c>
    </row>
    <row r="13406" spans="1:6" x14ac:dyDescent="0.2">
      <c r="A13406" s="202" t="s">
        <v>21979</v>
      </c>
      <c r="B13406" s="203">
        <v>191.57</v>
      </c>
      <c r="D13406" s="53" t="s">
        <v>20120</v>
      </c>
      <c r="E13406" s="55" t="s">
        <v>20119</v>
      </c>
      <c r="F13406" s="53" t="s">
        <v>83</v>
      </c>
    </row>
    <row r="13407" spans="1:6" x14ac:dyDescent="0.2">
      <c r="A13407" s="202" t="s">
        <v>21981</v>
      </c>
      <c r="B13407" s="203">
        <v>190.6</v>
      </c>
      <c r="D13407" s="53" t="s">
        <v>20121</v>
      </c>
      <c r="E13407" s="55" t="s">
        <v>20122</v>
      </c>
      <c r="F13407" s="53" t="s">
        <v>83</v>
      </c>
    </row>
    <row r="13408" spans="1:6" x14ac:dyDescent="0.2">
      <c r="A13408" s="202" t="s">
        <v>21982</v>
      </c>
      <c r="B13408" s="203">
        <v>685.13</v>
      </c>
      <c r="D13408" s="53" t="s">
        <v>20123</v>
      </c>
      <c r="E13408" s="55" t="s">
        <v>20122</v>
      </c>
      <c r="F13408" s="53" t="s">
        <v>83</v>
      </c>
    </row>
    <row r="13409" spans="1:6" x14ac:dyDescent="0.2">
      <c r="A13409" s="202" t="s">
        <v>21984</v>
      </c>
      <c r="B13409" s="203">
        <v>684.16</v>
      </c>
      <c r="D13409" s="53" t="s">
        <v>20124</v>
      </c>
      <c r="E13409" s="55" t="s">
        <v>20125</v>
      </c>
      <c r="F13409" s="53" t="s">
        <v>83</v>
      </c>
    </row>
    <row r="13410" spans="1:6" x14ac:dyDescent="0.2">
      <c r="A13410" s="202" t="s">
        <v>21985</v>
      </c>
      <c r="B13410" s="203">
        <v>34.479999999999997</v>
      </c>
      <c r="D13410" s="53" t="s">
        <v>20126</v>
      </c>
      <c r="E13410" s="55" t="s">
        <v>20125</v>
      </c>
      <c r="F13410" s="53" t="s">
        <v>83</v>
      </c>
    </row>
    <row r="13411" spans="1:6" x14ac:dyDescent="0.2">
      <c r="A13411" s="202" t="s">
        <v>21987</v>
      </c>
      <c r="B13411" s="203">
        <v>33.28</v>
      </c>
      <c r="D13411" s="53" t="s">
        <v>20127</v>
      </c>
      <c r="E13411" s="55" t="s">
        <v>20128</v>
      </c>
      <c r="F13411" s="53" t="s">
        <v>83</v>
      </c>
    </row>
    <row r="13412" spans="1:6" x14ac:dyDescent="0.2">
      <c r="A13412" s="202" t="s">
        <v>21988</v>
      </c>
      <c r="B13412" s="203">
        <v>34.479999999999997</v>
      </c>
      <c r="D13412" s="53" t="s">
        <v>20129</v>
      </c>
      <c r="E13412" s="55" t="s">
        <v>20128</v>
      </c>
      <c r="F13412" s="53" t="s">
        <v>83</v>
      </c>
    </row>
    <row r="13413" spans="1:6" x14ac:dyDescent="0.2">
      <c r="A13413" s="202" t="s">
        <v>21990</v>
      </c>
      <c r="B13413" s="203">
        <v>33.28</v>
      </c>
      <c r="D13413" s="53" t="s">
        <v>20130</v>
      </c>
      <c r="E13413" s="55" t="s">
        <v>20131</v>
      </c>
      <c r="F13413" s="53" t="s">
        <v>83</v>
      </c>
    </row>
    <row r="13414" spans="1:6" x14ac:dyDescent="0.2">
      <c r="A13414" s="202" t="s">
        <v>21991</v>
      </c>
      <c r="B13414" s="203">
        <v>34.479999999999997</v>
      </c>
      <c r="D13414" s="53" t="s">
        <v>20132</v>
      </c>
      <c r="E13414" s="55" t="s">
        <v>20131</v>
      </c>
      <c r="F13414" s="53" t="s">
        <v>83</v>
      </c>
    </row>
    <row r="13415" spans="1:6" x14ac:dyDescent="0.2">
      <c r="A13415" s="202" t="s">
        <v>21993</v>
      </c>
      <c r="B13415" s="203">
        <v>33.28</v>
      </c>
      <c r="D13415" s="53" t="s">
        <v>20133</v>
      </c>
      <c r="E13415" s="55" t="s">
        <v>20134</v>
      </c>
      <c r="F13415" s="53" t="s">
        <v>83</v>
      </c>
    </row>
    <row r="13416" spans="1:6" x14ac:dyDescent="0.2">
      <c r="A13416" s="202" t="s">
        <v>21994</v>
      </c>
      <c r="B13416" s="203">
        <v>41.4</v>
      </c>
      <c r="D13416" s="53" t="s">
        <v>20135</v>
      </c>
      <c r="E13416" s="55" t="s">
        <v>20134</v>
      </c>
      <c r="F13416" s="53" t="s">
        <v>83</v>
      </c>
    </row>
    <row r="13417" spans="1:6" x14ac:dyDescent="0.2">
      <c r="A13417" s="202" t="s">
        <v>21996</v>
      </c>
      <c r="B13417" s="203">
        <v>40.200000000000003</v>
      </c>
      <c r="D13417" s="53" t="s">
        <v>20136</v>
      </c>
      <c r="E13417" s="55" t="s">
        <v>20137</v>
      </c>
      <c r="F13417" s="53" t="s">
        <v>83</v>
      </c>
    </row>
    <row r="13418" spans="1:6" x14ac:dyDescent="0.2">
      <c r="A13418" s="202" t="s">
        <v>21997</v>
      </c>
      <c r="B13418" s="203">
        <v>41.4</v>
      </c>
      <c r="D13418" s="53" t="s">
        <v>20138</v>
      </c>
      <c r="E13418" s="55" t="s">
        <v>20137</v>
      </c>
      <c r="F13418" s="53" t="s">
        <v>83</v>
      </c>
    </row>
    <row r="13419" spans="1:6" x14ac:dyDescent="0.2">
      <c r="A13419" s="202" t="s">
        <v>21999</v>
      </c>
      <c r="B13419" s="203">
        <v>40.200000000000003</v>
      </c>
      <c r="D13419" s="53" t="s">
        <v>20139</v>
      </c>
      <c r="E13419" s="55" t="s">
        <v>20140</v>
      </c>
      <c r="F13419" s="53" t="s">
        <v>83</v>
      </c>
    </row>
    <row r="13420" spans="1:6" x14ac:dyDescent="0.2">
      <c r="A13420" s="202" t="s">
        <v>22000</v>
      </c>
      <c r="B13420" s="203">
        <v>26.81</v>
      </c>
      <c r="D13420" s="53" t="s">
        <v>20141</v>
      </c>
      <c r="E13420" s="55" t="s">
        <v>20140</v>
      </c>
      <c r="F13420" s="53" t="s">
        <v>83</v>
      </c>
    </row>
    <row r="13421" spans="1:6" x14ac:dyDescent="0.2">
      <c r="A13421" s="202" t="s">
        <v>22002</v>
      </c>
      <c r="B13421" s="203">
        <v>26.07</v>
      </c>
      <c r="D13421" s="53" t="s">
        <v>20142</v>
      </c>
      <c r="E13421" s="55" t="s">
        <v>20143</v>
      </c>
      <c r="F13421" s="53" t="s">
        <v>83</v>
      </c>
    </row>
    <row r="13422" spans="1:6" x14ac:dyDescent="0.2">
      <c r="A13422" s="202" t="s">
        <v>22003</v>
      </c>
      <c r="B13422" s="203">
        <v>80.94</v>
      </c>
      <c r="D13422" s="53" t="s">
        <v>20144</v>
      </c>
      <c r="E13422" s="55" t="s">
        <v>20143</v>
      </c>
      <c r="F13422" s="53" t="s">
        <v>83</v>
      </c>
    </row>
    <row r="13423" spans="1:6" x14ac:dyDescent="0.2">
      <c r="A13423" s="202" t="s">
        <v>22005</v>
      </c>
      <c r="B13423" s="203">
        <v>80.2</v>
      </c>
      <c r="D13423" s="53" t="s">
        <v>20145</v>
      </c>
      <c r="E13423" s="55" t="s">
        <v>20146</v>
      </c>
      <c r="F13423" s="53" t="s">
        <v>83</v>
      </c>
    </row>
    <row r="13424" spans="1:6" x14ac:dyDescent="0.2">
      <c r="A13424" s="202" t="s">
        <v>22006</v>
      </c>
      <c r="B13424" s="203">
        <v>8.84</v>
      </c>
      <c r="D13424" s="53" t="s">
        <v>20147</v>
      </c>
      <c r="E13424" s="55" t="s">
        <v>20146</v>
      </c>
      <c r="F13424" s="53" t="s">
        <v>83</v>
      </c>
    </row>
    <row r="13425" spans="1:6" x14ac:dyDescent="0.2">
      <c r="A13425" s="202" t="s">
        <v>22008</v>
      </c>
      <c r="B13425" s="203">
        <v>8.32</v>
      </c>
      <c r="D13425" s="53" t="s">
        <v>20148</v>
      </c>
      <c r="E13425" s="55" t="s">
        <v>20149</v>
      </c>
      <c r="F13425" s="53" t="s">
        <v>83</v>
      </c>
    </row>
    <row r="13426" spans="1:6" x14ac:dyDescent="0.2">
      <c r="A13426" s="202" t="s">
        <v>22009</v>
      </c>
      <c r="B13426" s="203">
        <v>12.36</v>
      </c>
      <c r="D13426" s="53" t="s">
        <v>20150</v>
      </c>
      <c r="E13426" s="55" t="s">
        <v>20149</v>
      </c>
      <c r="F13426" s="53" t="s">
        <v>83</v>
      </c>
    </row>
    <row r="13427" spans="1:6" x14ac:dyDescent="0.2">
      <c r="A13427" s="202" t="s">
        <v>22011</v>
      </c>
      <c r="B13427" s="203">
        <v>11.84</v>
      </c>
      <c r="D13427" s="53" t="s">
        <v>20151</v>
      </c>
      <c r="E13427" s="55" t="s">
        <v>20152</v>
      </c>
      <c r="F13427" s="53" t="s">
        <v>83</v>
      </c>
    </row>
    <row r="13428" spans="1:6" x14ac:dyDescent="0.2">
      <c r="A13428" s="202" t="s">
        <v>22012</v>
      </c>
      <c r="B13428" s="203">
        <v>74.989999999999995</v>
      </c>
      <c r="D13428" s="53" t="s">
        <v>20153</v>
      </c>
      <c r="E13428" s="55" t="s">
        <v>20152</v>
      </c>
      <c r="F13428" s="53" t="s">
        <v>83</v>
      </c>
    </row>
    <row r="13429" spans="1:6" x14ac:dyDescent="0.2">
      <c r="A13429" s="202" t="s">
        <v>22014</v>
      </c>
      <c r="B13429" s="203">
        <v>73.239999999999995</v>
      </c>
      <c r="D13429" s="53" t="s">
        <v>20154</v>
      </c>
      <c r="E13429" s="55" t="s">
        <v>20155</v>
      </c>
      <c r="F13429" s="53" t="s">
        <v>83</v>
      </c>
    </row>
    <row r="13430" spans="1:6" x14ac:dyDescent="0.2">
      <c r="A13430" s="202" t="s">
        <v>22015</v>
      </c>
      <c r="B13430" s="203">
        <v>177.85</v>
      </c>
      <c r="D13430" s="53" t="s">
        <v>20156</v>
      </c>
      <c r="E13430" s="55" t="s">
        <v>20155</v>
      </c>
      <c r="F13430" s="53" t="s">
        <v>83</v>
      </c>
    </row>
    <row r="13431" spans="1:6" x14ac:dyDescent="0.2">
      <c r="A13431" s="202" t="s">
        <v>22017</v>
      </c>
      <c r="B13431" s="203">
        <v>176.1</v>
      </c>
      <c r="D13431" s="53" t="s">
        <v>20157</v>
      </c>
      <c r="E13431" s="55" t="s">
        <v>20158</v>
      </c>
      <c r="F13431" s="53" t="s">
        <v>201</v>
      </c>
    </row>
    <row r="13432" spans="1:6" x14ac:dyDescent="0.2">
      <c r="A13432" s="202" t="s">
        <v>22018</v>
      </c>
      <c r="B13432" s="203">
        <v>380.66</v>
      </c>
      <c r="D13432" s="53" t="s">
        <v>20159</v>
      </c>
      <c r="E13432" s="55" t="s">
        <v>20158</v>
      </c>
      <c r="F13432" s="53" t="s">
        <v>201</v>
      </c>
    </row>
    <row r="13433" spans="1:6" x14ac:dyDescent="0.2">
      <c r="A13433" s="202" t="s">
        <v>22020</v>
      </c>
      <c r="B13433" s="203">
        <v>378.91</v>
      </c>
      <c r="D13433" s="53" t="s">
        <v>20160</v>
      </c>
      <c r="E13433" s="55" t="s">
        <v>20161</v>
      </c>
      <c r="F13433" s="53" t="s">
        <v>1147</v>
      </c>
    </row>
    <row r="13434" spans="1:6" x14ac:dyDescent="0.2">
      <c r="A13434" s="202" t="s">
        <v>22021</v>
      </c>
      <c r="B13434" s="203">
        <v>474.49</v>
      </c>
      <c r="D13434" s="53" t="s">
        <v>20162</v>
      </c>
      <c r="E13434" s="55" t="s">
        <v>20161</v>
      </c>
      <c r="F13434" s="53" t="s">
        <v>1147</v>
      </c>
    </row>
    <row r="13435" spans="1:6" x14ac:dyDescent="0.2">
      <c r="A13435" s="202" t="s">
        <v>22023</v>
      </c>
      <c r="B13435" s="203">
        <v>472.74</v>
      </c>
      <c r="D13435" s="53" t="s">
        <v>20163</v>
      </c>
      <c r="E13435" s="55" t="s">
        <v>20164</v>
      </c>
      <c r="F13435" s="53" t="s">
        <v>1147</v>
      </c>
    </row>
    <row r="13436" spans="1:6" x14ac:dyDescent="0.2">
      <c r="A13436" s="202" t="s">
        <v>22024</v>
      </c>
      <c r="B13436" s="203">
        <v>36.74</v>
      </c>
      <c r="D13436" s="53" t="s">
        <v>20165</v>
      </c>
      <c r="E13436" s="55" t="s">
        <v>20164</v>
      </c>
      <c r="F13436" s="53" t="s">
        <v>1147</v>
      </c>
    </row>
    <row r="13437" spans="1:6" x14ac:dyDescent="0.2">
      <c r="A13437" s="202" t="s">
        <v>22026</v>
      </c>
      <c r="B13437" s="203">
        <v>34.99</v>
      </c>
      <c r="D13437" s="53" t="s">
        <v>20166</v>
      </c>
      <c r="E13437" s="55" t="s">
        <v>20167</v>
      </c>
      <c r="F13437" s="53" t="s">
        <v>83</v>
      </c>
    </row>
    <row r="13438" spans="1:6" x14ac:dyDescent="0.2">
      <c r="A13438" s="202" t="s">
        <v>22027</v>
      </c>
      <c r="B13438" s="203">
        <v>55.01</v>
      </c>
      <c r="D13438" s="53" t="s">
        <v>20168</v>
      </c>
      <c r="E13438" s="55" t="s">
        <v>20167</v>
      </c>
      <c r="F13438" s="53" t="s">
        <v>83</v>
      </c>
    </row>
    <row r="13439" spans="1:6" x14ac:dyDescent="0.2">
      <c r="A13439" s="202" t="s">
        <v>22029</v>
      </c>
      <c r="B13439" s="203">
        <v>53.26</v>
      </c>
      <c r="D13439" s="53" t="s">
        <v>20169</v>
      </c>
      <c r="E13439" s="55" t="s">
        <v>20170</v>
      </c>
      <c r="F13439" s="53" t="s">
        <v>1147</v>
      </c>
    </row>
    <row r="13440" spans="1:6" x14ac:dyDescent="0.2">
      <c r="A13440" s="202" t="s">
        <v>22030</v>
      </c>
      <c r="B13440" s="203">
        <v>65.930000000000007</v>
      </c>
      <c r="D13440" s="53" t="s">
        <v>20171</v>
      </c>
      <c r="E13440" s="55" t="s">
        <v>20170</v>
      </c>
      <c r="F13440" s="53" t="s">
        <v>1147</v>
      </c>
    </row>
    <row r="13441" spans="1:6" x14ac:dyDescent="0.2">
      <c r="A13441" s="202" t="s">
        <v>22032</v>
      </c>
      <c r="B13441" s="203">
        <v>64.180000000000007</v>
      </c>
      <c r="D13441" s="53" t="s">
        <v>20172</v>
      </c>
      <c r="E13441" s="55" t="s">
        <v>20173</v>
      </c>
      <c r="F13441" s="53" t="s">
        <v>1147</v>
      </c>
    </row>
    <row r="13442" spans="1:6" x14ac:dyDescent="0.2">
      <c r="A13442" s="202" t="s">
        <v>22033</v>
      </c>
      <c r="B13442" s="203">
        <v>85.01</v>
      </c>
      <c r="D13442" s="53" t="s">
        <v>20174</v>
      </c>
      <c r="E13442" s="55" t="s">
        <v>20173</v>
      </c>
      <c r="F13442" s="53" t="s">
        <v>1147</v>
      </c>
    </row>
    <row r="13443" spans="1:6" x14ac:dyDescent="0.2">
      <c r="A13443" s="202" t="s">
        <v>22035</v>
      </c>
      <c r="B13443" s="203">
        <v>83.26</v>
      </c>
      <c r="D13443" s="53" t="s">
        <v>20175</v>
      </c>
      <c r="E13443" s="55" t="s">
        <v>20176</v>
      </c>
      <c r="F13443" s="53" t="s">
        <v>83</v>
      </c>
    </row>
    <row r="13444" spans="1:6" x14ac:dyDescent="0.2">
      <c r="A13444" s="202" t="s">
        <v>22036</v>
      </c>
      <c r="B13444" s="203">
        <v>13.56</v>
      </c>
      <c r="D13444" s="53" t="s">
        <v>20177</v>
      </c>
      <c r="E13444" s="55" t="s">
        <v>20176</v>
      </c>
      <c r="F13444" s="53" t="s">
        <v>83</v>
      </c>
    </row>
    <row r="13445" spans="1:6" x14ac:dyDescent="0.2">
      <c r="A13445" s="202" t="s">
        <v>22038</v>
      </c>
      <c r="B13445" s="203">
        <v>12.82</v>
      </c>
      <c r="D13445" s="53" t="s">
        <v>20178</v>
      </c>
      <c r="E13445" s="55" t="s">
        <v>20179</v>
      </c>
      <c r="F13445" s="53" t="s">
        <v>83</v>
      </c>
    </row>
    <row r="13446" spans="1:6" x14ac:dyDescent="0.2">
      <c r="A13446" s="202" t="s">
        <v>22039</v>
      </c>
      <c r="B13446" s="203">
        <v>14.67</v>
      </c>
      <c r="D13446" s="53" t="s">
        <v>20180</v>
      </c>
      <c r="E13446" s="55" t="s">
        <v>20179</v>
      </c>
      <c r="F13446" s="53" t="s">
        <v>83</v>
      </c>
    </row>
    <row r="13447" spans="1:6" x14ac:dyDescent="0.2">
      <c r="A13447" s="202" t="s">
        <v>22041</v>
      </c>
      <c r="B13447" s="203">
        <v>13.93</v>
      </c>
      <c r="D13447" s="53" t="s">
        <v>20181</v>
      </c>
      <c r="E13447" s="55" t="s">
        <v>20182</v>
      </c>
      <c r="F13447" s="53" t="s">
        <v>83</v>
      </c>
    </row>
    <row r="13448" spans="1:6" x14ac:dyDescent="0.2">
      <c r="A13448" s="202" t="s">
        <v>35651</v>
      </c>
      <c r="B13448" s="203">
        <v>24.1</v>
      </c>
      <c r="D13448" s="53" t="s">
        <v>20183</v>
      </c>
      <c r="E13448" s="55" t="s">
        <v>20182</v>
      </c>
      <c r="F13448" s="53" t="s">
        <v>83</v>
      </c>
    </row>
    <row r="13449" spans="1:6" x14ac:dyDescent="0.2">
      <c r="A13449" s="202" t="s">
        <v>35652</v>
      </c>
      <c r="B13449" s="203">
        <v>23.36</v>
      </c>
      <c r="D13449" s="53" t="s">
        <v>20184</v>
      </c>
      <c r="E13449" s="55" t="s">
        <v>20185</v>
      </c>
      <c r="F13449" s="53" t="s">
        <v>201</v>
      </c>
    </row>
    <row r="13450" spans="1:6" x14ac:dyDescent="0.2">
      <c r="A13450" s="202" t="s">
        <v>35653</v>
      </c>
      <c r="B13450" s="203">
        <v>43.34</v>
      </c>
      <c r="D13450" s="53" t="s">
        <v>20186</v>
      </c>
      <c r="E13450" s="55" t="s">
        <v>20185</v>
      </c>
      <c r="F13450" s="53" t="s">
        <v>201</v>
      </c>
    </row>
    <row r="13451" spans="1:6" x14ac:dyDescent="0.2">
      <c r="A13451" s="202" t="s">
        <v>35654</v>
      </c>
      <c r="B13451" s="203">
        <v>42.6</v>
      </c>
      <c r="D13451" s="53" t="s">
        <v>20187</v>
      </c>
      <c r="E13451" s="55" t="s">
        <v>20188</v>
      </c>
      <c r="F13451" s="53" t="s">
        <v>201</v>
      </c>
    </row>
    <row r="13452" spans="1:6" x14ac:dyDescent="0.2">
      <c r="A13452" s="202" t="s">
        <v>22042</v>
      </c>
      <c r="B13452" s="203">
        <v>37.93</v>
      </c>
      <c r="D13452" s="53" t="s">
        <v>20189</v>
      </c>
      <c r="E13452" s="55" t="s">
        <v>20188</v>
      </c>
      <c r="F13452" s="53" t="s">
        <v>201</v>
      </c>
    </row>
    <row r="13453" spans="1:6" x14ac:dyDescent="0.2">
      <c r="A13453" s="202" t="s">
        <v>22044</v>
      </c>
      <c r="B13453" s="203">
        <v>37.1</v>
      </c>
      <c r="D13453" s="53" t="s">
        <v>20190</v>
      </c>
      <c r="E13453" s="55" t="s">
        <v>20191</v>
      </c>
      <c r="F13453" s="53" t="s">
        <v>201</v>
      </c>
    </row>
    <row r="13454" spans="1:6" x14ac:dyDescent="0.2">
      <c r="A13454" s="202" t="s">
        <v>35655</v>
      </c>
      <c r="B13454" s="203">
        <v>40.35</v>
      </c>
      <c r="D13454" s="53" t="s">
        <v>20192</v>
      </c>
      <c r="E13454" s="55" t="s">
        <v>20191</v>
      </c>
      <c r="F13454" s="53" t="s">
        <v>201</v>
      </c>
    </row>
    <row r="13455" spans="1:6" x14ac:dyDescent="0.2">
      <c r="A13455" s="202" t="s">
        <v>35656</v>
      </c>
      <c r="B13455" s="203">
        <v>39.520000000000003</v>
      </c>
      <c r="D13455" s="53" t="s">
        <v>20193</v>
      </c>
      <c r="E13455" s="55" t="s">
        <v>20194</v>
      </c>
      <c r="F13455" s="53" t="s">
        <v>201</v>
      </c>
    </row>
    <row r="13456" spans="1:6" x14ac:dyDescent="0.2">
      <c r="A13456" s="202" t="s">
        <v>35657</v>
      </c>
      <c r="B13456" s="203">
        <v>51.74</v>
      </c>
      <c r="D13456" s="53" t="s">
        <v>20195</v>
      </c>
      <c r="E13456" s="55" t="s">
        <v>20194</v>
      </c>
      <c r="F13456" s="53" t="s">
        <v>201</v>
      </c>
    </row>
    <row r="13457" spans="1:6" x14ac:dyDescent="0.2">
      <c r="A13457" s="202" t="s">
        <v>35658</v>
      </c>
      <c r="B13457" s="203">
        <v>50.91</v>
      </c>
      <c r="D13457" s="53" t="s">
        <v>20196</v>
      </c>
      <c r="E13457" s="55" t="s">
        <v>20197</v>
      </c>
      <c r="F13457" s="53" t="s">
        <v>201</v>
      </c>
    </row>
    <row r="13458" spans="1:6" x14ac:dyDescent="0.2">
      <c r="A13458" s="202" t="s">
        <v>35659</v>
      </c>
      <c r="B13458" s="203">
        <v>90.14</v>
      </c>
      <c r="D13458" s="53" t="s">
        <v>20198</v>
      </c>
      <c r="E13458" s="55" t="s">
        <v>20197</v>
      </c>
      <c r="F13458" s="53" t="s">
        <v>201</v>
      </c>
    </row>
    <row r="13459" spans="1:6" x14ac:dyDescent="0.2">
      <c r="A13459" s="202" t="s">
        <v>35660</v>
      </c>
      <c r="B13459" s="203">
        <v>89.31</v>
      </c>
      <c r="D13459" s="53" t="s">
        <v>20199</v>
      </c>
      <c r="E13459" s="55" t="s">
        <v>20200</v>
      </c>
      <c r="F13459" s="53" t="s">
        <v>201</v>
      </c>
    </row>
    <row r="13460" spans="1:6" x14ac:dyDescent="0.2">
      <c r="A13460" s="202" t="s">
        <v>22045</v>
      </c>
      <c r="B13460" s="203">
        <v>45.7</v>
      </c>
      <c r="D13460" s="53" t="s">
        <v>20201</v>
      </c>
      <c r="E13460" s="55" t="s">
        <v>20200</v>
      </c>
      <c r="F13460" s="53" t="s">
        <v>201</v>
      </c>
    </row>
    <row r="13461" spans="1:6" x14ac:dyDescent="0.2">
      <c r="A13461" s="202" t="s">
        <v>22047</v>
      </c>
      <c r="B13461" s="203">
        <v>44.8</v>
      </c>
      <c r="D13461" s="53" t="s">
        <v>20202</v>
      </c>
      <c r="E13461" s="55" t="s">
        <v>20203</v>
      </c>
      <c r="F13461" s="53" t="s">
        <v>201</v>
      </c>
    </row>
    <row r="13462" spans="1:6" x14ac:dyDescent="0.2">
      <c r="A13462" s="202" t="s">
        <v>35661</v>
      </c>
      <c r="B13462" s="203">
        <v>46.88</v>
      </c>
      <c r="D13462" s="53" t="s">
        <v>20204</v>
      </c>
      <c r="E13462" s="55" t="s">
        <v>20203</v>
      </c>
      <c r="F13462" s="53" t="s">
        <v>201</v>
      </c>
    </row>
    <row r="13463" spans="1:6" x14ac:dyDescent="0.2">
      <c r="A13463" s="202" t="s">
        <v>35662</v>
      </c>
      <c r="B13463" s="203">
        <v>45.98</v>
      </c>
      <c r="D13463" s="53" t="s">
        <v>20205</v>
      </c>
      <c r="E13463" s="55" t="s">
        <v>20206</v>
      </c>
      <c r="F13463" s="53" t="s">
        <v>201</v>
      </c>
    </row>
    <row r="13464" spans="1:6" x14ac:dyDescent="0.2">
      <c r="A13464" s="202" t="s">
        <v>35663</v>
      </c>
      <c r="B13464" s="203">
        <v>76.099999999999994</v>
      </c>
      <c r="D13464" s="53" t="s">
        <v>20207</v>
      </c>
      <c r="E13464" s="55" t="s">
        <v>20206</v>
      </c>
      <c r="F13464" s="53" t="s">
        <v>201</v>
      </c>
    </row>
    <row r="13465" spans="1:6" x14ac:dyDescent="0.2">
      <c r="A13465" s="202" t="s">
        <v>35664</v>
      </c>
      <c r="B13465" s="203">
        <v>75.2</v>
      </c>
      <c r="D13465" s="53" t="s">
        <v>20208</v>
      </c>
      <c r="E13465" s="55" t="s">
        <v>20209</v>
      </c>
      <c r="F13465" s="53" t="s">
        <v>201</v>
      </c>
    </row>
    <row r="13466" spans="1:6" x14ac:dyDescent="0.2">
      <c r="A13466" s="202" t="s">
        <v>22048</v>
      </c>
      <c r="B13466" s="203">
        <v>130.44</v>
      </c>
      <c r="D13466" s="53" t="s">
        <v>20210</v>
      </c>
      <c r="E13466" s="55" t="s">
        <v>20209</v>
      </c>
      <c r="F13466" s="53" t="s">
        <v>201</v>
      </c>
    </row>
    <row r="13467" spans="1:6" x14ac:dyDescent="0.2">
      <c r="A13467" s="202" t="s">
        <v>22050</v>
      </c>
      <c r="B13467" s="203">
        <v>129.54</v>
      </c>
      <c r="D13467" s="53" t="s">
        <v>20211</v>
      </c>
      <c r="E13467" s="55" t="s">
        <v>20212</v>
      </c>
      <c r="F13467" s="53" t="s">
        <v>201</v>
      </c>
    </row>
    <row r="13468" spans="1:6" x14ac:dyDescent="0.2">
      <c r="A13468" s="202" t="s">
        <v>22051</v>
      </c>
      <c r="B13468" s="203">
        <v>333.07</v>
      </c>
      <c r="D13468" s="53" t="s">
        <v>20213</v>
      </c>
      <c r="E13468" s="55" t="s">
        <v>20212</v>
      </c>
      <c r="F13468" s="53" t="s">
        <v>201</v>
      </c>
    </row>
    <row r="13469" spans="1:6" x14ac:dyDescent="0.2">
      <c r="A13469" s="202" t="s">
        <v>22053</v>
      </c>
      <c r="B13469" s="203">
        <v>332.17</v>
      </c>
      <c r="D13469" s="53" t="s">
        <v>20214</v>
      </c>
      <c r="E13469" s="55" t="s">
        <v>20215</v>
      </c>
      <c r="F13469" s="53" t="s">
        <v>201</v>
      </c>
    </row>
    <row r="13470" spans="1:6" x14ac:dyDescent="0.2">
      <c r="A13470" s="202" t="s">
        <v>22054</v>
      </c>
      <c r="B13470" s="203">
        <v>380.51</v>
      </c>
      <c r="D13470" s="53" t="s">
        <v>20216</v>
      </c>
      <c r="E13470" s="55" t="s">
        <v>20215</v>
      </c>
      <c r="F13470" s="53" t="s">
        <v>201</v>
      </c>
    </row>
    <row r="13471" spans="1:6" x14ac:dyDescent="0.2">
      <c r="A13471" s="202" t="s">
        <v>22056</v>
      </c>
      <c r="B13471" s="203">
        <v>379.61</v>
      </c>
      <c r="D13471" s="53" t="s">
        <v>20217</v>
      </c>
      <c r="E13471" s="55" t="s">
        <v>20218</v>
      </c>
      <c r="F13471" s="53" t="s">
        <v>201</v>
      </c>
    </row>
    <row r="13472" spans="1:6" x14ac:dyDescent="0.2">
      <c r="A13472" s="202" t="s">
        <v>22057</v>
      </c>
      <c r="B13472" s="203">
        <v>413.28</v>
      </c>
      <c r="D13472" s="53" t="s">
        <v>20219</v>
      </c>
      <c r="E13472" s="55" t="s">
        <v>20218</v>
      </c>
      <c r="F13472" s="53" t="s">
        <v>201</v>
      </c>
    </row>
    <row r="13473" spans="1:6" x14ac:dyDescent="0.2">
      <c r="A13473" s="202" t="s">
        <v>22059</v>
      </c>
      <c r="B13473" s="203">
        <v>412.38</v>
      </c>
      <c r="D13473" s="53" t="s">
        <v>20220</v>
      </c>
      <c r="E13473" s="55" t="s">
        <v>20221</v>
      </c>
      <c r="F13473" s="53" t="s">
        <v>1147</v>
      </c>
    </row>
    <row r="13474" spans="1:6" x14ac:dyDescent="0.2">
      <c r="A13474" s="202" t="s">
        <v>22060</v>
      </c>
      <c r="B13474" s="203">
        <v>1139.22</v>
      </c>
      <c r="D13474" s="53" t="s">
        <v>20222</v>
      </c>
      <c r="E13474" s="55" t="s">
        <v>20221</v>
      </c>
      <c r="F13474" s="53" t="s">
        <v>1147</v>
      </c>
    </row>
    <row r="13475" spans="1:6" x14ac:dyDescent="0.2">
      <c r="A13475" s="202" t="s">
        <v>22062</v>
      </c>
      <c r="B13475" s="203">
        <v>1138.32</v>
      </c>
      <c r="D13475" s="53" t="s">
        <v>20223</v>
      </c>
      <c r="E13475" s="55" t="s">
        <v>20224</v>
      </c>
      <c r="F13475" s="53" t="s">
        <v>1147</v>
      </c>
    </row>
    <row r="13476" spans="1:6" x14ac:dyDescent="0.2">
      <c r="A13476" s="202" t="s">
        <v>22063</v>
      </c>
      <c r="B13476" s="203">
        <v>1754.7</v>
      </c>
      <c r="D13476" s="53" t="s">
        <v>20225</v>
      </c>
      <c r="E13476" s="55" t="s">
        <v>20224</v>
      </c>
      <c r="F13476" s="53" t="s">
        <v>1147</v>
      </c>
    </row>
    <row r="13477" spans="1:6" x14ac:dyDescent="0.2">
      <c r="A13477" s="202" t="s">
        <v>22065</v>
      </c>
      <c r="B13477" s="203">
        <v>1753.8</v>
      </c>
      <c r="D13477" s="53" t="s">
        <v>20226</v>
      </c>
      <c r="E13477" s="55" t="s">
        <v>20227</v>
      </c>
      <c r="F13477" s="53" t="s">
        <v>1147</v>
      </c>
    </row>
    <row r="13478" spans="1:6" x14ac:dyDescent="0.2">
      <c r="A13478" s="202" t="s">
        <v>35665</v>
      </c>
      <c r="B13478" s="203">
        <v>1850.44</v>
      </c>
      <c r="D13478" s="53" t="s">
        <v>20228</v>
      </c>
      <c r="E13478" s="55" t="s">
        <v>20227</v>
      </c>
      <c r="F13478" s="53" t="s">
        <v>1147</v>
      </c>
    </row>
    <row r="13479" spans="1:6" x14ac:dyDescent="0.2">
      <c r="A13479" s="202" t="s">
        <v>35666</v>
      </c>
      <c r="B13479" s="203">
        <v>1849.54</v>
      </c>
      <c r="D13479" s="53" t="s">
        <v>20229</v>
      </c>
      <c r="E13479" s="55" t="s">
        <v>20230</v>
      </c>
      <c r="F13479" s="53" t="s">
        <v>1147</v>
      </c>
    </row>
    <row r="13480" spans="1:6" x14ac:dyDescent="0.2">
      <c r="A13480" s="202" t="s">
        <v>22066</v>
      </c>
      <c r="B13480" s="203">
        <v>3024.54</v>
      </c>
      <c r="D13480" s="53" t="s">
        <v>20231</v>
      </c>
      <c r="E13480" s="55" t="s">
        <v>20230</v>
      </c>
      <c r="F13480" s="53" t="s">
        <v>1147</v>
      </c>
    </row>
    <row r="13481" spans="1:6" x14ac:dyDescent="0.2">
      <c r="A13481" s="202" t="s">
        <v>22068</v>
      </c>
      <c r="B13481" s="203">
        <v>3023.64</v>
      </c>
      <c r="D13481" s="53" t="s">
        <v>20232</v>
      </c>
      <c r="E13481" s="55" t="s">
        <v>20233</v>
      </c>
      <c r="F13481" s="53" t="s">
        <v>1147</v>
      </c>
    </row>
    <row r="13482" spans="1:6" x14ac:dyDescent="0.2">
      <c r="A13482" s="202" t="s">
        <v>35667</v>
      </c>
      <c r="B13482" s="203">
        <v>44.72</v>
      </c>
      <c r="D13482" s="53" t="s">
        <v>20234</v>
      </c>
      <c r="E13482" s="55" t="s">
        <v>20233</v>
      </c>
      <c r="F13482" s="53" t="s">
        <v>1147</v>
      </c>
    </row>
    <row r="13483" spans="1:6" x14ac:dyDescent="0.2">
      <c r="A13483" s="202" t="s">
        <v>35668</v>
      </c>
      <c r="B13483" s="203">
        <v>43.98</v>
      </c>
      <c r="D13483" s="53" t="s">
        <v>20235</v>
      </c>
      <c r="E13483" s="55" t="s">
        <v>20236</v>
      </c>
      <c r="F13483" s="53" t="s">
        <v>1147</v>
      </c>
    </row>
    <row r="13484" spans="1:6" x14ac:dyDescent="0.2">
      <c r="A13484" s="202" t="s">
        <v>35669</v>
      </c>
      <c r="B13484" s="203">
        <v>61.13</v>
      </c>
      <c r="D13484" s="53" t="s">
        <v>20237</v>
      </c>
      <c r="E13484" s="55" t="s">
        <v>20238</v>
      </c>
      <c r="F13484" s="53" t="s">
        <v>1147</v>
      </c>
    </row>
    <row r="13485" spans="1:6" x14ac:dyDescent="0.2">
      <c r="A13485" s="202" t="s">
        <v>35670</v>
      </c>
      <c r="B13485" s="203">
        <v>60.39</v>
      </c>
      <c r="D13485" s="53" t="s">
        <v>20239</v>
      </c>
      <c r="E13485" s="55" t="s">
        <v>20240</v>
      </c>
      <c r="F13485" s="53" t="s">
        <v>1147</v>
      </c>
    </row>
    <row r="13486" spans="1:6" x14ac:dyDescent="0.2">
      <c r="A13486" s="202" t="s">
        <v>35671</v>
      </c>
      <c r="B13486" s="203">
        <v>166.69</v>
      </c>
      <c r="D13486" s="53" t="s">
        <v>20241</v>
      </c>
      <c r="E13486" s="55" t="s">
        <v>20240</v>
      </c>
      <c r="F13486" s="53" t="s">
        <v>1147</v>
      </c>
    </row>
    <row r="13487" spans="1:6" x14ac:dyDescent="0.2">
      <c r="A13487" s="202" t="s">
        <v>35672</v>
      </c>
      <c r="B13487" s="203">
        <v>165.95</v>
      </c>
      <c r="D13487" s="53" t="s">
        <v>20242</v>
      </c>
      <c r="E13487" s="55" t="s">
        <v>20243</v>
      </c>
      <c r="F13487" s="53" t="s">
        <v>1147</v>
      </c>
    </row>
    <row r="13488" spans="1:6" x14ac:dyDescent="0.2">
      <c r="A13488" s="202" t="s">
        <v>35673</v>
      </c>
      <c r="B13488" s="203">
        <v>44.31</v>
      </c>
      <c r="D13488" s="53" t="s">
        <v>20244</v>
      </c>
      <c r="E13488" s="55" t="s">
        <v>20243</v>
      </c>
      <c r="F13488" s="53" t="s">
        <v>1147</v>
      </c>
    </row>
    <row r="13489" spans="1:6" x14ac:dyDescent="0.2">
      <c r="A13489" s="202" t="s">
        <v>35674</v>
      </c>
      <c r="B13489" s="203">
        <v>43.57</v>
      </c>
      <c r="D13489" s="53" t="s">
        <v>20245</v>
      </c>
      <c r="E13489" s="55" t="s">
        <v>20246</v>
      </c>
      <c r="F13489" s="53" t="s">
        <v>1147</v>
      </c>
    </row>
    <row r="13490" spans="1:6" x14ac:dyDescent="0.2">
      <c r="A13490" s="202" t="s">
        <v>35675</v>
      </c>
      <c r="B13490" s="203">
        <v>59.16</v>
      </c>
      <c r="D13490" s="53" t="s">
        <v>20247</v>
      </c>
      <c r="E13490" s="55" t="s">
        <v>20246</v>
      </c>
      <c r="F13490" s="53" t="s">
        <v>1147</v>
      </c>
    </row>
    <row r="13491" spans="1:6" x14ac:dyDescent="0.2">
      <c r="A13491" s="202" t="s">
        <v>35676</v>
      </c>
      <c r="B13491" s="203">
        <v>58.42</v>
      </c>
      <c r="D13491" s="53" t="s">
        <v>20248</v>
      </c>
      <c r="E13491" s="55" t="s">
        <v>20249</v>
      </c>
      <c r="F13491" s="53" t="s">
        <v>201</v>
      </c>
    </row>
    <row r="13492" spans="1:6" x14ac:dyDescent="0.2">
      <c r="A13492" s="202" t="s">
        <v>35677</v>
      </c>
      <c r="B13492" s="203">
        <v>137.44999999999999</v>
      </c>
      <c r="D13492" s="53" t="s">
        <v>20250</v>
      </c>
      <c r="E13492" s="55" t="s">
        <v>20249</v>
      </c>
      <c r="F13492" s="53" t="s">
        <v>201</v>
      </c>
    </row>
    <row r="13493" spans="1:6" x14ac:dyDescent="0.2">
      <c r="A13493" s="202" t="s">
        <v>35678</v>
      </c>
      <c r="B13493" s="203">
        <v>136.71</v>
      </c>
      <c r="D13493" s="53" t="s">
        <v>20251</v>
      </c>
      <c r="E13493" s="55" t="s">
        <v>20252</v>
      </c>
      <c r="F13493" s="53" t="s">
        <v>201</v>
      </c>
    </row>
    <row r="13494" spans="1:6" x14ac:dyDescent="0.2">
      <c r="A13494" s="202" t="s">
        <v>22069</v>
      </c>
      <c r="B13494" s="203">
        <v>418.2</v>
      </c>
      <c r="D13494" s="53" t="s">
        <v>20253</v>
      </c>
      <c r="E13494" s="55" t="s">
        <v>20252</v>
      </c>
      <c r="F13494" s="53" t="s">
        <v>201</v>
      </c>
    </row>
    <row r="13495" spans="1:6" x14ac:dyDescent="0.2">
      <c r="A13495" s="202" t="s">
        <v>22071</v>
      </c>
      <c r="B13495" s="203">
        <v>415.8</v>
      </c>
      <c r="D13495" s="53" t="s">
        <v>20254</v>
      </c>
      <c r="E13495" s="55" t="s">
        <v>20255</v>
      </c>
      <c r="F13495" s="53" t="s">
        <v>201</v>
      </c>
    </row>
    <row r="13496" spans="1:6" x14ac:dyDescent="0.2">
      <c r="A13496" s="202" t="s">
        <v>22072</v>
      </c>
      <c r="B13496" s="203">
        <v>524.95000000000005</v>
      </c>
      <c r="D13496" s="53" t="s">
        <v>20256</v>
      </c>
      <c r="E13496" s="55" t="s">
        <v>20255</v>
      </c>
      <c r="F13496" s="53" t="s">
        <v>201</v>
      </c>
    </row>
    <row r="13497" spans="1:6" x14ac:dyDescent="0.2">
      <c r="A13497" s="202" t="s">
        <v>22074</v>
      </c>
      <c r="B13497" s="203">
        <v>522.54999999999995</v>
      </c>
      <c r="D13497" s="53" t="s">
        <v>20257</v>
      </c>
      <c r="E13497" s="55" t="s">
        <v>20258</v>
      </c>
      <c r="F13497" s="53" t="s">
        <v>1147</v>
      </c>
    </row>
    <row r="13498" spans="1:6" x14ac:dyDescent="0.2">
      <c r="A13498" s="202" t="s">
        <v>22075</v>
      </c>
      <c r="B13498" s="203">
        <v>1041.3</v>
      </c>
      <c r="D13498" s="53" t="s">
        <v>20259</v>
      </c>
      <c r="E13498" s="55" t="s">
        <v>20258</v>
      </c>
      <c r="F13498" s="53" t="s">
        <v>1147</v>
      </c>
    </row>
    <row r="13499" spans="1:6" x14ac:dyDescent="0.2">
      <c r="A13499" s="202" t="s">
        <v>22077</v>
      </c>
      <c r="B13499" s="203">
        <v>1038.9000000000001</v>
      </c>
      <c r="D13499" s="53" t="s">
        <v>20260</v>
      </c>
      <c r="E13499" s="55" t="s">
        <v>20261</v>
      </c>
      <c r="F13499" s="53" t="s">
        <v>1147</v>
      </c>
    </row>
    <row r="13500" spans="1:6" x14ac:dyDescent="0.2">
      <c r="A13500" s="202" t="s">
        <v>22078</v>
      </c>
      <c r="B13500" s="203">
        <v>3023.84</v>
      </c>
      <c r="D13500" s="53" t="s">
        <v>20262</v>
      </c>
      <c r="E13500" s="55" t="s">
        <v>20261</v>
      </c>
      <c r="F13500" s="53" t="s">
        <v>1147</v>
      </c>
    </row>
    <row r="13501" spans="1:6" x14ac:dyDescent="0.2">
      <c r="A13501" s="202" t="s">
        <v>22080</v>
      </c>
      <c r="B13501" s="203">
        <v>3021.44</v>
      </c>
      <c r="D13501" s="53" t="s">
        <v>20263</v>
      </c>
      <c r="E13501" s="55" t="s">
        <v>20264</v>
      </c>
      <c r="F13501" s="53" t="s">
        <v>1147</v>
      </c>
    </row>
    <row r="13502" spans="1:6" x14ac:dyDescent="0.2">
      <c r="A13502" s="202" t="s">
        <v>22081</v>
      </c>
      <c r="B13502" s="203">
        <v>3653.98</v>
      </c>
      <c r="D13502" s="53" t="s">
        <v>20265</v>
      </c>
      <c r="E13502" s="55" t="s">
        <v>20264</v>
      </c>
      <c r="F13502" s="53" t="s">
        <v>1147</v>
      </c>
    </row>
    <row r="13503" spans="1:6" x14ac:dyDescent="0.2">
      <c r="A13503" s="202" t="s">
        <v>22083</v>
      </c>
      <c r="B13503" s="203">
        <v>3651.58</v>
      </c>
      <c r="D13503" s="53" t="s">
        <v>20266</v>
      </c>
      <c r="E13503" s="55" t="s">
        <v>20267</v>
      </c>
      <c r="F13503" s="53" t="s">
        <v>1147</v>
      </c>
    </row>
    <row r="13504" spans="1:6" x14ac:dyDescent="0.2">
      <c r="A13504" s="202" t="s">
        <v>22084</v>
      </c>
      <c r="B13504" s="203">
        <v>5040.9799999999996</v>
      </c>
      <c r="D13504" s="53" t="s">
        <v>20268</v>
      </c>
      <c r="E13504" s="55" t="s">
        <v>20267</v>
      </c>
      <c r="F13504" s="53" t="s">
        <v>1147</v>
      </c>
    </row>
    <row r="13505" spans="1:6" x14ac:dyDescent="0.2">
      <c r="A13505" s="202" t="s">
        <v>22086</v>
      </c>
      <c r="B13505" s="203">
        <v>5038.58</v>
      </c>
      <c r="D13505" s="53" t="s">
        <v>20269</v>
      </c>
      <c r="E13505" s="55" t="s">
        <v>20270</v>
      </c>
      <c r="F13505" s="53" t="s">
        <v>1147</v>
      </c>
    </row>
    <row r="13506" spans="1:6" x14ac:dyDescent="0.2">
      <c r="A13506" s="202" t="s">
        <v>22087</v>
      </c>
      <c r="B13506" s="203">
        <v>286.87</v>
      </c>
      <c r="D13506" s="53" t="s">
        <v>20271</v>
      </c>
      <c r="E13506" s="55" t="s">
        <v>20270</v>
      </c>
      <c r="F13506" s="53" t="s">
        <v>1147</v>
      </c>
    </row>
    <row r="13507" spans="1:6" x14ac:dyDescent="0.2">
      <c r="A13507" s="202" t="s">
        <v>22089</v>
      </c>
      <c r="B13507" s="203">
        <v>280.88</v>
      </c>
      <c r="D13507" s="53" t="s">
        <v>20272</v>
      </c>
      <c r="E13507" s="55" t="s">
        <v>20273</v>
      </c>
      <c r="F13507" s="53" t="s">
        <v>1147</v>
      </c>
    </row>
    <row r="13508" spans="1:6" x14ac:dyDescent="0.2">
      <c r="A13508" s="202" t="s">
        <v>22090</v>
      </c>
      <c r="B13508" s="203">
        <v>361.7</v>
      </c>
      <c r="D13508" s="53" t="s">
        <v>20274</v>
      </c>
      <c r="E13508" s="55" t="s">
        <v>20273</v>
      </c>
      <c r="F13508" s="53" t="s">
        <v>1147</v>
      </c>
    </row>
    <row r="13509" spans="1:6" x14ac:dyDescent="0.2">
      <c r="A13509" s="202" t="s">
        <v>22092</v>
      </c>
      <c r="B13509" s="203">
        <v>355.71</v>
      </c>
      <c r="D13509" s="53" t="s">
        <v>20275</v>
      </c>
      <c r="E13509" s="55" t="s">
        <v>20276</v>
      </c>
      <c r="F13509" s="53" t="s">
        <v>1147</v>
      </c>
    </row>
    <row r="13510" spans="1:6" x14ac:dyDescent="0.2">
      <c r="A13510" s="202" t="s">
        <v>22093</v>
      </c>
      <c r="B13510" s="203">
        <v>467.25</v>
      </c>
      <c r="D13510" s="53" t="s">
        <v>20277</v>
      </c>
      <c r="E13510" s="55" t="s">
        <v>20276</v>
      </c>
      <c r="F13510" s="53" t="s">
        <v>1147</v>
      </c>
    </row>
    <row r="13511" spans="1:6" x14ac:dyDescent="0.2">
      <c r="A13511" s="202" t="s">
        <v>22095</v>
      </c>
      <c r="B13511" s="203">
        <v>461.26</v>
      </c>
      <c r="D13511" s="53" t="s">
        <v>20278</v>
      </c>
      <c r="E13511" s="55" t="s">
        <v>20279</v>
      </c>
      <c r="F13511" s="53" t="s">
        <v>83</v>
      </c>
    </row>
    <row r="13512" spans="1:6" x14ac:dyDescent="0.2">
      <c r="A13512" s="202" t="s">
        <v>22096</v>
      </c>
      <c r="B13512" s="203">
        <v>128.05000000000001</v>
      </c>
      <c r="D13512" s="53" t="s">
        <v>20280</v>
      </c>
      <c r="E13512" s="55" t="s">
        <v>20279</v>
      </c>
      <c r="F13512" s="53" t="s">
        <v>83</v>
      </c>
    </row>
    <row r="13513" spans="1:6" x14ac:dyDescent="0.2">
      <c r="A13513" s="202" t="s">
        <v>22098</v>
      </c>
      <c r="B13513" s="203">
        <v>116.06</v>
      </c>
      <c r="D13513" s="53" t="s">
        <v>20281</v>
      </c>
      <c r="E13513" s="55" t="s">
        <v>20282</v>
      </c>
      <c r="F13513" s="53" t="s">
        <v>201</v>
      </c>
    </row>
    <row r="13514" spans="1:6" x14ac:dyDescent="0.2">
      <c r="A13514" s="202" t="s">
        <v>22099</v>
      </c>
      <c r="B13514" s="203">
        <v>161.16</v>
      </c>
      <c r="D13514" s="53" t="s">
        <v>20283</v>
      </c>
      <c r="E13514" s="55" t="s">
        <v>20282</v>
      </c>
      <c r="F13514" s="53" t="s">
        <v>201</v>
      </c>
    </row>
    <row r="13515" spans="1:6" x14ac:dyDescent="0.2">
      <c r="A13515" s="202" t="s">
        <v>22101</v>
      </c>
      <c r="B13515" s="203">
        <v>152.16999999999999</v>
      </c>
      <c r="D13515" s="53" t="s">
        <v>20284</v>
      </c>
      <c r="E13515" s="55" t="s">
        <v>20285</v>
      </c>
      <c r="F13515" s="53" t="s">
        <v>201</v>
      </c>
    </row>
    <row r="13516" spans="1:6" x14ac:dyDescent="0.2">
      <c r="A13516" s="202" t="s">
        <v>22102</v>
      </c>
      <c r="B13516" s="203">
        <v>249.25</v>
      </c>
      <c r="D13516" s="53" t="s">
        <v>20286</v>
      </c>
      <c r="E13516" s="55" t="s">
        <v>20285</v>
      </c>
      <c r="F13516" s="53" t="s">
        <v>201</v>
      </c>
    </row>
    <row r="13517" spans="1:6" x14ac:dyDescent="0.2">
      <c r="A13517" s="202" t="s">
        <v>22104</v>
      </c>
      <c r="B13517" s="203">
        <v>238.46</v>
      </c>
      <c r="D13517" s="53" t="s">
        <v>20287</v>
      </c>
      <c r="E13517" s="55" t="s">
        <v>20288</v>
      </c>
      <c r="F13517" s="53" t="s">
        <v>201</v>
      </c>
    </row>
    <row r="13518" spans="1:6" x14ac:dyDescent="0.2">
      <c r="A13518" s="202" t="s">
        <v>22105</v>
      </c>
      <c r="B13518" s="203">
        <v>288.89999999999998</v>
      </c>
      <c r="D13518" s="53" t="s">
        <v>20289</v>
      </c>
      <c r="E13518" s="55" t="s">
        <v>20288</v>
      </c>
      <c r="F13518" s="53" t="s">
        <v>201</v>
      </c>
    </row>
    <row r="13519" spans="1:6" x14ac:dyDescent="0.2">
      <c r="A13519" s="202" t="s">
        <v>22107</v>
      </c>
      <c r="B13519" s="203">
        <v>276.91000000000003</v>
      </c>
      <c r="D13519" s="53" t="s">
        <v>20290</v>
      </c>
      <c r="E13519" s="55" t="s">
        <v>20291</v>
      </c>
      <c r="F13519" s="53" t="s">
        <v>201</v>
      </c>
    </row>
    <row r="13520" spans="1:6" x14ac:dyDescent="0.2">
      <c r="A13520" s="202" t="s">
        <v>22108</v>
      </c>
      <c r="B13520" s="203">
        <v>2.3199999999999998</v>
      </c>
      <c r="D13520" s="53" t="s">
        <v>20292</v>
      </c>
      <c r="E13520" s="55" t="s">
        <v>20291</v>
      </c>
      <c r="F13520" s="53" t="s">
        <v>201</v>
      </c>
    </row>
    <row r="13521" spans="1:6" x14ac:dyDescent="0.2">
      <c r="A13521" s="202" t="s">
        <v>22110</v>
      </c>
      <c r="B13521" s="203">
        <v>2.14</v>
      </c>
      <c r="D13521" s="53" t="s">
        <v>20293</v>
      </c>
      <c r="E13521" s="55" t="s">
        <v>20294</v>
      </c>
      <c r="F13521" s="53" t="s">
        <v>83</v>
      </c>
    </row>
    <row r="13522" spans="1:6" x14ac:dyDescent="0.2">
      <c r="A13522" s="202" t="s">
        <v>22111</v>
      </c>
      <c r="B13522" s="203">
        <v>3.16</v>
      </c>
      <c r="D13522" s="53" t="s">
        <v>20295</v>
      </c>
      <c r="E13522" s="55" t="s">
        <v>20294</v>
      </c>
      <c r="F13522" s="53" t="s">
        <v>83</v>
      </c>
    </row>
    <row r="13523" spans="1:6" x14ac:dyDescent="0.2">
      <c r="A13523" s="202" t="s">
        <v>22113</v>
      </c>
      <c r="B13523" s="203">
        <v>2.92</v>
      </c>
      <c r="D13523" s="53" t="s">
        <v>20296</v>
      </c>
      <c r="E13523" s="55" t="s">
        <v>20297</v>
      </c>
      <c r="F13523" s="53" t="s">
        <v>83</v>
      </c>
    </row>
    <row r="13524" spans="1:6" x14ac:dyDescent="0.2">
      <c r="A13524" s="202" t="s">
        <v>22114</v>
      </c>
      <c r="B13524" s="203">
        <v>4.22</v>
      </c>
      <c r="D13524" s="53" t="s">
        <v>20298</v>
      </c>
      <c r="E13524" s="55" t="s">
        <v>20297</v>
      </c>
      <c r="F13524" s="53" t="s">
        <v>83</v>
      </c>
    </row>
    <row r="13525" spans="1:6" x14ac:dyDescent="0.2">
      <c r="A13525" s="202" t="s">
        <v>22116</v>
      </c>
      <c r="B13525" s="203">
        <v>3.92</v>
      </c>
      <c r="D13525" s="53" t="s">
        <v>20299</v>
      </c>
      <c r="E13525" s="55" t="s">
        <v>20300</v>
      </c>
      <c r="F13525" s="53" t="s">
        <v>83</v>
      </c>
    </row>
    <row r="13526" spans="1:6" x14ac:dyDescent="0.2">
      <c r="A13526" s="202" t="s">
        <v>22117</v>
      </c>
      <c r="B13526" s="203">
        <v>6.22</v>
      </c>
      <c r="D13526" s="53" t="s">
        <v>20301</v>
      </c>
      <c r="E13526" s="55" t="s">
        <v>20300</v>
      </c>
      <c r="F13526" s="53" t="s">
        <v>83</v>
      </c>
    </row>
    <row r="13527" spans="1:6" x14ac:dyDescent="0.2">
      <c r="A13527" s="202" t="s">
        <v>22119</v>
      </c>
      <c r="B13527" s="203">
        <v>5.86</v>
      </c>
      <c r="D13527" s="53" t="s">
        <v>20302</v>
      </c>
      <c r="E13527" s="55" t="s">
        <v>20303</v>
      </c>
      <c r="F13527" s="53" t="s">
        <v>83</v>
      </c>
    </row>
    <row r="13528" spans="1:6" x14ac:dyDescent="0.2">
      <c r="A13528" s="202" t="s">
        <v>22120</v>
      </c>
      <c r="B13528" s="203">
        <v>8.17</v>
      </c>
      <c r="D13528" s="53" t="s">
        <v>20304</v>
      </c>
      <c r="E13528" s="55" t="s">
        <v>20303</v>
      </c>
      <c r="F13528" s="53" t="s">
        <v>83</v>
      </c>
    </row>
    <row r="13529" spans="1:6" x14ac:dyDescent="0.2">
      <c r="A13529" s="202" t="s">
        <v>22122</v>
      </c>
      <c r="B13529" s="203">
        <v>7.75</v>
      </c>
      <c r="D13529" s="53" t="s">
        <v>20305</v>
      </c>
      <c r="E13529" s="55" t="s">
        <v>20306</v>
      </c>
      <c r="F13529" s="53" t="s">
        <v>83</v>
      </c>
    </row>
    <row r="13530" spans="1:6" x14ac:dyDescent="0.2">
      <c r="A13530" s="202" t="s">
        <v>22123</v>
      </c>
      <c r="B13530" s="203">
        <v>11.53</v>
      </c>
      <c r="D13530" s="53" t="s">
        <v>20307</v>
      </c>
      <c r="E13530" s="55" t="s">
        <v>20306</v>
      </c>
      <c r="F13530" s="53" t="s">
        <v>83</v>
      </c>
    </row>
    <row r="13531" spans="1:6" x14ac:dyDescent="0.2">
      <c r="A13531" s="202" t="s">
        <v>22125</v>
      </c>
      <c r="B13531" s="203">
        <v>11.05</v>
      </c>
      <c r="D13531" s="53" t="s">
        <v>20308</v>
      </c>
      <c r="E13531" s="55" t="s">
        <v>20309</v>
      </c>
      <c r="F13531" s="53" t="s">
        <v>83</v>
      </c>
    </row>
    <row r="13532" spans="1:6" x14ac:dyDescent="0.2">
      <c r="A13532" s="202" t="s">
        <v>22126</v>
      </c>
      <c r="B13532" s="203">
        <v>2.82</v>
      </c>
      <c r="D13532" s="53" t="s">
        <v>20310</v>
      </c>
      <c r="E13532" s="55" t="s">
        <v>20309</v>
      </c>
      <c r="F13532" s="53" t="s">
        <v>83</v>
      </c>
    </row>
    <row r="13533" spans="1:6" x14ac:dyDescent="0.2">
      <c r="A13533" s="202" t="s">
        <v>22128</v>
      </c>
      <c r="B13533" s="203">
        <v>2.58</v>
      </c>
      <c r="D13533" s="53" t="s">
        <v>20311</v>
      </c>
      <c r="E13533" s="55" t="s">
        <v>20312</v>
      </c>
      <c r="F13533" s="53" t="s">
        <v>83</v>
      </c>
    </row>
    <row r="13534" spans="1:6" x14ac:dyDescent="0.2">
      <c r="A13534" s="202" t="s">
        <v>22129</v>
      </c>
      <c r="B13534" s="203">
        <v>3.84</v>
      </c>
      <c r="D13534" s="53" t="s">
        <v>20313</v>
      </c>
      <c r="E13534" s="55" t="s">
        <v>20312</v>
      </c>
      <c r="F13534" s="53" t="s">
        <v>83</v>
      </c>
    </row>
    <row r="13535" spans="1:6" x14ac:dyDescent="0.2">
      <c r="A13535" s="202" t="s">
        <v>22131</v>
      </c>
      <c r="B13535" s="203">
        <v>3.54</v>
      </c>
      <c r="D13535" s="53" t="s">
        <v>20314</v>
      </c>
      <c r="E13535" s="55" t="s">
        <v>20315</v>
      </c>
      <c r="F13535" s="53" t="s">
        <v>83</v>
      </c>
    </row>
    <row r="13536" spans="1:6" x14ac:dyDescent="0.2">
      <c r="A13536" s="202" t="s">
        <v>22132</v>
      </c>
      <c r="B13536" s="203">
        <v>5.21</v>
      </c>
      <c r="D13536" s="53" t="s">
        <v>20316</v>
      </c>
      <c r="E13536" s="55" t="s">
        <v>20315</v>
      </c>
      <c r="F13536" s="53" t="s">
        <v>83</v>
      </c>
    </row>
    <row r="13537" spans="1:6" x14ac:dyDescent="0.2">
      <c r="A13537" s="202" t="s">
        <v>22134</v>
      </c>
      <c r="B13537" s="203">
        <v>4.8499999999999996</v>
      </c>
      <c r="D13537" s="53" t="s">
        <v>20317</v>
      </c>
      <c r="E13537" s="55" t="s">
        <v>20318</v>
      </c>
      <c r="F13537" s="53" t="s">
        <v>83</v>
      </c>
    </row>
    <row r="13538" spans="1:6" x14ac:dyDescent="0.2">
      <c r="A13538" s="202" t="s">
        <v>22135</v>
      </c>
      <c r="B13538" s="203">
        <v>6.8</v>
      </c>
      <c r="D13538" s="53" t="s">
        <v>20319</v>
      </c>
      <c r="E13538" s="55" t="s">
        <v>20318</v>
      </c>
      <c r="F13538" s="53" t="s">
        <v>83</v>
      </c>
    </row>
    <row r="13539" spans="1:6" x14ac:dyDescent="0.2">
      <c r="A13539" s="202" t="s">
        <v>22137</v>
      </c>
      <c r="B13539" s="203">
        <v>6.38</v>
      </c>
      <c r="D13539" s="53" t="s">
        <v>20320</v>
      </c>
      <c r="E13539" s="55" t="s">
        <v>20321</v>
      </c>
      <c r="F13539" s="53" t="s">
        <v>83</v>
      </c>
    </row>
    <row r="13540" spans="1:6" x14ac:dyDescent="0.2">
      <c r="A13540" s="202" t="s">
        <v>22138</v>
      </c>
      <c r="B13540" s="203">
        <v>9.7799999999999994</v>
      </c>
      <c r="D13540" s="53" t="s">
        <v>20322</v>
      </c>
      <c r="E13540" s="55" t="s">
        <v>20321</v>
      </c>
      <c r="F13540" s="53" t="s">
        <v>83</v>
      </c>
    </row>
    <row r="13541" spans="1:6" x14ac:dyDescent="0.2">
      <c r="A13541" s="202" t="s">
        <v>22140</v>
      </c>
      <c r="B13541" s="203">
        <v>9.31</v>
      </c>
      <c r="D13541" s="53" t="s">
        <v>20323</v>
      </c>
      <c r="E13541" s="55" t="s">
        <v>20324</v>
      </c>
      <c r="F13541" s="53" t="s">
        <v>83</v>
      </c>
    </row>
    <row r="13542" spans="1:6" x14ac:dyDescent="0.2">
      <c r="A13542" s="202" t="s">
        <v>22141</v>
      </c>
      <c r="B13542" s="203">
        <v>13.88</v>
      </c>
      <c r="D13542" s="53" t="s">
        <v>20325</v>
      </c>
      <c r="E13542" s="55" t="s">
        <v>20324</v>
      </c>
      <c r="F13542" s="53" t="s">
        <v>83</v>
      </c>
    </row>
    <row r="13543" spans="1:6" x14ac:dyDescent="0.2">
      <c r="A13543" s="202" t="s">
        <v>22143</v>
      </c>
      <c r="B13543" s="203">
        <v>13.34</v>
      </c>
      <c r="D13543" s="53" t="s">
        <v>20326</v>
      </c>
      <c r="E13543" s="55" t="s">
        <v>20327</v>
      </c>
      <c r="F13543" s="53" t="s">
        <v>83</v>
      </c>
    </row>
    <row r="13544" spans="1:6" x14ac:dyDescent="0.2">
      <c r="A13544" s="202" t="s">
        <v>22144</v>
      </c>
      <c r="B13544" s="203">
        <v>19.89</v>
      </c>
      <c r="D13544" s="53" t="s">
        <v>20328</v>
      </c>
      <c r="E13544" s="55" t="s">
        <v>20327</v>
      </c>
      <c r="F13544" s="53" t="s">
        <v>83</v>
      </c>
    </row>
    <row r="13545" spans="1:6" x14ac:dyDescent="0.2">
      <c r="A13545" s="202" t="s">
        <v>22146</v>
      </c>
      <c r="B13545" s="203">
        <v>19.29</v>
      </c>
      <c r="D13545" s="53" t="s">
        <v>20329</v>
      </c>
      <c r="E13545" s="55" t="s">
        <v>20330</v>
      </c>
      <c r="F13545" s="53" t="s">
        <v>83</v>
      </c>
    </row>
    <row r="13546" spans="1:6" x14ac:dyDescent="0.2">
      <c r="A13546" s="202" t="s">
        <v>22147</v>
      </c>
      <c r="B13546" s="203">
        <v>28.13</v>
      </c>
      <c r="D13546" s="53" t="s">
        <v>20331</v>
      </c>
      <c r="E13546" s="55" t="s">
        <v>20330</v>
      </c>
      <c r="F13546" s="53" t="s">
        <v>83</v>
      </c>
    </row>
    <row r="13547" spans="1:6" x14ac:dyDescent="0.2">
      <c r="A13547" s="202" t="s">
        <v>22149</v>
      </c>
      <c r="B13547" s="203">
        <v>27.23</v>
      </c>
      <c r="D13547" s="53" t="s">
        <v>20332</v>
      </c>
      <c r="E13547" s="55" t="s">
        <v>20333</v>
      </c>
      <c r="F13547" s="53" t="s">
        <v>83</v>
      </c>
    </row>
    <row r="13548" spans="1:6" x14ac:dyDescent="0.2">
      <c r="A13548" s="202" t="s">
        <v>22150</v>
      </c>
      <c r="B13548" s="203">
        <v>39.49</v>
      </c>
      <c r="D13548" s="53" t="s">
        <v>20334</v>
      </c>
      <c r="E13548" s="55" t="s">
        <v>20333</v>
      </c>
      <c r="F13548" s="53" t="s">
        <v>83</v>
      </c>
    </row>
    <row r="13549" spans="1:6" x14ac:dyDescent="0.2">
      <c r="A13549" s="202" t="s">
        <v>22152</v>
      </c>
      <c r="B13549" s="203">
        <v>38.29</v>
      </c>
      <c r="D13549" s="53" t="s">
        <v>20335</v>
      </c>
      <c r="E13549" s="55" t="s">
        <v>20336</v>
      </c>
      <c r="F13549" s="53" t="s">
        <v>83</v>
      </c>
    </row>
    <row r="13550" spans="1:6" x14ac:dyDescent="0.2">
      <c r="A13550" s="202" t="s">
        <v>22153</v>
      </c>
      <c r="B13550" s="203">
        <v>54.83</v>
      </c>
      <c r="D13550" s="53" t="s">
        <v>20337</v>
      </c>
      <c r="E13550" s="55" t="s">
        <v>20336</v>
      </c>
      <c r="F13550" s="53" t="s">
        <v>83</v>
      </c>
    </row>
    <row r="13551" spans="1:6" x14ac:dyDescent="0.2">
      <c r="A13551" s="202" t="s">
        <v>22155</v>
      </c>
      <c r="B13551" s="203">
        <v>53.33</v>
      </c>
      <c r="D13551" s="53" t="s">
        <v>20338</v>
      </c>
      <c r="E13551" s="55" t="s">
        <v>20339</v>
      </c>
      <c r="F13551" s="53" t="s">
        <v>83</v>
      </c>
    </row>
    <row r="13552" spans="1:6" x14ac:dyDescent="0.2">
      <c r="A13552" s="202" t="s">
        <v>22156</v>
      </c>
      <c r="B13552" s="203">
        <v>70.63</v>
      </c>
      <c r="D13552" s="53" t="s">
        <v>20340</v>
      </c>
      <c r="E13552" s="55" t="s">
        <v>20339</v>
      </c>
      <c r="F13552" s="53" t="s">
        <v>83</v>
      </c>
    </row>
    <row r="13553" spans="1:6" x14ac:dyDescent="0.2">
      <c r="A13553" s="202" t="s">
        <v>22158</v>
      </c>
      <c r="B13553" s="203">
        <v>68.83</v>
      </c>
      <c r="D13553" s="53" t="s">
        <v>20341</v>
      </c>
      <c r="E13553" s="55" t="s">
        <v>20342</v>
      </c>
      <c r="F13553" s="53" t="s">
        <v>83</v>
      </c>
    </row>
    <row r="13554" spans="1:6" x14ac:dyDescent="0.2">
      <c r="A13554" s="202" t="s">
        <v>22159</v>
      </c>
      <c r="B13554" s="203">
        <v>89.88</v>
      </c>
      <c r="D13554" s="53" t="s">
        <v>20343</v>
      </c>
      <c r="E13554" s="55" t="s">
        <v>20342</v>
      </c>
      <c r="F13554" s="53" t="s">
        <v>83</v>
      </c>
    </row>
    <row r="13555" spans="1:6" x14ac:dyDescent="0.2">
      <c r="A13555" s="202" t="s">
        <v>22161</v>
      </c>
      <c r="B13555" s="203">
        <v>87.78</v>
      </c>
      <c r="D13555" s="53" t="s">
        <v>20344</v>
      </c>
      <c r="E13555" s="55" t="s">
        <v>20345</v>
      </c>
      <c r="F13555" s="53" t="s">
        <v>83</v>
      </c>
    </row>
    <row r="13556" spans="1:6" x14ac:dyDescent="0.2">
      <c r="A13556" s="202" t="s">
        <v>22162</v>
      </c>
      <c r="B13556" s="203">
        <v>111.12</v>
      </c>
      <c r="D13556" s="53" t="s">
        <v>20346</v>
      </c>
      <c r="E13556" s="55" t="s">
        <v>20345</v>
      </c>
      <c r="F13556" s="53" t="s">
        <v>83</v>
      </c>
    </row>
    <row r="13557" spans="1:6" x14ac:dyDescent="0.2">
      <c r="A13557" s="202" t="s">
        <v>22164</v>
      </c>
      <c r="B13557" s="203">
        <v>108.72</v>
      </c>
      <c r="D13557" s="53" t="s">
        <v>20347</v>
      </c>
      <c r="E13557" s="55" t="s">
        <v>20348</v>
      </c>
      <c r="F13557" s="53" t="s">
        <v>83</v>
      </c>
    </row>
    <row r="13558" spans="1:6" x14ac:dyDescent="0.2">
      <c r="A13558" s="202" t="s">
        <v>22165</v>
      </c>
      <c r="B13558" s="203">
        <v>153.76</v>
      </c>
      <c r="D13558" s="53" t="s">
        <v>20349</v>
      </c>
      <c r="E13558" s="55" t="s">
        <v>20348</v>
      </c>
      <c r="F13558" s="53" t="s">
        <v>83</v>
      </c>
    </row>
    <row r="13559" spans="1:6" x14ac:dyDescent="0.2">
      <c r="A13559" s="202" t="s">
        <v>22167</v>
      </c>
      <c r="B13559" s="203">
        <v>151.07</v>
      </c>
      <c r="D13559" s="53" t="s">
        <v>20350</v>
      </c>
      <c r="E13559" s="55" t="s">
        <v>20351</v>
      </c>
      <c r="F13559" s="53" t="s">
        <v>83</v>
      </c>
    </row>
    <row r="13560" spans="1:6" x14ac:dyDescent="0.2">
      <c r="A13560" s="202" t="s">
        <v>22168</v>
      </c>
      <c r="B13560" s="203">
        <v>188.51</v>
      </c>
      <c r="D13560" s="53" t="s">
        <v>20352</v>
      </c>
      <c r="E13560" s="55" t="s">
        <v>20351</v>
      </c>
      <c r="F13560" s="53" t="s">
        <v>83</v>
      </c>
    </row>
    <row r="13561" spans="1:6" x14ac:dyDescent="0.2">
      <c r="A13561" s="202" t="s">
        <v>22170</v>
      </c>
      <c r="B13561" s="203">
        <v>185.51</v>
      </c>
      <c r="D13561" s="53" t="s">
        <v>20353</v>
      </c>
      <c r="E13561" s="55" t="s">
        <v>20354</v>
      </c>
      <c r="F13561" s="53" t="s">
        <v>83</v>
      </c>
    </row>
    <row r="13562" spans="1:6" x14ac:dyDescent="0.2">
      <c r="A13562" s="202" t="s">
        <v>22171</v>
      </c>
      <c r="B13562" s="203">
        <v>212.91</v>
      </c>
      <c r="D13562" s="53" t="s">
        <v>20355</v>
      </c>
      <c r="E13562" s="55" t="s">
        <v>20354</v>
      </c>
      <c r="F13562" s="53" t="s">
        <v>83</v>
      </c>
    </row>
    <row r="13563" spans="1:6" x14ac:dyDescent="0.2">
      <c r="A13563" s="202" t="s">
        <v>22173</v>
      </c>
      <c r="B13563" s="203">
        <v>209.61</v>
      </c>
      <c r="D13563" s="53" t="s">
        <v>20356</v>
      </c>
      <c r="E13563" s="55" t="s">
        <v>20357</v>
      </c>
      <c r="F13563" s="53" t="s">
        <v>83</v>
      </c>
    </row>
    <row r="13564" spans="1:6" x14ac:dyDescent="0.2">
      <c r="A13564" s="202" t="s">
        <v>22174</v>
      </c>
      <c r="B13564" s="203">
        <v>5.58</v>
      </c>
      <c r="D13564" s="53" t="s">
        <v>20358</v>
      </c>
      <c r="E13564" s="55" t="s">
        <v>20357</v>
      </c>
      <c r="F13564" s="53" t="s">
        <v>83</v>
      </c>
    </row>
    <row r="13565" spans="1:6" x14ac:dyDescent="0.2">
      <c r="A13565" s="202" t="s">
        <v>22176</v>
      </c>
      <c r="B13565" s="203">
        <v>5.28</v>
      </c>
      <c r="D13565" s="53" t="s">
        <v>20359</v>
      </c>
      <c r="E13565" s="55" t="s">
        <v>20360</v>
      </c>
      <c r="F13565" s="53" t="s">
        <v>83</v>
      </c>
    </row>
    <row r="13566" spans="1:6" x14ac:dyDescent="0.2">
      <c r="A13566" s="202" t="s">
        <v>22177</v>
      </c>
      <c r="B13566" s="203">
        <v>6.95</v>
      </c>
      <c r="D13566" s="53" t="s">
        <v>20361</v>
      </c>
      <c r="E13566" s="55" t="s">
        <v>20360</v>
      </c>
      <c r="F13566" s="53" t="s">
        <v>83</v>
      </c>
    </row>
    <row r="13567" spans="1:6" x14ac:dyDescent="0.2">
      <c r="A13567" s="202" t="s">
        <v>22179</v>
      </c>
      <c r="B13567" s="203">
        <v>6.65</v>
      </c>
      <c r="D13567" s="53" t="s">
        <v>20362</v>
      </c>
      <c r="E13567" s="55" t="s">
        <v>20363</v>
      </c>
      <c r="F13567" s="53" t="s">
        <v>83</v>
      </c>
    </row>
    <row r="13568" spans="1:6" x14ac:dyDescent="0.2">
      <c r="A13568" s="202" t="s">
        <v>22180</v>
      </c>
      <c r="B13568" s="203">
        <v>9.81</v>
      </c>
      <c r="D13568" s="53" t="s">
        <v>20364</v>
      </c>
      <c r="E13568" s="55" t="s">
        <v>20363</v>
      </c>
      <c r="F13568" s="53" t="s">
        <v>83</v>
      </c>
    </row>
    <row r="13569" spans="1:6" x14ac:dyDescent="0.2">
      <c r="A13569" s="202" t="s">
        <v>22182</v>
      </c>
      <c r="B13569" s="203">
        <v>9.4499999999999993</v>
      </c>
      <c r="D13569" s="53" t="s">
        <v>20365</v>
      </c>
      <c r="E13569" s="55" t="s">
        <v>20366</v>
      </c>
      <c r="F13569" s="53" t="s">
        <v>83</v>
      </c>
    </row>
    <row r="13570" spans="1:6" x14ac:dyDescent="0.2">
      <c r="A13570" s="202" t="s">
        <v>22183</v>
      </c>
      <c r="B13570" s="203">
        <v>12.84</v>
      </c>
      <c r="D13570" s="53" t="s">
        <v>20367</v>
      </c>
      <c r="E13570" s="55" t="s">
        <v>20366</v>
      </c>
      <c r="F13570" s="53" t="s">
        <v>83</v>
      </c>
    </row>
    <row r="13571" spans="1:6" x14ac:dyDescent="0.2">
      <c r="A13571" s="202" t="s">
        <v>22185</v>
      </c>
      <c r="B13571" s="203">
        <v>12.48</v>
      </c>
      <c r="D13571" s="53" t="s">
        <v>20368</v>
      </c>
      <c r="E13571" s="55" t="s">
        <v>20369</v>
      </c>
      <c r="F13571" s="53" t="s">
        <v>83</v>
      </c>
    </row>
    <row r="13572" spans="1:6" x14ac:dyDescent="0.2">
      <c r="A13572" s="202" t="s">
        <v>22186</v>
      </c>
      <c r="B13572" s="203">
        <v>19.54</v>
      </c>
      <c r="D13572" s="53" t="s">
        <v>20370</v>
      </c>
      <c r="E13572" s="55" t="s">
        <v>20369</v>
      </c>
      <c r="F13572" s="53" t="s">
        <v>83</v>
      </c>
    </row>
    <row r="13573" spans="1:6" x14ac:dyDescent="0.2">
      <c r="A13573" s="202" t="s">
        <v>22188</v>
      </c>
      <c r="B13573" s="203">
        <v>19.12</v>
      </c>
      <c r="D13573" s="53" t="s">
        <v>20371</v>
      </c>
      <c r="E13573" s="55" t="s">
        <v>20372</v>
      </c>
      <c r="F13573" s="53" t="s">
        <v>83</v>
      </c>
    </row>
    <row r="13574" spans="1:6" x14ac:dyDescent="0.2">
      <c r="A13574" s="202" t="s">
        <v>22189</v>
      </c>
      <c r="B13574" s="203">
        <v>27.41</v>
      </c>
      <c r="D13574" s="53" t="s">
        <v>20373</v>
      </c>
      <c r="E13574" s="55" t="s">
        <v>20372</v>
      </c>
      <c r="F13574" s="53" t="s">
        <v>83</v>
      </c>
    </row>
    <row r="13575" spans="1:6" x14ac:dyDescent="0.2">
      <c r="A13575" s="202" t="s">
        <v>22191</v>
      </c>
      <c r="B13575" s="203">
        <v>26.99</v>
      </c>
      <c r="D13575" s="53" t="s">
        <v>20374</v>
      </c>
      <c r="E13575" s="55" t="s">
        <v>20375</v>
      </c>
      <c r="F13575" s="53" t="s">
        <v>83</v>
      </c>
    </row>
    <row r="13576" spans="1:6" x14ac:dyDescent="0.2">
      <c r="A13576" s="202" t="s">
        <v>22192</v>
      </c>
      <c r="B13576" s="203">
        <v>42.19</v>
      </c>
      <c r="D13576" s="53" t="s">
        <v>20376</v>
      </c>
      <c r="E13576" s="55" t="s">
        <v>20375</v>
      </c>
      <c r="F13576" s="53" t="s">
        <v>83</v>
      </c>
    </row>
    <row r="13577" spans="1:6" x14ac:dyDescent="0.2">
      <c r="A13577" s="202" t="s">
        <v>22194</v>
      </c>
      <c r="B13577" s="203">
        <v>41.71</v>
      </c>
      <c r="D13577" s="53" t="s">
        <v>20377</v>
      </c>
      <c r="E13577" s="55" t="s">
        <v>20378</v>
      </c>
      <c r="F13577" s="53" t="s">
        <v>83</v>
      </c>
    </row>
    <row r="13578" spans="1:6" x14ac:dyDescent="0.2">
      <c r="A13578" s="202" t="s">
        <v>22195</v>
      </c>
      <c r="B13578" s="203">
        <v>59.83</v>
      </c>
      <c r="D13578" s="53" t="s">
        <v>20379</v>
      </c>
      <c r="E13578" s="55" t="s">
        <v>20378</v>
      </c>
      <c r="F13578" s="53" t="s">
        <v>83</v>
      </c>
    </row>
    <row r="13579" spans="1:6" x14ac:dyDescent="0.2">
      <c r="A13579" s="202" t="s">
        <v>22197</v>
      </c>
      <c r="B13579" s="203">
        <v>59.35</v>
      </c>
      <c r="D13579" s="53" t="s">
        <v>20380</v>
      </c>
      <c r="E13579" s="55" t="s">
        <v>20381</v>
      </c>
      <c r="F13579" s="53" t="s">
        <v>83</v>
      </c>
    </row>
    <row r="13580" spans="1:6" x14ac:dyDescent="0.2">
      <c r="A13580" s="202" t="s">
        <v>22198</v>
      </c>
      <c r="B13580" s="203">
        <v>3.19</v>
      </c>
      <c r="D13580" s="53" t="s">
        <v>20382</v>
      </c>
      <c r="E13580" s="55" t="s">
        <v>20381</v>
      </c>
      <c r="F13580" s="53" t="s">
        <v>83</v>
      </c>
    </row>
    <row r="13581" spans="1:6" x14ac:dyDescent="0.2">
      <c r="A13581" s="202" t="s">
        <v>22200</v>
      </c>
      <c r="B13581" s="203">
        <v>2.95</v>
      </c>
      <c r="D13581" s="53" t="s">
        <v>20383</v>
      </c>
      <c r="E13581" s="55" t="s">
        <v>20384</v>
      </c>
      <c r="F13581" s="53" t="s">
        <v>83</v>
      </c>
    </row>
    <row r="13582" spans="1:6" x14ac:dyDescent="0.2">
      <c r="A13582" s="202" t="s">
        <v>22201</v>
      </c>
      <c r="B13582" s="203">
        <v>4.32</v>
      </c>
      <c r="D13582" s="53" t="s">
        <v>20385</v>
      </c>
      <c r="E13582" s="55" t="s">
        <v>20384</v>
      </c>
      <c r="F13582" s="53" t="s">
        <v>83</v>
      </c>
    </row>
    <row r="13583" spans="1:6" x14ac:dyDescent="0.2">
      <c r="A13583" s="202" t="s">
        <v>22203</v>
      </c>
      <c r="B13583" s="203">
        <v>4.0199999999999996</v>
      </c>
      <c r="D13583" s="53" t="s">
        <v>20386</v>
      </c>
      <c r="E13583" s="55" t="s">
        <v>20387</v>
      </c>
      <c r="F13583" s="53" t="s">
        <v>83</v>
      </c>
    </row>
    <row r="13584" spans="1:6" x14ac:dyDescent="0.2">
      <c r="A13584" s="202" t="s">
        <v>22204</v>
      </c>
      <c r="B13584" s="203">
        <v>5.75</v>
      </c>
      <c r="D13584" s="53" t="s">
        <v>20388</v>
      </c>
      <c r="E13584" s="55" t="s">
        <v>20387</v>
      </c>
      <c r="F13584" s="53" t="s">
        <v>83</v>
      </c>
    </row>
    <row r="13585" spans="1:6" x14ac:dyDescent="0.2">
      <c r="A13585" s="202" t="s">
        <v>22206</v>
      </c>
      <c r="B13585" s="203">
        <v>5.39</v>
      </c>
      <c r="D13585" s="53" t="s">
        <v>20389</v>
      </c>
      <c r="E13585" s="55" t="s">
        <v>20390</v>
      </c>
      <c r="F13585" s="53" t="s">
        <v>83</v>
      </c>
    </row>
    <row r="13586" spans="1:6" x14ac:dyDescent="0.2">
      <c r="A13586" s="202" t="s">
        <v>22207</v>
      </c>
      <c r="B13586" s="203">
        <v>7.51</v>
      </c>
      <c r="D13586" s="53" t="s">
        <v>20391</v>
      </c>
      <c r="E13586" s="55" t="s">
        <v>20390</v>
      </c>
      <c r="F13586" s="53" t="s">
        <v>83</v>
      </c>
    </row>
    <row r="13587" spans="1:6" x14ac:dyDescent="0.2">
      <c r="A13587" s="202" t="s">
        <v>22209</v>
      </c>
      <c r="B13587" s="203">
        <v>7.09</v>
      </c>
      <c r="D13587" s="53" t="s">
        <v>20392</v>
      </c>
      <c r="E13587" s="55" t="s">
        <v>20393</v>
      </c>
      <c r="F13587" s="53" t="s">
        <v>83</v>
      </c>
    </row>
    <row r="13588" spans="1:6" x14ac:dyDescent="0.2">
      <c r="A13588" s="202" t="s">
        <v>22210</v>
      </c>
      <c r="B13588" s="203">
        <v>10.76</v>
      </c>
      <c r="D13588" s="53" t="s">
        <v>20394</v>
      </c>
      <c r="E13588" s="55" t="s">
        <v>20393</v>
      </c>
      <c r="F13588" s="53" t="s">
        <v>83</v>
      </c>
    </row>
    <row r="13589" spans="1:6" x14ac:dyDescent="0.2">
      <c r="A13589" s="202" t="s">
        <v>22212</v>
      </c>
      <c r="B13589" s="203">
        <v>10.28</v>
      </c>
      <c r="D13589" s="53" t="s">
        <v>20395</v>
      </c>
      <c r="E13589" s="55" t="s">
        <v>20396</v>
      </c>
      <c r="F13589" s="53" t="s">
        <v>83</v>
      </c>
    </row>
    <row r="13590" spans="1:6" x14ac:dyDescent="0.2">
      <c r="A13590" s="202" t="s">
        <v>22213</v>
      </c>
      <c r="B13590" s="203">
        <v>14.62</v>
      </c>
      <c r="D13590" s="53" t="s">
        <v>20397</v>
      </c>
      <c r="E13590" s="55" t="s">
        <v>20396</v>
      </c>
      <c r="F13590" s="53" t="s">
        <v>83</v>
      </c>
    </row>
    <row r="13591" spans="1:6" x14ac:dyDescent="0.2">
      <c r="A13591" s="202" t="s">
        <v>22215</v>
      </c>
      <c r="B13591" s="203">
        <v>14.08</v>
      </c>
      <c r="D13591" s="53" t="s">
        <v>20398</v>
      </c>
      <c r="E13591" s="55" t="s">
        <v>20399</v>
      </c>
      <c r="F13591" s="53" t="s">
        <v>83</v>
      </c>
    </row>
    <row r="13592" spans="1:6" x14ac:dyDescent="0.2">
      <c r="A13592" s="202" t="s">
        <v>22216</v>
      </c>
      <c r="B13592" s="203">
        <v>20.79</v>
      </c>
      <c r="D13592" s="53" t="s">
        <v>20400</v>
      </c>
      <c r="E13592" s="55" t="s">
        <v>20399</v>
      </c>
      <c r="F13592" s="53" t="s">
        <v>83</v>
      </c>
    </row>
    <row r="13593" spans="1:6" x14ac:dyDescent="0.2">
      <c r="A13593" s="202" t="s">
        <v>22218</v>
      </c>
      <c r="B13593" s="203">
        <v>20.2</v>
      </c>
      <c r="D13593" s="53" t="s">
        <v>20401</v>
      </c>
      <c r="E13593" s="55" t="s">
        <v>20402</v>
      </c>
      <c r="F13593" s="53" t="s">
        <v>83</v>
      </c>
    </row>
    <row r="13594" spans="1:6" x14ac:dyDescent="0.2">
      <c r="A13594" s="202" t="s">
        <v>22219</v>
      </c>
      <c r="B13594" s="203">
        <v>29.27</v>
      </c>
      <c r="D13594" s="53" t="s">
        <v>20403</v>
      </c>
      <c r="E13594" s="55" t="s">
        <v>20402</v>
      </c>
      <c r="F13594" s="53" t="s">
        <v>83</v>
      </c>
    </row>
    <row r="13595" spans="1:6" x14ac:dyDescent="0.2">
      <c r="A13595" s="202" t="s">
        <v>22221</v>
      </c>
      <c r="B13595" s="203">
        <v>28.37</v>
      </c>
      <c r="D13595" s="53" t="s">
        <v>20404</v>
      </c>
      <c r="E13595" s="55" t="s">
        <v>20405</v>
      </c>
      <c r="F13595" s="53" t="s">
        <v>83</v>
      </c>
    </row>
    <row r="13596" spans="1:6" x14ac:dyDescent="0.2">
      <c r="A13596" s="202" t="s">
        <v>22222</v>
      </c>
      <c r="B13596" s="203">
        <v>40.69</v>
      </c>
      <c r="D13596" s="53" t="s">
        <v>20406</v>
      </c>
      <c r="E13596" s="55" t="s">
        <v>20405</v>
      </c>
      <c r="F13596" s="53" t="s">
        <v>83</v>
      </c>
    </row>
    <row r="13597" spans="1:6" x14ac:dyDescent="0.2">
      <c r="A13597" s="202" t="s">
        <v>22224</v>
      </c>
      <c r="B13597" s="203">
        <v>39.49</v>
      </c>
      <c r="D13597" s="53" t="s">
        <v>20407</v>
      </c>
      <c r="E13597" s="55" t="s">
        <v>20408</v>
      </c>
      <c r="F13597" s="53" t="s">
        <v>83</v>
      </c>
    </row>
    <row r="13598" spans="1:6" x14ac:dyDescent="0.2">
      <c r="A13598" s="202" t="s">
        <v>22225</v>
      </c>
      <c r="B13598" s="203">
        <v>56.35</v>
      </c>
      <c r="D13598" s="53" t="s">
        <v>20409</v>
      </c>
      <c r="E13598" s="55" t="s">
        <v>20408</v>
      </c>
      <c r="F13598" s="53" t="s">
        <v>83</v>
      </c>
    </row>
    <row r="13599" spans="1:6" x14ac:dyDescent="0.2">
      <c r="A13599" s="202" t="s">
        <v>22227</v>
      </c>
      <c r="B13599" s="203">
        <v>54.85</v>
      </c>
      <c r="D13599" s="53" t="s">
        <v>20410</v>
      </c>
      <c r="E13599" s="55" t="s">
        <v>20411</v>
      </c>
      <c r="F13599" s="53" t="s">
        <v>83</v>
      </c>
    </row>
    <row r="13600" spans="1:6" x14ac:dyDescent="0.2">
      <c r="A13600" s="202" t="s">
        <v>22228</v>
      </c>
      <c r="B13600" s="203">
        <v>72.290000000000006</v>
      </c>
      <c r="D13600" s="53" t="s">
        <v>20412</v>
      </c>
      <c r="E13600" s="55" t="s">
        <v>20411</v>
      </c>
      <c r="F13600" s="53" t="s">
        <v>83</v>
      </c>
    </row>
    <row r="13601" spans="1:6" x14ac:dyDescent="0.2">
      <c r="A13601" s="202" t="s">
        <v>22230</v>
      </c>
      <c r="B13601" s="203">
        <v>70.489999999999995</v>
      </c>
      <c r="D13601" s="53" t="s">
        <v>20413</v>
      </c>
      <c r="E13601" s="55" t="s">
        <v>20414</v>
      </c>
      <c r="F13601" s="53" t="s">
        <v>83</v>
      </c>
    </row>
    <row r="13602" spans="1:6" x14ac:dyDescent="0.2">
      <c r="A13602" s="202" t="s">
        <v>22231</v>
      </c>
      <c r="B13602" s="203">
        <v>91.82</v>
      </c>
      <c r="D13602" s="53" t="s">
        <v>20415</v>
      </c>
      <c r="E13602" s="55" t="s">
        <v>20414</v>
      </c>
      <c r="F13602" s="53" t="s">
        <v>83</v>
      </c>
    </row>
    <row r="13603" spans="1:6" x14ac:dyDescent="0.2">
      <c r="A13603" s="202" t="s">
        <v>22233</v>
      </c>
      <c r="B13603" s="203">
        <v>89.72</v>
      </c>
      <c r="D13603" s="53" t="s">
        <v>20416</v>
      </c>
      <c r="E13603" s="55" t="s">
        <v>20417</v>
      </c>
      <c r="F13603" s="53" t="s">
        <v>83</v>
      </c>
    </row>
    <row r="13604" spans="1:6" x14ac:dyDescent="0.2">
      <c r="A13604" s="202" t="s">
        <v>22234</v>
      </c>
      <c r="B13604" s="203">
        <v>113.04</v>
      </c>
      <c r="D13604" s="53" t="s">
        <v>20418</v>
      </c>
      <c r="E13604" s="55" t="s">
        <v>20417</v>
      </c>
      <c r="F13604" s="53" t="s">
        <v>83</v>
      </c>
    </row>
    <row r="13605" spans="1:6" x14ac:dyDescent="0.2">
      <c r="A13605" s="202" t="s">
        <v>22236</v>
      </c>
      <c r="B13605" s="203">
        <v>110.64</v>
      </c>
      <c r="D13605" s="53" t="s">
        <v>20419</v>
      </c>
      <c r="E13605" s="55" t="s">
        <v>20420</v>
      </c>
      <c r="F13605" s="53" t="s">
        <v>83</v>
      </c>
    </row>
    <row r="13606" spans="1:6" x14ac:dyDescent="0.2">
      <c r="A13606" s="202" t="s">
        <v>22237</v>
      </c>
      <c r="B13606" s="203">
        <v>136.22</v>
      </c>
      <c r="D13606" s="53" t="s">
        <v>20421</v>
      </c>
      <c r="E13606" s="55" t="s">
        <v>20420</v>
      </c>
      <c r="F13606" s="53" t="s">
        <v>83</v>
      </c>
    </row>
    <row r="13607" spans="1:6" x14ac:dyDescent="0.2">
      <c r="A13607" s="202" t="s">
        <v>22239</v>
      </c>
      <c r="B13607" s="203">
        <v>133.52000000000001</v>
      </c>
      <c r="D13607" s="53" t="s">
        <v>20422</v>
      </c>
      <c r="E13607" s="55" t="s">
        <v>20423</v>
      </c>
      <c r="F13607" s="53" t="s">
        <v>83</v>
      </c>
    </row>
    <row r="13608" spans="1:6" x14ac:dyDescent="0.2">
      <c r="A13608" s="202" t="s">
        <v>22240</v>
      </c>
      <c r="B13608" s="203">
        <v>174.78</v>
      </c>
      <c r="D13608" s="53" t="s">
        <v>20424</v>
      </c>
      <c r="E13608" s="55" t="s">
        <v>20423</v>
      </c>
      <c r="F13608" s="53" t="s">
        <v>83</v>
      </c>
    </row>
    <row r="13609" spans="1:6" x14ac:dyDescent="0.2">
      <c r="A13609" s="202" t="s">
        <v>22242</v>
      </c>
      <c r="B13609" s="203">
        <v>171.78</v>
      </c>
      <c r="D13609" s="53" t="s">
        <v>20425</v>
      </c>
      <c r="E13609" s="55" t="s">
        <v>20426</v>
      </c>
      <c r="F13609" s="53" t="s">
        <v>83</v>
      </c>
    </row>
    <row r="13610" spans="1:6" x14ac:dyDescent="0.2">
      <c r="A13610" s="202" t="s">
        <v>22243</v>
      </c>
      <c r="B13610" s="203">
        <v>3.07</v>
      </c>
      <c r="D13610" s="53" t="s">
        <v>20427</v>
      </c>
      <c r="E13610" s="55" t="s">
        <v>20426</v>
      </c>
      <c r="F13610" s="53" t="s">
        <v>83</v>
      </c>
    </row>
    <row r="13611" spans="1:6" x14ac:dyDescent="0.2">
      <c r="A13611" s="202" t="s">
        <v>22245</v>
      </c>
      <c r="B13611" s="203">
        <v>2.83</v>
      </c>
      <c r="D13611" s="53" t="s">
        <v>20428</v>
      </c>
      <c r="E13611" s="55" t="s">
        <v>20429</v>
      </c>
      <c r="F13611" s="53" t="s">
        <v>83</v>
      </c>
    </row>
    <row r="13612" spans="1:6" x14ac:dyDescent="0.2">
      <c r="A13612" s="202" t="s">
        <v>22246</v>
      </c>
      <c r="B13612" s="203">
        <v>4.1399999999999997</v>
      </c>
      <c r="D13612" s="53" t="s">
        <v>20430</v>
      </c>
      <c r="E13612" s="55" t="s">
        <v>20429</v>
      </c>
      <c r="F13612" s="53" t="s">
        <v>83</v>
      </c>
    </row>
    <row r="13613" spans="1:6" x14ac:dyDescent="0.2">
      <c r="A13613" s="202" t="s">
        <v>22248</v>
      </c>
      <c r="B13613" s="203">
        <v>3.84</v>
      </c>
      <c r="D13613" s="53" t="s">
        <v>20431</v>
      </c>
      <c r="E13613" s="55" t="s">
        <v>20432</v>
      </c>
      <c r="F13613" s="53" t="s">
        <v>83</v>
      </c>
    </row>
    <row r="13614" spans="1:6" x14ac:dyDescent="0.2">
      <c r="A13614" s="202" t="s">
        <v>22249</v>
      </c>
      <c r="B13614" s="203">
        <v>5.65</v>
      </c>
      <c r="D13614" s="53" t="s">
        <v>20433</v>
      </c>
      <c r="E13614" s="55" t="s">
        <v>20432</v>
      </c>
      <c r="F13614" s="53" t="s">
        <v>83</v>
      </c>
    </row>
    <row r="13615" spans="1:6" x14ac:dyDescent="0.2">
      <c r="A13615" s="202" t="s">
        <v>22251</v>
      </c>
      <c r="B13615" s="203">
        <v>5.29</v>
      </c>
      <c r="D13615" s="53" t="s">
        <v>20434</v>
      </c>
      <c r="E13615" s="55" t="s">
        <v>20435</v>
      </c>
      <c r="F13615" s="53" t="s">
        <v>83</v>
      </c>
    </row>
    <row r="13616" spans="1:6" x14ac:dyDescent="0.2">
      <c r="A13616" s="202" t="s">
        <v>22252</v>
      </c>
      <c r="B13616" s="203">
        <v>7.38</v>
      </c>
      <c r="D13616" s="53" t="s">
        <v>20436</v>
      </c>
      <c r="E13616" s="55" t="s">
        <v>20435</v>
      </c>
      <c r="F13616" s="53" t="s">
        <v>83</v>
      </c>
    </row>
    <row r="13617" spans="1:6" x14ac:dyDescent="0.2">
      <c r="A13617" s="202" t="s">
        <v>22254</v>
      </c>
      <c r="B13617" s="203">
        <v>6.96</v>
      </c>
      <c r="D13617" s="53" t="s">
        <v>20437</v>
      </c>
      <c r="E13617" s="55" t="s">
        <v>20438</v>
      </c>
      <c r="F13617" s="53" t="s">
        <v>83</v>
      </c>
    </row>
    <row r="13618" spans="1:6" x14ac:dyDescent="0.2">
      <c r="A13618" s="202" t="s">
        <v>22255</v>
      </c>
      <c r="B13618" s="203">
        <v>10.050000000000001</v>
      </c>
      <c r="D13618" s="53" t="s">
        <v>20439</v>
      </c>
      <c r="E13618" s="55" t="s">
        <v>20438</v>
      </c>
      <c r="F13618" s="53" t="s">
        <v>83</v>
      </c>
    </row>
    <row r="13619" spans="1:6" x14ac:dyDescent="0.2">
      <c r="A13619" s="202" t="s">
        <v>22257</v>
      </c>
      <c r="B13619" s="203">
        <v>9.57</v>
      </c>
      <c r="D13619" s="53" t="s">
        <v>20440</v>
      </c>
      <c r="E13619" s="55" t="s">
        <v>20441</v>
      </c>
      <c r="F13619" s="53" t="s">
        <v>83</v>
      </c>
    </row>
    <row r="13620" spans="1:6" x14ac:dyDescent="0.2">
      <c r="A13620" s="202" t="s">
        <v>22258</v>
      </c>
      <c r="B13620" s="203">
        <v>14.38</v>
      </c>
      <c r="D13620" s="53" t="s">
        <v>20442</v>
      </c>
      <c r="E13620" s="55" t="s">
        <v>20441</v>
      </c>
      <c r="F13620" s="53" t="s">
        <v>83</v>
      </c>
    </row>
    <row r="13621" spans="1:6" x14ac:dyDescent="0.2">
      <c r="A13621" s="202" t="s">
        <v>22260</v>
      </c>
      <c r="B13621" s="203">
        <v>13.84</v>
      </c>
      <c r="D13621" s="53" t="s">
        <v>20443</v>
      </c>
      <c r="E13621" s="55" t="s">
        <v>20444</v>
      </c>
      <c r="F13621" s="53" t="s">
        <v>83</v>
      </c>
    </row>
    <row r="13622" spans="1:6" x14ac:dyDescent="0.2">
      <c r="A13622" s="202" t="s">
        <v>22261</v>
      </c>
      <c r="B13622" s="203">
        <v>20.43</v>
      </c>
      <c r="D13622" s="53" t="s">
        <v>20445</v>
      </c>
      <c r="E13622" s="55" t="s">
        <v>20444</v>
      </c>
      <c r="F13622" s="53" t="s">
        <v>83</v>
      </c>
    </row>
    <row r="13623" spans="1:6" x14ac:dyDescent="0.2">
      <c r="A13623" s="202" t="s">
        <v>22263</v>
      </c>
      <c r="B13623" s="203">
        <v>19.829999999999998</v>
      </c>
      <c r="D13623" s="53" t="s">
        <v>20446</v>
      </c>
      <c r="E13623" s="55" t="s">
        <v>20447</v>
      </c>
      <c r="F13623" s="53" t="s">
        <v>83</v>
      </c>
    </row>
    <row r="13624" spans="1:6" x14ac:dyDescent="0.2">
      <c r="A13624" s="202" t="s">
        <v>22264</v>
      </c>
      <c r="B13624" s="203">
        <v>28.73</v>
      </c>
      <c r="D13624" s="53" t="s">
        <v>20448</v>
      </c>
      <c r="E13624" s="55" t="s">
        <v>20447</v>
      </c>
      <c r="F13624" s="53" t="s">
        <v>83</v>
      </c>
    </row>
    <row r="13625" spans="1:6" x14ac:dyDescent="0.2">
      <c r="A13625" s="202" t="s">
        <v>22266</v>
      </c>
      <c r="B13625" s="203">
        <v>27.83</v>
      </c>
      <c r="D13625" s="53" t="s">
        <v>20449</v>
      </c>
      <c r="E13625" s="55" t="s">
        <v>20450</v>
      </c>
      <c r="F13625" s="53" t="s">
        <v>83</v>
      </c>
    </row>
    <row r="13626" spans="1:6" x14ac:dyDescent="0.2">
      <c r="A13626" s="202" t="s">
        <v>22267</v>
      </c>
      <c r="B13626" s="203">
        <v>39.799999999999997</v>
      </c>
      <c r="D13626" s="53" t="s">
        <v>20451</v>
      </c>
      <c r="E13626" s="55" t="s">
        <v>20450</v>
      </c>
      <c r="F13626" s="53" t="s">
        <v>83</v>
      </c>
    </row>
    <row r="13627" spans="1:6" x14ac:dyDescent="0.2">
      <c r="A13627" s="202" t="s">
        <v>22269</v>
      </c>
      <c r="B13627" s="203">
        <v>38.6</v>
      </c>
      <c r="D13627" s="53" t="s">
        <v>20452</v>
      </c>
      <c r="E13627" s="55" t="s">
        <v>20453</v>
      </c>
      <c r="F13627" s="53" t="s">
        <v>83</v>
      </c>
    </row>
    <row r="13628" spans="1:6" x14ac:dyDescent="0.2">
      <c r="A13628" s="202" t="s">
        <v>22270</v>
      </c>
      <c r="B13628" s="203">
        <v>55.51</v>
      </c>
      <c r="D13628" s="53" t="s">
        <v>20454</v>
      </c>
      <c r="E13628" s="55" t="s">
        <v>20453</v>
      </c>
      <c r="F13628" s="53" t="s">
        <v>83</v>
      </c>
    </row>
    <row r="13629" spans="1:6" x14ac:dyDescent="0.2">
      <c r="A13629" s="202" t="s">
        <v>22272</v>
      </c>
      <c r="B13629" s="203">
        <v>54.01</v>
      </c>
      <c r="D13629" s="53" t="s">
        <v>20455</v>
      </c>
      <c r="E13629" s="55" t="s">
        <v>20456</v>
      </c>
      <c r="F13629" s="53" t="s">
        <v>83</v>
      </c>
    </row>
    <row r="13630" spans="1:6" x14ac:dyDescent="0.2">
      <c r="A13630" s="202" t="s">
        <v>22273</v>
      </c>
      <c r="B13630" s="203">
        <v>70.650000000000006</v>
      </c>
      <c r="D13630" s="53" t="s">
        <v>20457</v>
      </c>
      <c r="E13630" s="55" t="s">
        <v>20456</v>
      </c>
      <c r="F13630" s="53" t="s">
        <v>83</v>
      </c>
    </row>
    <row r="13631" spans="1:6" x14ac:dyDescent="0.2">
      <c r="A13631" s="202" t="s">
        <v>22275</v>
      </c>
      <c r="B13631" s="203">
        <v>68.849999999999994</v>
      </c>
      <c r="D13631" s="53" t="s">
        <v>20458</v>
      </c>
      <c r="E13631" s="55" t="s">
        <v>20459</v>
      </c>
      <c r="F13631" s="53" t="s">
        <v>83</v>
      </c>
    </row>
    <row r="13632" spans="1:6" x14ac:dyDescent="0.2">
      <c r="A13632" s="202" t="s">
        <v>22276</v>
      </c>
      <c r="B13632" s="203">
        <v>88.85</v>
      </c>
      <c r="D13632" s="53" t="s">
        <v>20460</v>
      </c>
      <c r="E13632" s="55" t="s">
        <v>20459</v>
      </c>
      <c r="F13632" s="53" t="s">
        <v>83</v>
      </c>
    </row>
    <row r="13633" spans="1:6" x14ac:dyDescent="0.2">
      <c r="A13633" s="202" t="s">
        <v>22278</v>
      </c>
      <c r="B13633" s="203">
        <v>86.76</v>
      </c>
      <c r="D13633" s="53" t="s">
        <v>20461</v>
      </c>
      <c r="E13633" s="55" t="s">
        <v>20462</v>
      </c>
      <c r="F13633" s="53" t="s">
        <v>83</v>
      </c>
    </row>
    <row r="13634" spans="1:6" x14ac:dyDescent="0.2">
      <c r="A13634" s="202" t="s">
        <v>22279</v>
      </c>
      <c r="B13634" s="203">
        <v>109.4</v>
      </c>
      <c r="D13634" s="53" t="s">
        <v>20463</v>
      </c>
      <c r="E13634" s="55" t="s">
        <v>20462</v>
      </c>
      <c r="F13634" s="53" t="s">
        <v>83</v>
      </c>
    </row>
    <row r="13635" spans="1:6" x14ac:dyDescent="0.2">
      <c r="A13635" s="202" t="s">
        <v>22281</v>
      </c>
      <c r="B13635" s="203">
        <v>107</v>
      </c>
      <c r="D13635" s="53" t="s">
        <v>20464</v>
      </c>
      <c r="E13635" s="55" t="s">
        <v>20465</v>
      </c>
      <c r="F13635" s="53" t="s">
        <v>201</v>
      </c>
    </row>
    <row r="13636" spans="1:6" x14ac:dyDescent="0.2">
      <c r="A13636" s="202" t="s">
        <v>22282</v>
      </c>
      <c r="B13636" s="203">
        <v>131.53</v>
      </c>
      <c r="D13636" s="53" t="s">
        <v>20466</v>
      </c>
      <c r="E13636" s="55" t="s">
        <v>20465</v>
      </c>
      <c r="F13636" s="53" t="s">
        <v>201</v>
      </c>
    </row>
    <row r="13637" spans="1:6" x14ac:dyDescent="0.2">
      <c r="A13637" s="202" t="s">
        <v>22284</v>
      </c>
      <c r="B13637" s="203">
        <v>128.84</v>
      </c>
      <c r="D13637" s="53" t="s">
        <v>20467</v>
      </c>
      <c r="E13637" s="55" t="s">
        <v>20468</v>
      </c>
      <c r="F13637" s="53" t="s">
        <v>83</v>
      </c>
    </row>
    <row r="13638" spans="1:6" x14ac:dyDescent="0.2">
      <c r="A13638" s="202" t="s">
        <v>22285</v>
      </c>
      <c r="B13638" s="203">
        <v>169.44</v>
      </c>
      <c r="D13638" s="53" t="s">
        <v>20469</v>
      </c>
      <c r="E13638" s="55" t="s">
        <v>20468</v>
      </c>
      <c r="F13638" s="53" t="s">
        <v>83</v>
      </c>
    </row>
    <row r="13639" spans="1:6" x14ac:dyDescent="0.2">
      <c r="A13639" s="202" t="s">
        <v>22287</v>
      </c>
      <c r="B13639" s="203">
        <v>166.44</v>
      </c>
      <c r="D13639" s="53" t="s">
        <v>20470</v>
      </c>
      <c r="E13639" s="55" t="s">
        <v>20471</v>
      </c>
      <c r="F13639" s="53" t="s">
        <v>201</v>
      </c>
    </row>
    <row r="13640" spans="1:6" x14ac:dyDescent="0.2">
      <c r="A13640" s="202" t="s">
        <v>22288</v>
      </c>
      <c r="B13640" s="203">
        <v>207.77</v>
      </c>
      <c r="D13640" s="53" t="s">
        <v>20472</v>
      </c>
      <c r="E13640" s="55" t="s">
        <v>20471</v>
      </c>
      <c r="F13640" s="53" t="s">
        <v>201</v>
      </c>
    </row>
    <row r="13641" spans="1:6" x14ac:dyDescent="0.2">
      <c r="A13641" s="202" t="s">
        <v>22290</v>
      </c>
      <c r="B13641" s="203">
        <v>204.47</v>
      </c>
      <c r="D13641" s="53" t="s">
        <v>20473</v>
      </c>
      <c r="E13641" s="55" t="s">
        <v>20474</v>
      </c>
      <c r="F13641" s="53" t="s">
        <v>83</v>
      </c>
    </row>
    <row r="13642" spans="1:6" x14ac:dyDescent="0.2">
      <c r="A13642" s="202" t="s">
        <v>22291</v>
      </c>
      <c r="B13642" s="203">
        <v>4.33</v>
      </c>
      <c r="D13642" s="53" t="s">
        <v>20475</v>
      </c>
      <c r="E13642" s="55" t="s">
        <v>20474</v>
      </c>
      <c r="F13642" s="53" t="s">
        <v>83</v>
      </c>
    </row>
    <row r="13643" spans="1:6" x14ac:dyDescent="0.2">
      <c r="A13643" s="202" t="s">
        <v>22293</v>
      </c>
      <c r="B13643" s="203">
        <v>4.03</v>
      </c>
      <c r="D13643" s="53" t="s">
        <v>20476</v>
      </c>
      <c r="E13643" s="55" t="s">
        <v>20477</v>
      </c>
      <c r="F13643" s="53" t="s">
        <v>83</v>
      </c>
    </row>
    <row r="13644" spans="1:6" x14ac:dyDescent="0.2">
      <c r="A13644" s="202" t="s">
        <v>22294</v>
      </c>
      <c r="B13644" s="203">
        <v>5.98</v>
      </c>
      <c r="D13644" s="53" t="s">
        <v>20478</v>
      </c>
      <c r="E13644" s="55" t="s">
        <v>20477</v>
      </c>
      <c r="F13644" s="53" t="s">
        <v>83</v>
      </c>
    </row>
    <row r="13645" spans="1:6" x14ac:dyDescent="0.2">
      <c r="A13645" s="202" t="s">
        <v>22296</v>
      </c>
      <c r="B13645" s="203">
        <v>5.62</v>
      </c>
      <c r="D13645" s="53" t="s">
        <v>20479</v>
      </c>
      <c r="E13645" s="55" t="s">
        <v>20480</v>
      </c>
      <c r="F13645" s="53" t="s">
        <v>83</v>
      </c>
    </row>
    <row r="13646" spans="1:6" x14ac:dyDescent="0.2">
      <c r="A13646" s="202" t="s">
        <v>22297</v>
      </c>
      <c r="B13646" s="203">
        <v>9.2100000000000009</v>
      </c>
      <c r="D13646" s="53" t="s">
        <v>20481</v>
      </c>
      <c r="E13646" s="55" t="s">
        <v>20480</v>
      </c>
      <c r="F13646" s="53" t="s">
        <v>83</v>
      </c>
    </row>
    <row r="13647" spans="1:6" x14ac:dyDescent="0.2">
      <c r="A13647" s="202" t="s">
        <v>22299</v>
      </c>
      <c r="B13647" s="203">
        <v>8.67</v>
      </c>
      <c r="D13647" s="53" t="s">
        <v>20482</v>
      </c>
      <c r="E13647" s="55" t="s">
        <v>20483</v>
      </c>
      <c r="F13647" s="53" t="s">
        <v>83</v>
      </c>
    </row>
    <row r="13648" spans="1:6" x14ac:dyDescent="0.2">
      <c r="A13648" s="202" t="s">
        <v>22300</v>
      </c>
      <c r="B13648" s="203">
        <v>3.51</v>
      </c>
      <c r="D13648" s="53" t="s">
        <v>20484</v>
      </c>
      <c r="E13648" s="55" t="s">
        <v>20483</v>
      </c>
      <c r="F13648" s="53" t="s">
        <v>83</v>
      </c>
    </row>
    <row r="13649" spans="1:6" x14ac:dyDescent="0.2">
      <c r="A13649" s="202" t="s">
        <v>22302</v>
      </c>
      <c r="B13649" s="203">
        <v>3.21</v>
      </c>
      <c r="D13649" s="53" t="s">
        <v>20485</v>
      </c>
      <c r="E13649" s="55" t="s">
        <v>20486</v>
      </c>
      <c r="F13649" s="53" t="s">
        <v>83</v>
      </c>
    </row>
    <row r="13650" spans="1:6" x14ac:dyDescent="0.2">
      <c r="A13650" s="202" t="s">
        <v>22303</v>
      </c>
      <c r="B13650" s="203">
        <v>4.72</v>
      </c>
      <c r="D13650" s="53" t="s">
        <v>20487</v>
      </c>
      <c r="E13650" s="55" t="s">
        <v>20486</v>
      </c>
      <c r="F13650" s="53" t="s">
        <v>83</v>
      </c>
    </row>
    <row r="13651" spans="1:6" x14ac:dyDescent="0.2">
      <c r="A13651" s="202" t="s">
        <v>22305</v>
      </c>
      <c r="B13651" s="203">
        <v>4.42</v>
      </c>
      <c r="D13651" s="53" t="s">
        <v>20488</v>
      </c>
      <c r="E13651" s="55" t="s">
        <v>20489</v>
      </c>
      <c r="F13651" s="53" t="s">
        <v>83</v>
      </c>
    </row>
    <row r="13652" spans="1:6" x14ac:dyDescent="0.2">
      <c r="A13652" s="202" t="s">
        <v>22306</v>
      </c>
      <c r="B13652" s="203">
        <v>47.04</v>
      </c>
      <c r="D13652" s="53" t="s">
        <v>20490</v>
      </c>
      <c r="E13652" s="55" t="s">
        <v>20489</v>
      </c>
      <c r="F13652" s="53" t="s">
        <v>83</v>
      </c>
    </row>
    <row r="13653" spans="1:6" x14ac:dyDescent="0.2">
      <c r="A13653" s="202" t="s">
        <v>22308</v>
      </c>
      <c r="B13653" s="203">
        <v>46.44</v>
      </c>
      <c r="D13653" s="53" t="s">
        <v>20491</v>
      </c>
      <c r="E13653" s="55" t="s">
        <v>20492</v>
      </c>
      <c r="F13653" s="53" t="s">
        <v>83</v>
      </c>
    </row>
    <row r="13654" spans="1:6" x14ac:dyDescent="0.2">
      <c r="A13654" s="202" t="s">
        <v>22309</v>
      </c>
      <c r="B13654" s="203">
        <v>58.79</v>
      </c>
      <c r="D13654" s="53" t="s">
        <v>20493</v>
      </c>
      <c r="E13654" s="55" t="s">
        <v>20492</v>
      </c>
      <c r="F13654" s="53" t="s">
        <v>83</v>
      </c>
    </row>
    <row r="13655" spans="1:6" x14ac:dyDescent="0.2">
      <c r="A13655" s="202" t="s">
        <v>22311</v>
      </c>
      <c r="B13655" s="203">
        <v>57.89</v>
      </c>
      <c r="D13655" s="53" t="s">
        <v>20494</v>
      </c>
      <c r="E13655" s="55" t="s">
        <v>20495</v>
      </c>
      <c r="F13655" s="53" t="s">
        <v>83</v>
      </c>
    </row>
    <row r="13656" spans="1:6" x14ac:dyDescent="0.2">
      <c r="A13656" s="202" t="s">
        <v>22312</v>
      </c>
      <c r="B13656" s="203">
        <v>74.33</v>
      </c>
      <c r="D13656" s="53" t="s">
        <v>20496</v>
      </c>
      <c r="E13656" s="55" t="s">
        <v>20495</v>
      </c>
      <c r="F13656" s="53" t="s">
        <v>83</v>
      </c>
    </row>
    <row r="13657" spans="1:6" x14ac:dyDescent="0.2">
      <c r="A13657" s="202" t="s">
        <v>22314</v>
      </c>
      <c r="B13657" s="203">
        <v>73.13</v>
      </c>
      <c r="D13657" s="53" t="s">
        <v>20497</v>
      </c>
      <c r="E13657" s="55" t="s">
        <v>20498</v>
      </c>
      <c r="F13657" s="53" t="s">
        <v>83</v>
      </c>
    </row>
    <row r="13658" spans="1:6" x14ac:dyDescent="0.2">
      <c r="A13658" s="202" t="s">
        <v>35679</v>
      </c>
      <c r="B13658" s="203">
        <v>91.84</v>
      </c>
      <c r="D13658" s="53" t="s">
        <v>20499</v>
      </c>
      <c r="E13658" s="55" t="s">
        <v>20498</v>
      </c>
      <c r="F13658" s="53" t="s">
        <v>83</v>
      </c>
    </row>
    <row r="13659" spans="1:6" x14ac:dyDescent="0.2">
      <c r="A13659" s="202" t="s">
        <v>35680</v>
      </c>
      <c r="B13659" s="203">
        <v>90.35</v>
      </c>
      <c r="D13659" s="53" t="s">
        <v>20500</v>
      </c>
      <c r="E13659" s="55" t="s">
        <v>20501</v>
      </c>
      <c r="F13659" s="53" t="s">
        <v>83</v>
      </c>
    </row>
    <row r="13660" spans="1:6" x14ac:dyDescent="0.2">
      <c r="A13660" s="202" t="s">
        <v>22315</v>
      </c>
      <c r="B13660" s="203">
        <v>29.27</v>
      </c>
      <c r="D13660" s="53" t="s">
        <v>20502</v>
      </c>
      <c r="E13660" s="55" t="s">
        <v>20501</v>
      </c>
      <c r="F13660" s="53" t="s">
        <v>83</v>
      </c>
    </row>
    <row r="13661" spans="1:6" x14ac:dyDescent="0.2">
      <c r="A13661" s="202" t="s">
        <v>22317</v>
      </c>
      <c r="B13661" s="203">
        <v>27.76</v>
      </c>
      <c r="D13661" s="53" t="s">
        <v>20503</v>
      </c>
      <c r="E13661" s="55" t="s">
        <v>20504</v>
      </c>
      <c r="F13661" s="53" t="s">
        <v>83</v>
      </c>
    </row>
    <row r="13662" spans="1:6" x14ac:dyDescent="0.2">
      <c r="A13662" s="202" t="s">
        <v>22318</v>
      </c>
      <c r="B13662" s="203">
        <v>35.590000000000003</v>
      </c>
      <c r="D13662" s="53" t="s">
        <v>20505</v>
      </c>
      <c r="E13662" s="55" t="s">
        <v>20504</v>
      </c>
      <c r="F13662" s="53" t="s">
        <v>83</v>
      </c>
    </row>
    <row r="13663" spans="1:6" x14ac:dyDescent="0.2">
      <c r="A13663" s="202" t="s">
        <v>22320</v>
      </c>
      <c r="B13663" s="203">
        <v>33.78</v>
      </c>
      <c r="D13663" s="53" t="s">
        <v>20506</v>
      </c>
      <c r="E13663" s="55" t="s">
        <v>20507</v>
      </c>
      <c r="F13663" s="53" t="s">
        <v>83</v>
      </c>
    </row>
    <row r="13664" spans="1:6" x14ac:dyDescent="0.2">
      <c r="A13664" s="202" t="s">
        <v>22321</v>
      </c>
      <c r="B13664" s="203">
        <v>41.61</v>
      </c>
      <c r="D13664" s="53" t="s">
        <v>20508</v>
      </c>
      <c r="E13664" s="55" t="s">
        <v>20507</v>
      </c>
      <c r="F13664" s="53" t="s">
        <v>83</v>
      </c>
    </row>
    <row r="13665" spans="1:6" x14ac:dyDescent="0.2">
      <c r="A13665" s="202" t="s">
        <v>22323</v>
      </c>
      <c r="B13665" s="203">
        <v>39.79</v>
      </c>
      <c r="D13665" s="53" t="s">
        <v>20509</v>
      </c>
      <c r="E13665" s="55" t="s">
        <v>20510</v>
      </c>
      <c r="F13665" s="53" t="s">
        <v>83</v>
      </c>
    </row>
    <row r="13666" spans="1:6" x14ac:dyDescent="0.2">
      <c r="A13666" s="202" t="s">
        <v>22324</v>
      </c>
      <c r="B13666" s="203">
        <v>48.28</v>
      </c>
      <c r="D13666" s="53" t="s">
        <v>20511</v>
      </c>
      <c r="E13666" s="55" t="s">
        <v>20510</v>
      </c>
      <c r="F13666" s="53" t="s">
        <v>83</v>
      </c>
    </row>
    <row r="13667" spans="1:6" x14ac:dyDescent="0.2">
      <c r="A13667" s="202" t="s">
        <v>22326</v>
      </c>
      <c r="B13667" s="203">
        <v>46.46</v>
      </c>
      <c r="D13667" s="53" t="s">
        <v>20512</v>
      </c>
      <c r="E13667" s="55" t="s">
        <v>20513</v>
      </c>
      <c r="F13667" s="53" t="s">
        <v>83</v>
      </c>
    </row>
    <row r="13668" spans="1:6" x14ac:dyDescent="0.2">
      <c r="A13668" s="202" t="s">
        <v>22327</v>
      </c>
      <c r="B13668" s="203">
        <v>1.03</v>
      </c>
      <c r="D13668" s="53" t="s">
        <v>20514</v>
      </c>
      <c r="E13668" s="55" t="s">
        <v>20513</v>
      </c>
      <c r="F13668" s="53" t="s">
        <v>83</v>
      </c>
    </row>
    <row r="13669" spans="1:6" x14ac:dyDescent="0.2">
      <c r="A13669" s="202" t="s">
        <v>22329</v>
      </c>
      <c r="B13669" s="203">
        <v>0.98</v>
      </c>
      <c r="D13669" s="53" t="s">
        <v>20515</v>
      </c>
      <c r="E13669" s="55" t="s">
        <v>20516</v>
      </c>
      <c r="F13669" s="53" t="s">
        <v>83</v>
      </c>
    </row>
    <row r="13670" spans="1:6" x14ac:dyDescent="0.2">
      <c r="A13670" s="202" t="s">
        <v>22330</v>
      </c>
      <c r="B13670" s="203">
        <v>1.45</v>
      </c>
      <c r="D13670" s="53" t="s">
        <v>20517</v>
      </c>
      <c r="E13670" s="55" t="s">
        <v>20516</v>
      </c>
      <c r="F13670" s="53" t="s">
        <v>83</v>
      </c>
    </row>
    <row r="13671" spans="1:6" x14ac:dyDescent="0.2">
      <c r="A13671" s="202" t="s">
        <v>22332</v>
      </c>
      <c r="B13671" s="203">
        <v>1.4</v>
      </c>
      <c r="D13671" s="53" t="s">
        <v>20518</v>
      </c>
      <c r="E13671" s="55" t="s">
        <v>20519</v>
      </c>
      <c r="F13671" s="53" t="s">
        <v>83</v>
      </c>
    </row>
    <row r="13672" spans="1:6" x14ac:dyDescent="0.2">
      <c r="A13672" s="202" t="s">
        <v>22333</v>
      </c>
      <c r="B13672" s="203">
        <v>2.17</v>
      </c>
      <c r="D13672" s="53" t="s">
        <v>20520</v>
      </c>
      <c r="E13672" s="55" t="s">
        <v>20519</v>
      </c>
      <c r="F13672" s="53" t="s">
        <v>83</v>
      </c>
    </row>
    <row r="13673" spans="1:6" x14ac:dyDescent="0.2">
      <c r="A13673" s="202" t="s">
        <v>22335</v>
      </c>
      <c r="B13673" s="203">
        <v>2.11</v>
      </c>
      <c r="D13673" s="53" t="s">
        <v>20521</v>
      </c>
      <c r="E13673" s="55" t="s">
        <v>20522</v>
      </c>
      <c r="F13673" s="53" t="s">
        <v>83</v>
      </c>
    </row>
    <row r="13674" spans="1:6" x14ac:dyDescent="0.2">
      <c r="A13674" s="202" t="s">
        <v>22336</v>
      </c>
      <c r="B13674" s="203">
        <v>3.28</v>
      </c>
      <c r="D13674" s="53" t="s">
        <v>20523</v>
      </c>
      <c r="E13674" s="55" t="s">
        <v>20522</v>
      </c>
      <c r="F13674" s="53" t="s">
        <v>83</v>
      </c>
    </row>
    <row r="13675" spans="1:6" x14ac:dyDescent="0.2">
      <c r="A13675" s="202" t="s">
        <v>22338</v>
      </c>
      <c r="B13675" s="203">
        <v>3.2</v>
      </c>
      <c r="D13675" s="53" t="s">
        <v>20524</v>
      </c>
      <c r="E13675" s="55" t="s">
        <v>20525</v>
      </c>
      <c r="F13675" s="53" t="s">
        <v>83</v>
      </c>
    </row>
    <row r="13676" spans="1:6" x14ac:dyDescent="0.2">
      <c r="A13676" s="202" t="s">
        <v>22339</v>
      </c>
      <c r="B13676" s="203">
        <v>5.0199999999999996</v>
      </c>
      <c r="D13676" s="53" t="s">
        <v>20526</v>
      </c>
      <c r="E13676" s="55" t="s">
        <v>20525</v>
      </c>
      <c r="F13676" s="53" t="s">
        <v>83</v>
      </c>
    </row>
    <row r="13677" spans="1:6" x14ac:dyDescent="0.2">
      <c r="A13677" s="202" t="s">
        <v>22341</v>
      </c>
      <c r="B13677" s="203">
        <v>4.9000000000000004</v>
      </c>
      <c r="D13677" s="53" t="s">
        <v>20527</v>
      </c>
      <c r="E13677" s="55" t="s">
        <v>20528</v>
      </c>
      <c r="F13677" s="53" t="s">
        <v>83</v>
      </c>
    </row>
    <row r="13678" spans="1:6" x14ac:dyDescent="0.2">
      <c r="A13678" s="202" t="s">
        <v>22342</v>
      </c>
      <c r="B13678" s="203">
        <v>7.77</v>
      </c>
      <c r="D13678" s="53" t="s">
        <v>20529</v>
      </c>
      <c r="E13678" s="55" t="s">
        <v>20528</v>
      </c>
      <c r="F13678" s="53" t="s">
        <v>83</v>
      </c>
    </row>
    <row r="13679" spans="1:6" x14ac:dyDescent="0.2">
      <c r="A13679" s="202" t="s">
        <v>22344</v>
      </c>
      <c r="B13679" s="203">
        <v>7.61</v>
      </c>
      <c r="D13679" s="53" t="s">
        <v>20530</v>
      </c>
      <c r="E13679" s="55" t="s">
        <v>20531</v>
      </c>
      <c r="F13679" s="53" t="s">
        <v>83</v>
      </c>
    </row>
    <row r="13680" spans="1:6" x14ac:dyDescent="0.2">
      <c r="A13680" s="202" t="s">
        <v>22345</v>
      </c>
      <c r="B13680" s="203">
        <v>12.45</v>
      </c>
      <c r="D13680" s="53" t="s">
        <v>20532</v>
      </c>
      <c r="E13680" s="55" t="s">
        <v>20531</v>
      </c>
      <c r="F13680" s="53" t="s">
        <v>83</v>
      </c>
    </row>
    <row r="13681" spans="1:6" x14ac:dyDescent="0.2">
      <c r="A13681" s="202" t="s">
        <v>22347</v>
      </c>
      <c r="B13681" s="203">
        <v>12.21</v>
      </c>
      <c r="D13681" s="53" t="s">
        <v>20533</v>
      </c>
      <c r="E13681" s="55" t="s">
        <v>20534</v>
      </c>
      <c r="F13681" s="53" t="s">
        <v>83</v>
      </c>
    </row>
    <row r="13682" spans="1:6" x14ac:dyDescent="0.2">
      <c r="A13682" s="202" t="s">
        <v>22348</v>
      </c>
      <c r="B13682" s="203">
        <v>20.28</v>
      </c>
      <c r="D13682" s="53" t="s">
        <v>20535</v>
      </c>
      <c r="E13682" s="55" t="s">
        <v>20534</v>
      </c>
      <c r="F13682" s="53" t="s">
        <v>83</v>
      </c>
    </row>
    <row r="13683" spans="1:6" x14ac:dyDescent="0.2">
      <c r="A13683" s="202" t="s">
        <v>22350</v>
      </c>
      <c r="B13683" s="203">
        <v>19.8</v>
      </c>
      <c r="D13683" s="53" t="s">
        <v>20536</v>
      </c>
      <c r="E13683" s="55" t="s">
        <v>20537</v>
      </c>
      <c r="F13683" s="53" t="s">
        <v>83</v>
      </c>
    </row>
    <row r="13684" spans="1:6" x14ac:dyDescent="0.2">
      <c r="A13684" s="202" t="s">
        <v>22351</v>
      </c>
      <c r="B13684" s="203">
        <v>26.95</v>
      </c>
      <c r="D13684" s="53" t="s">
        <v>20538</v>
      </c>
      <c r="E13684" s="55" t="s">
        <v>20537</v>
      </c>
      <c r="F13684" s="53" t="s">
        <v>83</v>
      </c>
    </row>
    <row r="13685" spans="1:6" x14ac:dyDescent="0.2">
      <c r="A13685" s="202" t="s">
        <v>22353</v>
      </c>
      <c r="B13685" s="203">
        <v>26.47</v>
      </c>
      <c r="D13685" s="53" t="s">
        <v>20539</v>
      </c>
      <c r="E13685" s="55" t="s">
        <v>20540</v>
      </c>
      <c r="F13685" s="53" t="s">
        <v>83</v>
      </c>
    </row>
    <row r="13686" spans="1:6" x14ac:dyDescent="0.2">
      <c r="A13686" s="202" t="s">
        <v>22354</v>
      </c>
      <c r="B13686" s="203">
        <v>37.97</v>
      </c>
      <c r="D13686" s="53" t="s">
        <v>20541</v>
      </c>
      <c r="E13686" s="55" t="s">
        <v>20540</v>
      </c>
      <c r="F13686" s="53" t="s">
        <v>83</v>
      </c>
    </row>
    <row r="13687" spans="1:6" x14ac:dyDescent="0.2">
      <c r="A13687" s="202" t="s">
        <v>22356</v>
      </c>
      <c r="B13687" s="203">
        <v>37.369999999999997</v>
      </c>
      <c r="D13687" s="53" t="s">
        <v>20542</v>
      </c>
      <c r="E13687" s="55" t="s">
        <v>20543</v>
      </c>
      <c r="F13687" s="53" t="s">
        <v>83</v>
      </c>
    </row>
    <row r="13688" spans="1:6" x14ac:dyDescent="0.2">
      <c r="A13688" s="202" t="s">
        <v>22357</v>
      </c>
      <c r="B13688" s="203">
        <v>49.97</v>
      </c>
      <c r="D13688" s="53" t="s">
        <v>20544</v>
      </c>
      <c r="E13688" s="55" t="s">
        <v>20543</v>
      </c>
      <c r="F13688" s="53" t="s">
        <v>83</v>
      </c>
    </row>
    <row r="13689" spans="1:6" x14ac:dyDescent="0.2">
      <c r="A13689" s="202" t="s">
        <v>22359</v>
      </c>
      <c r="B13689" s="203">
        <v>49.31</v>
      </c>
      <c r="D13689" s="53" t="s">
        <v>20545</v>
      </c>
      <c r="E13689" s="55" t="s">
        <v>20546</v>
      </c>
      <c r="F13689" s="53" t="s">
        <v>83</v>
      </c>
    </row>
    <row r="13690" spans="1:6" x14ac:dyDescent="0.2">
      <c r="A13690" s="202" t="s">
        <v>22360</v>
      </c>
      <c r="B13690" s="203">
        <v>67.989999999999995</v>
      </c>
      <c r="D13690" s="53" t="s">
        <v>20547</v>
      </c>
      <c r="E13690" s="55" t="s">
        <v>20546</v>
      </c>
      <c r="F13690" s="53" t="s">
        <v>83</v>
      </c>
    </row>
    <row r="13691" spans="1:6" x14ac:dyDescent="0.2">
      <c r="A13691" s="202" t="s">
        <v>22362</v>
      </c>
      <c r="B13691" s="203">
        <v>67.27</v>
      </c>
      <c r="D13691" s="53" t="s">
        <v>20548</v>
      </c>
      <c r="E13691" s="55" t="s">
        <v>20549</v>
      </c>
      <c r="F13691" s="53" t="s">
        <v>83</v>
      </c>
    </row>
    <row r="13692" spans="1:6" x14ac:dyDescent="0.2">
      <c r="A13692" s="202" t="s">
        <v>22363</v>
      </c>
      <c r="B13692" s="203">
        <v>1.46</v>
      </c>
      <c r="D13692" s="53" t="s">
        <v>20550</v>
      </c>
      <c r="E13692" s="55" t="s">
        <v>20549</v>
      </c>
      <c r="F13692" s="53" t="s">
        <v>83</v>
      </c>
    </row>
    <row r="13693" spans="1:6" x14ac:dyDescent="0.2">
      <c r="A13693" s="202" t="s">
        <v>22365</v>
      </c>
      <c r="B13693" s="203">
        <v>1.31</v>
      </c>
      <c r="D13693" s="53" t="s">
        <v>20551</v>
      </c>
      <c r="E13693" s="55" t="s">
        <v>20552</v>
      </c>
      <c r="F13693" s="53" t="s">
        <v>83</v>
      </c>
    </row>
    <row r="13694" spans="1:6" x14ac:dyDescent="0.2">
      <c r="A13694" s="202" t="s">
        <v>22366</v>
      </c>
      <c r="B13694" s="203">
        <v>2.64</v>
      </c>
      <c r="D13694" s="53" t="s">
        <v>20553</v>
      </c>
      <c r="E13694" s="55" t="s">
        <v>20552</v>
      </c>
      <c r="F13694" s="53" t="s">
        <v>83</v>
      </c>
    </row>
    <row r="13695" spans="1:6" x14ac:dyDescent="0.2">
      <c r="A13695" s="202" t="s">
        <v>22368</v>
      </c>
      <c r="B13695" s="203">
        <v>2.4</v>
      </c>
      <c r="D13695" s="53" t="s">
        <v>20554</v>
      </c>
      <c r="E13695" s="55" t="s">
        <v>20555</v>
      </c>
      <c r="F13695" s="53" t="s">
        <v>83</v>
      </c>
    </row>
    <row r="13696" spans="1:6" x14ac:dyDescent="0.2">
      <c r="A13696" s="202" t="s">
        <v>22369</v>
      </c>
      <c r="B13696" s="203">
        <v>10.98</v>
      </c>
      <c r="D13696" s="53" t="s">
        <v>20556</v>
      </c>
      <c r="E13696" s="55" t="s">
        <v>20555</v>
      </c>
      <c r="F13696" s="53" t="s">
        <v>83</v>
      </c>
    </row>
    <row r="13697" spans="1:6" x14ac:dyDescent="0.2">
      <c r="A13697" s="202" t="s">
        <v>22371</v>
      </c>
      <c r="B13697" s="203">
        <v>10.62</v>
      </c>
      <c r="D13697" s="53" t="s">
        <v>20557</v>
      </c>
      <c r="E13697" s="55" t="s">
        <v>20558</v>
      </c>
      <c r="F13697" s="53" t="s">
        <v>83</v>
      </c>
    </row>
    <row r="13698" spans="1:6" x14ac:dyDescent="0.2">
      <c r="A13698" s="202" t="s">
        <v>22372</v>
      </c>
      <c r="B13698" s="203">
        <v>17.75</v>
      </c>
      <c r="D13698" s="53" t="s">
        <v>20559</v>
      </c>
      <c r="E13698" s="55" t="s">
        <v>20558</v>
      </c>
      <c r="F13698" s="53" t="s">
        <v>83</v>
      </c>
    </row>
    <row r="13699" spans="1:6" x14ac:dyDescent="0.2">
      <c r="A13699" s="202" t="s">
        <v>22374</v>
      </c>
      <c r="B13699" s="203">
        <v>17.329999999999998</v>
      </c>
      <c r="D13699" s="53" t="s">
        <v>20560</v>
      </c>
      <c r="E13699" s="55" t="s">
        <v>20561</v>
      </c>
      <c r="F13699" s="53" t="s">
        <v>83</v>
      </c>
    </row>
    <row r="13700" spans="1:6" x14ac:dyDescent="0.2">
      <c r="A13700" s="202" t="s">
        <v>22375</v>
      </c>
      <c r="B13700" s="203">
        <v>26.69</v>
      </c>
      <c r="D13700" s="53" t="s">
        <v>20562</v>
      </c>
      <c r="E13700" s="55" t="s">
        <v>20561</v>
      </c>
      <c r="F13700" s="53" t="s">
        <v>83</v>
      </c>
    </row>
    <row r="13701" spans="1:6" x14ac:dyDescent="0.2">
      <c r="A13701" s="202" t="s">
        <v>22377</v>
      </c>
      <c r="B13701" s="203">
        <v>26.21</v>
      </c>
      <c r="D13701" s="53" t="s">
        <v>20563</v>
      </c>
      <c r="E13701" s="55" t="s">
        <v>20564</v>
      </c>
      <c r="F13701" s="53" t="s">
        <v>83</v>
      </c>
    </row>
    <row r="13702" spans="1:6" x14ac:dyDescent="0.2">
      <c r="A13702" s="202" t="s">
        <v>22378</v>
      </c>
      <c r="B13702" s="203">
        <v>53.78</v>
      </c>
      <c r="D13702" s="53" t="s">
        <v>20565</v>
      </c>
      <c r="E13702" s="55" t="s">
        <v>20564</v>
      </c>
      <c r="F13702" s="53" t="s">
        <v>83</v>
      </c>
    </row>
    <row r="13703" spans="1:6" x14ac:dyDescent="0.2">
      <c r="A13703" s="202" t="s">
        <v>22380</v>
      </c>
      <c r="B13703" s="203">
        <v>51.98</v>
      </c>
      <c r="D13703" s="53" t="s">
        <v>20566</v>
      </c>
      <c r="E13703" s="55" t="s">
        <v>20567</v>
      </c>
      <c r="F13703" s="53" t="s">
        <v>83</v>
      </c>
    </row>
    <row r="13704" spans="1:6" x14ac:dyDescent="0.2">
      <c r="A13704" s="202" t="s">
        <v>22381</v>
      </c>
      <c r="B13704" s="203">
        <v>86.73</v>
      </c>
      <c r="D13704" s="53" t="s">
        <v>20568</v>
      </c>
      <c r="E13704" s="55" t="s">
        <v>20567</v>
      </c>
      <c r="F13704" s="53" t="s">
        <v>83</v>
      </c>
    </row>
    <row r="13705" spans="1:6" x14ac:dyDescent="0.2">
      <c r="A13705" s="202" t="s">
        <v>22383</v>
      </c>
      <c r="B13705" s="203">
        <v>83.13</v>
      </c>
      <c r="D13705" s="53" t="s">
        <v>20569</v>
      </c>
      <c r="E13705" s="55" t="s">
        <v>20570</v>
      </c>
      <c r="F13705" s="53" t="s">
        <v>83</v>
      </c>
    </row>
    <row r="13706" spans="1:6" x14ac:dyDescent="0.2">
      <c r="A13706" s="202" t="s">
        <v>22384</v>
      </c>
      <c r="B13706" s="203">
        <v>7.21</v>
      </c>
      <c r="D13706" s="53" t="s">
        <v>20571</v>
      </c>
      <c r="E13706" s="55" t="s">
        <v>20570</v>
      </c>
      <c r="F13706" s="53" t="s">
        <v>83</v>
      </c>
    </row>
    <row r="13707" spans="1:6" x14ac:dyDescent="0.2">
      <c r="A13707" s="202" t="s">
        <v>22386</v>
      </c>
      <c r="B13707" s="203">
        <v>6.85</v>
      </c>
      <c r="D13707" s="53" t="s">
        <v>20572</v>
      </c>
      <c r="E13707" s="55" t="s">
        <v>20573</v>
      </c>
      <c r="F13707" s="53" t="s">
        <v>83</v>
      </c>
    </row>
    <row r="13708" spans="1:6" x14ac:dyDescent="0.2">
      <c r="A13708" s="202" t="s">
        <v>22387</v>
      </c>
      <c r="B13708" s="203">
        <v>10.86</v>
      </c>
      <c r="D13708" s="53" t="s">
        <v>20574</v>
      </c>
      <c r="E13708" s="55" t="s">
        <v>20573</v>
      </c>
      <c r="F13708" s="53" t="s">
        <v>83</v>
      </c>
    </row>
    <row r="13709" spans="1:6" x14ac:dyDescent="0.2">
      <c r="A13709" s="202" t="s">
        <v>22389</v>
      </c>
      <c r="B13709" s="203">
        <v>10.44</v>
      </c>
      <c r="D13709" s="53" t="s">
        <v>20575</v>
      </c>
      <c r="E13709" s="55" t="s">
        <v>20576</v>
      </c>
      <c r="F13709" s="53" t="s">
        <v>83</v>
      </c>
    </row>
    <row r="13710" spans="1:6" x14ac:dyDescent="0.2">
      <c r="A13710" s="202" t="s">
        <v>22390</v>
      </c>
      <c r="B13710" s="203">
        <v>20.440000000000001</v>
      </c>
      <c r="D13710" s="53" t="s">
        <v>20577</v>
      </c>
      <c r="E13710" s="55" t="s">
        <v>20576</v>
      </c>
      <c r="F13710" s="53" t="s">
        <v>83</v>
      </c>
    </row>
    <row r="13711" spans="1:6" x14ac:dyDescent="0.2">
      <c r="A13711" s="202" t="s">
        <v>22392</v>
      </c>
      <c r="B13711" s="203">
        <v>19.96</v>
      </c>
      <c r="D13711" s="53" t="s">
        <v>20578</v>
      </c>
      <c r="E13711" s="55" t="s">
        <v>20579</v>
      </c>
      <c r="F13711" s="53" t="s">
        <v>83</v>
      </c>
    </row>
    <row r="13712" spans="1:6" x14ac:dyDescent="0.2">
      <c r="A13712" s="202" t="s">
        <v>22393</v>
      </c>
      <c r="B13712" s="203">
        <v>39.96</v>
      </c>
      <c r="D13712" s="53" t="s">
        <v>20580</v>
      </c>
      <c r="E13712" s="55" t="s">
        <v>20579</v>
      </c>
      <c r="F13712" s="53" t="s">
        <v>83</v>
      </c>
    </row>
    <row r="13713" spans="1:6" x14ac:dyDescent="0.2">
      <c r="A13713" s="202" t="s">
        <v>22395</v>
      </c>
      <c r="B13713" s="203">
        <v>39.36</v>
      </c>
      <c r="D13713" s="53" t="s">
        <v>20581</v>
      </c>
      <c r="E13713" s="55" t="s">
        <v>20582</v>
      </c>
      <c r="F13713" s="53" t="s">
        <v>83</v>
      </c>
    </row>
    <row r="13714" spans="1:6" x14ac:dyDescent="0.2">
      <c r="A13714" s="202" t="s">
        <v>22396</v>
      </c>
      <c r="B13714" s="203">
        <v>75.569999999999993</v>
      </c>
      <c r="D13714" s="53" t="s">
        <v>20583</v>
      </c>
      <c r="E13714" s="55" t="s">
        <v>20582</v>
      </c>
      <c r="F13714" s="53" t="s">
        <v>83</v>
      </c>
    </row>
    <row r="13715" spans="1:6" x14ac:dyDescent="0.2">
      <c r="A13715" s="202" t="s">
        <v>22398</v>
      </c>
      <c r="B13715" s="203">
        <v>74.73</v>
      </c>
      <c r="D13715" s="53" t="s">
        <v>20584</v>
      </c>
      <c r="E13715" s="55" t="s">
        <v>20585</v>
      </c>
      <c r="F13715" s="53" t="s">
        <v>83</v>
      </c>
    </row>
    <row r="13716" spans="1:6" x14ac:dyDescent="0.2">
      <c r="A13716" s="202" t="s">
        <v>22399</v>
      </c>
      <c r="B13716" s="203">
        <v>81.569999999999993</v>
      </c>
      <c r="D13716" s="53" t="s">
        <v>20586</v>
      </c>
      <c r="E13716" s="55" t="s">
        <v>20585</v>
      </c>
      <c r="F13716" s="53" t="s">
        <v>83</v>
      </c>
    </row>
    <row r="13717" spans="1:6" x14ac:dyDescent="0.2">
      <c r="A13717" s="202" t="s">
        <v>22401</v>
      </c>
      <c r="B13717" s="203">
        <v>80.37</v>
      </c>
      <c r="D13717" s="53" t="s">
        <v>20587</v>
      </c>
      <c r="E13717" s="55" t="s">
        <v>20588</v>
      </c>
      <c r="F13717" s="53" t="s">
        <v>83</v>
      </c>
    </row>
    <row r="13718" spans="1:6" x14ac:dyDescent="0.2">
      <c r="A13718" s="202" t="s">
        <v>22402</v>
      </c>
      <c r="B13718" s="203">
        <v>188.41</v>
      </c>
      <c r="D13718" s="53" t="s">
        <v>20589</v>
      </c>
      <c r="E13718" s="55" t="s">
        <v>20588</v>
      </c>
      <c r="F13718" s="53" t="s">
        <v>83</v>
      </c>
    </row>
    <row r="13719" spans="1:6" x14ac:dyDescent="0.2">
      <c r="A13719" s="202" t="s">
        <v>22404</v>
      </c>
      <c r="B13719" s="203">
        <v>177.62</v>
      </c>
      <c r="D13719" s="53" t="s">
        <v>20590</v>
      </c>
      <c r="E13719" s="55" t="s">
        <v>20591</v>
      </c>
      <c r="F13719" s="53" t="s">
        <v>83</v>
      </c>
    </row>
    <row r="13720" spans="1:6" x14ac:dyDescent="0.2">
      <c r="A13720" s="202" t="s">
        <v>22405</v>
      </c>
      <c r="B13720" s="203">
        <v>249.6</v>
      </c>
      <c r="D13720" s="53" t="s">
        <v>20592</v>
      </c>
      <c r="E13720" s="55" t="s">
        <v>20591</v>
      </c>
      <c r="F13720" s="53" t="s">
        <v>83</v>
      </c>
    </row>
    <row r="13721" spans="1:6" x14ac:dyDescent="0.2">
      <c r="A13721" s="202" t="s">
        <v>22407</v>
      </c>
      <c r="B13721" s="203">
        <v>235.21</v>
      </c>
      <c r="D13721" s="53" t="s">
        <v>20593</v>
      </c>
      <c r="E13721" s="55" t="s">
        <v>20594</v>
      </c>
      <c r="F13721" s="53" t="s">
        <v>83</v>
      </c>
    </row>
    <row r="13722" spans="1:6" x14ac:dyDescent="0.2">
      <c r="A13722" s="202" t="s">
        <v>22408</v>
      </c>
      <c r="B13722" s="203">
        <v>4.16</v>
      </c>
      <c r="D13722" s="53" t="s">
        <v>20595</v>
      </c>
      <c r="E13722" s="55" t="s">
        <v>20594</v>
      </c>
      <c r="F13722" s="53" t="s">
        <v>83</v>
      </c>
    </row>
    <row r="13723" spans="1:6" x14ac:dyDescent="0.2">
      <c r="A13723" s="202" t="s">
        <v>22410</v>
      </c>
      <c r="B13723" s="203">
        <v>4.04</v>
      </c>
      <c r="D13723" s="53" t="s">
        <v>20596</v>
      </c>
      <c r="E13723" s="55" t="s">
        <v>20597</v>
      </c>
      <c r="F13723" s="53" t="s">
        <v>83</v>
      </c>
    </row>
    <row r="13724" spans="1:6" x14ac:dyDescent="0.2">
      <c r="A13724" s="202" t="s">
        <v>22411</v>
      </c>
      <c r="B13724" s="203">
        <v>4.92</v>
      </c>
      <c r="D13724" s="53" t="s">
        <v>20598</v>
      </c>
      <c r="E13724" s="55" t="s">
        <v>20597</v>
      </c>
      <c r="F13724" s="53" t="s">
        <v>83</v>
      </c>
    </row>
    <row r="13725" spans="1:6" x14ac:dyDescent="0.2">
      <c r="A13725" s="202" t="s">
        <v>22413</v>
      </c>
      <c r="B13725" s="203">
        <v>4.74</v>
      </c>
      <c r="D13725" s="53" t="s">
        <v>20599</v>
      </c>
      <c r="E13725" s="55" t="s">
        <v>20600</v>
      </c>
      <c r="F13725" s="53" t="s">
        <v>83</v>
      </c>
    </row>
    <row r="13726" spans="1:6" x14ac:dyDescent="0.2">
      <c r="A13726" s="202" t="s">
        <v>22414</v>
      </c>
      <c r="B13726" s="203">
        <v>7.84</v>
      </c>
      <c r="D13726" s="53" t="s">
        <v>20601</v>
      </c>
      <c r="E13726" s="55" t="s">
        <v>20600</v>
      </c>
      <c r="F13726" s="53" t="s">
        <v>83</v>
      </c>
    </row>
    <row r="13727" spans="1:6" x14ac:dyDescent="0.2">
      <c r="A13727" s="202" t="s">
        <v>22416</v>
      </c>
      <c r="B13727" s="203">
        <v>7.54</v>
      </c>
      <c r="D13727" s="53" t="s">
        <v>20602</v>
      </c>
      <c r="E13727" s="55" t="s">
        <v>20603</v>
      </c>
      <c r="F13727" s="53" t="s">
        <v>83</v>
      </c>
    </row>
    <row r="13728" spans="1:6" x14ac:dyDescent="0.2">
      <c r="A13728" s="202" t="s">
        <v>22417</v>
      </c>
      <c r="B13728" s="203">
        <v>8.67</v>
      </c>
      <c r="D13728" s="53" t="s">
        <v>20604</v>
      </c>
      <c r="E13728" s="55" t="s">
        <v>20603</v>
      </c>
      <c r="F13728" s="53" t="s">
        <v>83</v>
      </c>
    </row>
    <row r="13729" spans="1:6" x14ac:dyDescent="0.2">
      <c r="A13729" s="202" t="s">
        <v>22419</v>
      </c>
      <c r="B13729" s="203">
        <v>8.3699999999999992</v>
      </c>
      <c r="D13729" s="53" t="s">
        <v>20605</v>
      </c>
      <c r="E13729" s="55" t="s">
        <v>20606</v>
      </c>
      <c r="F13729" s="53" t="s">
        <v>83</v>
      </c>
    </row>
    <row r="13730" spans="1:6" x14ac:dyDescent="0.2">
      <c r="A13730" s="202" t="s">
        <v>22420</v>
      </c>
      <c r="B13730" s="203">
        <v>4.22</v>
      </c>
      <c r="D13730" s="53" t="s">
        <v>20607</v>
      </c>
      <c r="E13730" s="55" t="s">
        <v>20606</v>
      </c>
      <c r="F13730" s="53" t="s">
        <v>83</v>
      </c>
    </row>
    <row r="13731" spans="1:6" x14ac:dyDescent="0.2">
      <c r="A13731" s="202" t="s">
        <v>22422</v>
      </c>
      <c r="B13731" s="203">
        <v>4.0999999999999996</v>
      </c>
      <c r="D13731" s="53" t="s">
        <v>20608</v>
      </c>
      <c r="E13731" s="55" t="s">
        <v>20609</v>
      </c>
      <c r="F13731" s="53" t="s">
        <v>83</v>
      </c>
    </row>
    <row r="13732" spans="1:6" x14ac:dyDescent="0.2">
      <c r="A13732" s="202" t="s">
        <v>22423</v>
      </c>
      <c r="B13732" s="203">
        <v>6.61</v>
      </c>
      <c r="D13732" s="53" t="s">
        <v>20610</v>
      </c>
      <c r="E13732" s="55" t="s">
        <v>20609</v>
      </c>
      <c r="F13732" s="53" t="s">
        <v>83</v>
      </c>
    </row>
    <row r="13733" spans="1:6" x14ac:dyDescent="0.2">
      <c r="A13733" s="202" t="s">
        <v>22425</v>
      </c>
      <c r="B13733" s="203">
        <v>6.43</v>
      </c>
      <c r="D13733" s="53" t="s">
        <v>20611</v>
      </c>
      <c r="E13733" s="55" t="s">
        <v>20612</v>
      </c>
      <c r="F13733" s="53" t="s">
        <v>83</v>
      </c>
    </row>
    <row r="13734" spans="1:6" x14ac:dyDescent="0.2">
      <c r="A13734" s="202" t="s">
        <v>22426</v>
      </c>
      <c r="B13734" s="203">
        <v>8.57</v>
      </c>
      <c r="D13734" s="53" t="s">
        <v>20613</v>
      </c>
      <c r="E13734" s="55" t="s">
        <v>20612</v>
      </c>
      <c r="F13734" s="53" t="s">
        <v>83</v>
      </c>
    </row>
    <row r="13735" spans="1:6" x14ac:dyDescent="0.2">
      <c r="A13735" s="202" t="s">
        <v>22428</v>
      </c>
      <c r="B13735" s="203">
        <v>8.27</v>
      </c>
      <c r="D13735" s="53" t="s">
        <v>20614</v>
      </c>
      <c r="E13735" s="55" t="s">
        <v>20615</v>
      </c>
      <c r="F13735" s="53" t="s">
        <v>83</v>
      </c>
    </row>
    <row r="13736" spans="1:6" x14ac:dyDescent="0.2">
      <c r="A13736" s="202" t="s">
        <v>22429</v>
      </c>
      <c r="B13736" s="203">
        <v>9.52</v>
      </c>
      <c r="D13736" s="53" t="s">
        <v>20616</v>
      </c>
      <c r="E13736" s="55" t="s">
        <v>20615</v>
      </c>
      <c r="F13736" s="53" t="s">
        <v>83</v>
      </c>
    </row>
    <row r="13737" spans="1:6" x14ac:dyDescent="0.2">
      <c r="A13737" s="202" t="s">
        <v>22431</v>
      </c>
      <c r="B13737" s="203">
        <v>9.2200000000000006</v>
      </c>
      <c r="D13737" s="53" t="s">
        <v>20617</v>
      </c>
      <c r="E13737" s="55" t="s">
        <v>20618</v>
      </c>
      <c r="F13737" s="53" t="s">
        <v>83</v>
      </c>
    </row>
    <row r="13738" spans="1:6" x14ac:dyDescent="0.2">
      <c r="A13738" s="202" t="s">
        <v>22432</v>
      </c>
      <c r="B13738" s="203">
        <v>1.74</v>
      </c>
      <c r="D13738" s="53" t="s">
        <v>20619</v>
      </c>
      <c r="E13738" s="55" t="s">
        <v>20618</v>
      </c>
      <c r="F13738" s="53" t="s">
        <v>83</v>
      </c>
    </row>
    <row r="13739" spans="1:6" x14ac:dyDescent="0.2">
      <c r="A13739" s="202" t="s">
        <v>22434</v>
      </c>
      <c r="B13739" s="203">
        <v>1.62</v>
      </c>
      <c r="D13739" s="53" t="s">
        <v>20620</v>
      </c>
      <c r="E13739" s="55" t="s">
        <v>20621</v>
      </c>
      <c r="F13739" s="53" t="s">
        <v>83</v>
      </c>
    </row>
    <row r="13740" spans="1:6" x14ac:dyDescent="0.2">
      <c r="A13740" s="202" t="s">
        <v>22435</v>
      </c>
      <c r="B13740" s="203">
        <v>3.28</v>
      </c>
      <c r="D13740" s="53" t="s">
        <v>20622</v>
      </c>
      <c r="E13740" s="55" t="s">
        <v>20621</v>
      </c>
      <c r="F13740" s="53" t="s">
        <v>83</v>
      </c>
    </row>
    <row r="13741" spans="1:6" x14ac:dyDescent="0.2">
      <c r="A13741" s="202" t="s">
        <v>22437</v>
      </c>
      <c r="B13741" s="203">
        <v>3.1</v>
      </c>
      <c r="D13741" s="53" t="s">
        <v>20623</v>
      </c>
      <c r="E13741" s="55" t="s">
        <v>20624</v>
      </c>
      <c r="F13741" s="53" t="s">
        <v>83</v>
      </c>
    </row>
    <row r="13742" spans="1:6" x14ac:dyDescent="0.2">
      <c r="A13742" s="202" t="s">
        <v>22438</v>
      </c>
      <c r="B13742" s="203">
        <v>4.84</v>
      </c>
      <c r="D13742" s="53" t="s">
        <v>20625</v>
      </c>
      <c r="E13742" s="55" t="s">
        <v>20624</v>
      </c>
      <c r="F13742" s="53" t="s">
        <v>83</v>
      </c>
    </row>
    <row r="13743" spans="1:6" x14ac:dyDescent="0.2">
      <c r="A13743" s="202" t="s">
        <v>22440</v>
      </c>
      <c r="B13743" s="203">
        <v>4.54</v>
      </c>
      <c r="D13743" s="53" t="s">
        <v>20626</v>
      </c>
      <c r="E13743" s="55" t="s">
        <v>20627</v>
      </c>
      <c r="F13743" s="53" t="s">
        <v>83</v>
      </c>
    </row>
    <row r="13744" spans="1:6" x14ac:dyDescent="0.2">
      <c r="A13744" s="202" t="s">
        <v>22441</v>
      </c>
      <c r="B13744" s="203">
        <v>5.55</v>
      </c>
      <c r="D13744" s="53" t="s">
        <v>20628</v>
      </c>
      <c r="E13744" s="55" t="s">
        <v>20627</v>
      </c>
      <c r="F13744" s="53" t="s">
        <v>83</v>
      </c>
    </row>
    <row r="13745" spans="1:6" x14ac:dyDescent="0.2">
      <c r="A13745" s="202" t="s">
        <v>22443</v>
      </c>
      <c r="B13745" s="203">
        <v>5.25</v>
      </c>
      <c r="D13745" s="53" t="s">
        <v>20629</v>
      </c>
      <c r="E13745" s="55" t="s">
        <v>20630</v>
      </c>
      <c r="F13745" s="53" t="s">
        <v>83</v>
      </c>
    </row>
    <row r="13746" spans="1:6" x14ac:dyDescent="0.2">
      <c r="A13746" s="202" t="s">
        <v>22444</v>
      </c>
      <c r="B13746" s="203">
        <v>81.87</v>
      </c>
      <c r="D13746" s="53" t="s">
        <v>20631</v>
      </c>
      <c r="E13746" s="55" t="s">
        <v>20630</v>
      </c>
      <c r="F13746" s="53" t="s">
        <v>83</v>
      </c>
    </row>
    <row r="13747" spans="1:6" x14ac:dyDescent="0.2">
      <c r="A13747" s="202" t="s">
        <v>22446</v>
      </c>
      <c r="B13747" s="203">
        <v>71.08</v>
      </c>
      <c r="D13747" s="53" t="s">
        <v>20632</v>
      </c>
      <c r="E13747" s="55" t="s">
        <v>20633</v>
      </c>
      <c r="F13747" s="53" t="s">
        <v>83</v>
      </c>
    </row>
    <row r="13748" spans="1:6" x14ac:dyDescent="0.2">
      <c r="A13748" s="202" t="s">
        <v>22447</v>
      </c>
      <c r="B13748" s="203">
        <v>136.06</v>
      </c>
      <c r="D13748" s="53" t="s">
        <v>20634</v>
      </c>
      <c r="E13748" s="55" t="s">
        <v>20633</v>
      </c>
      <c r="F13748" s="53" t="s">
        <v>83</v>
      </c>
    </row>
    <row r="13749" spans="1:6" x14ac:dyDescent="0.2">
      <c r="A13749" s="202" t="s">
        <v>22449</v>
      </c>
      <c r="B13749" s="203">
        <v>118.07</v>
      </c>
      <c r="D13749" s="53" t="s">
        <v>20635</v>
      </c>
      <c r="E13749" s="55" t="s">
        <v>20636</v>
      </c>
      <c r="F13749" s="53" t="s">
        <v>83</v>
      </c>
    </row>
    <row r="13750" spans="1:6" x14ac:dyDescent="0.2">
      <c r="A13750" s="202" t="s">
        <v>35681</v>
      </c>
      <c r="B13750" s="203">
        <v>382.24</v>
      </c>
      <c r="D13750" s="53" t="s">
        <v>20637</v>
      </c>
      <c r="E13750" s="55" t="s">
        <v>20636</v>
      </c>
      <c r="F13750" s="53" t="s">
        <v>83</v>
      </c>
    </row>
    <row r="13751" spans="1:6" x14ac:dyDescent="0.2">
      <c r="A13751" s="202" t="s">
        <v>35682</v>
      </c>
      <c r="B13751" s="203">
        <v>368.85</v>
      </c>
      <c r="D13751" s="53" t="s">
        <v>20638</v>
      </c>
      <c r="E13751" s="55" t="s">
        <v>20639</v>
      </c>
      <c r="F13751" s="53" t="s">
        <v>83</v>
      </c>
    </row>
    <row r="13752" spans="1:6" x14ac:dyDescent="0.2">
      <c r="A13752" s="202" t="s">
        <v>35683</v>
      </c>
      <c r="B13752" s="203">
        <v>444.67</v>
      </c>
      <c r="D13752" s="53" t="s">
        <v>20640</v>
      </c>
      <c r="E13752" s="55" t="s">
        <v>20639</v>
      </c>
      <c r="F13752" s="53" t="s">
        <v>83</v>
      </c>
    </row>
    <row r="13753" spans="1:6" x14ac:dyDescent="0.2">
      <c r="A13753" s="202" t="s">
        <v>35684</v>
      </c>
      <c r="B13753" s="203">
        <v>431.06</v>
      </c>
      <c r="D13753" s="53" t="s">
        <v>20641</v>
      </c>
      <c r="E13753" s="55" t="s">
        <v>20642</v>
      </c>
      <c r="F13753" s="53" t="s">
        <v>83</v>
      </c>
    </row>
    <row r="13754" spans="1:6" x14ac:dyDescent="0.2">
      <c r="A13754" s="202" t="s">
        <v>35685</v>
      </c>
      <c r="B13754" s="203">
        <v>445.1</v>
      </c>
      <c r="D13754" s="53" t="s">
        <v>20643</v>
      </c>
      <c r="E13754" s="55" t="s">
        <v>20642</v>
      </c>
      <c r="F13754" s="53" t="s">
        <v>83</v>
      </c>
    </row>
    <row r="13755" spans="1:6" x14ac:dyDescent="0.2">
      <c r="A13755" s="202" t="s">
        <v>35686</v>
      </c>
      <c r="B13755" s="203">
        <v>431.43</v>
      </c>
      <c r="D13755" s="53" t="s">
        <v>20644</v>
      </c>
      <c r="E13755" s="55" t="s">
        <v>20645</v>
      </c>
      <c r="F13755" s="53" t="s">
        <v>1147</v>
      </c>
    </row>
    <row r="13756" spans="1:6" x14ac:dyDescent="0.2">
      <c r="A13756" s="202" t="s">
        <v>35687</v>
      </c>
      <c r="B13756" s="203">
        <v>565.83000000000004</v>
      </c>
      <c r="D13756" s="53" t="s">
        <v>20646</v>
      </c>
      <c r="E13756" s="55" t="s">
        <v>20645</v>
      </c>
      <c r="F13756" s="53" t="s">
        <v>1147</v>
      </c>
    </row>
    <row r="13757" spans="1:6" x14ac:dyDescent="0.2">
      <c r="A13757" s="202" t="s">
        <v>35688</v>
      </c>
      <c r="B13757" s="203">
        <v>546.71</v>
      </c>
      <c r="D13757" s="53" t="s">
        <v>20647</v>
      </c>
      <c r="E13757" s="55" t="s">
        <v>20648</v>
      </c>
      <c r="F13757" s="53" t="s">
        <v>1147</v>
      </c>
    </row>
    <row r="13758" spans="1:6" x14ac:dyDescent="0.2">
      <c r="A13758" s="202" t="s">
        <v>35689</v>
      </c>
      <c r="B13758" s="203">
        <v>1104.3</v>
      </c>
      <c r="D13758" s="53" t="s">
        <v>20649</v>
      </c>
      <c r="E13758" s="55" t="s">
        <v>20648</v>
      </c>
      <c r="F13758" s="53" t="s">
        <v>1147</v>
      </c>
    </row>
    <row r="13759" spans="1:6" x14ac:dyDescent="0.2">
      <c r="A13759" s="202" t="s">
        <v>35690</v>
      </c>
      <c r="B13759" s="203">
        <v>1085.1600000000001</v>
      </c>
      <c r="D13759" s="53" t="s">
        <v>20650</v>
      </c>
      <c r="E13759" s="55" t="s">
        <v>20651</v>
      </c>
      <c r="F13759" s="53" t="s">
        <v>1147</v>
      </c>
    </row>
    <row r="13760" spans="1:6" x14ac:dyDescent="0.2">
      <c r="A13760" s="202" t="s">
        <v>35691</v>
      </c>
      <c r="B13760" s="203">
        <v>1368.54</v>
      </c>
      <c r="D13760" s="53" t="s">
        <v>20652</v>
      </c>
      <c r="E13760" s="55" t="s">
        <v>20651</v>
      </c>
      <c r="F13760" s="53" t="s">
        <v>1147</v>
      </c>
    </row>
    <row r="13761" spans="1:6" x14ac:dyDescent="0.2">
      <c r="A13761" s="202" t="s">
        <v>35692</v>
      </c>
      <c r="B13761" s="203">
        <v>1346.68</v>
      </c>
      <c r="D13761" s="53" t="s">
        <v>20653</v>
      </c>
      <c r="E13761" s="55" t="s">
        <v>20654</v>
      </c>
      <c r="F13761" s="53" t="s">
        <v>83</v>
      </c>
    </row>
    <row r="13762" spans="1:6" x14ac:dyDescent="0.2">
      <c r="A13762" s="202" t="s">
        <v>35693</v>
      </c>
      <c r="B13762" s="203">
        <v>420.8</v>
      </c>
      <c r="D13762" s="53" t="s">
        <v>20655</v>
      </c>
      <c r="E13762" s="55" t="s">
        <v>20654</v>
      </c>
      <c r="F13762" s="53" t="s">
        <v>83</v>
      </c>
    </row>
    <row r="13763" spans="1:6" x14ac:dyDescent="0.2">
      <c r="A13763" s="202" t="s">
        <v>35694</v>
      </c>
      <c r="B13763" s="203">
        <v>403.27</v>
      </c>
      <c r="D13763" s="53" t="s">
        <v>20656</v>
      </c>
      <c r="E13763" s="55" t="s">
        <v>20657</v>
      </c>
      <c r="F13763" s="53" t="s">
        <v>201</v>
      </c>
    </row>
    <row r="13764" spans="1:6" x14ac:dyDescent="0.2">
      <c r="A13764" s="202" t="s">
        <v>35695</v>
      </c>
      <c r="B13764" s="203">
        <v>570.79</v>
      </c>
      <c r="D13764" s="53" t="s">
        <v>20658</v>
      </c>
      <c r="E13764" s="55" t="s">
        <v>20657</v>
      </c>
      <c r="F13764" s="53" t="s">
        <v>201</v>
      </c>
    </row>
    <row r="13765" spans="1:6" x14ac:dyDescent="0.2">
      <c r="A13765" s="202" t="s">
        <v>35696</v>
      </c>
      <c r="B13765" s="203">
        <v>549.79999999999995</v>
      </c>
      <c r="D13765" s="53" t="s">
        <v>20659</v>
      </c>
      <c r="E13765" s="55" t="s">
        <v>20660</v>
      </c>
      <c r="F13765" s="53" t="s">
        <v>201</v>
      </c>
    </row>
    <row r="13766" spans="1:6" x14ac:dyDescent="0.2">
      <c r="A13766" s="202" t="s">
        <v>35697</v>
      </c>
      <c r="B13766" s="203">
        <v>687.82</v>
      </c>
      <c r="D13766" s="53" t="s">
        <v>20661</v>
      </c>
      <c r="E13766" s="55" t="s">
        <v>20660</v>
      </c>
      <c r="F13766" s="53" t="s">
        <v>201</v>
      </c>
    </row>
    <row r="13767" spans="1:6" x14ac:dyDescent="0.2">
      <c r="A13767" s="202" t="s">
        <v>35698</v>
      </c>
      <c r="B13767" s="203">
        <v>664.89</v>
      </c>
      <c r="D13767" s="53" t="s">
        <v>20662</v>
      </c>
      <c r="E13767" s="55" t="s">
        <v>20663</v>
      </c>
      <c r="F13767" s="53" t="s">
        <v>201</v>
      </c>
    </row>
    <row r="13768" spans="1:6" x14ac:dyDescent="0.2">
      <c r="A13768" s="202" t="s">
        <v>35699</v>
      </c>
      <c r="B13768" s="203">
        <v>1347.8</v>
      </c>
      <c r="D13768" s="53" t="s">
        <v>20664</v>
      </c>
      <c r="E13768" s="55" t="s">
        <v>20663</v>
      </c>
      <c r="F13768" s="53" t="s">
        <v>201</v>
      </c>
    </row>
    <row r="13769" spans="1:6" x14ac:dyDescent="0.2">
      <c r="A13769" s="202" t="s">
        <v>35700</v>
      </c>
      <c r="B13769" s="203">
        <v>1323.47</v>
      </c>
      <c r="D13769" s="53" t="s">
        <v>20665</v>
      </c>
      <c r="E13769" s="55" t="s">
        <v>20666</v>
      </c>
      <c r="F13769" s="53" t="s">
        <v>83</v>
      </c>
    </row>
    <row r="13770" spans="1:6" x14ac:dyDescent="0.2">
      <c r="A13770" s="202" t="s">
        <v>35701</v>
      </c>
      <c r="B13770" s="203">
        <v>1424.74</v>
      </c>
      <c r="D13770" s="53" t="s">
        <v>20667</v>
      </c>
      <c r="E13770" s="55" t="s">
        <v>20666</v>
      </c>
      <c r="F13770" s="53" t="s">
        <v>83</v>
      </c>
    </row>
    <row r="13771" spans="1:6" x14ac:dyDescent="0.2">
      <c r="A13771" s="202" t="s">
        <v>35702</v>
      </c>
      <c r="B13771" s="203">
        <v>1398.84</v>
      </c>
      <c r="D13771" s="53" t="s">
        <v>20668</v>
      </c>
      <c r="E13771" s="55" t="s">
        <v>20669</v>
      </c>
      <c r="F13771" s="53" t="s">
        <v>83</v>
      </c>
    </row>
    <row r="13772" spans="1:6" x14ac:dyDescent="0.2">
      <c r="A13772" s="202" t="s">
        <v>22474</v>
      </c>
      <c r="B13772" s="203">
        <v>22376.240000000002</v>
      </c>
      <c r="D13772" s="53" t="s">
        <v>20670</v>
      </c>
      <c r="E13772" s="55" t="s">
        <v>20669</v>
      </c>
      <c r="F13772" s="53" t="s">
        <v>83</v>
      </c>
    </row>
    <row r="13773" spans="1:6" x14ac:dyDescent="0.2">
      <c r="A13773" s="202" t="s">
        <v>22476</v>
      </c>
      <c r="B13773" s="203">
        <v>22015.54</v>
      </c>
      <c r="D13773" s="53" t="s">
        <v>20671</v>
      </c>
      <c r="E13773" s="55" t="s">
        <v>20672</v>
      </c>
      <c r="F13773" s="53" t="s">
        <v>83</v>
      </c>
    </row>
    <row r="13774" spans="1:6" x14ac:dyDescent="0.2">
      <c r="A13774" s="202" t="s">
        <v>22477</v>
      </c>
      <c r="B13774" s="203">
        <v>26711.08</v>
      </c>
      <c r="D13774" s="53" t="s">
        <v>20673</v>
      </c>
      <c r="E13774" s="55" t="s">
        <v>20672</v>
      </c>
      <c r="F13774" s="53" t="s">
        <v>83</v>
      </c>
    </row>
    <row r="13775" spans="1:6" x14ac:dyDescent="0.2">
      <c r="A13775" s="202" t="s">
        <v>22479</v>
      </c>
      <c r="B13775" s="203">
        <v>26350.38</v>
      </c>
      <c r="D13775" s="53" t="s">
        <v>20674</v>
      </c>
      <c r="E13775" s="55" t="s">
        <v>20675</v>
      </c>
      <c r="F13775" s="53" t="s">
        <v>83</v>
      </c>
    </row>
    <row r="13776" spans="1:6" x14ac:dyDescent="0.2">
      <c r="A13776" s="202" t="s">
        <v>22480</v>
      </c>
      <c r="B13776" s="203">
        <v>31057.16</v>
      </c>
      <c r="D13776" s="53" t="s">
        <v>20676</v>
      </c>
      <c r="E13776" s="55" t="s">
        <v>20675</v>
      </c>
      <c r="F13776" s="53" t="s">
        <v>83</v>
      </c>
    </row>
    <row r="13777" spans="1:6" x14ac:dyDescent="0.2">
      <c r="A13777" s="202" t="s">
        <v>22482</v>
      </c>
      <c r="B13777" s="203">
        <v>30696.46</v>
      </c>
      <c r="D13777" s="53" t="s">
        <v>20677</v>
      </c>
      <c r="E13777" s="55" t="s">
        <v>20678</v>
      </c>
      <c r="F13777" s="53" t="s">
        <v>83</v>
      </c>
    </row>
    <row r="13778" spans="1:6" x14ac:dyDescent="0.2">
      <c r="A13778" s="202" t="s">
        <v>22483</v>
      </c>
      <c r="B13778" s="203">
        <v>37701.18</v>
      </c>
      <c r="D13778" s="53" t="s">
        <v>20679</v>
      </c>
      <c r="E13778" s="55" t="s">
        <v>20678</v>
      </c>
      <c r="F13778" s="53" t="s">
        <v>83</v>
      </c>
    </row>
    <row r="13779" spans="1:6" x14ac:dyDescent="0.2">
      <c r="A13779" s="202" t="s">
        <v>22485</v>
      </c>
      <c r="B13779" s="203">
        <v>37340.480000000003</v>
      </c>
      <c r="D13779" s="53" t="s">
        <v>20680</v>
      </c>
      <c r="E13779" s="55" t="s">
        <v>20681</v>
      </c>
      <c r="F13779" s="53" t="s">
        <v>83</v>
      </c>
    </row>
    <row r="13780" spans="1:6" x14ac:dyDescent="0.2">
      <c r="A13780" s="202" t="s">
        <v>22486</v>
      </c>
      <c r="B13780" s="203">
        <v>41758.83</v>
      </c>
      <c r="D13780" s="53" t="s">
        <v>20682</v>
      </c>
      <c r="E13780" s="55" t="s">
        <v>20681</v>
      </c>
      <c r="F13780" s="53" t="s">
        <v>83</v>
      </c>
    </row>
    <row r="13781" spans="1:6" x14ac:dyDescent="0.2">
      <c r="A13781" s="202" t="s">
        <v>22488</v>
      </c>
      <c r="B13781" s="203">
        <v>41398.129999999997</v>
      </c>
      <c r="D13781" s="53" t="s">
        <v>20683</v>
      </c>
      <c r="E13781" s="55" t="s">
        <v>20684</v>
      </c>
      <c r="F13781" s="53" t="s">
        <v>83</v>
      </c>
    </row>
    <row r="13782" spans="1:6" x14ac:dyDescent="0.2">
      <c r="A13782" s="202" t="s">
        <v>22489</v>
      </c>
      <c r="B13782" s="203">
        <v>35893.4</v>
      </c>
      <c r="D13782" s="53" t="s">
        <v>20685</v>
      </c>
      <c r="E13782" s="55" t="s">
        <v>20684</v>
      </c>
      <c r="F13782" s="53" t="s">
        <v>83</v>
      </c>
    </row>
    <row r="13783" spans="1:6" x14ac:dyDescent="0.2">
      <c r="A13783" s="202" t="s">
        <v>22491</v>
      </c>
      <c r="B13783" s="203">
        <v>35295.949999999997</v>
      </c>
      <c r="D13783" s="53" t="s">
        <v>20686</v>
      </c>
      <c r="E13783" s="55" t="s">
        <v>20687</v>
      </c>
      <c r="F13783" s="53" t="s">
        <v>83</v>
      </c>
    </row>
    <row r="13784" spans="1:6" x14ac:dyDescent="0.2">
      <c r="A13784" s="202" t="s">
        <v>22492</v>
      </c>
      <c r="B13784" s="203">
        <v>42643.519999999997</v>
      </c>
      <c r="D13784" s="53" t="s">
        <v>20688</v>
      </c>
      <c r="E13784" s="55" t="s">
        <v>20687</v>
      </c>
      <c r="F13784" s="53" t="s">
        <v>83</v>
      </c>
    </row>
    <row r="13785" spans="1:6" x14ac:dyDescent="0.2">
      <c r="A13785" s="202" t="s">
        <v>22494</v>
      </c>
      <c r="B13785" s="203">
        <v>42046.06</v>
      </c>
      <c r="D13785" s="53" t="s">
        <v>20689</v>
      </c>
      <c r="E13785" s="55" t="s">
        <v>20690</v>
      </c>
      <c r="F13785" s="53" t="s">
        <v>83</v>
      </c>
    </row>
    <row r="13786" spans="1:6" x14ac:dyDescent="0.2">
      <c r="A13786" s="202" t="s">
        <v>22495</v>
      </c>
      <c r="B13786" s="203">
        <v>46344.12</v>
      </c>
      <c r="D13786" s="53" t="s">
        <v>20691</v>
      </c>
      <c r="E13786" s="55" t="s">
        <v>20690</v>
      </c>
      <c r="F13786" s="53" t="s">
        <v>83</v>
      </c>
    </row>
    <row r="13787" spans="1:6" x14ac:dyDescent="0.2">
      <c r="A13787" s="202" t="s">
        <v>22497</v>
      </c>
      <c r="B13787" s="203">
        <v>45746.66</v>
      </c>
      <c r="D13787" s="53" t="s">
        <v>20692</v>
      </c>
      <c r="E13787" s="55" t="s">
        <v>20693</v>
      </c>
      <c r="F13787" s="53" t="s">
        <v>83</v>
      </c>
    </row>
    <row r="13788" spans="1:6" x14ac:dyDescent="0.2">
      <c r="A13788" s="202" t="s">
        <v>22498</v>
      </c>
      <c r="B13788" s="203">
        <v>57720.37</v>
      </c>
      <c r="D13788" s="53" t="s">
        <v>20694</v>
      </c>
      <c r="E13788" s="55" t="s">
        <v>20693</v>
      </c>
      <c r="F13788" s="53" t="s">
        <v>83</v>
      </c>
    </row>
    <row r="13789" spans="1:6" x14ac:dyDescent="0.2">
      <c r="A13789" s="202" t="s">
        <v>22500</v>
      </c>
      <c r="B13789" s="203">
        <v>57122.92</v>
      </c>
      <c r="D13789" s="53" t="s">
        <v>20695</v>
      </c>
      <c r="E13789" s="55" t="s">
        <v>20696</v>
      </c>
      <c r="F13789" s="53" t="s">
        <v>83</v>
      </c>
    </row>
    <row r="13790" spans="1:6" x14ac:dyDescent="0.2">
      <c r="A13790" s="202" t="s">
        <v>22501</v>
      </c>
      <c r="B13790" s="203">
        <v>69816.149999999994</v>
      </c>
      <c r="D13790" s="53" t="s">
        <v>20697</v>
      </c>
      <c r="E13790" s="55" t="s">
        <v>20696</v>
      </c>
      <c r="F13790" s="53" t="s">
        <v>83</v>
      </c>
    </row>
    <row r="13791" spans="1:6" x14ac:dyDescent="0.2">
      <c r="A13791" s="202" t="s">
        <v>22503</v>
      </c>
      <c r="B13791" s="203">
        <v>69223.28</v>
      </c>
      <c r="D13791" s="53" t="s">
        <v>20698</v>
      </c>
      <c r="E13791" s="55" t="s">
        <v>20699</v>
      </c>
      <c r="F13791" s="53" t="s">
        <v>83</v>
      </c>
    </row>
    <row r="13792" spans="1:6" x14ac:dyDescent="0.2">
      <c r="A13792" s="202" t="s">
        <v>35703</v>
      </c>
      <c r="B13792" s="203">
        <v>865.47</v>
      </c>
      <c r="D13792" s="53" t="s">
        <v>20700</v>
      </c>
      <c r="E13792" s="55" t="s">
        <v>20699</v>
      </c>
      <c r="F13792" s="53" t="s">
        <v>83</v>
      </c>
    </row>
    <row r="13793" spans="1:6" x14ac:dyDescent="0.2">
      <c r="A13793" s="202" t="s">
        <v>35704</v>
      </c>
      <c r="B13793" s="203">
        <v>851.51</v>
      </c>
      <c r="D13793" s="53" t="s">
        <v>20701</v>
      </c>
      <c r="E13793" s="55" t="s">
        <v>20702</v>
      </c>
      <c r="F13793" s="53" t="s">
        <v>83</v>
      </c>
    </row>
    <row r="13794" spans="1:6" x14ac:dyDescent="0.2">
      <c r="A13794" s="202" t="s">
        <v>35705</v>
      </c>
      <c r="B13794" s="203">
        <v>1109.77</v>
      </c>
      <c r="D13794" s="53" t="s">
        <v>20703</v>
      </c>
      <c r="E13794" s="55" t="s">
        <v>20702</v>
      </c>
      <c r="F13794" s="53" t="s">
        <v>83</v>
      </c>
    </row>
    <row r="13795" spans="1:6" x14ac:dyDescent="0.2">
      <c r="A13795" s="202" t="s">
        <v>35706</v>
      </c>
      <c r="B13795" s="203">
        <v>1092.49</v>
      </c>
      <c r="D13795" s="53" t="s">
        <v>20704</v>
      </c>
      <c r="E13795" s="55" t="s">
        <v>20705</v>
      </c>
      <c r="F13795" s="53" t="s">
        <v>83</v>
      </c>
    </row>
    <row r="13796" spans="1:6" x14ac:dyDescent="0.2">
      <c r="A13796" s="202" t="s">
        <v>35707</v>
      </c>
      <c r="B13796" s="203">
        <v>1238.4100000000001</v>
      </c>
      <c r="D13796" s="53" t="s">
        <v>20706</v>
      </c>
      <c r="E13796" s="55" t="s">
        <v>20705</v>
      </c>
      <c r="F13796" s="53" t="s">
        <v>83</v>
      </c>
    </row>
    <row r="13797" spans="1:6" x14ac:dyDescent="0.2">
      <c r="A13797" s="202" t="s">
        <v>35708</v>
      </c>
      <c r="B13797" s="203">
        <v>1217.77</v>
      </c>
      <c r="D13797" s="53" t="s">
        <v>20707</v>
      </c>
      <c r="E13797" s="55" t="s">
        <v>20708</v>
      </c>
      <c r="F13797" s="53" t="s">
        <v>83</v>
      </c>
    </row>
    <row r="13798" spans="1:6" x14ac:dyDescent="0.2">
      <c r="A13798" s="202" t="s">
        <v>35709</v>
      </c>
      <c r="B13798" s="203">
        <v>1985.57</v>
      </c>
      <c r="D13798" s="53" t="s">
        <v>20709</v>
      </c>
      <c r="E13798" s="55" t="s">
        <v>20708</v>
      </c>
      <c r="F13798" s="53" t="s">
        <v>83</v>
      </c>
    </row>
    <row r="13799" spans="1:6" x14ac:dyDescent="0.2">
      <c r="A13799" s="202" t="s">
        <v>35710</v>
      </c>
      <c r="B13799" s="203">
        <v>1963.36</v>
      </c>
      <c r="D13799" s="53" t="s">
        <v>20710</v>
      </c>
      <c r="E13799" s="55" t="s">
        <v>20711</v>
      </c>
      <c r="F13799" s="53" t="s">
        <v>83</v>
      </c>
    </row>
    <row r="13800" spans="1:6" x14ac:dyDescent="0.2">
      <c r="A13800" s="202" t="s">
        <v>22516</v>
      </c>
      <c r="B13800" s="203">
        <v>23663.59</v>
      </c>
      <c r="D13800" s="53" t="s">
        <v>20712</v>
      </c>
      <c r="E13800" s="55" t="s">
        <v>20711</v>
      </c>
      <c r="F13800" s="53" t="s">
        <v>83</v>
      </c>
    </row>
    <row r="13801" spans="1:6" x14ac:dyDescent="0.2">
      <c r="A13801" s="202" t="s">
        <v>22518</v>
      </c>
      <c r="B13801" s="203">
        <v>23008.31</v>
      </c>
      <c r="D13801" s="53" t="s">
        <v>20713</v>
      </c>
      <c r="E13801" s="55" t="s">
        <v>20714</v>
      </c>
      <c r="F13801" s="53" t="s">
        <v>83</v>
      </c>
    </row>
    <row r="13802" spans="1:6" x14ac:dyDescent="0.2">
      <c r="A13802" s="202" t="s">
        <v>22519</v>
      </c>
      <c r="B13802" s="203">
        <v>27024.34</v>
      </c>
      <c r="D13802" s="53" t="s">
        <v>20715</v>
      </c>
      <c r="E13802" s="55" t="s">
        <v>20714</v>
      </c>
      <c r="F13802" s="53" t="s">
        <v>83</v>
      </c>
    </row>
    <row r="13803" spans="1:6" x14ac:dyDescent="0.2">
      <c r="A13803" s="202" t="s">
        <v>22521</v>
      </c>
      <c r="B13803" s="203">
        <v>26369.05</v>
      </c>
      <c r="D13803" s="53" t="s">
        <v>20716</v>
      </c>
      <c r="E13803" s="55" t="s">
        <v>20717</v>
      </c>
      <c r="F13803" s="53" t="s">
        <v>83</v>
      </c>
    </row>
    <row r="13804" spans="1:6" x14ac:dyDescent="0.2">
      <c r="A13804" s="202" t="s">
        <v>22522</v>
      </c>
      <c r="B13804" s="203">
        <v>34416.82</v>
      </c>
      <c r="D13804" s="53" t="s">
        <v>20718</v>
      </c>
      <c r="E13804" s="55" t="s">
        <v>20717</v>
      </c>
      <c r="F13804" s="53" t="s">
        <v>83</v>
      </c>
    </row>
    <row r="13805" spans="1:6" x14ac:dyDescent="0.2">
      <c r="A13805" s="202" t="s">
        <v>22524</v>
      </c>
      <c r="B13805" s="203">
        <v>33761.54</v>
      </c>
      <c r="D13805" s="53" t="s">
        <v>20719</v>
      </c>
      <c r="E13805" s="55" t="s">
        <v>20720</v>
      </c>
      <c r="F13805" s="53" t="s">
        <v>83</v>
      </c>
    </row>
    <row r="13806" spans="1:6" x14ac:dyDescent="0.2">
      <c r="A13806" s="202" t="s">
        <v>22525</v>
      </c>
      <c r="B13806" s="203">
        <v>36890.730000000003</v>
      </c>
      <c r="D13806" s="53" t="s">
        <v>20721</v>
      </c>
      <c r="E13806" s="55" t="s">
        <v>20720</v>
      </c>
      <c r="F13806" s="53" t="s">
        <v>83</v>
      </c>
    </row>
    <row r="13807" spans="1:6" x14ac:dyDescent="0.2">
      <c r="A13807" s="202" t="s">
        <v>22527</v>
      </c>
      <c r="B13807" s="203">
        <v>36229.14</v>
      </c>
      <c r="D13807" s="53" t="s">
        <v>20722</v>
      </c>
      <c r="E13807" s="55" t="s">
        <v>20723</v>
      </c>
      <c r="F13807" s="53" t="s">
        <v>83</v>
      </c>
    </row>
    <row r="13808" spans="1:6" x14ac:dyDescent="0.2">
      <c r="A13808" s="202" t="s">
        <v>22528</v>
      </c>
      <c r="B13808" s="203">
        <v>42028.3</v>
      </c>
      <c r="D13808" s="53" t="s">
        <v>20724</v>
      </c>
      <c r="E13808" s="55" t="s">
        <v>20723</v>
      </c>
      <c r="F13808" s="53" t="s">
        <v>83</v>
      </c>
    </row>
    <row r="13809" spans="1:6" x14ac:dyDescent="0.2">
      <c r="A13809" s="202" t="s">
        <v>22530</v>
      </c>
      <c r="B13809" s="203">
        <v>41366.699999999997</v>
      </c>
      <c r="D13809" s="53" t="s">
        <v>20725</v>
      </c>
      <c r="E13809" s="55" t="s">
        <v>20726</v>
      </c>
      <c r="F13809" s="53" t="s">
        <v>83</v>
      </c>
    </row>
    <row r="13810" spans="1:6" x14ac:dyDescent="0.2">
      <c r="A13810" s="202" t="s">
        <v>22531</v>
      </c>
      <c r="B13810" s="203">
        <v>19007.48</v>
      </c>
      <c r="D13810" s="53" t="s">
        <v>20727</v>
      </c>
      <c r="E13810" s="55" t="s">
        <v>20726</v>
      </c>
      <c r="F13810" s="53" t="s">
        <v>83</v>
      </c>
    </row>
    <row r="13811" spans="1:6" x14ac:dyDescent="0.2">
      <c r="A13811" s="202" t="s">
        <v>22533</v>
      </c>
      <c r="B13811" s="203">
        <v>18582.669999999998</v>
      </c>
      <c r="D13811" s="53" t="s">
        <v>20728</v>
      </c>
      <c r="E13811" s="55" t="s">
        <v>20729</v>
      </c>
      <c r="F13811" s="53" t="s">
        <v>83</v>
      </c>
    </row>
    <row r="13812" spans="1:6" x14ac:dyDescent="0.2">
      <c r="A13812" s="202" t="s">
        <v>22534</v>
      </c>
      <c r="B13812" s="203">
        <v>20046.240000000002</v>
      </c>
      <c r="D13812" s="53" t="s">
        <v>20730</v>
      </c>
      <c r="E13812" s="55" t="s">
        <v>20729</v>
      </c>
      <c r="F13812" s="53" t="s">
        <v>83</v>
      </c>
    </row>
    <row r="13813" spans="1:6" x14ac:dyDescent="0.2">
      <c r="A13813" s="202" t="s">
        <v>22536</v>
      </c>
      <c r="B13813" s="203">
        <v>19621.43</v>
      </c>
      <c r="D13813" s="53" t="s">
        <v>20731</v>
      </c>
      <c r="E13813" s="55" t="s">
        <v>20732</v>
      </c>
      <c r="F13813" s="53" t="s">
        <v>83</v>
      </c>
    </row>
    <row r="13814" spans="1:6" x14ac:dyDescent="0.2">
      <c r="A13814" s="202" t="s">
        <v>22537</v>
      </c>
      <c r="B13814" s="203">
        <v>22926.84</v>
      </c>
      <c r="D13814" s="53" t="s">
        <v>20733</v>
      </c>
      <c r="E13814" s="55" t="s">
        <v>20732</v>
      </c>
      <c r="F13814" s="53" t="s">
        <v>83</v>
      </c>
    </row>
    <row r="13815" spans="1:6" x14ac:dyDescent="0.2">
      <c r="A13815" s="202" t="s">
        <v>22539</v>
      </c>
      <c r="B13815" s="203">
        <v>22502.03</v>
      </c>
      <c r="D13815" s="53" t="s">
        <v>20734</v>
      </c>
      <c r="E13815" s="55" t="s">
        <v>20735</v>
      </c>
      <c r="F13815" s="53" t="s">
        <v>83</v>
      </c>
    </row>
    <row r="13816" spans="1:6" x14ac:dyDescent="0.2">
      <c r="A13816" s="202" t="s">
        <v>22540</v>
      </c>
      <c r="B13816" s="203">
        <v>27387.64</v>
      </c>
      <c r="D13816" s="53" t="s">
        <v>20736</v>
      </c>
      <c r="E13816" s="55" t="s">
        <v>20735</v>
      </c>
      <c r="F13816" s="53" t="s">
        <v>83</v>
      </c>
    </row>
    <row r="13817" spans="1:6" x14ac:dyDescent="0.2">
      <c r="A13817" s="202" t="s">
        <v>22542</v>
      </c>
      <c r="B13817" s="203">
        <v>26959.119999999999</v>
      </c>
      <c r="D13817" s="53" t="s">
        <v>20737</v>
      </c>
      <c r="E13817" s="55" t="s">
        <v>20738</v>
      </c>
      <c r="F13817" s="53" t="s">
        <v>83</v>
      </c>
    </row>
    <row r="13818" spans="1:6" x14ac:dyDescent="0.2">
      <c r="A13818" s="202" t="s">
        <v>22543</v>
      </c>
      <c r="B13818" s="203">
        <v>31553.39</v>
      </c>
      <c r="D13818" s="53" t="s">
        <v>20739</v>
      </c>
      <c r="E13818" s="55" t="s">
        <v>20738</v>
      </c>
      <c r="F13818" s="53" t="s">
        <v>83</v>
      </c>
    </row>
    <row r="13819" spans="1:6" x14ac:dyDescent="0.2">
      <c r="A13819" s="202" t="s">
        <v>22545</v>
      </c>
      <c r="B13819" s="203">
        <v>31124.87</v>
      </c>
      <c r="D13819" s="53" t="s">
        <v>20740</v>
      </c>
      <c r="E13819" s="55" t="s">
        <v>20741</v>
      </c>
      <c r="F13819" s="53" t="s">
        <v>83</v>
      </c>
    </row>
    <row r="13820" spans="1:6" x14ac:dyDescent="0.2">
      <c r="A13820" s="202" t="s">
        <v>22546</v>
      </c>
      <c r="B13820" s="203">
        <v>56489.24</v>
      </c>
      <c r="D13820" s="53" t="s">
        <v>20742</v>
      </c>
      <c r="E13820" s="55" t="s">
        <v>20741</v>
      </c>
      <c r="F13820" s="53" t="s">
        <v>83</v>
      </c>
    </row>
    <row r="13821" spans="1:6" x14ac:dyDescent="0.2">
      <c r="A13821" s="202" t="s">
        <v>22548</v>
      </c>
      <c r="B13821" s="203">
        <v>55819.88</v>
      </c>
      <c r="D13821" s="53" t="s">
        <v>20743</v>
      </c>
      <c r="E13821" s="55" t="s">
        <v>20744</v>
      </c>
      <c r="F13821" s="53" t="s">
        <v>83</v>
      </c>
    </row>
    <row r="13822" spans="1:6" x14ac:dyDescent="0.2">
      <c r="A13822" s="202" t="s">
        <v>22549</v>
      </c>
      <c r="B13822" s="203">
        <v>41259.230000000003</v>
      </c>
      <c r="D13822" s="53" t="s">
        <v>20745</v>
      </c>
      <c r="E13822" s="55" t="s">
        <v>20744</v>
      </c>
      <c r="F13822" s="53" t="s">
        <v>83</v>
      </c>
    </row>
    <row r="13823" spans="1:6" x14ac:dyDescent="0.2">
      <c r="A13823" s="202" t="s">
        <v>22551</v>
      </c>
      <c r="B13823" s="203">
        <v>40822.959999999999</v>
      </c>
      <c r="D13823" s="53" t="s">
        <v>20746</v>
      </c>
      <c r="E13823" s="55" t="s">
        <v>20747</v>
      </c>
      <c r="F13823" s="53" t="s">
        <v>83</v>
      </c>
    </row>
    <row r="13824" spans="1:6" x14ac:dyDescent="0.2">
      <c r="A13824" s="202" t="s">
        <v>22552</v>
      </c>
      <c r="B13824" s="203">
        <v>24</v>
      </c>
      <c r="D13824" s="53" t="s">
        <v>20748</v>
      </c>
      <c r="E13824" s="55" t="s">
        <v>20747</v>
      </c>
      <c r="F13824" s="53" t="s">
        <v>83</v>
      </c>
    </row>
    <row r="13825" spans="1:6" x14ac:dyDescent="0.2">
      <c r="A13825" s="202" t="s">
        <v>22555</v>
      </c>
      <c r="B13825" s="203">
        <v>22.84</v>
      </c>
      <c r="D13825" s="53" t="s">
        <v>20749</v>
      </c>
      <c r="E13825" s="55" t="s">
        <v>20750</v>
      </c>
      <c r="F13825" s="53" t="s">
        <v>83</v>
      </c>
    </row>
    <row r="13826" spans="1:6" x14ac:dyDescent="0.2">
      <c r="A13826" s="202" t="s">
        <v>22556</v>
      </c>
      <c r="B13826" s="203">
        <v>123.26</v>
      </c>
      <c r="D13826" s="53" t="s">
        <v>20751</v>
      </c>
      <c r="E13826" s="55" t="s">
        <v>20750</v>
      </c>
      <c r="F13826" s="53" t="s">
        <v>83</v>
      </c>
    </row>
    <row r="13827" spans="1:6" x14ac:dyDescent="0.2">
      <c r="A13827" s="202" t="s">
        <v>22558</v>
      </c>
      <c r="B13827" s="203">
        <v>114.19</v>
      </c>
      <c r="D13827" s="53" t="s">
        <v>20752</v>
      </c>
      <c r="E13827" s="55" t="s">
        <v>20753</v>
      </c>
      <c r="F13827" s="53" t="s">
        <v>83</v>
      </c>
    </row>
    <row r="13828" spans="1:6" x14ac:dyDescent="0.2">
      <c r="A13828" s="202" t="s">
        <v>22559</v>
      </c>
      <c r="B13828" s="203">
        <v>150.41999999999999</v>
      </c>
      <c r="D13828" s="53" t="s">
        <v>20754</v>
      </c>
      <c r="E13828" s="55" t="s">
        <v>20753</v>
      </c>
      <c r="F13828" s="53" t="s">
        <v>83</v>
      </c>
    </row>
    <row r="13829" spans="1:6" x14ac:dyDescent="0.2">
      <c r="A13829" s="202" t="s">
        <v>22561</v>
      </c>
      <c r="B13829" s="203">
        <v>141.12</v>
      </c>
      <c r="D13829" s="53" t="s">
        <v>20755</v>
      </c>
      <c r="E13829" s="55" t="s">
        <v>20756</v>
      </c>
      <c r="F13829" s="53" t="s">
        <v>83</v>
      </c>
    </row>
    <row r="13830" spans="1:6" x14ac:dyDescent="0.2">
      <c r="A13830" s="202" t="s">
        <v>22562</v>
      </c>
      <c r="B13830" s="203">
        <v>172.74</v>
      </c>
      <c r="D13830" s="53" t="s">
        <v>20757</v>
      </c>
      <c r="E13830" s="55" t="s">
        <v>20756</v>
      </c>
      <c r="F13830" s="53" t="s">
        <v>83</v>
      </c>
    </row>
    <row r="13831" spans="1:6" x14ac:dyDescent="0.2">
      <c r="A13831" s="202" t="s">
        <v>22564</v>
      </c>
      <c r="B13831" s="203">
        <v>163.19999999999999</v>
      </c>
      <c r="D13831" s="53" t="s">
        <v>20758</v>
      </c>
      <c r="E13831" s="55" t="s">
        <v>20759</v>
      </c>
      <c r="F13831" s="53" t="s">
        <v>83</v>
      </c>
    </row>
    <row r="13832" spans="1:6" x14ac:dyDescent="0.2">
      <c r="A13832" s="202" t="s">
        <v>22565</v>
      </c>
      <c r="B13832" s="203">
        <v>243.53</v>
      </c>
      <c r="D13832" s="53" t="s">
        <v>20760</v>
      </c>
      <c r="E13832" s="55" t="s">
        <v>20759</v>
      </c>
      <c r="F13832" s="53" t="s">
        <v>83</v>
      </c>
    </row>
    <row r="13833" spans="1:6" x14ac:dyDescent="0.2">
      <c r="A13833" s="202" t="s">
        <v>22567</v>
      </c>
      <c r="B13833" s="203">
        <v>233.75</v>
      </c>
      <c r="D13833" s="53" t="s">
        <v>20761</v>
      </c>
      <c r="E13833" s="55" t="s">
        <v>20762</v>
      </c>
      <c r="F13833" s="53" t="s">
        <v>83</v>
      </c>
    </row>
    <row r="13834" spans="1:6" x14ac:dyDescent="0.2">
      <c r="A13834" s="202" t="s">
        <v>22568</v>
      </c>
      <c r="B13834" s="203">
        <v>277.95999999999998</v>
      </c>
      <c r="D13834" s="53" t="s">
        <v>20763</v>
      </c>
      <c r="E13834" s="55" t="s">
        <v>20762</v>
      </c>
      <c r="F13834" s="53" t="s">
        <v>83</v>
      </c>
    </row>
    <row r="13835" spans="1:6" x14ac:dyDescent="0.2">
      <c r="A13835" s="202" t="s">
        <v>22570</v>
      </c>
      <c r="B13835" s="203">
        <v>267.93</v>
      </c>
      <c r="D13835" s="53" t="s">
        <v>20764</v>
      </c>
      <c r="E13835" s="55" t="s">
        <v>20765</v>
      </c>
      <c r="F13835" s="53" t="s">
        <v>83</v>
      </c>
    </row>
    <row r="13836" spans="1:6" x14ac:dyDescent="0.2">
      <c r="A13836" s="202" t="s">
        <v>22571</v>
      </c>
      <c r="B13836" s="203">
        <v>341.75</v>
      </c>
      <c r="D13836" s="53" t="s">
        <v>20766</v>
      </c>
      <c r="E13836" s="55" t="s">
        <v>20765</v>
      </c>
      <c r="F13836" s="53" t="s">
        <v>83</v>
      </c>
    </row>
    <row r="13837" spans="1:6" x14ac:dyDescent="0.2">
      <c r="A13837" s="202" t="s">
        <v>22573</v>
      </c>
      <c r="B13837" s="203">
        <v>331.46</v>
      </c>
      <c r="D13837" s="53" t="s">
        <v>20767</v>
      </c>
      <c r="E13837" s="55" t="s">
        <v>20768</v>
      </c>
      <c r="F13837" s="53" t="s">
        <v>83</v>
      </c>
    </row>
    <row r="13838" spans="1:6" x14ac:dyDescent="0.2">
      <c r="A13838" s="202" t="s">
        <v>22574</v>
      </c>
      <c r="B13838" s="203">
        <v>449.44</v>
      </c>
      <c r="D13838" s="53" t="s">
        <v>20769</v>
      </c>
      <c r="E13838" s="55" t="s">
        <v>20768</v>
      </c>
      <c r="F13838" s="53" t="s">
        <v>83</v>
      </c>
    </row>
    <row r="13839" spans="1:6" x14ac:dyDescent="0.2">
      <c r="A13839" s="202" t="s">
        <v>22576</v>
      </c>
      <c r="B13839" s="203">
        <v>438.88</v>
      </c>
      <c r="D13839" s="53" t="s">
        <v>20770</v>
      </c>
      <c r="E13839" s="55" t="s">
        <v>20771</v>
      </c>
      <c r="F13839" s="53" t="s">
        <v>83</v>
      </c>
    </row>
    <row r="13840" spans="1:6" x14ac:dyDescent="0.2">
      <c r="A13840" s="202" t="s">
        <v>35711</v>
      </c>
      <c r="B13840" s="203">
        <v>3195.82</v>
      </c>
      <c r="D13840" s="53" t="s">
        <v>20772</v>
      </c>
      <c r="E13840" s="55" t="s">
        <v>20771</v>
      </c>
      <c r="F13840" s="53" t="s">
        <v>83</v>
      </c>
    </row>
    <row r="13841" spans="1:6" x14ac:dyDescent="0.2">
      <c r="A13841" s="202" t="s">
        <v>35712</v>
      </c>
      <c r="B13841" s="203">
        <v>3141.05</v>
      </c>
      <c r="D13841" s="53" t="s">
        <v>20773</v>
      </c>
      <c r="E13841" s="55" t="s">
        <v>20774</v>
      </c>
      <c r="F13841" s="53" t="s">
        <v>83</v>
      </c>
    </row>
    <row r="13842" spans="1:6" x14ac:dyDescent="0.2">
      <c r="A13842" s="202" t="s">
        <v>35713</v>
      </c>
      <c r="B13842" s="203">
        <v>4340.03</v>
      </c>
      <c r="D13842" s="53" t="s">
        <v>20775</v>
      </c>
      <c r="E13842" s="55" t="s">
        <v>20774</v>
      </c>
      <c r="F13842" s="53" t="s">
        <v>83</v>
      </c>
    </row>
    <row r="13843" spans="1:6" x14ac:dyDescent="0.2">
      <c r="A13843" s="202" t="s">
        <v>35714</v>
      </c>
      <c r="B13843" s="203">
        <v>4280.4399999999996</v>
      </c>
      <c r="D13843" s="53" t="s">
        <v>20776</v>
      </c>
      <c r="E13843" s="55" t="s">
        <v>20777</v>
      </c>
      <c r="F13843" s="53" t="s">
        <v>83</v>
      </c>
    </row>
    <row r="13844" spans="1:6" x14ac:dyDescent="0.2">
      <c r="A13844" s="202" t="s">
        <v>35715</v>
      </c>
      <c r="B13844" s="203">
        <v>5484.25</v>
      </c>
      <c r="D13844" s="53" t="s">
        <v>20778</v>
      </c>
      <c r="E13844" s="55" t="s">
        <v>20777</v>
      </c>
      <c r="F13844" s="53" t="s">
        <v>83</v>
      </c>
    </row>
    <row r="13845" spans="1:6" x14ac:dyDescent="0.2">
      <c r="A13845" s="202" t="s">
        <v>35716</v>
      </c>
      <c r="B13845" s="203">
        <v>5419.82</v>
      </c>
      <c r="D13845" s="53" t="s">
        <v>20779</v>
      </c>
      <c r="E13845" s="55" t="s">
        <v>20780</v>
      </c>
      <c r="F13845" s="53" t="s">
        <v>83</v>
      </c>
    </row>
    <row r="13846" spans="1:6" x14ac:dyDescent="0.2">
      <c r="A13846" s="202" t="s">
        <v>35717</v>
      </c>
      <c r="B13846" s="203">
        <v>6628.46</v>
      </c>
      <c r="D13846" s="53" t="s">
        <v>20781</v>
      </c>
      <c r="E13846" s="55" t="s">
        <v>20780</v>
      </c>
      <c r="F13846" s="53" t="s">
        <v>83</v>
      </c>
    </row>
    <row r="13847" spans="1:6" x14ac:dyDescent="0.2">
      <c r="A13847" s="202" t="s">
        <v>35718</v>
      </c>
      <c r="B13847" s="203">
        <v>6559.2</v>
      </c>
      <c r="D13847" s="53" t="s">
        <v>20782</v>
      </c>
      <c r="E13847" s="55" t="s">
        <v>20783</v>
      </c>
      <c r="F13847" s="53" t="s">
        <v>83</v>
      </c>
    </row>
    <row r="13848" spans="1:6" x14ac:dyDescent="0.2">
      <c r="A13848" s="202" t="s">
        <v>35719</v>
      </c>
      <c r="B13848" s="203">
        <v>7772.68</v>
      </c>
      <c r="D13848" s="53" t="s">
        <v>20784</v>
      </c>
      <c r="E13848" s="55" t="s">
        <v>20783</v>
      </c>
      <c r="F13848" s="53" t="s">
        <v>83</v>
      </c>
    </row>
    <row r="13849" spans="1:6" x14ac:dyDescent="0.2">
      <c r="A13849" s="202" t="s">
        <v>35720</v>
      </c>
      <c r="B13849" s="203">
        <v>7698.58</v>
      </c>
      <c r="D13849" s="53" t="s">
        <v>20785</v>
      </c>
      <c r="E13849" s="55" t="s">
        <v>20786</v>
      </c>
      <c r="F13849" s="53" t="s">
        <v>83</v>
      </c>
    </row>
    <row r="13850" spans="1:6" x14ac:dyDescent="0.2">
      <c r="A13850" s="202" t="s">
        <v>22598</v>
      </c>
      <c r="B13850" s="203">
        <v>363.79</v>
      </c>
      <c r="D13850" s="53" t="s">
        <v>20787</v>
      </c>
      <c r="E13850" s="55" t="s">
        <v>20786</v>
      </c>
      <c r="F13850" s="53" t="s">
        <v>83</v>
      </c>
    </row>
    <row r="13851" spans="1:6" x14ac:dyDescent="0.2">
      <c r="A13851" s="202" t="s">
        <v>22600</v>
      </c>
      <c r="B13851" s="203">
        <v>323.89999999999998</v>
      </c>
      <c r="D13851" s="53" t="s">
        <v>20788</v>
      </c>
      <c r="E13851" s="55" t="s">
        <v>20789</v>
      </c>
      <c r="F13851" s="53" t="s">
        <v>83</v>
      </c>
    </row>
    <row r="13852" spans="1:6" x14ac:dyDescent="0.2">
      <c r="A13852" s="202" t="s">
        <v>22601</v>
      </c>
      <c r="B13852" s="203">
        <v>292.04000000000002</v>
      </c>
      <c r="D13852" s="53" t="s">
        <v>20790</v>
      </c>
      <c r="E13852" s="55" t="s">
        <v>20789</v>
      </c>
      <c r="F13852" s="53" t="s">
        <v>83</v>
      </c>
    </row>
    <row r="13853" spans="1:6" x14ac:dyDescent="0.2">
      <c r="A13853" s="202" t="s">
        <v>22603</v>
      </c>
      <c r="B13853" s="203">
        <v>263.04000000000002</v>
      </c>
      <c r="D13853" s="53" t="s">
        <v>20791</v>
      </c>
      <c r="E13853" s="55" t="s">
        <v>20792</v>
      </c>
      <c r="F13853" s="53" t="s">
        <v>83</v>
      </c>
    </row>
    <row r="13854" spans="1:6" x14ac:dyDescent="0.2">
      <c r="A13854" s="202" t="s">
        <v>22604</v>
      </c>
      <c r="B13854" s="203">
        <v>446.01</v>
      </c>
      <c r="D13854" s="53" t="s">
        <v>20793</v>
      </c>
      <c r="E13854" s="55" t="s">
        <v>20792</v>
      </c>
      <c r="F13854" s="53" t="s">
        <v>83</v>
      </c>
    </row>
    <row r="13855" spans="1:6" x14ac:dyDescent="0.2">
      <c r="A13855" s="202" t="s">
        <v>22606</v>
      </c>
      <c r="B13855" s="203">
        <v>414.01</v>
      </c>
      <c r="D13855" s="53" t="s">
        <v>20794</v>
      </c>
      <c r="E13855" s="55" t="s">
        <v>20795</v>
      </c>
      <c r="F13855" s="53" t="s">
        <v>83</v>
      </c>
    </row>
    <row r="13856" spans="1:6" x14ac:dyDescent="0.2">
      <c r="A13856" s="202" t="s">
        <v>22607</v>
      </c>
      <c r="B13856" s="203">
        <v>279.42</v>
      </c>
      <c r="D13856" s="53" t="s">
        <v>20796</v>
      </c>
      <c r="E13856" s="55" t="s">
        <v>20795</v>
      </c>
      <c r="F13856" s="53" t="s">
        <v>83</v>
      </c>
    </row>
    <row r="13857" spans="1:6" x14ac:dyDescent="0.2">
      <c r="A13857" s="202" t="s">
        <v>22609</v>
      </c>
      <c r="B13857" s="203">
        <v>249.36</v>
      </c>
      <c r="D13857" s="53" t="s">
        <v>20797</v>
      </c>
      <c r="E13857" s="55" t="s">
        <v>20798</v>
      </c>
      <c r="F13857" s="53" t="s">
        <v>83</v>
      </c>
    </row>
    <row r="13858" spans="1:6" x14ac:dyDescent="0.2">
      <c r="A13858" s="202" t="s">
        <v>22610</v>
      </c>
      <c r="B13858" s="203">
        <v>249.93</v>
      </c>
      <c r="D13858" s="53" t="s">
        <v>20799</v>
      </c>
      <c r="E13858" s="55" t="s">
        <v>20798</v>
      </c>
      <c r="F13858" s="53" t="s">
        <v>83</v>
      </c>
    </row>
    <row r="13859" spans="1:6" x14ac:dyDescent="0.2">
      <c r="A13859" s="202" t="s">
        <v>22612</v>
      </c>
      <c r="B13859" s="203">
        <v>225.18</v>
      </c>
      <c r="D13859" s="53" t="s">
        <v>20800</v>
      </c>
      <c r="E13859" s="55" t="s">
        <v>20801</v>
      </c>
      <c r="F13859" s="53" t="s">
        <v>83</v>
      </c>
    </row>
    <row r="13860" spans="1:6" x14ac:dyDescent="0.2">
      <c r="A13860" s="202" t="s">
        <v>22613</v>
      </c>
      <c r="B13860" s="203">
        <v>386.86</v>
      </c>
      <c r="D13860" s="53" t="s">
        <v>20802</v>
      </c>
      <c r="E13860" s="55" t="s">
        <v>20801</v>
      </c>
      <c r="F13860" s="53" t="s">
        <v>83</v>
      </c>
    </row>
    <row r="13861" spans="1:6" x14ac:dyDescent="0.2">
      <c r="A13861" s="202" t="s">
        <v>22615</v>
      </c>
      <c r="B13861" s="203">
        <v>362.11</v>
      </c>
      <c r="D13861" s="53" t="s">
        <v>20803</v>
      </c>
      <c r="E13861" s="55" t="s">
        <v>20804</v>
      </c>
      <c r="F13861" s="53" t="s">
        <v>83</v>
      </c>
    </row>
    <row r="13862" spans="1:6" x14ac:dyDescent="0.2">
      <c r="A13862" s="202" t="s">
        <v>22616</v>
      </c>
      <c r="B13862" s="203">
        <v>695.14</v>
      </c>
      <c r="D13862" s="53" t="s">
        <v>20805</v>
      </c>
      <c r="E13862" s="55" t="s">
        <v>20804</v>
      </c>
      <c r="F13862" s="53" t="s">
        <v>83</v>
      </c>
    </row>
    <row r="13863" spans="1:6" x14ac:dyDescent="0.2">
      <c r="A13863" s="202" t="s">
        <v>22618</v>
      </c>
      <c r="B13863" s="203">
        <v>623.34</v>
      </c>
      <c r="D13863" s="53" t="s">
        <v>20806</v>
      </c>
      <c r="E13863" s="55" t="s">
        <v>20807</v>
      </c>
      <c r="F13863" s="53" t="s">
        <v>83</v>
      </c>
    </row>
    <row r="13864" spans="1:6" x14ac:dyDescent="0.2">
      <c r="A13864" s="202" t="s">
        <v>22619</v>
      </c>
      <c r="B13864" s="203">
        <v>516.66999999999996</v>
      </c>
      <c r="D13864" s="53" t="s">
        <v>20808</v>
      </c>
      <c r="E13864" s="55" t="s">
        <v>20807</v>
      </c>
      <c r="F13864" s="53" t="s">
        <v>83</v>
      </c>
    </row>
    <row r="13865" spans="1:6" x14ac:dyDescent="0.2">
      <c r="A13865" s="202" t="s">
        <v>22621</v>
      </c>
      <c r="B13865" s="203">
        <v>472.08</v>
      </c>
      <c r="D13865" s="53" t="s">
        <v>20809</v>
      </c>
      <c r="E13865" s="55" t="s">
        <v>20810</v>
      </c>
      <c r="F13865" s="53" t="s">
        <v>83</v>
      </c>
    </row>
    <row r="13866" spans="1:6" x14ac:dyDescent="0.2">
      <c r="A13866" s="202" t="s">
        <v>22622</v>
      </c>
      <c r="B13866" s="203">
        <v>668.46</v>
      </c>
      <c r="D13866" s="53" t="s">
        <v>20811</v>
      </c>
      <c r="E13866" s="55" t="s">
        <v>20810</v>
      </c>
      <c r="F13866" s="53" t="s">
        <v>83</v>
      </c>
    </row>
    <row r="13867" spans="1:6" x14ac:dyDescent="0.2">
      <c r="A13867" s="202" t="s">
        <v>22624</v>
      </c>
      <c r="B13867" s="203">
        <v>621.48</v>
      </c>
      <c r="D13867" s="53" t="s">
        <v>20812</v>
      </c>
      <c r="E13867" s="55" t="s">
        <v>20813</v>
      </c>
      <c r="F13867" s="53" t="s">
        <v>83</v>
      </c>
    </row>
    <row r="13868" spans="1:6" x14ac:dyDescent="0.2">
      <c r="A13868" s="202" t="s">
        <v>22625</v>
      </c>
      <c r="B13868" s="203">
        <v>531.42999999999995</v>
      </c>
      <c r="D13868" s="53" t="s">
        <v>20814</v>
      </c>
      <c r="E13868" s="55" t="s">
        <v>20813</v>
      </c>
      <c r="F13868" s="53" t="s">
        <v>83</v>
      </c>
    </row>
    <row r="13869" spans="1:6" x14ac:dyDescent="0.2">
      <c r="A13869" s="202" t="s">
        <v>22627</v>
      </c>
      <c r="B13869" s="203">
        <v>477.92</v>
      </c>
      <c r="D13869" s="53" t="s">
        <v>20815</v>
      </c>
      <c r="E13869" s="55" t="s">
        <v>20816</v>
      </c>
      <c r="F13869" s="53" t="s">
        <v>83</v>
      </c>
    </row>
    <row r="13870" spans="1:6" x14ac:dyDescent="0.2">
      <c r="A13870" s="202" t="s">
        <v>22628</v>
      </c>
      <c r="B13870" s="203">
        <v>458.61</v>
      </c>
      <c r="D13870" s="53" t="s">
        <v>20817</v>
      </c>
      <c r="E13870" s="55" t="s">
        <v>20816</v>
      </c>
      <c r="F13870" s="53" t="s">
        <v>83</v>
      </c>
    </row>
    <row r="13871" spans="1:6" x14ac:dyDescent="0.2">
      <c r="A13871" s="202" t="s">
        <v>22630</v>
      </c>
      <c r="B13871" s="203">
        <v>418.37</v>
      </c>
      <c r="D13871" s="53" t="s">
        <v>20818</v>
      </c>
      <c r="E13871" s="55" t="s">
        <v>20819</v>
      </c>
      <c r="F13871" s="53" t="s">
        <v>83</v>
      </c>
    </row>
    <row r="13872" spans="1:6" x14ac:dyDescent="0.2">
      <c r="A13872" s="202" t="s">
        <v>22631</v>
      </c>
      <c r="B13872" s="203">
        <v>646.4</v>
      </c>
      <c r="D13872" s="53" t="s">
        <v>20820</v>
      </c>
      <c r="E13872" s="55" t="s">
        <v>20819</v>
      </c>
      <c r="F13872" s="53" t="s">
        <v>83</v>
      </c>
    </row>
    <row r="13873" spans="1:6" x14ac:dyDescent="0.2">
      <c r="A13873" s="202" t="s">
        <v>22633</v>
      </c>
      <c r="B13873" s="203">
        <v>603.66999999999996</v>
      </c>
      <c r="D13873" s="53" t="s">
        <v>20821</v>
      </c>
      <c r="E13873" s="55" t="s">
        <v>20822</v>
      </c>
      <c r="F13873" s="53" t="s">
        <v>83</v>
      </c>
    </row>
    <row r="13874" spans="1:6" x14ac:dyDescent="0.2">
      <c r="A13874" s="202" t="s">
        <v>22634</v>
      </c>
      <c r="B13874" s="203">
        <v>888.37</v>
      </c>
      <c r="D13874" s="53" t="s">
        <v>20823</v>
      </c>
      <c r="E13874" s="55" t="s">
        <v>20822</v>
      </c>
      <c r="F13874" s="53" t="s">
        <v>83</v>
      </c>
    </row>
    <row r="13875" spans="1:6" x14ac:dyDescent="0.2">
      <c r="A13875" s="202" t="s">
        <v>22636</v>
      </c>
      <c r="B13875" s="203">
        <v>798.01</v>
      </c>
      <c r="D13875" s="53" t="s">
        <v>20824</v>
      </c>
      <c r="E13875" s="55" t="s">
        <v>20825</v>
      </c>
      <c r="F13875" s="53" t="s">
        <v>83</v>
      </c>
    </row>
    <row r="13876" spans="1:6" x14ac:dyDescent="0.2">
      <c r="A13876" s="202" t="s">
        <v>22637</v>
      </c>
      <c r="B13876" s="203">
        <v>674.33</v>
      </c>
      <c r="D13876" s="53" t="s">
        <v>20826</v>
      </c>
      <c r="E13876" s="55" t="s">
        <v>20825</v>
      </c>
      <c r="F13876" s="53" t="s">
        <v>83</v>
      </c>
    </row>
    <row r="13877" spans="1:6" x14ac:dyDescent="0.2">
      <c r="A13877" s="202" t="s">
        <v>22639</v>
      </c>
      <c r="B13877" s="203">
        <v>616.61</v>
      </c>
      <c r="D13877" s="53" t="s">
        <v>20827</v>
      </c>
      <c r="E13877" s="55" t="s">
        <v>20828</v>
      </c>
      <c r="F13877" s="53" t="s">
        <v>83</v>
      </c>
    </row>
    <row r="13878" spans="1:6" x14ac:dyDescent="0.2">
      <c r="A13878" s="202" t="s">
        <v>22640</v>
      </c>
      <c r="B13878" s="203">
        <v>924.06</v>
      </c>
      <c r="D13878" s="53" t="s">
        <v>20829</v>
      </c>
      <c r="E13878" s="55" t="s">
        <v>20828</v>
      </c>
      <c r="F13878" s="53" t="s">
        <v>83</v>
      </c>
    </row>
    <row r="13879" spans="1:6" x14ac:dyDescent="0.2">
      <c r="A13879" s="202" t="s">
        <v>22642</v>
      </c>
      <c r="B13879" s="203">
        <v>863.34</v>
      </c>
      <c r="D13879" s="53" t="s">
        <v>20830</v>
      </c>
      <c r="E13879" s="55" t="s">
        <v>20831</v>
      </c>
      <c r="F13879" s="53" t="s">
        <v>83</v>
      </c>
    </row>
    <row r="13880" spans="1:6" x14ac:dyDescent="0.2">
      <c r="A13880" s="202" t="s">
        <v>22643</v>
      </c>
      <c r="B13880" s="203">
        <v>687.91</v>
      </c>
      <c r="D13880" s="53" t="s">
        <v>20832</v>
      </c>
      <c r="E13880" s="55" t="s">
        <v>20831</v>
      </c>
      <c r="F13880" s="53" t="s">
        <v>83</v>
      </c>
    </row>
    <row r="13881" spans="1:6" x14ac:dyDescent="0.2">
      <c r="A13881" s="202" t="s">
        <v>22645</v>
      </c>
      <c r="B13881" s="203">
        <v>620.01</v>
      </c>
      <c r="D13881" s="53" t="s">
        <v>20833</v>
      </c>
      <c r="E13881" s="55" t="s">
        <v>20834</v>
      </c>
      <c r="F13881" s="53" t="s">
        <v>83</v>
      </c>
    </row>
    <row r="13882" spans="1:6" x14ac:dyDescent="0.2">
      <c r="A13882" s="202" t="s">
        <v>22646</v>
      </c>
      <c r="B13882" s="203">
        <v>600.65</v>
      </c>
      <c r="D13882" s="53" t="s">
        <v>20835</v>
      </c>
      <c r="E13882" s="55" t="s">
        <v>20834</v>
      </c>
      <c r="F13882" s="53" t="s">
        <v>83</v>
      </c>
    </row>
    <row r="13883" spans="1:6" x14ac:dyDescent="0.2">
      <c r="A13883" s="202" t="s">
        <v>22648</v>
      </c>
      <c r="B13883" s="203">
        <v>548.66999999999996</v>
      </c>
      <c r="D13883" s="53" t="s">
        <v>20836</v>
      </c>
      <c r="E13883" s="55" t="s">
        <v>20837</v>
      </c>
      <c r="F13883" s="53" t="s">
        <v>83</v>
      </c>
    </row>
    <row r="13884" spans="1:6" x14ac:dyDescent="0.2">
      <c r="A13884" s="202" t="s">
        <v>22649</v>
      </c>
      <c r="B13884" s="203">
        <v>891.75</v>
      </c>
      <c r="D13884" s="53" t="s">
        <v>20838</v>
      </c>
      <c r="E13884" s="55" t="s">
        <v>20837</v>
      </c>
      <c r="F13884" s="53" t="s">
        <v>83</v>
      </c>
    </row>
    <row r="13885" spans="1:6" x14ac:dyDescent="0.2">
      <c r="A13885" s="202" t="s">
        <v>22651</v>
      </c>
      <c r="B13885" s="203">
        <v>837.03</v>
      </c>
      <c r="D13885" s="53" t="s">
        <v>20839</v>
      </c>
      <c r="E13885" s="55" t="s">
        <v>20840</v>
      </c>
      <c r="F13885" s="53" t="s">
        <v>83</v>
      </c>
    </row>
    <row r="13886" spans="1:6" x14ac:dyDescent="0.2">
      <c r="A13886" s="202" t="s">
        <v>22652</v>
      </c>
      <c r="B13886" s="203">
        <v>963.12</v>
      </c>
      <c r="D13886" s="53" t="s">
        <v>20841</v>
      </c>
      <c r="E13886" s="55" t="s">
        <v>20840</v>
      </c>
      <c r="F13886" s="53" t="s">
        <v>83</v>
      </c>
    </row>
    <row r="13887" spans="1:6" x14ac:dyDescent="0.2">
      <c r="A13887" s="202" t="s">
        <v>22654</v>
      </c>
      <c r="B13887" s="203">
        <v>866.05</v>
      </c>
      <c r="D13887" s="53" t="s">
        <v>20842</v>
      </c>
      <c r="E13887" s="55" t="s">
        <v>20843</v>
      </c>
      <c r="F13887" s="53" t="s">
        <v>83</v>
      </c>
    </row>
    <row r="13888" spans="1:6" x14ac:dyDescent="0.2">
      <c r="A13888" s="202" t="s">
        <v>22655</v>
      </c>
      <c r="B13888" s="203">
        <v>714.74</v>
      </c>
      <c r="D13888" s="53" t="s">
        <v>20844</v>
      </c>
      <c r="E13888" s="55" t="s">
        <v>20843</v>
      </c>
      <c r="F13888" s="53" t="s">
        <v>83</v>
      </c>
    </row>
    <row r="13889" spans="1:6" x14ac:dyDescent="0.2">
      <c r="A13889" s="202" t="s">
        <v>22657</v>
      </c>
      <c r="B13889" s="203">
        <v>655.76</v>
      </c>
      <c r="D13889" s="53" t="s">
        <v>20845</v>
      </c>
      <c r="E13889" s="55" t="s">
        <v>20846</v>
      </c>
      <c r="F13889" s="53" t="s">
        <v>83</v>
      </c>
    </row>
    <row r="13890" spans="1:6" x14ac:dyDescent="0.2">
      <c r="A13890" s="202" t="s">
        <v>22658</v>
      </c>
      <c r="B13890" s="203">
        <v>1057.9100000000001</v>
      </c>
      <c r="D13890" s="53" t="s">
        <v>20847</v>
      </c>
      <c r="E13890" s="55" t="s">
        <v>20846</v>
      </c>
      <c r="F13890" s="53" t="s">
        <v>83</v>
      </c>
    </row>
    <row r="13891" spans="1:6" x14ac:dyDescent="0.2">
      <c r="A13891" s="202" t="s">
        <v>22660</v>
      </c>
      <c r="B13891" s="203">
        <v>995.94</v>
      </c>
      <c r="D13891" s="53" t="s">
        <v>20848</v>
      </c>
      <c r="E13891" s="55" t="s">
        <v>20849</v>
      </c>
      <c r="F13891" s="53" t="s">
        <v>83</v>
      </c>
    </row>
    <row r="13892" spans="1:6" x14ac:dyDescent="0.2">
      <c r="A13892" s="202" t="s">
        <v>22661</v>
      </c>
      <c r="B13892" s="203">
        <v>753.16</v>
      </c>
      <c r="D13892" s="53" t="s">
        <v>20850</v>
      </c>
      <c r="E13892" s="55" t="s">
        <v>20849</v>
      </c>
      <c r="F13892" s="53" t="s">
        <v>83</v>
      </c>
    </row>
    <row r="13893" spans="1:6" x14ac:dyDescent="0.2">
      <c r="A13893" s="202" t="s">
        <v>22663</v>
      </c>
      <c r="B13893" s="203">
        <v>679.1</v>
      </c>
      <c r="D13893" s="53" t="s">
        <v>20851</v>
      </c>
      <c r="E13893" s="55" t="s">
        <v>20852</v>
      </c>
      <c r="F13893" s="53" t="s">
        <v>83</v>
      </c>
    </row>
    <row r="13894" spans="1:6" x14ac:dyDescent="0.2">
      <c r="A13894" s="202" t="s">
        <v>22664</v>
      </c>
      <c r="B13894" s="203">
        <v>652.70000000000005</v>
      </c>
      <c r="D13894" s="53" t="s">
        <v>20853</v>
      </c>
      <c r="E13894" s="55" t="s">
        <v>20852</v>
      </c>
      <c r="F13894" s="53" t="s">
        <v>83</v>
      </c>
    </row>
    <row r="13895" spans="1:6" x14ac:dyDescent="0.2">
      <c r="A13895" s="202" t="s">
        <v>22666</v>
      </c>
      <c r="B13895" s="203">
        <v>597.22</v>
      </c>
      <c r="D13895" s="53" t="s">
        <v>20854</v>
      </c>
      <c r="E13895" s="55" t="s">
        <v>20855</v>
      </c>
      <c r="F13895" s="53" t="s">
        <v>83</v>
      </c>
    </row>
    <row r="13896" spans="1:6" x14ac:dyDescent="0.2">
      <c r="A13896" s="202" t="s">
        <v>22667</v>
      </c>
      <c r="B13896" s="203">
        <v>1018.27</v>
      </c>
      <c r="D13896" s="53" t="s">
        <v>20856</v>
      </c>
      <c r="E13896" s="55" t="s">
        <v>20855</v>
      </c>
      <c r="F13896" s="53" t="s">
        <v>83</v>
      </c>
    </row>
    <row r="13897" spans="1:6" x14ac:dyDescent="0.2">
      <c r="A13897" s="202" t="s">
        <v>22669</v>
      </c>
      <c r="B13897" s="203">
        <v>959.8</v>
      </c>
      <c r="D13897" s="53" t="s">
        <v>20857</v>
      </c>
      <c r="E13897" s="55" t="s">
        <v>20858</v>
      </c>
      <c r="F13897" s="53" t="s">
        <v>83</v>
      </c>
    </row>
    <row r="13898" spans="1:6" x14ac:dyDescent="0.2">
      <c r="A13898" s="202" t="s">
        <v>22670</v>
      </c>
      <c r="B13898" s="203">
        <v>1093.54</v>
      </c>
      <c r="D13898" s="53" t="s">
        <v>20859</v>
      </c>
      <c r="E13898" s="55" t="s">
        <v>20858</v>
      </c>
      <c r="F13898" s="53" t="s">
        <v>83</v>
      </c>
    </row>
    <row r="13899" spans="1:6" x14ac:dyDescent="0.2">
      <c r="A13899" s="202" t="s">
        <v>22672</v>
      </c>
      <c r="B13899" s="203">
        <v>983.78</v>
      </c>
      <c r="D13899" s="53" t="s">
        <v>20860</v>
      </c>
      <c r="E13899" s="55" t="s">
        <v>20861</v>
      </c>
      <c r="F13899" s="53" t="s">
        <v>83</v>
      </c>
    </row>
    <row r="13900" spans="1:6" x14ac:dyDescent="0.2">
      <c r="A13900" s="202" t="s">
        <v>22673</v>
      </c>
      <c r="B13900" s="203">
        <v>809.36</v>
      </c>
      <c r="D13900" s="53" t="s">
        <v>20862</v>
      </c>
      <c r="E13900" s="55" t="s">
        <v>20861</v>
      </c>
      <c r="F13900" s="53" t="s">
        <v>83</v>
      </c>
    </row>
    <row r="13901" spans="1:6" x14ac:dyDescent="0.2">
      <c r="A13901" s="202" t="s">
        <v>22675</v>
      </c>
      <c r="B13901" s="203">
        <v>743.13</v>
      </c>
      <c r="D13901" s="53" t="s">
        <v>20863</v>
      </c>
      <c r="E13901" s="55" t="s">
        <v>20864</v>
      </c>
      <c r="F13901" s="53" t="s">
        <v>83</v>
      </c>
    </row>
    <row r="13902" spans="1:6" x14ac:dyDescent="0.2">
      <c r="A13902" s="202" t="s">
        <v>22676</v>
      </c>
      <c r="B13902" s="203">
        <v>1218.77</v>
      </c>
      <c r="D13902" s="53" t="s">
        <v>20865</v>
      </c>
      <c r="E13902" s="55" t="s">
        <v>20864</v>
      </c>
      <c r="F13902" s="53" t="s">
        <v>83</v>
      </c>
    </row>
    <row r="13903" spans="1:6" x14ac:dyDescent="0.2">
      <c r="A13903" s="202" t="s">
        <v>22678</v>
      </c>
      <c r="B13903" s="203">
        <v>1149.54</v>
      </c>
      <c r="D13903" s="53" t="s">
        <v>20866</v>
      </c>
      <c r="E13903" s="55" t="s">
        <v>20867</v>
      </c>
      <c r="F13903" s="53" t="s">
        <v>83</v>
      </c>
    </row>
    <row r="13904" spans="1:6" x14ac:dyDescent="0.2">
      <c r="A13904" s="202" t="s">
        <v>22679</v>
      </c>
      <c r="B13904" s="203">
        <v>847.62</v>
      </c>
      <c r="D13904" s="53" t="s">
        <v>20868</v>
      </c>
      <c r="E13904" s="55" t="s">
        <v>20867</v>
      </c>
      <c r="F13904" s="53" t="s">
        <v>83</v>
      </c>
    </row>
    <row r="13905" spans="1:6" x14ac:dyDescent="0.2">
      <c r="A13905" s="202" t="s">
        <v>22681</v>
      </c>
      <c r="B13905" s="203">
        <v>764.97</v>
      </c>
      <c r="D13905" s="53" t="s">
        <v>20869</v>
      </c>
      <c r="E13905" s="55" t="s">
        <v>20870</v>
      </c>
      <c r="F13905" s="53" t="s">
        <v>83</v>
      </c>
    </row>
    <row r="13906" spans="1:6" x14ac:dyDescent="0.2">
      <c r="A13906" s="202" t="s">
        <v>22682</v>
      </c>
      <c r="B13906" s="203">
        <v>732.49</v>
      </c>
      <c r="D13906" s="53" t="s">
        <v>20871</v>
      </c>
      <c r="E13906" s="55" t="s">
        <v>20870</v>
      </c>
      <c r="F13906" s="53" t="s">
        <v>83</v>
      </c>
    </row>
    <row r="13907" spans="1:6" x14ac:dyDescent="0.2">
      <c r="A13907" s="202" t="s">
        <v>22684</v>
      </c>
      <c r="B13907" s="203">
        <v>671.08</v>
      </c>
      <c r="D13907" s="53" t="s">
        <v>20872</v>
      </c>
      <c r="E13907" s="55" t="s">
        <v>20873</v>
      </c>
      <c r="F13907" s="53" t="s">
        <v>83</v>
      </c>
    </row>
    <row r="13908" spans="1:6" x14ac:dyDescent="0.2">
      <c r="A13908" s="202" t="s">
        <v>22685</v>
      </c>
      <c r="B13908" s="203">
        <v>1168.1600000000001</v>
      </c>
      <c r="D13908" s="53" t="s">
        <v>20874</v>
      </c>
      <c r="E13908" s="55" t="s">
        <v>20873</v>
      </c>
      <c r="F13908" s="53" t="s">
        <v>83</v>
      </c>
    </row>
    <row r="13909" spans="1:6" x14ac:dyDescent="0.2">
      <c r="A13909" s="202" t="s">
        <v>22687</v>
      </c>
      <c r="B13909" s="203">
        <v>1103.75</v>
      </c>
      <c r="D13909" s="53" t="s">
        <v>20875</v>
      </c>
      <c r="E13909" s="55" t="s">
        <v>20876</v>
      </c>
      <c r="F13909" s="53" t="s">
        <v>83</v>
      </c>
    </row>
    <row r="13910" spans="1:6" x14ac:dyDescent="0.2">
      <c r="A13910" s="202" t="s">
        <v>22688</v>
      </c>
      <c r="B13910" s="203">
        <v>1256.0899999999999</v>
      </c>
      <c r="D13910" s="53" t="s">
        <v>20877</v>
      </c>
      <c r="E13910" s="55" t="s">
        <v>20876</v>
      </c>
      <c r="F13910" s="53" t="s">
        <v>83</v>
      </c>
    </row>
    <row r="13911" spans="1:6" x14ac:dyDescent="0.2">
      <c r="A13911" s="202" t="s">
        <v>22690</v>
      </c>
      <c r="B13911" s="203">
        <v>1129.43</v>
      </c>
      <c r="D13911" s="53" t="s">
        <v>20878</v>
      </c>
      <c r="E13911" s="55" t="s">
        <v>20879</v>
      </c>
      <c r="F13911" s="53" t="s">
        <v>83</v>
      </c>
    </row>
    <row r="13912" spans="1:6" x14ac:dyDescent="0.2">
      <c r="A13912" s="202" t="s">
        <v>22691</v>
      </c>
      <c r="B13912" s="203">
        <v>936.35</v>
      </c>
      <c r="D13912" s="53" t="s">
        <v>20880</v>
      </c>
      <c r="E13912" s="55" t="s">
        <v>20879</v>
      </c>
      <c r="F13912" s="53" t="s">
        <v>83</v>
      </c>
    </row>
    <row r="13913" spans="1:6" x14ac:dyDescent="0.2">
      <c r="A13913" s="202" t="s">
        <v>22693</v>
      </c>
      <c r="B13913" s="203">
        <v>858.65</v>
      </c>
      <c r="D13913" s="53" t="s">
        <v>20881</v>
      </c>
      <c r="E13913" s="55" t="s">
        <v>20882</v>
      </c>
      <c r="F13913" s="53" t="s">
        <v>83</v>
      </c>
    </row>
    <row r="13914" spans="1:6" x14ac:dyDescent="0.2">
      <c r="A13914" s="202" t="s">
        <v>22694</v>
      </c>
      <c r="B13914" s="203">
        <v>1411.98</v>
      </c>
      <c r="D13914" s="53" t="s">
        <v>20883</v>
      </c>
      <c r="E13914" s="55" t="s">
        <v>20882</v>
      </c>
      <c r="F13914" s="53" t="s">
        <v>83</v>
      </c>
    </row>
    <row r="13915" spans="1:6" x14ac:dyDescent="0.2">
      <c r="A13915" s="202" t="s">
        <v>22696</v>
      </c>
      <c r="B13915" s="203">
        <v>1331.29</v>
      </c>
      <c r="D13915" s="53" t="s">
        <v>20884</v>
      </c>
      <c r="E13915" s="55" t="s">
        <v>20885</v>
      </c>
      <c r="F13915" s="53" t="s">
        <v>83</v>
      </c>
    </row>
    <row r="13916" spans="1:6" x14ac:dyDescent="0.2">
      <c r="A13916" s="202" t="s">
        <v>22697</v>
      </c>
      <c r="B13916" s="203">
        <v>979.02</v>
      </c>
      <c r="D13916" s="53" t="s">
        <v>20886</v>
      </c>
      <c r="E13916" s="55" t="s">
        <v>20885</v>
      </c>
      <c r="F13916" s="53" t="s">
        <v>83</v>
      </c>
    </row>
    <row r="13917" spans="1:6" x14ac:dyDescent="0.2">
      <c r="A13917" s="202" t="s">
        <v>22699</v>
      </c>
      <c r="B13917" s="203">
        <v>882.92</v>
      </c>
      <c r="D13917" s="53" t="s">
        <v>20887</v>
      </c>
      <c r="E13917" s="55" t="s">
        <v>20888</v>
      </c>
      <c r="F13917" s="53" t="s">
        <v>83</v>
      </c>
    </row>
    <row r="13918" spans="1:6" x14ac:dyDescent="0.2">
      <c r="A13918" s="202" t="s">
        <v>22700</v>
      </c>
      <c r="B13918" s="203">
        <v>849.44</v>
      </c>
      <c r="D13918" s="53" t="s">
        <v>20889</v>
      </c>
      <c r="E13918" s="55" t="s">
        <v>20888</v>
      </c>
      <c r="F13918" s="53" t="s">
        <v>83</v>
      </c>
    </row>
    <row r="13919" spans="1:6" x14ac:dyDescent="0.2">
      <c r="A13919" s="202" t="s">
        <v>22702</v>
      </c>
      <c r="B13919" s="203">
        <v>777.24</v>
      </c>
      <c r="D13919" s="53" t="s">
        <v>20890</v>
      </c>
      <c r="E13919" s="55" t="s">
        <v>20891</v>
      </c>
      <c r="F13919" s="53" t="s">
        <v>83</v>
      </c>
    </row>
    <row r="13920" spans="1:6" x14ac:dyDescent="0.2">
      <c r="A13920" s="202" t="s">
        <v>22703</v>
      </c>
      <c r="B13920" s="203">
        <v>1353.14</v>
      </c>
      <c r="D13920" s="53" t="s">
        <v>20892</v>
      </c>
      <c r="E13920" s="55" t="s">
        <v>20891</v>
      </c>
      <c r="F13920" s="53" t="s">
        <v>83</v>
      </c>
    </row>
    <row r="13921" spans="1:6" x14ac:dyDescent="0.2">
      <c r="A13921" s="202" t="s">
        <v>22705</v>
      </c>
      <c r="B13921" s="203">
        <v>1277.94</v>
      </c>
      <c r="D13921" s="53" t="s">
        <v>20893</v>
      </c>
      <c r="E13921" s="55" t="s">
        <v>20894</v>
      </c>
      <c r="F13921" s="53" t="s">
        <v>83</v>
      </c>
    </row>
    <row r="13922" spans="1:6" x14ac:dyDescent="0.2">
      <c r="A13922" s="202" t="s">
        <v>22706</v>
      </c>
      <c r="B13922" s="203">
        <v>1432.48</v>
      </c>
      <c r="D13922" s="53" t="s">
        <v>20895</v>
      </c>
      <c r="E13922" s="55" t="s">
        <v>20894</v>
      </c>
      <c r="F13922" s="53" t="s">
        <v>83</v>
      </c>
    </row>
    <row r="13923" spans="1:6" x14ac:dyDescent="0.2">
      <c r="A13923" s="202" t="s">
        <v>22708</v>
      </c>
      <c r="B13923" s="203">
        <v>1290.6400000000001</v>
      </c>
      <c r="D13923" s="53" t="s">
        <v>20896</v>
      </c>
      <c r="E13923" s="55" t="s">
        <v>20897</v>
      </c>
      <c r="F13923" s="53" t="s">
        <v>83</v>
      </c>
    </row>
    <row r="13924" spans="1:6" x14ac:dyDescent="0.2">
      <c r="A13924" s="202" t="s">
        <v>22709</v>
      </c>
      <c r="B13924" s="203">
        <v>1089.42</v>
      </c>
      <c r="D13924" s="53" t="s">
        <v>20898</v>
      </c>
      <c r="E13924" s="55" t="s">
        <v>20897</v>
      </c>
      <c r="F13924" s="53" t="s">
        <v>83</v>
      </c>
    </row>
    <row r="13925" spans="1:6" x14ac:dyDescent="0.2">
      <c r="A13925" s="202" t="s">
        <v>22711</v>
      </c>
      <c r="B13925" s="203">
        <v>1000.47</v>
      </c>
      <c r="D13925" s="53" t="s">
        <v>20899</v>
      </c>
      <c r="E13925" s="55" t="s">
        <v>20900</v>
      </c>
      <c r="F13925" s="53" t="s">
        <v>83</v>
      </c>
    </row>
    <row r="13926" spans="1:6" x14ac:dyDescent="0.2">
      <c r="A13926" s="202" t="s">
        <v>22712</v>
      </c>
      <c r="B13926" s="203">
        <v>1743.08</v>
      </c>
      <c r="D13926" s="53" t="s">
        <v>20901</v>
      </c>
      <c r="E13926" s="55" t="s">
        <v>20900</v>
      </c>
      <c r="F13926" s="53" t="s">
        <v>83</v>
      </c>
    </row>
    <row r="13927" spans="1:6" x14ac:dyDescent="0.2">
      <c r="A13927" s="202" t="s">
        <v>22714</v>
      </c>
      <c r="B13927" s="203">
        <v>1651.13</v>
      </c>
      <c r="D13927" s="53" t="s">
        <v>20902</v>
      </c>
      <c r="E13927" s="55" t="s">
        <v>20903</v>
      </c>
      <c r="F13927" s="53" t="s">
        <v>83</v>
      </c>
    </row>
    <row r="13928" spans="1:6" x14ac:dyDescent="0.2">
      <c r="A13928" s="202" t="s">
        <v>22715</v>
      </c>
      <c r="B13928" s="203">
        <v>564.94000000000005</v>
      </c>
      <c r="D13928" s="53" t="s">
        <v>20904</v>
      </c>
      <c r="E13928" s="55" t="s">
        <v>20903</v>
      </c>
      <c r="F13928" s="53" t="s">
        <v>83</v>
      </c>
    </row>
    <row r="13929" spans="1:6" x14ac:dyDescent="0.2">
      <c r="A13929" s="202" t="s">
        <v>22717</v>
      </c>
      <c r="B13929" s="203">
        <v>501.63</v>
      </c>
      <c r="D13929" s="53" t="s">
        <v>20905</v>
      </c>
      <c r="E13929" s="55" t="s">
        <v>20906</v>
      </c>
      <c r="F13929" s="53" t="s">
        <v>83</v>
      </c>
    </row>
    <row r="13930" spans="1:6" x14ac:dyDescent="0.2">
      <c r="A13930" s="202" t="s">
        <v>22718</v>
      </c>
      <c r="B13930" s="203">
        <v>458.22</v>
      </c>
      <c r="D13930" s="53" t="s">
        <v>20907</v>
      </c>
      <c r="E13930" s="55" t="s">
        <v>20906</v>
      </c>
      <c r="F13930" s="53" t="s">
        <v>83</v>
      </c>
    </row>
    <row r="13931" spans="1:6" x14ac:dyDescent="0.2">
      <c r="A13931" s="202" t="s">
        <v>22720</v>
      </c>
      <c r="B13931" s="203">
        <v>411.23</v>
      </c>
      <c r="D13931" s="53" t="s">
        <v>20908</v>
      </c>
      <c r="E13931" s="55" t="s">
        <v>20909</v>
      </c>
      <c r="F13931" s="53" t="s">
        <v>83</v>
      </c>
    </row>
    <row r="13932" spans="1:6" x14ac:dyDescent="0.2">
      <c r="A13932" s="202" t="s">
        <v>22721</v>
      </c>
      <c r="B13932" s="203">
        <v>760.06</v>
      </c>
      <c r="D13932" s="53" t="s">
        <v>20910</v>
      </c>
      <c r="E13932" s="55" t="s">
        <v>20909</v>
      </c>
      <c r="F13932" s="53" t="s">
        <v>83</v>
      </c>
    </row>
    <row r="13933" spans="1:6" x14ac:dyDescent="0.2">
      <c r="A13933" s="202" t="s">
        <v>22723</v>
      </c>
      <c r="B13933" s="203">
        <v>710.07</v>
      </c>
      <c r="D13933" s="53" t="s">
        <v>20911</v>
      </c>
      <c r="E13933" s="55" t="s">
        <v>20912</v>
      </c>
      <c r="F13933" s="53" t="s">
        <v>83</v>
      </c>
    </row>
    <row r="13934" spans="1:6" x14ac:dyDescent="0.2">
      <c r="A13934" s="202" t="s">
        <v>22724</v>
      </c>
      <c r="B13934" s="203">
        <v>486.55</v>
      </c>
      <c r="D13934" s="53" t="s">
        <v>20913</v>
      </c>
      <c r="E13934" s="55" t="s">
        <v>20912</v>
      </c>
      <c r="F13934" s="53" t="s">
        <v>83</v>
      </c>
    </row>
    <row r="13935" spans="1:6" x14ac:dyDescent="0.2">
      <c r="A13935" s="202" t="s">
        <v>22726</v>
      </c>
      <c r="B13935" s="203">
        <v>431.6</v>
      </c>
      <c r="D13935" s="53" t="s">
        <v>20914</v>
      </c>
      <c r="E13935" s="55" t="s">
        <v>20915</v>
      </c>
      <c r="F13935" s="53" t="s">
        <v>83</v>
      </c>
    </row>
    <row r="13936" spans="1:6" x14ac:dyDescent="0.2">
      <c r="A13936" s="202" t="s">
        <v>22727</v>
      </c>
      <c r="B13936" s="203">
        <v>443.22</v>
      </c>
      <c r="D13936" s="53" t="s">
        <v>20916</v>
      </c>
      <c r="E13936" s="55" t="s">
        <v>20915</v>
      </c>
      <c r="F13936" s="53" t="s">
        <v>83</v>
      </c>
    </row>
    <row r="13937" spans="1:6" x14ac:dyDescent="0.2">
      <c r="A13937" s="202" t="s">
        <v>22729</v>
      </c>
      <c r="B13937" s="203">
        <v>396.23</v>
      </c>
      <c r="D13937" s="53" t="s">
        <v>20917</v>
      </c>
      <c r="E13937" s="55" t="s">
        <v>20918</v>
      </c>
      <c r="F13937" s="53" t="s">
        <v>83</v>
      </c>
    </row>
    <row r="13938" spans="1:6" x14ac:dyDescent="0.2">
      <c r="A13938" s="202" t="s">
        <v>22730</v>
      </c>
      <c r="B13938" s="203">
        <v>752.46</v>
      </c>
      <c r="D13938" s="53" t="s">
        <v>20919</v>
      </c>
      <c r="E13938" s="55" t="s">
        <v>20918</v>
      </c>
      <c r="F13938" s="53" t="s">
        <v>83</v>
      </c>
    </row>
    <row r="13939" spans="1:6" x14ac:dyDescent="0.2">
      <c r="A13939" s="202" t="s">
        <v>22732</v>
      </c>
      <c r="B13939" s="203">
        <v>702.48</v>
      </c>
      <c r="D13939" s="53" t="s">
        <v>20920</v>
      </c>
      <c r="E13939" s="55" t="s">
        <v>20921</v>
      </c>
      <c r="F13939" s="53" t="s">
        <v>83</v>
      </c>
    </row>
    <row r="13940" spans="1:6" x14ac:dyDescent="0.2">
      <c r="A13940" s="202" t="s">
        <v>22733</v>
      </c>
      <c r="B13940" s="203">
        <v>743.12</v>
      </c>
      <c r="D13940" s="53" t="s">
        <v>20922</v>
      </c>
      <c r="E13940" s="55" t="s">
        <v>20921</v>
      </c>
      <c r="F13940" s="53" t="s">
        <v>83</v>
      </c>
    </row>
    <row r="13941" spans="1:6" x14ac:dyDescent="0.2">
      <c r="A13941" s="202" t="s">
        <v>22735</v>
      </c>
      <c r="B13941" s="203">
        <v>662.94</v>
      </c>
      <c r="D13941" s="53" t="s">
        <v>20923</v>
      </c>
      <c r="E13941" s="55" t="s">
        <v>20924</v>
      </c>
      <c r="F13941" s="53" t="s">
        <v>83</v>
      </c>
    </row>
    <row r="13942" spans="1:6" x14ac:dyDescent="0.2">
      <c r="A13942" s="202" t="s">
        <v>22736</v>
      </c>
      <c r="B13942" s="203">
        <v>565.25</v>
      </c>
      <c r="D13942" s="53" t="s">
        <v>20925</v>
      </c>
      <c r="E13942" s="55" t="s">
        <v>20924</v>
      </c>
      <c r="F13942" s="53" t="s">
        <v>83</v>
      </c>
    </row>
    <row r="13943" spans="1:6" x14ac:dyDescent="0.2">
      <c r="A13943" s="202" t="s">
        <v>22738</v>
      </c>
      <c r="B13943" s="203">
        <v>512.27</v>
      </c>
      <c r="D13943" s="53" t="s">
        <v>20926</v>
      </c>
      <c r="E13943" s="55" t="s">
        <v>20927</v>
      </c>
      <c r="F13943" s="53" t="s">
        <v>83</v>
      </c>
    </row>
    <row r="13944" spans="1:6" x14ac:dyDescent="0.2">
      <c r="A13944" s="202" t="s">
        <v>22739</v>
      </c>
      <c r="B13944" s="203">
        <v>936.3</v>
      </c>
      <c r="D13944" s="53" t="s">
        <v>20928</v>
      </c>
      <c r="E13944" s="55" t="s">
        <v>20927</v>
      </c>
      <c r="F13944" s="53" t="s">
        <v>83</v>
      </c>
    </row>
    <row r="13945" spans="1:6" x14ac:dyDescent="0.2">
      <c r="A13945" s="202" t="s">
        <v>22741</v>
      </c>
      <c r="B13945" s="203">
        <v>880.32</v>
      </c>
      <c r="D13945" s="53" t="s">
        <v>20929</v>
      </c>
      <c r="E13945" s="55" t="s">
        <v>20930</v>
      </c>
      <c r="F13945" s="53" t="s">
        <v>83</v>
      </c>
    </row>
    <row r="13946" spans="1:6" x14ac:dyDescent="0.2">
      <c r="A13946" s="202" t="s">
        <v>22742</v>
      </c>
      <c r="B13946" s="203">
        <v>612.6</v>
      </c>
      <c r="D13946" s="53" t="s">
        <v>20931</v>
      </c>
      <c r="E13946" s="55" t="s">
        <v>20930</v>
      </c>
      <c r="F13946" s="53" t="s">
        <v>83</v>
      </c>
    </row>
    <row r="13947" spans="1:6" x14ac:dyDescent="0.2">
      <c r="A13947" s="202" t="s">
        <v>22744</v>
      </c>
      <c r="B13947" s="203">
        <v>546.34</v>
      </c>
      <c r="D13947" s="53" t="s">
        <v>20932</v>
      </c>
      <c r="E13947" s="55" t="s">
        <v>20933</v>
      </c>
      <c r="F13947" s="53" t="s">
        <v>83</v>
      </c>
    </row>
    <row r="13948" spans="1:6" x14ac:dyDescent="0.2">
      <c r="A13948" s="202" t="s">
        <v>22745</v>
      </c>
      <c r="B13948" s="203">
        <v>540.38</v>
      </c>
      <c r="D13948" s="53" t="s">
        <v>20934</v>
      </c>
      <c r="E13948" s="55" t="s">
        <v>20933</v>
      </c>
      <c r="F13948" s="53" t="s">
        <v>83</v>
      </c>
    </row>
    <row r="13949" spans="1:6" x14ac:dyDescent="0.2">
      <c r="A13949" s="202" t="s">
        <v>22747</v>
      </c>
      <c r="B13949" s="203">
        <v>487.4</v>
      </c>
      <c r="D13949" s="53" t="s">
        <v>20935</v>
      </c>
      <c r="E13949" s="55" t="s">
        <v>20936</v>
      </c>
      <c r="F13949" s="53" t="s">
        <v>83</v>
      </c>
    </row>
    <row r="13950" spans="1:6" x14ac:dyDescent="0.2">
      <c r="A13950" s="202" t="s">
        <v>22748</v>
      </c>
      <c r="B13950" s="203">
        <v>935.54</v>
      </c>
      <c r="D13950" s="53" t="s">
        <v>20937</v>
      </c>
      <c r="E13950" s="55" t="s">
        <v>20936</v>
      </c>
      <c r="F13950" s="53" t="s">
        <v>83</v>
      </c>
    </row>
    <row r="13951" spans="1:6" x14ac:dyDescent="0.2">
      <c r="A13951" s="202" t="s">
        <v>22750</v>
      </c>
      <c r="B13951" s="203">
        <v>879.56</v>
      </c>
      <c r="D13951" s="53" t="s">
        <v>20938</v>
      </c>
      <c r="E13951" s="55" t="s">
        <v>20939</v>
      </c>
      <c r="F13951" s="53" t="s">
        <v>83</v>
      </c>
    </row>
    <row r="13952" spans="1:6" x14ac:dyDescent="0.2">
      <c r="A13952" s="202" t="s">
        <v>22751</v>
      </c>
      <c r="B13952" s="203">
        <v>767.6</v>
      </c>
      <c r="D13952" s="53" t="s">
        <v>20940</v>
      </c>
      <c r="E13952" s="55" t="s">
        <v>20939</v>
      </c>
      <c r="F13952" s="53" t="s">
        <v>83</v>
      </c>
    </row>
    <row r="13953" spans="1:6" x14ac:dyDescent="0.2">
      <c r="A13953" s="202" t="s">
        <v>22753</v>
      </c>
      <c r="B13953" s="203">
        <v>690.48</v>
      </c>
      <c r="D13953" s="53" t="s">
        <v>20941</v>
      </c>
      <c r="E13953" s="55" t="s">
        <v>20942</v>
      </c>
      <c r="F13953" s="53" t="s">
        <v>83</v>
      </c>
    </row>
    <row r="13954" spans="1:6" x14ac:dyDescent="0.2">
      <c r="A13954" s="202" t="s">
        <v>22754</v>
      </c>
      <c r="B13954" s="203">
        <v>554.15</v>
      </c>
      <c r="D13954" s="53" t="s">
        <v>20943</v>
      </c>
      <c r="E13954" s="55" t="s">
        <v>20942</v>
      </c>
      <c r="F13954" s="53" t="s">
        <v>83</v>
      </c>
    </row>
    <row r="13955" spans="1:6" x14ac:dyDescent="0.2">
      <c r="A13955" s="202" t="s">
        <v>22756</v>
      </c>
      <c r="B13955" s="203">
        <v>509.68</v>
      </c>
      <c r="D13955" s="53" t="s">
        <v>20944</v>
      </c>
      <c r="E13955" s="55" t="s">
        <v>20945</v>
      </c>
      <c r="F13955" s="53" t="s">
        <v>83</v>
      </c>
    </row>
    <row r="13956" spans="1:6" x14ac:dyDescent="0.2">
      <c r="A13956" s="202" t="s">
        <v>22757</v>
      </c>
      <c r="B13956" s="203">
        <v>1009.71</v>
      </c>
      <c r="D13956" s="53" t="s">
        <v>20946</v>
      </c>
      <c r="E13956" s="55" t="s">
        <v>20945</v>
      </c>
      <c r="F13956" s="53" t="s">
        <v>83</v>
      </c>
    </row>
    <row r="13957" spans="1:6" x14ac:dyDescent="0.2">
      <c r="A13957" s="202" t="s">
        <v>22759</v>
      </c>
      <c r="B13957" s="203">
        <v>962.03</v>
      </c>
      <c r="D13957" s="53" t="s">
        <v>20947</v>
      </c>
      <c r="E13957" s="55" t="s">
        <v>20948</v>
      </c>
      <c r="F13957" s="53" t="s">
        <v>83</v>
      </c>
    </row>
    <row r="13958" spans="1:6" x14ac:dyDescent="0.2">
      <c r="A13958" s="202" t="s">
        <v>22760</v>
      </c>
      <c r="B13958" s="203">
        <v>576.38</v>
      </c>
      <c r="D13958" s="53" t="s">
        <v>20949</v>
      </c>
      <c r="E13958" s="55" t="s">
        <v>20948</v>
      </c>
      <c r="F13958" s="53" t="s">
        <v>83</v>
      </c>
    </row>
    <row r="13959" spans="1:6" x14ac:dyDescent="0.2">
      <c r="A13959" s="202" t="s">
        <v>22762</v>
      </c>
      <c r="B13959" s="203">
        <v>520.47</v>
      </c>
      <c r="D13959" s="53" t="s">
        <v>20950</v>
      </c>
      <c r="E13959" s="55" t="s">
        <v>20951</v>
      </c>
      <c r="F13959" s="53" t="s">
        <v>83</v>
      </c>
    </row>
    <row r="13960" spans="1:6" x14ac:dyDescent="0.2">
      <c r="A13960" s="202" t="s">
        <v>22763</v>
      </c>
      <c r="B13960" s="203">
        <v>489.72</v>
      </c>
      <c r="D13960" s="53" t="s">
        <v>20952</v>
      </c>
      <c r="E13960" s="55" t="s">
        <v>20951</v>
      </c>
      <c r="F13960" s="53" t="s">
        <v>83</v>
      </c>
    </row>
    <row r="13961" spans="1:6" x14ac:dyDescent="0.2">
      <c r="A13961" s="202" t="s">
        <v>22765</v>
      </c>
      <c r="B13961" s="203">
        <v>449.74</v>
      </c>
      <c r="D13961" s="53" t="s">
        <v>20953</v>
      </c>
      <c r="E13961" s="55" t="s">
        <v>20954</v>
      </c>
      <c r="F13961" s="53" t="s">
        <v>83</v>
      </c>
    </row>
    <row r="13962" spans="1:6" x14ac:dyDescent="0.2">
      <c r="A13962" s="202" t="s">
        <v>22766</v>
      </c>
      <c r="B13962" s="203">
        <v>950.53</v>
      </c>
      <c r="D13962" s="53" t="s">
        <v>20955</v>
      </c>
      <c r="E13962" s="55" t="s">
        <v>20954</v>
      </c>
      <c r="F13962" s="53" t="s">
        <v>83</v>
      </c>
    </row>
    <row r="13963" spans="1:6" x14ac:dyDescent="0.2">
      <c r="A13963" s="202" t="s">
        <v>22768</v>
      </c>
      <c r="B13963" s="203">
        <v>907.55</v>
      </c>
      <c r="D13963" s="53" t="s">
        <v>20956</v>
      </c>
      <c r="E13963" s="55" t="s">
        <v>20957</v>
      </c>
      <c r="F13963" s="53" t="s">
        <v>83</v>
      </c>
    </row>
    <row r="13964" spans="1:6" x14ac:dyDescent="0.2">
      <c r="A13964" s="202" t="s">
        <v>22769</v>
      </c>
      <c r="B13964" s="203">
        <v>883.68</v>
      </c>
      <c r="D13964" s="53" t="s">
        <v>20958</v>
      </c>
      <c r="E13964" s="55" t="s">
        <v>20957</v>
      </c>
      <c r="F13964" s="53" t="s">
        <v>83</v>
      </c>
    </row>
    <row r="13965" spans="1:6" x14ac:dyDescent="0.2">
      <c r="A13965" s="202" t="s">
        <v>22771</v>
      </c>
      <c r="B13965" s="203">
        <v>795.12</v>
      </c>
      <c r="D13965" s="53" t="s">
        <v>20959</v>
      </c>
      <c r="E13965" s="55" t="s">
        <v>20960</v>
      </c>
      <c r="F13965" s="53" t="s">
        <v>83</v>
      </c>
    </row>
    <row r="13966" spans="1:6" x14ac:dyDescent="0.2">
      <c r="A13966" s="202" t="s">
        <v>22772</v>
      </c>
      <c r="B13966" s="203">
        <v>634.66</v>
      </c>
      <c r="D13966" s="53" t="s">
        <v>20961</v>
      </c>
      <c r="E13966" s="55" t="s">
        <v>20960</v>
      </c>
      <c r="F13966" s="53" t="s">
        <v>83</v>
      </c>
    </row>
    <row r="13967" spans="1:6" x14ac:dyDescent="0.2">
      <c r="A13967" s="202" t="s">
        <v>22774</v>
      </c>
      <c r="B13967" s="203">
        <v>584.19000000000005</v>
      </c>
      <c r="D13967" s="53" t="s">
        <v>20962</v>
      </c>
      <c r="E13967" s="55" t="s">
        <v>20963</v>
      </c>
      <c r="F13967" s="53" t="s">
        <v>83</v>
      </c>
    </row>
    <row r="13968" spans="1:6" x14ac:dyDescent="0.2">
      <c r="A13968" s="202" t="s">
        <v>22775</v>
      </c>
      <c r="B13968" s="203">
        <v>1252.9000000000001</v>
      </c>
      <c r="D13968" s="53" t="s">
        <v>20964</v>
      </c>
      <c r="E13968" s="55" t="s">
        <v>20963</v>
      </c>
      <c r="F13968" s="53" t="s">
        <v>83</v>
      </c>
    </row>
    <row r="13969" spans="1:6" x14ac:dyDescent="0.2">
      <c r="A13969" s="202" t="s">
        <v>22777</v>
      </c>
      <c r="B13969" s="203">
        <v>1199.43</v>
      </c>
      <c r="D13969" s="53" t="s">
        <v>20965</v>
      </c>
      <c r="E13969" s="55" t="s">
        <v>20966</v>
      </c>
      <c r="F13969" s="53" t="s">
        <v>83</v>
      </c>
    </row>
    <row r="13970" spans="1:6" x14ac:dyDescent="0.2">
      <c r="A13970" s="202" t="s">
        <v>22778</v>
      </c>
      <c r="B13970" s="203">
        <v>668.39</v>
      </c>
      <c r="D13970" s="53" t="s">
        <v>20967</v>
      </c>
      <c r="E13970" s="55" t="s">
        <v>20966</v>
      </c>
      <c r="F13970" s="53" t="s">
        <v>83</v>
      </c>
    </row>
    <row r="13971" spans="1:6" x14ac:dyDescent="0.2">
      <c r="A13971" s="202" t="s">
        <v>22780</v>
      </c>
      <c r="B13971" s="203">
        <v>603.54</v>
      </c>
      <c r="D13971" s="53" t="s">
        <v>20968</v>
      </c>
      <c r="E13971" s="55" t="s">
        <v>20969</v>
      </c>
      <c r="F13971" s="53" t="s">
        <v>83</v>
      </c>
    </row>
    <row r="13972" spans="1:6" x14ac:dyDescent="0.2">
      <c r="A13972" s="202" t="s">
        <v>22781</v>
      </c>
      <c r="B13972" s="203">
        <v>567.29</v>
      </c>
      <c r="D13972" s="53" t="s">
        <v>20970</v>
      </c>
      <c r="E13972" s="55" t="s">
        <v>20969</v>
      </c>
      <c r="F13972" s="53" t="s">
        <v>83</v>
      </c>
    </row>
    <row r="13973" spans="1:6" x14ac:dyDescent="0.2">
      <c r="A13973" s="202" t="s">
        <v>22783</v>
      </c>
      <c r="B13973" s="203">
        <v>521.01</v>
      </c>
      <c r="D13973" s="53" t="s">
        <v>20971</v>
      </c>
      <c r="E13973" s="55" t="s">
        <v>20972</v>
      </c>
      <c r="F13973" s="53" t="s">
        <v>83</v>
      </c>
    </row>
    <row r="13974" spans="1:6" x14ac:dyDescent="0.2">
      <c r="A13974" s="202" t="s">
        <v>22784</v>
      </c>
      <c r="B13974" s="203">
        <v>1098.2</v>
      </c>
      <c r="D13974" s="53" t="s">
        <v>20973</v>
      </c>
      <c r="E13974" s="55" t="s">
        <v>20972</v>
      </c>
      <c r="F13974" s="53" t="s">
        <v>83</v>
      </c>
    </row>
    <row r="13975" spans="1:6" x14ac:dyDescent="0.2">
      <c r="A13975" s="202" t="s">
        <v>22786</v>
      </c>
      <c r="B13975" s="203">
        <v>1048.93</v>
      </c>
      <c r="D13975" s="53" t="s">
        <v>20974</v>
      </c>
      <c r="E13975" s="55" t="s">
        <v>20975</v>
      </c>
      <c r="F13975" s="53" t="s">
        <v>83</v>
      </c>
    </row>
    <row r="13976" spans="1:6" x14ac:dyDescent="0.2">
      <c r="A13976" s="202" t="s">
        <v>22787</v>
      </c>
      <c r="B13976" s="203">
        <v>1025.71</v>
      </c>
      <c r="D13976" s="53" t="s">
        <v>20976</v>
      </c>
      <c r="E13976" s="55" t="s">
        <v>20975</v>
      </c>
      <c r="F13976" s="53" t="s">
        <v>83</v>
      </c>
    </row>
    <row r="13977" spans="1:6" x14ac:dyDescent="0.2">
      <c r="A13977" s="202" t="s">
        <v>22789</v>
      </c>
      <c r="B13977" s="203">
        <v>922.72</v>
      </c>
      <c r="D13977" s="53" t="s">
        <v>20977</v>
      </c>
      <c r="E13977" s="55" t="s">
        <v>20978</v>
      </c>
      <c r="F13977" s="53" t="s">
        <v>83</v>
      </c>
    </row>
    <row r="13978" spans="1:6" x14ac:dyDescent="0.2">
      <c r="A13978" s="202" t="s">
        <v>22790</v>
      </c>
      <c r="B13978" s="203">
        <v>741.11</v>
      </c>
      <c r="D13978" s="53" t="s">
        <v>20979</v>
      </c>
      <c r="E13978" s="55" t="s">
        <v>20978</v>
      </c>
      <c r="F13978" s="53" t="s">
        <v>83</v>
      </c>
    </row>
    <row r="13979" spans="1:6" x14ac:dyDescent="0.2">
      <c r="A13979" s="202" t="s">
        <v>22792</v>
      </c>
      <c r="B13979" s="203">
        <v>681.65</v>
      </c>
      <c r="D13979" s="53" t="s">
        <v>20980</v>
      </c>
      <c r="E13979" s="55" t="s">
        <v>20981</v>
      </c>
      <c r="F13979" s="53" t="s">
        <v>83</v>
      </c>
    </row>
    <row r="13980" spans="1:6" x14ac:dyDescent="0.2">
      <c r="A13980" s="202" t="s">
        <v>22793</v>
      </c>
      <c r="B13980" s="203">
        <v>1235.0999999999999</v>
      </c>
      <c r="D13980" s="53" t="s">
        <v>20982</v>
      </c>
      <c r="E13980" s="55" t="s">
        <v>20981</v>
      </c>
      <c r="F13980" s="53" t="s">
        <v>83</v>
      </c>
    </row>
    <row r="13981" spans="1:6" x14ac:dyDescent="0.2">
      <c r="A13981" s="202" t="s">
        <v>22795</v>
      </c>
      <c r="B13981" s="203">
        <v>1172.6400000000001</v>
      </c>
      <c r="D13981" s="53" t="s">
        <v>20983</v>
      </c>
      <c r="E13981" s="55" t="s">
        <v>20984</v>
      </c>
      <c r="F13981" s="53" t="s">
        <v>83</v>
      </c>
    </row>
    <row r="13982" spans="1:6" x14ac:dyDescent="0.2">
      <c r="A13982" s="202" t="s">
        <v>22796</v>
      </c>
      <c r="B13982" s="203">
        <v>770.84</v>
      </c>
      <c r="D13982" s="53" t="s">
        <v>20985</v>
      </c>
      <c r="E13982" s="55" t="s">
        <v>20984</v>
      </c>
      <c r="F13982" s="53" t="s">
        <v>83</v>
      </c>
    </row>
    <row r="13983" spans="1:6" x14ac:dyDescent="0.2">
      <c r="A13983" s="202" t="s">
        <v>22798</v>
      </c>
      <c r="B13983" s="203">
        <v>696.14</v>
      </c>
      <c r="D13983" s="53" t="s">
        <v>20986</v>
      </c>
      <c r="E13983" s="55" t="s">
        <v>20987</v>
      </c>
      <c r="F13983" s="53" t="s">
        <v>83</v>
      </c>
    </row>
    <row r="13984" spans="1:6" x14ac:dyDescent="0.2">
      <c r="A13984" s="202" t="s">
        <v>22799</v>
      </c>
      <c r="B13984" s="203">
        <v>655.29</v>
      </c>
      <c r="D13984" s="53" t="s">
        <v>20988</v>
      </c>
      <c r="E13984" s="55" t="s">
        <v>20987</v>
      </c>
      <c r="F13984" s="53" t="s">
        <v>83</v>
      </c>
    </row>
    <row r="13985" spans="1:6" x14ac:dyDescent="0.2">
      <c r="A13985" s="202" t="s">
        <v>22801</v>
      </c>
      <c r="B13985" s="203">
        <v>601.83000000000004</v>
      </c>
      <c r="D13985" s="53" t="s">
        <v>20989</v>
      </c>
      <c r="E13985" s="55" t="s">
        <v>20990</v>
      </c>
      <c r="F13985" s="53" t="s">
        <v>83</v>
      </c>
    </row>
    <row r="13986" spans="1:6" x14ac:dyDescent="0.2">
      <c r="A13986" s="202" t="s">
        <v>22802</v>
      </c>
      <c r="B13986" s="203">
        <v>1365.15</v>
      </c>
      <c r="D13986" s="53" t="s">
        <v>20991</v>
      </c>
      <c r="E13986" s="55" t="s">
        <v>20990</v>
      </c>
      <c r="F13986" s="53" t="s">
        <v>83</v>
      </c>
    </row>
    <row r="13987" spans="1:6" x14ac:dyDescent="0.2">
      <c r="A13987" s="202" t="s">
        <v>22804</v>
      </c>
      <c r="B13987" s="203">
        <v>1308.68</v>
      </c>
      <c r="D13987" s="53" t="s">
        <v>20992</v>
      </c>
      <c r="E13987" s="55" t="s">
        <v>20993</v>
      </c>
      <c r="F13987" s="53" t="s">
        <v>83</v>
      </c>
    </row>
    <row r="13988" spans="1:6" x14ac:dyDescent="0.2">
      <c r="A13988" s="202" t="s">
        <v>22805</v>
      </c>
      <c r="B13988" s="203">
        <v>1148.8499999999999</v>
      </c>
      <c r="D13988" s="53" t="s">
        <v>20994</v>
      </c>
      <c r="E13988" s="55" t="s">
        <v>20993</v>
      </c>
      <c r="F13988" s="53" t="s">
        <v>83</v>
      </c>
    </row>
    <row r="13989" spans="1:6" x14ac:dyDescent="0.2">
      <c r="A13989" s="202" t="s">
        <v>22807</v>
      </c>
      <c r="B13989" s="203">
        <v>1034.42</v>
      </c>
      <c r="D13989" s="53" t="s">
        <v>20995</v>
      </c>
      <c r="E13989" s="55" t="s">
        <v>20996</v>
      </c>
      <c r="F13989" s="53" t="s">
        <v>83</v>
      </c>
    </row>
    <row r="13990" spans="1:6" x14ac:dyDescent="0.2">
      <c r="A13990" s="202" t="s">
        <v>22808</v>
      </c>
      <c r="B13990" s="203">
        <v>828.68</v>
      </c>
      <c r="D13990" s="53" t="s">
        <v>20997</v>
      </c>
      <c r="E13990" s="55" t="s">
        <v>20996</v>
      </c>
      <c r="F13990" s="53" t="s">
        <v>83</v>
      </c>
    </row>
    <row r="13991" spans="1:6" x14ac:dyDescent="0.2">
      <c r="A13991" s="202" t="s">
        <v>22810</v>
      </c>
      <c r="B13991" s="203">
        <v>763.22</v>
      </c>
      <c r="D13991" s="53" t="s">
        <v>20998</v>
      </c>
      <c r="E13991" s="55" t="s">
        <v>20999</v>
      </c>
      <c r="F13991" s="53" t="s">
        <v>83</v>
      </c>
    </row>
    <row r="13992" spans="1:6" x14ac:dyDescent="0.2">
      <c r="A13992" s="202" t="s">
        <v>22811</v>
      </c>
      <c r="B13992" s="203">
        <v>1691.17</v>
      </c>
      <c r="D13992" s="53" t="s">
        <v>21000</v>
      </c>
      <c r="E13992" s="55" t="s">
        <v>20999</v>
      </c>
      <c r="F13992" s="53" t="s">
        <v>83</v>
      </c>
    </row>
    <row r="13993" spans="1:6" x14ac:dyDescent="0.2">
      <c r="A13993" s="202" t="s">
        <v>22813</v>
      </c>
      <c r="B13993" s="203">
        <v>1622.71</v>
      </c>
      <c r="D13993" s="53" t="s">
        <v>21001</v>
      </c>
      <c r="E13993" s="55" t="s">
        <v>21002</v>
      </c>
      <c r="F13993" s="53" t="s">
        <v>83</v>
      </c>
    </row>
    <row r="13994" spans="1:6" x14ac:dyDescent="0.2">
      <c r="A13994" s="202" t="s">
        <v>22814</v>
      </c>
      <c r="B13994" s="203">
        <v>465.02</v>
      </c>
      <c r="D13994" s="53" t="s">
        <v>21003</v>
      </c>
      <c r="E13994" s="55" t="s">
        <v>21002</v>
      </c>
      <c r="F13994" s="53" t="s">
        <v>83</v>
      </c>
    </row>
    <row r="13995" spans="1:6" x14ac:dyDescent="0.2">
      <c r="A13995" s="202" t="s">
        <v>22816</v>
      </c>
      <c r="B13995" s="203">
        <v>411.07</v>
      </c>
      <c r="D13995" s="53" t="s">
        <v>21004</v>
      </c>
      <c r="E13995" s="55" t="s">
        <v>21005</v>
      </c>
      <c r="F13995" s="53" t="s">
        <v>83</v>
      </c>
    </row>
    <row r="13996" spans="1:6" x14ac:dyDescent="0.2">
      <c r="A13996" s="202" t="s">
        <v>22817</v>
      </c>
      <c r="B13996" s="203">
        <v>544.99</v>
      </c>
      <c r="D13996" s="53" t="s">
        <v>21006</v>
      </c>
      <c r="E13996" s="55" t="s">
        <v>21005</v>
      </c>
      <c r="F13996" s="53" t="s">
        <v>83</v>
      </c>
    </row>
    <row r="13997" spans="1:6" x14ac:dyDescent="0.2">
      <c r="A13997" s="202" t="s">
        <v>22819</v>
      </c>
      <c r="B13997" s="203">
        <v>485.04</v>
      </c>
      <c r="D13997" s="53" t="s">
        <v>21007</v>
      </c>
      <c r="E13997" s="55" t="s">
        <v>21008</v>
      </c>
      <c r="F13997" s="53" t="s">
        <v>83</v>
      </c>
    </row>
    <row r="13998" spans="1:6" x14ac:dyDescent="0.2">
      <c r="A13998" s="202" t="s">
        <v>22820</v>
      </c>
      <c r="B13998" s="203">
        <v>634.91</v>
      </c>
      <c r="D13998" s="53" t="s">
        <v>21009</v>
      </c>
      <c r="E13998" s="55" t="s">
        <v>21008</v>
      </c>
      <c r="F13998" s="53" t="s">
        <v>83</v>
      </c>
    </row>
    <row r="13999" spans="1:6" x14ac:dyDescent="0.2">
      <c r="A13999" s="202" t="s">
        <v>22822</v>
      </c>
      <c r="B13999" s="203">
        <v>562.97</v>
      </c>
      <c r="D13999" s="53" t="s">
        <v>21010</v>
      </c>
      <c r="E13999" s="55" t="s">
        <v>21011</v>
      </c>
      <c r="F13999" s="53" t="s">
        <v>83</v>
      </c>
    </row>
    <row r="14000" spans="1:6" x14ac:dyDescent="0.2">
      <c r="A14000" s="202" t="s">
        <v>22823</v>
      </c>
      <c r="B14000" s="203">
        <v>812.36</v>
      </c>
      <c r="D14000" s="53" t="s">
        <v>21012</v>
      </c>
      <c r="E14000" s="55" t="s">
        <v>21011</v>
      </c>
      <c r="F14000" s="53" t="s">
        <v>83</v>
      </c>
    </row>
    <row r="14001" spans="1:6" x14ac:dyDescent="0.2">
      <c r="A14001" s="202" t="s">
        <v>22825</v>
      </c>
      <c r="B14001" s="203">
        <v>722.44</v>
      </c>
      <c r="D14001" s="53" t="s">
        <v>21013</v>
      </c>
      <c r="E14001" s="55" t="s">
        <v>21014</v>
      </c>
      <c r="F14001" s="53" t="s">
        <v>83</v>
      </c>
    </row>
    <row r="14002" spans="1:6" x14ac:dyDescent="0.2">
      <c r="A14002" s="202" t="s">
        <v>22826</v>
      </c>
      <c r="B14002" s="203">
        <v>985.59</v>
      </c>
      <c r="D14002" s="53" t="s">
        <v>21015</v>
      </c>
      <c r="E14002" s="55" t="s">
        <v>21014</v>
      </c>
      <c r="F14002" s="53" t="s">
        <v>83</v>
      </c>
    </row>
    <row r="14003" spans="1:6" x14ac:dyDescent="0.2">
      <c r="A14003" s="202" t="s">
        <v>22828</v>
      </c>
      <c r="B14003" s="203">
        <v>883.68</v>
      </c>
      <c r="D14003" s="53" t="s">
        <v>21016</v>
      </c>
      <c r="E14003" s="55" t="s">
        <v>21017</v>
      </c>
      <c r="F14003" s="53" t="s">
        <v>83</v>
      </c>
    </row>
    <row r="14004" spans="1:6" x14ac:dyDescent="0.2">
      <c r="A14004" s="202" t="s">
        <v>35721</v>
      </c>
      <c r="B14004" s="203">
        <v>159.38</v>
      </c>
      <c r="D14004" s="53" t="s">
        <v>21018</v>
      </c>
      <c r="E14004" s="55" t="s">
        <v>21017</v>
      </c>
      <c r="F14004" s="53" t="s">
        <v>83</v>
      </c>
    </row>
    <row r="14005" spans="1:6" x14ac:dyDescent="0.2">
      <c r="A14005" s="202" t="s">
        <v>35722</v>
      </c>
      <c r="B14005" s="203">
        <v>141.4</v>
      </c>
      <c r="D14005" s="53" t="s">
        <v>21019</v>
      </c>
      <c r="E14005" s="55" t="s">
        <v>21020</v>
      </c>
      <c r="F14005" s="53" t="s">
        <v>83</v>
      </c>
    </row>
    <row r="14006" spans="1:6" x14ac:dyDescent="0.2">
      <c r="A14006" s="202" t="s">
        <v>35723</v>
      </c>
      <c r="B14006" s="203">
        <v>181.86</v>
      </c>
      <c r="D14006" s="53" t="s">
        <v>21021</v>
      </c>
      <c r="E14006" s="55" t="s">
        <v>21020</v>
      </c>
      <c r="F14006" s="53" t="s">
        <v>83</v>
      </c>
    </row>
    <row r="14007" spans="1:6" x14ac:dyDescent="0.2">
      <c r="A14007" s="202" t="s">
        <v>35724</v>
      </c>
      <c r="B14007" s="203">
        <v>160.88</v>
      </c>
      <c r="D14007" s="53" t="s">
        <v>21022</v>
      </c>
      <c r="E14007" s="55" t="s">
        <v>21023</v>
      </c>
      <c r="F14007" s="53" t="s">
        <v>83</v>
      </c>
    </row>
    <row r="14008" spans="1:6" x14ac:dyDescent="0.2">
      <c r="A14008" s="202" t="s">
        <v>35725</v>
      </c>
      <c r="B14008" s="203">
        <v>214.64</v>
      </c>
      <c r="D14008" s="53" t="s">
        <v>21024</v>
      </c>
      <c r="E14008" s="55" t="s">
        <v>21023</v>
      </c>
      <c r="F14008" s="53" t="s">
        <v>83</v>
      </c>
    </row>
    <row r="14009" spans="1:6" x14ac:dyDescent="0.2">
      <c r="A14009" s="202" t="s">
        <v>35726</v>
      </c>
      <c r="B14009" s="203">
        <v>190.66</v>
      </c>
      <c r="D14009" s="53" t="s">
        <v>21025</v>
      </c>
      <c r="E14009" s="55" t="s">
        <v>21026</v>
      </c>
      <c r="F14009" s="53" t="s">
        <v>83</v>
      </c>
    </row>
    <row r="14010" spans="1:6" x14ac:dyDescent="0.2">
      <c r="A14010" s="202" t="s">
        <v>35727</v>
      </c>
      <c r="B14010" s="203">
        <v>269.89</v>
      </c>
      <c r="D14010" s="53" t="s">
        <v>21027</v>
      </c>
      <c r="E14010" s="55" t="s">
        <v>21026</v>
      </c>
      <c r="F14010" s="53" t="s">
        <v>83</v>
      </c>
    </row>
    <row r="14011" spans="1:6" x14ac:dyDescent="0.2">
      <c r="A14011" s="202" t="s">
        <v>35728</v>
      </c>
      <c r="B14011" s="203">
        <v>239.92</v>
      </c>
      <c r="D14011" s="53" t="s">
        <v>21028</v>
      </c>
      <c r="E14011" s="55" t="s">
        <v>21029</v>
      </c>
      <c r="F14011" s="53" t="s">
        <v>83</v>
      </c>
    </row>
    <row r="14012" spans="1:6" x14ac:dyDescent="0.2">
      <c r="A14012" s="202" t="s">
        <v>35729</v>
      </c>
      <c r="B14012" s="203">
        <v>325.14</v>
      </c>
      <c r="D14012" s="53" t="s">
        <v>21030</v>
      </c>
      <c r="E14012" s="55" t="s">
        <v>21029</v>
      </c>
      <c r="F14012" s="53" t="s">
        <v>83</v>
      </c>
    </row>
    <row r="14013" spans="1:6" x14ac:dyDescent="0.2">
      <c r="A14013" s="202" t="s">
        <v>35730</v>
      </c>
      <c r="B14013" s="203">
        <v>289.17</v>
      </c>
      <c r="D14013" s="53" t="s">
        <v>21031</v>
      </c>
      <c r="E14013" s="55" t="s">
        <v>21032</v>
      </c>
      <c r="F14013" s="53" t="s">
        <v>83</v>
      </c>
    </row>
    <row r="14014" spans="1:6" x14ac:dyDescent="0.2">
      <c r="A14014" s="202" t="s">
        <v>22829</v>
      </c>
      <c r="B14014" s="203">
        <v>380.39</v>
      </c>
      <c r="D14014" s="53" t="s">
        <v>21033</v>
      </c>
      <c r="E14014" s="55" t="s">
        <v>21032</v>
      </c>
      <c r="F14014" s="53" t="s">
        <v>83</v>
      </c>
    </row>
    <row r="14015" spans="1:6" x14ac:dyDescent="0.2">
      <c r="A14015" s="202" t="s">
        <v>22831</v>
      </c>
      <c r="B14015" s="203">
        <v>338.43</v>
      </c>
      <c r="D14015" s="53" t="s">
        <v>21034</v>
      </c>
      <c r="E14015" s="55" t="s">
        <v>21035</v>
      </c>
      <c r="F14015" s="53" t="s">
        <v>83</v>
      </c>
    </row>
    <row r="14016" spans="1:6" x14ac:dyDescent="0.2">
      <c r="A14016" s="202" t="s">
        <v>35731</v>
      </c>
      <c r="B14016" s="203">
        <v>325.14</v>
      </c>
      <c r="D14016" s="53" t="s">
        <v>21036</v>
      </c>
      <c r="E14016" s="55" t="s">
        <v>21035</v>
      </c>
      <c r="F14016" s="53" t="s">
        <v>83</v>
      </c>
    </row>
    <row r="14017" spans="1:6" x14ac:dyDescent="0.2">
      <c r="A14017" s="202" t="s">
        <v>35732</v>
      </c>
      <c r="B14017" s="203">
        <v>289.17</v>
      </c>
      <c r="D14017" s="53" t="s">
        <v>21037</v>
      </c>
      <c r="E14017" s="55" t="s">
        <v>21038</v>
      </c>
      <c r="F14017" s="53" t="s">
        <v>83</v>
      </c>
    </row>
    <row r="14018" spans="1:6" x14ac:dyDescent="0.2">
      <c r="A14018" s="202" t="s">
        <v>35733</v>
      </c>
      <c r="B14018" s="203">
        <v>269.89</v>
      </c>
      <c r="D14018" s="53" t="s">
        <v>21039</v>
      </c>
      <c r="E14018" s="55" t="s">
        <v>21038</v>
      </c>
      <c r="F14018" s="53" t="s">
        <v>83</v>
      </c>
    </row>
    <row r="14019" spans="1:6" x14ac:dyDescent="0.2">
      <c r="A14019" s="202" t="s">
        <v>35734</v>
      </c>
      <c r="B14019" s="203">
        <v>239.92</v>
      </c>
      <c r="D14019" s="53" t="s">
        <v>21040</v>
      </c>
      <c r="E14019" s="55" t="s">
        <v>21041</v>
      </c>
      <c r="F14019" s="53" t="s">
        <v>83</v>
      </c>
    </row>
    <row r="14020" spans="1:6" x14ac:dyDescent="0.2">
      <c r="A14020" s="202" t="s">
        <v>22832</v>
      </c>
      <c r="B14020" s="203">
        <v>214.64</v>
      </c>
      <c r="D14020" s="53" t="s">
        <v>21042</v>
      </c>
      <c r="E14020" s="55" t="s">
        <v>21041</v>
      </c>
      <c r="F14020" s="53" t="s">
        <v>83</v>
      </c>
    </row>
    <row r="14021" spans="1:6" x14ac:dyDescent="0.2">
      <c r="A14021" s="202" t="s">
        <v>22834</v>
      </c>
      <c r="B14021" s="203">
        <v>190.66</v>
      </c>
      <c r="D14021" s="53" t="s">
        <v>21043</v>
      </c>
      <c r="E14021" s="55" t="s">
        <v>21044</v>
      </c>
      <c r="F14021" s="53" t="s">
        <v>83</v>
      </c>
    </row>
    <row r="14022" spans="1:6" x14ac:dyDescent="0.2">
      <c r="A14022" s="202" t="s">
        <v>22838</v>
      </c>
      <c r="B14022" s="203">
        <v>233.34</v>
      </c>
      <c r="D14022" s="53" t="s">
        <v>21045</v>
      </c>
      <c r="E14022" s="55" t="s">
        <v>21044</v>
      </c>
      <c r="F14022" s="53" t="s">
        <v>83</v>
      </c>
    </row>
    <row r="14023" spans="1:6" x14ac:dyDescent="0.2">
      <c r="A14023" s="202" t="s">
        <v>22840</v>
      </c>
      <c r="B14023" s="203">
        <v>209.36</v>
      </c>
      <c r="D14023" s="53" t="s">
        <v>21046</v>
      </c>
      <c r="E14023" s="55" t="s">
        <v>21047</v>
      </c>
      <c r="F14023" s="53" t="s">
        <v>83</v>
      </c>
    </row>
    <row r="14024" spans="1:6" x14ac:dyDescent="0.2">
      <c r="A14024" s="202" t="s">
        <v>22841</v>
      </c>
      <c r="B14024" s="203">
        <v>493.06</v>
      </c>
      <c r="D14024" s="53" t="s">
        <v>21048</v>
      </c>
      <c r="E14024" s="55" t="s">
        <v>21047</v>
      </c>
      <c r="F14024" s="53" t="s">
        <v>83</v>
      </c>
    </row>
    <row r="14025" spans="1:6" x14ac:dyDescent="0.2">
      <c r="A14025" s="202" t="s">
        <v>22843</v>
      </c>
      <c r="B14025" s="203">
        <v>463.09</v>
      </c>
      <c r="D14025" s="53" t="s">
        <v>21049</v>
      </c>
      <c r="E14025" s="55" t="s">
        <v>21050</v>
      </c>
      <c r="F14025" s="53" t="s">
        <v>83</v>
      </c>
    </row>
    <row r="14026" spans="1:6" x14ac:dyDescent="0.2">
      <c r="A14026" s="202" t="s">
        <v>22844</v>
      </c>
      <c r="B14026" s="203">
        <v>212.48</v>
      </c>
      <c r="D14026" s="53" t="s">
        <v>21051</v>
      </c>
      <c r="E14026" s="55" t="s">
        <v>21050</v>
      </c>
      <c r="F14026" s="53" t="s">
        <v>83</v>
      </c>
    </row>
    <row r="14027" spans="1:6" x14ac:dyDescent="0.2">
      <c r="A14027" s="202" t="s">
        <v>22846</v>
      </c>
      <c r="B14027" s="203">
        <v>206.49</v>
      </c>
      <c r="D14027" s="53" t="s">
        <v>21052</v>
      </c>
      <c r="E14027" s="55" t="s">
        <v>21053</v>
      </c>
      <c r="F14027" s="53" t="s">
        <v>83</v>
      </c>
    </row>
    <row r="14028" spans="1:6" x14ac:dyDescent="0.2">
      <c r="A14028" s="202" t="s">
        <v>22847</v>
      </c>
      <c r="B14028" s="203">
        <v>323.17</v>
      </c>
      <c r="D14028" s="53" t="s">
        <v>21054</v>
      </c>
      <c r="E14028" s="55" t="s">
        <v>21053</v>
      </c>
      <c r="F14028" s="53" t="s">
        <v>83</v>
      </c>
    </row>
    <row r="14029" spans="1:6" x14ac:dyDescent="0.2">
      <c r="A14029" s="202" t="s">
        <v>22849</v>
      </c>
      <c r="B14029" s="203">
        <v>287.92</v>
      </c>
      <c r="D14029" s="53" t="s">
        <v>21055</v>
      </c>
      <c r="E14029" s="55" t="s">
        <v>21056</v>
      </c>
      <c r="F14029" s="53" t="s">
        <v>83</v>
      </c>
    </row>
    <row r="14030" spans="1:6" x14ac:dyDescent="0.2">
      <c r="A14030" s="202" t="s">
        <v>22850</v>
      </c>
      <c r="B14030" s="203">
        <v>252.02</v>
      </c>
      <c r="D14030" s="53" t="s">
        <v>21057</v>
      </c>
      <c r="E14030" s="55" t="s">
        <v>21056</v>
      </c>
      <c r="F14030" s="53" t="s">
        <v>83</v>
      </c>
    </row>
    <row r="14031" spans="1:6" x14ac:dyDescent="0.2">
      <c r="A14031" s="202" t="s">
        <v>22852</v>
      </c>
      <c r="B14031" s="203">
        <v>227.66</v>
      </c>
      <c r="D14031" s="53" t="s">
        <v>21058</v>
      </c>
      <c r="E14031" s="55" t="s">
        <v>21059</v>
      </c>
      <c r="F14031" s="53" t="s">
        <v>83</v>
      </c>
    </row>
    <row r="14032" spans="1:6" x14ac:dyDescent="0.2">
      <c r="A14032" s="202" t="s">
        <v>22853</v>
      </c>
      <c r="B14032" s="203">
        <v>448.56</v>
      </c>
      <c r="D14032" s="53" t="s">
        <v>21060</v>
      </c>
      <c r="E14032" s="55" t="s">
        <v>21059</v>
      </c>
      <c r="F14032" s="53" t="s">
        <v>83</v>
      </c>
    </row>
    <row r="14033" spans="1:6" x14ac:dyDescent="0.2">
      <c r="A14033" s="202" t="s">
        <v>22855</v>
      </c>
      <c r="B14033" s="203">
        <v>421.2</v>
      </c>
      <c r="D14033" s="53" t="s">
        <v>21061</v>
      </c>
      <c r="E14033" s="55" t="s">
        <v>21062</v>
      </c>
      <c r="F14033" s="53" t="s">
        <v>83</v>
      </c>
    </row>
    <row r="14034" spans="1:6" x14ac:dyDescent="0.2">
      <c r="A14034" s="202" t="s">
        <v>22856</v>
      </c>
      <c r="B14034" s="203">
        <v>436.14</v>
      </c>
      <c r="D14034" s="53" t="s">
        <v>21063</v>
      </c>
      <c r="E14034" s="55" t="s">
        <v>21062</v>
      </c>
      <c r="F14034" s="53" t="s">
        <v>83</v>
      </c>
    </row>
    <row r="14035" spans="1:6" x14ac:dyDescent="0.2">
      <c r="A14035" s="202" t="s">
        <v>22858</v>
      </c>
      <c r="B14035" s="203">
        <v>391.27</v>
      </c>
      <c r="D14035" s="53" t="s">
        <v>21064</v>
      </c>
      <c r="E14035" s="55" t="s">
        <v>21065</v>
      </c>
      <c r="F14035" s="53" t="s">
        <v>83</v>
      </c>
    </row>
    <row r="14036" spans="1:6" x14ac:dyDescent="0.2">
      <c r="A14036" s="202" t="s">
        <v>22859</v>
      </c>
      <c r="B14036" s="203">
        <v>341.27</v>
      </c>
      <c r="D14036" s="53" t="s">
        <v>21066</v>
      </c>
      <c r="E14036" s="55" t="s">
        <v>21065</v>
      </c>
      <c r="F14036" s="53" t="s">
        <v>83</v>
      </c>
    </row>
    <row r="14037" spans="1:6" x14ac:dyDescent="0.2">
      <c r="A14037" s="202" t="s">
        <v>22861</v>
      </c>
      <c r="B14037" s="203">
        <v>310.92</v>
      </c>
      <c r="D14037" s="53" t="s">
        <v>21067</v>
      </c>
      <c r="E14037" s="55" t="s">
        <v>21068</v>
      </c>
      <c r="F14037" s="53" t="s">
        <v>83</v>
      </c>
    </row>
    <row r="14038" spans="1:6" x14ac:dyDescent="0.2">
      <c r="A14038" s="202" t="s">
        <v>22862</v>
      </c>
      <c r="B14038" s="203">
        <v>592.24</v>
      </c>
      <c r="D14038" s="53" t="s">
        <v>21069</v>
      </c>
      <c r="E14038" s="55" t="s">
        <v>21068</v>
      </c>
      <c r="F14038" s="53" t="s">
        <v>83</v>
      </c>
    </row>
    <row r="14039" spans="1:6" x14ac:dyDescent="0.2">
      <c r="A14039" s="202" t="s">
        <v>22864</v>
      </c>
      <c r="B14039" s="203">
        <v>558.89</v>
      </c>
      <c r="D14039" s="53" t="s">
        <v>21070</v>
      </c>
      <c r="E14039" s="55" t="s">
        <v>21071</v>
      </c>
      <c r="F14039" s="53" t="s">
        <v>83</v>
      </c>
    </row>
    <row r="14040" spans="1:6" x14ac:dyDescent="0.2">
      <c r="A14040" s="202" t="s">
        <v>22865</v>
      </c>
      <c r="B14040" s="203">
        <v>505.6</v>
      </c>
      <c r="D14040" s="53" t="s">
        <v>21072</v>
      </c>
      <c r="E14040" s="55" t="s">
        <v>21071</v>
      </c>
      <c r="F14040" s="53" t="s">
        <v>83</v>
      </c>
    </row>
    <row r="14041" spans="1:6" x14ac:dyDescent="0.2">
      <c r="A14041" s="202" t="s">
        <v>22867</v>
      </c>
      <c r="B14041" s="203">
        <v>454.12</v>
      </c>
      <c r="D14041" s="53" t="s">
        <v>21073</v>
      </c>
      <c r="E14041" s="55" t="s">
        <v>21074</v>
      </c>
      <c r="F14041" s="53" t="s">
        <v>83</v>
      </c>
    </row>
    <row r="14042" spans="1:6" x14ac:dyDescent="0.2">
      <c r="A14042" s="202" t="s">
        <v>22868</v>
      </c>
      <c r="B14042" s="203">
        <v>387.02</v>
      </c>
      <c r="D14042" s="53" t="s">
        <v>21075</v>
      </c>
      <c r="E14042" s="55" t="s">
        <v>21074</v>
      </c>
      <c r="F14042" s="53" t="s">
        <v>83</v>
      </c>
    </row>
    <row r="14043" spans="1:6" x14ac:dyDescent="0.2">
      <c r="A14043" s="202" t="s">
        <v>22870</v>
      </c>
      <c r="B14043" s="203">
        <v>353.67</v>
      </c>
      <c r="D14043" s="53" t="s">
        <v>21076</v>
      </c>
      <c r="E14043" s="55" t="s">
        <v>21077</v>
      </c>
      <c r="F14043" s="53" t="s">
        <v>83</v>
      </c>
    </row>
    <row r="14044" spans="1:6" x14ac:dyDescent="0.2">
      <c r="A14044" s="202" t="s">
        <v>22871</v>
      </c>
      <c r="B14044" s="203">
        <v>746.84</v>
      </c>
      <c r="D14044" s="53" t="s">
        <v>21078</v>
      </c>
      <c r="E14044" s="55" t="s">
        <v>21077</v>
      </c>
      <c r="F14044" s="53" t="s">
        <v>83</v>
      </c>
    </row>
    <row r="14045" spans="1:6" x14ac:dyDescent="0.2">
      <c r="A14045" s="202" t="s">
        <v>22873</v>
      </c>
      <c r="B14045" s="203">
        <v>710.49</v>
      </c>
      <c r="D14045" s="53" t="s">
        <v>21079</v>
      </c>
      <c r="E14045" s="55" t="s">
        <v>21080</v>
      </c>
      <c r="F14045" s="53" t="s">
        <v>83</v>
      </c>
    </row>
    <row r="14046" spans="1:6" x14ac:dyDescent="0.2">
      <c r="A14046" s="202" t="s">
        <v>22874</v>
      </c>
      <c r="B14046" s="203">
        <v>353.27</v>
      </c>
      <c r="D14046" s="53" t="s">
        <v>21081</v>
      </c>
      <c r="E14046" s="55" t="s">
        <v>21080</v>
      </c>
      <c r="F14046" s="53" t="s">
        <v>83</v>
      </c>
    </row>
    <row r="14047" spans="1:6" x14ac:dyDescent="0.2">
      <c r="A14047" s="202" t="s">
        <v>22876</v>
      </c>
      <c r="B14047" s="203">
        <v>316.38</v>
      </c>
      <c r="D14047" s="53" t="s">
        <v>21082</v>
      </c>
      <c r="E14047" s="55" t="s">
        <v>21083</v>
      </c>
      <c r="F14047" s="53" t="s">
        <v>83</v>
      </c>
    </row>
    <row r="14048" spans="1:6" x14ac:dyDescent="0.2">
      <c r="A14048" s="202" t="s">
        <v>22877</v>
      </c>
      <c r="B14048" s="203">
        <v>279.83999999999997</v>
      </c>
      <c r="D14048" s="53" t="s">
        <v>21084</v>
      </c>
      <c r="E14048" s="55" t="s">
        <v>21083</v>
      </c>
      <c r="F14048" s="53" t="s">
        <v>83</v>
      </c>
    </row>
    <row r="14049" spans="1:6" x14ac:dyDescent="0.2">
      <c r="A14049" s="202" t="s">
        <v>22879</v>
      </c>
      <c r="B14049" s="203">
        <v>253.83</v>
      </c>
      <c r="D14049" s="53" t="s">
        <v>21085</v>
      </c>
      <c r="E14049" s="55" t="s">
        <v>21086</v>
      </c>
      <c r="F14049" s="53" t="s">
        <v>83</v>
      </c>
    </row>
    <row r="14050" spans="1:6" x14ac:dyDescent="0.2">
      <c r="A14050" s="202" t="s">
        <v>22880</v>
      </c>
      <c r="B14050" s="203">
        <v>354.73</v>
      </c>
      <c r="D14050" s="53" t="s">
        <v>21087</v>
      </c>
      <c r="E14050" s="55" t="s">
        <v>21086</v>
      </c>
      <c r="F14050" s="53" t="s">
        <v>83</v>
      </c>
    </row>
    <row r="14051" spans="1:6" x14ac:dyDescent="0.2">
      <c r="A14051" s="202" t="s">
        <v>22882</v>
      </c>
      <c r="B14051" s="203">
        <v>317.83999999999997</v>
      </c>
      <c r="D14051" s="53" t="s">
        <v>21088</v>
      </c>
      <c r="E14051" s="55" t="s">
        <v>21089</v>
      </c>
      <c r="F14051" s="53" t="s">
        <v>83</v>
      </c>
    </row>
    <row r="14052" spans="1:6" x14ac:dyDescent="0.2">
      <c r="A14052" s="202" t="s">
        <v>22883</v>
      </c>
      <c r="B14052" s="203">
        <v>281.74</v>
      </c>
      <c r="D14052" s="53" t="s">
        <v>21090</v>
      </c>
      <c r="E14052" s="55" t="s">
        <v>21089</v>
      </c>
      <c r="F14052" s="53" t="s">
        <v>83</v>
      </c>
    </row>
    <row r="14053" spans="1:6" x14ac:dyDescent="0.2">
      <c r="A14053" s="202" t="s">
        <v>22885</v>
      </c>
      <c r="B14053" s="203">
        <v>255.73</v>
      </c>
      <c r="D14053" s="53" t="s">
        <v>21091</v>
      </c>
      <c r="E14053" s="55" t="s">
        <v>21092</v>
      </c>
      <c r="F14053" s="53" t="s">
        <v>83</v>
      </c>
    </row>
    <row r="14054" spans="1:6" x14ac:dyDescent="0.2">
      <c r="A14054" s="202" t="s">
        <v>22886</v>
      </c>
      <c r="B14054" s="203">
        <v>488.21</v>
      </c>
      <c r="D14054" s="53" t="s">
        <v>21093</v>
      </c>
      <c r="E14054" s="55" t="s">
        <v>21092</v>
      </c>
      <c r="F14054" s="53" t="s">
        <v>83</v>
      </c>
    </row>
    <row r="14055" spans="1:6" x14ac:dyDescent="0.2">
      <c r="A14055" s="202" t="s">
        <v>22888</v>
      </c>
      <c r="B14055" s="203">
        <v>459.2</v>
      </c>
      <c r="D14055" s="53" t="s">
        <v>21094</v>
      </c>
      <c r="E14055" s="55" t="s">
        <v>21095</v>
      </c>
      <c r="F14055" s="53" t="s">
        <v>83</v>
      </c>
    </row>
    <row r="14056" spans="1:6" x14ac:dyDescent="0.2">
      <c r="A14056" s="202" t="s">
        <v>22889</v>
      </c>
      <c r="B14056" s="203">
        <v>490.11</v>
      </c>
      <c r="D14056" s="53" t="s">
        <v>21096</v>
      </c>
      <c r="E14056" s="55" t="s">
        <v>21095</v>
      </c>
      <c r="F14056" s="53" t="s">
        <v>83</v>
      </c>
    </row>
    <row r="14057" spans="1:6" x14ac:dyDescent="0.2">
      <c r="A14057" s="202" t="s">
        <v>22891</v>
      </c>
      <c r="B14057" s="203">
        <v>461.1</v>
      </c>
      <c r="D14057" s="53" t="s">
        <v>21097</v>
      </c>
      <c r="E14057" s="55" t="s">
        <v>21098</v>
      </c>
      <c r="F14057" s="53" t="s">
        <v>83</v>
      </c>
    </row>
    <row r="14058" spans="1:6" x14ac:dyDescent="0.2">
      <c r="A14058" s="202" t="s">
        <v>22892</v>
      </c>
      <c r="B14058" s="203">
        <v>278.33</v>
      </c>
      <c r="D14058" s="53" t="s">
        <v>21099</v>
      </c>
      <c r="E14058" s="55" t="s">
        <v>21098</v>
      </c>
      <c r="F14058" s="53" t="s">
        <v>83</v>
      </c>
    </row>
    <row r="14059" spans="1:6" x14ac:dyDescent="0.2">
      <c r="A14059" s="202" t="s">
        <v>22894</v>
      </c>
      <c r="B14059" s="203">
        <v>250.01</v>
      </c>
      <c r="D14059" s="53" t="s">
        <v>21100</v>
      </c>
      <c r="E14059" s="55" t="s">
        <v>21101</v>
      </c>
      <c r="F14059" s="53" t="s">
        <v>83</v>
      </c>
    </row>
    <row r="14060" spans="1:6" x14ac:dyDescent="0.2">
      <c r="A14060" s="202" t="s">
        <v>22895</v>
      </c>
      <c r="B14060" s="203">
        <v>247.16</v>
      </c>
      <c r="D14060" s="53" t="s">
        <v>21102</v>
      </c>
      <c r="E14060" s="55" t="s">
        <v>21101</v>
      </c>
      <c r="F14060" s="53" t="s">
        <v>83</v>
      </c>
    </row>
    <row r="14061" spans="1:6" x14ac:dyDescent="0.2">
      <c r="A14061" s="202" t="s">
        <v>22897</v>
      </c>
      <c r="B14061" s="203">
        <v>224.15</v>
      </c>
      <c r="D14061" s="53" t="s">
        <v>21103</v>
      </c>
      <c r="E14061" s="55" t="s">
        <v>21104</v>
      </c>
      <c r="F14061" s="53" t="s">
        <v>83</v>
      </c>
    </row>
    <row r="14062" spans="1:6" x14ac:dyDescent="0.2">
      <c r="A14062" s="202" t="s">
        <v>22898</v>
      </c>
      <c r="B14062" s="203">
        <v>279.79000000000002</v>
      </c>
      <c r="D14062" s="53" t="s">
        <v>21105</v>
      </c>
      <c r="E14062" s="55" t="s">
        <v>21104</v>
      </c>
      <c r="F14062" s="53" t="s">
        <v>83</v>
      </c>
    </row>
    <row r="14063" spans="1:6" x14ac:dyDescent="0.2">
      <c r="A14063" s="202" t="s">
        <v>22900</v>
      </c>
      <c r="B14063" s="203">
        <v>251.47</v>
      </c>
      <c r="D14063" s="53" t="s">
        <v>21106</v>
      </c>
      <c r="E14063" s="55" t="s">
        <v>21107</v>
      </c>
      <c r="F14063" s="53" t="s">
        <v>83</v>
      </c>
    </row>
    <row r="14064" spans="1:6" x14ac:dyDescent="0.2">
      <c r="A14064" s="202" t="s">
        <v>22901</v>
      </c>
      <c r="B14064" s="203">
        <v>249.06</v>
      </c>
      <c r="D14064" s="53" t="s">
        <v>21108</v>
      </c>
      <c r="E14064" s="55" t="s">
        <v>21107</v>
      </c>
      <c r="F14064" s="53" t="s">
        <v>83</v>
      </c>
    </row>
    <row r="14065" spans="1:6" x14ac:dyDescent="0.2">
      <c r="A14065" s="202" t="s">
        <v>22903</v>
      </c>
      <c r="B14065" s="203">
        <v>226.05</v>
      </c>
      <c r="D14065" s="53" t="s">
        <v>21109</v>
      </c>
      <c r="E14065" s="55" t="s">
        <v>21110</v>
      </c>
      <c r="F14065" s="53" t="s">
        <v>83</v>
      </c>
    </row>
    <row r="14066" spans="1:6" x14ac:dyDescent="0.2">
      <c r="A14066" s="202" t="s">
        <v>22904</v>
      </c>
      <c r="B14066" s="203">
        <v>418.39</v>
      </c>
      <c r="D14066" s="53" t="s">
        <v>21111</v>
      </c>
      <c r="E14066" s="55" t="s">
        <v>21110</v>
      </c>
      <c r="F14066" s="53" t="s">
        <v>83</v>
      </c>
    </row>
    <row r="14067" spans="1:6" x14ac:dyDescent="0.2">
      <c r="A14067" s="202" t="s">
        <v>22906</v>
      </c>
      <c r="B14067" s="203">
        <v>392.38</v>
      </c>
      <c r="D14067" s="53" t="s">
        <v>21112</v>
      </c>
      <c r="E14067" s="55" t="s">
        <v>21113</v>
      </c>
      <c r="F14067" s="53" t="s">
        <v>83</v>
      </c>
    </row>
    <row r="14068" spans="1:6" x14ac:dyDescent="0.2">
      <c r="A14068" s="202" t="s">
        <v>22907</v>
      </c>
      <c r="B14068" s="203">
        <v>420.29</v>
      </c>
      <c r="D14068" s="53" t="s">
        <v>21114</v>
      </c>
      <c r="E14068" s="55" t="s">
        <v>21113</v>
      </c>
      <c r="F14068" s="53" t="s">
        <v>83</v>
      </c>
    </row>
    <row r="14069" spans="1:6" x14ac:dyDescent="0.2">
      <c r="A14069" s="202" t="s">
        <v>22909</v>
      </c>
      <c r="B14069" s="203">
        <v>394.28</v>
      </c>
      <c r="D14069" s="53" t="s">
        <v>21115</v>
      </c>
      <c r="E14069" s="55" t="s">
        <v>21116</v>
      </c>
      <c r="F14069" s="53" t="s">
        <v>83</v>
      </c>
    </row>
    <row r="14070" spans="1:6" x14ac:dyDescent="0.2">
      <c r="A14070" s="202" t="s">
        <v>22910</v>
      </c>
      <c r="B14070" s="203">
        <v>472.84</v>
      </c>
      <c r="D14070" s="53" t="s">
        <v>21117</v>
      </c>
      <c r="E14070" s="55" t="s">
        <v>21116</v>
      </c>
      <c r="F14070" s="53" t="s">
        <v>83</v>
      </c>
    </row>
    <row r="14071" spans="1:6" x14ac:dyDescent="0.2">
      <c r="A14071" s="202" t="s">
        <v>22912</v>
      </c>
      <c r="B14071" s="203">
        <v>424.97</v>
      </c>
      <c r="D14071" s="53" t="s">
        <v>21118</v>
      </c>
      <c r="E14071" s="55" t="s">
        <v>21119</v>
      </c>
      <c r="F14071" s="53" t="s">
        <v>83</v>
      </c>
    </row>
    <row r="14072" spans="1:6" x14ac:dyDescent="0.2">
      <c r="A14072" s="202" t="s">
        <v>22913</v>
      </c>
      <c r="B14072" s="203">
        <v>364.98</v>
      </c>
      <c r="D14072" s="53" t="s">
        <v>21120</v>
      </c>
      <c r="E14072" s="55" t="s">
        <v>21119</v>
      </c>
      <c r="F14072" s="53" t="s">
        <v>83</v>
      </c>
    </row>
    <row r="14073" spans="1:6" x14ac:dyDescent="0.2">
      <c r="A14073" s="202" t="s">
        <v>22915</v>
      </c>
      <c r="B14073" s="203">
        <v>332.98</v>
      </c>
      <c r="D14073" s="53" t="s">
        <v>21121</v>
      </c>
      <c r="E14073" s="55" t="s">
        <v>21122</v>
      </c>
      <c r="F14073" s="53" t="s">
        <v>83</v>
      </c>
    </row>
    <row r="14074" spans="1:6" x14ac:dyDescent="0.2">
      <c r="A14074" s="202" t="s">
        <v>22916</v>
      </c>
      <c r="B14074" s="203">
        <v>479.18</v>
      </c>
      <c r="D14074" s="53" t="s">
        <v>21123</v>
      </c>
      <c r="E14074" s="55" t="s">
        <v>21122</v>
      </c>
      <c r="F14074" s="53" t="s">
        <v>83</v>
      </c>
    </row>
    <row r="14075" spans="1:6" x14ac:dyDescent="0.2">
      <c r="A14075" s="202" t="s">
        <v>22918</v>
      </c>
      <c r="B14075" s="203">
        <v>430.86</v>
      </c>
      <c r="D14075" s="53" t="s">
        <v>21124</v>
      </c>
      <c r="E14075" s="55" t="s">
        <v>21125</v>
      </c>
      <c r="F14075" s="53" t="s">
        <v>83</v>
      </c>
    </row>
    <row r="14076" spans="1:6" x14ac:dyDescent="0.2">
      <c r="A14076" s="202" t="s">
        <v>22919</v>
      </c>
      <c r="B14076" s="203">
        <v>368.78</v>
      </c>
      <c r="D14076" s="53" t="s">
        <v>21126</v>
      </c>
      <c r="E14076" s="55" t="s">
        <v>21125</v>
      </c>
      <c r="F14076" s="53" t="s">
        <v>83</v>
      </c>
    </row>
    <row r="14077" spans="1:6" x14ac:dyDescent="0.2">
      <c r="A14077" s="202" t="s">
        <v>22921</v>
      </c>
      <c r="B14077" s="203">
        <v>336.78</v>
      </c>
      <c r="D14077" s="53" t="s">
        <v>21127</v>
      </c>
      <c r="E14077" s="55" t="s">
        <v>21128</v>
      </c>
      <c r="F14077" s="53" t="s">
        <v>83</v>
      </c>
    </row>
    <row r="14078" spans="1:6" x14ac:dyDescent="0.2">
      <c r="A14078" s="202" t="s">
        <v>22922</v>
      </c>
      <c r="B14078" s="203">
        <v>627.77</v>
      </c>
      <c r="D14078" s="53" t="s">
        <v>21129</v>
      </c>
      <c r="E14078" s="55" t="s">
        <v>21128</v>
      </c>
      <c r="F14078" s="53" t="s">
        <v>83</v>
      </c>
    </row>
    <row r="14079" spans="1:6" x14ac:dyDescent="0.2">
      <c r="A14079" s="202" t="s">
        <v>22924</v>
      </c>
      <c r="B14079" s="203">
        <v>592.77</v>
      </c>
      <c r="D14079" s="53" t="s">
        <v>21130</v>
      </c>
      <c r="E14079" s="55" t="s">
        <v>21131</v>
      </c>
      <c r="F14079" s="53" t="s">
        <v>83</v>
      </c>
    </row>
    <row r="14080" spans="1:6" x14ac:dyDescent="0.2">
      <c r="A14080" s="202" t="s">
        <v>22925</v>
      </c>
      <c r="B14080" s="203">
        <v>631.57000000000005</v>
      </c>
      <c r="D14080" s="53" t="s">
        <v>21132</v>
      </c>
      <c r="E14080" s="55" t="s">
        <v>21131</v>
      </c>
      <c r="F14080" s="53" t="s">
        <v>83</v>
      </c>
    </row>
    <row r="14081" spans="1:6" x14ac:dyDescent="0.2">
      <c r="A14081" s="202" t="s">
        <v>22927</v>
      </c>
      <c r="B14081" s="203">
        <v>596.57000000000005</v>
      </c>
      <c r="D14081" s="53" t="s">
        <v>21133</v>
      </c>
      <c r="E14081" s="55" t="s">
        <v>21134</v>
      </c>
      <c r="F14081" s="53" t="s">
        <v>83</v>
      </c>
    </row>
    <row r="14082" spans="1:6" x14ac:dyDescent="0.2">
      <c r="A14082" s="202" t="s">
        <v>22928</v>
      </c>
      <c r="B14082" s="203">
        <v>380.99</v>
      </c>
      <c r="D14082" s="53" t="s">
        <v>21135</v>
      </c>
      <c r="E14082" s="55" t="s">
        <v>21134</v>
      </c>
      <c r="F14082" s="53" t="s">
        <v>83</v>
      </c>
    </row>
    <row r="14083" spans="1:6" x14ac:dyDescent="0.2">
      <c r="A14083" s="202" t="s">
        <v>22930</v>
      </c>
      <c r="B14083" s="203">
        <v>344.02</v>
      </c>
      <c r="D14083" s="53" t="s">
        <v>21136</v>
      </c>
      <c r="E14083" s="55" t="s">
        <v>21137</v>
      </c>
      <c r="F14083" s="53" t="s">
        <v>83</v>
      </c>
    </row>
    <row r="14084" spans="1:6" x14ac:dyDescent="0.2">
      <c r="A14084" s="202" t="s">
        <v>22931</v>
      </c>
      <c r="B14084" s="203">
        <v>333.09</v>
      </c>
      <c r="D14084" s="53" t="s">
        <v>21138</v>
      </c>
      <c r="E14084" s="55" t="s">
        <v>21137</v>
      </c>
      <c r="F14084" s="53" t="s">
        <v>83</v>
      </c>
    </row>
    <row r="14085" spans="1:6" x14ac:dyDescent="0.2">
      <c r="A14085" s="202" t="s">
        <v>22933</v>
      </c>
      <c r="B14085" s="203">
        <v>304.08999999999997</v>
      </c>
      <c r="D14085" s="53" t="s">
        <v>21139</v>
      </c>
      <c r="E14085" s="55" t="s">
        <v>21140</v>
      </c>
      <c r="F14085" s="53" t="s">
        <v>83</v>
      </c>
    </row>
    <row r="14086" spans="1:6" x14ac:dyDescent="0.2">
      <c r="A14086" s="202" t="s">
        <v>22934</v>
      </c>
      <c r="B14086" s="203">
        <v>383.91</v>
      </c>
      <c r="D14086" s="53" t="s">
        <v>21141</v>
      </c>
      <c r="E14086" s="55" t="s">
        <v>21140</v>
      </c>
      <c r="F14086" s="53" t="s">
        <v>83</v>
      </c>
    </row>
    <row r="14087" spans="1:6" x14ac:dyDescent="0.2">
      <c r="A14087" s="202" t="s">
        <v>22936</v>
      </c>
      <c r="B14087" s="203">
        <v>346.94</v>
      </c>
      <c r="D14087" s="53" t="s">
        <v>21142</v>
      </c>
      <c r="E14087" s="55" t="s">
        <v>21143</v>
      </c>
      <c r="F14087" s="53" t="s">
        <v>83</v>
      </c>
    </row>
    <row r="14088" spans="1:6" x14ac:dyDescent="0.2">
      <c r="A14088" s="202" t="s">
        <v>22937</v>
      </c>
      <c r="B14088" s="203">
        <v>336.89</v>
      </c>
      <c r="D14088" s="53" t="s">
        <v>21144</v>
      </c>
      <c r="E14088" s="55" t="s">
        <v>21143</v>
      </c>
      <c r="F14088" s="53" t="s">
        <v>83</v>
      </c>
    </row>
    <row r="14089" spans="1:6" x14ac:dyDescent="0.2">
      <c r="A14089" s="202" t="s">
        <v>22939</v>
      </c>
      <c r="B14089" s="203">
        <v>307.89</v>
      </c>
      <c r="D14089" s="53" t="s">
        <v>21145</v>
      </c>
      <c r="E14089" s="55" t="s">
        <v>21146</v>
      </c>
      <c r="F14089" s="53" t="s">
        <v>83</v>
      </c>
    </row>
    <row r="14090" spans="1:6" x14ac:dyDescent="0.2">
      <c r="A14090" s="202" t="s">
        <v>22940</v>
      </c>
      <c r="B14090" s="203">
        <v>558.75</v>
      </c>
      <c r="D14090" s="53" t="s">
        <v>21147</v>
      </c>
      <c r="E14090" s="55" t="s">
        <v>21146</v>
      </c>
      <c r="F14090" s="53" t="s">
        <v>83</v>
      </c>
    </row>
    <row r="14091" spans="1:6" x14ac:dyDescent="0.2">
      <c r="A14091" s="202" t="s">
        <v>22942</v>
      </c>
      <c r="B14091" s="203">
        <v>526.75</v>
      </c>
      <c r="D14091" s="53" t="s">
        <v>21148</v>
      </c>
      <c r="E14091" s="55" t="s">
        <v>21149</v>
      </c>
      <c r="F14091" s="53" t="s">
        <v>83</v>
      </c>
    </row>
    <row r="14092" spans="1:6" x14ac:dyDescent="0.2">
      <c r="A14092" s="202" t="s">
        <v>22943</v>
      </c>
      <c r="B14092" s="203">
        <v>562.54999999999995</v>
      </c>
      <c r="D14092" s="53" t="s">
        <v>21150</v>
      </c>
      <c r="E14092" s="55" t="s">
        <v>21149</v>
      </c>
      <c r="F14092" s="53" t="s">
        <v>83</v>
      </c>
    </row>
    <row r="14093" spans="1:6" x14ac:dyDescent="0.2">
      <c r="A14093" s="202" t="s">
        <v>22945</v>
      </c>
      <c r="B14093" s="203">
        <v>530.54999999999995</v>
      </c>
      <c r="D14093" s="53" t="s">
        <v>21151</v>
      </c>
      <c r="E14093" s="55" t="s">
        <v>21152</v>
      </c>
      <c r="F14093" s="53" t="s">
        <v>83</v>
      </c>
    </row>
    <row r="14094" spans="1:6" x14ac:dyDescent="0.2">
      <c r="A14094" s="202" t="s">
        <v>22946</v>
      </c>
      <c r="B14094" s="203">
        <v>613.17999999999995</v>
      </c>
      <c r="D14094" s="53" t="s">
        <v>21153</v>
      </c>
      <c r="E14094" s="55" t="s">
        <v>21152</v>
      </c>
      <c r="F14094" s="53" t="s">
        <v>83</v>
      </c>
    </row>
    <row r="14095" spans="1:6" x14ac:dyDescent="0.2">
      <c r="A14095" s="202" t="s">
        <v>22948</v>
      </c>
      <c r="B14095" s="203">
        <v>553.41999999999996</v>
      </c>
      <c r="D14095" s="53" t="s">
        <v>21154</v>
      </c>
      <c r="E14095" s="55" t="s">
        <v>21155</v>
      </c>
      <c r="F14095" s="53" t="s">
        <v>83</v>
      </c>
    </row>
    <row r="14096" spans="1:6" x14ac:dyDescent="0.2">
      <c r="A14096" s="202" t="s">
        <v>22949</v>
      </c>
      <c r="B14096" s="203">
        <v>464.05</v>
      </c>
      <c r="D14096" s="53" t="s">
        <v>21156</v>
      </c>
      <c r="E14096" s="55" t="s">
        <v>21155</v>
      </c>
      <c r="F14096" s="53" t="s">
        <v>83</v>
      </c>
    </row>
    <row r="14097" spans="1:6" x14ac:dyDescent="0.2">
      <c r="A14097" s="202" t="s">
        <v>22951</v>
      </c>
      <c r="B14097" s="203">
        <v>426.05</v>
      </c>
      <c r="D14097" s="53" t="s">
        <v>21157</v>
      </c>
      <c r="E14097" s="55" t="s">
        <v>21158</v>
      </c>
      <c r="F14097" s="53" t="s">
        <v>83</v>
      </c>
    </row>
    <row r="14098" spans="1:6" x14ac:dyDescent="0.2">
      <c r="A14098" s="202" t="s">
        <v>22952</v>
      </c>
      <c r="B14098" s="203">
        <v>617.55999999999995</v>
      </c>
      <c r="D14098" s="53" t="s">
        <v>21159</v>
      </c>
      <c r="E14098" s="55" t="s">
        <v>21158</v>
      </c>
      <c r="F14098" s="53" t="s">
        <v>83</v>
      </c>
    </row>
    <row r="14099" spans="1:6" x14ac:dyDescent="0.2">
      <c r="A14099" s="202" t="s">
        <v>22954</v>
      </c>
      <c r="B14099" s="203">
        <v>557.79999999999995</v>
      </c>
      <c r="D14099" s="53" t="s">
        <v>21160</v>
      </c>
      <c r="E14099" s="55" t="s">
        <v>21161</v>
      </c>
      <c r="F14099" s="53" t="s">
        <v>83</v>
      </c>
    </row>
    <row r="14100" spans="1:6" x14ac:dyDescent="0.2">
      <c r="A14100" s="202" t="s">
        <v>22955</v>
      </c>
      <c r="B14100" s="203">
        <v>469.75</v>
      </c>
      <c r="D14100" s="53" t="s">
        <v>21162</v>
      </c>
      <c r="E14100" s="55" t="s">
        <v>21161</v>
      </c>
      <c r="F14100" s="53" t="s">
        <v>83</v>
      </c>
    </row>
    <row r="14101" spans="1:6" x14ac:dyDescent="0.2">
      <c r="A14101" s="202" t="s">
        <v>22957</v>
      </c>
      <c r="B14101" s="203">
        <v>431.75</v>
      </c>
      <c r="D14101" s="53" t="s">
        <v>21163</v>
      </c>
      <c r="E14101" s="55" t="s">
        <v>21164</v>
      </c>
      <c r="F14101" s="53" t="s">
        <v>83</v>
      </c>
    </row>
    <row r="14102" spans="1:6" x14ac:dyDescent="0.2">
      <c r="A14102" s="202" t="s">
        <v>22958</v>
      </c>
      <c r="B14102" s="203">
        <v>835.69</v>
      </c>
      <c r="D14102" s="53" t="s">
        <v>21165</v>
      </c>
      <c r="E14102" s="55" t="s">
        <v>21164</v>
      </c>
      <c r="F14102" s="53" t="s">
        <v>83</v>
      </c>
    </row>
    <row r="14103" spans="1:6" x14ac:dyDescent="0.2">
      <c r="A14103" s="202" t="s">
        <v>22960</v>
      </c>
      <c r="B14103" s="203">
        <v>794.69</v>
      </c>
      <c r="D14103" s="53" t="s">
        <v>21166</v>
      </c>
      <c r="E14103" s="55" t="s">
        <v>21167</v>
      </c>
      <c r="F14103" s="53" t="s">
        <v>83</v>
      </c>
    </row>
    <row r="14104" spans="1:6" x14ac:dyDescent="0.2">
      <c r="A14104" s="202" t="s">
        <v>22961</v>
      </c>
      <c r="B14104" s="203">
        <v>841.39</v>
      </c>
      <c r="D14104" s="53" t="s">
        <v>21168</v>
      </c>
      <c r="E14104" s="55" t="s">
        <v>21167</v>
      </c>
      <c r="F14104" s="53" t="s">
        <v>83</v>
      </c>
    </row>
    <row r="14105" spans="1:6" x14ac:dyDescent="0.2">
      <c r="A14105" s="202" t="s">
        <v>22963</v>
      </c>
      <c r="B14105" s="203">
        <v>800.39</v>
      </c>
      <c r="D14105" s="53" t="s">
        <v>21169</v>
      </c>
      <c r="E14105" s="55" t="s">
        <v>21170</v>
      </c>
      <c r="F14105" s="53" t="s">
        <v>83</v>
      </c>
    </row>
    <row r="14106" spans="1:6" x14ac:dyDescent="0.2">
      <c r="A14106" s="202" t="s">
        <v>22964</v>
      </c>
      <c r="B14106" s="203">
        <v>485.61</v>
      </c>
      <c r="D14106" s="53" t="s">
        <v>21171</v>
      </c>
      <c r="E14106" s="55" t="s">
        <v>21170</v>
      </c>
      <c r="F14106" s="53" t="s">
        <v>83</v>
      </c>
    </row>
    <row r="14107" spans="1:6" x14ac:dyDescent="0.2">
      <c r="A14107" s="202" t="s">
        <v>22966</v>
      </c>
      <c r="B14107" s="203">
        <v>439.99</v>
      </c>
      <c r="D14107" s="53" t="s">
        <v>21172</v>
      </c>
      <c r="E14107" s="55" t="s">
        <v>21173</v>
      </c>
      <c r="F14107" s="53" t="s">
        <v>83</v>
      </c>
    </row>
    <row r="14108" spans="1:6" x14ac:dyDescent="0.2">
      <c r="A14108" s="202" t="s">
        <v>22967</v>
      </c>
      <c r="B14108" s="203">
        <v>421</v>
      </c>
      <c r="D14108" s="53" t="s">
        <v>21174</v>
      </c>
      <c r="E14108" s="55" t="s">
        <v>21173</v>
      </c>
      <c r="F14108" s="53" t="s">
        <v>83</v>
      </c>
    </row>
    <row r="14109" spans="1:6" x14ac:dyDescent="0.2">
      <c r="A14109" s="202" t="s">
        <v>22969</v>
      </c>
      <c r="B14109" s="203">
        <v>386</v>
      </c>
      <c r="D14109" s="53" t="s">
        <v>21175</v>
      </c>
      <c r="E14109" s="55" t="s">
        <v>21176</v>
      </c>
      <c r="F14109" s="53" t="s">
        <v>83</v>
      </c>
    </row>
    <row r="14110" spans="1:6" x14ac:dyDescent="0.2">
      <c r="A14110" s="202" t="s">
        <v>22970</v>
      </c>
      <c r="B14110" s="203">
        <v>489.99</v>
      </c>
      <c r="D14110" s="53" t="s">
        <v>21177</v>
      </c>
      <c r="E14110" s="55" t="s">
        <v>21176</v>
      </c>
      <c r="F14110" s="53" t="s">
        <v>83</v>
      </c>
    </row>
    <row r="14111" spans="1:6" x14ac:dyDescent="0.2">
      <c r="A14111" s="202" t="s">
        <v>22972</v>
      </c>
      <c r="B14111" s="203">
        <v>444.37</v>
      </c>
      <c r="D14111" s="53" t="s">
        <v>21178</v>
      </c>
      <c r="E14111" s="55" t="s">
        <v>21179</v>
      </c>
      <c r="F14111" s="53" t="s">
        <v>83</v>
      </c>
    </row>
    <row r="14112" spans="1:6" x14ac:dyDescent="0.2">
      <c r="A14112" s="202" t="s">
        <v>22973</v>
      </c>
      <c r="B14112" s="203">
        <v>426.7</v>
      </c>
      <c r="D14112" s="53" t="s">
        <v>21180</v>
      </c>
      <c r="E14112" s="55" t="s">
        <v>21179</v>
      </c>
      <c r="F14112" s="53" t="s">
        <v>83</v>
      </c>
    </row>
    <row r="14113" spans="1:6" x14ac:dyDescent="0.2">
      <c r="A14113" s="202" t="s">
        <v>22975</v>
      </c>
      <c r="B14113" s="203">
        <v>391.7</v>
      </c>
      <c r="D14113" s="53" t="s">
        <v>21181</v>
      </c>
      <c r="E14113" s="55" t="s">
        <v>21182</v>
      </c>
      <c r="F14113" s="53" t="s">
        <v>83</v>
      </c>
    </row>
    <row r="14114" spans="1:6" x14ac:dyDescent="0.2">
      <c r="A14114" s="202" t="s">
        <v>22976</v>
      </c>
      <c r="B14114" s="203">
        <v>755.5</v>
      </c>
      <c r="D14114" s="53" t="s">
        <v>21183</v>
      </c>
      <c r="E14114" s="55" t="s">
        <v>21182</v>
      </c>
      <c r="F14114" s="53" t="s">
        <v>83</v>
      </c>
    </row>
    <row r="14115" spans="1:6" x14ac:dyDescent="0.2">
      <c r="A14115" s="202" t="s">
        <v>22978</v>
      </c>
      <c r="B14115" s="203">
        <v>717.51</v>
      </c>
      <c r="D14115" s="53" t="s">
        <v>21184</v>
      </c>
      <c r="E14115" s="55" t="s">
        <v>21185</v>
      </c>
      <c r="F14115" s="53" t="s">
        <v>83</v>
      </c>
    </row>
    <row r="14116" spans="1:6" x14ac:dyDescent="0.2">
      <c r="A14116" s="202" t="s">
        <v>22979</v>
      </c>
      <c r="B14116" s="203">
        <v>761.2</v>
      </c>
      <c r="D14116" s="53" t="s">
        <v>21186</v>
      </c>
      <c r="E14116" s="55" t="s">
        <v>21185</v>
      </c>
      <c r="F14116" s="53" t="s">
        <v>83</v>
      </c>
    </row>
    <row r="14117" spans="1:6" x14ac:dyDescent="0.2">
      <c r="A14117" s="202" t="s">
        <v>22981</v>
      </c>
      <c r="B14117" s="203">
        <v>723.21</v>
      </c>
      <c r="D14117" s="53" t="s">
        <v>21187</v>
      </c>
      <c r="E14117" s="55" t="s">
        <v>21188</v>
      </c>
      <c r="F14117" s="53" t="s">
        <v>83</v>
      </c>
    </row>
    <row r="14118" spans="1:6" x14ac:dyDescent="0.2">
      <c r="A14118" s="202" t="s">
        <v>22982</v>
      </c>
      <c r="B14118" s="203">
        <v>740.18</v>
      </c>
      <c r="D14118" s="53" t="s">
        <v>21189</v>
      </c>
      <c r="E14118" s="55" t="s">
        <v>21188</v>
      </c>
      <c r="F14118" s="53" t="s">
        <v>83</v>
      </c>
    </row>
    <row r="14119" spans="1:6" x14ac:dyDescent="0.2">
      <c r="A14119" s="202" t="s">
        <v>22984</v>
      </c>
      <c r="B14119" s="203">
        <v>668.99</v>
      </c>
      <c r="D14119" s="53" t="s">
        <v>21190</v>
      </c>
      <c r="E14119" s="55" t="s">
        <v>21191</v>
      </c>
      <c r="F14119" s="53" t="s">
        <v>83</v>
      </c>
    </row>
    <row r="14120" spans="1:6" x14ac:dyDescent="0.2">
      <c r="A14120" s="202" t="s">
        <v>22985</v>
      </c>
      <c r="B14120" s="203">
        <v>553.19000000000005</v>
      </c>
      <c r="D14120" s="53" t="s">
        <v>21192</v>
      </c>
      <c r="E14120" s="55" t="s">
        <v>21191</v>
      </c>
      <c r="F14120" s="53" t="s">
        <v>83</v>
      </c>
    </row>
    <row r="14121" spans="1:6" x14ac:dyDescent="0.2">
      <c r="A14121" s="202" t="s">
        <v>22987</v>
      </c>
      <c r="B14121" s="203">
        <v>509.2</v>
      </c>
      <c r="D14121" s="53" t="s">
        <v>21193</v>
      </c>
      <c r="E14121" s="55" t="s">
        <v>21194</v>
      </c>
      <c r="F14121" s="53" t="s">
        <v>83</v>
      </c>
    </row>
    <row r="14122" spans="1:6" x14ac:dyDescent="0.2">
      <c r="A14122" s="202" t="s">
        <v>22988</v>
      </c>
      <c r="B14122" s="203">
        <v>727.17</v>
      </c>
      <c r="D14122" s="53" t="s">
        <v>21195</v>
      </c>
      <c r="E14122" s="55" t="s">
        <v>21194</v>
      </c>
      <c r="F14122" s="53" t="s">
        <v>83</v>
      </c>
    </row>
    <row r="14123" spans="1:6" x14ac:dyDescent="0.2">
      <c r="A14123" s="202" t="s">
        <v>22990</v>
      </c>
      <c r="B14123" s="203">
        <v>658.48</v>
      </c>
      <c r="D14123" s="53" t="s">
        <v>21196</v>
      </c>
      <c r="E14123" s="55" t="s">
        <v>21197</v>
      </c>
      <c r="F14123" s="53" t="s">
        <v>83</v>
      </c>
    </row>
    <row r="14124" spans="1:6" x14ac:dyDescent="0.2">
      <c r="A14124" s="202" t="s">
        <v>22991</v>
      </c>
      <c r="B14124" s="203">
        <v>560.79</v>
      </c>
      <c r="D14124" s="53" t="s">
        <v>21198</v>
      </c>
      <c r="E14124" s="55" t="s">
        <v>21197</v>
      </c>
      <c r="F14124" s="53" t="s">
        <v>83</v>
      </c>
    </row>
    <row r="14125" spans="1:6" x14ac:dyDescent="0.2">
      <c r="A14125" s="202" t="s">
        <v>22993</v>
      </c>
      <c r="B14125" s="203">
        <v>516.79999999999995</v>
      </c>
      <c r="D14125" s="53" t="s">
        <v>21199</v>
      </c>
      <c r="E14125" s="55" t="s">
        <v>21200</v>
      </c>
      <c r="F14125" s="53" t="s">
        <v>83</v>
      </c>
    </row>
    <row r="14126" spans="1:6" x14ac:dyDescent="0.2">
      <c r="A14126" s="202" t="s">
        <v>22994</v>
      </c>
      <c r="B14126" s="203">
        <v>1033.68</v>
      </c>
      <c r="D14126" s="53" t="s">
        <v>21201</v>
      </c>
      <c r="E14126" s="55" t="s">
        <v>21200</v>
      </c>
      <c r="F14126" s="53" t="s">
        <v>83</v>
      </c>
    </row>
    <row r="14127" spans="1:6" x14ac:dyDescent="0.2">
      <c r="A14127" s="202" t="s">
        <v>22996</v>
      </c>
      <c r="B14127" s="203">
        <v>986.69</v>
      </c>
      <c r="D14127" s="53" t="s">
        <v>21202</v>
      </c>
      <c r="E14127" s="55" t="s">
        <v>21203</v>
      </c>
      <c r="F14127" s="53" t="s">
        <v>83</v>
      </c>
    </row>
    <row r="14128" spans="1:6" x14ac:dyDescent="0.2">
      <c r="A14128" s="202" t="s">
        <v>22997</v>
      </c>
      <c r="B14128" s="203">
        <v>1041.28</v>
      </c>
      <c r="D14128" s="53" t="s">
        <v>21204</v>
      </c>
      <c r="E14128" s="55" t="s">
        <v>21203</v>
      </c>
      <c r="F14128" s="53" t="s">
        <v>83</v>
      </c>
    </row>
    <row r="14129" spans="1:6" x14ac:dyDescent="0.2">
      <c r="A14129" s="202" t="s">
        <v>22999</v>
      </c>
      <c r="B14129" s="203">
        <v>994.29</v>
      </c>
      <c r="D14129" s="53" t="s">
        <v>21205</v>
      </c>
      <c r="E14129" s="55" t="s">
        <v>21206</v>
      </c>
      <c r="F14129" s="53" t="s">
        <v>83</v>
      </c>
    </row>
    <row r="14130" spans="1:6" x14ac:dyDescent="0.2">
      <c r="A14130" s="202" t="s">
        <v>23000</v>
      </c>
      <c r="B14130" s="203">
        <v>586.29999999999995</v>
      </c>
      <c r="D14130" s="53" t="s">
        <v>21207</v>
      </c>
      <c r="E14130" s="55" t="s">
        <v>21206</v>
      </c>
      <c r="F14130" s="53" t="s">
        <v>83</v>
      </c>
    </row>
    <row r="14131" spans="1:6" x14ac:dyDescent="0.2">
      <c r="A14131" s="202" t="s">
        <v>23002</v>
      </c>
      <c r="B14131" s="203">
        <v>532.03</v>
      </c>
      <c r="D14131" s="53" t="s">
        <v>21208</v>
      </c>
      <c r="E14131" s="55" t="s">
        <v>21209</v>
      </c>
      <c r="F14131" s="53" t="s">
        <v>83</v>
      </c>
    </row>
    <row r="14132" spans="1:6" x14ac:dyDescent="0.2">
      <c r="A14132" s="202" t="s">
        <v>23003</v>
      </c>
      <c r="B14132" s="203">
        <v>504.96</v>
      </c>
      <c r="D14132" s="53" t="s">
        <v>21210</v>
      </c>
      <c r="E14132" s="55" t="s">
        <v>21209</v>
      </c>
      <c r="F14132" s="53" t="s">
        <v>83</v>
      </c>
    </row>
    <row r="14133" spans="1:6" x14ac:dyDescent="0.2">
      <c r="A14133" s="202" t="s">
        <v>23005</v>
      </c>
      <c r="B14133" s="203">
        <v>463.97</v>
      </c>
      <c r="D14133" s="53" t="s">
        <v>21211</v>
      </c>
      <c r="E14133" s="55" t="s">
        <v>21212</v>
      </c>
      <c r="F14133" s="53" t="s">
        <v>83</v>
      </c>
    </row>
    <row r="14134" spans="1:6" x14ac:dyDescent="0.2">
      <c r="A14134" s="202" t="s">
        <v>23006</v>
      </c>
      <c r="B14134" s="203">
        <v>592.14</v>
      </c>
      <c r="D14134" s="53" t="s">
        <v>21213</v>
      </c>
      <c r="E14134" s="55" t="s">
        <v>21212</v>
      </c>
      <c r="F14134" s="53" t="s">
        <v>83</v>
      </c>
    </row>
    <row r="14135" spans="1:6" x14ac:dyDescent="0.2">
      <c r="A14135" s="202" t="s">
        <v>23008</v>
      </c>
      <c r="B14135" s="203">
        <v>537.87</v>
      </c>
      <c r="D14135" s="53" t="s">
        <v>21214</v>
      </c>
      <c r="E14135" s="55" t="s">
        <v>21215</v>
      </c>
      <c r="F14135" s="53" t="s">
        <v>83</v>
      </c>
    </row>
    <row r="14136" spans="1:6" x14ac:dyDescent="0.2">
      <c r="A14136" s="202" t="s">
        <v>23009</v>
      </c>
      <c r="B14136" s="203">
        <v>512.55999999999995</v>
      </c>
      <c r="D14136" s="53" t="s">
        <v>21216</v>
      </c>
      <c r="E14136" s="55" t="s">
        <v>21215</v>
      </c>
      <c r="F14136" s="53" t="s">
        <v>83</v>
      </c>
    </row>
    <row r="14137" spans="1:6" x14ac:dyDescent="0.2">
      <c r="A14137" s="202" t="s">
        <v>23011</v>
      </c>
      <c r="B14137" s="203">
        <v>471.57</v>
      </c>
      <c r="D14137" s="53" t="s">
        <v>21217</v>
      </c>
      <c r="E14137" s="55" t="s">
        <v>21218</v>
      </c>
      <c r="F14137" s="53" t="s">
        <v>83</v>
      </c>
    </row>
    <row r="14138" spans="1:6" x14ac:dyDescent="0.2">
      <c r="A14138" s="202" t="s">
        <v>23012</v>
      </c>
      <c r="B14138" s="203">
        <v>948.32</v>
      </c>
      <c r="D14138" s="53" t="s">
        <v>21219</v>
      </c>
      <c r="E14138" s="55" t="s">
        <v>21218</v>
      </c>
      <c r="F14138" s="53" t="s">
        <v>83</v>
      </c>
    </row>
    <row r="14139" spans="1:6" x14ac:dyDescent="0.2">
      <c r="A14139" s="202" t="s">
        <v>23014</v>
      </c>
      <c r="B14139" s="203">
        <v>904.32</v>
      </c>
      <c r="D14139" s="53" t="s">
        <v>21220</v>
      </c>
      <c r="E14139" s="55" t="s">
        <v>21221</v>
      </c>
      <c r="F14139" s="53" t="s">
        <v>83</v>
      </c>
    </row>
    <row r="14140" spans="1:6" x14ac:dyDescent="0.2">
      <c r="A14140" s="202" t="s">
        <v>23015</v>
      </c>
      <c r="B14140" s="203">
        <v>955.92</v>
      </c>
      <c r="D14140" s="53" t="s">
        <v>21222</v>
      </c>
      <c r="E14140" s="55" t="s">
        <v>21221</v>
      </c>
      <c r="F14140" s="53" t="s">
        <v>83</v>
      </c>
    </row>
    <row r="14141" spans="1:6" x14ac:dyDescent="0.2">
      <c r="A14141" s="202" t="s">
        <v>23017</v>
      </c>
      <c r="B14141" s="203">
        <v>911.92</v>
      </c>
      <c r="D14141" s="53" t="s">
        <v>21223</v>
      </c>
      <c r="E14141" s="55" t="s">
        <v>21224</v>
      </c>
      <c r="F14141" s="53" t="s">
        <v>83</v>
      </c>
    </row>
    <row r="14142" spans="1:6" x14ac:dyDescent="0.2">
      <c r="A14142" s="202" t="s">
        <v>23018</v>
      </c>
      <c r="B14142" s="203">
        <v>238.52</v>
      </c>
      <c r="D14142" s="53" t="s">
        <v>21225</v>
      </c>
      <c r="E14142" s="55" t="s">
        <v>21224</v>
      </c>
      <c r="F14142" s="53" t="s">
        <v>83</v>
      </c>
    </row>
    <row r="14143" spans="1:6" x14ac:dyDescent="0.2">
      <c r="A14143" s="202" t="s">
        <v>23020</v>
      </c>
      <c r="B14143" s="203">
        <v>212.55</v>
      </c>
      <c r="D14143" s="53" t="s">
        <v>21226</v>
      </c>
      <c r="E14143" s="55" t="s">
        <v>21227</v>
      </c>
      <c r="F14143" s="53" t="s">
        <v>83</v>
      </c>
    </row>
    <row r="14144" spans="1:6" x14ac:dyDescent="0.2">
      <c r="A14144" s="202" t="s">
        <v>23021</v>
      </c>
      <c r="B14144" s="203">
        <v>340.08</v>
      </c>
      <c r="D14144" s="53" t="s">
        <v>21228</v>
      </c>
      <c r="E14144" s="55" t="s">
        <v>21227</v>
      </c>
      <c r="F14144" s="53" t="s">
        <v>83</v>
      </c>
    </row>
    <row r="14145" spans="1:6" x14ac:dyDescent="0.2">
      <c r="A14145" s="202" t="s">
        <v>23023</v>
      </c>
      <c r="B14145" s="203">
        <v>307.60000000000002</v>
      </c>
      <c r="D14145" s="53" t="s">
        <v>21229</v>
      </c>
      <c r="E14145" s="55" t="s">
        <v>21230</v>
      </c>
      <c r="F14145" s="53" t="s">
        <v>83</v>
      </c>
    </row>
    <row r="14146" spans="1:6" x14ac:dyDescent="0.2">
      <c r="A14146" s="202" t="s">
        <v>23024</v>
      </c>
      <c r="B14146" s="203">
        <v>308.58</v>
      </c>
      <c r="D14146" s="53" t="s">
        <v>21231</v>
      </c>
      <c r="E14146" s="55" t="s">
        <v>21230</v>
      </c>
      <c r="F14146" s="53" t="s">
        <v>83</v>
      </c>
    </row>
    <row r="14147" spans="1:6" x14ac:dyDescent="0.2">
      <c r="A14147" s="202" t="s">
        <v>23026</v>
      </c>
      <c r="B14147" s="203">
        <v>277.83</v>
      </c>
      <c r="D14147" s="53" t="s">
        <v>21232</v>
      </c>
      <c r="E14147" s="55" t="s">
        <v>21233</v>
      </c>
      <c r="F14147" s="53" t="s">
        <v>83</v>
      </c>
    </row>
    <row r="14148" spans="1:6" x14ac:dyDescent="0.2">
      <c r="A14148" s="202" t="s">
        <v>23027</v>
      </c>
      <c r="B14148" s="203">
        <v>629.49</v>
      </c>
      <c r="D14148" s="53" t="s">
        <v>21234</v>
      </c>
      <c r="E14148" s="55" t="s">
        <v>21233</v>
      </c>
      <c r="F14148" s="53" t="s">
        <v>83</v>
      </c>
    </row>
    <row r="14149" spans="1:6" x14ac:dyDescent="0.2">
      <c r="A14149" s="202" t="s">
        <v>23029</v>
      </c>
      <c r="B14149" s="203">
        <v>574.77</v>
      </c>
      <c r="D14149" s="53" t="s">
        <v>21235</v>
      </c>
      <c r="E14149" s="55" t="s">
        <v>21236</v>
      </c>
      <c r="F14149" s="53" t="s">
        <v>201</v>
      </c>
    </row>
    <row r="14150" spans="1:6" x14ac:dyDescent="0.2">
      <c r="A14150" s="202" t="s">
        <v>23030</v>
      </c>
      <c r="B14150" s="203">
        <v>802.68</v>
      </c>
      <c r="D14150" s="53" t="s">
        <v>21237</v>
      </c>
      <c r="E14150" s="55" t="s">
        <v>21236</v>
      </c>
      <c r="F14150" s="53" t="s">
        <v>201</v>
      </c>
    </row>
    <row r="14151" spans="1:6" x14ac:dyDescent="0.2">
      <c r="A14151" s="202" t="s">
        <v>23032</v>
      </c>
      <c r="B14151" s="203">
        <v>734.23</v>
      </c>
      <c r="D14151" s="53" t="s">
        <v>21238</v>
      </c>
      <c r="E14151" s="55" t="s">
        <v>21239</v>
      </c>
      <c r="F14151" s="53" t="s">
        <v>201</v>
      </c>
    </row>
    <row r="14152" spans="1:6" x14ac:dyDescent="0.2">
      <c r="A14152" s="202" t="s">
        <v>23033</v>
      </c>
      <c r="B14152" s="203">
        <v>863.58</v>
      </c>
      <c r="D14152" s="53" t="s">
        <v>21240</v>
      </c>
      <c r="E14152" s="55" t="s">
        <v>21239</v>
      </c>
      <c r="F14152" s="53" t="s">
        <v>201</v>
      </c>
    </row>
    <row r="14153" spans="1:6" x14ac:dyDescent="0.2">
      <c r="A14153" s="202" t="s">
        <v>23035</v>
      </c>
      <c r="B14153" s="203">
        <v>790.53</v>
      </c>
      <c r="D14153" s="53" t="s">
        <v>21241</v>
      </c>
      <c r="E14153" s="55" t="s">
        <v>21242</v>
      </c>
      <c r="F14153" s="53" t="s">
        <v>201</v>
      </c>
    </row>
    <row r="14154" spans="1:6" x14ac:dyDescent="0.2">
      <c r="A14154" s="202" t="s">
        <v>23036</v>
      </c>
      <c r="B14154" s="203">
        <v>1011.59</v>
      </c>
      <c r="D14154" s="53" t="s">
        <v>21243</v>
      </c>
      <c r="E14154" s="55" t="s">
        <v>21242</v>
      </c>
      <c r="F14154" s="53" t="s">
        <v>201</v>
      </c>
    </row>
    <row r="14155" spans="1:6" x14ac:dyDescent="0.2">
      <c r="A14155" s="202" t="s">
        <v>23038</v>
      </c>
      <c r="B14155" s="203">
        <v>924.85</v>
      </c>
      <c r="D14155" s="53" t="s">
        <v>21244</v>
      </c>
      <c r="E14155" s="55" t="s">
        <v>21245</v>
      </c>
      <c r="F14155" s="53" t="s">
        <v>201</v>
      </c>
    </row>
    <row r="14156" spans="1:6" x14ac:dyDescent="0.2">
      <c r="A14156" s="202" t="s">
        <v>23039</v>
      </c>
      <c r="B14156" s="203">
        <v>1145.27</v>
      </c>
      <c r="D14156" s="53" t="s">
        <v>21246</v>
      </c>
      <c r="E14156" s="55" t="s">
        <v>21245</v>
      </c>
      <c r="F14156" s="53" t="s">
        <v>201</v>
      </c>
    </row>
    <row r="14157" spans="1:6" x14ac:dyDescent="0.2">
      <c r="A14157" s="202" t="s">
        <v>23041</v>
      </c>
      <c r="B14157" s="203">
        <v>1046.8399999999999</v>
      </c>
      <c r="D14157" s="53" t="s">
        <v>21247</v>
      </c>
      <c r="E14157" s="55" t="s">
        <v>21248</v>
      </c>
      <c r="F14157" s="53" t="s">
        <v>201</v>
      </c>
    </row>
    <row r="14158" spans="1:6" x14ac:dyDescent="0.2">
      <c r="A14158" s="202" t="s">
        <v>23042</v>
      </c>
      <c r="B14158" s="203">
        <v>1321.9</v>
      </c>
      <c r="D14158" s="53" t="s">
        <v>21249</v>
      </c>
      <c r="E14158" s="55" t="s">
        <v>21248</v>
      </c>
      <c r="F14158" s="53" t="s">
        <v>201</v>
      </c>
    </row>
    <row r="14159" spans="1:6" x14ac:dyDescent="0.2">
      <c r="A14159" s="202" t="s">
        <v>23044</v>
      </c>
      <c r="B14159" s="203">
        <v>1208.97</v>
      </c>
      <c r="D14159" s="53" t="s">
        <v>21250</v>
      </c>
      <c r="E14159" s="55" t="s">
        <v>21251</v>
      </c>
      <c r="F14159" s="53" t="s">
        <v>201</v>
      </c>
    </row>
    <row r="14160" spans="1:6" x14ac:dyDescent="0.2">
      <c r="A14160" s="202" t="s">
        <v>23045</v>
      </c>
      <c r="B14160" s="203">
        <v>460.35</v>
      </c>
      <c r="D14160" s="53" t="s">
        <v>21252</v>
      </c>
      <c r="E14160" s="55" t="s">
        <v>21251</v>
      </c>
      <c r="F14160" s="53" t="s">
        <v>201</v>
      </c>
    </row>
    <row r="14161" spans="1:6" x14ac:dyDescent="0.2">
      <c r="A14161" s="202" t="s">
        <v>23047</v>
      </c>
      <c r="B14161" s="203">
        <v>415.88</v>
      </c>
      <c r="D14161" s="53" t="s">
        <v>21253</v>
      </c>
      <c r="E14161" s="55" t="s">
        <v>21254</v>
      </c>
      <c r="F14161" s="53" t="s">
        <v>83</v>
      </c>
    </row>
    <row r="14162" spans="1:6" x14ac:dyDescent="0.2">
      <c r="A14162" s="202" t="s">
        <v>23048</v>
      </c>
      <c r="B14162" s="203">
        <v>581.03</v>
      </c>
      <c r="D14162" s="53" t="s">
        <v>21255</v>
      </c>
      <c r="E14162" s="55" t="s">
        <v>21254</v>
      </c>
      <c r="F14162" s="53" t="s">
        <v>83</v>
      </c>
    </row>
    <row r="14163" spans="1:6" x14ac:dyDescent="0.2">
      <c r="A14163" s="202" t="s">
        <v>23050</v>
      </c>
      <c r="B14163" s="203">
        <v>530.55999999999995</v>
      </c>
      <c r="D14163" s="53" t="s">
        <v>21256</v>
      </c>
      <c r="E14163" s="55" t="s">
        <v>21257</v>
      </c>
      <c r="F14163" s="53" t="s">
        <v>83</v>
      </c>
    </row>
    <row r="14164" spans="1:6" x14ac:dyDescent="0.2">
      <c r="A14164" s="202" t="s">
        <v>23051</v>
      </c>
      <c r="B14164" s="203">
        <v>676.71</v>
      </c>
      <c r="D14164" s="53" t="s">
        <v>21258</v>
      </c>
      <c r="E14164" s="55" t="s">
        <v>21257</v>
      </c>
      <c r="F14164" s="53" t="s">
        <v>83</v>
      </c>
    </row>
    <row r="14165" spans="1:6" x14ac:dyDescent="0.2">
      <c r="A14165" s="202" t="s">
        <v>23053</v>
      </c>
      <c r="B14165" s="203">
        <v>620.04999999999995</v>
      </c>
      <c r="D14165" s="53" t="s">
        <v>21259</v>
      </c>
      <c r="E14165" s="55" t="s">
        <v>21260</v>
      </c>
      <c r="F14165" s="53" t="s">
        <v>83</v>
      </c>
    </row>
    <row r="14166" spans="1:6" x14ac:dyDescent="0.2">
      <c r="A14166" s="202" t="s">
        <v>23054</v>
      </c>
      <c r="B14166" s="203">
        <v>789.95</v>
      </c>
      <c r="D14166" s="53" t="s">
        <v>21261</v>
      </c>
      <c r="E14166" s="55" t="s">
        <v>21260</v>
      </c>
      <c r="F14166" s="53" t="s">
        <v>83</v>
      </c>
    </row>
    <row r="14167" spans="1:6" x14ac:dyDescent="0.2">
      <c r="A14167" s="202" t="s">
        <v>23056</v>
      </c>
      <c r="B14167" s="203">
        <v>723.45</v>
      </c>
      <c r="D14167" s="53" t="s">
        <v>21262</v>
      </c>
      <c r="E14167" s="55" t="s">
        <v>21263</v>
      </c>
      <c r="F14167" s="53" t="s">
        <v>83</v>
      </c>
    </row>
    <row r="14168" spans="1:6" x14ac:dyDescent="0.2">
      <c r="A14168" s="202" t="s">
        <v>23057</v>
      </c>
      <c r="B14168" s="203">
        <v>1305.02</v>
      </c>
      <c r="D14168" s="53" t="s">
        <v>21264</v>
      </c>
      <c r="E14168" s="55" t="s">
        <v>21263</v>
      </c>
      <c r="F14168" s="53" t="s">
        <v>83</v>
      </c>
    </row>
    <row r="14169" spans="1:6" x14ac:dyDescent="0.2">
      <c r="A14169" s="202" t="s">
        <v>23059</v>
      </c>
      <c r="B14169" s="203">
        <v>1228.07</v>
      </c>
      <c r="D14169" s="53" t="s">
        <v>21265</v>
      </c>
      <c r="E14169" s="55" t="s">
        <v>21266</v>
      </c>
      <c r="F14169" s="53" t="s">
        <v>83</v>
      </c>
    </row>
    <row r="14170" spans="1:6" x14ac:dyDescent="0.2">
      <c r="A14170" s="202" t="s">
        <v>23060</v>
      </c>
      <c r="B14170" s="203">
        <v>1482.97</v>
      </c>
      <c r="D14170" s="53" t="s">
        <v>21267</v>
      </c>
      <c r="E14170" s="55" t="s">
        <v>21266</v>
      </c>
      <c r="F14170" s="53" t="s">
        <v>83</v>
      </c>
    </row>
    <row r="14171" spans="1:6" x14ac:dyDescent="0.2">
      <c r="A14171" s="202" t="s">
        <v>23062</v>
      </c>
      <c r="B14171" s="203">
        <v>1394.41</v>
      </c>
      <c r="D14171" s="53" t="s">
        <v>21268</v>
      </c>
      <c r="E14171" s="55" t="s">
        <v>21269</v>
      </c>
      <c r="F14171" s="53" t="s">
        <v>83</v>
      </c>
    </row>
    <row r="14172" spans="1:6" x14ac:dyDescent="0.2">
      <c r="A14172" s="202" t="s">
        <v>23063</v>
      </c>
      <c r="B14172" s="203">
        <v>546.36</v>
      </c>
      <c r="D14172" s="53" t="s">
        <v>21270</v>
      </c>
      <c r="E14172" s="55" t="s">
        <v>21269</v>
      </c>
      <c r="F14172" s="53" t="s">
        <v>83</v>
      </c>
    </row>
    <row r="14173" spans="1:6" x14ac:dyDescent="0.2">
      <c r="A14173" s="202" t="s">
        <v>23065</v>
      </c>
      <c r="B14173" s="203">
        <v>486.41</v>
      </c>
      <c r="D14173" s="53" t="s">
        <v>21271</v>
      </c>
      <c r="E14173" s="55" t="s">
        <v>21272</v>
      </c>
      <c r="F14173" s="53" t="s">
        <v>83</v>
      </c>
    </row>
    <row r="14174" spans="1:6" x14ac:dyDescent="0.2">
      <c r="A14174" s="202" t="s">
        <v>23066</v>
      </c>
      <c r="B14174" s="203">
        <v>638.88</v>
      </c>
      <c r="D14174" s="53" t="s">
        <v>21273</v>
      </c>
      <c r="E14174" s="55" t="s">
        <v>21272</v>
      </c>
      <c r="F14174" s="53" t="s">
        <v>83</v>
      </c>
    </row>
    <row r="14175" spans="1:6" x14ac:dyDescent="0.2">
      <c r="A14175" s="202" t="s">
        <v>23068</v>
      </c>
      <c r="B14175" s="203">
        <v>572.94000000000005</v>
      </c>
      <c r="D14175" s="53" t="s">
        <v>21274</v>
      </c>
      <c r="E14175" s="55" t="s">
        <v>21275</v>
      </c>
      <c r="F14175" s="53" t="s">
        <v>83</v>
      </c>
    </row>
    <row r="14176" spans="1:6" x14ac:dyDescent="0.2">
      <c r="A14176" s="202" t="s">
        <v>23069</v>
      </c>
      <c r="B14176" s="203">
        <v>728.8</v>
      </c>
      <c r="D14176" s="53" t="s">
        <v>21276</v>
      </c>
      <c r="E14176" s="55" t="s">
        <v>21275</v>
      </c>
      <c r="F14176" s="53" t="s">
        <v>83</v>
      </c>
    </row>
    <row r="14177" spans="1:6" x14ac:dyDescent="0.2">
      <c r="A14177" s="202" t="s">
        <v>23071</v>
      </c>
      <c r="B14177" s="203">
        <v>650.87</v>
      </c>
      <c r="D14177" s="53" t="s">
        <v>21277</v>
      </c>
      <c r="E14177" s="55" t="s">
        <v>21278</v>
      </c>
      <c r="F14177" s="53" t="s">
        <v>83</v>
      </c>
    </row>
    <row r="14178" spans="1:6" x14ac:dyDescent="0.2">
      <c r="A14178" s="202" t="s">
        <v>23072</v>
      </c>
      <c r="B14178" s="203">
        <v>911.34</v>
      </c>
      <c r="D14178" s="53" t="s">
        <v>21279</v>
      </c>
      <c r="E14178" s="55" t="s">
        <v>21278</v>
      </c>
      <c r="F14178" s="53" t="s">
        <v>83</v>
      </c>
    </row>
    <row r="14179" spans="1:6" x14ac:dyDescent="0.2">
      <c r="A14179" s="202" t="s">
        <v>23074</v>
      </c>
      <c r="B14179" s="203">
        <v>815.42</v>
      </c>
      <c r="D14179" s="53" t="s">
        <v>21280</v>
      </c>
      <c r="E14179" s="55" t="s">
        <v>21281</v>
      </c>
      <c r="F14179" s="53" t="s">
        <v>83</v>
      </c>
    </row>
    <row r="14180" spans="1:6" x14ac:dyDescent="0.2">
      <c r="A14180" s="202" t="s">
        <v>23075</v>
      </c>
      <c r="B14180" s="203">
        <v>1098.79</v>
      </c>
      <c r="D14180" s="53" t="s">
        <v>21282</v>
      </c>
      <c r="E14180" s="55" t="s">
        <v>21281</v>
      </c>
      <c r="F14180" s="53" t="s">
        <v>83</v>
      </c>
    </row>
    <row r="14181" spans="1:6" x14ac:dyDescent="0.2">
      <c r="A14181" s="202" t="s">
        <v>23077</v>
      </c>
      <c r="B14181" s="203">
        <v>990.88</v>
      </c>
      <c r="D14181" s="53" t="s">
        <v>21283</v>
      </c>
      <c r="E14181" s="55" t="s">
        <v>21284</v>
      </c>
      <c r="F14181" s="53" t="s">
        <v>83</v>
      </c>
    </row>
    <row r="14182" spans="1:6" x14ac:dyDescent="0.2">
      <c r="A14182" s="202" t="s">
        <v>23078</v>
      </c>
      <c r="B14182" s="203">
        <v>332.39</v>
      </c>
      <c r="D14182" s="53" t="s">
        <v>21285</v>
      </c>
      <c r="E14182" s="55" t="s">
        <v>21284</v>
      </c>
      <c r="F14182" s="53" t="s">
        <v>83</v>
      </c>
    </row>
    <row r="14183" spans="1:6" x14ac:dyDescent="0.2">
      <c r="A14183" s="202" t="s">
        <v>23080</v>
      </c>
      <c r="B14183" s="203">
        <v>302.91000000000003</v>
      </c>
      <c r="D14183" s="53" t="s">
        <v>21286</v>
      </c>
      <c r="E14183" s="55" t="s">
        <v>21287</v>
      </c>
      <c r="F14183" s="53" t="s">
        <v>83</v>
      </c>
    </row>
    <row r="14184" spans="1:6" x14ac:dyDescent="0.2">
      <c r="A14184" s="202" t="s">
        <v>23081</v>
      </c>
      <c r="B14184" s="203">
        <v>432.73</v>
      </c>
      <c r="D14184" s="53" t="s">
        <v>21288</v>
      </c>
      <c r="E14184" s="55" t="s">
        <v>21287</v>
      </c>
      <c r="F14184" s="53" t="s">
        <v>83</v>
      </c>
    </row>
    <row r="14185" spans="1:6" x14ac:dyDescent="0.2">
      <c r="A14185" s="202" t="s">
        <v>23083</v>
      </c>
      <c r="B14185" s="203">
        <v>397.25</v>
      </c>
      <c r="D14185" s="53" t="s">
        <v>21289</v>
      </c>
      <c r="E14185" s="55" t="s">
        <v>21290</v>
      </c>
      <c r="F14185" s="53" t="s">
        <v>83</v>
      </c>
    </row>
    <row r="14186" spans="1:6" x14ac:dyDescent="0.2">
      <c r="A14186" s="202" t="s">
        <v>23084</v>
      </c>
      <c r="B14186" s="203">
        <v>535.04</v>
      </c>
      <c r="D14186" s="53" t="s">
        <v>21291</v>
      </c>
      <c r="E14186" s="55" t="s">
        <v>21290</v>
      </c>
      <c r="F14186" s="53" t="s">
        <v>83</v>
      </c>
    </row>
    <row r="14187" spans="1:6" x14ac:dyDescent="0.2">
      <c r="A14187" s="202" t="s">
        <v>23086</v>
      </c>
      <c r="B14187" s="203">
        <v>493.57</v>
      </c>
      <c r="D14187" s="53" t="s">
        <v>21292</v>
      </c>
      <c r="E14187" s="55" t="s">
        <v>21293</v>
      </c>
      <c r="F14187" s="53" t="s">
        <v>83</v>
      </c>
    </row>
    <row r="14188" spans="1:6" x14ac:dyDescent="0.2">
      <c r="A14188" s="202" t="s">
        <v>23087</v>
      </c>
      <c r="B14188" s="203">
        <v>633.41</v>
      </c>
      <c r="D14188" s="53" t="s">
        <v>21294</v>
      </c>
      <c r="E14188" s="55" t="s">
        <v>21293</v>
      </c>
      <c r="F14188" s="53" t="s">
        <v>83</v>
      </c>
    </row>
    <row r="14189" spans="1:6" x14ac:dyDescent="0.2">
      <c r="A14189" s="202" t="s">
        <v>23089</v>
      </c>
      <c r="B14189" s="203">
        <v>585.94000000000005</v>
      </c>
      <c r="D14189" s="53" t="s">
        <v>21295</v>
      </c>
      <c r="E14189" s="55" t="s">
        <v>21296</v>
      </c>
      <c r="F14189" s="53" t="s">
        <v>83</v>
      </c>
    </row>
    <row r="14190" spans="1:6" x14ac:dyDescent="0.2">
      <c r="A14190" s="202" t="s">
        <v>23090</v>
      </c>
      <c r="B14190" s="203">
        <v>15.55</v>
      </c>
      <c r="D14190" s="53" t="s">
        <v>21297</v>
      </c>
      <c r="E14190" s="55" t="s">
        <v>21296</v>
      </c>
      <c r="F14190" s="53" t="s">
        <v>83</v>
      </c>
    </row>
    <row r="14191" spans="1:6" x14ac:dyDescent="0.2">
      <c r="A14191" s="202" t="s">
        <v>23092</v>
      </c>
      <c r="B14191" s="203">
        <v>14.06</v>
      </c>
      <c r="D14191" s="53" t="s">
        <v>21298</v>
      </c>
      <c r="E14191" s="55" t="s">
        <v>21299</v>
      </c>
      <c r="F14191" s="53" t="s">
        <v>83</v>
      </c>
    </row>
    <row r="14192" spans="1:6" x14ac:dyDescent="0.2">
      <c r="A14192" s="202" t="s">
        <v>23093</v>
      </c>
      <c r="B14192" s="203">
        <v>16.54</v>
      </c>
      <c r="D14192" s="53" t="s">
        <v>21300</v>
      </c>
      <c r="E14192" s="55" t="s">
        <v>21299</v>
      </c>
      <c r="F14192" s="53" t="s">
        <v>83</v>
      </c>
    </row>
    <row r="14193" spans="1:6" x14ac:dyDescent="0.2">
      <c r="A14193" s="202" t="s">
        <v>23095</v>
      </c>
      <c r="B14193" s="203">
        <v>14.87</v>
      </c>
      <c r="D14193" s="53" t="s">
        <v>21301</v>
      </c>
      <c r="E14193" s="55" t="s">
        <v>21302</v>
      </c>
      <c r="F14193" s="53" t="s">
        <v>83</v>
      </c>
    </row>
    <row r="14194" spans="1:6" x14ac:dyDescent="0.2">
      <c r="A14194" s="202" t="s">
        <v>23096</v>
      </c>
      <c r="B14194" s="203">
        <v>19.739999999999998</v>
      </c>
      <c r="D14194" s="53" t="s">
        <v>21303</v>
      </c>
      <c r="E14194" s="55" t="s">
        <v>21302</v>
      </c>
      <c r="F14194" s="53" t="s">
        <v>83</v>
      </c>
    </row>
    <row r="14195" spans="1:6" x14ac:dyDescent="0.2">
      <c r="A14195" s="202" t="s">
        <v>23098</v>
      </c>
      <c r="B14195" s="203">
        <v>17.88</v>
      </c>
      <c r="D14195" s="53" t="s">
        <v>21304</v>
      </c>
      <c r="E14195" s="55" t="s">
        <v>21305</v>
      </c>
      <c r="F14195" s="53" t="s">
        <v>201</v>
      </c>
    </row>
    <row r="14196" spans="1:6" x14ac:dyDescent="0.2">
      <c r="A14196" s="202" t="s">
        <v>23099</v>
      </c>
      <c r="B14196" s="203">
        <v>24.11</v>
      </c>
      <c r="D14196" s="53" t="s">
        <v>21306</v>
      </c>
      <c r="E14196" s="55" t="s">
        <v>21305</v>
      </c>
      <c r="F14196" s="53" t="s">
        <v>201</v>
      </c>
    </row>
    <row r="14197" spans="1:6" x14ac:dyDescent="0.2">
      <c r="A14197" s="202" t="s">
        <v>23101</v>
      </c>
      <c r="B14197" s="203">
        <v>22.07</v>
      </c>
      <c r="D14197" s="53" t="s">
        <v>21307</v>
      </c>
      <c r="E14197" s="55" t="s">
        <v>21308</v>
      </c>
      <c r="F14197" s="53" t="s">
        <v>201</v>
      </c>
    </row>
    <row r="14198" spans="1:6" x14ac:dyDescent="0.2">
      <c r="A14198" s="202" t="s">
        <v>23102</v>
      </c>
      <c r="B14198" s="203">
        <v>32.51</v>
      </c>
      <c r="D14198" s="53" t="s">
        <v>21309</v>
      </c>
      <c r="E14198" s="55" t="s">
        <v>21308</v>
      </c>
      <c r="F14198" s="53" t="s">
        <v>201</v>
      </c>
    </row>
    <row r="14199" spans="1:6" x14ac:dyDescent="0.2">
      <c r="A14199" s="202" t="s">
        <v>23104</v>
      </c>
      <c r="B14199" s="203">
        <v>30.29</v>
      </c>
      <c r="D14199" s="53" t="s">
        <v>21310</v>
      </c>
      <c r="E14199" s="55" t="s">
        <v>21311</v>
      </c>
      <c r="F14199" s="53" t="s">
        <v>201</v>
      </c>
    </row>
    <row r="14200" spans="1:6" x14ac:dyDescent="0.2">
      <c r="A14200" s="202" t="s">
        <v>23105</v>
      </c>
      <c r="B14200" s="203">
        <v>38.53</v>
      </c>
      <c r="D14200" s="53" t="s">
        <v>21312</v>
      </c>
      <c r="E14200" s="55" t="s">
        <v>21311</v>
      </c>
      <c r="F14200" s="53" t="s">
        <v>201</v>
      </c>
    </row>
    <row r="14201" spans="1:6" x14ac:dyDescent="0.2">
      <c r="A14201" s="202" t="s">
        <v>23107</v>
      </c>
      <c r="B14201" s="203">
        <v>36.130000000000003</v>
      </c>
      <c r="D14201" s="53" t="s">
        <v>21313</v>
      </c>
      <c r="E14201" s="55" t="s">
        <v>21314</v>
      </c>
      <c r="F14201" s="53" t="s">
        <v>201</v>
      </c>
    </row>
    <row r="14202" spans="1:6" x14ac:dyDescent="0.2">
      <c r="A14202" s="202" t="s">
        <v>23108</v>
      </c>
      <c r="B14202" s="203">
        <v>50.83</v>
      </c>
      <c r="D14202" s="53" t="s">
        <v>21315</v>
      </c>
      <c r="E14202" s="55" t="s">
        <v>21314</v>
      </c>
      <c r="F14202" s="53" t="s">
        <v>201</v>
      </c>
    </row>
    <row r="14203" spans="1:6" x14ac:dyDescent="0.2">
      <c r="A14203" s="202" t="s">
        <v>23110</v>
      </c>
      <c r="B14203" s="203">
        <v>48.25</v>
      </c>
      <c r="D14203" s="53" t="s">
        <v>21316</v>
      </c>
      <c r="E14203" s="55" t="s">
        <v>21317</v>
      </c>
      <c r="F14203" s="53" t="s">
        <v>201</v>
      </c>
    </row>
    <row r="14204" spans="1:6" x14ac:dyDescent="0.2">
      <c r="A14204" s="202" t="s">
        <v>23111</v>
      </c>
      <c r="B14204" s="203">
        <v>59.05</v>
      </c>
      <c r="D14204" s="53" t="s">
        <v>21318</v>
      </c>
      <c r="E14204" s="55" t="s">
        <v>21317</v>
      </c>
      <c r="F14204" s="53" t="s">
        <v>201</v>
      </c>
    </row>
    <row r="14205" spans="1:6" x14ac:dyDescent="0.2">
      <c r="A14205" s="202" t="s">
        <v>23113</v>
      </c>
      <c r="B14205" s="203">
        <v>56.23</v>
      </c>
      <c r="D14205" s="53" t="s">
        <v>21319</v>
      </c>
      <c r="E14205" s="55" t="s">
        <v>21320</v>
      </c>
      <c r="F14205" s="53" t="s">
        <v>201</v>
      </c>
    </row>
    <row r="14206" spans="1:6" x14ac:dyDescent="0.2">
      <c r="A14206" s="202" t="s">
        <v>23114</v>
      </c>
      <c r="B14206" s="203">
        <v>87.75</v>
      </c>
      <c r="D14206" s="53" t="s">
        <v>21321</v>
      </c>
      <c r="E14206" s="55" t="s">
        <v>21320</v>
      </c>
      <c r="F14206" s="53" t="s">
        <v>201</v>
      </c>
    </row>
    <row r="14207" spans="1:6" x14ac:dyDescent="0.2">
      <c r="A14207" s="202" t="s">
        <v>23116</v>
      </c>
      <c r="B14207" s="203">
        <v>84.03</v>
      </c>
      <c r="D14207" s="53" t="s">
        <v>21322</v>
      </c>
      <c r="E14207" s="55" t="s">
        <v>21323</v>
      </c>
      <c r="F14207" s="53" t="s">
        <v>201</v>
      </c>
    </row>
    <row r="14208" spans="1:6" x14ac:dyDescent="0.2">
      <c r="A14208" s="202" t="s">
        <v>23117</v>
      </c>
      <c r="B14208" s="203">
        <v>128.13999999999999</v>
      </c>
      <c r="D14208" s="53" t="s">
        <v>21324</v>
      </c>
      <c r="E14208" s="55" t="s">
        <v>21323</v>
      </c>
      <c r="F14208" s="53" t="s">
        <v>201</v>
      </c>
    </row>
    <row r="14209" spans="1:6" x14ac:dyDescent="0.2">
      <c r="A14209" s="202" t="s">
        <v>23119</v>
      </c>
      <c r="B14209" s="203">
        <v>124.06</v>
      </c>
      <c r="D14209" s="53" t="s">
        <v>21325</v>
      </c>
      <c r="E14209" s="55" t="s">
        <v>21326</v>
      </c>
      <c r="F14209" s="53" t="s">
        <v>201</v>
      </c>
    </row>
    <row r="14210" spans="1:6" x14ac:dyDescent="0.2">
      <c r="A14210" s="202" t="s">
        <v>23120</v>
      </c>
      <c r="B14210" s="203">
        <v>141.36000000000001</v>
      </c>
      <c r="D14210" s="53" t="s">
        <v>21327</v>
      </c>
      <c r="E14210" s="55" t="s">
        <v>21326</v>
      </c>
      <c r="F14210" s="53" t="s">
        <v>201</v>
      </c>
    </row>
    <row r="14211" spans="1:6" x14ac:dyDescent="0.2">
      <c r="A14211" s="202" t="s">
        <v>23122</v>
      </c>
      <c r="B14211" s="203">
        <v>136.93</v>
      </c>
      <c r="D14211" s="53" t="s">
        <v>21328</v>
      </c>
      <c r="E14211" s="55" t="s">
        <v>21329</v>
      </c>
      <c r="F14211" s="53" t="s">
        <v>201</v>
      </c>
    </row>
    <row r="14212" spans="1:6" x14ac:dyDescent="0.2">
      <c r="A14212" s="202" t="s">
        <v>23123</v>
      </c>
      <c r="B14212" s="203">
        <v>200.36</v>
      </c>
      <c r="D14212" s="53" t="s">
        <v>21330</v>
      </c>
      <c r="E14212" s="55" t="s">
        <v>21329</v>
      </c>
      <c r="F14212" s="53" t="s">
        <v>201</v>
      </c>
    </row>
    <row r="14213" spans="1:6" x14ac:dyDescent="0.2">
      <c r="A14213" s="202" t="s">
        <v>23125</v>
      </c>
      <c r="B14213" s="203">
        <v>195.57</v>
      </c>
      <c r="D14213" s="53" t="s">
        <v>21331</v>
      </c>
      <c r="E14213" s="55" t="s">
        <v>21332</v>
      </c>
      <c r="F14213" s="53" t="s">
        <v>83</v>
      </c>
    </row>
    <row r="14214" spans="1:6" x14ac:dyDescent="0.2">
      <c r="A14214" s="202" t="s">
        <v>23126</v>
      </c>
      <c r="B14214" s="203">
        <v>212.3</v>
      </c>
      <c r="D14214" s="53" t="s">
        <v>21333</v>
      </c>
      <c r="E14214" s="55" t="s">
        <v>21332</v>
      </c>
      <c r="F14214" s="53" t="s">
        <v>83</v>
      </c>
    </row>
    <row r="14215" spans="1:6" x14ac:dyDescent="0.2">
      <c r="A14215" s="202" t="s">
        <v>23128</v>
      </c>
      <c r="B14215" s="203">
        <v>207.14</v>
      </c>
      <c r="D14215" s="53" t="s">
        <v>21334</v>
      </c>
      <c r="E14215" s="55" t="s">
        <v>21335</v>
      </c>
      <c r="F14215" s="53" t="s">
        <v>83</v>
      </c>
    </row>
    <row r="14216" spans="1:6" x14ac:dyDescent="0.2">
      <c r="A14216" s="202" t="s">
        <v>23129</v>
      </c>
      <c r="B14216" s="203">
        <v>259.95999999999998</v>
      </c>
      <c r="D14216" s="53" t="s">
        <v>21336</v>
      </c>
      <c r="E14216" s="55" t="s">
        <v>21335</v>
      </c>
      <c r="F14216" s="53" t="s">
        <v>83</v>
      </c>
    </row>
    <row r="14217" spans="1:6" x14ac:dyDescent="0.2">
      <c r="A14217" s="202" t="s">
        <v>23131</v>
      </c>
      <c r="B14217" s="203">
        <v>254.32</v>
      </c>
      <c r="D14217" s="53" t="s">
        <v>21337</v>
      </c>
      <c r="E14217" s="55" t="s">
        <v>21338</v>
      </c>
      <c r="F14217" s="53" t="s">
        <v>83</v>
      </c>
    </row>
    <row r="14218" spans="1:6" x14ac:dyDescent="0.2">
      <c r="A14218" s="202" t="s">
        <v>23132</v>
      </c>
      <c r="B14218" s="203">
        <v>51.4</v>
      </c>
      <c r="D14218" s="53" t="s">
        <v>21339</v>
      </c>
      <c r="E14218" s="55" t="s">
        <v>21338</v>
      </c>
      <c r="F14218" s="53" t="s">
        <v>83</v>
      </c>
    </row>
    <row r="14219" spans="1:6" x14ac:dyDescent="0.2">
      <c r="A14219" s="202" t="s">
        <v>23134</v>
      </c>
      <c r="B14219" s="203">
        <v>49.91</v>
      </c>
      <c r="D14219" s="53" t="s">
        <v>21340</v>
      </c>
      <c r="E14219" s="55" t="s">
        <v>21341</v>
      </c>
      <c r="F14219" s="53" t="s">
        <v>83</v>
      </c>
    </row>
    <row r="14220" spans="1:6" x14ac:dyDescent="0.2">
      <c r="A14220" s="202" t="s">
        <v>23135</v>
      </c>
      <c r="B14220" s="203">
        <v>131.63</v>
      </c>
      <c r="D14220" s="53" t="s">
        <v>21342</v>
      </c>
      <c r="E14220" s="55" t="s">
        <v>21341</v>
      </c>
      <c r="F14220" s="53" t="s">
        <v>83</v>
      </c>
    </row>
    <row r="14221" spans="1:6" x14ac:dyDescent="0.2">
      <c r="A14221" s="202" t="s">
        <v>23137</v>
      </c>
      <c r="B14221" s="203">
        <v>129.96</v>
      </c>
      <c r="D14221" s="53" t="s">
        <v>21343</v>
      </c>
      <c r="E14221" s="55" t="s">
        <v>21344</v>
      </c>
      <c r="F14221" s="53" t="s">
        <v>83</v>
      </c>
    </row>
    <row r="14222" spans="1:6" x14ac:dyDescent="0.2">
      <c r="A14222" s="202" t="s">
        <v>23138</v>
      </c>
      <c r="B14222" s="203">
        <v>283.98</v>
      </c>
      <c r="D14222" s="53" t="s">
        <v>21345</v>
      </c>
      <c r="E14222" s="55" t="s">
        <v>21344</v>
      </c>
      <c r="F14222" s="53" t="s">
        <v>83</v>
      </c>
    </row>
    <row r="14223" spans="1:6" x14ac:dyDescent="0.2">
      <c r="A14223" s="202" t="s">
        <v>23140</v>
      </c>
      <c r="B14223" s="203">
        <v>281.94</v>
      </c>
      <c r="D14223" s="53" t="s">
        <v>21346</v>
      </c>
      <c r="E14223" s="55" t="s">
        <v>21347</v>
      </c>
      <c r="F14223" s="53" t="s">
        <v>83</v>
      </c>
    </row>
    <row r="14224" spans="1:6" x14ac:dyDescent="0.2">
      <c r="A14224" s="202" t="s">
        <v>23141</v>
      </c>
      <c r="B14224" s="203">
        <v>11.96</v>
      </c>
      <c r="D14224" s="53" t="s">
        <v>21348</v>
      </c>
      <c r="E14224" s="55" t="s">
        <v>21347</v>
      </c>
      <c r="F14224" s="53" t="s">
        <v>83</v>
      </c>
    </row>
    <row r="14225" spans="1:6" x14ac:dyDescent="0.2">
      <c r="A14225" s="202" t="s">
        <v>23143</v>
      </c>
      <c r="B14225" s="203">
        <v>10.47</v>
      </c>
      <c r="D14225" s="53" t="s">
        <v>21349</v>
      </c>
      <c r="E14225" s="55" t="s">
        <v>21350</v>
      </c>
      <c r="F14225" s="53" t="s">
        <v>83</v>
      </c>
    </row>
    <row r="14226" spans="1:6" x14ac:dyDescent="0.2">
      <c r="A14226" s="202" t="s">
        <v>23144</v>
      </c>
      <c r="B14226" s="203">
        <v>11.99</v>
      </c>
      <c r="D14226" s="53" t="s">
        <v>21351</v>
      </c>
      <c r="E14226" s="55" t="s">
        <v>21350</v>
      </c>
      <c r="F14226" s="53" t="s">
        <v>83</v>
      </c>
    </row>
    <row r="14227" spans="1:6" x14ac:dyDescent="0.2">
      <c r="A14227" s="202" t="s">
        <v>23146</v>
      </c>
      <c r="B14227" s="203">
        <v>10.5</v>
      </c>
      <c r="D14227" s="53" t="s">
        <v>21352</v>
      </c>
      <c r="E14227" s="55" t="s">
        <v>21353</v>
      </c>
      <c r="F14227" s="53" t="s">
        <v>83</v>
      </c>
    </row>
    <row r="14228" spans="1:6" x14ac:dyDescent="0.2">
      <c r="A14228" s="202" t="s">
        <v>23147</v>
      </c>
      <c r="B14228" s="203">
        <v>12.42</v>
      </c>
      <c r="D14228" s="53" t="s">
        <v>21354</v>
      </c>
      <c r="E14228" s="55" t="s">
        <v>21353</v>
      </c>
      <c r="F14228" s="53" t="s">
        <v>83</v>
      </c>
    </row>
    <row r="14229" spans="1:6" x14ac:dyDescent="0.2">
      <c r="A14229" s="202" t="s">
        <v>23149</v>
      </c>
      <c r="B14229" s="203">
        <v>10.93</v>
      </c>
      <c r="D14229" s="53" t="s">
        <v>21355</v>
      </c>
      <c r="E14229" s="55" t="s">
        <v>21356</v>
      </c>
      <c r="F14229" s="53" t="s">
        <v>83</v>
      </c>
    </row>
    <row r="14230" spans="1:6" x14ac:dyDescent="0.2">
      <c r="A14230" s="202" t="s">
        <v>23150</v>
      </c>
      <c r="B14230" s="203">
        <v>12.31</v>
      </c>
      <c r="D14230" s="53" t="s">
        <v>21357</v>
      </c>
      <c r="E14230" s="55" t="s">
        <v>21356</v>
      </c>
      <c r="F14230" s="53" t="s">
        <v>83</v>
      </c>
    </row>
    <row r="14231" spans="1:6" x14ac:dyDescent="0.2">
      <c r="A14231" s="202" t="s">
        <v>23152</v>
      </c>
      <c r="B14231" s="203">
        <v>10.82</v>
      </c>
      <c r="D14231" s="53" t="s">
        <v>21358</v>
      </c>
      <c r="E14231" s="55" t="s">
        <v>21359</v>
      </c>
      <c r="F14231" s="53" t="s">
        <v>83</v>
      </c>
    </row>
    <row r="14232" spans="1:6" x14ac:dyDescent="0.2">
      <c r="A14232" s="202" t="s">
        <v>23153</v>
      </c>
      <c r="B14232" s="203">
        <v>12.35</v>
      </c>
      <c r="D14232" s="53" t="s">
        <v>21360</v>
      </c>
      <c r="E14232" s="55" t="s">
        <v>21359</v>
      </c>
      <c r="F14232" s="53" t="s">
        <v>83</v>
      </c>
    </row>
    <row r="14233" spans="1:6" x14ac:dyDescent="0.2">
      <c r="A14233" s="202" t="s">
        <v>23155</v>
      </c>
      <c r="B14233" s="203">
        <v>10.86</v>
      </c>
      <c r="D14233" s="53" t="s">
        <v>21361</v>
      </c>
      <c r="E14233" s="55" t="s">
        <v>21362</v>
      </c>
      <c r="F14233" s="53" t="s">
        <v>83</v>
      </c>
    </row>
    <row r="14234" spans="1:6" x14ac:dyDescent="0.2">
      <c r="A14234" s="202" t="s">
        <v>23156</v>
      </c>
      <c r="B14234" s="203">
        <v>14.11</v>
      </c>
      <c r="D14234" s="53" t="s">
        <v>21363</v>
      </c>
      <c r="E14234" s="55" t="s">
        <v>21362</v>
      </c>
      <c r="F14234" s="53" t="s">
        <v>83</v>
      </c>
    </row>
    <row r="14235" spans="1:6" x14ac:dyDescent="0.2">
      <c r="A14235" s="202" t="s">
        <v>23158</v>
      </c>
      <c r="B14235" s="203">
        <v>12.44</v>
      </c>
      <c r="D14235" s="53" t="s">
        <v>21364</v>
      </c>
      <c r="E14235" s="55" t="s">
        <v>21365</v>
      </c>
      <c r="F14235" s="53" t="s">
        <v>83</v>
      </c>
    </row>
    <row r="14236" spans="1:6" x14ac:dyDescent="0.2">
      <c r="A14236" s="202" t="s">
        <v>23159</v>
      </c>
      <c r="B14236" s="203">
        <v>14.5</v>
      </c>
      <c r="D14236" s="53" t="s">
        <v>21366</v>
      </c>
      <c r="E14236" s="55" t="s">
        <v>21365</v>
      </c>
      <c r="F14236" s="53" t="s">
        <v>83</v>
      </c>
    </row>
    <row r="14237" spans="1:6" x14ac:dyDescent="0.2">
      <c r="A14237" s="202" t="s">
        <v>23161</v>
      </c>
      <c r="B14237" s="203">
        <v>12.83</v>
      </c>
      <c r="D14237" s="53" t="s">
        <v>21367</v>
      </c>
      <c r="E14237" s="55" t="s">
        <v>21368</v>
      </c>
      <c r="F14237" s="53" t="s">
        <v>83</v>
      </c>
    </row>
    <row r="14238" spans="1:6" x14ac:dyDescent="0.2">
      <c r="A14238" s="202" t="s">
        <v>23162</v>
      </c>
      <c r="B14238" s="203">
        <v>16.53</v>
      </c>
      <c r="D14238" s="53" t="s">
        <v>21369</v>
      </c>
      <c r="E14238" s="55" t="s">
        <v>21368</v>
      </c>
      <c r="F14238" s="53" t="s">
        <v>83</v>
      </c>
    </row>
    <row r="14239" spans="1:6" x14ac:dyDescent="0.2">
      <c r="A14239" s="202" t="s">
        <v>23164</v>
      </c>
      <c r="B14239" s="203">
        <v>14.67</v>
      </c>
      <c r="D14239" s="53" t="s">
        <v>21370</v>
      </c>
      <c r="E14239" s="55" t="s">
        <v>21371</v>
      </c>
      <c r="F14239" s="53" t="s">
        <v>83</v>
      </c>
    </row>
    <row r="14240" spans="1:6" x14ac:dyDescent="0.2">
      <c r="A14240" s="202" t="s">
        <v>23165</v>
      </c>
      <c r="B14240" s="203">
        <v>20.190000000000001</v>
      </c>
      <c r="D14240" s="53" t="s">
        <v>21372</v>
      </c>
      <c r="E14240" s="55" t="s">
        <v>21371</v>
      </c>
      <c r="F14240" s="53" t="s">
        <v>83</v>
      </c>
    </row>
    <row r="14241" spans="1:6" x14ac:dyDescent="0.2">
      <c r="A14241" s="202" t="s">
        <v>23167</v>
      </c>
      <c r="B14241" s="203">
        <v>18.149999999999999</v>
      </c>
      <c r="D14241" s="53" t="s">
        <v>21373</v>
      </c>
      <c r="E14241" s="55" t="s">
        <v>21374</v>
      </c>
      <c r="F14241" s="53" t="s">
        <v>83</v>
      </c>
    </row>
    <row r="14242" spans="1:6" x14ac:dyDescent="0.2">
      <c r="A14242" s="202" t="s">
        <v>23168</v>
      </c>
      <c r="B14242" s="203">
        <v>21.42</v>
      </c>
      <c r="D14242" s="53" t="s">
        <v>21375</v>
      </c>
      <c r="E14242" s="55" t="s">
        <v>21374</v>
      </c>
      <c r="F14242" s="53" t="s">
        <v>83</v>
      </c>
    </row>
    <row r="14243" spans="1:6" x14ac:dyDescent="0.2">
      <c r="A14243" s="202" t="s">
        <v>23170</v>
      </c>
      <c r="B14243" s="203">
        <v>19.38</v>
      </c>
      <c r="D14243" s="53" t="s">
        <v>21376</v>
      </c>
      <c r="E14243" s="55" t="s">
        <v>21377</v>
      </c>
      <c r="F14243" s="53" t="s">
        <v>83</v>
      </c>
    </row>
    <row r="14244" spans="1:6" x14ac:dyDescent="0.2">
      <c r="A14244" s="202" t="s">
        <v>23171</v>
      </c>
      <c r="B14244" s="203">
        <v>24.23</v>
      </c>
      <c r="D14244" s="53" t="s">
        <v>21378</v>
      </c>
      <c r="E14244" s="55" t="s">
        <v>21377</v>
      </c>
      <c r="F14244" s="53" t="s">
        <v>83</v>
      </c>
    </row>
    <row r="14245" spans="1:6" x14ac:dyDescent="0.2">
      <c r="A14245" s="202" t="s">
        <v>23173</v>
      </c>
      <c r="B14245" s="203">
        <v>22.01</v>
      </c>
      <c r="D14245" s="53" t="s">
        <v>21379</v>
      </c>
      <c r="E14245" s="55" t="s">
        <v>21380</v>
      </c>
      <c r="F14245" s="53" t="s">
        <v>83</v>
      </c>
    </row>
    <row r="14246" spans="1:6" x14ac:dyDescent="0.2">
      <c r="A14246" s="202" t="s">
        <v>23174</v>
      </c>
      <c r="B14246" s="203">
        <v>29.91</v>
      </c>
      <c r="D14246" s="53" t="s">
        <v>21381</v>
      </c>
      <c r="E14246" s="55" t="s">
        <v>21380</v>
      </c>
      <c r="F14246" s="53" t="s">
        <v>83</v>
      </c>
    </row>
    <row r="14247" spans="1:6" x14ac:dyDescent="0.2">
      <c r="A14247" s="202" t="s">
        <v>23176</v>
      </c>
      <c r="B14247" s="203">
        <v>27.51</v>
      </c>
      <c r="D14247" s="53" t="s">
        <v>21382</v>
      </c>
      <c r="E14247" s="55" t="s">
        <v>21383</v>
      </c>
      <c r="F14247" s="53" t="s">
        <v>83</v>
      </c>
    </row>
    <row r="14248" spans="1:6" x14ac:dyDescent="0.2">
      <c r="A14248" s="202" t="s">
        <v>23177</v>
      </c>
      <c r="B14248" s="203">
        <v>33.58</v>
      </c>
      <c r="D14248" s="53" t="s">
        <v>21384</v>
      </c>
      <c r="E14248" s="55" t="s">
        <v>21383</v>
      </c>
      <c r="F14248" s="53" t="s">
        <v>83</v>
      </c>
    </row>
    <row r="14249" spans="1:6" x14ac:dyDescent="0.2">
      <c r="A14249" s="202" t="s">
        <v>23179</v>
      </c>
      <c r="B14249" s="203">
        <v>31.18</v>
      </c>
      <c r="D14249" s="53" t="s">
        <v>21385</v>
      </c>
      <c r="E14249" s="55" t="s">
        <v>21386</v>
      </c>
      <c r="F14249" s="53" t="s">
        <v>83</v>
      </c>
    </row>
    <row r="14250" spans="1:6" x14ac:dyDescent="0.2">
      <c r="A14250" s="202" t="s">
        <v>23180</v>
      </c>
      <c r="B14250" s="203">
        <v>36.590000000000003</v>
      </c>
      <c r="D14250" s="53" t="s">
        <v>21387</v>
      </c>
      <c r="E14250" s="55" t="s">
        <v>21386</v>
      </c>
      <c r="F14250" s="53" t="s">
        <v>83</v>
      </c>
    </row>
    <row r="14251" spans="1:6" x14ac:dyDescent="0.2">
      <c r="A14251" s="202" t="s">
        <v>23182</v>
      </c>
      <c r="B14251" s="203">
        <v>34.19</v>
      </c>
      <c r="D14251" s="53" t="s">
        <v>21388</v>
      </c>
      <c r="E14251" s="55" t="s">
        <v>21389</v>
      </c>
      <c r="F14251" s="53" t="s">
        <v>83</v>
      </c>
    </row>
    <row r="14252" spans="1:6" x14ac:dyDescent="0.2">
      <c r="A14252" s="202" t="s">
        <v>23183</v>
      </c>
      <c r="B14252" s="203">
        <v>49.88</v>
      </c>
      <c r="D14252" s="53" t="s">
        <v>21390</v>
      </c>
      <c r="E14252" s="55" t="s">
        <v>21389</v>
      </c>
      <c r="F14252" s="53" t="s">
        <v>83</v>
      </c>
    </row>
    <row r="14253" spans="1:6" x14ac:dyDescent="0.2">
      <c r="A14253" s="202" t="s">
        <v>23185</v>
      </c>
      <c r="B14253" s="203">
        <v>47.3</v>
      </c>
      <c r="D14253" s="53" t="s">
        <v>21391</v>
      </c>
      <c r="E14253" s="55" t="s">
        <v>21392</v>
      </c>
      <c r="F14253" s="53" t="s">
        <v>83</v>
      </c>
    </row>
    <row r="14254" spans="1:6" x14ac:dyDescent="0.2">
      <c r="A14254" s="202" t="s">
        <v>23186</v>
      </c>
      <c r="B14254" s="203">
        <v>63.04</v>
      </c>
      <c r="D14254" s="53" t="s">
        <v>21393</v>
      </c>
      <c r="E14254" s="55" t="s">
        <v>21392</v>
      </c>
      <c r="F14254" s="53" t="s">
        <v>83</v>
      </c>
    </row>
    <row r="14255" spans="1:6" x14ac:dyDescent="0.2">
      <c r="A14255" s="202" t="s">
        <v>23188</v>
      </c>
      <c r="B14255" s="203">
        <v>60.22</v>
      </c>
      <c r="D14255" s="53" t="s">
        <v>21394</v>
      </c>
      <c r="E14255" s="55" t="s">
        <v>21395</v>
      </c>
      <c r="F14255" s="53" t="s">
        <v>83</v>
      </c>
    </row>
    <row r="14256" spans="1:6" x14ac:dyDescent="0.2">
      <c r="A14256" s="202" t="s">
        <v>23189</v>
      </c>
      <c r="B14256" s="203">
        <v>16.309999999999999</v>
      </c>
      <c r="D14256" s="53" t="s">
        <v>21396</v>
      </c>
      <c r="E14256" s="55" t="s">
        <v>21395</v>
      </c>
      <c r="F14256" s="53" t="s">
        <v>83</v>
      </c>
    </row>
    <row r="14257" spans="1:6" x14ac:dyDescent="0.2">
      <c r="A14257" s="202" t="s">
        <v>23191</v>
      </c>
      <c r="B14257" s="203">
        <v>14.82</v>
      </c>
      <c r="D14257" s="53" t="s">
        <v>21397</v>
      </c>
      <c r="E14257" s="55" t="s">
        <v>21398</v>
      </c>
      <c r="F14257" s="53" t="s">
        <v>83</v>
      </c>
    </row>
    <row r="14258" spans="1:6" x14ac:dyDescent="0.2">
      <c r="A14258" s="202" t="s">
        <v>23192</v>
      </c>
      <c r="B14258" s="203">
        <v>19.22</v>
      </c>
      <c r="D14258" s="53" t="s">
        <v>21399</v>
      </c>
      <c r="E14258" s="55" t="s">
        <v>21398</v>
      </c>
      <c r="F14258" s="53" t="s">
        <v>83</v>
      </c>
    </row>
    <row r="14259" spans="1:6" x14ac:dyDescent="0.2">
      <c r="A14259" s="202" t="s">
        <v>23194</v>
      </c>
      <c r="B14259" s="203">
        <v>17.55</v>
      </c>
      <c r="D14259" s="53" t="s">
        <v>21400</v>
      </c>
      <c r="E14259" s="55" t="s">
        <v>21401</v>
      </c>
      <c r="F14259" s="53" t="s">
        <v>83</v>
      </c>
    </row>
    <row r="14260" spans="1:6" x14ac:dyDescent="0.2">
      <c r="A14260" s="202" t="s">
        <v>23195</v>
      </c>
      <c r="B14260" s="203">
        <v>21.83</v>
      </c>
      <c r="D14260" s="53" t="s">
        <v>21402</v>
      </c>
      <c r="E14260" s="55" t="s">
        <v>21401</v>
      </c>
      <c r="F14260" s="53" t="s">
        <v>83</v>
      </c>
    </row>
    <row r="14261" spans="1:6" x14ac:dyDescent="0.2">
      <c r="A14261" s="202" t="s">
        <v>23197</v>
      </c>
      <c r="B14261" s="203">
        <v>20.09</v>
      </c>
      <c r="D14261" s="53" t="s">
        <v>21403</v>
      </c>
      <c r="E14261" s="55" t="s">
        <v>21404</v>
      </c>
      <c r="F14261" s="53" t="s">
        <v>83</v>
      </c>
    </row>
    <row r="14262" spans="1:6" x14ac:dyDescent="0.2">
      <c r="A14262" s="202" t="s">
        <v>23198</v>
      </c>
      <c r="B14262" s="203">
        <v>24.24</v>
      </c>
      <c r="D14262" s="53" t="s">
        <v>21405</v>
      </c>
      <c r="E14262" s="55" t="s">
        <v>21404</v>
      </c>
      <c r="F14262" s="53" t="s">
        <v>83</v>
      </c>
    </row>
    <row r="14263" spans="1:6" x14ac:dyDescent="0.2">
      <c r="A14263" s="202" t="s">
        <v>23200</v>
      </c>
      <c r="B14263" s="203">
        <v>22.44</v>
      </c>
      <c r="D14263" s="53" t="s">
        <v>21406</v>
      </c>
      <c r="E14263" s="55" t="s">
        <v>21407</v>
      </c>
      <c r="F14263" s="53" t="s">
        <v>83</v>
      </c>
    </row>
    <row r="14264" spans="1:6" x14ac:dyDescent="0.2">
      <c r="A14264" s="202" t="s">
        <v>23201</v>
      </c>
      <c r="B14264" s="203">
        <v>26.96</v>
      </c>
      <c r="D14264" s="53" t="s">
        <v>21408</v>
      </c>
      <c r="E14264" s="55" t="s">
        <v>21407</v>
      </c>
      <c r="F14264" s="53" t="s">
        <v>83</v>
      </c>
    </row>
    <row r="14265" spans="1:6" x14ac:dyDescent="0.2">
      <c r="A14265" s="202" t="s">
        <v>23203</v>
      </c>
      <c r="B14265" s="203">
        <v>25.1</v>
      </c>
      <c r="D14265" s="53" t="s">
        <v>21409</v>
      </c>
      <c r="E14265" s="55" t="s">
        <v>21410</v>
      </c>
      <c r="F14265" s="53" t="s">
        <v>83</v>
      </c>
    </row>
    <row r="14266" spans="1:6" x14ac:dyDescent="0.2">
      <c r="A14266" s="202" t="s">
        <v>23204</v>
      </c>
      <c r="B14266" s="203">
        <v>33.54</v>
      </c>
      <c r="D14266" s="53" t="s">
        <v>21411</v>
      </c>
      <c r="E14266" s="55" t="s">
        <v>21410</v>
      </c>
      <c r="F14266" s="53" t="s">
        <v>83</v>
      </c>
    </row>
    <row r="14267" spans="1:6" x14ac:dyDescent="0.2">
      <c r="A14267" s="202" t="s">
        <v>23206</v>
      </c>
      <c r="B14267" s="203">
        <v>31.62</v>
      </c>
      <c r="D14267" s="53" t="s">
        <v>21412</v>
      </c>
      <c r="E14267" s="55" t="s">
        <v>21413</v>
      </c>
      <c r="F14267" s="53" t="s">
        <v>83</v>
      </c>
    </row>
    <row r="14268" spans="1:6" x14ac:dyDescent="0.2">
      <c r="A14268" s="202" t="s">
        <v>23207</v>
      </c>
      <c r="B14268" s="203">
        <v>43.47</v>
      </c>
      <c r="D14268" s="53" t="s">
        <v>21414</v>
      </c>
      <c r="E14268" s="55" t="s">
        <v>21413</v>
      </c>
      <c r="F14268" s="53" t="s">
        <v>83</v>
      </c>
    </row>
    <row r="14269" spans="1:6" x14ac:dyDescent="0.2">
      <c r="A14269" s="202" t="s">
        <v>23209</v>
      </c>
      <c r="B14269" s="203">
        <v>41.49</v>
      </c>
      <c r="D14269" s="53" t="s">
        <v>21415</v>
      </c>
      <c r="E14269" s="55" t="s">
        <v>21416</v>
      </c>
      <c r="F14269" s="53" t="s">
        <v>83</v>
      </c>
    </row>
    <row r="14270" spans="1:6" x14ac:dyDescent="0.2">
      <c r="A14270" s="202" t="s">
        <v>23210</v>
      </c>
      <c r="B14270" s="203">
        <v>51.86</v>
      </c>
      <c r="D14270" s="53" t="s">
        <v>21417</v>
      </c>
      <c r="E14270" s="55" t="s">
        <v>21416</v>
      </c>
      <c r="F14270" s="53" t="s">
        <v>83</v>
      </c>
    </row>
    <row r="14271" spans="1:6" x14ac:dyDescent="0.2">
      <c r="A14271" s="202" t="s">
        <v>23212</v>
      </c>
      <c r="B14271" s="203">
        <v>49.82</v>
      </c>
      <c r="D14271" s="53" t="s">
        <v>21418</v>
      </c>
      <c r="E14271" s="55" t="s">
        <v>21419</v>
      </c>
      <c r="F14271" s="53" t="s">
        <v>83</v>
      </c>
    </row>
    <row r="14272" spans="1:6" x14ac:dyDescent="0.2">
      <c r="A14272" s="202" t="s">
        <v>23213</v>
      </c>
      <c r="B14272" s="203">
        <v>61.58</v>
      </c>
      <c r="D14272" s="53" t="s">
        <v>21420</v>
      </c>
      <c r="E14272" s="55" t="s">
        <v>21419</v>
      </c>
      <c r="F14272" s="53" t="s">
        <v>83</v>
      </c>
    </row>
    <row r="14273" spans="1:6" x14ac:dyDescent="0.2">
      <c r="A14273" s="202" t="s">
        <v>23215</v>
      </c>
      <c r="B14273" s="203">
        <v>59.42</v>
      </c>
      <c r="D14273" s="53" t="s">
        <v>21421</v>
      </c>
      <c r="E14273" s="55" t="s">
        <v>21422</v>
      </c>
      <c r="F14273" s="53" t="s">
        <v>83</v>
      </c>
    </row>
    <row r="14274" spans="1:6" x14ac:dyDescent="0.2">
      <c r="A14274" s="202" t="s">
        <v>23216</v>
      </c>
      <c r="B14274" s="203">
        <v>75.34</v>
      </c>
      <c r="D14274" s="53" t="s">
        <v>21423</v>
      </c>
      <c r="E14274" s="55" t="s">
        <v>21422</v>
      </c>
      <c r="F14274" s="53" t="s">
        <v>83</v>
      </c>
    </row>
    <row r="14275" spans="1:6" x14ac:dyDescent="0.2">
      <c r="A14275" s="202" t="s">
        <v>23218</v>
      </c>
      <c r="B14275" s="203">
        <v>73.12</v>
      </c>
      <c r="D14275" s="53" t="s">
        <v>21424</v>
      </c>
      <c r="E14275" s="55" t="s">
        <v>21425</v>
      </c>
      <c r="F14275" s="53" t="s">
        <v>83</v>
      </c>
    </row>
    <row r="14276" spans="1:6" x14ac:dyDescent="0.2">
      <c r="A14276" s="202" t="s">
        <v>23219</v>
      </c>
      <c r="B14276" s="203">
        <v>86.99</v>
      </c>
      <c r="D14276" s="53" t="s">
        <v>21426</v>
      </c>
      <c r="E14276" s="55" t="s">
        <v>21425</v>
      </c>
      <c r="F14276" s="53" t="s">
        <v>83</v>
      </c>
    </row>
    <row r="14277" spans="1:6" x14ac:dyDescent="0.2">
      <c r="A14277" s="202" t="s">
        <v>23221</v>
      </c>
      <c r="B14277" s="203">
        <v>84.59</v>
      </c>
      <c r="D14277" s="53" t="s">
        <v>21427</v>
      </c>
      <c r="E14277" s="55" t="s">
        <v>21428</v>
      </c>
      <c r="F14277" s="53" t="s">
        <v>83</v>
      </c>
    </row>
    <row r="14278" spans="1:6" x14ac:dyDescent="0.2">
      <c r="A14278" s="202" t="s">
        <v>23222</v>
      </c>
      <c r="B14278" s="203">
        <v>19.16</v>
      </c>
      <c r="D14278" s="53" t="s">
        <v>21429</v>
      </c>
      <c r="E14278" s="55" t="s">
        <v>21428</v>
      </c>
      <c r="F14278" s="53" t="s">
        <v>83</v>
      </c>
    </row>
    <row r="14279" spans="1:6" x14ac:dyDescent="0.2">
      <c r="A14279" s="202" t="s">
        <v>23224</v>
      </c>
      <c r="B14279" s="203">
        <v>18.46</v>
      </c>
      <c r="D14279" s="53" t="s">
        <v>21430</v>
      </c>
      <c r="E14279" s="55" t="s">
        <v>21431</v>
      </c>
      <c r="F14279" s="53" t="s">
        <v>83</v>
      </c>
    </row>
    <row r="14280" spans="1:6" x14ac:dyDescent="0.2">
      <c r="A14280" s="202" t="s">
        <v>23225</v>
      </c>
      <c r="B14280" s="203">
        <v>20.67</v>
      </c>
      <c r="D14280" s="53" t="s">
        <v>21432</v>
      </c>
      <c r="E14280" s="55" t="s">
        <v>21431</v>
      </c>
      <c r="F14280" s="53" t="s">
        <v>83</v>
      </c>
    </row>
    <row r="14281" spans="1:6" x14ac:dyDescent="0.2">
      <c r="A14281" s="202" t="s">
        <v>23227</v>
      </c>
      <c r="B14281" s="203">
        <v>19.8</v>
      </c>
      <c r="D14281" s="53" t="s">
        <v>21433</v>
      </c>
      <c r="E14281" s="55" t="s">
        <v>21434</v>
      </c>
      <c r="F14281" s="53" t="s">
        <v>83</v>
      </c>
    </row>
    <row r="14282" spans="1:6" x14ac:dyDescent="0.2">
      <c r="A14282" s="202" t="s">
        <v>23228</v>
      </c>
      <c r="B14282" s="203">
        <v>25.95</v>
      </c>
      <c r="D14282" s="53" t="s">
        <v>21435</v>
      </c>
      <c r="E14282" s="55" t="s">
        <v>21434</v>
      </c>
      <c r="F14282" s="53" t="s">
        <v>83</v>
      </c>
    </row>
    <row r="14283" spans="1:6" x14ac:dyDescent="0.2">
      <c r="A14283" s="202" t="s">
        <v>23230</v>
      </c>
      <c r="B14283" s="203">
        <v>24.9</v>
      </c>
      <c r="D14283" s="53" t="s">
        <v>21436</v>
      </c>
      <c r="E14283" s="55" t="s">
        <v>21437</v>
      </c>
      <c r="F14283" s="53" t="s">
        <v>201</v>
      </c>
    </row>
    <row r="14284" spans="1:6" x14ac:dyDescent="0.2">
      <c r="A14284" s="202" t="s">
        <v>23231</v>
      </c>
      <c r="B14284" s="203">
        <v>20.54</v>
      </c>
      <c r="D14284" s="53" t="s">
        <v>21438</v>
      </c>
      <c r="E14284" s="55" t="s">
        <v>21437</v>
      </c>
      <c r="F14284" s="53" t="s">
        <v>201</v>
      </c>
    </row>
    <row r="14285" spans="1:6" x14ac:dyDescent="0.2">
      <c r="A14285" s="202" t="s">
        <v>23233</v>
      </c>
      <c r="B14285" s="203">
        <v>19.84</v>
      </c>
      <c r="D14285" s="53" t="s">
        <v>21439</v>
      </c>
      <c r="E14285" s="55" t="s">
        <v>21440</v>
      </c>
      <c r="F14285" s="53" t="s">
        <v>201</v>
      </c>
    </row>
    <row r="14286" spans="1:6" x14ac:dyDescent="0.2">
      <c r="A14286" s="202" t="s">
        <v>23234</v>
      </c>
      <c r="B14286" s="203">
        <v>19.28</v>
      </c>
      <c r="D14286" s="53" t="s">
        <v>21441</v>
      </c>
      <c r="E14286" s="55" t="s">
        <v>21440</v>
      </c>
      <c r="F14286" s="53" t="s">
        <v>201</v>
      </c>
    </row>
    <row r="14287" spans="1:6" x14ac:dyDescent="0.2">
      <c r="A14287" s="202" t="s">
        <v>23236</v>
      </c>
      <c r="B14287" s="203">
        <v>18.41</v>
      </c>
      <c r="D14287" s="53" t="s">
        <v>21442</v>
      </c>
      <c r="E14287" s="55" t="s">
        <v>21443</v>
      </c>
      <c r="F14287" s="53" t="s">
        <v>83</v>
      </c>
    </row>
    <row r="14288" spans="1:6" x14ac:dyDescent="0.2">
      <c r="A14288" s="202" t="s">
        <v>23237</v>
      </c>
      <c r="B14288" s="203">
        <v>25.71</v>
      </c>
      <c r="D14288" s="53" t="s">
        <v>21444</v>
      </c>
      <c r="E14288" s="55" t="s">
        <v>21443</v>
      </c>
      <c r="F14288" s="53" t="s">
        <v>83</v>
      </c>
    </row>
    <row r="14289" spans="1:6" x14ac:dyDescent="0.2">
      <c r="A14289" s="202" t="s">
        <v>23239</v>
      </c>
      <c r="B14289" s="203">
        <v>24.66</v>
      </c>
      <c r="D14289" s="53" t="s">
        <v>21445</v>
      </c>
      <c r="E14289" s="55" t="s">
        <v>21446</v>
      </c>
      <c r="F14289" s="53" t="s">
        <v>83</v>
      </c>
    </row>
    <row r="14290" spans="1:6" x14ac:dyDescent="0.2">
      <c r="A14290" s="202" t="s">
        <v>23240</v>
      </c>
      <c r="B14290" s="203">
        <v>19.010000000000002</v>
      </c>
      <c r="D14290" s="53" t="s">
        <v>21447</v>
      </c>
      <c r="E14290" s="55" t="s">
        <v>21446</v>
      </c>
      <c r="F14290" s="53" t="s">
        <v>83</v>
      </c>
    </row>
    <row r="14291" spans="1:6" x14ac:dyDescent="0.2">
      <c r="A14291" s="202" t="s">
        <v>23242</v>
      </c>
      <c r="B14291" s="203">
        <v>18.309999999999999</v>
      </c>
      <c r="D14291" s="53" t="s">
        <v>21448</v>
      </c>
      <c r="E14291" s="55" t="s">
        <v>21449</v>
      </c>
      <c r="F14291" s="53" t="s">
        <v>83</v>
      </c>
    </row>
    <row r="14292" spans="1:6" x14ac:dyDescent="0.2">
      <c r="A14292" s="202" t="s">
        <v>23243</v>
      </c>
      <c r="B14292" s="203">
        <v>18.29</v>
      </c>
      <c r="D14292" s="53" t="s">
        <v>21450</v>
      </c>
      <c r="E14292" s="55" t="s">
        <v>21449</v>
      </c>
      <c r="F14292" s="53" t="s">
        <v>83</v>
      </c>
    </row>
    <row r="14293" spans="1:6" x14ac:dyDescent="0.2">
      <c r="A14293" s="202" t="s">
        <v>23245</v>
      </c>
      <c r="B14293" s="203">
        <v>17.420000000000002</v>
      </c>
      <c r="D14293" s="53" t="s">
        <v>21451</v>
      </c>
      <c r="E14293" s="55" t="s">
        <v>21452</v>
      </c>
      <c r="F14293" s="53" t="s">
        <v>83</v>
      </c>
    </row>
    <row r="14294" spans="1:6" x14ac:dyDescent="0.2">
      <c r="A14294" s="202" t="s">
        <v>23246</v>
      </c>
      <c r="B14294" s="203">
        <v>23.92</v>
      </c>
      <c r="D14294" s="53" t="s">
        <v>21453</v>
      </c>
      <c r="E14294" s="55" t="s">
        <v>21452</v>
      </c>
      <c r="F14294" s="53" t="s">
        <v>83</v>
      </c>
    </row>
    <row r="14295" spans="1:6" x14ac:dyDescent="0.2">
      <c r="A14295" s="202" t="s">
        <v>23248</v>
      </c>
      <c r="B14295" s="203">
        <v>22.87</v>
      </c>
      <c r="D14295" s="53" t="s">
        <v>21454</v>
      </c>
      <c r="E14295" s="55" t="s">
        <v>21455</v>
      </c>
      <c r="F14295" s="53" t="s">
        <v>201</v>
      </c>
    </row>
    <row r="14296" spans="1:6" x14ac:dyDescent="0.2">
      <c r="A14296" s="202" t="s">
        <v>23249</v>
      </c>
      <c r="B14296" s="203">
        <v>20.54</v>
      </c>
      <c r="D14296" s="53" t="s">
        <v>21456</v>
      </c>
      <c r="E14296" s="55" t="s">
        <v>21455</v>
      </c>
      <c r="F14296" s="53" t="s">
        <v>201</v>
      </c>
    </row>
    <row r="14297" spans="1:6" x14ac:dyDescent="0.2">
      <c r="A14297" s="202" t="s">
        <v>23251</v>
      </c>
      <c r="B14297" s="203">
        <v>19.84</v>
      </c>
      <c r="D14297" s="53" t="s">
        <v>21457</v>
      </c>
      <c r="E14297" s="55" t="s">
        <v>21458</v>
      </c>
      <c r="F14297" s="53" t="s">
        <v>201</v>
      </c>
    </row>
    <row r="14298" spans="1:6" x14ac:dyDescent="0.2">
      <c r="A14298" s="202" t="s">
        <v>23252</v>
      </c>
      <c r="B14298" s="203">
        <v>18.96</v>
      </c>
      <c r="D14298" s="53" t="s">
        <v>21459</v>
      </c>
      <c r="E14298" s="55" t="s">
        <v>21458</v>
      </c>
      <c r="F14298" s="53" t="s">
        <v>201</v>
      </c>
    </row>
    <row r="14299" spans="1:6" x14ac:dyDescent="0.2">
      <c r="A14299" s="202" t="s">
        <v>23254</v>
      </c>
      <c r="B14299" s="203">
        <v>18.09</v>
      </c>
      <c r="D14299" s="53" t="s">
        <v>21460</v>
      </c>
      <c r="E14299" s="55" t="s">
        <v>21461</v>
      </c>
      <c r="F14299" s="53" t="s">
        <v>201</v>
      </c>
    </row>
    <row r="14300" spans="1:6" x14ac:dyDescent="0.2">
      <c r="A14300" s="202" t="s">
        <v>23255</v>
      </c>
      <c r="B14300" s="203">
        <v>23.38</v>
      </c>
      <c r="D14300" s="53" t="s">
        <v>21462</v>
      </c>
      <c r="E14300" s="55" t="s">
        <v>21461</v>
      </c>
      <c r="F14300" s="53" t="s">
        <v>201</v>
      </c>
    </row>
    <row r="14301" spans="1:6" x14ac:dyDescent="0.2">
      <c r="A14301" s="202" t="s">
        <v>23257</v>
      </c>
      <c r="B14301" s="203">
        <v>22.33</v>
      </c>
      <c r="D14301" s="53" t="s">
        <v>21463</v>
      </c>
      <c r="E14301" s="55" t="s">
        <v>21464</v>
      </c>
      <c r="F14301" s="53" t="s">
        <v>201</v>
      </c>
    </row>
    <row r="14302" spans="1:6" x14ac:dyDescent="0.2">
      <c r="A14302" s="202" t="s">
        <v>35735</v>
      </c>
      <c r="B14302" s="203">
        <v>54.44</v>
      </c>
      <c r="D14302" s="53" t="s">
        <v>21465</v>
      </c>
      <c r="E14302" s="55" t="s">
        <v>21464</v>
      </c>
      <c r="F14302" s="53" t="s">
        <v>201</v>
      </c>
    </row>
    <row r="14303" spans="1:6" x14ac:dyDescent="0.2">
      <c r="A14303" s="202" t="s">
        <v>35736</v>
      </c>
      <c r="B14303" s="203">
        <v>53.22</v>
      </c>
      <c r="D14303" s="53" t="s">
        <v>21466</v>
      </c>
      <c r="E14303" s="55" t="s">
        <v>21467</v>
      </c>
      <c r="F14303" s="53" t="s">
        <v>83</v>
      </c>
    </row>
    <row r="14304" spans="1:6" x14ac:dyDescent="0.2">
      <c r="A14304" s="202" t="s">
        <v>23258</v>
      </c>
      <c r="B14304" s="203">
        <v>21.83</v>
      </c>
      <c r="D14304" s="53" t="s">
        <v>21468</v>
      </c>
      <c r="E14304" s="55" t="s">
        <v>21467</v>
      </c>
      <c r="F14304" s="53" t="s">
        <v>83</v>
      </c>
    </row>
    <row r="14305" spans="1:6" x14ac:dyDescent="0.2">
      <c r="A14305" s="202" t="s">
        <v>23260</v>
      </c>
      <c r="B14305" s="203">
        <v>21.13</v>
      </c>
      <c r="D14305" s="53" t="s">
        <v>21469</v>
      </c>
      <c r="E14305" s="55" t="s">
        <v>21470</v>
      </c>
      <c r="F14305" s="53" t="s">
        <v>83</v>
      </c>
    </row>
    <row r="14306" spans="1:6" x14ac:dyDescent="0.2">
      <c r="A14306" s="202" t="s">
        <v>23261</v>
      </c>
      <c r="B14306" s="203">
        <v>18.2</v>
      </c>
      <c r="D14306" s="53" t="s">
        <v>21471</v>
      </c>
      <c r="E14306" s="55" t="s">
        <v>21470</v>
      </c>
      <c r="F14306" s="53" t="s">
        <v>83</v>
      </c>
    </row>
    <row r="14307" spans="1:6" x14ac:dyDescent="0.2">
      <c r="A14307" s="202" t="s">
        <v>23263</v>
      </c>
      <c r="B14307" s="203">
        <v>17.329999999999998</v>
      </c>
      <c r="D14307" s="53" t="s">
        <v>21472</v>
      </c>
      <c r="E14307" s="55" t="s">
        <v>21473</v>
      </c>
      <c r="F14307" s="53" t="s">
        <v>83</v>
      </c>
    </row>
    <row r="14308" spans="1:6" x14ac:dyDescent="0.2">
      <c r="A14308" s="202" t="s">
        <v>23264</v>
      </c>
      <c r="B14308" s="203">
        <v>23.38</v>
      </c>
      <c r="D14308" s="53" t="s">
        <v>21474</v>
      </c>
      <c r="E14308" s="55" t="s">
        <v>21473</v>
      </c>
      <c r="F14308" s="53" t="s">
        <v>83</v>
      </c>
    </row>
    <row r="14309" spans="1:6" x14ac:dyDescent="0.2">
      <c r="A14309" s="202" t="s">
        <v>23266</v>
      </c>
      <c r="B14309" s="203">
        <v>22.33</v>
      </c>
      <c r="D14309" s="53" t="s">
        <v>21475</v>
      </c>
      <c r="E14309" s="55" t="s">
        <v>21476</v>
      </c>
      <c r="F14309" s="53" t="s">
        <v>83</v>
      </c>
    </row>
    <row r="14310" spans="1:6" x14ac:dyDescent="0.2">
      <c r="A14310" s="202" t="s">
        <v>23267</v>
      </c>
      <c r="B14310" s="203">
        <v>22.66</v>
      </c>
      <c r="D14310" s="53" t="s">
        <v>21477</v>
      </c>
      <c r="E14310" s="55" t="s">
        <v>21476</v>
      </c>
      <c r="F14310" s="53" t="s">
        <v>83</v>
      </c>
    </row>
    <row r="14311" spans="1:6" x14ac:dyDescent="0.2">
      <c r="A14311" s="202" t="s">
        <v>23269</v>
      </c>
      <c r="B14311" s="203">
        <v>21.96</v>
      </c>
      <c r="D14311" s="53" t="s">
        <v>21478</v>
      </c>
      <c r="E14311" s="55" t="s">
        <v>21479</v>
      </c>
      <c r="F14311" s="53" t="s">
        <v>83</v>
      </c>
    </row>
    <row r="14312" spans="1:6" x14ac:dyDescent="0.2">
      <c r="A14312" s="202" t="s">
        <v>23270</v>
      </c>
      <c r="B14312" s="203">
        <v>21.72</v>
      </c>
      <c r="D14312" s="53" t="s">
        <v>21480</v>
      </c>
      <c r="E14312" s="55" t="s">
        <v>21479</v>
      </c>
      <c r="F14312" s="53" t="s">
        <v>83</v>
      </c>
    </row>
    <row r="14313" spans="1:6" x14ac:dyDescent="0.2">
      <c r="A14313" s="202" t="s">
        <v>23272</v>
      </c>
      <c r="B14313" s="203">
        <v>20.85</v>
      </c>
      <c r="D14313" s="53" t="s">
        <v>21481</v>
      </c>
      <c r="E14313" s="55" t="s">
        <v>21482</v>
      </c>
      <c r="F14313" s="53" t="s">
        <v>201</v>
      </c>
    </row>
    <row r="14314" spans="1:6" x14ac:dyDescent="0.2">
      <c r="A14314" s="202" t="s">
        <v>23273</v>
      </c>
      <c r="B14314" s="203">
        <v>27.31</v>
      </c>
      <c r="D14314" s="53" t="s">
        <v>21483</v>
      </c>
      <c r="E14314" s="55" t="s">
        <v>21482</v>
      </c>
      <c r="F14314" s="53" t="s">
        <v>201</v>
      </c>
    </row>
    <row r="14315" spans="1:6" x14ac:dyDescent="0.2">
      <c r="A14315" s="202" t="s">
        <v>23275</v>
      </c>
      <c r="B14315" s="203">
        <v>26.26</v>
      </c>
      <c r="D14315" s="53" t="s">
        <v>21484</v>
      </c>
      <c r="E14315" s="55" t="s">
        <v>21485</v>
      </c>
      <c r="F14315" s="53" t="s">
        <v>201</v>
      </c>
    </row>
    <row r="14316" spans="1:6" x14ac:dyDescent="0.2">
      <c r="A14316" s="202" t="s">
        <v>35737</v>
      </c>
      <c r="B14316" s="203">
        <v>27.33</v>
      </c>
      <c r="D14316" s="53" t="s">
        <v>21486</v>
      </c>
      <c r="E14316" s="55" t="s">
        <v>21485</v>
      </c>
      <c r="F14316" s="53" t="s">
        <v>201</v>
      </c>
    </row>
    <row r="14317" spans="1:6" x14ac:dyDescent="0.2">
      <c r="A14317" s="202" t="s">
        <v>35738</v>
      </c>
      <c r="B14317" s="203">
        <v>26.29</v>
      </c>
      <c r="D14317" s="53" t="s">
        <v>21487</v>
      </c>
      <c r="E14317" s="55" t="s">
        <v>21488</v>
      </c>
      <c r="F14317" s="53" t="s">
        <v>201</v>
      </c>
    </row>
    <row r="14318" spans="1:6" x14ac:dyDescent="0.2">
      <c r="A14318" s="202" t="s">
        <v>35739</v>
      </c>
      <c r="B14318" s="203">
        <v>73.63</v>
      </c>
      <c r="D14318" s="53" t="s">
        <v>21489</v>
      </c>
      <c r="E14318" s="55" t="s">
        <v>21488</v>
      </c>
      <c r="F14318" s="53" t="s">
        <v>201</v>
      </c>
    </row>
    <row r="14319" spans="1:6" x14ac:dyDescent="0.2">
      <c r="A14319" s="202" t="s">
        <v>35740</v>
      </c>
      <c r="B14319" s="203">
        <v>72.23</v>
      </c>
      <c r="D14319" s="53" t="s">
        <v>21490</v>
      </c>
      <c r="E14319" s="55" t="s">
        <v>21491</v>
      </c>
      <c r="F14319" s="53" t="s">
        <v>201</v>
      </c>
    </row>
    <row r="14320" spans="1:6" x14ac:dyDescent="0.2">
      <c r="A14320" s="202" t="s">
        <v>23276</v>
      </c>
      <c r="B14320" s="203">
        <v>22.08</v>
      </c>
      <c r="D14320" s="53" t="s">
        <v>21492</v>
      </c>
      <c r="E14320" s="55" t="s">
        <v>21491</v>
      </c>
      <c r="F14320" s="53" t="s">
        <v>201</v>
      </c>
    </row>
    <row r="14321" spans="1:6" x14ac:dyDescent="0.2">
      <c r="A14321" s="202" t="s">
        <v>23278</v>
      </c>
      <c r="B14321" s="203">
        <v>21.38</v>
      </c>
      <c r="D14321" s="53" t="s">
        <v>21493</v>
      </c>
      <c r="E14321" s="55" t="s">
        <v>21494</v>
      </c>
      <c r="F14321" s="53" t="s">
        <v>201</v>
      </c>
    </row>
    <row r="14322" spans="1:6" x14ac:dyDescent="0.2">
      <c r="A14322" s="202" t="s">
        <v>23279</v>
      </c>
      <c r="B14322" s="203">
        <v>18.29</v>
      </c>
      <c r="D14322" s="53" t="s">
        <v>21495</v>
      </c>
      <c r="E14322" s="55" t="s">
        <v>21494</v>
      </c>
      <c r="F14322" s="53" t="s">
        <v>201</v>
      </c>
    </row>
    <row r="14323" spans="1:6" x14ac:dyDescent="0.2">
      <c r="A14323" s="202" t="s">
        <v>23281</v>
      </c>
      <c r="B14323" s="203">
        <v>17.420000000000002</v>
      </c>
      <c r="D14323" s="53" t="s">
        <v>21496</v>
      </c>
      <c r="E14323" s="55" t="s">
        <v>21497</v>
      </c>
      <c r="F14323" s="53" t="s">
        <v>201</v>
      </c>
    </row>
    <row r="14324" spans="1:6" x14ac:dyDescent="0.2">
      <c r="A14324" s="202" t="s">
        <v>23282</v>
      </c>
      <c r="B14324" s="203">
        <v>27.31</v>
      </c>
      <c r="D14324" s="53" t="s">
        <v>21498</v>
      </c>
      <c r="E14324" s="55" t="s">
        <v>21497</v>
      </c>
      <c r="F14324" s="53" t="s">
        <v>201</v>
      </c>
    </row>
    <row r="14325" spans="1:6" x14ac:dyDescent="0.2">
      <c r="A14325" s="202" t="s">
        <v>23284</v>
      </c>
      <c r="B14325" s="203">
        <v>26.26</v>
      </c>
      <c r="D14325" s="53" t="s">
        <v>21499</v>
      </c>
      <c r="E14325" s="55" t="s">
        <v>21500</v>
      </c>
      <c r="F14325" s="53" t="s">
        <v>83</v>
      </c>
    </row>
    <row r="14326" spans="1:6" x14ac:dyDescent="0.2">
      <c r="A14326" s="202" t="s">
        <v>23285</v>
      </c>
      <c r="B14326" s="203">
        <v>10.15</v>
      </c>
      <c r="D14326" s="53" t="s">
        <v>21501</v>
      </c>
      <c r="E14326" s="55" t="s">
        <v>21500</v>
      </c>
      <c r="F14326" s="53" t="s">
        <v>83</v>
      </c>
    </row>
    <row r="14327" spans="1:6" x14ac:dyDescent="0.2">
      <c r="A14327" s="202" t="s">
        <v>23287</v>
      </c>
      <c r="B14327" s="203">
        <v>9.4499999999999993</v>
      </c>
      <c r="D14327" s="53" t="s">
        <v>21502</v>
      </c>
      <c r="E14327" s="55" t="s">
        <v>21503</v>
      </c>
      <c r="F14327" s="53" t="s">
        <v>83</v>
      </c>
    </row>
    <row r="14328" spans="1:6" x14ac:dyDescent="0.2">
      <c r="A14328" s="202" t="s">
        <v>23288</v>
      </c>
      <c r="B14328" s="203">
        <v>11.45</v>
      </c>
      <c r="D14328" s="53" t="s">
        <v>21504</v>
      </c>
      <c r="E14328" s="55" t="s">
        <v>21503</v>
      </c>
      <c r="F14328" s="53" t="s">
        <v>83</v>
      </c>
    </row>
    <row r="14329" spans="1:6" x14ac:dyDescent="0.2">
      <c r="A14329" s="202" t="s">
        <v>23290</v>
      </c>
      <c r="B14329" s="203">
        <v>10.58</v>
      </c>
      <c r="D14329" s="53" t="s">
        <v>21505</v>
      </c>
      <c r="E14329" s="55" t="s">
        <v>21506</v>
      </c>
      <c r="F14329" s="53" t="s">
        <v>83</v>
      </c>
    </row>
    <row r="14330" spans="1:6" x14ac:dyDescent="0.2">
      <c r="A14330" s="202" t="s">
        <v>23291</v>
      </c>
      <c r="B14330" s="203">
        <v>18.12</v>
      </c>
      <c r="D14330" s="53" t="s">
        <v>21507</v>
      </c>
      <c r="E14330" s="55" t="s">
        <v>21506</v>
      </c>
      <c r="F14330" s="53" t="s">
        <v>83</v>
      </c>
    </row>
    <row r="14331" spans="1:6" x14ac:dyDescent="0.2">
      <c r="A14331" s="202" t="s">
        <v>23293</v>
      </c>
      <c r="B14331" s="203">
        <v>17.07</v>
      </c>
      <c r="D14331" s="53" t="s">
        <v>21508</v>
      </c>
      <c r="E14331" s="55" t="s">
        <v>21509</v>
      </c>
      <c r="F14331" s="53" t="s">
        <v>83</v>
      </c>
    </row>
    <row r="14332" spans="1:6" x14ac:dyDescent="0.2">
      <c r="A14332" s="202" t="s">
        <v>23294</v>
      </c>
      <c r="B14332" s="203">
        <v>8.93</v>
      </c>
      <c r="D14332" s="53" t="s">
        <v>21510</v>
      </c>
      <c r="E14332" s="55" t="s">
        <v>21509</v>
      </c>
      <c r="F14332" s="53" t="s">
        <v>83</v>
      </c>
    </row>
    <row r="14333" spans="1:6" x14ac:dyDescent="0.2">
      <c r="A14333" s="202" t="s">
        <v>23296</v>
      </c>
      <c r="B14333" s="203">
        <v>8.2100000000000009</v>
      </c>
      <c r="D14333" s="53" t="s">
        <v>21511</v>
      </c>
      <c r="E14333" s="55" t="s">
        <v>21512</v>
      </c>
      <c r="F14333" s="53" t="s">
        <v>83</v>
      </c>
    </row>
    <row r="14334" spans="1:6" x14ac:dyDescent="0.2">
      <c r="A14334" s="202" t="s">
        <v>23297</v>
      </c>
      <c r="B14334" s="203">
        <v>9.3699999999999992</v>
      </c>
      <c r="D14334" s="53" t="s">
        <v>21513</v>
      </c>
      <c r="E14334" s="55" t="s">
        <v>21512</v>
      </c>
      <c r="F14334" s="53" t="s">
        <v>83</v>
      </c>
    </row>
    <row r="14335" spans="1:6" x14ac:dyDescent="0.2">
      <c r="A14335" s="202" t="s">
        <v>23299</v>
      </c>
      <c r="B14335" s="203">
        <v>8.65</v>
      </c>
      <c r="D14335" s="53" t="s">
        <v>21514</v>
      </c>
      <c r="E14335" s="55" t="s">
        <v>21515</v>
      </c>
      <c r="F14335" s="53" t="s">
        <v>83</v>
      </c>
    </row>
    <row r="14336" spans="1:6" x14ac:dyDescent="0.2">
      <c r="A14336" s="202" t="s">
        <v>23300</v>
      </c>
      <c r="B14336" s="203">
        <v>10.3</v>
      </c>
      <c r="D14336" s="53" t="s">
        <v>21516</v>
      </c>
      <c r="E14336" s="55" t="s">
        <v>21515</v>
      </c>
      <c r="F14336" s="53" t="s">
        <v>83</v>
      </c>
    </row>
    <row r="14337" spans="1:6" x14ac:dyDescent="0.2">
      <c r="A14337" s="202" t="s">
        <v>23302</v>
      </c>
      <c r="B14337" s="203">
        <v>9.58</v>
      </c>
      <c r="D14337" s="53" t="s">
        <v>21517</v>
      </c>
      <c r="E14337" s="55" t="s">
        <v>21518</v>
      </c>
      <c r="F14337" s="53" t="s">
        <v>83</v>
      </c>
    </row>
    <row r="14338" spans="1:6" x14ac:dyDescent="0.2">
      <c r="A14338" s="202" t="s">
        <v>23303</v>
      </c>
      <c r="B14338" s="203">
        <v>43.12</v>
      </c>
      <c r="D14338" s="53" t="s">
        <v>21519</v>
      </c>
      <c r="E14338" s="55" t="s">
        <v>21518</v>
      </c>
      <c r="F14338" s="53" t="s">
        <v>83</v>
      </c>
    </row>
    <row r="14339" spans="1:6" x14ac:dyDescent="0.2">
      <c r="A14339" s="202" t="s">
        <v>23305</v>
      </c>
      <c r="B14339" s="203">
        <v>38.92</v>
      </c>
      <c r="D14339" s="53" t="s">
        <v>21520</v>
      </c>
      <c r="E14339" s="55" t="s">
        <v>21521</v>
      </c>
      <c r="F14339" s="53" t="s">
        <v>83</v>
      </c>
    </row>
    <row r="14340" spans="1:6" x14ac:dyDescent="0.2">
      <c r="A14340" s="202" t="s">
        <v>23306</v>
      </c>
      <c r="B14340" s="203">
        <v>20.74</v>
      </c>
      <c r="D14340" s="53" t="s">
        <v>21522</v>
      </c>
      <c r="E14340" s="55" t="s">
        <v>21521</v>
      </c>
      <c r="F14340" s="53" t="s">
        <v>83</v>
      </c>
    </row>
    <row r="14341" spans="1:6" x14ac:dyDescent="0.2">
      <c r="A14341" s="202" t="s">
        <v>23308</v>
      </c>
      <c r="B14341" s="203">
        <v>18.3</v>
      </c>
      <c r="D14341" s="53" t="s">
        <v>21523</v>
      </c>
      <c r="E14341" s="55" t="s">
        <v>21524</v>
      </c>
      <c r="F14341" s="53" t="s">
        <v>83</v>
      </c>
    </row>
    <row r="14342" spans="1:6" x14ac:dyDescent="0.2">
      <c r="A14342" s="202" t="s">
        <v>23309</v>
      </c>
      <c r="B14342" s="203">
        <v>79.849999999999994</v>
      </c>
      <c r="D14342" s="53" t="s">
        <v>21525</v>
      </c>
      <c r="E14342" s="55" t="s">
        <v>21524</v>
      </c>
      <c r="F14342" s="53" t="s">
        <v>83</v>
      </c>
    </row>
    <row r="14343" spans="1:6" x14ac:dyDescent="0.2">
      <c r="A14343" s="202" t="s">
        <v>23311</v>
      </c>
      <c r="B14343" s="203">
        <v>77.41</v>
      </c>
      <c r="D14343" s="53" t="s">
        <v>21526</v>
      </c>
      <c r="E14343" s="55" t="s">
        <v>21527</v>
      </c>
      <c r="F14343" s="53" t="s">
        <v>83</v>
      </c>
    </row>
    <row r="14344" spans="1:6" x14ac:dyDescent="0.2">
      <c r="A14344" s="202" t="s">
        <v>23312</v>
      </c>
      <c r="B14344" s="203">
        <v>156.21</v>
      </c>
      <c r="D14344" s="53" t="s">
        <v>21528</v>
      </c>
      <c r="E14344" s="55" t="s">
        <v>21527</v>
      </c>
      <c r="F14344" s="53" t="s">
        <v>83</v>
      </c>
    </row>
    <row r="14345" spans="1:6" x14ac:dyDescent="0.2">
      <c r="A14345" s="202" t="s">
        <v>23314</v>
      </c>
      <c r="B14345" s="203">
        <v>153.6</v>
      </c>
      <c r="D14345" s="53" t="s">
        <v>21529</v>
      </c>
      <c r="E14345" s="55" t="s">
        <v>21530</v>
      </c>
      <c r="F14345" s="53" t="s">
        <v>83</v>
      </c>
    </row>
    <row r="14346" spans="1:6" x14ac:dyDescent="0.2">
      <c r="A14346" s="202" t="s">
        <v>23315</v>
      </c>
      <c r="B14346" s="203">
        <v>296.58</v>
      </c>
      <c r="D14346" s="53" t="s">
        <v>21531</v>
      </c>
      <c r="E14346" s="55" t="s">
        <v>21530</v>
      </c>
      <c r="F14346" s="53" t="s">
        <v>83</v>
      </c>
    </row>
    <row r="14347" spans="1:6" x14ac:dyDescent="0.2">
      <c r="A14347" s="202" t="s">
        <v>23317</v>
      </c>
      <c r="B14347" s="203">
        <v>293.79000000000002</v>
      </c>
      <c r="D14347" s="53" t="s">
        <v>21532</v>
      </c>
      <c r="E14347" s="55" t="s">
        <v>21533</v>
      </c>
      <c r="F14347" s="53" t="s">
        <v>83</v>
      </c>
    </row>
    <row r="14348" spans="1:6" x14ac:dyDescent="0.2">
      <c r="A14348" s="202" t="s">
        <v>23318</v>
      </c>
      <c r="B14348" s="203">
        <v>360.09</v>
      </c>
      <c r="D14348" s="53" t="s">
        <v>21534</v>
      </c>
      <c r="E14348" s="55" t="s">
        <v>21533</v>
      </c>
      <c r="F14348" s="53" t="s">
        <v>83</v>
      </c>
    </row>
    <row r="14349" spans="1:6" x14ac:dyDescent="0.2">
      <c r="A14349" s="202" t="s">
        <v>23320</v>
      </c>
      <c r="B14349" s="203">
        <v>357.13</v>
      </c>
      <c r="D14349" s="53" t="s">
        <v>21535</v>
      </c>
      <c r="E14349" s="55" t="s">
        <v>21536</v>
      </c>
      <c r="F14349" s="53" t="s">
        <v>83</v>
      </c>
    </row>
    <row r="14350" spans="1:6" x14ac:dyDescent="0.2">
      <c r="A14350" s="202" t="s">
        <v>23321</v>
      </c>
      <c r="B14350" s="203">
        <v>962.29</v>
      </c>
      <c r="D14350" s="53" t="s">
        <v>21537</v>
      </c>
      <c r="E14350" s="55" t="s">
        <v>21536</v>
      </c>
      <c r="F14350" s="53" t="s">
        <v>83</v>
      </c>
    </row>
    <row r="14351" spans="1:6" x14ac:dyDescent="0.2">
      <c r="A14351" s="202" t="s">
        <v>23323</v>
      </c>
      <c r="B14351" s="203">
        <v>959.15</v>
      </c>
      <c r="D14351" s="53" t="s">
        <v>21538</v>
      </c>
      <c r="E14351" s="55" t="s">
        <v>21539</v>
      </c>
      <c r="F14351" s="53" t="s">
        <v>83</v>
      </c>
    </row>
    <row r="14352" spans="1:6" x14ac:dyDescent="0.2">
      <c r="A14352" s="202" t="s">
        <v>23324</v>
      </c>
      <c r="B14352" s="203">
        <v>1472.01</v>
      </c>
      <c r="D14352" s="53" t="s">
        <v>21540</v>
      </c>
      <c r="E14352" s="55" t="s">
        <v>21539</v>
      </c>
      <c r="F14352" s="53" t="s">
        <v>83</v>
      </c>
    </row>
    <row r="14353" spans="1:6" x14ac:dyDescent="0.2">
      <c r="A14353" s="202" t="s">
        <v>23326</v>
      </c>
      <c r="B14353" s="203">
        <v>1468.52</v>
      </c>
      <c r="D14353" s="53" t="s">
        <v>21541</v>
      </c>
      <c r="E14353" s="55" t="s">
        <v>21542</v>
      </c>
      <c r="F14353" s="53" t="s">
        <v>83</v>
      </c>
    </row>
    <row r="14354" spans="1:6" x14ac:dyDescent="0.2">
      <c r="A14354" s="202" t="s">
        <v>23327</v>
      </c>
      <c r="B14354" s="203">
        <v>2717.7</v>
      </c>
      <c r="D14354" s="53" t="s">
        <v>21543</v>
      </c>
      <c r="E14354" s="55" t="s">
        <v>21542</v>
      </c>
      <c r="F14354" s="53" t="s">
        <v>83</v>
      </c>
    </row>
    <row r="14355" spans="1:6" x14ac:dyDescent="0.2">
      <c r="A14355" s="202" t="s">
        <v>23329</v>
      </c>
      <c r="B14355" s="203">
        <v>2713.87</v>
      </c>
      <c r="D14355" s="53" t="s">
        <v>21544</v>
      </c>
      <c r="E14355" s="55" t="s">
        <v>21545</v>
      </c>
      <c r="F14355" s="53" t="s">
        <v>83</v>
      </c>
    </row>
    <row r="14356" spans="1:6" x14ac:dyDescent="0.2">
      <c r="A14356" s="202" t="s">
        <v>23330</v>
      </c>
      <c r="B14356" s="203">
        <v>75.489999999999995</v>
      </c>
      <c r="D14356" s="53" t="s">
        <v>21546</v>
      </c>
      <c r="E14356" s="55" t="s">
        <v>21545</v>
      </c>
      <c r="F14356" s="53" t="s">
        <v>83</v>
      </c>
    </row>
    <row r="14357" spans="1:6" x14ac:dyDescent="0.2">
      <c r="A14357" s="202" t="s">
        <v>23332</v>
      </c>
      <c r="B14357" s="203">
        <v>69.5</v>
      </c>
      <c r="D14357" s="53" t="s">
        <v>21547</v>
      </c>
      <c r="E14357" s="55" t="s">
        <v>21548</v>
      </c>
      <c r="F14357" s="53" t="s">
        <v>83</v>
      </c>
    </row>
    <row r="14358" spans="1:6" x14ac:dyDescent="0.2">
      <c r="A14358" s="202" t="s">
        <v>23333</v>
      </c>
      <c r="B14358" s="203">
        <v>43.13</v>
      </c>
      <c r="D14358" s="53" t="s">
        <v>21549</v>
      </c>
      <c r="E14358" s="55" t="s">
        <v>21548</v>
      </c>
      <c r="F14358" s="53" t="s">
        <v>83</v>
      </c>
    </row>
    <row r="14359" spans="1:6" x14ac:dyDescent="0.2">
      <c r="A14359" s="202" t="s">
        <v>23335</v>
      </c>
      <c r="B14359" s="203">
        <v>40.44</v>
      </c>
      <c r="D14359" s="53" t="s">
        <v>21550</v>
      </c>
      <c r="E14359" s="55" t="s">
        <v>21551</v>
      </c>
      <c r="F14359" s="53" t="s">
        <v>83</v>
      </c>
    </row>
    <row r="14360" spans="1:6" x14ac:dyDescent="0.2">
      <c r="A14360" s="202" t="s">
        <v>23336</v>
      </c>
      <c r="B14360" s="203">
        <v>28.5</v>
      </c>
      <c r="D14360" s="53" t="s">
        <v>21552</v>
      </c>
      <c r="E14360" s="55" t="s">
        <v>21551</v>
      </c>
      <c r="F14360" s="53" t="s">
        <v>83</v>
      </c>
    </row>
    <row r="14361" spans="1:6" x14ac:dyDescent="0.2">
      <c r="A14361" s="202" t="s">
        <v>23338</v>
      </c>
      <c r="B14361" s="203">
        <v>25.51</v>
      </c>
      <c r="D14361" s="53" t="s">
        <v>21553</v>
      </c>
      <c r="E14361" s="55" t="s">
        <v>21554</v>
      </c>
      <c r="F14361" s="53" t="s">
        <v>83</v>
      </c>
    </row>
    <row r="14362" spans="1:6" x14ac:dyDescent="0.2">
      <c r="A14362" s="202" t="s">
        <v>23339</v>
      </c>
      <c r="B14362" s="203">
        <v>30.94</v>
      </c>
      <c r="D14362" s="53" t="s">
        <v>21555</v>
      </c>
      <c r="E14362" s="55" t="s">
        <v>21554</v>
      </c>
      <c r="F14362" s="53" t="s">
        <v>83</v>
      </c>
    </row>
    <row r="14363" spans="1:6" x14ac:dyDescent="0.2">
      <c r="A14363" s="202" t="s">
        <v>23341</v>
      </c>
      <c r="B14363" s="203">
        <v>27.95</v>
      </c>
      <c r="D14363" s="53" t="s">
        <v>21556</v>
      </c>
      <c r="E14363" s="55" t="s">
        <v>21557</v>
      </c>
      <c r="F14363" s="53" t="s">
        <v>83</v>
      </c>
    </row>
    <row r="14364" spans="1:6" x14ac:dyDescent="0.2">
      <c r="A14364" s="202" t="s">
        <v>23342</v>
      </c>
      <c r="B14364" s="203">
        <v>45.45</v>
      </c>
      <c r="D14364" s="53" t="s">
        <v>21558</v>
      </c>
      <c r="E14364" s="55" t="s">
        <v>21557</v>
      </c>
      <c r="F14364" s="53" t="s">
        <v>83</v>
      </c>
    </row>
    <row r="14365" spans="1:6" x14ac:dyDescent="0.2">
      <c r="A14365" s="202" t="s">
        <v>23344</v>
      </c>
      <c r="B14365" s="203">
        <v>42.28</v>
      </c>
      <c r="D14365" s="53" t="s">
        <v>21559</v>
      </c>
      <c r="E14365" s="55" t="s">
        <v>21560</v>
      </c>
      <c r="F14365" s="53" t="s">
        <v>83</v>
      </c>
    </row>
    <row r="14366" spans="1:6" x14ac:dyDescent="0.2">
      <c r="A14366" s="202" t="s">
        <v>23345</v>
      </c>
      <c r="B14366" s="203">
        <v>70.44</v>
      </c>
      <c r="D14366" s="53" t="s">
        <v>21561</v>
      </c>
      <c r="E14366" s="55" t="s">
        <v>21560</v>
      </c>
      <c r="F14366" s="53" t="s">
        <v>83</v>
      </c>
    </row>
    <row r="14367" spans="1:6" x14ac:dyDescent="0.2">
      <c r="A14367" s="202" t="s">
        <v>23347</v>
      </c>
      <c r="B14367" s="203">
        <v>67.27</v>
      </c>
      <c r="D14367" s="53" t="s">
        <v>21562</v>
      </c>
      <c r="E14367" s="55" t="s">
        <v>21563</v>
      </c>
      <c r="F14367" s="53" t="s">
        <v>83</v>
      </c>
    </row>
    <row r="14368" spans="1:6" x14ac:dyDescent="0.2">
      <c r="A14368" s="202" t="s">
        <v>23348</v>
      </c>
      <c r="B14368" s="203">
        <v>87.26</v>
      </c>
      <c r="D14368" s="53" t="s">
        <v>21564</v>
      </c>
      <c r="E14368" s="55" t="s">
        <v>21563</v>
      </c>
      <c r="F14368" s="53" t="s">
        <v>83</v>
      </c>
    </row>
    <row r="14369" spans="1:6" x14ac:dyDescent="0.2">
      <c r="A14369" s="202" t="s">
        <v>23350</v>
      </c>
      <c r="B14369" s="203">
        <v>84.09</v>
      </c>
      <c r="D14369" s="53" t="s">
        <v>21565</v>
      </c>
      <c r="E14369" s="55" t="s">
        <v>21566</v>
      </c>
      <c r="F14369" s="53" t="s">
        <v>83</v>
      </c>
    </row>
    <row r="14370" spans="1:6" x14ac:dyDescent="0.2">
      <c r="A14370" s="202" t="s">
        <v>23351</v>
      </c>
      <c r="B14370" s="203">
        <v>125.27</v>
      </c>
      <c r="D14370" s="53" t="s">
        <v>21567</v>
      </c>
      <c r="E14370" s="55" t="s">
        <v>21566</v>
      </c>
      <c r="F14370" s="53" t="s">
        <v>83</v>
      </c>
    </row>
    <row r="14371" spans="1:6" x14ac:dyDescent="0.2">
      <c r="A14371" s="202" t="s">
        <v>23353</v>
      </c>
      <c r="B14371" s="203">
        <v>121.98</v>
      </c>
      <c r="D14371" s="53" t="s">
        <v>21568</v>
      </c>
      <c r="E14371" s="55" t="s">
        <v>21569</v>
      </c>
      <c r="F14371" s="53" t="s">
        <v>83</v>
      </c>
    </row>
    <row r="14372" spans="1:6" x14ac:dyDescent="0.2">
      <c r="A14372" s="202" t="s">
        <v>23354</v>
      </c>
      <c r="B14372" s="203">
        <v>159.99</v>
      </c>
      <c r="D14372" s="53" t="s">
        <v>21570</v>
      </c>
      <c r="E14372" s="55" t="s">
        <v>21569</v>
      </c>
      <c r="F14372" s="53" t="s">
        <v>83</v>
      </c>
    </row>
    <row r="14373" spans="1:6" x14ac:dyDescent="0.2">
      <c r="A14373" s="202" t="s">
        <v>23356</v>
      </c>
      <c r="B14373" s="203">
        <v>156.69999999999999</v>
      </c>
      <c r="D14373" s="53" t="s">
        <v>21571</v>
      </c>
      <c r="E14373" s="55" t="s">
        <v>21572</v>
      </c>
      <c r="F14373" s="53" t="s">
        <v>83</v>
      </c>
    </row>
    <row r="14374" spans="1:6" x14ac:dyDescent="0.2">
      <c r="A14374" s="202" t="s">
        <v>35741</v>
      </c>
      <c r="B14374" s="203">
        <v>45.55</v>
      </c>
      <c r="D14374" s="53" t="s">
        <v>21573</v>
      </c>
      <c r="E14374" s="55" t="s">
        <v>21572</v>
      </c>
      <c r="F14374" s="53" t="s">
        <v>83</v>
      </c>
    </row>
    <row r="14375" spans="1:6" x14ac:dyDescent="0.2">
      <c r="A14375" s="202" t="s">
        <v>35742</v>
      </c>
      <c r="B14375" s="203">
        <v>40.71</v>
      </c>
      <c r="D14375" s="53" t="s">
        <v>21574</v>
      </c>
      <c r="E14375" s="55" t="s">
        <v>21575</v>
      </c>
      <c r="F14375" s="53" t="s">
        <v>83</v>
      </c>
    </row>
    <row r="14376" spans="1:6" x14ac:dyDescent="0.2">
      <c r="A14376" s="202" t="s">
        <v>35743</v>
      </c>
      <c r="B14376" s="203">
        <v>50.8</v>
      </c>
      <c r="D14376" s="53" t="s">
        <v>21576</v>
      </c>
      <c r="E14376" s="55" t="s">
        <v>21575</v>
      </c>
      <c r="F14376" s="53" t="s">
        <v>83</v>
      </c>
    </row>
    <row r="14377" spans="1:6" x14ac:dyDescent="0.2">
      <c r="A14377" s="202" t="s">
        <v>35744</v>
      </c>
      <c r="B14377" s="203">
        <v>45.94</v>
      </c>
      <c r="D14377" s="53" t="s">
        <v>21577</v>
      </c>
      <c r="E14377" s="55" t="s">
        <v>21578</v>
      </c>
      <c r="F14377" s="53" t="s">
        <v>83</v>
      </c>
    </row>
    <row r="14378" spans="1:6" x14ac:dyDescent="0.2">
      <c r="A14378" s="202" t="s">
        <v>35745</v>
      </c>
      <c r="B14378" s="203">
        <v>67.34</v>
      </c>
      <c r="D14378" s="53" t="s">
        <v>21579</v>
      </c>
      <c r="E14378" s="55" t="s">
        <v>21578</v>
      </c>
      <c r="F14378" s="53" t="s">
        <v>83</v>
      </c>
    </row>
    <row r="14379" spans="1:6" x14ac:dyDescent="0.2">
      <c r="A14379" s="202" t="s">
        <v>35746</v>
      </c>
      <c r="B14379" s="203">
        <v>61.97</v>
      </c>
      <c r="D14379" s="53" t="s">
        <v>21580</v>
      </c>
      <c r="E14379" s="55" t="s">
        <v>21581</v>
      </c>
      <c r="F14379" s="53" t="s">
        <v>83</v>
      </c>
    </row>
    <row r="14380" spans="1:6" x14ac:dyDescent="0.2">
      <c r="A14380" s="202" t="s">
        <v>35747</v>
      </c>
      <c r="B14380" s="203">
        <v>71.25</v>
      </c>
      <c r="D14380" s="53" t="s">
        <v>21582</v>
      </c>
      <c r="E14380" s="55" t="s">
        <v>21581</v>
      </c>
      <c r="F14380" s="53" t="s">
        <v>83</v>
      </c>
    </row>
    <row r="14381" spans="1:6" x14ac:dyDescent="0.2">
      <c r="A14381" s="202" t="s">
        <v>35748</v>
      </c>
      <c r="B14381" s="203">
        <v>65.84</v>
      </c>
      <c r="D14381" s="53" t="s">
        <v>21583</v>
      </c>
      <c r="E14381" s="55" t="s">
        <v>21584</v>
      </c>
      <c r="F14381" s="53" t="s">
        <v>83</v>
      </c>
    </row>
    <row r="14382" spans="1:6" x14ac:dyDescent="0.2">
      <c r="A14382" s="202" t="s">
        <v>35749</v>
      </c>
      <c r="B14382" s="203">
        <v>106.28</v>
      </c>
      <c r="D14382" s="53" t="s">
        <v>21585</v>
      </c>
      <c r="E14382" s="55" t="s">
        <v>21584</v>
      </c>
      <c r="F14382" s="53" t="s">
        <v>83</v>
      </c>
    </row>
    <row r="14383" spans="1:6" x14ac:dyDescent="0.2">
      <c r="A14383" s="202" t="s">
        <v>35750</v>
      </c>
      <c r="B14383" s="203">
        <v>100.83</v>
      </c>
      <c r="D14383" s="53" t="s">
        <v>21586</v>
      </c>
      <c r="E14383" s="55" t="s">
        <v>21587</v>
      </c>
      <c r="F14383" s="53" t="s">
        <v>83</v>
      </c>
    </row>
    <row r="14384" spans="1:6" x14ac:dyDescent="0.2">
      <c r="A14384" s="202" t="s">
        <v>35751</v>
      </c>
      <c r="B14384" s="203">
        <v>149.41</v>
      </c>
      <c r="D14384" s="53" t="s">
        <v>21588</v>
      </c>
      <c r="E14384" s="55" t="s">
        <v>21587</v>
      </c>
      <c r="F14384" s="53" t="s">
        <v>83</v>
      </c>
    </row>
    <row r="14385" spans="1:6" x14ac:dyDescent="0.2">
      <c r="A14385" s="202" t="s">
        <v>35752</v>
      </c>
      <c r="B14385" s="203">
        <v>143.34</v>
      </c>
      <c r="D14385" s="53" t="s">
        <v>21589</v>
      </c>
      <c r="E14385" s="55" t="s">
        <v>21590</v>
      </c>
      <c r="F14385" s="53" t="s">
        <v>83</v>
      </c>
    </row>
    <row r="14386" spans="1:6" x14ac:dyDescent="0.2">
      <c r="A14386" s="202" t="s">
        <v>35753</v>
      </c>
      <c r="B14386" s="203">
        <v>218.32</v>
      </c>
      <c r="D14386" s="53" t="s">
        <v>21591</v>
      </c>
      <c r="E14386" s="55" t="s">
        <v>21590</v>
      </c>
      <c r="F14386" s="53" t="s">
        <v>83</v>
      </c>
    </row>
    <row r="14387" spans="1:6" x14ac:dyDescent="0.2">
      <c r="A14387" s="202" t="s">
        <v>35754</v>
      </c>
      <c r="B14387" s="203">
        <v>212.14</v>
      </c>
      <c r="D14387" s="53" t="s">
        <v>21592</v>
      </c>
      <c r="E14387" s="55" t="s">
        <v>21593</v>
      </c>
      <c r="F14387" s="53" t="s">
        <v>83</v>
      </c>
    </row>
    <row r="14388" spans="1:6" x14ac:dyDescent="0.2">
      <c r="A14388" s="202" t="s">
        <v>23357</v>
      </c>
      <c r="B14388" s="203">
        <v>113.91</v>
      </c>
      <c r="D14388" s="53" t="s">
        <v>21594</v>
      </c>
      <c r="E14388" s="55" t="s">
        <v>21593</v>
      </c>
      <c r="F14388" s="53" t="s">
        <v>83</v>
      </c>
    </row>
    <row r="14389" spans="1:6" x14ac:dyDescent="0.2">
      <c r="A14389" s="202" t="s">
        <v>23359</v>
      </c>
      <c r="B14389" s="203">
        <v>107.92</v>
      </c>
      <c r="D14389" s="53" t="s">
        <v>21595</v>
      </c>
      <c r="E14389" s="55" t="s">
        <v>21596</v>
      </c>
      <c r="F14389" s="53" t="s">
        <v>83</v>
      </c>
    </row>
    <row r="14390" spans="1:6" x14ac:dyDescent="0.2">
      <c r="A14390" s="202" t="s">
        <v>23360</v>
      </c>
      <c r="B14390" s="203">
        <v>122.21</v>
      </c>
      <c r="D14390" s="53" t="s">
        <v>21597</v>
      </c>
      <c r="E14390" s="55" t="s">
        <v>21596</v>
      </c>
      <c r="F14390" s="53" t="s">
        <v>83</v>
      </c>
    </row>
    <row r="14391" spans="1:6" x14ac:dyDescent="0.2">
      <c r="A14391" s="202" t="s">
        <v>23362</v>
      </c>
      <c r="B14391" s="203">
        <v>116.22</v>
      </c>
      <c r="D14391" s="53" t="s">
        <v>21598</v>
      </c>
      <c r="E14391" s="55" t="s">
        <v>21599</v>
      </c>
      <c r="F14391" s="53" t="s">
        <v>83</v>
      </c>
    </row>
    <row r="14392" spans="1:6" x14ac:dyDescent="0.2">
      <c r="A14392" s="202" t="s">
        <v>23363</v>
      </c>
      <c r="B14392" s="203">
        <v>136.69</v>
      </c>
      <c r="D14392" s="53" t="s">
        <v>21600</v>
      </c>
      <c r="E14392" s="55" t="s">
        <v>21599</v>
      </c>
      <c r="F14392" s="53" t="s">
        <v>83</v>
      </c>
    </row>
    <row r="14393" spans="1:6" x14ac:dyDescent="0.2">
      <c r="A14393" s="202" t="s">
        <v>23365</v>
      </c>
      <c r="B14393" s="203">
        <v>130.69999999999999</v>
      </c>
      <c r="D14393" s="53" t="s">
        <v>21601</v>
      </c>
      <c r="E14393" s="55" t="s">
        <v>21602</v>
      </c>
      <c r="F14393" s="53" t="s">
        <v>83</v>
      </c>
    </row>
    <row r="14394" spans="1:6" x14ac:dyDescent="0.2">
      <c r="A14394" s="202" t="s">
        <v>23366</v>
      </c>
      <c r="B14394" s="203">
        <v>158.56</v>
      </c>
      <c r="D14394" s="53" t="s">
        <v>21603</v>
      </c>
      <c r="E14394" s="55" t="s">
        <v>21602</v>
      </c>
      <c r="F14394" s="53" t="s">
        <v>83</v>
      </c>
    </row>
    <row r="14395" spans="1:6" x14ac:dyDescent="0.2">
      <c r="A14395" s="202" t="s">
        <v>23368</v>
      </c>
      <c r="B14395" s="203">
        <v>152.57</v>
      </c>
      <c r="D14395" s="53" t="s">
        <v>21604</v>
      </c>
      <c r="E14395" s="55" t="s">
        <v>21605</v>
      </c>
      <c r="F14395" s="53" t="s">
        <v>83</v>
      </c>
    </row>
    <row r="14396" spans="1:6" x14ac:dyDescent="0.2">
      <c r="A14396" s="202" t="s">
        <v>23369</v>
      </c>
      <c r="B14396" s="203">
        <v>78.959999999999994</v>
      </c>
      <c r="D14396" s="53" t="s">
        <v>21606</v>
      </c>
      <c r="E14396" s="55" t="s">
        <v>21605</v>
      </c>
      <c r="F14396" s="53" t="s">
        <v>83</v>
      </c>
    </row>
    <row r="14397" spans="1:6" x14ac:dyDescent="0.2">
      <c r="A14397" s="202" t="s">
        <v>23371</v>
      </c>
      <c r="B14397" s="203">
        <v>72.959999999999994</v>
      </c>
      <c r="D14397" s="53" t="s">
        <v>21607</v>
      </c>
      <c r="E14397" s="55" t="s">
        <v>21608</v>
      </c>
      <c r="F14397" s="53" t="s">
        <v>83</v>
      </c>
    </row>
    <row r="14398" spans="1:6" x14ac:dyDescent="0.2">
      <c r="A14398" s="202" t="s">
        <v>23372</v>
      </c>
      <c r="B14398" s="203">
        <v>85.58</v>
      </c>
      <c r="D14398" s="53" t="s">
        <v>21609</v>
      </c>
      <c r="E14398" s="55" t="s">
        <v>21608</v>
      </c>
      <c r="F14398" s="53" t="s">
        <v>83</v>
      </c>
    </row>
    <row r="14399" spans="1:6" x14ac:dyDescent="0.2">
      <c r="A14399" s="202" t="s">
        <v>23374</v>
      </c>
      <c r="B14399" s="203">
        <v>79.58</v>
      </c>
      <c r="D14399" s="53" t="s">
        <v>21610</v>
      </c>
      <c r="E14399" s="55" t="s">
        <v>21611</v>
      </c>
      <c r="F14399" s="53" t="s">
        <v>83</v>
      </c>
    </row>
    <row r="14400" spans="1:6" x14ac:dyDescent="0.2">
      <c r="A14400" s="202" t="s">
        <v>23375</v>
      </c>
      <c r="B14400" s="203">
        <v>91.02</v>
      </c>
      <c r="D14400" s="53" t="s">
        <v>21612</v>
      </c>
      <c r="E14400" s="55" t="s">
        <v>21611</v>
      </c>
      <c r="F14400" s="53" t="s">
        <v>83</v>
      </c>
    </row>
    <row r="14401" spans="1:6" x14ac:dyDescent="0.2">
      <c r="A14401" s="202" t="s">
        <v>23377</v>
      </c>
      <c r="B14401" s="203">
        <v>85.02</v>
      </c>
      <c r="D14401" s="53" t="s">
        <v>21613</v>
      </c>
      <c r="E14401" s="55" t="s">
        <v>21614</v>
      </c>
      <c r="F14401" s="53" t="s">
        <v>83</v>
      </c>
    </row>
    <row r="14402" spans="1:6" x14ac:dyDescent="0.2">
      <c r="A14402" s="202" t="s">
        <v>23378</v>
      </c>
      <c r="B14402" s="203">
        <v>98.77</v>
      </c>
      <c r="D14402" s="53" t="s">
        <v>21615</v>
      </c>
      <c r="E14402" s="55" t="s">
        <v>21614</v>
      </c>
      <c r="F14402" s="53" t="s">
        <v>83</v>
      </c>
    </row>
    <row r="14403" spans="1:6" x14ac:dyDescent="0.2">
      <c r="A14403" s="202" t="s">
        <v>23380</v>
      </c>
      <c r="B14403" s="203">
        <v>92.78</v>
      </c>
      <c r="D14403" s="53" t="s">
        <v>21616</v>
      </c>
      <c r="E14403" s="55" t="s">
        <v>21617</v>
      </c>
      <c r="F14403" s="53" t="s">
        <v>83</v>
      </c>
    </row>
    <row r="14404" spans="1:6" x14ac:dyDescent="0.2">
      <c r="A14404" s="202" t="s">
        <v>23381</v>
      </c>
      <c r="B14404" s="203">
        <v>119.97</v>
      </c>
      <c r="D14404" s="53" t="s">
        <v>21618</v>
      </c>
      <c r="E14404" s="55" t="s">
        <v>21617</v>
      </c>
      <c r="F14404" s="53" t="s">
        <v>83</v>
      </c>
    </row>
    <row r="14405" spans="1:6" x14ac:dyDescent="0.2">
      <c r="A14405" s="202" t="s">
        <v>23383</v>
      </c>
      <c r="B14405" s="203">
        <v>113.98</v>
      </c>
      <c r="D14405" s="53" t="s">
        <v>21619</v>
      </c>
      <c r="E14405" s="55" t="s">
        <v>21620</v>
      </c>
      <c r="F14405" s="53" t="s">
        <v>83</v>
      </c>
    </row>
    <row r="14406" spans="1:6" x14ac:dyDescent="0.2">
      <c r="A14406" s="202" t="s">
        <v>23384</v>
      </c>
      <c r="B14406" s="203">
        <v>151.35</v>
      </c>
      <c r="D14406" s="53" t="s">
        <v>21621</v>
      </c>
      <c r="E14406" s="55" t="s">
        <v>21620</v>
      </c>
      <c r="F14406" s="53" t="s">
        <v>83</v>
      </c>
    </row>
    <row r="14407" spans="1:6" x14ac:dyDescent="0.2">
      <c r="A14407" s="202" t="s">
        <v>23386</v>
      </c>
      <c r="B14407" s="203">
        <v>145.35</v>
      </c>
      <c r="D14407" s="53" t="s">
        <v>21622</v>
      </c>
      <c r="E14407" s="55" t="s">
        <v>21623</v>
      </c>
      <c r="F14407" s="53" t="s">
        <v>83</v>
      </c>
    </row>
    <row r="14408" spans="1:6" x14ac:dyDescent="0.2">
      <c r="A14408" s="202" t="s">
        <v>23387</v>
      </c>
      <c r="B14408" s="203">
        <v>92.13</v>
      </c>
      <c r="D14408" s="53" t="s">
        <v>21624</v>
      </c>
      <c r="E14408" s="55" t="s">
        <v>21623</v>
      </c>
      <c r="F14408" s="53" t="s">
        <v>83</v>
      </c>
    </row>
    <row r="14409" spans="1:6" x14ac:dyDescent="0.2">
      <c r="A14409" s="202" t="s">
        <v>23389</v>
      </c>
      <c r="B14409" s="203">
        <v>86.13</v>
      </c>
      <c r="D14409" s="53" t="s">
        <v>21625</v>
      </c>
      <c r="E14409" s="55" t="s">
        <v>21626</v>
      </c>
      <c r="F14409" s="53" t="s">
        <v>83</v>
      </c>
    </row>
    <row r="14410" spans="1:6" x14ac:dyDescent="0.2">
      <c r="A14410" s="202" t="s">
        <v>23390</v>
      </c>
      <c r="B14410" s="203">
        <v>97.3</v>
      </c>
      <c r="D14410" s="53" t="s">
        <v>21627</v>
      </c>
      <c r="E14410" s="55" t="s">
        <v>21626</v>
      </c>
      <c r="F14410" s="53" t="s">
        <v>83</v>
      </c>
    </row>
    <row r="14411" spans="1:6" x14ac:dyDescent="0.2">
      <c r="A14411" s="202" t="s">
        <v>23392</v>
      </c>
      <c r="B14411" s="203">
        <v>91.31</v>
      </c>
      <c r="D14411" s="53" t="s">
        <v>21628</v>
      </c>
      <c r="E14411" s="55" t="s">
        <v>21629</v>
      </c>
      <c r="F14411" s="53" t="s">
        <v>83</v>
      </c>
    </row>
    <row r="14412" spans="1:6" x14ac:dyDescent="0.2">
      <c r="A14412" s="202" t="s">
        <v>23393</v>
      </c>
      <c r="B14412" s="203">
        <v>103.67</v>
      </c>
      <c r="D14412" s="53" t="s">
        <v>21630</v>
      </c>
      <c r="E14412" s="55" t="s">
        <v>21629</v>
      </c>
      <c r="F14412" s="53" t="s">
        <v>83</v>
      </c>
    </row>
    <row r="14413" spans="1:6" x14ac:dyDescent="0.2">
      <c r="A14413" s="202" t="s">
        <v>23395</v>
      </c>
      <c r="B14413" s="203">
        <v>97.68</v>
      </c>
      <c r="D14413" s="53" t="s">
        <v>21631</v>
      </c>
      <c r="E14413" s="55" t="s">
        <v>21632</v>
      </c>
      <c r="F14413" s="53" t="s">
        <v>83</v>
      </c>
    </row>
    <row r="14414" spans="1:6" x14ac:dyDescent="0.2">
      <c r="A14414" s="202" t="s">
        <v>23396</v>
      </c>
      <c r="B14414" s="203">
        <v>126.8</v>
      </c>
      <c r="D14414" s="53" t="s">
        <v>21633</v>
      </c>
      <c r="E14414" s="55" t="s">
        <v>21632</v>
      </c>
      <c r="F14414" s="53" t="s">
        <v>83</v>
      </c>
    </row>
    <row r="14415" spans="1:6" x14ac:dyDescent="0.2">
      <c r="A14415" s="202" t="s">
        <v>23398</v>
      </c>
      <c r="B14415" s="203">
        <v>120.8</v>
      </c>
      <c r="D14415" s="53" t="s">
        <v>21634</v>
      </c>
      <c r="E14415" s="55" t="s">
        <v>21635</v>
      </c>
      <c r="F14415" s="53" t="s">
        <v>201</v>
      </c>
    </row>
    <row r="14416" spans="1:6" x14ac:dyDescent="0.2">
      <c r="A14416" s="202" t="s">
        <v>23399</v>
      </c>
      <c r="B14416" s="203">
        <v>156.75</v>
      </c>
      <c r="D14416" s="53" t="s">
        <v>21636</v>
      </c>
      <c r="E14416" s="55" t="s">
        <v>21635</v>
      </c>
      <c r="F14416" s="53" t="s">
        <v>201</v>
      </c>
    </row>
    <row r="14417" spans="1:6" x14ac:dyDescent="0.2">
      <c r="A14417" s="202" t="s">
        <v>23401</v>
      </c>
      <c r="B14417" s="203">
        <v>150.76</v>
      </c>
      <c r="D14417" s="53" t="s">
        <v>21637</v>
      </c>
      <c r="E14417" s="55" t="s">
        <v>21638</v>
      </c>
      <c r="F14417" s="53" t="s">
        <v>201</v>
      </c>
    </row>
    <row r="14418" spans="1:6" x14ac:dyDescent="0.2">
      <c r="A14418" s="202" t="s">
        <v>23402</v>
      </c>
      <c r="B14418" s="203">
        <v>99.76</v>
      </c>
      <c r="D14418" s="53" t="s">
        <v>21639</v>
      </c>
      <c r="E14418" s="55" t="s">
        <v>21638</v>
      </c>
      <c r="F14418" s="53" t="s">
        <v>201</v>
      </c>
    </row>
    <row r="14419" spans="1:6" x14ac:dyDescent="0.2">
      <c r="A14419" s="202" t="s">
        <v>23404</v>
      </c>
      <c r="B14419" s="203">
        <v>93.77</v>
      </c>
      <c r="D14419" s="53" t="s">
        <v>21640</v>
      </c>
      <c r="E14419" s="55" t="s">
        <v>21641</v>
      </c>
      <c r="F14419" s="53" t="s">
        <v>201</v>
      </c>
    </row>
    <row r="14420" spans="1:6" x14ac:dyDescent="0.2">
      <c r="A14420" s="202" t="s">
        <v>23405</v>
      </c>
      <c r="B14420" s="203">
        <v>104.06</v>
      </c>
      <c r="D14420" s="53" t="s">
        <v>21642</v>
      </c>
      <c r="E14420" s="55" t="s">
        <v>21641</v>
      </c>
      <c r="F14420" s="53" t="s">
        <v>201</v>
      </c>
    </row>
    <row r="14421" spans="1:6" x14ac:dyDescent="0.2">
      <c r="A14421" s="202" t="s">
        <v>23407</v>
      </c>
      <c r="B14421" s="203">
        <v>98.07</v>
      </c>
      <c r="D14421" s="53" t="s">
        <v>21643</v>
      </c>
      <c r="E14421" s="55" t="s">
        <v>21644</v>
      </c>
      <c r="F14421" s="53" t="s">
        <v>201</v>
      </c>
    </row>
    <row r="14422" spans="1:6" x14ac:dyDescent="0.2">
      <c r="A14422" s="202" t="s">
        <v>23408</v>
      </c>
      <c r="B14422" s="203">
        <v>111.91</v>
      </c>
      <c r="D14422" s="53" t="s">
        <v>21645</v>
      </c>
      <c r="E14422" s="55" t="s">
        <v>21644</v>
      </c>
      <c r="F14422" s="53" t="s">
        <v>201</v>
      </c>
    </row>
    <row r="14423" spans="1:6" x14ac:dyDescent="0.2">
      <c r="A14423" s="202" t="s">
        <v>23410</v>
      </c>
      <c r="B14423" s="203">
        <v>105.92</v>
      </c>
      <c r="D14423" s="53" t="s">
        <v>21646</v>
      </c>
      <c r="E14423" s="55" t="s">
        <v>21647</v>
      </c>
      <c r="F14423" s="53" t="s">
        <v>201</v>
      </c>
    </row>
    <row r="14424" spans="1:6" x14ac:dyDescent="0.2">
      <c r="A14424" s="202" t="s">
        <v>23411</v>
      </c>
      <c r="B14424" s="203">
        <v>141.16999999999999</v>
      </c>
      <c r="D14424" s="53" t="s">
        <v>21648</v>
      </c>
      <c r="E14424" s="55" t="s">
        <v>21647</v>
      </c>
      <c r="F14424" s="53" t="s">
        <v>201</v>
      </c>
    </row>
    <row r="14425" spans="1:6" x14ac:dyDescent="0.2">
      <c r="A14425" s="202" t="s">
        <v>23413</v>
      </c>
      <c r="B14425" s="203">
        <v>135.18</v>
      </c>
      <c r="D14425" s="53" t="s">
        <v>21649</v>
      </c>
      <c r="E14425" s="55" t="s">
        <v>21650</v>
      </c>
      <c r="F14425" s="53" t="s">
        <v>201</v>
      </c>
    </row>
    <row r="14426" spans="1:6" x14ac:dyDescent="0.2">
      <c r="A14426" s="202" t="s">
        <v>23414</v>
      </c>
      <c r="B14426" s="203">
        <v>169.33</v>
      </c>
      <c r="D14426" s="53" t="s">
        <v>21651</v>
      </c>
      <c r="E14426" s="55" t="s">
        <v>21650</v>
      </c>
      <c r="F14426" s="53" t="s">
        <v>201</v>
      </c>
    </row>
    <row r="14427" spans="1:6" x14ac:dyDescent="0.2">
      <c r="A14427" s="202" t="s">
        <v>23416</v>
      </c>
      <c r="B14427" s="203">
        <v>163.33000000000001</v>
      </c>
      <c r="D14427" s="53" t="s">
        <v>21652</v>
      </c>
      <c r="E14427" s="55" t="s">
        <v>21653</v>
      </c>
      <c r="F14427" s="53" t="s">
        <v>201</v>
      </c>
    </row>
    <row r="14428" spans="1:6" x14ac:dyDescent="0.2">
      <c r="A14428" s="202" t="s">
        <v>23417</v>
      </c>
      <c r="B14428" s="203">
        <v>60.23</v>
      </c>
      <c r="D14428" s="53" t="s">
        <v>21654</v>
      </c>
      <c r="E14428" s="55" t="s">
        <v>21653</v>
      </c>
      <c r="F14428" s="53" t="s">
        <v>201</v>
      </c>
    </row>
    <row r="14429" spans="1:6" x14ac:dyDescent="0.2">
      <c r="A14429" s="202" t="s">
        <v>23419</v>
      </c>
      <c r="B14429" s="203">
        <v>54.24</v>
      </c>
      <c r="D14429" s="53" t="s">
        <v>21655</v>
      </c>
      <c r="E14429" s="55" t="s">
        <v>21656</v>
      </c>
      <c r="F14429" s="53" t="s">
        <v>201</v>
      </c>
    </row>
    <row r="14430" spans="1:6" x14ac:dyDescent="0.2">
      <c r="A14430" s="202" t="s">
        <v>23420</v>
      </c>
      <c r="B14430" s="203">
        <v>65.33</v>
      </c>
      <c r="D14430" s="53" t="s">
        <v>21657</v>
      </c>
      <c r="E14430" s="55" t="s">
        <v>21656</v>
      </c>
      <c r="F14430" s="53" t="s">
        <v>201</v>
      </c>
    </row>
    <row r="14431" spans="1:6" x14ac:dyDescent="0.2">
      <c r="A14431" s="202" t="s">
        <v>23422</v>
      </c>
      <c r="B14431" s="203">
        <v>59.34</v>
      </c>
      <c r="D14431" s="53" t="s">
        <v>21658</v>
      </c>
      <c r="E14431" s="55" t="s">
        <v>21659</v>
      </c>
      <c r="F14431" s="53" t="s">
        <v>83</v>
      </c>
    </row>
    <row r="14432" spans="1:6" x14ac:dyDescent="0.2">
      <c r="A14432" s="202" t="s">
        <v>23423</v>
      </c>
      <c r="B14432" s="203">
        <v>69.55</v>
      </c>
      <c r="D14432" s="53" t="s">
        <v>21660</v>
      </c>
      <c r="E14432" s="55" t="s">
        <v>21659</v>
      </c>
      <c r="F14432" s="53" t="s">
        <v>83</v>
      </c>
    </row>
    <row r="14433" spans="1:6" x14ac:dyDescent="0.2">
      <c r="A14433" s="202" t="s">
        <v>23425</v>
      </c>
      <c r="B14433" s="203">
        <v>63.55</v>
      </c>
      <c r="D14433" s="53" t="s">
        <v>21661</v>
      </c>
      <c r="E14433" s="55" t="s">
        <v>21662</v>
      </c>
      <c r="F14433" s="53" t="s">
        <v>83</v>
      </c>
    </row>
    <row r="14434" spans="1:6" x14ac:dyDescent="0.2">
      <c r="A14434" s="202" t="s">
        <v>23426</v>
      </c>
      <c r="B14434" s="203">
        <v>75.53</v>
      </c>
      <c r="D14434" s="53" t="s">
        <v>21663</v>
      </c>
      <c r="E14434" s="55" t="s">
        <v>21662</v>
      </c>
      <c r="F14434" s="53" t="s">
        <v>83</v>
      </c>
    </row>
    <row r="14435" spans="1:6" x14ac:dyDescent="0.2">
      <c r="A14435" s="202" t="s">
        <v>23428</v>
      </c>
      <c r="B14435" s="203">
        <v>69.53</v>
      </c>
      <c r="D14435" s="53" t="s">
        <v>21664</v>
      </c>
      <c r="E14435" s="55" t="s">
        <v>21665</v>
      </c>
      <c r="F14435" s="53" t="s">
        <v>83</v>
      </c>
    </row>
    <row r="14436" spans="1:6" x14ac:dyDescent="0.2">
      <c r="A14436" s="202" t="s">
        <v>23429</v>
      </c>
      <c r="B14436" s="203">
        <v>92.52</v>
      </c>
      <c r="D14436" s="53" t="s">
        <v>21666</v>
      </c>
      <c r="E14436" s="55" t="s">
        <v>21665</v>
      </c>
      <c r="F14436" s="53" t="s">
        <v>83</v>
      </c>
    </row>
    <row r="14437" spans="1:6" x14ac:dyDescent="0.2">
      <c r="A14437" s="202" t="s">
        <v>23431</v>
      </c>
      <c r="B14437" s="203">
        <v>86.53</v>
      </c>
      <c r="D14437" s="53" t="s">
        <v>21667</v>
      </c>
      <c r="E14437" s="55" t="s">
        <v>21668</v>
      </c>
      <c r="F14437" s="53" t="s">
        <v>201</v>
      </c>
    </row>
    <row r="14438" spans="1:6" x14ac:dyDescent="0.2">
      <c r="A14438" s="202" t="s">
        <v>23432</v>
      </c>
      <c r="B14438" s="203">
        <v>118</v>
      </c>
      <c r="D14438" s="53" t="s">
        <v>21669</v>
      </c>
      <c r="E14438" s="55" t="s">
        <v>21668</v>
      </c>
      <c r="F14438" s="53" t="s">
        <v>201</v>
      </c>
    </row>
    <row r="14439" spans="1:6" x14ac:dyDescent="0.2">
      <c r="A14439" s="202" t="s">
        <v>23434</v>
      </c>
      <c r="B14439" s="203">
        <v>112</v>
      </c>
      <c r="D14439" s="53" t="s">
        <v>21670</v>
      </c>
      <c r="E14439" s="55" t="s">
        <v>21671</v>
      </c>
      <c r="F14439" s="53" t="s">
        <v>83</v>
      </c>
    </row>
    <row r="14440" spans="1:6" x14ac:dyDescent="0.2">
      <c r="A14440" s="202" t="s">
        <v>23435</v>
      </c>
      <c r="B14440" s="203">
        <v>70.47</v>
      </c>
      <c r="D14440" s="53" t="s">
        <v>21672</v>
      </c>
      <c r="E14440" s="55" t="s">
        <v>21671</v>
      </c>
      <c r="F14440" s="53" t="s">
        <v>83</v>
      </c>
    </row>
    <row r="14441" spans="1:6" x14ac:dyDescent="0.2">
      <c r="A14441" s="202" t="s">
        <v>23437</v>
      </c>
      <c r="B14441" s="203">
        <v>64.48</v>
      </c>
      <c r="D14441" s="53" t="s">
        <v>21673</v>
      </c>
      <c r="E14441" s="55" t="s">
        <v>21674</v>
      </c>
      <c r="F14441" s="53" t="s">
        <v>83</v>
      </c>
    </row>
    <row r="14442" spans="1:6" x14ac:dyDescent="0.2">
      <c r="A14442" s="202" t="s">
        <v>23438</v>
      </c>
      <c r="B14442" s="203">
        <v>74.48</v>
      </c>
      <c r="D14442" s="53" t="s">
        <v>21675</v>
      </c>
      <c r="E14442" s="55" t="s">
        <v>21674</v>
      </c>
      <c r="F14442" s="53" t="s">
        <v>83</v>
      </c>
    </row>
    <row r="14443" spans="1:6" x14ac:dyDescent="0.2">
      <c r="A14443" s="202" t="s">
        <v>23440</v>
      </c>
      <c r="B14443" s="203">
        <v>68.48</v>
      </c>
      <c r="D14443" s="53" t="s">
        <v>21676</v>
      </c>
      <c r="E14443" s="55" t="s">
        <v>21677</v>
      </c>
      <c r="F14443" s="53" t="s">
        <v>83</v>
      </c>
    </row>
    <row r="14444" spans="1:6" x14ac:dyDescent="0.2">
      <c r="A14444" s="202" t="s">
        <v>23441</v>
      </c>
      <c r="B14444" s="203">
        <v>79.38</v>
      </c>
      <c r="D14444" s="53" t="s">
        <v>21678</v>
      </c>
      <c r="E14444" s="55" t="s">
        <v>21677</v>
      </c>
      <c r="F14444" s="53" t="s">
        <v>83</v>
      </c>
    </row>
    <row r="14445" spans="1:6" x14ac:dyDescent="0.2">
      <c r="A14445" s="202" t="s">
        <v>23443</v>
      </c>
      <c r="B14445" s="203">
        <v>73.39</v>
      </c>
      <c r="D14445" s="53" t="s">
        <v>21679</v>
      </c>
      <c r="E14445" s="55" t="s">
        <v>21680</v>
      </c>
      <c r="F14445" s="53" t="s">
        <v>83</v>
      </c>
    </row>
    <row r="14446" spans="1:6" x14ac:dyDescent="0.2">
      <c r="A14446" s="202" t="s">
        <v>23444</v>
      </c>
      <c r="B14446" s="203">
        <v>98.18</v>
      </c>
      <c r="D14446" s="53" t="s">
        <v>21681</v>
      </c>
      <c r="E14446" s="55" t="s">
        <v>21680</v>
      </c>
      <c r="F14446" s="53" t="s">
        <v>83</v>
      </c>
    </row>
    <row r="14447" spans="1:6" x14ac:dyDescent="0.2">
      <c r="A14447" s="202" t="s">
        <v>23446</v>
      </c>
      <c r="B14447" s="203">
        <v>92.18</v>
      </c>
      <c r="D14447" s="53" t="s">
        <v>21682</v>
      </c>
      <c r="E14447" s="55" t="s">
        <v>21683</v>
      </c>
      <c r="F14447" s="53" t="s">
        <v>83</v>
      </c>
    </row>
    <row r="14448" spans="1:6" x14ac:dyDescent="0.2">
      <c r="A14448" s="202" t="s">
        <v>23447</v>
      </c>
      <c r="B14448" s="203">
        <v>122.43</v>
      </c>
      <c r="D14448" s="53" t="s">
        <v>21684</v>
      </c>
      <c r="E14448" s="55" t="s">
        <v>21683</v>
      </c>
      <c r="F14448" s="53" t="s">
        <v>83</v>
      </c>
    </row>
    <row r="14449" spans="1:6" x14ac:dyDescent="0.2">
      <c r="A14449" s="202" t="s">
        <v>23449</v>
      </c>
      <c r="B14449" s="203">
        <v>116.43</v>
      </c>
      <c r="D14449" s="53" t="s">
        <v>21685</v>
      </c>
      <c r="E14449" s="55" t="s">
        <v>21686</v>
      </c>
      <c r="F14449" s="53" t="s">
        <v>83</v>
      </c>
    </row>
    <row r="14450" spans="1:6" x14ac:dyDescent="0.2">
      <c r="A14450" s="202" t="s">
        <v>23450</v>
      </c>
      <c r="B14450" s="203">
        <v>77.069999999999993</v>
      </c>
      <c r="D14450" s="53" t="s">
        <v>21687</v>
      </c>
      <c r="E14450" s="55" t="s">
        <v>21686</v>
      </c>
      <c r="F14450" s="53" t="s">
        <v>83</v>
      </c>
    </row>
    <row r="14451" spans="1:6" x14ac:dyDescent="0.2">
      <c r="A14451" s="202" t="s">
        <v>23452</v>
      </c>
      <c r="B14451" s="203">
        <v>71.08</v>
      </c>
      <c r="D14451" s="53" t="s">
        <v>21688</v>
      </c>
      <c r="E14451" s="55" t="s">
        <v>21689</v>
      </c>
      <c r="F14451" s="53" t="s">
        <v>83</v>
      </c>
    </row>
    <row r="14452" spans="1:6" x14ac:dyDescent="0.2">
      <c r="A14452" s="202" t="s">
        <v>23453</v>
      </c>
      <c r="B14452" s="203">
        <v>80.66</v>
      </c>
      <c r="D14452" s="53" t="s">
        <v>21690</v>
      </c>
      <c r="E14452" s="55" t="s">
        <v>21689</v>
      </c>
      <c r="F14452" s="53" t="s">
        <v>83</v>
      </c>
    </row>
    <row r="14453" spans="1:6" x14ac:dyDescent="0.2">
      <c r="A14453" s="202" t="s">
        <v>23455</v>
      </c>
      <c r="B14453" s="203">
        <v>74.66</v>
      </c>
      <c r="D14453" s="53" t="s">
        <v>21691</v>
      </c>
      <c r="E14453" s="55" t="s">
        <v>21692</v>
      </c>
      <c r="F14453" s="53" t="s">
        <v>201</v>
      </c>
    </row>
    <row r="14454" spans="1:6" x14ac:dyDescent="0.2">
      <c r="A14454" s="202" t="s">
        <v>23456</v>
      </c>
      <c r="B14454" s="203">
        <v>85.79</v>
      </c>
      <c r="D14454" s="53" t="s">
        <v>21693</v>
      </c>
      <c r="E14454" s="55" t="s">
        <v>21692</v>
      </c>
      <c r="F14454" s="53" t="s">
        <v>201</v>
      </c>
    </row>
    <row r="14455" spans="1:6" x14ac:dyDescent="0.2">
      <c r="A14455" s="202" t="s">
        <v>23458</v>
      </c>
      <c r="B14455" s="203">
        <v>79.790000000000006</v>
      </c>
      <c r="D14455" s="53" t="s">
        <v>21694</v>
      </c>
      <c r="E14455" s="55" t="s">
        <v>21695</v>
      </c>
      <c r="F14455" s="53" t="s">
        <v>201</v>
      </c>
    </row>
    <row r="14456" spans="1:6" x14ac:dyDescent="0.2">
      <c r="A14456" s="202" t="s">
        <v>23459</v>
      </c>
      <c r="B14456" s="203">
        <v>109.52</v>
      </c>
      <c r="D14456" s="53" t="s">
        <v>21696</v>
      </c>
      <c r="E14456" s="55" t="s">
        <v>21695</v>
      </c>
      <c r="F14456" s="53" t="s">
        <v>201</v>
      </c>
    </row>
    <row r="14457" spans="1:6" x14ac:dyDescent="0.2">
      <c r="A14457" s="202" t="s">
        <v>23461</v>
      </c>
      <c r="B14457" s="203">
        <v>103.52</v>
      </c>
      <c r="D14457" s="53" t="s">
        <v>21697</v>
      </c>
      <c r="E14457" s="55" t="s">
        <v>21698</v>
      </c>
      <c r="F14457" s="53" t="s">
        <v>83</v>
      </c>
    </row>
    <row r="14458" spans="1:6" x14ac:dyDescent="0.2">
      <c r="A14458" s="202" t="s">
        <v>23462</v>
      </c>
      <c r="B14458" s="203">
        <v>132.6</v>
      </c>
      <c r="D14458" s="53" t="s">
        <v>21699</v>
      </c>
      <c r="E14458" s="55" t="s">
        <v>21698</v>
      </c>
      <c r="F14458" s="53" t="s">
        <v>83</v>
      </c>
    </row>
    <row r="14459" spans="1:6" x14ac:dyDescent="0.2">
      <c r="A14459" s="202" t="s">
        <v>23464</v>
      </c>
      <c r="B14459" s="203">
        <v>126.61</v>
      </c>
      <c r="D14459" s="53" t="s">
        <v>21700</v>
      </c>
      <c r="E14459" s="55" t="s">
        <v>21701</v>
      </c>
      <c r="F14459" s="53" t="s">
        <v>83</v>
      </c>
    </row>
    <row r="14460" spans="1:6" x14ac:dyDescent="0.2">
      <c r="A14460" s="202" t="s">
        <v>23465</v>
      </c>
      <c r="B14460" s="203">
        <v>86.3</v>
      </c>
      <c r="D14460" s="53" t="s">
        <v>21702</v>
      </c>
      <c r="E14460" s="55" t="s">
        <v>21701</v>
      </c>
      <c r="F14460" s="53" t="s">
        <v>83</v>
      </c>
    </row>
    <row r="14461" spans="1:6" x14ac:dyDescent="0.2">
      <c r="A14461" s="202" t="s">
        <v>23467</v>
      </c>
      <c r="B14461" s="203">
        <v>80.3</v>
      </c>
      <c r="D14461" s="53" t="s">
        <v>21703</v>
      </c>
      <c r="E14461" s="55" t="s">
        <v>21704</v>
      </c>
      <c r="F14461" s="53" t="s">
        <v>83</v>
      </c>
    </row>
    <row r="14462" spans="1:6" x14ac:dyDescent="0.2">
      <c r="A14462" s="202" t="s">
        <v>23468</v>
      </c>
      <c r="B14462" s="203">
        <v>97.82</v>
      </c>
      <c r="D14462" s="53" t="s">
        <v>21705</v>
      </c>
      <c r="E14462" s="55" t="s">
        <v>21704</v>
      </c>
      <c r="F14462" s="53" t="s">
        <v>83</v>
      </c>
    </row>
    <row r="14463" spans="1:6" x14ac:dyDescent="0.2">
      <c r="A14463" s="202" t="s">
        <v>23470</v>
      </c>
      <c r="B14463" s="203">
        <v>91.83</v>
      </c>
      <c r="D14463" s="53" t="s">
        <v>21706</v>
      </c>
      <c r="E14463" s="55" t="s">
        <v>21707</v>
      </c>
      <c r="F14463" s="53" t="s">
        <v>83</v>
      </c>
    </row>
    <row r="14464" spans="1:6" x14ac:dyDescent="0.2">
      <c r="A14464" s="202" t="s">
        <v>23471</v>
      </c>
      <c r="B14464" s="203">
        <v>108.14</v>
      </c>
      <c r="D14464" s="53" t="s">
        <v>21708</v>
      </c>
      <c r="E14464" s="55" t="s">
        <v>21707</v>
      </c>
      <c r="F14464" s="53" t="s">
        <v>83</v>
      </c>
    </row>
    <row r="14465" spans="1:6" x14ac:dyDescent="0.2">
      <c r="A14465" s="202" t="s">
        <v>23473</v>
      </c>
      <c r="B14465" s="203">
        <v>102.14</v>
      </c>
      <c r="D14465" s="53" t="s">
        <v>21709</v>
      </c>
      <c r="E14465" s="55" t="s">
        <v>21710</v>
      </c>
      <c r="F14465" s="53" t="s">
        <v>83</v>
      </c>
    </row>
    <row r="14466" spans="1:6" x14ac:dyDescent="0.2">
      <c r="A14466" s="202" t="s">
        <v>23474</v>
      </c>
      <c r="B14466" s="203">
        <v>120.78</v>
      </c>
      <c r="D14466" s="53" t="s">
        <v>21711</v>
      </c>
      <c r="E14466" s="55" t="s">
        <v>21710</v>
      </c>
      <c r="F14466" s="53" t="s">
        <v>83</v>
      </c>
    </row>
    <row r="14467" spans="1:6" x14ac:dyDescent="0.2">
      <c r="A14467" s="202" t="s">
        <v>23476</v>
      </c>
      <c r="B14467" s="203">
        <v>114.79</v>
      </c>
      <c r="D14467" s="53" t="s">
        <v>21712</v>
      </c>
      <c r="E14467" s="55" t="s">
        <v>21713</v>
      </c>
      <c r="F14467" s="53" t="s">
        <v>83</v>
      </c>
    </row>
    <row r="14468" spans="1:6" x14ac:dyDescent="0.2">
      <c r="A14468" s="202" t="s">
        <v>23477</v>
      </c>
      <c r="B14468" s="203">
        <v>159.74</v>
      </c>
      <c r="D14468" s="53" t="s">
        <v>21714</v>
      </c>
      <c r="E14468" s="55" t="s">
        <v>21713</v>
      </c>
      <c r="F14468" s="53" t="s">
        <v>83</v>
      </c>
    </row>
    <row r="14469" spans="1:6" x14ac:dyDescent="0.2">
      <c r="A14469" s="202" t="s">
        <v>23479</v>
      </c>
      <c r="B14469" s="203">
        <v>153.75</v>
      </c>
      <c r="D14469" s="53" t="s">
        <v>21715</v>
      </c>
      <c r="E14469" s="55" t="s">
        <v>21716</v>
      </c>
      <c r="F14469" s="53" t="s">
        <v>83</v>
      </c>
    </row>
    <row r="14470" spans="1:6" x14ac:dyDescent="0.2">
      <c r="A14470" s="202" t="s">
        <v>23480</v>
      </c>
      <c r="B14470" s="203">
        <v>203.35</v>
      </c>
      <c r="D14470" s="53" t="s">
        <v>21717</v>
      </c>
      <c r="E14470" s="55" t="s">
        <v>21716</v>
      </c>
      <c r="F14470" s="53" t="s">
        <v>83</v>
      </c>
    </row>
    <row r="14471" spans="1:6" x14ac:dyDescent="0.2">
      <c r="A14471" s="202" t="s">
        <v>23482</v>
      </c>
      <c r="B14471" s="203">
        <v>197.35</v>
      </c>
      <c r="D14471" s="53" t="s">
        <v>21718</v>
      </c>
      <c r="E14471" s="55" t="s">
        <v>21719</v>
      </c>
      <c r="F14471" s="53" t="s">
        <v>83</v>
      </c>
    </row>
    <row r="14472" spans="1:6" x14ac:dyDescent="0.2">
      <c r="A14472" s="202" t="s">
        <v>23483</v>
      </c>
      <c r="B14472" s="203">
        <v>104.37</v>
      </c>
      <c r="D14472" s="53" t="s">
        <v>21720</v>
      </c>
      <c r="E14472" s="55" t="s">
        <v>21719</v>
      </c>
      <c r="F14472" s="53" t="s">
        <v>83</v>
      </c>
    </row>
    <row r="14473" spans="1:6" x14ac:dyDescent="0.2">
      <c r="A14473" s="202" t="s">
        <v>23485</v>
      </c>
      <c r="B14473" s="203">
        <v>98.38</v>
      </c>
      <c r="D14473" s="53" t="s">
        <v>21721</v>
      </c>
      <c r="E14473" s="55" t="s">
        <v>21722</v>
      </c>
      <c r="F14473" s="53" t="s">
        <v>83</v>
      </c>
    </row>
    <row r="14474" spans="1:6" x14ac:dyDescent="0.2">
      <c r="A14474" s="202" t="s">
        <v>23486</v>
      </c>
      <c r="B14474" s="203">
        <v>114.5</v>
      </c>
      <c r="D14474" s="53" t="s">
        <v>21723</v>
      </c>
      <c r="E14474" s="55" t="s">
        <v>21722</v>
      </c>
      <c r="F14474" s="53" t="s">
        <v>83</v>
      </c>
    </row>
    <row r="14475" spans="1:6" x14ac:dyDescent="0.2">
      <c r="A14475" s="202" t="s">
        <v>23488</v>
      </c>
      <c r="B14475" s="203">
        <v>108.51</v>
      </c>
      <c r="D14475" s="53" t="s">
        <v>21724</v>
      </c>
      <c r="E14475" s="55" t="s">
        <v>21725</v>
      </c>
      <c r="F14475" s="53" t="s">
        <v>83</v>
      </c>
    </row>
    <row r="14476" spans="1:6" x14ac:dyDescent="0.2">
      <c r="A14476" s="202" t="s">
        <v>23489</v>
      </c>
      <c r="B14476" s="203">
        <v>125.68</v>
      </c>
      <c r="D14476" s="53" t="s">
        <v>21726</v>
      </c>
      <c r="E14476" s="55" t="s">
        <v>21725</v>
      </c>
      <c r="F14476" s="53" t="s">
        <v>83</v>
      </c>
    </row>
    <row r="14477" spans="1:6" x14ac:dyDescent="0.2">
      <c r="A14477" s="202" t="s">
        <v>23491</v>
      </c>
      <c r="B14477" s="203">
        <v>119.69</v>
      </c>
      <c r="D14477" s="53" t="s">
        <v>21727</v>
      </c>
      <c r="E14477" s="55" t="s">
        <v>21728</v>
      </c>
      <c r="F14477" s="53" t="s">
        <v>83</v>
      </c>
    </row>
    <row r="14478" spans="1:6" x14ac:dyDescent="0.2">
      <c r="A14478" s="202" t="s">
        <v>23492</v>
      </c>
      <c r="B14478" s="203">
        <v>166.57</v>
      </c>
      <c r="D14478" s="53" t="s">
        <v>21729</v>
      </c>
      <c r="E14478" s="55" t="s">
        <v>21728</v>
      </c>
      <c r="F14478" s="53" t="s">
        <v>83</v>
      </c>
    </row>
    <row r="14479" spans="1:6" x14ac:dyDescent="0.2">
      <c r="A14479" s="202" t="s">
        <v>23494</v>
      </c>
      <c r="B14479" s="203">
        <v>160.57</v>
      </c>
      <c r="D14479" s="53" t="s">
        <v>21730</v>
      </c>
      <c r="E14479" s="55" t="s">
        <v>21731</v>
      </c>
      <c r="F14479" s="53" t="s">
        <v>83</v>
      </c>
    </row>
    <row r="14480" spans="1:6" x14ac:dyDescent="0.2">
      <c r="A14480" s="202" t="s">
        <v>23495</v>
      </c>
      <c r="B14480" s="203">
        <v>208.75</v>
      </c>
      <c r="D14480" s="53" t="s">
        <v>21732</v>
      </c>
      <c r="E14480" s="55" t="s">
        <v>21731</v>
      </c>
      <c r="F14480" s="53" t="s">
        <v>83</v>
      </c>
    </row>
    <row r="14481" spans="1:6" x14ac:dyDescent="0.2">
      <c r="A14481" s="202" t="s">
        <v>23497</v>
      </c>
      <c r="B14481" s="203">
        <v>202.76</v>
      </c>
      <c r="D14481" s="53" t="s">
        <v>21733</v>
      </c>
      <c r="E14481" s="55" t="s">
        <v>21734</v>
      </c>
      <c r="F14481" s="53" t="s">
        <v>83</v>
      </c>
    </row>
    <row r="14482" spans="1:6" x14ac:dyDescent="0.2">
      <c r="A14482" s="202" t="s">
        <v>23498</v>
      </c>
      <c r="B14482" s="203">
        <v>112.01</v>
      </c>
      <c r="D14482" s="53" t="s">
        <v>21735</v>
      </c>
      <c r="E14482" s="55" t="s">
        <v>21734</v>
      </c>
      <c r="F14482" s="53" t="s">
        <v>83</v>
      </c>
    </row>
    <row r="14483" spans="1:6" x14ac:dyDescent="0.2">
      <c r="A14483" s="202" t="s">
        <v>23500</v>
      </c>
      <c r="B14483" s="203">
        <v>106.01</v>
      </c>
      <c r="D14483" s="53" t="s">
        <v>21736</v>
      </c>
      <c r="E14483" s="55" t="s">
        <v>21737</v>
      </c>
      <c r="F14483" s="53" t="s">
        <v>83</v>
      </c>
    </row>
    <row r="14484" spans="1:6" x14ac:dyDescent="0.2">
      <c r="A14484" s="202" t="s">
        <v>23501</v>
      </c>
      <c r="B14484" s="203">
        <v>121.18</v>
      </c>
      <c r="D14484" s="53" t="s">
        <v>21738</v>
      </c>
      <c r="E14484" s="55" t="s">
        <v>21737</v>
      </c>
      <c r="F14484" s="53" t="s">
        <v>83</v>
      </c>
    </row>
    <row r="14485" spans="1:6" x14ac:dyDescent="0.2">
      <c r="A14485" s="202" t="s">
        <v>23503</v>
      </c>
      <c r="B14485" s="203">
        <v>115.19</v>
      </c>
      <c r="D14485" s="53" t="s">
        <v>21739</v>
      </c>
      <c r="E14485" s="55" t="s">
        <v>21740</v>
      </c>
      <c r="F14485" s="53" t="s">
        <v>83</v>
      </c>
    </row>
    <row r="14486" spans="1:6" x14ac:dyDescent="0.2">
      <c r="A14486" s="202" t="s">
        <v>23504</v>
      </c>
      <c r="B14486" s="203">
        <v>133.91999999999999</v>
      </c>
      <c r="D14486" s="53" t="s">
        <v>21741</v>
      </c>
      <c r="E14486" s="55" t="s">
        <v>21740</v>
      </c>
      <c r="F14486" s="53" t="s">
        <v>83</v>
      </c>
    </row>
    <row r="14487" spans="1:6" x14ac:dyDescent="0.2">
      <c r="A14487" s="202" t="s">
        <v>23506</v>
      </c>
      <c r="B14487" s="203">
        <v>127.92</v>
      </c>
      <c r="D14487" s="53" t="s">
        <v>21742</v>
      </c>
      <c r="E14487" s="55" t="s">
        <v>21743</v>
      </c>
      <c r="F14487" s="53" t="s">
        <v>201</v>
      </c>
    </row>
    <row r="14488" spans="1:6" x14ac:dyDescent="0.2">
      <c r="A14488" s="202" t="s">
        <v>23507</v>
      </c>
      <c r="B14488" s="203">
        <v>180.94</v>
      </c>
      <c r="D14488" s="53" t="s">
        <v>21744</v>
      </c>
      <c r="E14488" s="55" t="s">
        <v>21743</v>
      </c>
      <c r="F14488" s="53" t="s">
        <v>201</v>
      </c>
    </row>
    <row r="14489" spans="1:6" x14ac:dyDescent="0.2">
      <c r="A14489" s="202" t="s">
        <v>23509</v>
      </c>
      <c r="B14489" s="203">
        <v>174.95</v>
      </c>
      <c r="D14489" s="53" t="s">
        <v>21745</v>
      </c>
      <c r="E14489" s="55" t="s">
        <v>21746</v>
      </c>
      <c r="F14489" s="53" t="s">
        <v>201</v>
      </c>
    </row>
    <row r="14490" spans="1:6" x14ac:dyDescent="0.2">
      <c r="A14490" s="202" t="s">
        <v>23510</v>
      </c>
      <c r="B14490" s="203">
        <v>221.33</v>
      </c>
      <c r="D14490" s="53" t="s">
        <v>21747</v>
      </c>
      <c r="E14490" s="55" t="s">
        <v>21746</v>
      </c>
      <c r="F14490" s="53" t="s">
        <v>201</v>
      </c>
    </row>
    <row r="14491" spans="1:6" x14ac:dyDescent="0.2">
      <c r="A14491" s="202" t="s">
        <v>23512</v>
      </c>
      <c r="B14491" s="203">
        <v>215.34</v>
      </c>
      <c r="D14491" s="53" t="s">
        <v>21748</v>
      </c>
      <c r="E14491" s="55" t="s">
        <v>21749</v>
      </c>
      <c r="F14491" s="53" t="s">
        <v>201</v>
      </c>
    </row>
    <row r="14492" spans="1:6" x14ac:dyDescent="0.2">
      <c r="A14492" s="202" t="s">
        <v>23513</v>
      </c>
      <c r="B14492" s="203">
        <v>66.349999999999994</v>
      </c>
      <c r="D14492" s="53" t="s">
        <v>21750</v>
      </c>
      <c r="E14492" s="55" t="s">
        <v>21749</v>
      </c>
      <c r="F14492" s="53" t="s">
        <v>201</v>
      </c>
    </row>
    <row r="14493" spans="1:6" x14ac:dyDescent="0.2">
      <c r="A14493" s="202" t="s">
        <v>23515</v>
      </c>
      <c r="B14493" s="203">
        <v>60.36</v>
      </c>
      <c r="D14493" s="53" t="s">
        <v>21751</v>
      </c>
      <c r="E14493" s="55" t="s">
        <v>21752</v>
      </c>
      <c r="F14493" s="53" t="s">
        <v>201</v>
      </c>
    </row>
    <row r="14494" spans="1:6" x14ac:dyDescent="0.2">
      <c r="A14494" s="202" t="s">
        <v>23516</v>
      </c>
      <c r="B14494" s="203">
        <v>75.540000000000006</v>
      </c>
      <c r="D14494" s="53" t="s">
        <v>21753</v>
      </c>
      <c r="E14494" s="55" t="s">
        <v>21752</v>
      </c>
      <c r="F14494" s="53" t="s">
        <v>201</v>
      </c>
    </row>
    <row r="14495" spans="1:6" x14ac:dyDescent="0.2">
      <c r="A14495" s="202" t="s">
        <v>23518</v>
      </c>
      <c r="B14495" s="203">
        <v>69.540000000000006</v>
      </c>
      <c r="D14495" s="53" t="s">
        <v>21754</v>
      </c>
      <c r="E14495" s="55" t="s">
        <v>21755</v>
      </c>
      <c r="F14495" s="53" t="s">
        <v>201</v>
      </c>
    </row>
    <row r="14496" spans="1:6" x14ac:dyDescent="0.2">
      <c r="A14496" s="202" t="s">
        <v>23519</v>
      </c>
      <c r="B14496" s="203">
        <v>83.81</v>
      </c>
      <c r="D14496" s="53" t="s">
        <v>21756</v>
      </c>
      <c r="E14496" s="55" t="s">
        <v>21755</v>
      </c>
      <c r="F14496" s="53" t="s">
        <v>201</v>
      </c>
    </row>
    <row r="14497" spans="1:6" x14ac:dyDescent="0.2">
      <c r="A14497" s="202" t="s">
        <v>23521</v>
      </c>
      <c r="B14497" s="203">
        <v>77.819999999999993</v>
      </c>
      <c r="D14497" s="53" t="s">
        <v>21757</v>
      </c>
      <c r="E14497" s="55" t="s">
        <v>21758</v>
      </c>
      <c r="F14497" s="53" t="s">
        <v>83</v>
      </c>
    </row>
    <row r="14498" spans="1:6" x14ac:dyDescent="0.2">
      <c r="A14498" s="202" t="s">
        <v>23522</v>
      </c>
      <c r="B14498" s="203">
        <v>93.87</v>
      </c>
      <c r="D14498" s="53" t="s">
        <v>21759</v>
      </c>
      <c r="E14498" s="55" t="s">
        <v>21758</v>
      </c>
      <c r="F14498" s="53" t="s">
        <v>83</v>
      </c>
    </row>
    <row r="14499" spans="1:6" x14ac:dyDescent="0.2">
      <c r="A14499" s="202" t="s">
        <v>23524</v>
      </c>
      <c r="B14499" s="203">
        <v>87.88</v>
      </c>
      <c r="D14499" s="53" t="s">
        <v>21760</v>
      </c>
      <c r="E14499" s="55" t="s">
        <v>21761</v>
      </c>
      <c r="F14499" s="53" t="s">
        <v>83</v>
      </c>
    </row>
    <row r="14500" spans="1:6" x14ac:dyDescent="0.2">
      <c r="A14500" s="202" t="s">
        <v>23525</v>
      </c>
      <c r="B14500" s="203">
        <v>125.67</v>
      </c>
      <c r="D14500" s="53" t="s">
        <v>21762</v>
      </c>
      <c r="E14500" s="55" t="s">
        <v>21761</v>
      </c>
      <c r="F14500" s="53" t="s">
        <v>83</v>
      </c>
    </row>
    <row r="14501" spans="1:6" x14ac:dyDescent="0.2">
      <c r="A14501" s="202" t="s">
        <v>23527</v>
      </c>
      <c r="B14501" s="203">
        <v>119.67</v>
      </c>
      <c r="D14501" s="53" t="s">
        <v>21763</v>
      </c>
      <c r="E14501" s="55" t="s">
        <v>21764</v>
      </c>
      <c r="F14501" s="53" t="s">
        <v>83</v>
      </c>
    </row>
    <row r="14502" spans="1:6" x14ac:dyDescent="0.2">
      <c r="A14502" s="202" t="s">
        <v>23528</v>
      </c>
      <c r="B14502" s="203">
        <v>161.33000000000001</v>
      </c>
      <c r="D14502" s="53" t="s">
        <v>21765</v>
      </c>
      <c r="E14502" s="55" t="s">
        <v>21764</v>
      </c>
      <c r="F14502" s="53" t="s">
        <v>83</v>
      </c>
    </row>
    <row r="14503" spans="1:6" x14ac:dyDescent="0.2">
      <c r="A14503" s="202" t="s">
        <v>23530</v>
      </c>
      <c r="B14503" s="203">
        <v>155.34</v>
      </c>
      <c r="D14503" s="53" t="s">
        <v>21766</v>
      </c>
      <c r="E14503" s="55" t="s">
        <v>21767</v>
      </c>
      <c r="F14503" s="53" t="s">
        <v>83</v>
      </c>
    </row>
    <row r="14504" spans="1:6" x14ac:dyDescent="0.2">
      <c r="A14504" s="202" t="s">
        <v>23531</v>
      </c>
      <c r="B14504" s="203">
        <v>80.680000000000007</v>
      </c>
      <c r="D14504" s="53" t="s">
        <v>21768</v>
      </c>
      <c r="E14504" s="55" t="s">
        <v>21767</v>
      </c>
      <c r="F14504" s="53" t="s">
        <v>83</v>
      </c>
    </row>
    <row r="14505" spans="1:6" x14ac:dyDescent="0.2">
      <c r="A14505" s="202" t="s">
        <v>23533</v>
      </c>
      <c r="B14505" s="203">
        <v>74.680000000000007</v>
      </c>
      <c r="D14505" s="53" t="s">
        <v>21769</v>
      </c>
      <c r="E14505" s="55" t="s">
        <v>21770</v>
      </c>
      <c r="F14505" s="53" t="s">
        <v>83</v>
      </c>
    </row>
    <row r="14506" spans="1:6" x14ac:dyDescent="0.2">
      <c r="A14506" s="202" t="s">
        <v>23534</v>
      </c>
      <c r="B14506" s="203">
        <v>88.74</v>
      </c>
      <c r="D14506" s="53" t="s">
        <v>21771</v>
      </c>
      <c r="E14506" s="55" t="s">
        <v>21770</v>
      </c>
      <c r="F14506" s="53" t="s">
        <v>83</v>
      </c>
    </row>
    <row r="14507" spans="1:6" x14ac:dyDescent="0.2">
      <c r="A14507" s="202" t="s">
        <v>23536</v>
      </c>
      <c r="B14507" s="203">
        <v>82.75</v>
      </c>
      <c r="D14507" s="53" t="s">
        <v>21772</v>
      </c>
      <c r="E14507" s="55" t="s">
        <v>21773</v>
      </c>
      <c r="F14507" s="53" t="s">
        <v>83</v>
      </c>
    </row>
    <row r="14508" spans="1:6" x14ac:dyDescent="0.2">
      <c r="A14508" s="202" t="s">
        <v>23537</v>
      </c>
      <c r="B14508" s="203">
        <v>97.72</v>
      </c>
      <c r="D14508" s="53" t="s">
        <v>21774</v>
      </c>
      <c r="E14508" s="55" t="s">
        <v>21773</v>
      </c>
      <c r="F14508" s="53" t="s">
        <v>83</v>
      </c>
    </row>
    <row r="14509" spans="1:6" x14ac:dyDescent="0.2">
      <c r="A14509" s="202" t="s">
        <v>23539</v>
      </c>
      <c r="B14509" s="203">
        <v>91.73</v>
      </c>
      <c r="D14509" s="53" t="s">
        <v>21775</v>
      </c>
      <c r="E14509" s="55" t="s">
        <v>21776</v>
      </c>
      <c r="F14509" s="53" t="s">
        <v>83</v>
      </c>
    </row>
    <row r="14510" spans="1:6" x14ac:dyDescent="0.2">
      <c r="A14510" s="202" t="s">
        <v>23540</v>
      </c>
      <c r="B14510" s="203">
        <v>131.32</v>
      </c>
      <c r="D14510" s="53" t="s">
        <v>21777</v>
      </c>
      <c r="E14510" s="55" t="s">
        <v>21776</v>
      </c>
      <c r="F14510" s="53" t="s">
        <v>83</v>
      </c>
    </row>
    <row r="14511" spans="1:6" x14ac:dyDescent="0.2">
      <c r="A14511" s="202" t="s">
        <v>23542</v>
      </c>
      <c r="B14511" s="203">
        <v>125.33</v>
      </c>
      <c r="D14511" s="53" t="s">
        <v>21778</v>
      </c>
      <c r="E14511" s="55" t="s">
        <v>21779</v>
      </c>
      <c r="F14511" s="53" t="s">
        <v>83</v>
      </c>
    </row>
    <row r="14512" spans="1:6" x14ac:dyDescent="0.2">
      <c r="A14512" s="202" t="s">
        <v>23543</v>
      </c>
      <c r="B14512" s="203">
        <v>165.76</v>
      </c>
      <c r="D14512" s="53" t="s">
        <v>21780</v>
      </c>
      <c r="E14512" s="55" t="s">
        <v>21779</v>
      </c>
      <c r="F14512" s="53" t="s">
        <v>83</v>
      </c>
    </row>
    <row r="14513" spans="1:6" x14ac:dyDescent="0.2">
      <c r="A14513" s="202" t="s">
        <v>23545</v>
      </c>
      <c r="B14513" s="203">
        <v>159.77000000000001</v>
      </c>
      <c r="D14513" s="53" t="s">
        <v>21781</v>
      </c>
      <c r="E14513" s="55" t="s">
        <v>21782</v>
      </c>
      <c r="F14513" s="53" t="s">
        <v>83</v>
      </c>
    </row>
    <row r="14514" spans="1:6" x14ac:dyDescent="0.2">
      <c r="A14514" s="202" t="s">
        <v>23546</v>
      </c>
      <c r="B14514" s="203">
        <v>87.28</v>
      </c>
      <c r="D14514" s="53" t="s">
        <v>21783</v>
      </c>
      <c r="E14514" s="55" t="s">
        <v>21782</v>
      </c>
      <c r="F14514" s="53" t="s">
        <v>83</v>
      </c>
    </row>
    <row r="14515" spans="1:6" x14ac:dyDescent="0.2">
      <c r="A14515" s="202" t="s">
        <v>23548</v>
      </c>
      <c r="B14515" s="203">
        <v>81.28</v>
      </c>
      <c r="D14515" s="53" t="s">
        <v>21784</v>
      </c>
      <c r="E14515" s="55" t="s">
        <v>21785</v>
      </c>
      <c r="F14515" s="53" t="s">
        <v>83</v>
      </c>
    </row>
    <row r="14516" spans="1:6" x14ac:dyDescent="0.2">
      <c r="A14516" s="202" t="s">
        <v>23549</v>
      </c>
      <c r="B14516" s="203">
        <v>94.92</v>
      </c>
      <c r="D14516" s="53" t="s">
        <v>21786</v>
      </c>
      <c r="E14516" s="55" t="s">
        <v>21785</v>
      </c>
      <c r="F14516" s="53" t="s">
        <v>83</v>
      </c>
    </row>
    <row r="14517" spans="1:6" x14ac:dyDescent="0.2">
      <c r="A14517" s="202" t="s">
        <v>23551</v>
      </c>
      <c r="B14517" s="203">
        <v>88.93</v>
      </c>
      <c r="D14517" s="53" t="s">
        <v>21787</v>
      </c>
      <c r="E14517" s="55" t="s">
        <v>21788</v>
      </c>
      <c r="F14517" s="53" t="s">
        <v>4247</v>
      </c>
    </row>
    <row r="14518" spans="1:6" x14ac:dyDescent="0.2">
      <c r="A14518" s="202" t="s">
        <v>23552</v>
      </c>
      <c r="B14518" s="203">
        <v>104.13</v>
      </c>
      <c r="D14518" s="53" t="s">
        <v>21789</v>
      </c>
      <c r="E14518" s="55" t="s">
        <v>21788</v>
      </c>
      <c r="F14518" s="53" t="s">
        <v>4247</v>
      </c>
    </row>
    <row r="14519" spans="1:6" x14ac:dyDescent="0.2">
      <c r="A14519" s="202" t="s">
        <v>23554</v>
      </c>
      <c r="B14519" s="203">
        <v>98.13</v>
      </c>
      <c r="D14519" s="53" t="s">
        <v>21790</v>
      </c>
      <c r="E14519" s="55" t="s">
        <v>21791</v>
      </c>
      <c r="F14519" s="53" t="s">
        <v>201</v>
      </c>
    </row>
    <row r="14520" spans="1:6" x14ac:dyDescent="0.2">
      <c r="A14520" s="202" t="s">
        <v>23555</v>
      </c>
      <c r="B14520" s="203">
        <v>142.66</v>
      </c>
      <c r="D14520" s="53" t="s">
        <v>21792</v>
      </c>
      <c r="E14520" s="55" t="s">
        <v>21791</v>
      </c>
      <c r="F14520" s="53" t="s">
        <v>201</v>
      </c>
    </row>
    <row r="14521" spans="1:6" x14ac:dyDescent="0.2">
      <c r="A14521" s="202" t="s">
        <v>23557</v>
      </c>
      <c r="B14521" s="203">
        <v>136.66999999999999</v>
      </c>
      <c r="D14521" s="53" t="s">
        <v>21793</v>
      </c>
      <c r="E14521" s="55" t="s">
        <v>21794</v>
      </c>
      <c r="F14521" s="53" t="s">
        <v>201</v>
      </c>
    </row>
    <row r="14522" spans="1:6" x14ac:dyDescent="0.2">
      <c r="A14522" s="202" t="s">
        <v>23558</v>
      </c>
      <c r="B14522" s="203">
        <v>175.94</v>
      </c>
      <c r="D14522" s="53" t="s">
        <v>21795</v>
      </c>
      <c r="E14522" s="55" t="s">
        <v>21794</v>
      </c>
      <c r="F14522" s="53" t="s">
        <v>201</v>
      </c>
    </row>
    <row r="14523" spans="1:6" x14ac:dyDescent="0.2">
      <c r="A14523" s="202" t="s">
        <v>23560</v>
      </c>
      <c r="B14523" s="203">
        <v>169.94</v>
      </c>
      <c r="D14523" s="53" t="s">
        <v>21796</v>
      </c>
      <c r="E14523" s="55" t="s">
        <v>21797</v>
      </c>
      <c r="F14523" s="53" t="s">
        <v>4247</v>
      </c>
    </row>
    <row r="14524" spans="1:6" x14ac:dyDescent="0.2">
      <c r="A14524" s="202" t="s">
        <v>23561</v>
      </c>
      <c r="B14524" s="203">
        <v>86.34</v>
      </c>
      <c r="D14524" s="53" t="s">
        <v>21798</v>
      </c>
      <c r="E14524" s="55" t="s">
        <v>21797</v>
      </c>
      <c r="F14524" s="53" t="s">
        <v>4247</v>
      </c>
    </row>
    <row r="14525" spans="1:6" x14ac:dyDescent="0.2">
      <c r="A14525" s="202" t="s">
        <v>23563</v>
      </c>
      <c r="B14525" s="203">
        <v>80.349999999999994</v>
      </c>
      <c r="D14525" s="53" t="s">
        <v>21799</v>
      </c>
      <c r="E14525" s="55" t="s">
        <v>21800</v>
      </c>
      <c r="F14525" s="53" t="s">
        <v>4247</v>
      </c>
    </row>
    <row r="14526" spans="1:6" x14ac:dyDescent="0.2">
      <c r="A14526" s="202" t="s">
        <v>23564</v>
      </c>
      <c r="B14526" s="203">
        <v>97.86</v>
      </c>
      <c r="D14526" s="53" t="s">
        <v>21801</v>
      </c>
      <c r="E14526" s="55" t="s">
        <v>21800</v>
      </c>
      <c r="F14526" s="53" t="s">
        <v>4247</v>
      </c>
    </row>
    <row r="14527" spans="1:6" x14ac:dyDescent="0.2">
      <c r="A14527" s="202" t="s">
        <v>23566</v>
      </c>
      <c r="B14527" s="203">
        <v>91.87</v>
      </c>
      <c r="D14527" s="53" t="s">
        <v>21802</v>
      </c>
      <c r="E14527" s="55" t="s">
        <v>21803</v>
      </c>
      <c r="F14527" s="53" t="s">
        <v>4247</v>
      </c>
    </row>
    <row r="14528" spans="1:6" x14ac:dyDescent="0.2">
      <c r="A14528" s="202" t="s">
        <v>23567</v>
      </c>
      <c r="B14528" s="203">
        <v>108.14</v>
      </c>
      <c r="D14528" s="53" t="s">
        <v>21804</v>
      </c>
      <c r="E14528" s="55" t="s">
        <v>21803</v>
      </c>
      <c r="F14528" s="53" t="s">
        <v>4247</v>
      </c>
    </row>
    <row r="14529" spans="1:6" x14ac:dyDescent="0.2">
      <c r="A14529" s="202" t="s">
        <v>23569</v>
      </c>
      <c r="B14529" s="203">
        <v>102.14</v>
      </c>
      <c r="D14529" s="53" t="s">
        <v>21805</v>
      </c>
      <c r="E14529" s="55" t="s">
        <v>21806</v>
      </c>
      <c r="F14529" s="53" t="s">
        <v>83</v>
      </c>
    </row>
    <row r="14530" spans="1:6" x14ac:dyDescent="0.2">
      <c r="A14530" s="202" t="s">
        <v>23570</v>
      </c>
      <c r="B14530" s="203">
        <v>120.78</v>
      </c>
      <c r="D14530" s="53" t="s">
        <v>21807</v>
      </c>
      <c r="E14530" s="55" t="s">
        <v>21806</v>
      </c>
      <c r="F14530" s="53" t="s">
        <v>83</v>
      </c>
    </row>
    <row r="14531" spans="1:6" x14ac:dyDescent="0.2">
      <c r="A14531" s="202" t="s">
        <v>23572</v>
      </c>
      <c r="B14531" s="203">
        <v>114.79</v>
      </c>
      <c r="D14531" s="53" t="s">
        <v>21808</v>
      </c>
      <c r="E14531" s="55" t="s">
        <v>21809</v>
      </c>
      <c r="F14531" s="53" t="s">
        <v>83</v>
      </c>
    </row>
    <row r="14532" spans="1:6" x14ac:dyDescent="0.2">
      <c r="A14532" s="202" t="s">
        <v>23573</v>
      </c>
      <c r="B14532" s="203">
        <v>159.74</v>
      </c>
      <c r="D14532" s="53" t="s">
        <v>21810</v>
      </c>
      <c r="E14532" s="55" t="s">
        <v>21809</v>
      </c>
      <c r="F14532" s="53" t="s">
        <v>83</v>
      </c>
    </row>
    <row r="14533" spans="1:6" x14ac:dyDescent="0.2">
      <c r="A14533" s="202" t="s">
        <v>23575</v>
      </c>
      <c r="B14533" s="203">
        <v>153.75</v>
      </c>
      <c r="D14533" s="53" t="s">
        <v>21811</v>
      </c>
      <c r="E14533" s="55" t="s">
        <v>21812</v>
      </c>
      <c r="F14533" s="53" t="s">
        <v>83</v>
      </c>
    </row>
    <row r="14534" spans="1:6" x14ac:dyDescent="0.2">
      <c r="A14534" s="202" t="s">
        <v>23576</v>
      </c>
      <c r="B14534" s="203">
        <v>203.32</v>
      </c>
      <c r="D14534" s="53" t="s">
        <v>21813</v>
      </c>
      <c r="E14534" s="55" t="s">
        <v>21812</v>
      </c>
      <c r="F14534" s="53" t="s">
        <v>83</v>
      </c>
    </row>
    <row r="14535" spans="1:6" x14ac:dyDescent="0.2">
      <c r="A14535" s="202" t="s">
        <v>23578</v>
      </c>
      <c r="B14535" s="203">
        <v>197.32</v>
      </c>
      <c r="D14535" s="53" t="s">
        <v>21814</v>
      </c>
      <c r="E14535" s="55" t="s">
        <v>21815</v>
      </c>
      <c r="F14535" s="53" t="s">
        <v>83</v>
      </c>
    </row>
    <row r="14536" spans="1:6" x14ac:dyDescent="0.2">
      <c r="A14536" s="202" t="s">
        <v>23579</v>
      </c>
      <c r="B14536" s="203">
        <v>103.26</v>
      </c>
      <c r="D14536" s="53" t="s">
        <v>21816</v>
      </c>
      <c r="E14536" s="55" t="s">
        <v>21815</v>
      </c>
      <c r="F14536" s="53" t="s">
        <v>83</v>
      </c>
    </row>
    <row r="14537" spans="1:6" x14ac:dyDescent="0.2">
      <c r="A14537" s="202" t="s">
        <v>23581</v>
      </c>
      <c r="B14537" s="203">
        <v>97.27</v>
      </c>
      <c r="D14537" s="53" t="s">
        <v>21817</v>
      </c>
      <c r="E14537" s="55" t="s">
        <v>21818</v>
      </c>
      <c r="F14537" s="53" t="s">
        <v>83</v>
      </c>
    </row>
    <row r="14538" spans="1:6" x14ac:dyDescent="0.2">
      <c r="A14538" s="202" t="s">
        <v>23582</v>
      </c>
      <c r="B14538" s="203">
        <v>114.5</v>
      </c>
      <c r="D14538" s="53" t="s">
        <v>21819</v>
      </c>
      <c r="E14538" s="55" t="s">
        <v>21818</v>
      </c>
      <c r="F14538" s="53" t="s">
        <v>83</v>
      </c>
    </row>
    <row r="14539" spans="1:6" x14ac:dyDescent="0.2">
      <c r="A14539" s="202" t="s">
        <v>23584</v>
      </c>
      <c r="B14539" s="203">
        <v>108.51</v>
      </c>
      <c r="D14539" s="53" t="s">
        <v>21820</v>
      </c>
      <c r="E14539" s="55" t="s">
        <v>21821</v>
      </c>
      <c r="F14539" s="53" t="s">
        <v>83</v>
      </c>
    </row>
    <row r="14540" spans="1:6" x14ac:dyDescent="0.2">
      <c r="A14540" s="202" t="s">
        <v>23585</v>
      </c>
      <c r="B14540" s="203">
        <v>125.68</v>
      </c>
      <c r="D14540" s="53" t="s">
        <v>21822</v>
      </c>
      <c r="E14540" s="55" t="s">
        <v>21821</v>
      </c>
      <c r="F14540" s="53" t="s">
        <v>83</v>
      </c>
    </row>
    <row r="14541" spans="1:6" x14ac:dyDescent="0.2">
      <c r="A14541" s="202" t="s">
        <v>23587</v>
      </c>
      <c r="B14541" s="203">
        <v>119.69</v>
      </c>
      <c r="D14541" s="53" t="s">
        <v>21823</v>
      </c>
      <c r="E14541" s="55" t="s">
        <v>21824</v>
      </c>
      <c r="F14541" s="53" t="s">
        <v>83</v>
      </c>
    </row>
    <row r="14542" spans="1:6" x14ac:dyDescent="0.2">
      <c r="A14542" s="202" t="s">
        <v>23588</v>
      </c>
      <c r="B14542" s="203">
        <v>166.57</v>
      </c>
      <c r="D14542" s="53" t="s">
        <v>21825</v>
      </c>
      <c r="E14542" s="55" t="s">
        <v>21824</v>
      </c>
      <c r="F14542" s="53" t="s">
        <v>83</v>
      </c>
    </row>
    <row r="14543" spans="1:6" x14ac:dyDescent="0.2">
      <c r="A14543" s="202" t="s">
        <v>23590</v>
      </c>
      <c r="B14543" s="203">
        <v>160.57</v>
      </c>
      <c r="D14543" s="53" t="s">
        <v>21826</v>
      </c>
      <c r="E14543" s="55" t="s">
        <v>21827</v>
      </c>
      <c r="F14543" s="53" t="s">
        <v>83</v>
      </c>
    </row>
    <row r="14544" spans="1:6" x14ac:dyDescent="0.2">
      <c r="A14544" s="202" t="s">
        <v>23591</v>
      </c>
      <c r="B14544" s="203">
        <v>208.72</v>
      </c>
      <c r="D14544" s="53" t="s">
        <v>21828</v>
      </c>
      <c r="E14544" s="55" t="s">
        <v>21827</v>
      </c>
      <c r="F14544" s="53" t="s">
        <v>83</v>
      </c>
    </row>
    <row r="14545" spans="1:6" x14ac:dyDescent="0.2">
      <c r="A14545" s="202" t="s">
        <v>23593</v>
      </c>
      <c r="B14545" s="203">
        <v>202.73</v>
      </c>
      <c r="D14545" s="53" t="s">
        <v>21829</v>
      </c>
      <c r="E14545" s="55" t="s">
        <v>21830</v>
      </c>
      <c r="F14545" s="53" t="s">
        <v>83</v>
      </c>
    </row>
    <row r="14546" spans="1:6" x14ac:dyDescent="0.2">
      <c r="A14546" s="202" t="s">
        <v>23594</v>
      </c>
      <c r="B14546" s="203">
        <v>110.2</v>
      </c>
      <c r="D14546" s="53" t="s">
        <v>21831</v>
      </c>
      <c r="E14546" s="55" t="s">
        <v>21830</v>
      </c>
      <c r="F14546" s="53" t="s">
        <v>83</v>
      </c>
    </row>
    <row r="14547" spans="1:6" x14ac:dyDescent="0.2">
      <c r="A14547" s="202" t="s">
        <v>23596</v>
      </c>
      <c r="B14547" s="203">
        <v>104.21</v>
      </c>
      <c r="D14547" s="53" t="s">
        <v>21832</v>
      </c>
      <c r="E14547" s="55" t="s">
        <v>21833</v>
      </c>
      <c r="F14547" s="53" t="s">
        <v>83</v>
      </c>
    </row>
    <row r="14548" spans="1:6" x14ac:dyDescent="0.2">
      <c r="A14548" s="202" t="s">
        <v>23597</v>
      </c>
      <c r="B14548" s="203">
        <v>121.13</v>
      </c>
      <c r="D14548" s="53" t="s">
        <v>21834</v>
      </c>
      <c r="E14548" s="55" t="s">
        <v>21833</v>
      </c>
      <c r="F14548" s="53" t="s">
        <v>83</v>
      </c>
    </row>
    <row r="14549" spans="1:6" x14ac:dyDescent="0.2">
      <c r="A14549" s="202" t="s">
        <v>23599</v>
      </c>
      <c r="B14549" s="203">
        <v>115.13</v>
      </c>
      <c r="D14549" s="53" t="s">
        <v>21835</v>
      </c>
      <c r="E14549" s="55" t="s">
        <v>21836</v>
      </c>
      <c r="F14549" s="53" t="s">
        <v>83</v>
      </c>
    </row>
    <row r="14550" spans="1:6" x14ac:dyDescent="0.2">
      <c r="A14550" s="202" t="s">
        <v>23600</v>
      </c>
      <c r="B14550" s="203">
        <v>133.88</v>
      </c>
      <c r="D14550" s="53" t="s">
        <v>21837</v>
      </c>
      <c r="E14550" s="55" t="s">
        <v>21836</v>
      </c>
      <c r="F14550" s="53" t="s">
        <v>83</v>
      </c>
    </row>
    <row r="14551" spans="1:6" x14ac:dyDescent="0.2">
      <c r="A14551" s="202" t="s">
        <v>23602</v>
      </c>
      <c r="B14551" s="203">
        <v>127.89</v>
      </c>
      <c r="D14551" s="53" t="s">
        <v>21838</v>
      </c>
      <c r="E14551" s="55" t="s">
        <v>21839</v>
      </c>
      <c r="F14551" s="53" t="s">
        <v>83</v>
      </c>
    </row>
    <row r="14552" spans="1:6" x14ac:dyDescent="0.2">
      <c r="A14552" s="202" t="s">
        <v>23603</v>
      </c>
      <c r="B14552" s="203">
        <v>177.07</v>
      </c>
      <c r="D14552" s="53" t="s">
        <v>21840</v>
      </c>
      <c r="E14552" s="55" t="s">
        <v>21839</v>
      </c>
      <c r="F14552" s="53" t="s">
        <v>83</v>
      </c>
    </row>
    <row r="14553" spans="1:6" x14ac:dyDescent="0.2">
      <c r="A14553" s="202" t="s">
        <v>23605</v>
      </c>
      <c r="B14553" s="203">
        <v>171.07</v>
      </c>
      <c r="D14553" s="53" t="s">
        <v>21841</v>
      </c>
      <c r="E14553" s="55" t="s">
        <v>21842</v>
      </c>
      <c r="F14553" s="53" t="s">
        <v>83</v>
      </c>
    </row>
    <row r="14554" spans="1:6" x14ac:dyDescent="0.2">
      <c r="A14554" s="202" t="s">
        <v>23606</v>
      </c>
      <c r="B14554" s="203">
        <v>221.32</v>
      </c>
      <c r="D14554" s="53" t="s">
        <v>21843</v>
      </c>
      <c r="E14554" s="55" t="s">
        <v>21842</v>
      </c>
      <c r="F14554" s="53" t="s">
        <v>83</v>
      </c>
    </row>
    <row r="14555" spans="1:6" x14ac:dyDescent="0.2">
      <c r="A14555" s="202" t="s">
        <v>23608</v>
      </c>
      <c r="B14555" s="203">
        <v>215.33</v>
      </c>
      <c r="D14555" s="53" t="s">
        <v>21844</v>
      </c>
      <c r="E14555" s="55" t="s">
        <v>21845</v>
      </c>
      <c r="F14555" s="53" t="s">
        <v>83</v>
      </c>
    </row>
    <row r="14556" spans="1:6" x14ac:dyDescent="0.2">
      <c r="A14556" s="202" t="s">
        <v>23609</v>
      </c>
      <c r="B14556" s="203">
        <v>66.39</v>
      </c>
      <c r="D14556" s="53" t="s">
        <v>21846</v>
      </c>
      <c r="E14556" s="55" t="s">
        <v>21845</v>
      </c>
      <c r="F14556" s="53" t="s">
        <v>83</v>
      </c>
    </row>
    <row r="14557" spans="1:6" x14ac:dyDescent="0.2">
      <c r="A14557" s="202" t="s">
        <v>23611</v>
      </c>
      <c r="B14557" s="203">
        <v>60.39</v>
      </c>
      <c r="D14557" s="53" t="s">
        <v>21847</v>
      </c>
      <c r="E14557" s="55" t="s">
        <v>21848</v>
      </c>
      <c r="F14557" s="53" t="s">
        <v>83</v>
      </c>
    </row>
    <row r="14558" spans="1:6" x14ac:dyDescent="0.2">
      <c r="A14558" s="202" t="s">
        <v>23612</v>
      </c>
      <c r="B14558" s="203">
        <v>75.569999999999993</v>
      </c>
      <c r="D14558" s="53" t="s">
        <v>21849</v>
      </c>
      <c r="E14558" s="55" t="s">
        <v>21848</v>
      </c>
      <c r="F14558" s="53" t="s">
        <v>83</v>
      </c>
    </row>
    <row r="14559" spans="1:6" x14ac:dyDescent="0.2">
      <c r="A14559" s="202" t="s">
        <v>23614</v>
      </c>
      <c r="B14559" s="203">
        <v>69.58</v>
      </c>
      <c r="D14559" s="53" t="s">
        <v>21850</v>
      </c>
      <c r="E14559" s="55" t="s">
        <v>21851</v>
      </c>
      <c r="F14559" s="53" t="s">
        <v>83</v>
      </c>
    </row>
    <row r="14560" spans="1:6" x14ac:dyDescent="0.2">
      <c r="A14560" s="202" t="s">
        <v>23615</v>
      </c>
      <c r="B14560" s="203">
        <v>83.81</v>
      </c>
      <c r="D14560" s="53" t="s">
        <v>21852</v>
      </c>
      <c r="E14560" s="55" t="s">
        <v>21851</v>
      </c>
      <c r="F14560" s="53" t="s">
        <v>83</v>
      </c>
    </row>
    <row r="14561" spans="1:6" x14ac:dyDescent="0.2">
      <c r="A14561" s="202" t="s">
        <v>23617</v>
      </c>
      <c r="B14561" s="203">
        <v>77.819999999999993</v>
      </c>
      <c r="D14561" s="53" t="s">
        <v>21853</v>
      </c>
      <c r="E14561" s="55" t="s">
        <v>21854</v>
      </c>
      <c r="F14561" s="53" t="s">
        <v>83</v>
      </c>
    </row>
    <row r="14562" spans="1:6" x14ac:dyDescent="0.2">
      <c r="A14562" s="202" t="s">
        <v>23618</v>
      </c>
      <c r="B14562" s="203">
        <v>93.87</v>
      </c>
      <c r="D14562" s="53" t="s">
        <v>21855</v>
      </c>
      <c r="E14562" s="55" t="s">
        <v>21854</v>
      </c>
      <c r="F14562" s="53" t="s">
        <v>83</v>
      </c>
    </row>
    <row r="14563" spans="1:6" x14ac:dyDescent="0.2">
      <c r="A14563" s="202" t="s">
        <v>23620</v>
      </c>
      <c r="B14563" s="203">
        <v>87.88</v>
      </c>
      <c r="D14563" s="53" t="s">
        <v>21856</v>
      </c>
      <c r="E14563" s="55" t="s">
        <v>21857</v>
      </c>
      <c r="F14563" s="53" t="s">
        <v>83</v>
      </c>
    </row>
    <row r="14564" spans="1:6" x14ac:dyDescent="0.2">
      <c r="A14564" s="202" t="s">
        <v>23621</v>
      </c>
      <c r="B14564" s="203">
        <v>125.67</v>
      </c>
      <c r="D14564" s="53" t="s">
        <v>21858</v>
      </c>
      <c r="E14564" s="55" t="s">
        <v>21857</v>
      </c>
      <c r="F14564" s="53" t="s">
        <v>83</v>
      </c>
    </row>
    <row r="14565" spans="1:6" x14ac:dyDescent="0.2">
      <c r="A14565" s="202" t="s">
        <v>23623</v>
      </c>
      <c r="B14565" s="203">
        <v>119.67</v>
      </c>
      <c r="D14565" s="53" t="s">
        <v>21859</v>
      </c>
      <c r="E14565" s="55" t="s">
        <v>21860</v>
      </c>
      <c r="F14565" s="53" t="s">
        <v>83</v>
      </c>
    </row>
    <row r="14566" spans="1:6" x14ac:dyDescent="0.2">
      <c r="A14566" s="202" t="s">
        <v>23624</v>
      </c>
      <c r="B14566" s="203">
        <v>161.31</v>
      </c>
      <c r="D14566" s="53" t="s">
        <v>21861</v>
      </c>
      <c r="E14566" s="55" t="s">
        <v>21860</v>
      </c>
      <c r="F14566" s="53" t="s">
        <v>83</v>
      </c>
    </row>
    <row r="14567" spans="1:6" x14ac:dyDescent="0.2">
      <c r="A14567" s="202" t="s">
        <v>23626</v>
      </c>
      <c r="B14567" s="203">
        <v>155.31</v>
      </c>
      <c r="D14567" s="53" t="s">
        <v>21862</v>
      </c>
      <c r="E14567" s="55" t="s">
        <v>21863</v>
      </c>
      <c r="F14567" s="53" t="s">
        <v>83</v>
      </c>
    </row>
    <row r="14568" spans="1:6" x14ac:dyDescent="0.2">
      <c r="A14568" s="202" t="s">
        <v>23627</v>
      </c>
      <c r="B14568" s="203">
        <v>79.75</v>
      </c>
      <c r="D14568" s="53" t="s">
        <v>21864</v>
      </c>
      <c r="E14568" s="55" t="s">
        <v>21863</v>
      </c>
      <c r="F14568" s="53" t="s">
        <v>83</v>
      </c>
    </row>
    <row r="14569" spans="1:6" x14ac:dyDescent="0.2">
      <c r="A14569" s="202" t="s">
        <v>23629</v>
      </c>
      <c r="B14569" s="203">
        <v>73.760000000000005</v>
      </c>
      <c r="D14569" s="53" t="s">
        <v>21865</v>
      </c>
      <c r="E14569" s="55" t="s">
        <v>21866</v>
      </c>
      <c r="F14569" s="53" t="s">
        <v>83</v>
      </c>
    </row>
    <row r="14570" spans="1:6" x14ac:dyDescent="0.2">
      <c r="A14570" s="202" t="s">
        <v>23630</v>
      </c>
      <c r="B14570" s="203">
        <v>88.74</v>
      </c>
      <c r="D14570" s="53" t="s">
        <v>21867</v>
      </c>
      <c r="E14570" s="55" t="s">
        <v>21866</v>
      </c>
      <c r="F14570" s="53" t="s">
        <v>83</v>
      </c>
    </row>
    <row r="14571" spans="1:6" x14ac:dyDescent="0.2">
      <c r="A14571" s="202" t="s">
        <v>23632</v>
      </c>
      <c r="B14571" s="203">
        <v>82.75</v>
      </c>
      <c r="D14571" s="53" t="s">
        <v>21868</v>
      </c>
      <c r="E14571" s="55" t="s">
        <v>21869</v>
      </c>
      <c r="F14571" s="53" t="s">
        <v>83</v>
      </c>
    </row>
    <row r="14572" spans="1:6" x14ac:dyDescent="0.2">
      <c r="A14572" s="202" t="s">
        <v>23633</v>
      </c>
      <c r="B14572" s="203">
        <v>97.72</v>
      </c>
      <c r="D14572" s="53" t="s">
        <v>21870</v>
      </c>
      <c r="E14572" s="55" t="s">
        <v>21869</v>
      </c>
      <c r="F14572" s="53" t="s">
        <v>83</v>
      </c>
    </row>
    <row r="14573" spans="1:6" x14ac:dyDescent="0.2">
      <c r="A14573" s="202" t="s">
        <v>23635</v>
      </c>
      <c r="B14573" s="203">
        <v>91.72</v>
      </c>
      <c r="D14573" s="53" t="s">
        <v>21871</v>
      </c>
      <c r="E14573" s="55" t="s">
        <v>21872</v>
      </c>
      <c r="F14573" s="53" t="s">
        <v>83</v>
      </c>
    </row>
    <row r="14574" spans="1:6" x14ac:dyDescent="0.2">
      <c r="A14574" s="202" t="s">
        <v>23636</v>
      </c>
      <c r="B14574" s="203">
        <v>131.32</v>
      </c>
      <c r="D14574" s="53" t="s">
        <v>21873</v>
      </c>
      <c r="E14574" s="55" t="s">
        <v>21872</v>
      </c>
      <c r="F14574" s="53" t="s">
        <v>83</v>
      </c>
    </row>
    <row r="14575" spans="1:6" x14ac:dyDescent="0.2">
      <c r="A14575" s="202" t="s">
        <v>23638</v>
      </c>
      <c r="B14575" s="203">
        <v>125.33</v>
      </c>
      <c r="D14575" s="53" t="s">
        <v>21874</v>
      </c>
      <c r="E14575" s="55" t="s">
        <v>21875</v>
      </c>
      <c r="F14575" s="53" t="s">
        <v>83</v>
      </c>
    </row>
    <row r="14576" spans="1:6" x14ac:dyDescent="0.2">
      <c r="A14576" s="202" t="s">
        <v>23639</v>
      </c>
      <c r="B14576" s="203">
        <v>165.74</v>
      </c>
      <c r="D14576" s="53" t="s">
        <v>21876</v>
      </c>
      <c r="E14576" s="55" t="s">
        <v>21875</v>
      </c>
      <c r="F14576" s="53" t="s">
        <v>83</v>
      </c>
    </row>
    <row r="14577" spans="1:6" x14ac:dyDescent="0.2">
      <c r="A14577" s="202" t="s">
        <v>23641</v>
      </c>
      <c r="B14577" s="203">
        <v>159.74</v>
      </c>
      <c r="D14577" s="53" t="s">
        <v>21877</v>
      </c>
      <c r="E14577" s="55" t="s">
        <v>21878</v>
      </c>
      <c r="F14577" s="53" t="s">
        <v>201</v>
      </c>
    </row>
    <row r="14578" spans="1:6" x14ac:dyDescent="0.2">
      <c r="A14578" s="202" t="s">
        <v>23642</v>
      </c>
      <c r="B14578" s="203">
        <v>85.78</v>
      </c>
      <c r="D14578" s="53" t="s">
        <v>21879</v>
      </c>
      <c r="E14578" s="55" t="s">
        <v>21878</v>
      </c>
      <c r="F14578" s="53" t="s">
        <v>201</v>
      </c>
    </row>
    <row r="14579" spans="1:6" x14ac:dyDescent="0.2">
      <c r="A14579" s="202" t="s">
        <v>23644</v>
      </c>
      <c r="B14579" s="203">
        <v>79.78</v>
      </c>
      <c r="D14579" s="53" t="s">
        <v>21880</v>
      </c>
      <c r="E14579" s="55" t="s">
        <v>21881</v>
      </c>
      <c r="F14579" s="53" t="s">
        <v>83</v>
      </c>
    </row>
    <row r="14580" spans="1:6" x14ac:dyDescent="0.2">
      <c r="A14580" s="202" t="s">
        <v>23645</v>
      </c>
      <c r="B14580" s="203">
        <v>94.92</v>
      </c>
      <c r="D14580" s="53" t="s">
        <v>21882</v>
      </c>
      <c r="E14580" s="55" t="s">
        <v>21881</v>
      </c>
      <c r="F14580" s="53" t="s">
        <v>83</v>
      </c>
    </row>
    <row r="14581" spans="1:6" x14ac:dyDescent="0.2">
      <c r="A14581" s="202" t="s">
        <v>23647</v>
      </c>
      <c r="B14581" s="203">
        <v>88.93</v>
      </c>
      <c r="D14581" s="53" t="s">
        <v>21883</v>
      </c>
      <c r="E14581" s="55" t="s">
        <v>21884</v>
      </c>
      <c r="F14581" s="53" t="s">
        <v>83</v>
      </c>
    </row>
    <row r="14582" spans="1:6" x14ac:dyDescent="0.2">
      <c r="A14582" s="202" t="s">
        <v>23648</v>
      </c>
      <c r="B14582" s="203">
        <v>104.1</v>
      </c>
      <c r="D14582" s="53" t="s">
        <v>21885</v>
      </c>
      <c r="E14582" s="55" t="s">
        <v>21884</v>
      </c>
      <c r="F14582" s="53" t="s">
        <v>83</v>
      </c>
    </row>
    <row r="14583" spans="1:6" x14ac:dyDescent="0.2">
      <c r="A14583" s="202" t="s">
        <v>23650</v>
      </c>
      <c r="B14583" s="203">
        <v>98.1</v>
      </c>
      <c r="D14583" s="53" t="s">
        <v>21886</v>
      </c>
      <c r="E14583" s="55" t="s">
        <v>21887</v>
      </c>
      <c r="F14583" s="53" t="s">
        <v>83</v>
      </c>
    </row>
    <row r="14584" spans="1:6" x14ac:dyDescent="0.2">
      <c r="A14584" s="202" t="s">
        <v>23651</v>
      </c>
      <c r="B14584" s="203">
        <v>139.43</v>
      </c>
      <c r="D14584" s="53" t="s">
        <v>21888</v>
      </c>
      <c r="E14584" s="55" t="s">
        <v>21887</v>
      </c>
      <c r="F14584" s="53" t="s">
        <v>83</v>
      </c>
    </row>
    <row r="14585" spans="1:6" x14ac:dyDescent="0.2">
      <c r="A14585" s="202" t="s">
        <v>23653</v>
      </c>
      <c r="B14585" s="203">
        <v>133.44</v>
      </c>
      <c r="D14585" s="53" t="s">
        <v>21889</v>
      </c>
      <c r="E14585" s="55" t="s">
        <v>21890</v>
      </c>
      <c r="F14585" s="53" t="s">
        <v>83</v>
      </c>
    </row>
    <row r="14586" spans="1:6" x14ac:dyDescent="0.2">
      <c r="A14586" s="202" t="s">
        <v>23654</v>
      </c>
      <c r="B14586" s="203">
        <v>175.93</v>
      </c>
      <c r="D14586" s="53" t="s">
        <v>21891</v>
      </c>
      <c r="E14586" s="55" t="s">
        <v>21890</v>
      </c>
      <c r="F14586" s="53" t="s">
        <v>83</v>
      </c>
    </row>
    <row r="14587" spans="1:6" x14ac:dyDescent="0.2">
      <c r="A14587" s="202" t="s">
        <v>23656</v>
      </c>
      <c r="B14587" s="203">
        <v>169.93</v>
      </c>
      <c r="D14587" s="53" t="s">
        <v>21892</v>
      </c>
      <c r="E14587" s="55" t="s">
        <v>21893</v>
      </c>
      <c r="F14587" s="53" t="s">
        <v>83</v>
      </c>
    </row>
    <row r="14588" spans="1:6" x14ac:dyDescent="0.2">
      <c r="A14588" s="202" t="s">
        <v>23657</v>
      </c>
      <c r="B14588" s="203">
        <v>28.81</v>
      </c>
      <c r="D14588" s="53" t="s">
        <v>21894</v>
      </c>
      <c r="E14588" s="55" t="s">
        <v>21893</v>
      </c>
      <c r="F14588" s="53" t="s">
        <v>83</v>
      </c>
    </row>
    <row r="14589" spans="1:6" x14ac:dyDescent="0.2">
      <c r="A14589" s="202" t="s">
        <v>23659</v>
      </c>
      <c r="B14589" s="203">
        <v>25.82</v>
      </c>
      <c r="D14589" s="53" t="s">
        <v>21895</v>
      </c>
      <c r="E14589" s="55" t="s">
        <v>21896</v>
      </c>
      <c r="F14589" s="53" t="s">
        <v>83</v>
      </c>
    </row>
    <row r="14590" spans="1:6" x14ac:dyDescent="0.2">
      <c r="A14590" s="202" t="s">
        <v>23660</v>
      </c>
      <c r="B14590" s="203">
        <v>32.85</v>
      </c>
      <c r="D14590" s="53" t="s">
        <v>21897</v>
      </c>
      <c r="E14590" s="55" t="s">
        <v>21896</v>
      </c>
      <c r="F14590" s="53" t="s">
        <v>83</v>
      </c>
    </row>
    <row r="14591" spans="1:6" x14ac:dyDescent="0.2">
      <c r="A14591" s="202" t="s">
        <v>23662</v>
      </c>
      <c r="B14591" s="203">
        <v>29.86</v>
      </c>
      <c r="D14591" s="53" t="s">
        <v>21898</v>
      </c>
      <c r="E14591" s="55" t="s">
        <v>21899</v>
      </c>
      <c r="F14591" s="53" t="s">
        <v>83</v>
      </c>
    </row>
    <row r="14592" spans="1:6" x14ac:dyDescent="0.2">
      <c r="A14592" s="202" t="s">
        <v>23663</v>
      </c>
      <c r="B14592" s="203">
        <v>36.03</v>
      </c>
      <c r="D14592" s="53" t="s">
        <v>21900</v>
      </c>
      <c r="E14592" s="55" t="s">
        <v>21899</v>
      </c>
      <c r="F14592" s="53" t="s">
        <v>83</v>
      </c>
    </row>
    <row r="14593" spans="1:6" x14ac:dyDescent="0.2">
      <c r="A14593" s="202" t="s">
        <v>23665</v>
      </c>
      <c r="B14593" s="203">
        <v>33.04</v>
      </c>
      <c r="D14593" s="53" t="s">
        <v>21901</v>
      </c>
      <c r="E14593" s="55" t="s">
        <v>21902</v>
      </c>
      <c r="F14593" s="53" t="s">
        <v>83</v>
      </c>
    </row>
    <row r="14594" spans="1:6" x14ac:dyDescent="0.2">
      <c r="A14594" s="202" t="s">
        <v>23666</v>
      </c>
      <c r="B14594" s="203">
        <v>39.68</v>
      </c>
      <c r="D14594" s="53" t="s">
        <v>21903</v>
      </c>
      <c r="E14594" s="55" t="s">
        <v>21902</v>
      </c>
      <c r="F14594" s="53" t="s">
        <v>83</v>
      </c>
    </row>
    <row r="14595" spans="1:6" x14ac:dyDescent="0.2">
      <c r="A14595" s="202" t="s">
        <v>23668</v>
      </c>
      <c r="B14595" s="203">
        <v>36.69</v>
      </c>
      <c r="D14595" s="53" t="s">
        <v>21904</v>
      </c>
      <c r="E14595" s="55" t="s">
        <v>21905</v>
      </c>
      <c r="F14595" s="53" t="s">
        <v>83</v>
      </c>
    </row>
    <row r="14596" spans="1:6" x14ac:dyDescent="0.2">
      <c r="A14596" s="202" t="s">
        <v>23669</v>
      </c>
      <c r="B14596" s="203">
        <v>48.39</v>
      </c>
      <c r="D14596" s="53" t="s">
        <v>21906</v>
      </c>
      <c r="E14596" s="55" t="s">
        <v>21905</v>
      </c>
      <c r="F14596" s="53" t="s">
        <v>83</v>
      </c>
    </row>
    <row r="14597" spans="1:6" x14ac:dyDescent="0.2">
      <c r="A14597" s="202" t="s">
        <v>23671</v>
      </c>
      <c r="B14597" s="203">
        <v>45.4</v>
      </c>
      <c r="D14597" s="53" t="s">
        <v>21907</v>
      </c>
      <c r="E14597" s="55" t="s">
        <v>21908</v>
      </c>
      <c r="F14597" s="53" t="s">
        <v>83</v>
      </c>
    </row>
    <row r="14598" spans="1:6" x14ac:dyDescent="0.2">
      <c r="A14598" s="202" t="s">
        <v>23672</v>
      </c>
      <c r="B14598" s="203">
        <v>58.52</v>
      </c>
      <c r="D14598" s="53" t="s">
        <v>21909</v>
      </c>
      <c r="E14598" s="55" t="s">
        <v>21908</v>
      </c>
      <c r="F14598" s="53" t="s">
        <v>83</v>
      </c>
    </row>
    <row r="14599" spans="1:6" x14ac:dyDescent="0.2">
      <c r="A14599" s="202" t="s">
        <v>23674</v>
      </c>
      <c r="B14599" s="203">
        <v>55.53</v>
      </c>
      <c r="D14599" s="53" t="s">
        <v>21910</v>
      </c>
      <c r="E14599" s="55" t="s">
        <v>21911</v>
      </c>
      <c r="F14599" s="53" t="s">
        <v>83</v>
      </c>
    </row>
    <row r="14600" spans="1:6" x14ac:dyDescent="0.2">
      <c r="A14600" s="202" t="s">
        <v>23675</v>
      </c>
      <c r="B14600" s="203">
        <v>35.29</v>
      </c>
      <c r="D14600" s="53" t="s">
        <v>21912</v>
      </c>
      <c r="E14600" s="55" t="s">
        <v>21911</v>
      </c>
      <c r="F14600" s="53" t="s">
        <v>83</v>
      </c>
    </row>
    <row r="14601" spans="1:6" x14ac:dyDescent="0.2">
      <c r="A14601" s="202" t="s">
        <v>23677</v>
      </c>
      <c r="B14601" s="203">
        <v>32.29</v>
      </c>
      <c r="D14601" s="53" t="s">
        <v>21913</v>
      </c>
      <c r="E14601" s="55" t="s">
        <v>21914</v>
      </c>
      <c r="F14601" s="53" t="s">
        <v>83</v>
      </c>
    </row>
    <row r="14602" spans="1:6" x14ac:dyDescent="0.2">
      <c r="A14602" s="202" t="s">
        <v>23678</v>
      </c>
      <c r="B14602" s="203">
        <v>38.58</v>
      </c>
      <c r="D14602" s="53" t="s">
        <v>21915</v>
      </c>
      <c r="E14602" s="55" t="s">
        <v>21914</v>
      </c>
      <c r="F14602" s="53" t="s">
        <v>83</v>
      </c>
    </row>
    <row r="14603" spans="1:6" x14ac:dyDescent="0.2">
      <c r="A14603" s="202" t="s">
        <v>23680</v>
      </c>
      <c r="B14603" s="203">
        <v>35.58</v>
      </c>
      <c r="D14603" s="53" t="s">
        <v>21916</v>
      </c>
      <c r="E14603" s="55" t="s">
        <v>21917</v>
      </c>
      <c r="F14603" s="53" t="s">
        <v>83</v>
      </c>
    </row>
    <row r="14604" spans="1:6" x14ac:dyDescent="0.2">
      <c r="A14604" s="202" t="s">
        <v>23681</v>
      </c>
      <c r="B14604" s="203">
        <v>42.32</v>
      </c>
      <c r="D14604" s="53" t="s">
        <v>21918</v>
      </c>
      <c r="E14604" s="55" t="s">
        <v>21917</v>
      </c>
      <c r="F14604" s="53" t="s">
        <v>83</v>
      </c>
    </row>
    <row r="14605" spans="1:6" x14ac:dyDescent="0.2">
      <c r="A14605" s="202" t="s">
        <v>23683</v>
      </c>
      <c r="B14605" s="203">
        <v>39.32</v>
      </c>
      <c r="D14605" s="53" t="s">
        <v>21919</v>
      </c>
      <c r="E14605" s="55" t="s">
        <v>21920</v>
      </c>
      <c r="F14605" s="53" t="s">
        <v>83</v>
      </c>
    </row>
    <row r="14606" spans="1:6" x14ac:dyDescent="0.2">
      <c r="A14606" s="202" t="s">
        <v>23684</v>
      </c>
      <c r="B14606" s="203">
        <v>51.16</v>
      </c>
      <c r="D14606" s="53" t="s">
        <v>21921</v>
      </c>
      <c r="E14606" s="55" t="s">
        <v>21920</v>
      </c>
      <c r="F14606" s="53" t="s">
        <v>83</v>
      </c>
    </row>
    <row r="14607" spans="1:6" x14ac:dyDescent="0.2">
      <c r="A14607" s="202" t="s">
        <v>23686</v>
      </c>
      <c r="B14607" s="203">
        <v>48.16</v>
      </c>
      <c r="D14607" s="53" t="s">
        <v>21922</v>
      </c>
      <c r="E14607" s="55" t="s">
        <v>21923</v>
      </c>
      <c r="F14607" s="53" t="s">
        <v>83</v>
      </c>
    </row>
    <row r="14608" spans="1:6" x14ac:dyDescent="0.2">
      <c r="A14608" s="202" t="s">
        <v>23687</v>
      </c>
      <c r="B14608" s="203">
        <v>69.040000000000006</v>
      </c>
      <c r="D14608" s="53" t="s">
        <v>21924</v>
      </c>
      <c r="E14608" s="55" t="s">
        <v>21923</v>
      </c>
      <c r="F14608" s="53" t="s">
        <v>83</v>
      </c>
    </row>
    <row r="14609" spans="1:6" x14ac:dyDescent="0.2">
      <c r="A14609" s="202" t="s">
        <v>23689</v>
      </c>
      <c r="B14609" s="203">
        <v>66.040000000000006</v>
      </c>
      <c r="D14609" s="53" t="s">
        <v>21925</v>
      </c>
      <c r="E14609" s="55" t="s">
        <v>21926</v>
      </c>
      <c r="F14609" s="53" t="s">
        <v>83</v>
      </c>
    </row>
    <row r="14610" spans="1:6" x14ac:dyDescent="0.2">
      <c r="A14610" s="202" t="s">
        <v>23690</v>
      </c>
      <c r="B14610" s="203">
        <v>36.07</v>
      </c>
      <c r="D14610" s="53" t="s">
        <v>21927</v>
      </c>
      <c r="E14610" s="55" t="s">
        <v>21926</v>
      </c>
      <c r="F14610" s="53" t="s">
        <v>83</v>
      </c>
    </row>
    <row r="14611" spans="1:6" x14ac:dyDescent="0.2">
      <c r="A14611" s="202" t="s">
        <v>23692</v>
      </c>
      <c r="B14611" s="203">
        <v>33.08</v>
      </c>
      <c r="D14611" s="53" t="s">
        <v>21928</v>
      </c>
      <c r="E14611" s="55" t="s">
        <v>21929</v>
      </c>
      <c r="F14611" s="53" t="s">
        <v>83</v>
      </c>
    </row>
    <row r="14612" spans="1:6" x14ac:dyDescent="0.2">
      <c r="A14612" s="202" t="s">
        <v>23693</v>
      </c>
      <c r="B14612" s="203">
        <v>42.3</v>
      </c>
      <c r="D14612" s="53" t="s">
        <v>21930</v>
      </c>
      <c r="E14612" s="55" t="s">
        <v>21929</v>
      </c>
      <c r="F14612" s="53" t="s">
        <v>83</v>
      </c>
    </row>
    <row r="14613" spans="1:6" x14ac:dyDescent="0.2">
      <c r="A14613" s="202" t="s">
        <v>23695</v>
      </c>
      <c r="B14613" s="203">
        <v>39.31</v>
      </c>
      <c r="D14613" s="53" t="s">
        <v>21931</v>
      </c>
      <c r="E14613" s="55" t="s">
        <v>21932</v>
      </c>
      <c r="F14613" s="53" t="s">
        <v>83</v>
      </c>
    </row>
    <row r="14614" spans="1:6" x14ac:dyDescent="0.2">
      <c r="A14614" s="202" t="s">
        <v>23696</v>
      </c>
      <c r="B14614" s="203">
        <v>45.71</v>
      </c>
      <c r="D14614" s="53" t="s">
        <v>21933</v>
      </c>
      <c r="E14614" s="55" t="s">
        <v>21932</v>
      </c>
      <c r="F14614" s="53" t="s">
        <v>83</v>
      </c>
    </row>
    <row r="14615" spans="1:6" x14ac:dyDescent="0.2">
      <c r="A14615" s="202" t="s">
        <v>23698</v>
      </c>
      <c r="B14615" s="203">
        <v>42.72</v>
      </c>
      <c r="D14615" s="53" t="s">
        <v>21934</v>
      </c>
      <c r="E14615" s="55" t="s">
        <v>21935</v>
      </c>
      <c r="F14615" s="53" t="s">
        <v>83</v>
      </c>
    </row>
    <row r="14616" spans="1:6" x14ac:dyDescent="0.2">
      <c r="A14616" s="202" t="s">
        <v>23699</v>
      </c>
      <c r="B14616" s="203">
        <v>59.04</v>
      </c>
      <c r="D14616" s="53" t="s">
        <v>21936</v>
      </c>
      <c r="E14616" s="55" t="s">
        <v>21935</v>
      </c>
      <c r="F14616" s="53" t="s">
        <v>83</v>
      </c>
    </row>
    <row r="14617" spans="1:6" x14ac:dyDescent="0.2">
      <c r="A14617" s="202" t="s">
        <v>23701</v>
      </c>
      <c r="B14617" s="203">
        <v>56.05</v>
      </c>
      <c r="D14617" s="53" t="s">
        <v>21937</v>
      </c>
      <c r="E14617" s="55" t="s">
        <v>21938</v>
      </c>
      <c r="F14617" s="53" t="s">
        <v>83</v>
      </c>
    </row>
    <row r="14618" spans="1:6" x14ac:dyDescent="0.2">
      <c r="A14618" s="202" t="s">
        <v>23702</v>
      </c>
      <c r="B14618" s="203">
        <v>62.64</v>
      </c>
      <c r="D14618" s="53" t="s">
        <v>21939</v>
      </c>
      <c r="E14618" s="55" t="s">
        <v>21938</v>
      </c>
      <c r="F14618" s="53" t="s">
        <v>83</v>
      </c>
    </row>
    <row r="14619" spans="1:6" x14ac:dyDescent="0.2">
      <c r="A14619" s="202" t="s">
        <v>23704</v>
      </c>
      <c r="B14619" s="203">
        <v>59.65</v>
      </c>
      <c r="D14619" s="53" t="s">
        <v>21940</v>
      </c>
      <c r="E14619" s="55" t="s">
        <v>21941</v>
      </c>
      <c r="F14619" s="53" t="s">
        <v>83</v>
      </c>
    </row>
    <row r="14620" spans="1:6" x14ac:dyDescent="0.2">
      <c r="A14620" s="202" t="s">
        <v>23705</v>
      </c>
      <c r="B14620" s="203">
        <v>28.75</v>
      </c>
      <c r="D14620" s="53" t="s">
        <v>21942</v>
      </c>
      <c r="E14620" s="55" t="s">
        <v>21941</v>
      </c>
      <c r="F14620" s="53" t="s">
        <v>83</v>
      </c>
    </row>
    <row r="14621" spans="1:6" x14ac:dyDescent="0.2">
      <c r="A14621" s="202" t="s">
        <v>23707</v>
      </c>
      <c r="B14621" s="203">
        <v>25.76</v>
      </c>
      <c r="D14621" s="53" t="s">
        <v>21943</v>
      </c>
      <c r="E14621" s="55" t="s">
        <v>21944</v>
      </c>
      <c r="F14621" s="53" t="s">
        <v>83</v>
      </c>
    </row>
    <row r="14622" spans="1:6" x14ac:dyDescent="0.2">
      <c r="A14622" s="202" t="s">
        <v>23708</v>
      </c>
      <c r="B14622" s="203">
        <v>35.54</v>
      </c>
      <c r="D14622" s="53" t="s">
        <v>21945</v>
      </c>
      <c r="E14622" s="55" t="s">
        <v>21944</v>
      </c>
      <c r="F14622" s="53" t="s">
        <v>83</v>
      </c>
    </row>
    <row r="14623" spans="1:6" x14ac:dyDescent="0.2">
      <c r="A14623" s="202" t="s">
        <v>23710</v>
      </c>
      <c r="B14623" s="203">
        <v>32.549999999999997</v>
      </c>
      <c r="D14623" s="53" t="s">
        <v>21946</v>
      </c>
      <c r="E14623" s="55" t="s">
        <v>21947</v>
      </c>
      <c r="F14623" s="53" t="s">
        <v>83</v>
      </c>
    </row>
    <row r="14624" spans="1:6" x14ac:dyDescent="0.2">
      <c r="A14624" s="202" t="s">
        <v>23711</v>
      </c>
      <c r="B14624" s="203">
        <v>42.69</v>
      </c>
      <c r="D14624" s="53" t="s">
        <v>21948</v>
      </c>
      <c r="E14624" s="55" t="s">
        <v>21947</v>
      </c>
      <c r="F14624" s="53" t="s">
        <v>83</v>
      </c>
    </row>
    <row r="14625" spans="1:6" x14ac:dyDescent="0.2">
      <c r="A14625" s="202" t="s">
        <v>23713</v>
      </c>
      <c r="B14625" s="203">
        <v>39.700000000000003</v>
      </c>
      <c r="D14625" s="53" t="s">
        <v>21949</v>
      </c>
      <c r="E14625" s="55" t="s">
        <v>21950</v>
      </c>
      <c r="F14625" s="53" t="s">
        <v>83</v>
      </c>
    </row>
    <row r="14626" spans="1:6" x14ac:dyDescent="0.2">
      <c r="A14626" s="202" t="s">
        <v>23714</v>
      </c>
      <c r="B14626" s="203">
        <v>48.9</v>
      </c>
      <c r="D14626" s="53" t="s">
        <v>21951</v>
      </c>
      <c r="E14626" s="55" t="s">
        <v>21950</v>
      </c>
      <c r="F14626" s="53" t="s">
        <v>83</v>
      </c>
    </row>
    <row r="14627" spans="1:6" x14ac:dyDescent="0.2">
      <c r="A14627" s="202" t="s">
        <v>23716</v>
      </c>
      <c r="B14627" s="203">
        <v>45.91</v>
      </c>
      <c r="D14627" s="53" t="s">
        <v>21952</v>
      </c>
      <c r="E14627" s="55" t="s">
        <v>21953</v>
      </c>
      <c r="F14627" s="53" t="s">
        <v>83</v>
      </c>
    </row>
    <row r="14628" spans="1:6" x14ac:dyDescent="0.2">
      <c r="A14628" s="202" t="s">
        <v>23717</v>
      </c>
      <c r="B14628" s="203">
        <v>64.5</v>
      </c>
      <c r="D14628" s="53" t="s">
        <v>21954</v>
      </c>
      <c r="E14628" s="55" t="s">
        <v>21953</v>
      </c>
      <c r="F14628" s="53" t="s">
        <v>83</v>
      </c>
    </row>
    <row r="14629" spans="1:6" x14ac:dyDescent="0.2">
      <c r="A14629" s="202" t="s">
        <v>23719</v>
      </c>
      <c r="B14629" s="203">
        <v>61.51</v>
      </c>
      <c r="D14629" s="53" t="s">
        <v>21955</v>
      </c>
      <c r="E14629" s="55" t="s">
        <v>21956</v>
      </c>
      <c r="F14629" s="53" t="s">
        <v>83</v>
      </c>
    </row>
    <row r="14630" spans="1:6" x14ac:dyDescent="0.2">
      <c r="A14630" s="202" t="s">
        <v>23720</v>
      </c>
      <c r="B14630" s="203">
        <v>90.97</v>
      </c>
      <c r="D14630" s="53" t="s">
        <v>21957</v>
      </c>
      <c r="E14630" s="55" t="s">
        <v>21956</v>
      </c>
      <c r="F14630" s="53" t="s">
        <v>83</v>
      </c>
    </row>
    <row r="14631" spans="1:6" x14ac:dyDescent="0.2">
      <c r="A14631" s="202" t="s">
        <v>23722</v>
      </c>
      <c r="B14631" s="203">
        <v>87.98</v>
      </c>
      <c r="D14631" s="53" t="s">
        <v>21958</v>
      </c>
      <c r="E14631" s="55" t="s">
        <v>21959</v>
      </c>
      <c r="F14631" s="53" t="s">
        <v>83</v>
      </c>
    </row>
    <row r="14632" spans="1:6" x14ac:dyDescent="0.2">
      <c r="A14632" s="202" t="s">
        <v>23723</v>
      </c>
      <c r="B14632" s="203">
        <v>34.33</v>
      </c>
      <c r="D14632" s="53" t="s">
        <v>21960</v>
      </c>
      <c r="E14632" s="55" t="s">
        <v>21959</v>
      </c>
      <c r="F14632" s="53" t="s">
        <v>83</v>
      </c>
    </row>
    <row r="14633" spans="1:6" x14ac:dyDescent="0.2">
      <c r="A14633" s="202" t="s">
        <v>23725</v>
      </c>
      <c r="B14633" s="203">
        <v>31.34</v>
      </c>
      <c r="D14633" s="53" t="s">
        <v>21961</v>
      </c>
      <c r="E14633" s="55" t="s">
        <v>21962</v>
      </c>
      <c r="F14633" s="53" t="s">
        <v>83</v>
      </c>
    </row>
    <row r="14634" spans="1:6" x14ac:dyDescent="0.2">
      <c r="A14634" s="202" t="s">
        <v>23726</v>
      </c>
      <c r="B14634" s="203">
        <v>45.74</v>
      </c>
      <c r="D14634" s="53" t="s">
        <v>21963</v>
      </c>
      <c r="E14634" s="55" t="s">
        <v>21962</v>
      </c>
      <c r="F14634" s="53" t="s">
        <v>83</v>
      </c>
    </row>
    <row r="14635" spans="1:6" x14ac:dyDescent="0.2">
      <c r="A14635" s="202" t="s">
        <v>23728</v>
      </c>
      <c r="B14635" s="203">
        <v>42.74</v>
      </c>
      <c r="D14635" s="53" t="s">
        <v>21964</v>
      </c>
      <c r="E14635" s="55" t="s">
        <v>21965</v>
      </c>
      <c r="F14635" s="53" t="s">
        <v>83</v>
      </c>
    </row>
    <row r="14636" spans="1:6" x14ac:dyDescent="0.2">
      <c r="A14636" s="202" t="s">
        <v>23729</v>
      </c>
      <c r="B14636" s="203">
        <v>52.17</v>
      </c>
      <c r="D14636" s="53" t="s">
        <v>21966</v>
      </c>
      <c r="E14636" s="55" t="s">
        <v>21965</v>
      </c>
      <c r="F14636" s="53" t="s">
        <v>83</v>
      </c>
    </row>
    <row r="14637" spans="1:6" x14ac:dyDescent="0.2">
      <c r="A14637" s="202" t="s">
        <v>23731</v>
      </c>
      <c r="B14637" s="203">
        <v>49.18</v>
      </c>
      <c r="D14637" s="53" t="s">
        <v>21967</v>
      </c>
      <c r="E14637" s="55" t="s">
        <v>21968</v>
      </c>
      <c r="F14637" s="53" t="s">
        <v>83</v>
      </c>
    </row>
    <row r="14638" spans="1:6" x14ac:dyDescent="0.2">
      <c r="A14638" s="202" t="s">
        <v>23732</v>
      </c>
      <c r="B14638" s="203">
        <v>62.08</v>
      </c>
      <c r="D14638" s="53" t="s">
        <v>21969</v>
      </c>
      <c r="E14638" s="55" t="s">
        <v>21968</v>
      </c>
      <c r="F14638" s="53" t="s">
        <v>83</v>
      </c>
    </row>
    <row r="14639" spans="1:6" x14ac:dyDescent="0.2">
      <c r="A14639" s="202" t="s">
        <v>23734</v>
      </c>
      <c r="B14639" s="203">
        <v>59.08</v>
      </c>
      <c r="D14639" s="53" t="s">
        <v>21970</v>
      </c>
      <c r="E14639" s="55" t="s">
        <v>21971</v>
      </c>
      <c r="F14639" s="53" t="s">
        <v>83</v>
      </c>
    </row>
    <row r="14640" spans="1:6" x14ac:dyDescent="0.2">
      <c r="A14640" s="202" t="s">
        <v>23735</v>
      </c>
      <c r="B14640" s="203">
        <v>120.47</v>
      </c>
      <c r="D14640" s="53" t="s">
        <v>21972</v>
      </c>
      <c r="E14640" s="55" t="s">
        <v>21971</v>
      </c>
      <c r="F14640" s="53" t="s">
        <v>83</v>
      </c>
    </row>
    <row r="14641" spans="1:6" x14ac:dyDescent="0.2">
      <c r="A14641" s="202" t="s">
        <v>23737</v>
      </c>
      <c r="B14641" s="203">
        <v>117.47</v>
      </c>
      <c r="D14641" s="53" t="s">
        <v>21973</v>
      </c>
      <c r="E14641" s="55" t="s">
        <v>21974</v>
      </c>
      <c r="F14641" s="53" t="s">
        <v>83</v>
      </c>
    </row>
    <row r="14642" spans="1:6" x14ac:dyDescent="0.2">
      <c r="A14642" s="202" t="s">
        <v>23738</v>
      </c>
      <c r="B14642" s="203">
        <v>37.42</v>
      </c>
      <c r="D14642" s="53" t="s">
        <v>21975</v>
      </c>
      <c r="E14642" s="55" t="s">
        <v>21974</v>
      </c>
      <c r="F14642" s="53" t="s">
        <v>83</v>
      </c>
    </row>
    <row r="14643" spans="1:6" x14ac:dyDescent="0.2">
      <c r="A14643" s="202" t="s">
        <v>23740</v>
      </c>
      <c r="B14643" s="203">
        <v>34.43</v>
      </c>
      <c r="D14643" s="53" t="s">
        <v>21976</v>
      </c>
      <c r="E14643" s="55" t="s">
        <v>21977</v>
      </c>
      <c r="F14643" s="53" t="s">
        <v>83</v>
      </c>
    </row>
    <row r="14644" spans="1:6" x14ac:dyDescent="0.2">
      <c r="A14644" s="202" t="s">
        <v>23741</v>
      </c>
      <c r="B14644" s="203">
        <v>50.72</v>
      </c>
      <c r="D14644" s="53" t="s">
        <v>21978</v>
      </c>
      <c r="E14644" s="55" t="s">
        <v>21977</v>
      </c>
      <c r="F14644" s="53" t="s">
        <v>83</v>
      </c>
    </row>
    <row r="14645" spans="1:6" x14ac:dyDescent="0.2">
      <c r="A14645" s="202" t="s">
        <v>23743</v>
      </c>
      <c r="B14645" s="203">
        <v>47.73</v>
      </c>
      <c r="D14645" s="53" t="s">
        <v>21979</v>
      </c>
      <c r="E14645" s="55" t="s">
        <v>21980</v>
      </c>
      <c r="F14645" s="53" t="s">
        <v>83</v>
      </c>
    </row>
    <row r="14646" spans="1:6" x14ac:dyDescent="0.2">
      <c r="A14646" s="202" t="s">
        <v>23744</v>
      </c>
      <c r="B14646" s="203">
        <v>57.61</v>
      </c>
      <c r="D14646" s="53" t="s">
        <v>21981</v>
      </c>
      <c r="E14646" s="55" t="s">
        <v>21980</v>
      </c>
      <c r="F14646" s="53" t="s">
        <v>83</v>
      </c>
    </row>
    <row r="14647" spans="1:6" x14ac:dyDescent="0.2">
      <c r="A14647" s="202" t="s">
        <v>23746</v>
      </c>
      <c r="B14647" s="203">
        <v>54.62</v>
      </c>
      <c r="D14647" s="53" t="s">
        <v>21982</v>
      </c>
      <c r="E14647" s="55" t="s">
        <v>21983</v>
      </c>
      <c r="F14647" s="53" t="s">
        <v>83</v>
      </c>
    </row>
    <row r="14648" spans="1:6" x14ac:dyDescent="0.2">
      <c r="A14648" s="202" t="s">
        <v>23747</v>
      </c>
      <c r="B14648" s="203">
        <v>69.900000000000006</v>
      </c>
      <c r="D14648" s="53" t="s">
        <v>21984</v>
      </c>
      <c r="E14648" s="55" t="s">
        <v>21983</v>
      </c>
      <c r="F14648" s="53" t="s">
        <v>83</v>
      </c>
    </row>
    <row r="14649" spans="1:6" x14ac:dyDescent="0.2">
      <c r="A14649" s="202" t="s">
        <v>23749</v>
      </c>
      <c r="B14649" s="203">
        <v>66.91</v>
      </c>
      <c r="D14649" s="53" t="s">
        <v>21985</v>
      </c>
      <c r="E14649" s="55" t="s">
        <v>21986</v>
      </c>
      <c r="F14649" s="53" t="s">
        <v>83</v>
      </c>
    </row>
    <row r="14650" spans="1:6" x14ac:dyDescent="0.2">
      <c r="A14650" s="202" t="s">
        <v>23750</v>
      </c>
      <c r="B14650" s="203">
        <v>98.18</v>
      </c>
      <c r="D14650" s="53" t="s">
        <v>21987</v>
      </c>
      <c r="E14650" s="55" t="s">
        <v>21986</v>
      </c>
      <c r="F14650" s="53" t="s">
        <v>83</v>
      </c>
    </row>
    <row r="14651" spans="1:6" x14ac:dyDescent="0.2">
      <c r="A14651" s="202" t="s">
        <v>23752</v>
      </c>
      <c r="B14651" s="203">
        <v>95.19</v>
      </c>
      <c r="D14651" s="53" t="s">
        <v>21988</v>
      </c>
      <c r="E14651" s="55" t="s">
        <v>21989</v>
      </c>
      <c r="F14651" s="53" t="s">
        <v>83</v>
      </c>
    </row>
    <row r="14652" spans="1:6" x14ac:dyDescent="0.2">
      <c r="A14652" s="202" t="s">
        <v>23753</v>
      </c>
      <c r="B14652" s="203">
        <v>29.46</v>
      </c>
      <c r="D14652" s="53" t="s">
        <v>21990</v>
      </c>
      <c r="E14652" s="55" t="s">
        <v>21989</v>
      </c>
      <c r="F14652" s="53" t="s">
        <v>83</v>
      </c>
    </row>
    <row r="14653" spans="1:6" x14ac:dyDescent="0.2">
      <c r="A14653" s="202" t="s">
        <v>23755</v>
      </c>
      <c r="B14653" s="203">
        <v>26.46</v>
      </c>
      <c r="D14653" s="53" t="s">
        <v>21991</v>
      </c>
      <c r="E14653" s="55" t="s">
        <v>21992</v>
      </c>
      <c r="F14653" s="53" t="s">
        <v>83</v>
      </c>
    </row>
    <row r="14654" spans="1:6" x14ac:dyDescent="0.2">
      <c r="A14654" s="202" t="s">
        <v>23756</v>
      </c>
      <c r="B14654" s="203">
        <v>31.9</v>
      </c>
      <c r="D14654" s="53" t="s">
        <v>21993</v>
      </c>
      <c r="E14654" s="55" t="s">
        <v>21992</v>
      </c>
      <c r="F14654" s="53" t="s">
        <v>83</v>
      </c>
    </row>
    <row r="14655" spans="1:6" x14ac:dyDescent="0.2">
      <c r="A14655" s="202" t="s">
        <v>23758</v>
      </c>
      <c r="B14655" s="203">
        <v>28.91</v>
      </c>
      <c r="D14655" s="53" t="s">
        <v>21994</v>
      </c>
      <c r="E14655" s="55" t="s">
        <v>21995</v>
      </c>
      <c r="F14655" s="53" t="s">
        <v>83</v>
      </c>
    </row>
    <row r="14656" spans="1:6" x14ac:dyDescent="0.2">
      <c r="A14656" s="202" t="s">
        <v>23759</v>
      </c>
      <c r="B14656" s="203">
        <v>34.119999999999997</v>
      </c>
      <c r="D14656" s="53" t="s">
        <v>21996</v>
      </c>
      <c r="E14656" s="55" t="s">
        <v>21995</v>
      </c>
      <c r="F14656" s="53" t="s">
        <v>83</v>
      </c>
    </row>
    <row r="14657" spans="1:6" x14ac:dyDescent="0.2">
      <c r="A14657" s="202" t="s">
        <v>23761</v>
      </c>
      <c r="B14657" s="203">
        <v>31.13</v>
      </c>
      <c r="D14657" s="53" t="s">
        <v>21997</v>
      </c>
      <c r="E14657" s="55" t="s">
        <v>21998</v>
      </c>
      <c r="F14657" s="53" t="s">
        <v>83</v>
      </c>
    </row>
    <row r="14658" spans="1:6" x14ac:dyDescent="0.2">
      <c r="A14658" s="202" t="s">
        <v>23762</v>
      </c>
      <c r="B14658" s="203">
        <v>36.43</v>
      </c>
      <c r="D14658" s="53" t="s">
        <v>21999</v>
      </c>
      <c r="E14658" s="55" t="s">
        <v>21998</v>
      </c>
      <c r="F14658" s="53" t="s">
        <v>83</v>
      </c>
    </row>
    <row r="14659" spans="1:6" x14ac:dyDescent="0.2">
      <c r="A14659" s="202" t="s">
        <v>23764</v>
      </c>
      <c r="B14659" s="203">
        <v>33.43</v>
      </c>
      <c r="D14659" s="53" t="s">
        <v>22000</v>
      </c>
      <c r="E14659" s="55" t="s">
        <v>22001</v>
      </c>
      <c r="F14659" s="53" t="s">
        <v>83</v>
      </c>
    </row>
    <row r="14660" spans="1:6" x14ac:dyDescent="0.2">
      <c r="A14660" s="202" t="s">
        <v>23765</v>
      </c>
      <c r="B14660" s="203">
        <v>41.02</v>
      </c>
      <c r="D14660" s="53" t="s">
        <v>22002</v>
      </c>
      <c r="E14660" s="55" t="s">
        <v>22001</v>
      </c>
      <c r="F14660" s="53" t="s">
        <v>83</v>
      </c>
    </row>
    <row r="14661" spans="1:6" x14ac:dyDescent="0.2">
      <c r="A14661" s="202" t="s">
        <v>23767</v>
      </c>
      <c r="B14661" s="203">
        <v>38.020000000000003</v>
      </c>
      <c r="D14661" s="53" t="s">
        <v>22003</v>
      </c>
      <c r="E14661" s="55" t="s">
        <v>22004</v>
      </c>
      <c r="F14661" s="53" t="s">
        <v>83</v>
      </c>
    </row>
    <row r="14662" spans="1:6" x14ac:dyDescent="0.2">
      <c r="A14662" s="202" t="s">
        <v>23768</v>
      </c>
      <c r="B14662" s="203">
        <v>45.52</v>
      </c>
      <c r="D14662" s="53" t="s">
        <v>22005</v>
      </c>
      <c r="E14662" s="55" t="s">
        <v>22004</v>
      </c>
      <c r="F14662" s="53" t="s">
        <v>83</v>
      </c>
    </row>
    <row r="14663" spans="1:6" x14ac:dyDescent="0.2">
      <c r="A14663" s="202" t="s">
        <v>23770</v>
      </c>
      <c r="B14663" s="203">
        <v>42.52</v>
      </c>
      <c r="D14663" s="53" t="s">
        <v>22006</v>
      </c>
      <c r="E14663" s="55" t="s">
        <v>22007</v>
      </c>
      <c r="F14663" s="53" t="s">
        <v>83</v>
      </c>
    </row>
    <row r="14664" spans="1:6" x14ac:dyDescent="0.2">
      <c r="A14664" s="202" t="s">
        <v>23771</v>
      </c>
      <c r="B14664" s="203">
        <v>31.29</v>
      </c>
      <c r="D14664" s="53" t="s">
        <v>22008</v>
      </c>
      <c r="E14664" s="55" t="s">
        <v>22007</v>
      </c>
      <c r="F14664" s="53" t="s">
        <v>83</v>
      </c>
    </row>
    <row r="14665" spans="1:6" x14ac:dyDescent="0.2">
      <c r="A14665" s="202" t="s">
        <v>23773</v>
      </c>
      <c r="B14665" s="203">
        <v>28.29</v>
      </c>
      <c r="D14665" s="53" t="s">
        <v>22009</v>
      </c>
      <c r="E14665" s="55" t="s">
        <v>22010</v>
      </c>
      <c r="F14665" s="53" t="s">
        <v>83</v>
      </c>
    </row>
    <row r="14666" spans="1:6" x14ac:dyDescent="0.2">
      <c r="A14666" s="202" t="s">
        <v>23774</v>
      </c>
      <c r="B14666" s="203">
        <v>37.03</v>
      </c>
      <c r="D14666" s="53" t="s">
        <v>22011</v>
      </c>
      <c r="E14666" s="55" t="s">
        <v>22010</v>
      </c>
      <c r="F14666" s="53" t="s">
        <v>83</v>
      </c>
    </row>
    <row r="14667" spans="1:6" x14ac:dyDescent="0.2">
      <c r="A14667" s="202" t="s">
        <v>23776</v>
      </c>
      <c r="B14667" s="203">
        <v>34.04</v>
      </c>
      <c r="D14667" s="53" t="s">
        <v>22012</v>
      </c>
      <c r="E14667" s="55" t="s">
        <v>22013</v>
      </c>
      <c r="F14667" s="53" t="s">
        <v>83</v>
      </c>
    </row>
    <row r="14668" spans="1:6" x14ac:dyDescent="0.2">
      <c r="A14668" s="202" t="s">
        <v>23777</v>
      </c>
      <c r="B14668" s="203">
        <v>39.65</v>
      </c>
      <c r="D14668" s="53" t="s">
        <v>22014</v>
      </c>
      <c r="E14668" s="55" t="s">
        <v>22013</v>
      </c>
      <c r="F14668" s="53" t="s">
        <v>83</v>
      </c>
    </row>
    <row r="14669" spans="1:6" x14ac:dyDescent="0.2">
      <c r="A14669" s="202" t="s">
        <v>23779</v>
      </c>
      <c r="B14669" s="203">
        <v>36.65</v>
      </c>
      <c r="D14669" s="53" t="s">
        <v>22015</v>
      </c>
      <c r="E14669" s="55" t="s">
        <v>22016</v>
      </c>
      <c r="F14669" s="53" t="s">
        <v>83</v>
      </c>
    </row>
    <row r="14670" spans="1:6" x14ac:dyDescent="0.2">
      <c r="A14670" s="202" t="s">
        <v>23780</v>
      </c>
      <c r="B14670" s="203">
        <v>43.93</v>
      </c>
      <c r="D14670" s="53" t="s">
        <v>22017</v>
      </c>
      <c r="E14670" s="55" t="s">
        <v>22016</v>
      </c>
      <c r="F14670" s="53" t="s">
        <v>83</v>
      </c>
    </row>
    <row r="14671" spans="1:6" x14ac:dyDescent="0.2">
      <c r="A14671" s="202" t="s">
        <v>23782</v>
      </c>
      <c r="B14671" s="203">
        <v>40.93</v>
      </c>
      <c r="D14671" s="53" t="s">
        <v>22018</v>
      </c>
      <c r="E14671" s="55" t="s">
        <v>22019</v>
      </c>
      <c r="F14671" s="53" t="s">
        <v>83</v>
      </c>
    </row>
    <row r="14672" spans="1:6" x14ac:dyDescent="0.2">
      <c r="A14672" s="202" t="s">
        <v>23783</v>
      </c>
      <c r="B14672" s="203">
        <v>48.4</v>
      </c>
      <c r="D14672" s="53" t="s">
        <v>22020</v>
      </c>
      <c r="E14672" s="55" t="s">
        <v>22019</v>
      </c>
      <c r="F14672" s="53" t="s">
        <v>83</v>
      </c>
    </row>
    <row r="14673" spans="1:6" x14ac:dyDescent="0.2">
      <c r="A14673" s="202" t="s">
        <v>23785</v>
      </c>
      <c r="B14673" s="203">
        <v>45.41</v>
      </c>
      <c r="D14673" s="53" t="s">
        <v>22021</v>
      </c>
      <c r="E14673" s="55" t="s">
        <v>22022</v>
      </c>
      <c r="F14673" s="53" t="s">
        <v>83</v>
      </c>
    </row>
    <row r="14674" spans="1:6" x14ac:dyDescent="0.2">
      <c r="A14674" s="202" t="s">
        <v>23786</v>
      </c>
      <c r="B14674" s="203">
        <v>38.090000000000003</v>
      </c>
      <c r="D14674" s="53" t="s">
        <v>22023</v>
      </c>
      <c r="E14674" s="55" t="s">
        <v>22022</v>
      </c>
      <c r="F14674" s="53" t="s">
        <v>83</v>
      </c>
    </row>
    <row r="14675" spans="1:6" x14ac:dyDescent="0.2">
      <c r="A14675" s="202" t="s">
        <v>23788</v>
      </c>
      <c r="B14675" s="203">
        <v>35.090000000000003</v>
      </c>
      <c r="D14675" s="53" t="s">
        <v>22024</v>
      </c>
      <c r="E14675" s="55" t="s">
        <v>22025</v>
      </c>
      <c r="F14675" s="53" t="s">
        <v>83</v>
      </c>
    </row>
    <row r="14676" spans="1:6" x14ac:dyDescent="0.2">
      <c r="A14676" s="202" t="s">
        <v>23789</v>
      </c>
      <c r="B14676" s="203">
        <v>40.53</v>
      </c>
      <c r="D14676" s="53" t="s">
        <v>22026</v>
      </c>
      <c r="E14676" s="55" t="s">
        <v>22025</v>
      </c>
      <c r="F14676" s="53" t="s">
        <v>83</v>
      </c>
    </row>
    <row r="14677" spans="1:6" x14ac:dyDescent="0.2">
      <c r="A14677" s="202" t="s">
        <v>23791</v>
      </c>
      <c r="B14677" s="203">
        <v>37.53</v>
      </c>
      <c r="D14677" s="53" t="s">
        <v>22027</v>
      </c>
      <c r="E14677" s="55" t="s">
        <v>22028</v>
      </c>
      <c r="F14677" s="53" t="s">
        <v>83</v>
      </c>
    </row>
    <row r="14678" spans="1:6" x14ac:dyDescent="0.2">
      <c r="A14678" s="202" t="s">
        <v>23792</v>
      </c>
      <c r="B14678" s="203">
        <v>43.14</v>
      </c>
      <c r="D14678" s="53" t="s">
        <v>22029</v>
      </c>
      <c r="E14678" s="55" t="s">
        <v>22028</v>
      </c>
      <c r="F14678" s="53" t="s">
        <v>83</v>
      </c>
    </row>
    <row r="14679" spans="1:6" x14ac:dyDescent="0.2">
      <c r="A14679" s="202" t="s">
        <v>23794</v>
      </c>
      <c r="B14679" s="203">
        <v>40.14</v>
      </c>
      <c r="D14679" s="53" t="s">
        <v>22030</v>
      </c>
      <c r="E14679" s="55" t="s">
        <v>22031</v>
      </c>
      <c r="F14679" s="53" t="s">
        <v>83</v>
      </c>
    </row>
    <row r="14680" spans="1:6" x14ac:dyDescent="0.2">
      <c r="A14680" s="202" t="s">
        <v>23795</v>
      </c>
      <c r="B14680" s="203">
        <v>47.13</v>
      </c>
      <c r="D14680" s="53" t="s">
        <v>22032</v>
      </c>
      <c r="E14680" s="55" t="s">
        <v>22031</v>
      </c>
      <c r="F14680" s="53" t="s">
        <v>83</v>
      </c>
    </row>
    <row r="14681" spans="1:6" x14ac:dyDescent="0.2">
      <c r="A14681" s="202" t="s">
        <v>23797</v>
      </c>
      <c r="B14681" s="203">
        <v>44.13</v>
      </c>
      <c r="D14681" s="53" t="s">
        <v>22033</v>
      </c>
      <c r="E14681" s="55" t="s">
        <v>22034</v>
      </c>
      <c r="F14681" s="53" t="s">
        <v>83</v>
      </c>
    </row>
    <row r="14682" spans="1:6" x14ac:dyDescent="0.2">
      <c r="A14682" s="202" t="s">
        <v>23798</v>
      </c>
      <c r="B14682" s="203">
        <v>51.6</v>
      </c>
      <c r="D14682" s="53" t="s">
        <v>22035</v>
      </c>
      <c r="E14682" s="55" t="s">
        <v>22034</v>
      </c>
      <c r="F14682" s="53" t="s">
        <v>83</v>
      </c>
    </row>
    <row r="14683" spans="1:6" x14ac:dyDescent="0.2">
      <c r="A14683" s="202" t="s">
        <v>23800</v>
      </c>
      <c r="B14683" s="203">
        <v>48.61</v>
      </c>
      <c r="D14683" s="53" t="s">
        <v>22036</v>
      </c>
      <c r="E14683" s="55" t="s">
        <v>22037</v>
      </c>
      <c r="F14683" s="53" t="s">
        <v>83</v>
      </c>
    </row>
    <row r="14684" spans="1:6" x14ac:dyDescent="0.2">
      <c r="A14684" s="202" t="s">
        <v>23801</v>
      </c>
      <c r="B14684" s="203">
        <v>29.71</v>
      </c>
      <c r="D14684" s="53" t="s">
        <v>22038</v>
      </c>
      <c r="E14684" s="55" t="s">
        <v>22037</v>
      </c>
      <c r="F14684" s="53" t="s">
        <v>83</v>
      </c>
    </row>
    <row r="14685" spans="1:6" x14ac:dyDescent="0.2">
      <c r="A14685" s="202" t="s">
        <v>23803</v>
      </c>
      <c r="B14685" s="203">
        <v>26.72</v>
      </c>
      <c r="D14685" s="53" t="s">
        <v>22039</v>
      </c>
      <c r="E14685" s="55" t="s">
        <v>22040</v>
      </c>
      <c r="F14685" s="53" t="s">
        <v>83</v>
      </c>
    </row>
    <row r="14686" spans="1:6" x14ac:dyDescent="0.2">
      <c r="A14686" s="202" t="s">
        <v>23804</v>
      </c>
      <c r="B14686" s="203">
        <v>32.25</v>
      </c>
      <c r="D14686" s="53" t="s">
        <v>22041</v>
      </c>
      <c r="E14686" s="55" t="s">
        <v>22040</v>
      </c>
      <c r="F14686" s="53" t="s">
        <v>83</v>
      </c>
    </row>
    <row r="14687" spans="1:6" x14ac:dyDescent="0.2">
      <c r="A14687" s="202" t="s">
        <v>23806</v>
      </c>
      <c r="B14687" s="203">
        <v>29.26</v>
      </c>
      <c r="D14687" s="53" t="s">
        <v>22042</v>
      </c>
      <c r="E14687" s="55" t="s">
        <v>22043</v>
      </c>
      <c r="F14687" s="53" t="s">
        <v>83</v>
      </c>
    </row>
    <row r="14688" spans="1:6" x14ac:dyDescent="0.2">
      <c r="A14688" s="202" t="s">
        <v>23807</v>
      </c>
      <c r="B14688" s="203">
        <v>34.549999999999997</v>
      </c>
      <c r="D14688" s="53" t="s">
        <v>22044</v>
      </c>
      <c r="E14688" s="55" t="s">
        <v>22043</v>
      </c>
      <c r="F14688" s="53" t="s">
        <v>83</v>
      </c>
    </row>
    <row r="14689" spans="1:6" x14ac:dyDescent="0.2">
      <c r="A14689" s="202" t="s">
        <v>23809</v>
      </c>
      <c r="B14689" s="203">
        <v>31.56</v>
      </c>
      <c r="D14689" s="53" t="s">
        <v>22045</v>
      </c>
      <c r="E14689" s="55" t="s">
        <v>22046</v>
      </c>
      <c r="F14689" s="53" t="s">
        <v>83</v>
      </c>
    </row>
    <row r="14690" spans="1:6" x14ac:dyDescent="0.2">
      <c r="A14690" s="202" t="s">
        <v>23810</v>
      </c>
      <c r="B14690" s="203">
        <v>36.94</v>
      </c>
      <c r="D14690" s="53" t="s">
        <v>22047</v>
      </c>
      <c r="E14690" s="55" t="s">
        <v>22046</v>
      </c>
      <c r="F14690" s="53" t="s">
        <v>83</v>
      </c>
    </row>
    <row r="14691" spans="1:6" x14ac:dyDescent="0.2">
      <c r="A14691" s="202" t="s">
        <v>23812</v>
      </c>
      <c r="B14691" s="203">
        <v>33.950000000000003</v>
      </c>
      <c r="D14691" s="53" t="s">
        <v>22048</v>
      </c>
      <c r="E14691" s="55" t="s">
        <v>22049</v>
      </c>
      <c r="F14691" s="53" t="s">
        <v>83</v>
      </c>
    </row>
    <row r="14692" spans="1:6" x14ac:dyDescent="0.2">
      <c r="A14692" s="202" t="s">
        <v>23813</v>
      </c>
      <c r="B14692" s="203">
        <v>41.52</v>
      </c>
      <c r="D14692" s="53" t="s">
        <v>22050</v>
      </c>
      <c r="E14692" s="55" t="s">
        <v>22049</v>
      </c>
      <c r="F14692" s="53" t="s">
        <v>83</v>
      </c>
    </row>
    <row r="14693" spans="1:6" x14ac:dyDescent="0.2">
      <c r="A14693" s="202" t="s">
        <v>23815</v>
      </c>
      <c r="B14693" s="203">
        <v>38.53</v>
      </c>
      <c r="D14693" s="53" t="s">
        <v>22051</v>
      </c>
      <c r="E14693" s="55" t="s">
        <v>22052</v>
      </c>
      <c r="F14693" s="53" t="s">
        <v>83</v>
      </c>
    </row>
    <row r="14694" spans="1:6" x14ac:dyDescent="0.2">
      <c r="A14694" s="202" t="s">
        <v>23816</v>
      </c>
      <c r="B14694" s="203">
        <v>46.37</v>
      </c>
      <c r="D14694" s="53" t="s">
        <v>22053</v>
      </c>
      <c r="E14694" s="55" t="s">
        <v>22052</v>
      </c>
      <c r="F14694" s="53" t="s">
        <v>83</v>
      </c>
    </row>
    <row r="14695" spans="1:6" x14ac:dyDescent="0.2">
      <c r="A14695" s="202" t="s">
        <v>23818</v>
      </c>
      <c r="B14695" s="203">
        <v>43.38</v>
      </c>
      <c r="D14695" s="53" t="s">
        <v>22054</v>
      </c>
      <c r="E14695" s="55" t="s">
        <v>22055</v>
      </c>
      <c r="F14695" s="53" t="s">
        <v>83</v>
      </c>
    </row>
    <row r="14696" spans="1:6" x14ac:dyDescent="0.2">
      <c r="A14696" s="202" t="s">
        <v>23819</v>
      </c>
      <c r="B14696" s="203">
        <v>31.29</v>
      </c>
      <c r="D14696" s="53" t="s">
        <v>22056</v>
      </c>
      <c r="E14696" s="55" t="s">
        <v>22055</v>
      </c>
      <c r="F14696" s="53" t="s">
        <v>83</v>
      </c>
    </row>
    <row r="14697" spans="1:6" x14ac:dyDescent="0.2">
      <c r="A14697" s="202" t="s">
        <v>23821</v>
      </c>
      <c r="B14697" s="203">
        <v>28.29</v>
      </c>
      <c r="D14697" s="53" t="s">
        <v>22057</v>
      </c>
      <c r="E14697" s="55" t="s">
        <v>22058</v>
      </c>
      <c r="F14697" s="53" t="s">
        <v>83</v>
      </c>
    </row>
    <row r="14698" spans="1:6" x14ac:dyDescent="0.2">
      <c r="A14698" s="202" t="s">
        <v>23822</v>
      </c>
      <c r="B14698" s="203">
        <v>37.03</v>
      </c>
      <c r="D14698" s="53" t="s">
        <v>22059</v>
      </c>
      <c r="E14698" s="55" t="s">
        <v>22058</v>
      </c>
      <c r="F14698" s="53" t="s">
        <v>83</v>
      </c>
    </row>
    <row r="14699" spans="1:6" x14ac:dyDescent="0.2">
      <c r="A14699" s="202" t="s">
        <v>23824</v>
      </c>
      <c r="B14699" s="203">
        <v>34.04</v>
      </c>
      <c r="D14699" s="53" t="s">
        <v>22060</v>
      </c>
      <c r="E14699" s="55" t="s">
        <v>22061</v>
      </c>
      <c r="F14699" s="53" t="s">
        <v>83</v>
      </c>
    </row>
    <row r="14700" spans="1:6" x14ac:dyDescent="0.2">
      <c r="A14700" s="202" t="s">
        <v>23825</v>
      </c>
      <c r="B14700" s="203">
        <v>39.65</v>
      </c>
      <c r="D14700" s="53" t="s">
        <v>22062</v>
      </c>
      <c r="E14700" s="55" t="s">
        <v>22061</v>
      </c>
      <c r="F14700" s="53" t="s">
        <v>83</v>
      </c>
    </row>
    <row r="14701" spans="1:6" x14ac:dyDescent="0.2">
      <c r="A14701" s="202" t="s">
        <v>23827</v>
      </c>
      <c r="B14701" s="203">
        <v>36.65</v>
      </c>
      <c r="D14701" s="53" t="s">
        <v>22063</v>
      </c>
      <c r="E14701" s="55" t="s">
        <v>22064</v>
      </c>
      <c r="F14701" s="53" t="s">
        <v>83</v>
      </c>
    </row>
    <row r="14702" spans="1:6" x14ac:dyDescent="0.2">
      <c r="A14702" s="202" t="s">
        <v>23828</v>
      </c>
      <c r="B14702" s="203">
        <v>43.75</v>
      </c>
      <c r="D14702" s="53" t="s">
        <v>22065</v>
      </c>
      <c r="E14702" s="55" t="s">
        <v>22064</v>
      </c>
      <c r="F14702" s="53" t="s">
        <v>83</v>
      </c>
    </row>
    <row r="14703" spans="1:6" x14ac:dyDescent="0.2">
      <c r="A14703" s="202" t="s">
        <v>23830</v>
      </c>
      <c r="B14703" s="203">
        <v>40.75</v>
      </c>
      <c r="D14703" s="53" t="s">
        <v>22066</v>
      </c>
      <c r="E14703" s="55" t="s">
        <v>22067</v>
      </c>
      <c r="F14703" s="53" t="s">
        <v>83</v>
      </c>
    </row>
    <row r="14704" spans="1:6" x14ac:dyDescent="0.2">
      <c r="A14704" s="202" t="s">
        <v>23831</v>
      </c>
      <c r="B14704" s="203">
        <v>48.4</v>
      </c>
      <c r="D14704" s="53" t="s">
        <v>22068</v>
      </c>
      <c r="E14704" s="55" t="s">
        <v>22067</v>
      </c>
      <c r="F14704" s="53" t="s">
        <v>83</v>
      </c>
    </row>
    <row r="14705" spans="1:6" x14ac:dyDescent="0.2">
      <c r="A14705" s="202" t="s">
        <v>23833</v>
      </c>
      <c r="B14705" s="203">
        <v>45.41</v>
      </c>
      <c r="D14705" s="53" t="s">
        <v>22069</v>
      </c>
      <c r="E14705" s="55" t="s">
        <v>22070</v>
      </c>
      <c r="F14705" s="53" t="s">
        <v>83</v>
      </c>
    </row>
    <row r="14706" spans="1:6" x14ac:dyDescent="0.2">
      <c r="A14706" s="202" t="s">
        <v>23834</v>
      </c>
      <c r="B14706" s="203">
        <v>38.659999999999997</v>
      </c>
      <c r="D14706" s="53" t="s">
        <v>22071</v>
      </c>
      <c r="E14706" s="55" t="s">
        <v>22070</v>
      </c>
      <c r="F14706" s="53" t="s">
        <v>83</v>
      </c>
    </row>
    <row r="14707" spans="1:6" x14ac:dyDescent="0.2">
      <c r="A14707" s="202" t="s">
        <v>23836</v>
      </c>
      <c r="B14707" s="203">
        <v>35.67</v>
      </c>
      <c r="D14707" s="53" t="s">
        <v>22072</v>
      </c>
      <c r="E14707" s="55" t="s">
        <v>22073</v>
      </c>
      <c r="F14707" s="53" t="s">
        <v>83</v>
      </c>
    </row>
    <row r="14708" spans="1:6" x14ac:dyDescent="0.2">
      <c r="A14708" s="202" t="s">
        <v>23837</v>
      </c>
      <c r="B14708" s="203">
        <v>41.19</v>
      </c>
      <c r="D14708" s="53" t="s">
        <v>22074</v>
      </c>
      <c r="E14708" s="55" t="s">
        <v>22073</v>
      </c>
      <c r="F14708" s="53" t="s">
        <v>83</v>
      </c>
    </row>
    <row r="14709" spans="1:6" x14ac:dyDescent="0.2">
      <c r="A14709" s="202" t="s">
        <v>23839</v>
      </c>
      <c r="B14709" s="203">
        <v>38.200000000000003</v>
      </c>
      <c r="D14709" s="53" t="s">
        <v>22075</v>
      </c>
      <c r="E14709" s="55" t="s">
        <v>22076</v>
      </c>
      <c r="F14709" s="53" t="s">
        <v>83</v>
      </c>
    </row>
    <row r="14710" spans="1:6" x14ac:dyDescent="0.2">
      <c r="A14710" s="202" t="s">
        <v>23840</v>
      </c>
      <c r="B14710" s="203">
        <v>43.9</v>
      </c>
      <c r="D14710" s="53" t="s">
        <v>22077</v>
      </c>
      <c r="E14710" s="55" t="s">
        <v>22076</v>
      </c>
      <c r="F14710" s="53" t="s">
        <v>83</v>
      </c>
    </row>
    <row r="14711" spans="1:6" x14ac:dyDescent="0.2">
      <c r="A14711" s="202" t="s">
        <v>23842</v>
      </c>
      <c r="B14711" s="203">
        <v>40.909999999999997</v>
      </c>
      <c r="D14711" s="53" t="s">
        <v>22078</v>
      </c>
      <c r="E14711" s="55" t="s">
        <v>22079</v>
      </c>
      <c r="F14711" s="53" t="s">
        <v>83</v>
      </c>
    </row>
    <row r="14712" spans="1:6" x14ac:dyDescent="0.2">
      <c r="A14712" s="202" t="s">
        <v>23843</v>
      </c>
      <c r="B14712" s="203">
        <v>43.81</v>
      </c>
      <c r="D14712" s="53" t="s">
        <v>22080</v>
      </c>
      <c r="E14712" s="55" t="s">
        <v>22079</v>
      </c>
      <c r="F14712" s="53" t="s">
        <v>83</v>
      </c>
    </row>
    <row r="14713" spans="1:6" x14ac:dyDescent="0.2">
      <c r="A14713" s="202" t="s">
        <v>23845</v>
      </c>
      <c r="B14713" s="203">
        <v>40.82</v>
      </c>
      <c r="D14713" s="53" t="s">
        <v>22081</v>
      </c>
      <c r="E14713" s="55" t="s">
        <v>22082</v>
      </c>
      <c r="F14713" s="53" t="s">
        <v>83</v>
      </c>
    </row>
    <row r="14714" spans="1:6" x14ac:dyDescent="0.2">
      <c r="A14714" s="202" t="s">
        <v>23846</v>
      </c>
      <c r="B14714" s="203">
        <v>52.68</v>
      </c>
      <c r="D14714" s="53" t="s">
        <v>22083</v>
      </c>
      <c r="E14714" s="55" t="s">
        <v>22082</v>
      </c>
      <c r="F14714" s="53" t="s">
        <v>83</v>
      </c>
    </row>
    <row r="14715" spans="1:6" x14ac:dyDescent="0.2">
      <c r="A14715" s="202" t="s">
        <v>23848</v>
      </c>
      <c r="B14715" s="203">
        <v>49.69</v>
      </c>
      <c r="D14715" s="53" t="s">
        <v>22084</v>
      </c>
      <c r="E14715" s="55" t="s">
        <v>22085</v>
      </c>
      <c r="F14715" s="53" t="s">
        <v>83</v>
      </c>
    </row>
    <row r="14716" spans="1:6" x14ac:dyDescent="0.2">
      <c r="A14716" s="202" t="s">
        <v>23849</v>
      </c>
      <c r="B14716" s="203">
        <v>36.799999999999997</v>
      </c>
      <c r="D14716" s="53" t="s">
        <v>22086</v>
      </c>
      <c r="E14716" s="55" t="s">
        <v>22085</v>
      </c>
      <c r="F14716" s="53" t="s">
        <v>83</v>
      </c>
    </row>
    <row r="14717" spans="1:6" x14ac:dyDescent="0.2">
      <c r="A14717" s="202" t="s">
        <v>23851</v>
      </c>
      <c r="B14717" s="203">
        <v>33.81</v>
      </c>
      <c r="D14717" s="53" t="s">
        <v>22087</v>
      </c>
      <c r="E14717" s="55" t="s">
        <v>22088</v>
      </c>
      <c r="F14717" s="53" t="s">
        <v>83</v>
      </c>
    </row>
    <row r="14718" spans="1:6" x14ac:dyDescent="0.2">
      <c r="A14718" s="202" t="s">
        <v>23852</v>
      </c>
      <c r="B14718" s="203">
        <v>40.299999999999997</v>
      </c>
      <c r="D14718" s="53" t="s">
        <v>22089</v>
      </c>
      <c r="E14718" s="55" t="s">
        <v>22088</v>
      </c>
      <c r="F14718" s="53" t="s">
        <v>83</v>
      </c>
    </row>
    <row r="14719" spans="1:6" x14ac:dyDescent="0.2">
      <c r="A14719" s="202" t="s">
        <v>23854</v>
      </c>
      <c r="B14719" s="203">
        <v>37.31</v>
      </c>
      <c r="D14719" s="53" t="s">
        <v>22090</v>
      </c>
      <c r="E14719" s="55" t="s">
        <v>22091</v>
      </c>
      <c r="F14719" s="53" t="s">
        <v>83</v>
      </c>
    </row>
    <row r="14720" spans="1:6" x14ac:dyDescent="0.2">
      <c r="A14720" s="202" t="s">
        <v>23855</v>
      </c>
      <c r="B14720" s="203">
        <v>43.6</v>
      </c>
      <c r="D14720" s="53" t="s">
        <v>22092</v>
      </c>
      <c r="E14720" s="55" t="s">
        <v>22091</v>
      </c>
      <c r="F14720" s="53" t="s">
        <v>83</v>
      </c>
    </row>
    <row r="14721" spans="1:6" x14ac:dyDescent="0.2">
      <c r="A14721" s="202" t="s">
        <v>23857</v>
      </c>
      <c r="B14721" s="203">
        <v>40.61</v>
      </c>
      <c r="D14721" s="53" t="s">
        <v>22093</v>
      </c>
      <c r="E14721" s="55" t="s">
        <v>22094</v>
      </c>
      <c r="F14721" s="53" t="s">
        <v>83</v>
      </c>
    </row>
    <row r="14722" spans="1:6" x14ac:dyDescent="0.2">
      <c r="A14722" s="202" t="s">
        <v>23858</v>
      </c>
      <c r="B14722" s="203">
        <v>47.21</v>
      </c>
      <c r="D14722" s="53" t="s">
        <v>22095</v>
      </c>
      <c r="E14722" s="55" t="s">
        <v>22094</v>
      </c>
      <c r="F14722" s="53" t="s">
        <v>83</v>
      </c>
    </row>
    <row r="14723" spans="1:6" x14ac:dyDescent="0.2">
      <c r="A14723" s="202" t="s">
        <v>23860</v>
      </c>
      <c r="B14723" s="203">
        <v>44.22</v>
      </c>
      <c r="D14723" s="53" t="s">
        <v>22096</v>
      </c>
      <c r="E14723" s="55" t="s">
        <v>22097</v>
      </c>
      <c r="F14723" s="53" t="s">
        <v>83</v>
      </c>
    </row>
    <row r="14724" spans="1:6" x14ac:dyDescent="0.2">
      <c r="A14724" s="202" t="s">
        <v>23861</v>
      </c>
      <c r="B14724" s="203">
        <v>58.63</v>
      </c>
      <c r="D14724" s="53" t="s">
        <v>22098</v>
      </c>
      <c r="E14724" s="55" t="s">
        <v>22097</v>
      </c>
      <c r="F14724" s="53" t="s">
        <v>83</v>
      </c>
    </row>
    <row r="14725" spans="1:6" x14ac:dyDescent="0.2">
      <c r="A14725" s="202" t="s">
        <v>23863</v>
      </c>
      <c r="B14725" s="203">
        <v>55.64</v>
      </c>
      <c r="D14725" s="53" t="s">
        <v>22099</v>
      </c>
      <c r="E14725" s="55" t="s">
        <v>22100</v>
      </c>
      <c r="F14725" s="53" t="s">
        <v>83</v>
      </c>
    </row>
    <row r="14726" spans="1:6" x14ac:dyDescent="0.2">
      <c r="A14726" s="202" t="s">
        <v>23864</v>
      </c>
      <c r="B14726" s="203">
        <v>73.42</v>
      </c>
      <c r="D14726" s="53" t="s">
        <v>22101</v>
      </c>
      <c r="E14726" s="55" t="s">
        <v>22100</v>
      </c>
      <c r="F14726" s="53" t="s">
        <v>83</v>
      </c>
    </row>
    <row r="14727" spans="1:6" x14ac:dyDescent="0.2">
      <c r="A14727" s="202" t="s">
        <v>23866</v>
      </c>
      <c r="B14727" s="203">
        <v>70.430000000000007</v>
      </c>
      <c r="D14727" s="53" t="s">
        <v>22102</v>
      </c>
      <c r="E14727" s="55" t="s">
        <v>22103</v>
      </c>
      <c r="F14727" s="53" t="s">
        <v>83</v>
      </c>
    </row>
    <row r="14728" spans="1:6" x14ac:dyDescent="0.2">
      <c r="A14728" s="202" t="s">
        <v>23867</v>
      </c>
      <c r="B14728" s="203">
        <v>45.18</v>
      </c>
      <c r="D14728" s="53" t="s">
        <v>22104</v>
      </c>
      <c r="E14728" s="55" t="s">
        <v>22103</v>
      </c>
      <c r="F14728" s="53" t="s">
        <v>83</v>
      </c>
    </row>
    <row r="14729" spans="1:6" x14ac:dyDescent="0.2">
      <c r="A14729" s="202" t="s">
        <v>23869</v>
      </c>
      <c r="B14729" s="203">
        <v>42.19</v>
      </c>
      <c r="D14729" s="53" t="s">
        <v>22105</v>
      </c>
      <c r="E14729" s="55" t="s">
        <v>22106</v>
      </c>
      <c r="F14729" s="53" t="s">
        <v>83</v>
      </c>
    </row>
    <row r="14730" spans="1:6" x14ac:dyDescent="0.2">
      <c r="A14730" s="202" t="s">
        <v>23870</v>
      </c>
      <c r="B14730" s="203">
        <v>48.97</v>
      </c>
      <c r="D14730" s="53" t="s">
        <v>22107</v>
      </c>
      <c r="E14730" s="55" t="s">
        <v>22106</v>
      </c>
      <c r="F14730" s="53" t="s">
        <v>83</v>
      </c>
    </row>
    <row r="14731" spans="1:6" x14ac:dyDescent="0.2">
      <c r="A14731" s="202" t="s">
        <v>23872</v>
      </c>
      <c r="B14731" s="203">
        <v>45.97</v>
      </c>
      <c r="D14731" s="53" t="s">
        <v>22108</v>
      </c>
      <c r="E14731" s="55" t="s">
        <v>22109</v>
      </c>
      <c r="F14731" s="53" t="s">
        <v>201</v>
      </c>
    </row>
    <row r="14732" spans="1:6" x14ac:dyDescent="0.2">
      <c r="A14732" s="202" t="s">
        <v>23873</v>
      </c>
      <c r="B14732" s="203">
        <v>52.46</v>
      </c>
      <c r="D14732" s="53" t="s">
        <v>22110</v>
      </c>
      <c r="E14732" s="55" t="s">
        <v>22109</v>
      </c>
      <c r="F14732" s="53" t="s">
        <v>201</v>
      </c>
    </row>
    <row r="14733" spans="1:6" x14ac:dyDescent="0.2">
      <c r="A14733" s="202" t="s">
        <v>23875</v>
      </c>
      <c r="B14733" s="203">
        <v>49.47</v>
      </c>
      <c r="D14733" s="53" t="s">
        <v>22111</v>
      </c>
      <c r="E14733" s="55" t="s">
        <v>22112</v>
      </c>
      <c r="F14733" s="53" t="s">
        <v>201</v>
      </c>
    </row>
    <row r="14734" spans="1:6" x14ac:dyDescent="0.2">
      <c r="A14734" s="202" t="s">
        <v>23876</v>
      </c>
      <c r="B14734" s="203">
        <v>58.4</v>
      </c>
      <c r="D14734" s="53" t="s">
        <v>22113</v>
      </c>
      <c r="E14734" s="55" t="s">
        <v>22112</v>
      </c>
      <c r="F14734" s="53" t="s">
        <v>201</v>
      </c>
    </row>
    <row r="14735" spans="1:6" x14ac:dyDescent="0.2">
      <c r="A14735" s="202" t="s">
        <v>23878</v>
      </c>
      <c r="B14735" s="203">
        <v>55.4</v>
      </c>
      <c r="D14735" s="53" t="s">
        <v>22114</v>
      </c>
      <c r="E14735" s="55" t="s">
        <v>22115</v>
      </c>
      <c r="F14735" s="53" t="s">
        <v>201</v>
      </c>
    </row>
    <row r="14736" spans="1:6" x14ac:dyDescent="0.2">
      <c r="A14736" s="202" t="s">
        <v>23879</v>
      </c>
      <c r="B14736" s="203">
        <v>77.849999999999994</v>
      </c>
      <c r="D14736" s="53" t="s">
        <v>22116</v>
      </c>
      <c r="E14736" s="55" t="s">
        <v>22115</v>
      </c>
      <c r="F14736" s="53" t="s">
        <v>201</v>
      </c>
    </row>
    <row r="14737" spans="1:6" x14ac:dyDescent="0.2">
      <c r="A14737" s="202" t="s">
        <v>23881</v>
      </c>
      <c r="B14737" s="203">
        <v>74.849999999999994</v>
      </c>
      <c r="D14737" s="53" t="s">
        <v>22117</v>
      </c>
      <c r="E14737" s="55" t="s">
        <v>22118</v>
      </c>
      <c r="F14737" s="53" t="s">
        <v>201</v>
      </c>
    </row>
    <row r="14738" spans="1:6" x14ac:dyDescent="0.2">
      <c r="A14738" s="202" t="s">
        <v>23882</v>
      </c>
      <c r="B14738" s="203">
        <v>45.97</v>
      </c>
      <c r="D14738" s="53" t="s">
        <v>22119</v>
      </c>
      <c r="E14738" s="55" t="s">
        <v>22118</v>
      </c>
      <c r="F14738" s="53" t="s">
        <v>201</v>
      </c>
    </row>
    <row r="14739" spans="1:6" x14ac:dyDescent="0.2">
      <c r="A14739" s="202" t="s">
        <v>23884</v>
      </c>
      <c r="B14739" s="203">
        <v>42.98</v>
      </c>
      <c r="D14739" s="53" t="s">
        <v>22120</v>
      </c>
      <c r="E14739" s="55" t="s">
        <v>22121</v>
      </c>
      <c r="F14739" s="53" t="s">
        <v>201</v>
      </c>
    </row>
    <row r="14740" spans="1:6" x14ac:dyDescent="0.2">
      <c r="A14740" s="202" t="s">
        <v>23885</v>
      </c>
      <c r="B14740" s="203">
        <v>57.18</v>
      </c>
      <c r="D14740" s="53" t="s">
        <v>22122</v>
      </c>
      <c r="E14740" s="55" t="s">
        <v>22121</v>
      </c>
      <c r="F14740" s="53" t="s">
        <v>201</v>
      </c>
    </row>
    <row r="14741" spans="1:6" x14ac:dyDescent="0.2">
      <c r="A14741" s="202" t="s">
        <v>23887</v>
      </c>
      <c r="B14741" s="203">
        <v>54.19</v>
      </c>
      <c r="D14741" s="53" t="s">
        <v>22123</v>
      </c>
      <c r="E14741" s="55" t="s">
        <v>22124</v>
      </c>
      <c r="F14741" s="53" t="s">
        <v>201</v>
      </c>
    </row>
    <row r="14742" spans="1:6" x14ac:dyDescent="0.2">
      <c r="A14742" s="202" t="s">
        <v>23888</v>
      </c>
      <c r="B14742" s="203">
        <v>65.59</v>
      </c>
      <c r="D14742" s="53" t="s">
        <v>22125</v>
      </c>
      <c r="E14742" s="55" t="s">
        <v>22124</v>
      </c>
      <c r="F14742" s="53" t="s">
        <v>201</v>
      </c>
    </row>
    <row r="14743" spans="1:6" x14ac:dyDescent="0.2">
      <c r="A14743" s="202" t="s">
        <v>23890</v>
      </c>
      <c r="B14743" s="203">
        <v>62.6</v>
      </c>
      <c r="D14743" s="53" t="s">
        <v>22126</v>
      </c>
      <c r="E14743" s="55" t="s">
        <v>22127</v>
      </c>
      <c r="F14743" s="53" t="s">
        <v>201</v>
      </c>
    </row>
    <row r="14744" spans="1:6" x14ac:dyDescent="0.2">
      <c r="A14744" s="202" t="s">
        <v>23891</v>
      </c>
      <c r="B14744" s="203">
        <v>75.94</v>
      </c>
      <c r="D14744" s="53" t="s">
        <v>22128</v>
      </c>
      <c r="E14744" s="55" t="s">
        <v>22127</v>
      </c>
      <c r="F14744" s="53" t="s">
        <v>201</v>
      </c>
    </row>
    <row r="14745" spans="1:6" x14ac:dyDescent="0.2">
      <c r="A14745" s="202" t="s">
        <v>23893</v>
      </c>
      <c r="B14745" s="203">
        <v>72.95</v>
      </c>
      <c r="D14745" s="53" t="s">
        <v>22129</v>
      </c>
      <c r="E14745" s="55" t="s">
        <v>22130</v>
      </c>
      <c r="F14745" s="53" t="s">
        <v>201</v>
      </c>
    </row>
    <row r="14746" spans="1:6" x14ac:dyDescent="0.2">
      <c r="A14746" s="202" t="s">
        <v>23894</v>
      </c>
      <c r="B14746" s="203">
        <v>86.99</v>
      </c>
      <c r="D14746" s="53" t="s">
        <v>22131</v>
      </c>
      <c r="E14746" s="55" t="s">
        <v>22130</v>
      </c>
      <c r="F14746" s="53" t="s">
        <v>201</v>
      </c>
    </row>
    <row r="14747" spans="1:6" x14ac:dyDescent="0.2">
      <c r="A14747" s="202" t="s">
        <v>23896</v>
      </c>
      <c r="B14747" s="203">
        <v>84</v>
      </c>
      <c r="D14747" s="53" t="s">
        <v>22132</v>
      </c>
      <c r="E14747" s="55" t="s">
        <v>22133</v>
      </c>
      <c r="F14747" s="53" t="s">
        <v>201</v>
      </c>
    </row>
    <row r="14748" spans="1:6" x14ac:dyDescent="0.2">
      <c r="A14748" s="202" t="s">
        <v>23897</v>
      </c>
      <c r="B14748" s="203">
        <v>29.82</v>
      </c>
      <c r="D14748" s="53" t="s">
        <v>22134</v>
      </c>
      <c r="E14748" s="55" t="s">
        <v>22133</v>
      </c>
      <c r="F14748" s="53" t="s">
        <v>201</v>
      </c>
    </row>
    <row r="14749" spans="1:6" x14ac:dyDescent="0.2">
      <c r="A14749" s="202" t="s">
        <v>23899</v>
      </c>
      <c r="B14749" s="203">
        <v>26.83</v>
      </c>
      <c r="D14749" s="53" t="s">
        <v>22135</v>
      </c>
      <c r="E14749" s="55" t="s">
        <v>22136</v>
      </c>
      <c r="F14749" s="53" t="s">
        <v>201</v>
      </c>
    </row>
    <row r="14750" spans="1:6" x14ac:dyDescent="0.2">
      <c r="A14750" s="202" t="s">
        <v>23900</v>
      </c>
      <c r="B14750" s="203">
        <v>38.43</v>
      </c>
      <c r="D14750" s="53" t="s">
        <v>22137</v>
      </c>
      <c r="E14750" s="55" t="s">
        <v>22136</v>
      </c>
      <c r="F14750" s="53" t="s">
        <v>201</v>
      </c>
    </row>
    <row r="14751" spans="1:6" x14ac:dyDescent="0.2">
      <c r="A14751" s="202" t="s">
        <v>23902</v>
      </c>
      <c r="B14751" s="203">
        <v>35.44</v>
      </c>
      <c r="D14751" s="53" t="s">
        <v>22138</v>
      </c>
      <c r="E14751" s="55" t="s">
        <v>22139</v>
      </c>
      <c r="F14751" s="53" t="s">
        <v>201</v>
      </c>
    </row>
    <row r="14752" spans="1:6" x14ac:dyDescent="0.2">
      <c r="A14752" s="202" t="s">
        <v>23903</v>
      </c>
      <c r="B14752" s="203">
        <v>41.53</v>
      </c>
      <c r="D14752" s="53" t="s">
        <v>22140</v>
      </c>
      <c r="E14752" s="55" t="s">
        <v>22139</v>
      </c>
      <c r="F14752" s="53" t="s">
        <v>201</v>
      </c>
    </row>
    <row r="14753" spans="1:6" x14ac:dyDescent="0.2">
      <c r="A14753" s="202" t="s">
        <v>23905</v>
      </c>
      <c r="B14753" s="203">
        <v>38.54</v>
      </c>
      <c r="D14753" s="53" t="s">
        <v>22141</v>
      </c>
      <c r="E14753" s="55" t="s">
        <v>22142</v>
      </c>
      <c r="F14753" s="53" t="s">
        <v>201</v>
      </c>
    </row>
    <row r="14754" spans="1:6" x14ac:dyDescent="0.2">
      <c r="A14754" s="202" t="s">
        <v>23906</v>
      </c>
      <c r="B14754" s="203">
        <v>44.1</v>
      </c>
      <c r="D14754" s="53" t="s">
        <v>22143</v>
      </c>
      <c r="E14754" s="55" t="s">
        <v>22142</v>
      </c>
      <c r="F14754" s="53" t="s">
        <v>201</v>
      </c>
    </row>
    <row r="14755" spans="1:6" x14ac:dyDescent="0.2">
      <c r="A14755" s="202" t="s">
        <v>23908</v>
      </c>
      <c r="B14755" s="203">
        <v>41.11</v>
      </c>
      <c r="D14755" s="53" t="s">
        <v>22144</v>
      </c>
      <c r="E14755" s="55" t="s">
        <v>22145</v>
      </c>
      <c r="F14755" s="53" t="s">
        <v>201</v>
      </c>
    </row>
    <row r="14756" spans="1:6" x14ac:dyDescent="0.2">
      <c r="A14756" s="202" t="s">
        <v>23909</v>
      </c>
      <c r="B14756" s="203">
        <v>48.4</v>
      </c>
      <c r="D14756" s="53" t="s">
        <v>22146</v>
      </c>
      <c r="E14756" s="55" t="s">
        <v>22145</v>
      </c>
      <c r="F14756" s="53" t="s">
        <v>201</v>
      </c>
    </row>
    <row r="14757" spans="1:6" x14ac:dyDescent="0.2">
      <c r="A14757" s="202" t="s">
        <v>23911</v>
      </c>
      <c r="B14757" s="203">
        <v>45.41</v>
      </c>
      <c r="D14757" s="53" t="s">
        <v>22147</v>
      </c>
      <c r="E14757" s="55" t="s">
        <v>22148</v>
      </c>
      <c r="F14757" s="53" t="s">
        <v>201</v>
      </c>
    </row>
    <row r="14758" spans="1:6" x14ac:dyDescent="0.2">
      <c r="A14758" s="202" t="s">
        <v>23912</v>
      </c>
      <c r="B14758" s="203">
        <v>58.52</v>
      </c>
      <c r="D14758" s="53" t="s">
        <v>22149</v>
      </c>
      <c r="E14758" s="55" t="s">
        <v>22148</v>
      </c>
      <c r="F14758" s="53" t="s">
        <v>201</v>
      </c>
    </row>
    <row r="14759" spans="1:6" x14ac:dyDescent="0.2">
      <c r="A14759" s="202" t="s">
        <v>23914</v>
      </c>
      <c r="B14759" s="203">
        <v>55.53</v>
      </c>
      <c r="D14759" s="53" t="s">
        <v>22150</v>
      </c>
      <c r="E14759" s="55" t="s">
        <v>22151</v>
      </c>
      <c r="F14759" s="53" t="s">
        <v>201</v>
      </c>
    </row>
    <row r="14760" spans="1:6" x14ac:dyDescent="0.2">
      <c r="A14760" s="202" t="s">
        <v>23915</v>
      </c>
      <c r="B14760" s="203">
        <v>46.64</v>
      </c>
      <c r="D14760" s="53" t="s">
        <v>22152</v>
      </c>
      <c r="E14760" s="55" t="s">
        <v>22151</v>
      </c>
      <c r="F14760" s="53" t="s">
        <v>201</v>
      </c>
    </row>
    <row r="14761" spans="1:6" x14ac:dyDescent="0.2">
      <c r="A14761" s="202" t="s">
        <v>23917</v>
      </c>
      <c r="B14761" s="203">
        <v>43.64</v>
      </c>
      <c r="D14761" s="53" t="s">
        <v>22153</v>
      </c>
      <c r="E14761" s="55" t="s">
        <v>22154</v>
      </c>
      <c r="F14761" s="53" t="s">
        <v>201</v>
      </c>
    </row>
    <row r="14762" spans="1:6" x14ac:dyDescent="0.2">
      <c r="A14762" s="202" t="s">
        <v>23918</v>
      </c>
      <c r="B14762" s="203">
        <v>42.05</v>
      </c>
      <c r="D14762" s="53" t="s">
        <v>22155</v>
      </c>
      <c r="E14762" s="55" t="s">
        <v>22154</v>
      </c>
      <c r="F14762" s="53" t="s">
        <v>201</v>
      </c>
    </row>
    <row r="14763" spans="1:6" x14ac:dyDescent="0.2">
      <c r="A14763" s="202" t="s">
        <v>23920</v>
      </c>
      <c r="B14763" s="203">
        <v>39.049999999999997</v>
      </c>
      <c r="D14763" s="53" t="s">
        <v>22156</v>
      </c>
      <c r="E14763" s="55" t="s">
        <v>22157</v>
      </c>
      <c r="F14763" s="53" t="s">
        <v>201</v>
      </c>
    </row>
    <row r="14764" spans="1:6" x14ac:dyDescent="0.2">
      <c r="A14764" s="202" t="s">
        <v>23921</v>
      </c>
      <c r="B14764" s="203">
        <v>59.74</v>
      </c>
      <c r="D14764" s="53" t="s">
        <v>22158</v>
      </c>
      <c r="E14764" s="55" t="s">
        <v>22157</v>
      </c>
      <c r="F14764" s="53" t="s">
        <v>201</v>
      </c>
    </row>
    <row r="14765" spans="1:6" x14ac:dyDescent="0.2">
      <c r="A14765" s="202" t="s">
        <v>23923</v>
      </c>
      <c r="B14765" s="203">
        <v>56.75</v>
      </c>
      <c r="D14765" s="53" t="s">
        <v>22159</v>
      </c>
      <c r="E14765" s="55" t="s">
        <v>22160</v>
      </c>
      <c r="F14765" s="53" t="s">
        <v>201</v>
      </c>
    </row>
    <row r="14766" spans="1:6" x14ac:dyDescent="0.2">
      <c r="A14766" s="202" t="s">
        <v>23924</v>
      </c>
      <c r="B14766" s="203">
        <v>53.39</v>
      </c>
      <c r="D14766" s="53" t="s">
        <v>22161</v>
      </c>
      <c r="E14766" s="55" t="s">
        <v>22160</v>
      </c>
      <c r="F14766" s="53" t="s">
        <v>201</v>
      </c>
    </row>
    <row r="14767" spans="1:6" x14ac:dyDescent="0.2">
      <c r="A14767" s="202" t="s">
        <v>23926</v>
      </c>
      <c r="B14767" s="203">
        <v>50.39</v>
      </c>
      <c r="D14767" s="53" t="s">
        <v>22162</v>
      </c>
      <c r="E14767" s="55" t="s">
        <v>22163</v>
      </c>
      <c r="F14767" s="53" t="s">
        <v>201</v>
      </c>
    </row>
    <row r="14768" spans="1:6" x14ac:dyDescent="0.2">
      <c r="A14768" s="202" t="s">
        <v>23927</v>
      </c>
      <c r="B14768" s="203">
        <v>61.41</v>
      </c>
      <c r="D14768" s="53" t="s">
        <v>22164</v>
      </c>
      <c r="E14768" s="55" t="s">
        <v>22163</v>
      </c>
      <c r="F14768" s="53" t="s">
        <v>201</v>
      </c>
    </row>
    <row r="14769" spans="1:6" x14ac:dyDescent="0.2">
      <c r="A14769" s="202" t="s">
        <v>23929</v>
      </c>
      <c r="B14769" s="203">
        <v>58.41</v>
      </c>
      <c r="D14769" s="53" t="s">
        <v>22165</v>
      </c>
      <c r="E14769" s="55" t="s">
        <v>22166</v>
      </c>
      <c r="F14769" s="53" t="s">
        <v>201</v>
      </c>
    </row>
    <row r="14770" spans="1:6" x14ac:dyDescent="0.2">
      <c r="A14770" s="202" t="s">
        <v>23930</v>
      </c>
      <c r="B14770" s="203">
        <v>41.01</v>
      </c>
      <c r="D14770" s="53" t="s">
        <v>22167</v>
      </c>
      <c r="E14770" s="55" t="s">
        <v>22166</v>
      </c>
      <c r="F14770" s="53" t="s">
        <v>201</v>
      </c>
    </row>
    <row r="14771" spans="1:6" x14ac:dyDescent="0.2">
      <c r="A14771" s="202" t="s">
        <v>23932</v>
      </c>
      <c r="B14771" s="203">
        <v>38.020000000000003</v>
      </c>
      <c r="D14771" s="53" t="s">
        <v>22168</v>
      </c>
      <c r="E14771" s="55" t="s">
        <v>22169</v>
      </c>
      <c r="F14771" s="53" t="s">
        <v>201</v>
      </c>
    </row>
    <row r="14772" spans="1:6" x14ac:dyDescent="0.2">
      <c r="A14772" s="202" t="s">
        <v>23933</v>
      </c>
      <c r="B14772" s="203">
        <v>45.65</v>
      </c>
      <c r="D14772" s="53" t="s">
        <v>22170</v>
      </c>
      <c r="E14772" s="55" t="s">
        <v>22169</v>
      </c>
      <c r="F14772" s="53" t="s">
        <v>201</v>
      </c>
    </row>
    <row r="14773" spans="1:6" x14ac:dyDescent="0.2">
      <c r="A14773" s="202" t="s">
        <v>23935</v>
      </c>
      <c r="B14773" s="203">
        <v>42.66</v>
      </c>
      <c r="D14773" s="53" t="s">
        <v>22171</v>
      </c>
      <c r="E14773" s="55" t="s">
        <v>22172</v>
      </c>
      <c r="F14773" s="53" t="s">
        <v>201</v>
      </c>
    </row>
    <row r="14774" spans="1:6" x14ac:dyDescent="0.2">
      <c r="A14774" s="202" t="s">
        <v>23936</v>
      </c>
      <c r="B14774" s="203">
        <v>48.63</v>
      </c>
      <c r="D14774" s="53" t="s">
        <v>22173</v>
      </c>
      <c r="E14774" s="55" t="s">
        <v>22172</v>
      </c>
      <c r="F14774" s="53" t="s">
        <v>201</v>
      </c>
    </row>
    <row r="14775" spans="1:6" x14ac:dyDescent="0.2">
      <c r="A14775" s="202" t="s">
        <v>23938</v>
      </c>
      <c r="B14775" s="203">
        <v>45.64</v>
      </c>
      <c r="D14775" s="53" t="s">
        <v>22174</v>
      </c>
      <c r="E14775" s="55" t="s">
        <v>22175</v>
      </c>
      <c r="F14775" s="53" t="s">
        <v>201</v>
      </c>
    </row>
    <row r="14776" spans="1:6" x14ac:dyDescent="0.2">
      <c r="A14776" s="202" t="s">
        <v>23939</v>
      </c>
      <c r="B14776" s="203">
        <v>55.07</v>
      </c>
      <c r="D14776" s="53" t="s">
        <v>22176</v>
      </c>
      <c r="E14776" s="55" t="s">
        <v>22175</v>
      </c>
      <c r="F14776" s="53" t="s">
        <v>201</v>
      </c>
    </row>
    <row r="14777" spans="1:6" x14ac:dyDescent="0.2">
      <c r="A14777" s="202" t="s">
        <v>23941</v>
      </c>
      <c r="B14777" s="203">
        <v>52.08</v>
      </c>
      <c r="D14777" s="53" t="s">
        <v>22177</v>
      </c>
      <c r="E14777" s="55" t="s">
        <v>22178</v>
      </c>
      <c r="F14777" s="53" t="s">
        <v>201</v>
      </c>
    </row>
    <row r="14778" spans="1:6" x14ac:dyDescent="0.2">
      <c r="A14778" s="202" t="s">
        <v>23942</v>
      </c>
      <c r="B14778" s="203">
        <v>62.64</v>
      </c>
      <c r="D14778" s="53" t="s">
        <v>22179</v>
      </c>
      <c r="E14778" s="55" t="s">
        <v>22178</v>
      </c>
      <c r="F14778" s="53" t="s">
        <v>201</v>
      </c>
    </row>
    <row r="14779" spans="1:6" x14ac:dyDescent="0.2">
      <c r="A14779" s="202" t="s">
        <v>23944</v>
      </c>
      <c r="B14779" s="203">
        <v>59.65</v>
      </c>
      <c r="D14779" s="53" t="s">
        <v>22180</v>
      </c>
      <c r="E14779" s="55" t="s">
        <v>22181</v>
      </c>
      <c r="F14779" s="53" t="s">
        <v>201</v>
      </c>
    </row>
    <row r="14780" spans="1:6" x14ac:dyDescent="0.2">
      <c r="A14780" s="202" t="s">
        <v>23945</v>
      </c>
      <c r="B14780" s="203">
        <v>30.74</v>
      </c>
      <c r="D14780" s="53" t="s">
        <v>22182</v>
      </c>
      <c r="E14780" s="55" t="s">
        <v>22181</v>
      </c>
      <c r="F14780" s="53" t="s">
        <v>201</v>
      </c>
    </row>
    <row r="14781" spans="1:6" x14ac:dyDescent="0.2">
      <c r="A14781" s="202" t="s">
        <v>23947</v>
      </c>
      <c r="B14781" s="203">
        <v>27.75</v>
      </c>
      <c r="D14781" s="53" t="s">
        <v>22183</v>
      </c>
      <c r="E14781" s="55" t="s">
        <v>22184</v>
      </c>
      <c r="F14781" s="53" t="s">
        <v>201</v>
      </c>
    </row>
    <row r="14782" spans="1:6" x14ac:dyDescent="0.2">
      <c r="A14782" s="202" t="s">
        <v>23948</v>
      </c>
      <c r="B14782" s="203">
        <v>33.159999999999997</v>
      </c>
      <c r="D14782" s="53" t="s">
        <v>22185</v>
      </c>
      <c r="E14782" s="55" t="s">
        <v>22184</v>
      </c>
      <c r="F14782" s="53" t="s">
        <v>201</v>
      </c>
    </row>
    <row r="14783" spans="1:6" x14ac:dyDescent="0.2">
      <c r="A14783" s="202" t="s">
        <v>23950</v>
      </c>
      <c r="B14783" s="203">
        <v>30.17</v>
      </c>
      <c r="D14783" s="53" t="s">
        <v>22186</v>
      </c>
      <c r="E14783" s="55" t="s">
        <v>22187</v>
      </c>
      <c r="F14783" s="53" t="s">
        <v>201</v>
      </c>
    </row>
    <row r="14784" spans="1:6" x14ac:dyDescent="0.2">
      <c r="A14784" s="202" t="s">
        <v>23951</v>
      </c>
      <c r="B14784" s="203">
        <v>54.09</v>
      </c>
      <c r="D14784" s="53" t="s">
        <v>22188</v>
      </c>
      <c r="E14784" s="55" t="s">
        <v>22187</v>
      </c>
      <c r="F14784" s="53" t="s">
        <v>201</v>
      </c>
    </row>
    <row r="14785" spans="1:6" x14ac:dyDescent="0.2">
      <c r="A14785" s="202" t="s">
        <v>23953</v>
      </c>
      <c r="B14785" s="203">
        <v>51.1</v>
      </c>
      <c r="D14785" s="53" t="s">
        <v>22189</v>
      </c>
      <c r="E14785" s="55" t="s">
        <v>22190</v>
      </c>
      <c r="F14785" s="53" t="s">
        <v>201</v>
      </c>
    </row>
    <row r="14786" spans="1:6" x14ac:dyDescent="0.2">
      <c r="A14786" s="202" t="s">
        <v>23954</v>
      </c>
      <c r="B14786" s="203">
        <v>61.12</v>
      </c>
      <c r="D14786" s="53" t="s">
        <v>22191</v>
      </c>
      <c r="E14786" s="55" t="s">
        <v>22190</v>
      </c>
      <c r="F14786" s="53" t="s">
        <v>201</v>
      </c>
    </row>
    <row r="14787" spans="1:6" x14ac:dyDescent="0.2">
      <c r="A14787" s="202" t="s">
        <v>23956</v>
      </c>
      <c r="B14787" s="203">
        <v>58.13</v>
      </c>
      <c r="D14787" s="53" t="s">
        <v>22192</v>
      </c>
      <c r="E14787" s="55" t="s">
        <v>22193</v>
      </c>
      <c r="F14787" s="53" t="s">
        <v>201</v>
      </c>
    </row>
    <row r="14788" spans="1:6" x14ac:dyDescent="0.2">
      <c r="A14788" s="202" t="s">
        <v>23957</v>
      </c>
      <c r="B14788" s="203">
        <v>63.83</v>
      </c>
      <c r="D14788" s="53" t="s">
        <v>22194</v>
      </c>
      <c r="E14788" s="55" t="s">
        <v>22193</v>
      </c>
      <c r="F14788" s="53" t="s">
        <v>201</v>
      </c>
    </row>
    <row r="14789" spans="1:6" x14ac:dyDescent="0.2">
      <c r="A14789" s="202" t="s">
        <v>23959</v>
      </c>
      <c r="B14789" s="203">
        <v>60.84</v>
      </c>
      <c r="D14789" s="53" t="s">
        <v>22195</v>
      </c>
      <c r="E14789" s="55" t="s">
        <v>22196</v>
      </c>
      <c r="F14789" s="53" t="s">
        <v>201</v>
      </c>
    </row>
    <row r="14790" spans="1:6" x14ac:dyDescent="0.2">
      <c r="A14790" s="202" t="s">
        <v>23960</v>
      </c>
      <c r="B14790" s="203">
        <v>82.12</v>
      </c>
      <c r="D14790" s="53" t="s">
        <v>22197</v>
      </c>
      <c r="E14790" s="55" t="s">
        <v>22196</v>
      </c>
      <c r="F14790" s="53" t="s">
        <v>201</v>
      </c>
    </row>
    <row r="14791" spans="1:6" x14ac:dyDescent="0.2">
      <c r="A14791" s="202" t="s">
        <v>23962</v>
      </c>
      <c r="B14791" s="203">
        <v>79.13</v>
      </c>
      <c r="D14791" s="53" t="s">
        <v>22198</v>
      </c>
      <c r="E14791" s="55" t="s">
        <v>22199</v>
      </c>
      <c r="F14791" s="53" t="s">
        <v>201</v>
      </c>
    </row>
    <row r="14792" spans="1:6" x14ac:dyDescent="0.2">
      <c r="A14792" s="202" t="s">
        <v>23963</v>
      </c>
      <c r="B14792" s="203">
        <v>50.85</v>
      </c>
      <c r="D14792" s="53" t="s">
        <v>22200</v>
      </c>
      <c r="E14792" s="55" t="s">
        <v>22199</v>
      </c>
      <c r="F14792" s="53" t="s">
        <v>201</v>
      </c>
    </row>
    <row r="14793" spans="1:6" x14ac:dyDescent="0.2">
      <c r="A14793" s="202" t="s">
        <v>23965</v>
      </c>
      <c r="B14793" s="203">
        <v>47.85</v>
      </c>
      <c r="D14793" s="53" t="s">
        <v>22201</v>
      </c>
      <c r="E14793" s="55" t="s">
        <v>22202</v>
      </c>
      <c r="F14793" s="53" t="s">
        <v>201</v>
      </c>
    </row>
    <row r="14794" spans="1:6" x14ac:dyDescent="0.2">
      <c r="A14794" s="202" t="s">
        <v>23966</v>
      </c>
      <c r="B14794" s="203">
        <v>53.33</v>
      </c>
      <c r="D14794" s="53" t="s">
        <v>22203</v>
      </c>
      <c r="E14794" s="55" t="s">
        <v>22202</v>
      </c>
      <c r="F14794" s="53" t="s">
        <v>201</v>
      </c>
    </row>
    <row r="14795" spans="1:6" x14ac:dyDescent="0.2">
      <c r="A14795" s="202" t="s">
        <v>23968</v>
      </c>
      <c r="B14795" s="203">
        <v>50.33</v>
      </c>
      <c r="D14795" s="53" t="s">
        <v>22204</v>
      </c>
      <c r="E14795" s="55" t="s">
        <v>22205</v>
      </c>
      <c r="F14795" s="53" t="s">
        <v>201</v>
      </c>
    </row>
    <row r="14796" spans="1:6" x14ac:dyDescent="0.2">
      <c r="A14796" s="202" t="s">
        <v>23969</v>
      </c>
      <c r="B14796" s="203">
        <v>69.06</v>
      </c>
      <c r="D14796" s="53" t="s">
        <v>22206</v>
      </c>
      <c r="E14796" s="55" t="s">
        <v>22205</v>
      </c>
      <c r="F14796" s="53" t="s">
        <v>201</v>
      </c>
    </row>
    <row r="14797" spans="1:6" x14ac:dyDescent="0.2">
      <c r="A14797" s="202" t="s">
        <v>23971</v>
      </c>
      <c r="B14797" s="203">
        <v>66.06</v>
      </c>
      <c r="D14797" s="53" t="s">
        <v>22207</v>
      </c>
      <c r="E14797" s="55" t="s">
        <v>22208</v>
      </c>
      <c r="F14797" s="53" t="s">
        <v>201</v>
      </c>
    </row>
    <row r="14798" spans="1:6" x14ac:dyDescent="0.2">
      <c r="A14798" s="202" t="s">
        <v>23972</v>
      </c>
      <c r="B14798" s="203">
        <v>69.930000000000007</v>
      </c>
      <c r="D14798" s="53" t="s">
        <v>22209</v>
      </c>
      <c r="E14798" s="55" t="s">
        <v>22208</v>
      </c>
      <c r="F14798" s="53" t="s">
        <v>201</v>
      </c>
    </row>
    <row r="14799" spans="1:6" x14ac:dyDescent="0.2">
      <c r="A14799" s="202" t="s">
        <v>23974</v>
      </c>
      <c r="B14799" s="203">
        <v>66.94</v>
      </c>
      <c r="D14799" s="53" t="s">
        <v>22210</v>
      </c>
      <c r="E14799" s="55" t="s">
        <v>22211</v>
      </c>
      <c r="F14799" s="53" t="s">
        <v>201</v>
      </c>
    </row>
    <row r="14800" spans="1:6" x14ac:dyDescent="0.2">
      <c r="A14800" s="202" t="s">
        <v>23975</v>
      </c>
      <c r="B14800" s="203">
        <v>90.14</v>
      </c>
      <c r="D14800" s="53" t="s">
        <v>22212</v>
      </c>
      <c r="E14800" s="55" t="s">
        <v>22211</v>
      </c>
      <c r="F14800" s="53" t="s">
        <v>201</v>
      </c>
    </row>
    <row r="14801" spans="1:6" x14ac:dyDescent="0.2">
      <c r="A14801" s="202" t="s">
        <v>23977</v>
      </c>
      <c r="B14801" s="203">
        <v>87.15</v>
      </c>
      <c r="D14801" s="53" t="s">
        <v>22213</v>
      </c>
      <c r="E14801" s="55" t="s">
        <v>22214</v>
      </c>
      <c r="F14801" s="53" t="s">
        <v>201</v>
      </c>
    </row>
    <row r="14802" spans="1:6" x14ac:dyDescent="0.2">
      <c r="A14802" s="202" t="s">
        <v>23978</v>
      </c>
      <c r="B14802" s="203">
        <v>58.52</v>
      </c>
      <c r="D14802" s="53" t="s">
        <v>22215</v>
      </c>
      <c r="E14802" s="55" t="s">
        <v>22214</v>
      </c>
      <c r="F14802" s="53" t="s">
        <v>201</v>
      </c>
    </row>
    <row r="14803" spans="1:6" x14ac:dyDescent="0.2">
      <c r="A14803" s="202" t="s">
        <v>23980</v>
      </c>
      <c r="B14803" s="203">
        <v>55.53</v>
      </c>
      <c r="D14803" s="53" t="s">
        <v>22216</v>
      </c>
      <c r="E14803" s="55" t="s">
        <v>22217</v>
      </c>
      <c r="F14803" s="53" t="s">
        <v>201</v>
      </c>
    </row>
    <row r="14804" spans="1:6" x14ac:dyDescent="0.2">
      <c r="A14804" s="202" t="s">
        <v>23981</v>
      </c>
      <c r="B14804" s="203">
        <v>61.51</v>
      </c>
      <c r="D14804" s="53" t="s">
        <v>22218</v>
      </c>
      <c r="E14804" s="55" t="s">
        <v>22217</v>
      </c>
      <c r="F14804" s="53" t="s">
        <v>201</v>
      </c>
    </row>
    <row r="14805" spans="1:6" x14ac:dyDescent="0.2">
      <c r="A14805" s="202" t="s">
        <v>23983</v>
      </c>
      <c r="B14805" s="203">
        <v>58.52</v>
      </c>
      <c r="D14805" s="53" t="s">
        <v>22219</v>
      </c>
      <c r="E14805" s="55" t="s">
        <v>22220</v>
      </c>
      <c r="F14805" s="53" t="s">
        <v>201</v>
      </c>
    </row>
    <row r="14806" spans="1:6" x14ac:dyDescent="0.2">
      <c r="A14806" s="202" t="s">
        <v>23984</v>
      </c>
      <c r="B14806" s="203">
        <v>77.88</v>
      </c>
      <c r="D14806" s="53" t="s">
        <v>22221</v>
      </c>
      <c r="E14806" s="55" t="s">
        <v>22220</v>
      </c>
      <c r="F14806" s="53" t="s">
        <v>201</v>
      </c>
    </row>
    <row r="14807" spans="1:6" x14ac:dyDescent="0.2">
      <c r="A14807" s="202" t="s">
        <v>23986</v>
      </c>
      <c r="B14807" s="203">
        <v>74.89</v>
      </c>
      <c r="D14807" s="53" t="s">
        <v>22222</v>
      </c>
      <c r="E14807" s="55" t="s">
        <v>22223</v>
      </c>
      <c r="F14807" s="53" t="s">
        <v>201</v>
      </c>
    </row>
    <row r="14808" spans="1:6" x14ac:dyDescent="0.2">
      <c r="A14808" s="202" t="s">
        <v>23987</v>
      </c>
      <c r="B14808" s="203">
        <v>88.91</v>
      </c>
      <c r="D14808" s="53" t="s">
        <v>22224</v>
      </c>
      <c r="E14808" s="55" t="s">
        <v>22223</v>
      </c>
      <c r="F14808" s="53" t="s">
        <v>201</v>
      </c>
    </row>
    <row r="14809" spans="1:6" x14ac:dyDescent="0.2">
      <c r="A14809" s="202" t="s">
        <v>23989</v>
      </c>
      <c r="B14809" s="203">
        <v>85.92</v>
      </c>
      <c r="D14809" s="53" t="s">
        <v>22225</v>
      </c>
      <c r="E14809" s="55" t="s">
        <v>22226</v>
      </c>
      <c r="F14809" s="53" t="s">
        <v>201</v>
      </c>
    </row>
    <row r="14810" spans="1:6" x14ac:dyDescent="0.2">
      <c r="A14810" s="202" t="s">
        <v>23990</v>
      </c>
      <c r="B14810" s="203">
        <v>98.18</v>
      </c>
      <c r="D14810" s="53" t="s">
        <v>22227</v>
      </c>
      <c r="E14810" s="55" t="s">
        <v>22226</v>
      </c>
      <c r="F14810" s="53" t="s">
        <v>201</v>
      </c>
    </row>
    <row r="14811" spans="1:6" x14ac:dyDescent="0.2">
      <c r="A14811" s="202" t="s">
        <v>23992</v>
      </c>
      <c r="B14811" s="203">
        <v>95.19</v>
      </c>
      <c r="D14811" s="53" t="s">
        <v>22228</v>
      </c>
      <c r="E14811" s="55" t="s">
        <v>22229</v>
      </c>
      <c r="F14811" s="53" t="s">
        <v>201</v>
      </c>
    </row>
    <row r="14812" spans="1:6" x14ac:dyDescent="0.2">
      <c r="A14812" s="202" t="s">
        <v>23993</v>
      </c>
      <c r="B14812" s="203">
        <v>40.96</v>
      </c>
      <c r="D14812" s="53" t="s">
        <v>22230</v>
      </c>
      <c r="E14812" s="55" t="s">
        <v>22229</v>
      </c>
      <c r="F14812" s="53" t="s">
        <v>201</v>
      </c>
    </row>
    <row r="14813" spans="1:6" x14ac:dyDescent="0.2">
      <c r="A14813" s="202" t="s">
        <v>23995</v>
      </c>
      <c r="B14813" s="203">
        <v>37.97</v>
      </c>
      <c r="D14813" s="53" t="s">
        <v>22231</v>
      </c>
      <c r="E14813" s="55" t="s">
        <v>22232</v>
      </c>
      <c r="F14813" s="53" t="s">
        <v>201</v>
      </c>
    </row>
    <row r="14814" spans="1:6" x14ac:dyDescent="0.2">
      <c r="A14814" s="202" t="s">
        <v>23996</v>
      </c>
      <c r="B14814" s="203">
        <v>49.2</v>
      </c>
      <c r="D14814" s="53" t="s">
        <v>22233</v>
      </c>
      <c r="E14814" s="55" t="s">
        <v>22232</v>
      </c>
      <c r="F14814" s="53" t="s">
        <v>201</v>
      </c>
    </row>
    <row r="14815" spans="1:6" x14ac:dyDescent="0.2">
      <c r="A14815" s="202" t="s">
        <v>23998</v>
      </c>
      <c r="B14815" s="203">
        <v>46.21</v>
      </c>
      <c r="D14815" s="53" t="s">
        <v>22234</v>
      </c>
      <c r="E14815" s="55" t="s">
        <v>22235</v>
      </c>
      <c r="F14815" s="53" t="s">
        <v>201</v>
      </c>
    </row>
    <row r="14816" spans="1:6" x14ac:dyDescent="0.2">
      <c r="A14816" s="202" t="s">
        <v>23999</v>
      </c>
      <c r="B14816" s="203">
        <v>53.99</v>
      </c>
      <c r="D14816" s="53" t="s">
        <v>22236</v>
      </c>
      <c r="E14816" s="55" t="s">
        <v>22235</v>
      </c>
      <c r="F14816" s="53" t="s">
        <v>201</v>
      </c>
    </row>
    <row r="14817" spans="1:6" x14ac:dyDescent="0.2">
      <c r="A14817" s="202" t="s">
        <v>24001</v>
      </c>
      <c r="B14817" s="203">
        <v>51</v>
      </c>
      <c r="D14817" s="53" t="s">
        <v>22237</v>
      </c>
      <c r="E14817" s="55" t="s">
        <v>22238</v>
      </c>
      <c r="F14817" s="53" t="s">
        <v>201</v>
      </c>
    </row>
    <row r="14818" spans="1:6" x14ac:dyDescent="0.2">
      <c r="A14818" s="202" t="s">
        <v>24002</v>
      </c>
      <c r="B14818" s="203">
        <v>61.51</v>
      </c>
      <c r="D14818" s="53" t="s">
        <v>22239</v>
      </c>
      <c r="E14818" s="55" t="s">
        <v>22238</v>
      </c>
      <c r="F14818" s="53" t="s">
        <v>201</v>
      </c>
    </row>
    <row r="14819" spans="1:6" x14ac:dyDescent="0.2">
      <c r="A14819" s="202" t="s">
        <v>24004</v>
      </c>
      <c r="B14819" s="203">
        <v>58.52</v>
      </c>
      <c r="D14819" s="53" t="s">
        <v>22240</v>
      </c>
      <c r="E14819" s="55" t="s">
        <v>22241</v>
      </c>
      <c r="F14819" s="53" t="s">
        <v>201</v>
      </c>
    </row>
    <row r="14820" spans="1:6" x14ac:dyDescent="0.2">
      <c r="A14820" s="202" t="s">
        <v>24005</v>
      </c>
      <c r="B14820" s="203">
        <v>78.61</v>
      </c>
      <c r="D14820" s="53" t="s">
        <v>22242</v>
      </c>
      <c r="E14820" s="55" t="s">
        <v>22241</v>
      </c>
      <c r="F14820" s="53" t="s">
        <v>201</v>
      </c>
    </row>
    <row r="14821" spans="1:6" x14ac:dyDescent="0.2">
      <c r="A14821" s="202" t="s">
        <v>24007</v>
      </c>
      <c r="B14821" s="203">
        <v>75.62</v>
      </c>
      <c r="D14821" s="53" t="s">
        <v>22243</v>
      </c>
      <c r="E14821" s="55" t="s">
        <v>22244</v>
      </c>
      <c r="F14821" s="53" t="s">
        <v>201</v>
      </c>
    </row>
    <row r="14822" spans="1:6" x14ac:dyDescent="0.2">
      <c r="A14822" s="202" t="s">
        <v>24008</v>
      </c>
      <c r="B14822" s="203">
        <v>90.97</v>
      </c>
      <c r="D14822" s="53" t="s">
        <v>22245</v>
      </c>
      <c r="E14822" s="55" t="s">
        <v>22244</v>
      </c>
      <c r="F14822" s="53" t="s">
        <v>201</v>
      </c>
    </row>
    <row r="14823" spans="1:6" x14ac:dyDescent="0.2">
      <c r="A14823" s="202" t="s">
        <v>24010</v>
      </c>
      <c r="B14823" s="203">
        <v>87.98</v>
      </c>
      <c r="D14823" s="53" t="s">
        <v>22246</v>
      </c>
      <c r="E14823" s="55" t="s">
        <v>22247</v>
      </c>
      <c r="F14823" s="53" t="s">
        <v>201</v>
      </c>
    </row>
    <row r="14824" spans="1:6" x14ac:dyDescent="0.2">
      <c r="A14824" s="202" t="s">
        <v>24011</v>
      </c>
      <c r="B14824" s="203">
        <v>50.16</v>
      </c>
      <c r="D14824" s="53" t="s">
        <v>22248</v>
      </c>
      <c r="E14824" s="55" t="s">
        <v>22247</v>
      </c>
      <c r="F14824" s="53" t="s">
        <v>201</v>
      </c>
    </row>
    <row r="14825" spans="1:6" x14ac:dyDescent="0.2">
      <c r="A14825" s="202" t="s">
        <v>24013</v>
      </c>
      <c r="B14825" s="203">
        <v>47.16</v>
      </c>
      <c r="D14825" s="53" t="s">
        <v>22249</v>
      </c>
      <c r="E14825" s="55" t="s">
        <v>22250</v>
      </c>
      <c r="F14825" s="53" t="s">
        <v>201</v>
      </c>
    </row>
    <row r="14826" spans="1:6" x14ac:dyDescent="0.2">
      <c r="A14826" s="202" t="s">
        <v>24014</v>
      </c>
      <c r="B14826" s="203">
        <v>57.99</v>
      </c>
      <c r="D14826" s="53" t="s">
        <v>22251</v>
      </c>
      <c r="E14826" s="55" t="s">
        <v>22250</v>
      </c>
      <c r="F14826" s="53" t="s">
        <v>201</v>
      </c>
    </row>
    <row r="14827" spans="1:6" x14ac:dyDescent="0.2">
      <c r="A14827" s="202" t="s">
        <v>24016</v>
      </c>
      <c r="B14827" s="203">
        <v>54.99</v>
      </c>
      <c r="D14827" s="53" t="s">
        <v>22252</v>
      </c>
      <c r="E14827" s="55" t="s">
        <v>22253</v>
      </c>
      <c r="F14827" s="53" t="s">
        <v>201</v>
      </c>
    </row>
    <row r="14828" spans="1:6" x14ac:dyDescent="0.2">
      <c r="A14828" s="202" t="s">
        <v>24017</v>
      </c>
      <c r="B14828" s="203">
        <v>66.900000000000006</v>
      </c>
      <c r="D14828" s="53" t="s">
        <v>22254</v>
      </c>
      <c r="E14828" s="55" t="s">
        <v>22253</v>
      </c>
      <c r="F14828" s="53" t="s">
        <v>201</v>
      </c>
    </row>
    <row r="14829" spans="1:6" x14ac:dyDescent="0.2">
      <c r="A14829" s="202" t="s">
        <v>24019</v>
      </c>
      <c r="B14829" s="203">
        <v>63.9</v>
      </c>
      <c r="D14829" s="53" t="s">
        <v>22255</v>
      </c>
      <c r="E14829" s="55" t="s">
        <v>22256</v>
      </c>
      <c r="F14829" s="53" t="s">
        <v>201</v>
      </c>
    </row>
    <row r="14830" spans="1:6" x14ac:dyDescent="0.2">
      <c r="A14830" s="202" t="s">
        <v>24020</v>
      </c>
      <c r="B14830" s="203">
        <v>87.69</v>
      </c>
      <c r="D14830" s="53" t="s">
        <v>22257</v>
      </c>
      <c r="E14830" s="55" t="s">
        <v>22256</v>
      </c>
      <c r="F14830" s="53" t="s">
        <v>201</v>
      </c>
    </row>
    <row r="14831" spans="1:6" x14ac:dyDescent="0.2">
      <c r="A14831" s="202" t="s">
        <v>24022</v>
      </c>
      <c r="B14831" s="203">
        <v>84.69</v>
      </c>
      <c r="D14831" s="53" t="s">
        <v>22258</v>
      </c>
      <c r="E14831" s="55" t="s">
        <v>22259</v>
      </c>
      <c r="F14831" s="53" t="s">
        <v>201</v>
      </c>
    </row>
    <row r="14832" spans="1:6" x14ac:dyDescent="0.2">
      <c r="A14832" s="202" t="s">
        <v>24023</v>
      </c>
      <c r="B14832" s="203">
        <v>112.06</v>
      </c>
      <c r="D14832" s="53" t="s">
        <v>22260</v>
      </c>
      <c r="E14832" s="55" t="s">
        <v>22259</v>
      </c>
      <c r="F14832" s="53" t="s">
        <v>201</v>
      </c>
    </row>
    <row r="14833" spans="1:6" x14ac:dyDescent="0.2">
      <c r="A14833" s="202" t="s">
        <v>24025</v>
      </c>
      <c r="B14833" s="203">
        <v>109.06</v>
      </c>
      <c r="D14833" s="53" t="s">
        <v>22261</v>
      </c>
      <c r="E14833" s="55" t="s">
        <v>22262</v>
      </c>
      <c r="F14833" s="53" t="s">
        <v>201</v>
      </c>
    </row>
    <row r="14834" spans="1:6" x14ac:dyDescent="0.2">
      <c r="A14834" s="202" t="s">
        <v>24026</v>
      </c>
      <c r="B14834" s="203">
        <v>58.52</v>
      </c>
      <c r="D14834" s="53" t="s">
        <v>22263</v>
      </c>
      <c r="E14834" s="55" t="s">
        <v>22262</v>
      </c>
      <c r="F14834" s="53" t="s">
        <v>201</v>
      </c>
    </row>
    <row r="14835" spans="1:6" x14ac:dyDescent="0.2">
      <c r="A14835" s="202" t="s">
        <v>24028</v>
      </c>
      <c r="B14835" s="203">
        <v>55.53</v>
      </c>
      <c r="D14835" s="53" t="s">
        <v>22264</v>
      </c>
      <c r="E14835" s="55" t="s">
        <v>22265</v>
      </c>
      <c r="F14835" s="53" t="s">
        <v>201</v>
      </c>
    </row>
    <row r="14836" spans="1:6" x14ac:dyDescent="0.2">
      <c r="A14836" s="202" t="s">
        <v>24029</v>
      </c>
      <c r="B14836" s="203">
        <v>61.51</v>
      </c>
      <c r="D14836" s="53" t="s">
        <v>22266</v>
      </c>
      <c r="E14836" s="55" t="s">
        <v>22265</v>
      </c>
      <c r="F14836" s="53" t="s">
        <v>201</v>
      </c>
    </row>
    <row r="14837" spans="1:6" x14ac:dyDescent="0.2">
      <c r="A14837" s="202" t="s">
        <v>24031</v>
      </c>
      <c r="B14837" s="203">
        <v>58.52</v>
      </c>
      <c r="D14837" s="53" t="s">
        <v>22267</v>
      </c>
      <c r="E14837" s="55" t="s">
        <v>22268</v>
      </c>
      <c r="F14837" s="53" t="s">
        <v>201</v>
      </c>
    </row>
    <row r="14838" spans="1:6" x14ac:dyDescent="0.2">
      <c r="A14838" s="202" t="s">
        <v>24032</v>
      </c>
      <c r="B14838" s="203">
        <v>80.5</v>
      </c>
      <c r="D14838" s="53" t="s">
        <v>22269</v>
      </c>
      <c r="E14838" s="55" t="s">
        <v>22268</v>
      </c>
      <c r="F14838" s="53" t="s">
        <v>201</v>
      </c>
    </row>
    <row r="14839" spans="1:6" x14ac:dyDescent="0.2">
      <c r="A14839" s="202" t="s">
        <v>24034</v>
      </c>
      <c r="B14839" s="203">
        <v>77.510000000000005</v>
      </c>
      <c r="D14839" s="53" t="s">
        <v>22270</v>
      </c>
      <c r="E14839" s="55" t="s">
        <v>22271</v>
      </c>
      <c r="F14839" s="53" t="s">
        <v>201</v>
      </c>
    </row>
    <row r="14840" spans="1:6" x14ac:dyDescent="0.2">
      <c r="A14840" s="202" t="s">
        <v>24035</v>
      </c>
      <c r="B14840" s="203">
        <v>88.91</v>
      </c>
      <c r="D14840" s="53" t="s">
        <v>22272</v>
      </c>
      <c r="E14840" s="55" t="s">
        <v>22271</v>
      </c>
      <c r="F14840" s="53" t="s">
        <v>201</v>
      </c>
    </row>
    <row r="14841" spans="1:6" x14ac:dyDescent="0.2">
      <c r="A14841" s="202" t="s">
        <v>24037</v>
      </c>
      <c r="B14841" s="203">
        <v>85.92</v>
      </c>
      <c r="D14841" s="53" t="s">
        <v>22273</v>
      </c>
      <c r="E14841" s="55" t="s">
        <v>22274</v>
      </c>
      <c r="F14841" s="53" t="s">
        <v>201</v>
      </c>
    </row>
    <row r="14842" spans="1:6" x14ac:dyDescent="0.2">
      <c r="A14842" s="202" t="s">
        <v>24038</v>
      </c>
      <c r="B14842" s="203">
        <v>95.48</v>
      </c>
      <c r="D14842" s="53" t="s">
        <v>22275</v>
      </c>
      <c r="E14842" s="55" t="s">
        <v>22274</v>
      </c>
      <c r="F14842" s="53" t="s">
        <v>201</v>
      </c>
    </row>
    <row r="14843" spans="1:6" x14ac:dyDescent="0.2">
      <c r="A14843" s="202" t="s">
        <v>24040</v>
      </c>
      <c r="B14843" s="203">
        <v>92.48</v>
      </c>
      <c r="D14843" s="53" t="s">
        <v>22276</v>
      </c>
      <c r="E14843" s="55" t="s">
        <v>22277</v>
      </c>
      <c r="F14843" s="53" t="s">
        <v>201</v>
      </c>
    </row>
    <row r="14844" spans="1:6" x14ac:dyDescent="0.2">
      <c r="A14844" s="202" t="s">
        <v>24041</v>
      </c>
      <c r="B14844" s="203">
        <v>42.36</v>
      </c>
      <c r="D14844" s="53" t="s">
        <v>22278</v>
      </c>
      <c r="E14844" s="55" t="s">
        <v>22277</v>
      </c>
      <c r="F14844" s="53" t="s">
        <v>201</v>
      </c>
    </row>
    <row r="14845" spans="1:6" x14ac:dyDescent="0.2">
      <c r="A14845" s="202" t="s">
        <v>24043</v>
      </c>
      <c r="B14845" s="203">
        <v>39.369999999999997</v>
      </c>
      <c r="D14845" s="53" t="s">
        <v>22279</v>
      </c>
      <c r="E14845" s="55" t="s">
        <v>22280</v>
      </c>
      <c r="F14845" s="53" t="s">
        <v>201</v>
      </c>
    </row>
    <row r="14846" spans="1:6" x14ac:dyDescent="0.2">
      <c r="A14846" s="202" t="s">
        <v>24044</v>
      </c>
      <c r="B14846" s="203">
        <v>50.79</v>
      </c>
      <c r="D14846" s="53" t="s">
        <v>22281</v>
      </c>
      <c r="E14846" s="55" t="s">
        <v>22280</v>
      </c>
      <c r="F14846" s="53" t="s">
        <v>201</v>
      </c>
    </row>
    <row r="14847" spans="1:6" x14ac:dyDescent="0.2">
      <c r="A14847" s="202" t="s">
        <v>24046</v>
      </c>
      <c r="B14847" s="203">
        <v>47.8</v>
      </c>
      <c r="D14847" s="53" t="s">
        <v>22282</v>
      </c>
      <c r="E14847" s="55" t="s">
        <v>22283</v>
      </c>
      <c r="F14847" s="53" t="s">
        <v>201</v>
      </c>
    </row>
    <row r="14848" spans="1:6" x14ac:dyDescent="0.2">
      <c r="A14848" s="202" t="s">
        <v>24047</v>
      </c>
      <c r="B14848" s="203">
        <v>66.37</v>
      </c>
      <c r="D14848" s="53" t="s">
        <v>22284</v>
      </c>
      <c r="E14848" s="55" t="s">
        <v>22283</v>
      </c>
      <c r="F14848" s="53" t="s">
        <v>201</v>
      </c>
    </row>
    <row r="14849" spans="1:6" x14ac:dyDescent="0.2">
      <c r="A14849" s="202" t="s">
        <v>24049</v>
      </c>
      <c r="B14849" s="203">
        <v>63.38</v>
      </c>
      <c r="D14849" s="53" t="s">
        <v>22285</v>
      </c>
      <c r="E14849" s="55" t="s">
        <v>22286</v>
      </c>
      <c r="F14849" s="53" t="s">
        <v>201</v>
      </c>
    </row>
    <row r="14850" spans="1:6" x14ac:dyDescent="0.2">
      <c r="A14850" s="202" t="s">
        <v>24050</v>
      </c>
      <c r="B14850" s="203">
        <v>76.55</v>
      </c>
      <c r="D14850" s="53" t="s">
        <v>22287</v>
      </c>
      <c r="E14850" s="55" t="s">
        <v>22286</v>
      </c>
      <c r="F14850" s="53" t="s">
        <v>201</v>
      </c>
    </row>
    <row r="14851" spans="1:6" x14ac:dyDescent="0.2">
      <c r="A14851" s="202" t="s">
        <v>24052</v>
      </c>
      <c r="B14851" s="203">
        <v>73.56</v>
      </c>
      <c r="D14851" s="53" t="s">
        <v>22288</v>
      </c>
      <c r="E14851" s="55" t="s">
        <v>22289</v>
      </c>
      <c r="F14851" s="53" t="s">
        <v>201</v>
      </c>
    </row>
    <row r="14852" spans="1:6" x14ac:dyDescent="0.2">
      <c r="A14852" s="202" t="s">
        <v>24053</v>
      </c>
      <c r="B14852" s="203">
        <v>90.45</v>
      </c>
      <c r="D14852" s="53" t="s">
        <v>22290</v>
      </c>
      <c r="E14852" s="55" t="s">
        <v>22289</v>
      </c>
      <c r="F14852" s="53" t="s">
        <v>201</v>
      </c>
    </row>
    <row r="14853" spans="1:6" x14ac:dyDescent="0.2">
      <c r="A14853" s="202" t="s">
        <v>24055</v>
      </c>
      <c r="B14853" s="203">
        <v>87.46</v>
      </c>
      <c r="D14853" s="53" t="s">
        <v>22291</v>
      </c>
      <c r="E14853" s="55" t="s">
        <v>22292</v>
      </c>
      <c r="F14853" s="53" t="s">
        <v>201</v>
      </c>
    </row>
    <row r="14854" spans="1:6" x14ac:dyDescent="0.2">
      <c r="A14854" s="202" t="s">
        <v>24056</v>
      </c>
      <c r="B14854" s="203">
        <v>99.72</v>
      </c>
      <c r="D14854" s="53" t="s">
        <v>22293</v>
      </c>
      <c r="E14854" s="55" t="s">
        <v>22292</v>
      </c>
      <c r="F14854" s="53" t="s">
        <v>201</v>
      </c>
    </row>
    <row r="14855" spans="1:6" x14ac:dyDescent="0.2">
      <c r="A14855" s="202" t="s">
        <v>24058</v>
      </c>
      <c r="B14855" s="203">
        <v>96.73</v>
      </c>
      <c r="D14855" s="53" t="s">
        <v>22294</v>
      </c>
      <c r="E14855" s="55" t="s">
        <v>22295</v>
      </c>
      <c r="F14855" s="53" t="s">
        <v>201</v>
      </c>
    </row>
    <row r="14856" spans="1:6" x14ac:dyDescent="0.2">
      <c r="A14856" s="202" t="s">
        <v>24059</v>
      </c>
      <c r="B14856" s="203">
        <v>60.17</v>
      </c>
      <c r="D14856" s="53" t="s">
        <v>22296</v>
      </c>
      <c r="E14856" s="55" t="s">
        <v>22295</v>
      </c>
      <c r="F14856" s="53" t="s">
        <v>201</v>
      </c>
    </row>
    <row r="14857" spans="1:6" x14ac:dyDescent="0.2">
      <c r="A14857" s="202" t="s">
        <v>24061</v>
      </c>
      <c r="B14857" s="203">
        <v>57.17</v>
      </c>
      <c r="D14857" s="53" t="s">
        <v>22297</v>
      </c>
      <c r="E14857" s="55" t="s">
        <v>22298</v>
      </c>
      <c r="F14857" s="53" t="s">
        <v>201</v>
      </c>
    </row>
    <row r="14858" spans="1:6" x14ac:dyDescent="0.2">
      <c r="A14858" s="202" t="s">
        <v>24062</v>
      </c>
      <c r="B14858" s="203">
        <v>67.02</v>
      </c>
      <c r="D14858" s="53" t="s">
        <v>22299</v>
      </c>
      <c r="E14858" s="55" t="s">
        <v>22298</v>
      </c>
      <c r="F14858" s="53" t="s">
        <v>201</v>
      </c>
    </row>
    <row r="14859" spans="1:6" x14ac:dyDescent="0.2">
      <c r="A14859" s="202" t="s">
        <v>24064</v>
      </c>
      <c r="B14859" s="203">
        <v>64.03</v>
      </c>
      <c r="D14859" s="53" t="s">
        <v>22300</v>
      </c>
      <c r="E14859" s="55" t="s">
        <v>22301</v>
      </c>
      <c r="F14859" s="53" t="s">
        <v>201</v>
      </c>
    </row>
    <row r="14860" spans="1:6" x14ac:dyDescent="0.2">
      <c r="A14860" s="202" t="s">
        <v>24065</v>
      </c>
      <c r="B14860" s="203">
        <v>72.89</v>
      </c>
      <c r="D14860" s="53" t="s">
        <v>22302</v>
      </c>
      <c r="E14860" s="55" t="s">
        <v>22301</v>
      </c>
      <c r="F14860" s="53" t="s">
        <v>201</v>
      </c>
    </row>
    <row r="14861" spans="1:6" x14ac:dyDescent="0.2">
      <c r="A14861" s="202" t="s">
        <v>24067</v>
      </c>
      <c r="B14861" s="203">
        <v>69.900000000000006</v>
      </c>
      <c r="D14861" s="53" t="s">
        <v>22303</v>
      </c>
      <c r="E14861" s="55" t="s">
        <v>22304</v>
      </c>
      <c r="F14861" s="53" t="s">
        <v>201</v>
      </c>
    </row>
    <row r="14862" spans="1:6" x14ac:dyDescent="0.2">
      <c r="A14862" s="202" t="s">
        <v>24068</v>
      </c>
      <c r="B14862" s="203">
        <v>94.72</v>
      </c>
      <c r="D14862" s="53" t="s">
        <v>22305</v>
      </c>
      <c r="E14862" s="55" t="s">
        <v>22304</v>
      </c>
      <c r="F14862" s="53" t="s">
        <v>201</v>
      </c>
    </row>
    <row r="14863" spans="1:6" x14ac:dyDescent="0.2">
      <c r="A14863" s="202" t="s">
        <v>24070</v>
      </c>
      <c r="B14863" s="203">
        <v>91.73</v>
      </c>
      <c r="D14863" s="53" t="s">
        <v>22306</v>
      </c>
      <c r="E14863" s="55" t="s">
        <v>22307</v>
      </c>
      <c r="F14863" s="53" t="s">
        <v>201</v>
      </c>
    </row>
    <row r="14864" spans="1:6" x14ac:dyDescent="0.2">
      <c r="A14864" s="202" t="s">
        <v>24071</v>
      </c>
      <c r="B14864" s="203">
        <v>156.28</v>
      </c>
      <c r="D14864" s="53" t="s">
        <v>22308</v>
      </c>
      <c r="E14864" s="55" t="s">
        <v>22307</v>
      </c>
      <c r="F14864" s="53" t="s">
        <v>201</v>
      </c>
    </row>
    <row r="14865" spans="1:6" x14ac:dyDescent="0.2">
      <c r="A14865" s="202" t="s">
        <v>24073</v>
      </c>
      <c r="B14865" s="203">
        <v>153.28</v>
      </c>
      <c r="D14865" s="53" t="s">
        <v>22309</v>
      </c>
      <c r="E14865" s="55" t="s">
        <v>22310</v>
      </c>
      <c r="F14865" s="53" t="s">
        <v>201</v>
      </c>
    </row>
    <row r="14866" spans="1:6" x14ac:dyDescent="0.2">
      <c r="A14866" s="202" t="s">
        <v>24074</v>
      </c>
      <c r="B14866" s="203">
        <v>63.16</v>
      </c>
      <c r="D14866" s="53" t="s">
        <v>22311</v>
      </c>
      <c r="E14866" s="55" t="s">
        <v>22310</v>
      </c>
      <c r="F14866" s="53" t="s">
        <v>201</v>
      </c>
    </row>
    <row r="14867" spans="1:6" x14ac:dyDescent="0.2">
      <c r="A14867" s="202" t="s">
        <v>24076</v>
      </c>
      <c r="B14867" s="203">
        <v>60.17</v>
      </c>
      <c r="D14867" s="53" t="s">
        <v>22312</v>
      </c>
      <c r="E14867" s="55" t="s">
        <v>22313</v>
      </c>
      <c r="F14867" s="53" t="s">
        <v>201</v>
      </c>
    </row>
    <row r="14868" spans="1:6" x14ac:dyDescent="0.2">
      <c r="A14868" s="202" t="s">
        <v>24077</v>
      </c>
      <c r="B14868" s="203">
        <v>77.040000000000006</v>
      </c>
      <c r="D14868" s="53" t="s">
        <v>22314</v>
      </c>
      <c r="E14868" s="55" t="s">
        <v>22313</v>
      </c>
      <c r="F14868" s="53" t="s">
        <v>201</v>
      </c>
    </row>
    <row r="14869" spans="1:6" x14ac:dyDescent="0.2">
      <c r="A14869" s="202" t="s">
        <v>24079</v>
      </c>
      <c r="B14869" s="203">
        <v>74.05</v>
      </c>
      <c r="D14869" s="53" t="s">
        <v>22315</v>
      </c>
      <c r="E14869" s="55" t="s">
        <v>22316</v>
      </c>
      <c r="F14869" s="53" t="s">
        <v>201</v>
      </c>
    </row>
    <row r="14870" spans="1:6" x14ac:dyDescent="0.2">
      <c r="A14870" s="202" t="s">
        <v>24080</v>
      </c>
      <c r="B14870" s="203">
        <v>86.64</v>
      </c>
      <c r="D14870" s="53" t="s">
        <v>22317</v>
      </c>
      <c r="E14870" s="55" t="s">
        <v>22316</v>
      </c>
      <c r="F14870" s="53" t="s">
        <v>201</v>
      </c>
    </row>
    <row r="14871" spans="1:6" x14ac:dyDescent="0.2">
      <c r="A14871" s="202" t="s">
        <v>24082</v>
      </c>
      <c r="B14871" s="203">
        <v>83.65</v>
      </c>
      <c r="D14871" s="53" t="s">
        <v>22318</v>
      </c>
      <c r="E14871" s="55" t="s">
        <v>22319</v>
      </c>
      <c r="F14871" s="53" t="s">
        <v>201</v>
      </c>
    </row>
    <row r="14872" spans="1:6" x14ac:dyDescent="0.2">
      <c r="A14872" s="202" t="s">
        <v>24083</v>
      </c>
      <c r="B14872" s="203">
        <v>94.52</v>
      </c>
      <c r="D14872" s="53" t="s">
        <v>22320</v>
      </c>
      <c r="E14872" s="55" t="s">
        <v>22319</v>
      </c>
      <c r="F14872" s="53" t="s">
        <v>201</v>
      </c>
    </row>
    <row r="14873" spans="1:6" x14ac:dyDescent="0.2">
      <c r="A14873" s="202" t="s">
        <v>24085</v>
      </c>
      <c r="B14873" s="203">
        <v>91.53</v>
      </c>
      <c r="D14873" s="53" t="s">
        <v>22321</v>
      </c>
      <c r="E14873" s="55" t="s">
        <v>22322</v>
      </c>
      <c r="F14873" s="53" t="s">
        <v>201</v>
      </c>
    </row>
    <row r="14874" spans="1:6" x14ac:dyDescent="0.2">
      <c r="A14874" s="202" t="s">
        <v>24086</v>
      </c>
      <c r="B14874" s="203">
        <v>125.42</v>
      </c>
      <c r="D14874" s="53" t="s">
        <v>22323</v>
      </c>
      <c r="E14874" s="55" t="s">
        <v>22322</v>
      </c>
      <c r="F14874" s="53" t="s">
        <v>201</v>
      </c>
    </row>
    <row r="14875" spans="1:6" x14ac:dyDescent="0.2">
      <c r="A14875" s="202" t="s">
        <v>24088</v>
      </c>
      <c r="B14875" s="203">
        <v>122.43</v>
      </c>
      <c r="D14875" s="53" t="s">
        <v>22324</v>
      </c>
      <c r="E14875" s="55" t="s">
        <v>22325</v>
      </c>
      <c r="F14875" s="53" t="s">
        <v>201</v>
      </c>
    </row>
    <row r="14876" spans="1:6" x14ac:dyDescent="0.2">
      <c r="A14876" s="202" t="s">
        <v>24089</v>
      </c>
      <c r="B14876" s="203">
        <v>47.49</v>
      </c>
      <c r="D14876" s="53" t="s">
        <v>22326</v>
      </c>
      <c r="E14876" s="55" t="s">
        <v>22325</v>
      </c>
      <c r="F14876" s="53" t="s">
        <v>201</v>
      </c>
    </row>
    <row r="14877" spans="1:6" x14ac:dyDescent="0.2">
      <c r="A14877" s="202" t="s">
        <v>24091</v>
      </c>
      <c r="B14877" s="203">
        <v>44.49</v>
      </c>
      <c r="D14877" s="53" t="s">
        <v>22327</v>
      </c>
      <c r="E14877" s="55" t="s">
        <v>22328</v>
      </c>
      <c r="F14877" s="53" t="s">
        <v>201</v>
      </c>
    </row>
    <row r="14878" spans="1:6" x14ac:dyDescent="0.2">
      <c r="A14878" s="202" t="s">
        <v>24092</v>
      </c>
      <c r="B14878" s="203">
        <v>55.38</v>
      </c>
      <c r="D14878" s="53" t="s">
        <v>22329</v>
      </c>
      <c r="E14878" s="55" t="s">
        <v>22328</v>
      </c>
      <c r="F14878" s="53" t="s">
        <v>201</v>
      </c>
    </row>
    <row r="14879" spans="1:6" x14ac:dyDescent="0.2">
      <c r="A14879" s="202" t="s">
        <v>24094</v>
      </c>
      <c r="B14879" s="203">
        <v>52.39</v>
      </c>
      <c r="D14879" s="53" t="s">
        <v>22330</v>
      </c>
      <c r="E14879" s="55" t="s">
        <v>22331</v>
      </c>
      <c r="F14879" s="53" t="s">
        <v>201</v>
      </c>
    </row>
    <row r="14880" spans="1:6" x14ac:dyDescent="0.2">
      <c r="A14880" s="202" t="s">
        <v>24095</v>
      </c>
      <c r="B14880" s="203">
        <v>65.209999999999994</v>
      </c>
      <c r="D14880" s="53" t="s">
        <v>22332</v>
      </c>
      <c r="E14880" s="55" t="s">
        <v>22331</v>
      </c>
      <c r="F14880" s="53" t="s">
        <v>201</v>
      </c>
    </row>
    <row r="14881" spans="1:6" x14ac:dyDescent="0.2">
      <c r="A14881" s="202" t="s">
        <v>24097</v>
      </c>
      <c r="B14881" s="203">
        <v>62.21</v>
      </c>
      <c r="D14881" s="53" t="s">
        <v>22333</v>
      </c>
      <c r="E14881" s="55" t="s">
        <v>22334</v>
      </c>
      <c r="F14881" s="53" t="s">
        <v>201</v>
      </c>
    </row>
    <row r="14882" spans="1:6" x14ac:dyDescent="0.2">
      <c r="A14882" s="202" t="s">
        <v>24098</v>
      </c>
      <c r="B14882" s="203">
        <v>74.92</v>
      </c>
      <c r="D14882" s="53" t="s">
        <v>22335</v>
      </c>
      <c r="E14882" s="55" t="s">
        <v>22334</v>
      </c>
      <c r="F14882" s="53" t="s">
        <v>201</v>
      </c>
    </row>
    <row r="14883" spans="1:6" x14ac:dyDescent="0.2">
      <c r="A14883" s="202" t="s">
        <v>24100</v>
      </c>
      <c r="B14883" s="203">
        <v>71.92</v>
      </c>
      <c r="D14883" s="53" t="s">
        <v>22336</v>
      </c>
      <c r="E14883" s="55" t="s">
        <v>22337</v>
      </c>
      <c r="F14883" s="53" t="s">
        <v>201</v>
      </c>
    </row>
    <row r="14884" spans="1:6" x14ac:dyDescent="0.2">
      <c r="A14884" s="202" t="s">
        <v>24101</v>
      </c>
      <c r="B14884" s="203">
        <v>87.2</v>
      </c>
      <c r="D14884" s="53" t="s">
        <v>22338</v>
      </c>
      <c r="E14884" s="55" t="s">
        <v>22337</v>
      </c>
      <c r="F14884" s="53" t="s">
        <v>201</v>
      </c>
    </row>
    <row r="14885" spans="1:6" x14ac:dyDescent="0.2">
      <c r="A14885" s="202" t="s">
        <v>24103</v>
      </c>
      <c r="B14885" s="203">
        <v>84.21</v>
      </c>
      <c r="D14885" s="53" t="s">
        <v>22339</v>
      </c>
      <c r="E14885" s="55" t="s">
        <v>22340</v>
      </c>
      <c r="F14885" s="53" t="s">
        <v>201</v>
      </c>
    </row>
    <row r="14886" spans="1:6" x14ac:dyDescent="0.2">
      <c r="A14886" s="202" t="s">
        <v>24104</v>
      </c>
      <c r="B14886" s="203">
        <v>173.52</v>
      </c>
      <c r="D14886" s="53" t="s">
        <v>22341</v>
      </c>
      <c r="E14886" s="55" t="s">
        <v>22340</v>
      </c>
      <c r="F14886" s="53" t="s">
        <v>201</v>
      </c>
    </row>
    <row r="14887" spans="1:6" x14ac:dyDescent="0.2">
      <c r="A14887" s="202" t="s">
        <v>24106</v>
      </c>
      <c r="B14887" s="203">
        <v>170.53</v>
      </c>
      <c r="D14887" s="53" t="s">
        <v>22342</v>
      </c>
      <c r="E14887" s="55" t="s">
        <v>22343</v>
      </c>
      <c r="F14887" s="53" t="s">
        <v>201</v>
      </c>
    </row>
    <row r="14888" spans="1:6" x14ac:dyDescent="0.2">
      <c r="A14888" s="202" t="s">
        <v>24107</v>
      </c>
      <c r="B14888" s="203">
        <v>63.03</v>
      </c>
      <c r="D14888" s="53" t="s">
        <v>22344</v>
      </c>
      <c r="E14888" s="55" t="s">
        <v>22343</v>
      </c>
      <c r="F14888" s="53" t="s">
        <v>201</v>
      </c>
    </row>
    <row r="14889" spans="1:6" x14ac:dyDescent="0.2">
      <c r="A14889" s="202" t="s">
        <v>24109</v>
      </c>
      <c r="B14889" s="203">
        <v>60.04</v>
      </c>
      <c r="D14889" s="53" t="s">
        <v>22345</v>
      </c>
      <c r="E14889" s="55" t="s">
        <v>22346</v>
      </c>
      <c r="F14889" s="53" t="s">
        <v>201</v>
      </c>
    </row>
    <row r="14890" spans="1:6" x14ac:dyDescent="0.2">
      <c r="A14890" s="202" t="s">
        <v>24110</v>
      </c>
      <c r="B14890" s="203">
        <v>70.849999999999994</v>
      </c>
      <c r="D14890" s="53" t="s">
        <v>22347</v>
      </c>
      <c r="E14890" s="55" t="s">
        <v>22346</v>
      </c>
      <c r="F14890" s="53" t="s">
        <v>201</v>
      </c>
    </row>
    <row r="14891" spans="1:6" x14ac:dyDescent="0.2">
      <c r="A14891" s="202" t="s">
        <v>24112</v>
      </c>
      <c r="B14891" s="203">
        <v>67.849999999999994</v>
      </c>
      <c r="D14891" s="53" t="s">
        <v>22348</v>
      </c>
      <c r="E14891" s="55" t="s">
        <v>22349</v>
      </c>
      <c r="F14891" s="53" t="s">
        <v>201</v>
      </c>
    </row>
    <row r="14892" spans="1:6" x14ac:dyDescent="0.2">
      <c r="A14892" s="202" t="s">
        <v>24113</v>
      </c>
      <c r="B14892" s="203">
        <v>81.040000000000006</v>
      </c>
      <c r="D14892" s="53" t="s">
        <v>22350</v>
      </c>
      <c r="E14892" s="55" t="s">
        <v>22349</v>
      </c>
      <c r="F14892" s="53" t="s">
        <v>201</v>
      </c>
    </row>
    <row r="14893" spans="1:6" x14ac:dyDescent="0.2">
      <c r="A14893" s="202" t="s">
        <v>24115</v>
      </c>
      <c r="B14893" s="203">
        <v>78.05</v>
      </c>
      <c r="D14893" s="53" t="s">
        <v>22351</v>
      </c>
      <c r="E14893" s="55" t="s">
        <v>22352</v>
      </c>
      <c r="F14893" s="53" t="s">
        <v>201</v>
      </c>
    </row>
    <row r="14894" spans="1:6" x14ac:dyDescent="0.2">
      <c r="A14894" s="202" t="s">
        <v>24116</v>
      </c>
      <c r="B14894" s="203">
        <v>115.75</v>
      </c>
      <c r="D14894" s="53" t="s">
        <v>22353</v>
      </c>
      <c r="E14894" s="55" t="s">
        <v>22352</v>
      </c>
      <c r="F14894" s="53" t="s">
        <v>201</v>
      </c>
    </row>
    <row r="14895" spans="1:6" x14ac:dyDescent="0.2">
      <c r="A14895" s="202" t="s">
        <v>24118</v>
      </c>
      <c r="B14895" s="203">
        <v>112.75</v>
      </c>
      <c r="D14895" s="53" t="s">
        <v>22354</v>
      </c>
      <c r="E14895" s="55" t="s">
        <v>22355</v>
      </c>
      <c r="F14895" s="53" t="s">
        <v>201</v>
      </c>
    </row>
    <row r="14896" spans="1:6" x14ac:dyDescent="0.2">
      <c r="A14896" s="202" t="s">
        <v>24119</v>
      </c>
      <c r="B14896" s="203">
        <v>185.55</v>
      </c>
      <c r="D14896" s="53" t="s">
        <v>22356</v>
      </c>
      <c r="E14896" s="55" t="s">
        <v>22355</v>
      </c>
      <c r="F14896" s="53" t="s">
        <v>201</v>
      </c>
    </row>
    <row r="14897" spans="1:6" x14ac:dyDescent="0.2">
      <c r="A14897" s="202" t="s">
        <v>24121</v>
      </c>
      <c r="B14897" s="203">
        <v>182.55</v>
      </c>
      <c r="D14897" s="53" t="s">
        <v>22357</v>
      </c>
      <c r="E14897" s="55" t="s">
        <v>22358</v>
      </c>
      <c r="F14897" s="53" t="s">
        <v>201</v>
      </c>
    </row>
    <row r="14898" spans="1:6" x14ac:dyDescent="0.2">
      <c r="A14898" s="202" t="s">
        <v>24122</v>
      </c>
      <c r="B14898" s="203">
        <v>67.599999999999994</v>
      </c>
      <c r="D14898" s="53" t="s">
        <v>22359</v>
      </c>
      <c r="E14898" s="55" t="s">
        <v>22358</v>
      </c>
      <c r="F14898" s="53" t="s">
        <v>201</v>
      </c>
    </row>
    <row r="14899" spans="1:6" x14ac:dyDescent="0.2">
      <c r="A14899" s="202" t="s">
        <v>24124</v>
      </c>
      <c r="B14899" s="203">
        <v>64.61</v>
      </c>
      <c r="D14899" s="53" t="s">
        <v>22360</v>
      </c>
      <c r="E14899" s="55" t="s">
        <v>22361</v>
      </c>
      <c r="F14899" s="53" t="s">
        <v>201</v>
      </c>
    </row>
    <row r="14900" spans="1:6" x14ac:dyDescent="0.2">
      <c r="A14900" s="202" t="s">
        <v>24125</v>
      </c>
      <c r="B14900" s="203">
        <v>76.73</v>
      </c>
      <c r="D14900" s="53" t="s">
        <v>22362</v>
      </c>
      <c r="E14900" s="55" t="s">
        <v>22361</v>
      </c>
      <c r="F14900" s="53" t="s">
        <v>201</v>
      </c>
    </row>
    <row r="14901" spans="1:6" x14ac:dyDescent="0.2">
      <c r="A14901" s="202" t="s">
        <v>24127</v>
      </c>
      <c r="B14901" s="203">
        <v>73.739999999999995</v>
      </c>
      <c r="D14901" s="53" t="s">
        <v>22363</v>
      </c>
      <c r="E14901" s="55" t="s">
        <v>22364</v>
      </c>
      <c r="F14901" s="53" t="s">
        <v>201</v>
      </c>
    </row>
    <row r="14902" spans="1:6" x14ac:dyDescent="0.2">
      <c r="A14902" s="202" t="s">
        <v>24128</v>
      </c>
      <c r="B14902" s="203">
        <v>82.23</v>
      </c>
      <c r="D14902" s="53" t="s">
        <v>22365</v>
      </c>
      <c r="E14902" s="55" t="s">
        <v>22364</v>
      </c>
      <c r="F14902" s="53" t="s">
        <v>201</v>
      </c>
    </row>
    <row r="14903" spans="1:6" x14ac:dyDescent="0.2">
      <c r="A14903" s="202" t="s">
        <v>24130</v>
      </c>
      <c r="B14903" s="203">
        <v>79.239999999999995</v>
      </c>
      <c r="D14903" s="53" t="s">
        <v>22366</v>
      </c>
      <c r="E14903" s="55" t="s">
        <v>22367</v>
      </c>
      <c r="F14903" s="53" t="s">
        <v>201</v>
      </c>
    </row>
    <row r="14904" spans="1:6" x14ac:dyDescent="0.2">
      <c r="A14904" s="202" t="s">
        <v>24131</v>
      </c>
      <c r="B14904" s="203">
        <v>100.54</v>
      </c>
      <c r="D14904" s="53" t="s">
        <v>22368</v>
      </c>
      <c r="E14904" s="55" t="s">
        <v>22367</v>
      </c>
      <c r="F14904" s="53" t="s">
        <v>201</v>
      </c>
    </row>
    <row r="14905" spans="1:6" x14ac:dyDescent="0.2">
      <c r="A14905" s="202" t="s">
        <v>24133</v>
      </c>
      <c r="B14905" s="203">
        <v>97.55</v>
      </c>
      <c r="D14905" s="53" t="s">
        <v>22369</v>
      </c>
      <c r="E14905" s="55" t="s">
        <v>22370</v>
      </c>
      <c r="F14905" s="53" t="s">
        <v>201</v>
      </c>
    </row>
    <row r="14906" spans="1:6" x14ac:dyDescent="0.2">
      <c r="A14906" s="202" t="s">
        <v>24134</v>
      </c>
      <c r="B14906" s="203">
        <v>197.57</v>
      </c>
      <c r="D14906" s="53" t="s">
        <v>22371</v>
      </c>
      <c r="E14906" s="55" t="s">
        <v>22370</v>
      </c>
      <c r="F14906" s="53" t="s">
        <v>201</v>
      </c>
    </row>
    <row r="14907" spans="1:6" x14ac:dyDescent="0.2">
      <c r="A14907" s="202" t="s">
        <v>24136</v>
      </c>
      <c r="B14907" s="203">
        <v>194.57</v>
      </c>
      <c r="D14907" s="53" t="s">
        <v>22372</v>
      </c>
      <c r="E14907" s="55" t="s">
        <v>22373</v>
      </c>
      <c r="F14907" s="53" t="s">
        <v>201</v>
      </c>
    </row>
    <row r="14908" spans="1:6" x14ac:dyDescent="0.2">
      <c r="A14908" s="202" t="s">
        <v>24137</v>
      </c>
      <c r="B14908" s="203">
        <v>71.38</v>
      </c>
      <c r="D14908" s="53" t="s">
        <v>22374</v>
      </c>
      <c r="E14908" s="55" t="s">
        <v>22373</v>
      </c>
      <c r="F14908" s="53" t="s">
        <v>201</v>
      </c>
    </row>
    <row r="14909" spans="1:6" x14ac:dyDescent="0.2">
      <c r="A14909" s="202" t="s">
        <v>24139</v>
      </c>
      <c r="B14909" s="203">
        <v>68.38</v>
      </c>
      <c r="D14909" s="53" t="s">
        <v>22375</v>
      </c>
      <c r="E14909" s="55" t="s">
        <v>22376</v>
      </c>
      <c r="F14909" s="53" t="s">
        <v>201</v>
      </c>
    </row>
    <row r="14910" spans="1:6" x14ac:dyDescent="0.2">
      <c r="A14910" s="202" t="s">
        <v>24140</v>
      </c>
      <c r="B14910" s="203">
        <v>71.05</v>
      </c>
      <c r="D14910" s="53" t="s">
        <v>22377</v>
      </c>
      <c r="E14910" s="55" t="s">
        <v>22376</v>
      </c>
      <c r="F14910" s="53" t="s">
        <v>201</v>
      </c>
    </row>
    <row r="14911" spans="1:6" x14ac:dyDescent="0.2">
      <c r="A14911" s="202" t="s">
        <v>24142</v>
      </c>
      <c r="B14911" s="203">
        <v>68.06</v>
      </c>
      <c r="D14911" s="53" t="s">
        <v>22378</v>
      </c>
      <c r="E14911" s="55" t="s">
        <v>22379</v>
      </c>
      <c r="F14911" s="53" t="s">
        <v>201</v>
      </c>
    </row>
    <row r="14912" spans="1:6" x14ac:dyDescent="0.2">
      <c r="A14912" s="202" t="s">
        <v>24143</v>
      </c>
      <c r="B14912" s="203">
        <v>90.89</v>
      </c>
      <c r="D14912" s="53" t="s">
        <v>22380</v>
      </c>
      <c r="E14912" s="55" t="s">
        <v>22379</v>
      </c>
      <c r="F14912" s="53" t="s">
        <v>201</v>
      </c>
    </row>
    <row r="14913" spans="1:6" x14ac:dyDescent="0.2">
      <c r="A14913" s="202" t="s">
        <v>24145</v>
      </c>
      <c r="B14913" s="203">
        <v>87.89</v>
      </c>
      <c r="D14913" s="53" t="s">
        <v>22381</v>
      </c>
      <c r="E14913" s="55" t="s">
        <v>22382</v>
      </c>
      <c r="F14913" s="53" t="s">
        <v>201</v>
      </c>
    </row>
    <row r="14914" spans="1:6" x14ac:dyDescent="0.2">
      <c r="A14914" s="202" t="s">
        <v>24146</v>
      </c>
      <c r="B14914" s="203">
        <v>102.24</v>
      </c>
      <c r="D14914" s="53" t="s">
        <v>22383</v>
      </c>
      <c r="E14914" s="55" t="s">
        <v>22382</v>
      </c>
      <c r="F14914" s="53" t="s">
        <v>201</v>
      </c>
    </row>
    <row r="14915" spans="1:6" x14ac:dyDescent="0.2">
      <c r="A14915" s="202" t="s">
        <v>24148</v>
      </c>
      <c r="B14915" s="203">
        <v>99.24</v>
      </c>
      <c r="D14915" s="53" t="s">
        <v>22384</v>
      </c>
      <c r="E14915" s="55" t="s">
        <v>22385</v>
      </c>
      <c r="F14915" s="53" t="s">
        <v>201</v>
      </c>
    </row>
    <row r="14916" spans="1:6" x14ac:dyDescent="0.2">
      <c r="A14916" s="202" t="s">
        <v>24149</v>
      </c>
      <c r="B14916" s="203">
        <v>131.93</v>
      </c>
      <c r="D14916" s="53" t="s">
        <v>22386</v>
      </c>
      <c r="E14916" s="55" t="s">
        <v>22385</v>
      </c>
      <c r="F14916" s="53" t="s">
        <v>201</v>
      </c>
    </row>
    <row r="14917" spans="1:6" x14ac:dyDescent="0.2">
      <c r="A14917" s="202" t="s">
        <v>24151</v>
      </c>
      <c r="B14917" s="203">
        <v>128.94</v>
      </c>
      <c r="D14917" s="53" t="s">
        <v>22387</v>
      </c>
      <c r="E14917" s="55" t="s">
        <v>22388</v>
      </c>
      <c r="F14917" s="53" t="s">
        <v>201</v>
      </c>
    </row>
    <row r="14918" spans="1:6" x14ac:dyDescent="0.2">
      <c r="A14918" s="202" t="s">
        <v>24152</v>
      </c>
      <c r="B14918" s="203">
        <v>185</v>
      </c>
      <c r="D14918" s="53" t="s">
        <v>22389</v>
      </c>
      <c r="E14918" s="55" t="s">
        <v>22388</v>
      </c>
      <c r="F14918" s="53" t="s">
        <v>201</v>
      </c>
    </row>
    <row r="14919" spans="1:6" x14ac:dyDescent="0.2">
      <c r="A14919" s="202" t="s">
        <v>24154</v>
      </c>
      <c r="B14919" s="203">
        <v>182</v>
      </c>
      <c r="D14919" s="53" t="s">
        <v>22390</v>
      </c>
      <c r="E14919" s="55" t="s">
        <v>22391</v>
      </c>
      <c r="F14919" s="53" t="s">
        <v>201</v>
      </c>
    </row>
    <row r="14920" spans="1:6" x14ac:dyDescent="0.2">
      <c r="A14920" s="202" t="s">
        <v>24155</v>
      </c>
      <c r="B14920" s="203">
        <v>87.98</v>
      </c>
      <c r="D14920" s="53" t="s">
        <v>22392</v>
      </c>
      <c r="E14920" s="55" t="s">
        <v>22391</v>
      </c>
      <c r="F14920" s="53" t="s">
        <v>201</v>
      </c>
    </row>
    <row r="14921" spans="1:6" x14ac:dyDescent="0.2">
      <c r="A14921" s="202" t="s">
        <v>24157</v>
      </c>
      <c r="B14921" s="203">
        <v>84.98</v>
      </c>
      <c r="D14921" s="53" t="s">
        <v>22393</v>
      </c>
      <c r="E14921" s="55" t="s">
        <v>22394</v>
      </c>
      <c r="F14921" s="53" t="s">
        <v>201</v>
      </c>
    </row>
    <row r="14922" spans="1:6" x14ac:dyDescent="0.2">
      <c r="A14922" s="202" t="s">
        <v>24158</v>
      </c>
      <c r="B14922" s="203">
        <v>98.46</v>
      </c>
      <c r="D14922" s="53" t="s">
        <v>22395</v>
      </c>
      <c r="E14922" s="55" t="s">
        <v>22394</v>
      </c>
      <c r="F14922" s="53" t="s">
        <v>201</v>
      </c>
    </row>
    <row r="14923" spans="1:6" x14ac:dyDescent="0.2">
      <c r="A14923" s="202" t="s">
        <v>24160</v>
      </c>
      <c r="B14923" s="203">
        <v>95.46</v>
      </c>
      <c r="D14923" s="53" t="s">
        <v>22396</v>
      </c>
      <c r="E14923" s="55" t="s">
        <v>22397</v>
      </c>
      <c r="F14923" s="53" t="s">
        <v>201</v>
      </c>
    </row>
    <row r="14924" spans="1:6" x14ac:dyDescent="0.2">
      <c r="A14924" s="202" t="s">
        <v>24161</v>
      </c>
      <c r="B14924" s="203">
        <v>58.97</v>
      </c>
      <c r="D14924" s="53" t="s">
        <v>22398</v>
      </c>
      <c r="E14924" s="55" t="s">
        <v>22397</v>
      </c>
      <c r="F14924" s="53" t="s">
        <v>201</v>
      </c>
    </row>
    <row r="14925" spans="1:6" x14ac:dyDescent="0.2">
      <c r="A14925" s="202" t="s">
        <v>24163</v>
      </c>
      <c r="B14925" s="203">
        <v>55.97</v>
      </c>
      <c r="D14925" s="53" t="s">
        <v>22399</v>
      </c>
      <c r="E14925" s="55" t="s">
        <v>22400</v>
      </c>
      <c r="F14925" s="53" t="s">
        <v>201</v>
      </c>
    </row>
    <row r="14926" spans="1:6" x14ac:dyDescent="0.2">
      <c r="A14926" s="202" t="s">
        <v>24164</v>
      </c>
      <c r="B14926" s="203">
        <v>125.08</v>
      </c>
      <c r="D14926" s="53" t="s">
        <v>22401</v>
      </c>
      <c r="E14926" s="55" t="s">
        <v>22400</v>
      </c>
      <c r="F14926" s="53" t="s">
        <v>201</v>
      </c>
    </row>
    <row r="14927" spans="1:6" x14ac:dyDescent="0.2">
      <c r="A14927" s="202" t="s">
        <v>24166</v>
      </c>
      <c r="B14927" s="203">
        <v>122.08</v>
      </c>
      <c r="D14927" s="53" t="s">
        <v>22402</v>
      </c>
      <c r="E14927" s="55" t="s">
        <v>22403</v>
      </c>
      <c r="F14927" s="53" t="s">
        <v>201</v>
      </c>
    </row>
    <row r="14928" spans="1:6" x14ac:dyDescent="0.2">
      <c r="A14928" s="202" t="s">
        <v>24167</v>
      </c>
      <c r="B14928" s="203">
        <v>193.9</v>
      </c>
      <c r="D14928" s="53" t="s">
        <v>22404</v>
      </c>
      <c r="E14928" s="55" t="s">
        <v>22403</v>
      </c>
      <c r="F14928" s="53" t="s">
        <v>201</v>
      </c>
    </row>
    <row r="14929" spans="1:6" x14ac:dyDescent="0.2">
      <c r="A14929" s="202" t="s">
        <v>24169</v>
      </c>
      <c r="B14929" s="203">
        <v>190.9</v>
      </c>
      <c r="D14929" s="53" t="s">
        <v>22405</v>
      </c>
      <c r="E14929" s="55" t="s">
        <v>22406</v>
      </c>
      <c r="F14929" s="53" t="s">
        <v>201</v>
      </c>
    </row>
    <row r="14930" spans="1:6" x14ac:dyDescent="0.2">
      <c r="A14930" s="202" t="s">
        <v>24170</v>
      </c>
      <c r="B14930" s="203">
        <v>95.54</v>
      </c>
      <c r="D14930" s="53" t="s">
        <v>22407</v>
      </c>
      <c r="E14930" s="55" t="s">
        <v>22406</v>
      </c>
      <c r="F14930" s="53" t="s">
        <v>201</v>
      </c>
    </row>
    <row r="14931" spans="1:6" x14ac:dyDescent="0.2">
      <c r="A14931" s="202" t="s">
        <v>24172</v>
      </c>
      <c r="B14931" s="203">
        <v>92.55</v>
      </c>
      <c r="D14931" s="53" t="s">
        <v>22408</v>
      </c>
      <c r="E14931" s="55" t="s">
        <v>22409</v>
      </c>
      <c r="F14931" s="53" t="s">
        <v>201</v>
      </c>
    </row>
    <row r="14932" spans="1:6" x14ac:dyDescent="0.2">
      <c r="A14932" s="202" t="s">
        <v>24173</v>
      </c>
      <c r="B14932" s="203">
        <v>105.74</v>
      </c>
      <c r="D14932" s="53" t="s">
        <v>22410</v>
      </c>
      <c r="E14932" s="55" t="s">
        <v>22409</v>
      </c>
      <c r="F14932" s="53" t="s">
        <v>201</v>
      </c>
    </row>
    <row r="14933" spans="1:6" x14ac:dyDescent="0.2">
      <c r="A14933" s="202" t="s">
        <v>24175</v>
      </c>
      <c r="B14933" s="203">
        <v>102.74</v>
      </c>
      <c r="D14933" s="53" t="s">
        <v>22411</v>
      </c>
      <c r="E14933" s="55" t="s">
        <v>22412</v>
      </c>
      <c r="F14933" s="53" t="s">
        <v>201</v>
      </c>
    </row>
    <row r="14934" spans="1:6" x14ac:dyDescent="0.2">
      <c r="A14934" s="202" t="s">
        <v>24176</v>
      </c>
      <c r="B14934" s="203">
        <v>117.1</v>
      </c>
      <c r="D14934" s="53" t="s">
        <v>22413</v>
      </c>
      <c r="E14934" s="55" t="s">
        <v>22412</v>
      </c>
      <c r="F14934" s="53" t="s">
        <v>201</v>
      </c>
    </row>
    <row r="14935" spans="1:6" x14ac:dyDescent="0.2">
      <c r="A14935" s="202" t="s">
        <v>24178</v>
      </c>
      <c r="B14935" s="203">
        <v>114.1</v>
      </c>
      <c r="D14935" s="53" t="s">
        <v>22414</v>
      </c>
      <c r="E14935" s="55" t="s">
        <v>22415</v>
      </c>
      <c r="F14935" s="53" t="s">
        <v>201</v>
      </c>
    </row>
    <row r="14936" spans="1:6" x14ac:dyDescent="0.2">
      <c r="A14936" s="202" t="s">
        <v>24179</v>
      </c>
      <c r="B14936" s="203">
        <v>131.82</v>
      </c>
      <c r="D14936" s="53" t="s">
        <v>22416</v>
      </c>
      <c r="E14936" s="55" t="s">
        <v>22415</v>
      </c>
      <c r="F14936" s="53" t="s">
        <v>201</v>
      </c>
    </row>
    <row r="14937" spans="1:6" x14ac:dyDescent="0.2">
      <c r="A14937" s="202" t="s">
        <v>24181</v>
      </c>
      <c r="B14937" s="203">
        <v>128.82</v>
      </c>
      <c r="D14937" s="53" t="s">
        <v>22417</v>
      </c>
      <c r="E14937" s="55" t="s">
        <v>22418</v>
      </c>
      <c r="F14937" s="53" t="s">
        <v>201</v>
      </c>
    </row>
    <row r="14938" spans="1:6" x14ac:dyDescent="0.2">
      <c r="A14938" s="202" t="s">
        <v>24182</v>
      </c>
      <c r="B14938" s="203">
        <v>202.82</v>
      </c>
      <c r="D14938" s="53" t="s">
        <v>22419</v>
      </c>
      <c r="E14938" s="55" t="s">
        <v>22418</v>
      </c>
      <c r="F14938" s="53" t="s">
        <v>201</v>
      </c>
    </row>
    <row r="14939" spans="1:6" x14ac:dyDescent="0.2">
      <c r="A14939" s="202" t="s">
        <v>24184</v>
      </c>
      <c r="B14939" s="203">
        <v>199.82</v>
      </c>
      <c r="D14939" s="53" t="s">
        <v>22420</v>
      </c>
      <c r="E14939" s="55" t="s">
        <v>22421</v>
      </c>
      <c r="F14939" s="53" t="s">
        <v>201</v>
      </c>
    </row>
    <row r="14940" spans="1:6" x14ac:dyDescent="0.2">
      <c r="A14940" s="202" t="s">
        <v>24185</v>
      </c>
      <c r="B14940" s="203">
        <v>30.66</v>
      </c>
      <c r="D14940" s="53" t="s">
        <v>22422</v>
      </c>
      <c r="E14940" s="55" t="s">
        <v>22421</v>
      </c>
      <c r="F14940" s="53" t="s">
        <v>201</v>
      </c>
    </row>
    <row r="14941" spans="1:6" x14ac:dyDescent="0.2">
      <c r="A14941" s="202" t="s">
        <v>24187</v>
      </c>
      <c r="B14941" s="203">
        <v>27.67</v>
      </c>
      <c r="D14941" s="53" t="s">
        <v>22423</v>
      </c>
      <c r="E14941" s="55" t="s">
        <v>22424</v>
      </c>
      <c r="F14941" s="53" t="s">
        <v>201</v>
      </c>
    </row>
    <row r="14942" spans="1:6" x14ac:dyDescent="0.2">
      <c r="A14942" s="202" t="s">
        <v>24188</v>
      </c>
      <c r="B14942" s="203">
        <v>35.03</v>
      </c>
      <c r="D14942" s="53" t="s">
        <v>22425</v>
      </c>
      <c r="E14942" s="55" t="s">
        <v>22424</v>
      </c>
      <c r="F14942" s="53" t="s">
        <v>201</v>
      </c>
    </row>
    <row r="14943" spans="1:6" x14ac:dyDescent="0.2">
      <c r="A14943" s="202" t="s">
        <v>24190</v>
      </c>
      <c r="B14943" s="203">
        <v>32.04</v>
      </c>
      <c r="D14943" s="53" t="s">
        <v>22426</v>
      </c>
      <c r="E14943" s="55" t="s">
        <v>22427</v>
      </c>
      <c r="F14943" s="53" t="s">
        <v>201</v>
      </c>
    </row>
    <row r="14944" spans="1:6" x14ac:dyDescent="0.2">
      <c r="A14944" s="202" t="s">
        <v>24191</v>
      </c>
      <c r="B14944" s="203">
        <v>40.53</v>
      </c>
      <c r="D14944" s="53" t="s">
        <v>22428</v>
      </c>
      <c r="E14944" s="55" t="s">
        <v>22427</v>
      </c>
      <c r="F14944" s="53" t="s">
        <v>201</v>
      </c>
    </row>
    <row r="14945" spans="1:6" x14ac:dyDescent="0.2">
      <c r="A14945" s="202" t="s">
        <v>24193</v>
      </c>
      <c r="B14945" s="203">
        <v>37.54</v>
      </c>
      <c r="D14945" s="53" t="s">
        <v>22429</v>
      </c>
      <c r="E14945" s="55" t="s">
        <v>22430</v>
      </c>
      <c r="F14945" s="53" t="s">
        <v>201</v>
      </c>
    </row>
    <row r="14946" spans="1:6" x14ac:dyDescent="0.2">
      <c r="A14946" s="202" t="s">
        <v>24194</v>
      </c>
      <c r="B14946" s="203">
        <v>47.17</v>
      </c>
      <c r="D14946" s="53" t="s">
        <v>22431</v>
      </c>
      <c r="E14946" s="55" t="s">
        <v>22430</v>
      </c>
      <c r="F14946" s="53" t="s">
        <v>201</v>
      </c>
    </row>
    <row r="14947" spans="1:6" x14ac:dyDescent="0.2">
      <c r="A14947" s="202" t="s">
        <v>24196</v>
      </c>
      <c r="B14947" s="203">
        <v>44.18</v>
      </c>
      <c r="D14947" s="53" t="s">
        <v>22432</v>
      </c>
      <c r="E14947" s="55" t="s">
        <v>22433</v>
      </c>
      <c r="F14947" s="53" t="s">
        <v>201</v>
      </c>
    </row>
    <row r="14948" spans="1:6" x14ac:dyDescent="0.2">
      <c r="A14948" s="202" t="s">
        <v>24197</v>
      </c>
      <c r="B14948" s="203">
        <v>63.83</v>
      </c>
      <c r="D14948" s="53" t="s">
        <v>22434</v>
      </c>
      <c r="E14948" s="55" t="s">
        <v>22433</v>
      </c>
      <c r="F14948" s="53" t="s">
        <v>201</v>
      </c>
    </row>
    <row r="14949" spans="1:6" x14ac:dyDescent="0.2">
      <c r="A14949" s="202" t="s">
        <v>24199</v>
      </c>
      <c r="B14949" s="203">
        <v>60.84</v>
      </c>
      <c r="D14949" s="53" t="s">
        <v>22435</v>
      </c>
      <c r="E14949" s="55" t="s">
        <v>22436</v>
      </c>
      <c r="F14949" s="53" t="s">
        <v>201</v>
      </c>
    </row>
    <row r="14950" spans="1:6" x14ac:dyDescent="0.2">
      <c r="A14950" s="202" t="s">
        <v>24200</v>
      </c>
      <c r="B14950" s="203">
        <v>90.97</v>
      </c>
      <c r="D14950" s="53" t="s">
        <v>22437</v>
      </c>
      <c r="E14950" s="55" t="s">
        <v>22436</v>
      </c>
      <c r="F14950" s="53" t="s">
        <v>201</v>
      </c>
    </row>
    <row r="14951" spans="1:6" x14ac:dyDescent="0.2">
      <c r="A14951" s="202" t="s">
        <v>24202</v>
      </c>
      <c r="B14951" s="203">
        <v>87.98</v>
      </c>
      <c r="D14951" s="53" t="s">
        <v>22438</v>
      </c>
      <c r="E14951" s="55" t="s">
        <v>22439</v>
      </c>
      <c r="F14951" s="53" t="s">
        <v>201</v>
      </c>
    </row>
    <row r="14952" spans="1:6" x14ac:dyDescent="0.2">
      <c r="A14952" s="202" t="s">
        <v>24203</v>
      </c>
      <c r="B14952" s="203">
        <v>37.840000000000003</v>
      </c>
      <c r="D14952" s="53" t="s">
        <v>22440</v>
      </c>
      <c r="E14952" s="55" t="s">
        <v>22439</v>
      </c>
      <c r="F14952" s="53" t="s">
        <v>201</v>
      </c>
    </row>
    <row r="14953" spans="1:6" x14ac:dyDescent="0.2">
      <c r="A14953" s="202" t="s">
        <v>24205</v>
      </c>
      <c r="B14953" s="203">
        <v>34.840000000000003</v>
      </c>
      <c r="D14953" s="53" t="s">
        <v>22441</v>
      </c>
      <c r="E14953" s="55" t="s">
        <v>22442</v>
      </c>
      <c r="F14953" s="53" t="s">
        <v>201</v>
      </c>
    </row>
    <row r="14954" spans="1:6" x14ac:dyDescent="0.2">
      <c r="A14954" s="202" t="s">
        <v>24206</v>
      </c>
      <c r="B14954" s="203">
        <v>43.69</v>
      </c>
      <c r="D14954" s="53" t="s">
        <v>22443</v>
      </c>
      <c r="E14954" s="55" t="s">
        <v>22442</v>
      </c>
      <c r="F14954" s="53" t="s">
        <v>201</v>
      </c>
    </row>
    <row r="14955" spans="1:6" x14ac:dyDescent="0.2">
      <c r="A14955" s="202" t="s">
        <v>24208</v>
      </c>
      <c r="B14955" s="203">
        <v>40.69</v>
      </c>
      <c r="D14955" s="53" t="s">
        <v>22444</v>
      </c>
      <c r="E14955" s="55" t="s">
        <v>22445</v>
      </c>
      <c r="F14955" s="53" t="s">
        <v>201</v>
      </c>
    </row>
    <row r="14956" spans="1:6" x14ac:dyDescent="0.2">
      <c r="A14956" s="202" t="s">
        <v>24209</v>
      </c>
      <c r="B14956" s="203">
        <v>50.62</v>
      </c>
      <c r="D14956" s="53" t="s">
        <v>22446</v>
      </c>
      <c r="E14956" s="55" t="s">
        <v>22445</v>
      </c>
      <c r="F14956" s="53" t="s">
        <v>201</v>
      </c>
    </row>
    <row r="14957" spans="1:6" x14ac:dyDescent="0.2">
      <c r="A14957" s="202" t="s">
        <v>24211</v>
      </c>
      <c r="B14957" s="203">
        <v>47.62</v>
      </c>
      <c r="D14957" s="53" t="s">
        <v>22447</v>
      </c>
      <c r="E14957" s="55" t="s">
        <v>22448</v>
      </c>
      <c r="F14957" s="53" t="s">
        <v>201</v>
      </c>
    </row>
    <row r="14958" spans="1:6" x14ac:dyDescent="0.2">
      <c r="A14958" s="202" t="s">
        <v>24212</v>
      </c>
      <c r="B14958" s="203">
        <v>69.11</v>
      </c>
      <c r="D14958" s="53" t="s">
        <v>22449</v>
      </c>
      <c r="E14958" s="55" t="s">
        <v>22448</v>
      </c>
      <c r="F14958" s="53" t="s">
        <v>201</v>
      </c>
    </row>
    <row r="14959" spans="1:6" x14ac:dyDescent="0.2">
      <c r="A14959" s="202" t="s">
        <v>24214</v>
      </c>
      <c r="B14959" s="203">
        <v>66.11</v>
      </c>
      <c r="D14959" s="53" t="s">
        <v>22450</v>
      </c>
      <c r="E14959" s="55" t="s">
        <v>22451</v>
      </c>
      <c r="F14959" s="53" t="s">
        <v>83</v>
      </c>
    </row>
    <row r="14960" spans="1:6" x14ac:dyDescent="0.2">
      <c r="A14960" s="202" t="s">
        <v>24215</v>
      </c>
      <c r="B14960" s="203">
        <v>101.54</v>
      </c>
      <c r="D14960" s="53" t="s">
        <v>22452</v>
      </c>
      <c r="E14960" s="55" t="s">
        <v>22451</v>
      </c>
      <c r="F14960" s="53" t="s">
        <v>83</v>
      </c>
    </row>
    <row r="14961" spans="1:6" x14ac:dyDescent="0.2">
      <c r="A14961" s="202" t="s">
        <v>24217</v>
      </c>
      <c r="B14961" s="203">
        <v>98.54</v>
      </c>
      <c r="D14961" s="53" t="s">
        <v>22453</v>
      </c>
      <c r="E14961" s="55" t="s">
        <v>22454</v>
      </c>
      <c r="F14961" s="53" t="s">
        <v>83</v>
      </c>
    </row>
    <row r="14962" spans="1:6" x14ac:dyDescent="0.2">
      <c r="A14962" s="202" t="s">
        <v>24218</v>
      </c>
      <c r="B14962" s="203">
        <v>41.76</v>
      </c>
      <c r="D14962" s="53" t="s">
        <v>22455</v>
      </c>
      <c r="E14962" s="55" t="s">
        <v>22454</v>
      </c>
      <c r="F14962" s="53" t="s">
        <v>83</v>
      </c>
    </row>
    <row r="14963" spans="1:6" x14ac:dyDescent="0.2">
      <c r="A14963" s="202" t="s">
        <v>24220</v>
      </c>
      <c r="B14963" s="203">
        <v>38.770000000000003</v>
      </c>
      <c r="D14963" s="53" t="s">
        <v>22456</v>
      </c>
      <c r="E14963" s="55" t="s">
        <v>22457</v>
      </c>
      <c r="F14963" s="53" t="s">
        <v>83</v>
      </c>
    </row>
    <row r="14964" spans="1:6" x14ac:dyDescent="0.2">
      <c r="A14964" s="202" t="s">
        <v>24221</v>
      </c>
      <c r="B14964" s="203">
        <v>48.39</v>
      </c>
      <c r="D14964" s="53" t="s">
        <v>22458</v>
      </c>
      <c r="E14964" s="55" t="s">
        <v>22457</v>
      </c>
      <c r="F14964" s="53" t="s">
        <v>83</v>
      </c>
    </row>
    <row r="14965" spans="1:6" x14ac:dyDescent="0.2">
      <c r="A14965" s="202" t="s">
        <v>24223</v>
      </c>
      <c r="B14965" s="203">
        <v>45.4</v>
      </c>
      <c r="D14965" s="53" t="s">
        <v>22459</v>
      </c>
      <c r="E14965" s="55" t="s">
        <v>22460</v>
      </c>
      <c r="F14965" s="53" t="s">
        <v>83</v>
      </c>
    </row>
    <row r="14966" spans="1:6" x14ac:dyDescent="0.2">
      <c r="A14966" s="202" t="s">
        <v>24224</v>
      </c>
      <c r="B14966" s="203">
        <v>56.16</v>
      </c>
      <c r="D14966" s="53" t="s">
        <v>22461</v>
      </c>
      <c r="E14966" s="55" t="s">
        <v>22460</v>
      </c>
      <c r="F14966" s="53" t="s">
        <v>83</v>
      </c>
    </row>
    <row r="14967" spans="1:6" x14ac:dyDescent="0.2">
      <c r="A14967" s="202" t="s">
        <v>24226</v>
      </c>
      <c r="B14967" s="203">
        <v>53.17</v>
      </c>
      <c r="D14967" s="53" t="s">
        <v>22462</v>
      </c>
      <c r="E14967" s="55" t="s">
        <v>22463</v>
      </c>
      <c r="F14967" s="53" t="s">
        <v>83</v>
      </c>
    </row>
    <row r="14968" spans="1:6" x14ac:dyDescent="0.2">
      <c r="A14968" s="202" t="s">
        <v>24227</v>
      </c>
      <c r="B14968" s="203">
        <v>75.989999999999995</v>
      </c>
      <c r="D14968" s="53" t="s">
        <v>22464</v>
      </c>
      <c r="E14968" s="55" t="s">
        <v>22463</v>
      </c>
      <c r="F14968" s="53" t="s">
        <v>83</v>
      </c>
    </row>
    <row r="14969" spans="1:6" x14ac:dyDescent="0.2">
      <c r="A14969" s="202" t="s">
        <v>24229</v>
      </c>
      <c r="B14969" s="203">
        <v>73</v>
      </c>
      <c r="D14969" s="53" t="s">
        <v>22465</v>
      </c>
      <c r="E14969" s="55" t="s">
        <v>22466</v>
      </c>
      <c r="F14969" s="53" t="s">
        <v>83</v>
      </c>
    </row>
    <row r="14970" spans="1:6" x14ac:dyDescent="0.2">
      <c r="A14970" s="202" t="s">
        <v>24230</v>
      </c>
      <c r="B14970" s="203">
        <v>98.18</v>
      </c>
      <c r="D14970" s="53" t="s">
        <v>22467</v>
      </c>
      <c r="E14970" s="55" t="s">
        <v>22466</v>
      </c>
      <c r="F14970" s="53" t="s">
        <v>83</v>
      </c>
    </row>
    <row r="14971" spans="1:6" x14ac:dyDescent="0.2">
      <c r="A14971" s="202" t="s">
        <v>24232</v>
      </c>
      <c r="B14971" s="203">
        <v>95.19</v>
      </c>
      <c r="D14971" s="53" t="s">
        <v>22468</v>
      </c>
      <c r="E14971" s="55" t="s">
        <v>22469</v>
      </c>
      <c r="F14971" s="53" t="s">
        <v>83</v>
      </c>
    </row>
    <row r="14972" spans="1:6" x14ac:dyDescent="0.2">
      <c r="A14972" s="202" t="s">
        <v>24233</v>
      </c>
      <c r="B14972" s="203">
        <v>34.9</v>
      </c>
      <c r="D14972" s="53" t="s">
        <v>22470</v>
      </c>
      <c r="E14972" s="55" t="s">
        <v>22469</v>
      </c>
      <c r="F14972" s="53" t="s">
        <v>83</v>
      </c>
    </row>
    <row r="14973" spans="1:6" x14ac:dyDescent="0.2">
      <c r="A14973" s="202" t="s">
        <v>24235</v>
      </c>
      <c r="B14973" s="203">
        <v>31.91</v>
      </c>
      <c r="D14973" s="53" t="s">
        <v>22471</v>
      </c>
      <c r="E14973" s="55" t="s">
        <v>22472</v>
      </c>
      <c r="F14973" s="53" t="s">
        <v>83</v>
      </c>
    </row>
    <row r="14974" spans="1:6" x14ac:dyDescent="0.2">
      <c r="A14974" s="202" t="s">
        <v>24236</v>
      </c>
      <c r="B14974" s="203">
        <v>39.340000000000003</v>
      </c>
      <c r="D14974" s="53" t="s">
        <v>22473</v>
      </c>
      <c r="E14974" s="55" t="s">
        <v>22472</v>
      </c>
      <c r="F14974" s="53" t="s">
        <v>83</v>
      </c>
    </row>
    <row r="14975" spans="1:6" x14ac:dyDescent="0.2">
      <c r="A14975" s="202" t="s">
        <v>24238</v>
      </c>
      <c r="B14975" s="203">
        <v>36.35</v>
      </c>
      <c r="D14975" s="53" t="s">
        <v>22474</v>
      </c>
      <c r="E14975" s="55" t="s">
        <v>22475</v>
      </c>
      <c r="F14975" s="53" t="s">
        <v>83</v>
      </c>
    </row>
    <row r="14976" spans="1:6" x14ac:dyDescent="0.2">
      <c r="A14976" s="202" t="s">
        <v>24239</v>
      </c>
      <c r="B14976" s="203">
        <v>44.51</v>
      </c>
      <c r="D14976" s="53" t="s">
        <v>22476</v>
      </c>
      <c r="E14976" s="55" t="s">
        <v>22475</v>
      </c>
      <c r="F14976" s="53" t="s">
        <v>83</v>
      </c>
    </row>
    <row r="14977" spans="1:6" x14ac:dyDescent="0.2">
      <c r="A14977" s="202" t="s">
        <v>24241</v>
      </c>
      <c r="B14977" s="203">
        <v>41.52</v>
      </c>
      <c r="D14977" s="53" t="s">
        <v>22477</v>
      </c>
      <c r="E14977" s="55" t="s">
        <v>22478</v>
      </c>
      <c r="F14977" s="53" t="s">
        <v>83</v>
      </c>
    </row>
    <row r="14978" spans="1:6" x14ac:dyDescent="0.2">
      <c r="A14978" s="202" t="s">
        <v>24242</v>
      </c>
      <c r="B14978" s="203">
        <v>50.6</v>
      </c>
      <c r="D14978" s="53" t="s">
        <v>22479</v>
      </c>
      <c r="E14978" s="55" t="s">
        <v>22478</v>
      </c>
      <c r="F14978" s="53" t="s">
        <v>83</v>
      </c>
    </row>
    <row r="14979" spans="1:6" x14ac:dyDescent="0.2">
      <c r="A14979" s="202" t="s">
        <v>24244</v>
      </c>
      <c r="B14979" s="203">
        <v>47.61</v>
      </c>
      <c r="D14979" s="53" t="s">
        <v>22480</v>
      </c>
      <c r="E14979" s="55" t="s">
        <v>22481</v>
      </c>
      <c r="F14979" s="53" t="s">
        <v>83</v>
      </c>
    </row>
    <row r="14980" spans="1:6" x14ac:dyDescent="0.2">
      <c r="A14980" s="202" t="s">
        <v>24245</v>
      </c>
      <c r="B14980" s="203">
        <v>88.88</v>
      </c>
      <c r="D14980" s="53" t="s">
        <v>22482</v>
      </c>
      <c r="E14980" s="55" t="s">
        <v>22481</v>
      </c>
      <c r="F14980" s="53" t="s">
        <v>83</v>
      </c>
    </row>
    <row r="14981" spans="1:6" x14ac:dyDescent="0.2">
      <c r="A14981" s="202" t="s">
        <v>24247</v>
      </c>
      <c r="B14981" s="203">
        <v>85.89</v>
      </c>
      <c r="D14981" s="53" t="s">
        <v>22483</v>
      </c>
      <c r="E14981" s="55" t="s">
        <v>22484</v>
      </c>
      <c r="F14981" s="53" t="s">
        <v>83</v>
      </c>
    </row>
    <row r="14982" spans="1:6" x14ac:dyDescent="0.2">
      <c r="A14982" s="202" t="s">
        <v>24248</v>
      </c>
      <c r="B14982" s="203">
        <v>99.72</v>
      </c>
      <c r="D14982" s="53" t="s">
        <v>22485</v>
      </c>
      <c r="E14982" s="55" t="s">
        <v>22484</v>
      </c>
      <c r="F14982" s="53" t="s">
        <v>83</v>
      </c>
    </row>
    <row r="14983" spans="1:6" x14ac:dyDescent="0.2">
      <c r="A14983" s="202" t="s">
        <v>24250</v>
      </c>
      <c r="B14983" s="203">
        <v>96.73</v>
      </c>
      <c r="D14983" s="53" t="s">
        <v>22486</v>
      </c>
      <c r="E14983" s="55" t="s">
        <v>22487</v>
      </c>
      <c r="F14983" s="53" t="s">
        <v>83</v>
      </c>
    </row>
    <row r="14984" spans="1:6" x14ac:dyDescent="0.2">
      <c r="A14984" s="202" t="s">
        <v>24251</v>
      </c>
      <c r="B14984" s="203">
        <v>41.68</v>
      </c>
      <c r="D14984" s="53" t="s">
        <v>22488</v>
      </c>
      <c r="E14984" s="55" t="s">
        <v>22487</v>
      </c>
      <c r="F14984" s="53" t="s">
        <v>83</v>
      </c>
    </row>
    <row r="14985" spans="1:6" x14ac:dyDescent="0.2">
      <c r="A14985" s="202" t="s">
        <v>24253</v>
      </c>
      <c r="B14985" s="203">
        <v>38.69</v>
      </c>
      <c r="D14985" s="53" t="s">
        <v>22489</v>
      </c>
      <c r="E14985" s="55" t="s">
        <v>22490</v>
      </c>
      <c r="F14985" s="53" t="s">
        <v>83</v>
      </c>
    </row>
    <row r="14986" spans="1:6" x14ac:dyDescent="0.2">
      <c r="A14986" s="202" t="s">
        <v>24254</v>
      </c>
      <c r="B14986" s="203">
        <v>46.89</v>
      </c>
      <c r="D14986" s="53" t="s">
        <v>22491</v>
      </c>
      <c r="E14986" s="55" t="s">
        <v>22490</v>
      </c>
      <c r="F14986" s="53" t="s">
        <v>83</v>
      </c>
    </row>
    <row r="14987" spans="1:6" x14ac:dyDescent="0.2">
      <c r="A14987" s="202" t="s">
        <v>24256</v>
      </c>
      <c r="B14987" s="203">
        <v>43.89</v>
      </c>
      <c r="D14987" s="53" t="s">
        <v>22492</v>
      </c>
      <c r="E14987" s="55" t="s">
        <v>22493</v>
      </c>
      <c r="F14987" s="53" t="s">
        <v>83</v>
      </c>
    </row>
    <row r="14988" spans="1:6" x14ac:dyDescent="0.2">
      <c r="A14988" s="202" t="s">
        <v>24257</v>
      </c>
      <c r="B14988" s="203">
        <v>53.22</v>
      </c>
      <c r="D14988" s="53" t="s">
        <v>22494</v>
      </c>
      <c r="E14988" s="55" t="s">
        <v>22493</v>
      </c>
      <c r="F14988" s="53" t="s">
        <v>83</v>
      </c>
    </row>
    <row r="14989" spans="1:6" x14ac:dyDescent="0.2">
      <c r="A14989" s="202" t="s">
        <v>24259</v>
      </c>
      <c r="B14989" s="203">
        <v>50.23</v>
      </c>
      <c r="D14989" s="53" t="s">
        <v>22495</v>
      </c>
      <c r="E14989" s="55" t="s">
        <v>22496</v>
      </c>
      <c r="F14989" s="53" t="s">
        <v>83</v>
      </c>
    </row>
    <row r="14990" spans="1:6" x14ac:dyDescent="0.2">
      <c r="A14990" s="202" t="s">
        <v>24260</v>
      </c>
      <c r="B14990" s="203">
        <v>66.58</v>
      </c>
      <c r="D14990" s="53" t="s">
        <v>22497</v>
      </c>
      <c r="E14990" s="55" t="s">
        <v>22496</v>
      </c>
      <c r="F14990" s="53" t="s">
        <v>83</v>
      </c>
    </row>
    <row r="14991" spans="1:6" x14ac:dyDescent="0.2">
      <c r="A14991" s="202" t="s">
        <v>24262</v>
      </c>
      <c r="B14991" s="203">
        <v>63.58</v>
      </c>
      <c r="D14991" s="53" t="s">
        <v>22498</v>
      </c>
      <c r="E14991" s="55" t="s">
        <v>22499</v>
      </c>
      <c r="F14991" s="53" t="s">
        <v>83</v>
      </c>
    </row>
    <row r="14992" spans="1:6" x14ac:dyDescent="0.2">
      <c r="A14992" s="202" t="s">
        <v>24263</v>
      </c>
      <c r="B14992" s="203">
        <v>112.9</v>
      </c>
      <c r="D14992" s="53" t="s">
        <v>22500</v>
      </c>
      <c r="E14992" s="55" t="s">
        <v>22499</v>
      </c>
      <c r="F14992" s="53" t="s">
        <v>83</v>
      </c>
    </row>
    <row r="14993" spans="1:6" x14ac:dyDescent="0.2">
      <c r="A14993" s="202" t="s">
        <v>24265</v>
      </c>
      <c r="B14993" s="203">
        <v>109.9</v>
      </c>
      <c r="D14993" s="53" t="s">
        <v>22501</v>
      </c>
      <c r="E14993" s="55" t="s">
        <v>22502</v>
      </c>
      <c r="F14993" s="53" t="s">
        <v>83</v>
      </c>
    </row>
    <row r="14994" spans="1:6" x14ac:dyDescent="0.2">
      <c r="A14994" s="202" t="s">
        <v>24266</v>
      </c>
      <c r="B14994" s="203">
        <v>45.68</v>
      </c>
      <c r="D14994" s="53" t="s">
        <v>22503</v>
      </c>
      <c r="E14994" s="55" t="s">
        <v>22502</v>
      </c>
      <c r="F14994" s="53" t="s">
        <v>83</v>
      </c>
    </row>
    <row r="14995" spans="1:6" x14ac:dyDescent="0.2">
      <c r="A14995" s="202" t="s">
        <v>24268</v>
      </c>
      <c r="B14995" s="203">
        <v>42.69</v>
      </c>
      <c r="D14995" s="53" t="s">
        <v>22504</v>
      </c>
      <c r="E14995" s="55" t="s">
        <v>22505</v>
      </c>
      <c r="F14995" s="53" t="s">
        <v>83</v>
      </c>
    </row>
    <row r="14996" spans="1:6" x14ac:dyDescent="0.2">
      <c r="A14996" s="202" t="s">
        <v>24269</v>
      </c>
      <c r="B14996" s="203">
        <v>51.08</v>
      </c>
      <c r="D14996" s="53" t="s">
        <v>22506</v>
      </c>
      <c r="E14996" s="55" t="s">
        <v>22505</v>
      </c>
      <c r="F14996" s="53" t="s">
        <v>83</v>
      </c>
    </row>
    <row r="14997" spans="1:6" x14ac:dyDescent="0.2">
      <c r="A14997" s="202" t="s">
        <v>24271</v>
      </c>
      <c r="B14997" s="203">
        <v>48.09</v>
      </c>
      <c r="D14997" s="53" t="s">
        <v>22507</v>
      </c>
      <c r="E14997" s="55" t="s">
        <v>22508</v>
      </c>
      <c r="F14997" s="53" t="s">
        <v>83</v>
      </c>
    </row>
    <row r="14998" spans="1:6" x14ac:dyDescent="0.2">
      <c r="A14998" s="202" t="s">
        <v>24272</v>
      </c>
      <c r="B14998" s="203">
        <v>57.88</v>
      </c>
      <c r="D14998" s="53" t="s">
        <v>22509</v>
      </c>
      <c r="E14998" s="55" t="s">
        <v>22508</v>
      </c>
      <c r="F14998" s="53" t="s">
        <v>83</v>
      </c>
    </row>
    <row r="14999" spans="1:6" x14ac:dyDescent="0.2">
      <c r="A14999" s="202" t="s">
        <v>24274</v>
      </c>
      <c r="B14999" s="203">
        <v>54.89</v>
      </c>
      <c r="D14999" s="53" t="s">
        <v>22510</v>
      </c>
      <c r="E14999" s="55" t="s">
        <v>22511</v>
      </c>
      <c r="F14999" s="53" t="s">
        <v>83</v>
      </c>
    </row>
    <row r="15000" spans="1:6" x14ac:dyDescent="0.2">
      <c r="A15000" s="202" t="s">
        <v>24275</v>
      </c>
      <c r="B15000" s="203">
        <v>77.099999999999994</v>
      </c>
      <c r="D15000" s="53" t="s">
        <v>22512</v>
      </c>
      <c r="E15000" s="55" t="s">
        <v>22511</v>
      </c>
      <c r="F15000" s="53" t="s">
        <v>83</v>
      </c>
    </row>
    <row r="15001" spans="1:6" x14ac:dyDescent="0.2">
      <c r="A15001" s="202" t="s">
        <v>24277</v>
      </c>
      <c r="B15001" s="203">
        <v>74.11</v>
      </c>
      <c r="D15001" s="53" t="s">
        <v>22513</v>
      </c>
      <c r="E15001" s="55" t="s">
        <v>22514</v>
      </c>
      <c r="F15001" s="53" t="s">
        <v>83</v>
      </c>
    </row>
    <row r="15002" spans="1:6" x14ac:dyDescent="0.2">
      <c r="A15002" s="202" t="s">
        <v>24278</v>
      </c>
      <c r="B15002" s="203">
        <v>125.42</v>
      </c>
      <c r="D15002" s="53" t="s">
        <v>22515</v>
      </c>
      <c r="E15002" s="55" t="s">
        <v>22514</v>
      </c>
      <c r="F15002" s="53" t="s">
        <v>83</v>
      </c>
    </row>
    <row r="15003" spans="1:6" x14ac:dyDescent="0.2">
      <c r="A15003" s="202" t="s">
        <v>24280</v>
      </c>
      <c r="B15003" s="203">
        <v>122.43</v>
      </c>
      <c r="D15003" s="53" t="s">
        <v>22516</v>
      </c>
      <c r="E15003" s="55" t="s">
        <v>22517</v>
      </c>
      <c r="F15003" s="53" t="s">
        <v>83</v>
      </c>
    </row>
    <row r="15004" spans="1:6" x14ac:dyDescent="0.2">
      <c r="A15004" s="202" t="s">
        <v>24281</v>
      </c>
      <c r="B15004" s="203">
        <v>44.88</v>
      </c>
      <c r="D15004" s="53" t="s">
        <v>22518</v>
      </c>
      <c r="E15004" s="55" t="s">
        <v>22517</v>
      </c>
      <c r="F15004" s="53" t="s">
        <v>83</v>
      </c>
    </row>
    <row r="15005" spans="1:6" x14ac:dyDescent="0.2">
      <c r="A15005" s="202" t="s">
        <v>24283</v>
      </c>
      <c r="B15005" s="203">
        <v>41.89</v>
      </c>
      <c r="D15005" s="53" t="s">
        <v>22519</v>
      </c>
      <c r="E15005" s="55" t="s">
        <v>22520</v>
      </c>
      <c r="F15005" s="53" t="s">
        <v>83</v>
      </c>
    </row>
    <row r="15006" spans="1:6" x14ac:dyDescent="0.2">
      <c r="A15006" s="202" t="s">
        <v>24284</v>
      </c>
      <c r="B15006" s="203">
        <v>51.01</v>
      </c>
      <c r="D15006" s="53" t="s">
        <v>22521</v>
      </c>
      <c r="E15006" s="55" t="s">
        <v>22520</v>
      </c>
      <c r="F15006" s="53" t="s">
        <v>83</v>
      </c>
    </row>
    <row r="15007" spans="1:6" x14ac:dyDescent="0.2">
      <c r="A15007" s="202" t="s">
        <v>24286</v>
      </c>
      <c r="B15007" s="203">
        <v>48.01</v>
      </c>
      <c r="D15007" s="53" t="s">
        <v>22522</v>
      </c>
      <c r="E15007" s="55" t="s">
        <v>22523</v>
      </c>
      <c r="F15007" s="53" t="s">
        <v>83</v>
      </c>
    </row>
    <row r="15008" spans="1:6" x14ac:dyDescent="0.2">
      <c r="A15008" s="202" t="s">
        <v>24287</v>
      </c>
      <c r="B15008" s="203">
        <v>57.99</v>
      </c>
      <c r="D15008" s="53" t="s">
        <v>22524</v>
      </c>
      <c r="E15008" s="55" t="s">
        <v>22523</v>
      </c>
      <c r="F15008" s="53" t="s">
        <v>83</v>
      </c>
    </row>
    <row r="15009" spans="1:6" x14ac:dyDescent="0.2">
      <c r="A15009" s="202" t="s">
        <v>24289</v>
      </c>
      <c r="B15009" s="203">
        <v>54.99</v>
      </c>
      <c r="D15009" s="53" t="s">
        <v>22525</v>
      </c>
      <c r="E15009" s="55" t="s">
        <v>22526</v>
      </c>
      <c r="F15009" s="53" t="s">
        <v>83</v>
      </c>
    </row>
    <row r="15010" spans="1:6" x14ac:dyDescent="0.2">
      <c r="A15010" s="202" t="s">
        <v>24290</v>
      </c>
      <c r="B15010" s="203">
        <v>66.430000000000007</v>
      </c>
      <c r="D15010" s="53" t="s">
        <v>22527</v>
      </c>
      <c r="E15010" s="55" t="s">
        <v>22526</v>
      </c>
      <c r="F15010" s="53" t="s">
        <v>83</v>
      </c>
    </row>
    <row r="15011" spans="1:6" x14ac:dyDescent="0.2">
      <c r="A15011" s="202" t="s">
        <v>24292</v>
      </c>
      <c r="B15011" s="203">
        <v>63.44</v>
      </c>
      <c r="D15011" s="53" t="s">
        <v>22528</v>
      </c>
      <c r="E15011" s="55" t="s">
        <v>22529</v>
      </c>
      <c r="F15011" s="53" t="s">
        <v>83</v>
      </c>
    </row>
    <row r="15012" spans="1:6" x14ac:dyDescent="0.2">
      <c r="A15012" s="202" t="s">
        <v>24293</v>
      </c>
      <c r="B15012" s="203">
        <v>80.03</v>
      </c>
      <c r="D15012" s="53" t="s">
        <v>22530</v>
      </c>
      <c r="E15012" s="55" t="s">
        <v>22529</v>
      </c>
      <c r="F15012" s="53" t="s">
        <v>83</v>
      </c>
    </row>
    <row r="15013" spans="1:6" x14ac:dyDescent="0.2">
      <c r="A15013" s="202" t="s">
        <v>24295</v>
      </c>
      <c r="B15013" s="203">
        <v>77.03</v>
      </c>
      <c r="D15013" s="53" t="s">
        <v>22531</v>
      </c>
      <c r="E15013" s="55" t="s">
        <v>22532</v>
      </c>
      <c r="F15013" s="53" t="s">
        <v>83</v>
      </c>
    </row>
    <row r="15014" spans="1:6" x14ac:dyDescent="0.2">
      <c r="A15014" s="202" t="s">
        <v>24296</v>
      </c>
      <c r="B15014" s="203">
        <v>185</v>
      </c>
      <c r="D15014" s="53" t="s">
        <v>22533</v>
      </c>
      <c r="E15014" s="55" t="s">
        <v>22532</v>
      </c>
      <c r="F15014" s="53" t="s">
        <v>83</v>
      </c>
    </row>
    <row r="15015" spans="1:6" x14ac:dyDescent="0.2">
      <c r="A15015" s="202" t="s">
        <v>24298</v>
      </c>
      <c r="B15015" s="203">
        <v>182</v>
      </c>
      <c r="D15015" s="53" t="s">
        <v>22534</v>
      </c>
      <c r="E15015" s="55" t="s">
        <v>22535</v>
      </c>
      <c r="F15015" s="53" t="s">
        <v>83</v>
      </c>
    </row>
    <row r="15016" spans="1:6" x14ac:dyDescent="0.2">
      <c r="A15016" s="202" t="s">
        <v>24299</v>
      </c>
      <c r="B15016" s="203">
        <v>55.96</v>
      </c>
      <c r="D15016" s="53" t="s">
        <v>22536</v>
      </c>
      <c r="E15016" s="55" t="s">
        <v>22535</v>
      </c>
      <c r="F15016" s="53" t="s">
        <v>83</v>
      </c>
    </row>
    <row r="15017" spans="1:6" x14ac:dyDescent="0.2">
      <c r="A15017" s="202" t="s">
        <v>24301</v>
      </c>
      <c r="B15017" s="203">
        <v>52.97</v>
      </c>
      <c r="D15017" s="53" t="s">
        <v>22537</v>
      </c>
      <c r="E15017" s="55" t="s">
        <v>22538</v>
      </c>
      <c r="F15017" s="53" t="s">
        <v>83</v>
      </c>
    </row>
    <row r="15018" spans="1:6" x14ac:dyDescent="0.2">
      <c r="A15018" s="202" t="s">
        <v>24302</v>
      </c>
      <c r="B15018" s="203">
        <v>66.72</v>
      </c>
      <c r="D15018" s="53" t="s">
        <v>22539</v>
      </c>
      <c r="E15018" s="55" t="s">
        <v>22538</v>
      </c>
      <c r="F15018" s="53" t="s">
        <v>83</v>
      </c>
    </row>
    <row r="15019" spans="1:6" x14ac:dyDescent="0.2">
      <c r="A15019" s="202" t="s">
        <v>24304</v>
      </c>
      <c r="B15019" s="203">
        <v>63.73</v>
      </c>
      <c r="D15019" s="53" t="s">
        <v>22540</v>
      </c>
      <c r="E15019" s="55" t="s">
        <v>22541</v>
      </c>
      <c r="F15019" s="53" t="s">
        <v>83</v>
      </c>
    </row>
    <row r="15020" spans="1:6" x14ac:dyDescent="0.2">
      <c r="A15020" s="202" t="s">
        <v>24305</v>
      </c>
      <c r="B15020" s="203">
        <v>70.8</v>
      </c>
      <c r="D15020" s="53" t="s">
        <v>22542</v>
      </c>
      <c r="E15020" s="55" t="s">
        <v>22541</v>
      </c>
      <c r="F15020" s="53" t="s">
        <v>83</v>
      </c>
    </row>
    <row r="15021" spans="1:6" x14ac:dyDescent="0.2">
      <c r="A15021" s="202" t="s">
        <v>24307</v>
      </c>
      <c r="B15021" s="203">
        <v>67.8</v>
      </c>
      <c r="D15021" s="53" t="s">
        <v>22543</v>
      </c>
      <c r="E15021" s="55" t="s">
        <v>22544</v>
      </c>
      <c r="F15021" s="53" t="s">
        <v>83</v>
      </c>
    </row>
    <row r="15022" spans="1:6" x14ac:dyDescent="0.2">
      <c r="A15022" s="202" t="s">
        <v>24308</v>
      </c>
      <c r="B15022" s="203">
        <v>83.99</v>
      </c>
      <c r="D15022" s="53" t="s">
        <v>22545</v>
      </c>
      <c r="E15022" s="55" t="s">
        <v>22544</v>
      </c>
      <c r="F15022" s="53" t="s">
        <v>83</v>
      </c>
    </row>
    <row r="15023" spans="1:6" x14ac:dyDescent="0.2">
      <c r="A15023" s="202" t="s">
        <v>24310</v>
      </c>
      <c r="B15023" s="203">
        <v>81</v>
      </c>
      <c r="D15023" s="53" t="s">
        <v>22546</v>
      </c>
      <c r="E15023" s="55" t="s">
        <v>22547</v>
      </c>
      <c r="F15023" s="53" t="s">
        <v>83</v>
      </c>
    </row>
    <row r="15024" spans="1:6" x14ac:dyDescent="0.2">
      <c r="A15024" s="202" t="s">
        <v>24311</v>
      </c>
      <c r="B15024" s="203">
        <v>193.9</v>
      </c>
      <c r="D15024" s="53" t="s">
        <v>22548</v>
      </c>
      <c r="E15024" s="55" t="s">
        <v>22547</v>
      </c>
      <c r="F15024" s="53" t="s">
        <v>83</v>
      </c>
    </row>
    <row r="15025" spans="1:6" x14ac:dyDescent="0.2">
      <c r="A15025" s="202" t="s">
        <v>24313</v>
      </c>
      <c r="B15025" s="203">
        <v>190.9</v>
      </c>
      <c r="D15025" s="53" t="s">
        <v>22549</v>
      </c>
      <c r="E15025" s="55" t="s">
        <v>22550</v>
      </c>
      <c r="F15025" s="53" t="s">
        <v>83</v>
      </c>
    </row>
    <row r="15026" spans="1:6" x14ac:dyDescent="0.2">
      <c r="A15026" s="202" t="s">
        <v>24314</v>
      </c>
      <c r="B15026" s="203">
        <v>59.74</v>
      </c>
      <c r="D15026" s="53" t="s">
        <v>22551</v>
      </c>
      <c r="E15026" s="55" t="s">
        <v>22550</v>
      </c>
      <c r="F15026" s="53" t="s">
        <v>83</v>
      </c>
    </row>
    <row r="15027" spans="1:6" x14ac:dyDescent="0.2">
      <c r="A15027" s="202" t="s">
        <v>24316</v>
      </c>
      <c r="B15027" s="203">
        <v>56.75</v>
      </c>
      <c r="D15027" s="53" t="s">
        <v>22552</v>
      </c>
      <c r="E15027" s="55" t="s">
        <v>22553</v>
      </c>
      <c r="F15027" s="53" t="s">
        <v>22554</v>
      </c>
    </row>
    <row r="15028" spans="1:6" x14ac:dyDescent="0.2">
      <c r="A15028" s="202" t="s">
        <v>24317</v>
      </c>
      <c r="B15028" s="203">
        <v>66.72</v>
      </c>
      <c r="D15028" s="53" t="s">
        <v>22555</v>
      </c>
      <c r="E15028" s="55" t="s">
        <v>22553</v>
      </c>
      <c r="F15028" s="53" t="s">
        <v>22554</v>
      </c>
    </row>
    <row r="15029" spans="1:6" x14ac:dyDescent="0.2">
      <c r="A15029" s="202" t="s">
        <v>24319</v>
      </c>
      <c r="B15029" s="203">
        <v>63.73</v>
      </c>
      <c r="D15029" s="53" t="s">
        <v>22556</v>
      </c>
      <c r="E15029" s="55" t="s">
        <v>22557</v>
      </c>
      <c r="F15029" s="53" t="s">
        <v>201</v>
      </c>
    </row>
    <row r="15030" spans="1:6" x14ac:dyDescent="0.2">
      <c r="A15030" s="202" t="s">
        <v>24320</v>
      </c>
      <c r="B15030" s="203">
        <v>75.16</v>
      </c>
      <c r="D15030" s="53" t="s">
        <v>22558</v>
      </c>
      <c r="E15030" s="55" t="s">
        <v>22557</v>
      </c>
      <c r="F15030" s="53" t="s">
        <v>201</v>
      </c>
    </row>
    <row r="15031" spans="1:6" x14ac:dyDescent="0.2">
      <c r="A15031" s="202" t="s">
        <v>24322</v>
      </c>
      <c r="B15031" s="203">
        <v>72.16</v>
      </c>
      <c r="D15031" s="53" t="s">
        <v>22559</v>
      </c>
      <c r="E15031" s="55" t="s">
        <v>22560</v>
      </c>
      <c r="F15031" s="53" t="s">
        <v>201</v>
      </c>
    </row>
    <row r="15032" spans="1:6" x14ac:dyDescent="0.2">
      <c r="A15032" s="202" t="s">
        <v>24323</v>
      </c>
      <c r="B15032" s="203">
        <v>94.53</v>
      </c>
      <c r="D15032" s="53" t="s">
        <v>22561</v>
      </c>
      <c r="E15032" s="55" t="s">
        <v>22560</v>
      </c>
      <c r="F15032" s="53" t="s">
        <v>201</v>
      </c>
    </row>
    <row r="15033" spans="1:6" x14ac:dyDescent="0.2">
      <c r="A15033" s="202" t="s">
        <v>24325</v>
      </c>
      <c r="B15033" s="203">
        <v>91.53</v>
      </c>
      <c r="D15033" s="53" t="s">
        <v>22562</v>
      </c>
      <c r="E15033" s="55" t="s">
        <v>22563</v>
      </c>
      <c r="F15033" s="53" t="s">
        <v>201</v>
      </c>
    </row>
    <row r="15034" spans="1:6" x14ac:dyDescent="0.2">
      <c r="A15034" s="202" t="s">
        <v>24326</v>
      </c>
      <c r="B15034" s="203">
        <v>137.44999999999999</v>
      </c>
      <c r="D15034" s="53" t="s">
        <v>22564</v>
      </c>
      <c r="E15034" s="55" t="s">
        <v>22563</v>
      </c>
      <c r="F15034" s="53" t="s">
        <v>201</v>
      </c>
    </row>
    <row r="15035" spans="1:6" x14ac:dyDescent="0.2">
      <c r="A15035" s="202" t="s">
        <v>24328</v>
      </c>
      <c r="B15035" s="203">
        <v>134.44999999999999</v>
      </c>
      <c r="D15035" s="53" t="s">
        <v>22565</v>
      </c>
      <c r="E15035" s="55" t="s">
        <v>22566</v>
      </c>
      <c r="F15035" s="53" t="s">
        <v>201</v>
      </c>
    </row>
    <row r="15036" spans="1:6" x14ac:dyDescent="0.2">
      <c r="A15036" s="202" t="s">
        <v>24329</v>
      </c>
      <c r="B15036" s="203">
        <v>37.869999999999997</v>
      </c>
      <c r="D15036" s="53" t="s">
        <v>22567</v>
      </c>
      <c r="E15036" s="55" t="s">
        <v>22566</v>
      </c>
      <c r="F15036" s="53" t="s">
        <v>201</v>
      </c>
    </row>
    <row r="15037" spans="1:6" x14ac:dyDescent="0.2">
      <c r="A15037" s="202" t="s">
        <v>24331</v>
      </c>
      <c r="B15037" s="203">
        <v>34.880000000000003</v>
      </c>
      <c r="D15037" s="53" t="s">
        <v>22568</v>
      </c>
      <c r="E15037" s="55" t="s">
        <v>22569</v>
      </c>
      <c r="F15037" s="53" t="s">
        <v>201</v>
      </c>
    </row>
    <row r="15038" spans="1:6" x14ac:dyDescent="0.2">
      <c r="A15038" s="202" t="s">
        <v>24332</v>
      </c>
      <c r="B15038" s="203">
        <v>44.32</v>
      </c>
      <c r="D15038" s="53" t="s">
        <v>22570</v>
      </c>
      <c r="E15038" s="55" t="s">
        <v>22569</v>
      </c>
      <c r="F15038" s="53" t="s">
        <v>201</v>
      </c>
    </row>
    <row r="15039" spans="1:6" x14ac:dyDescent="0.2">
      <c r="A15039" s="202" t="s">
        <v>24334</v>
      </c>
      <c r="B15039" s="203">
        <v>41.33</v>
      </c>
      <c r="D15039" s="53" t="s">
        <v>22571</v>
      </c>
      <c r="E15039" s="55" t="s">
        <v>22572</v>
      </c>
      <c r="F15039" s="53" t="s">
        <v>201</v>
      </c>
    </row>
    <row r="15040" spans="1:6" x14ac:dyDescent="0.2">
      <c r="A15040" s="202" t="s">
        <v>24335</v>
      </c>
      <c r="B15040" s="203">
        <v>37.950000000000003</v>
      </c>
      <c r="D15040" s="53" t="s">
        <v>22573</v>
      </c>
      <c r="E15040" s="55" t="s">
        <v>22572</v>
      </c>
      <c r="F15040" s="53" t="s">
        <v>201</v>
      </c>
    </row>
    <row r="15041" spans="1:6" x14ac:dyDescent="0.2">
      <c r="A15041" s="202" t="s">
        <v>24337</v>
      </c>
      <c r="B15041" s="203">
        <v>34.96</v>
      </c>
      <c r="D15041" s="53" t="s">
        <v>22574</v>
      </c>
      <c r="E15041" s="55" t="s">
        <v>22575</v>
      </c>
      <c r="F15041" s="53" t="s">
        <v>201</v>
      </c>
    </row>
    <row r="15042" spans="1:6" x14ac:dyDescent="0.2">
      <c r="A15042" s="202" t="s">
        <v>24338</v>
      </c>
      <c r="B15042" s="203">
        <v>44.23</v>
      </c>
      <c r="D15042" s="53" t="s">
        <v>22576</v>
      </c>
      <c r="E15042" s="55" t="s">
        <v>22575</v>
      </c>
      <c r="F15042" s="53" t="s">
        <v>201</v>
      </c>
    </row>
    <row r="15043" spans="1:6" x14ac:dyDescent="0.2">
      <c r="A15043" s="202" t="s">
        <v>24340</v>
      </c>
      <c r="B15043" s="203">
        <v>41.23</v>
      </c>
      <c r="D15043" s="53" t="s">
        <v>22577</v>
      </c>
      <c r="E15043" s="55" t="s">
        <v>22578</v>
      </c>
      <c r="F15043" s="53" t="s">
        <v>83</v>
      </c>
    </row>
    <row r="15044" spans="1:6" x14ac:dyDescent="0.2">
      <c r="A15044" s="202" t="s">
        <v>24341</v>
      </c>
      <c r="B15044" s="203">
        <v>45.03</v>
      </c>
      <c r="D15044" s="53" t="s">
        <v>22579</v>
      </c>
      <c r="E15044" s="55" t="s">
        <v>22578</v>
      </c>
      <c r="F15044" s="53" t="s">
        <v>83</v>
      </c>
    </row>
    <row r="15045" spans="1:6" x14ac:dyDescent="0.2">
      <c r="A15045" s="202" t="s">
        <v>24343</v>
      </c>
      <c r="B15045" s="203">
        <v>42.04</v>
      </c>
      <c r="D15045" s="53" t="s">
        <v>22580</v>
      </c>
      <c r="E15045" s="55" t="s">
        <v>22581</v>
      </c>
      <c r="F15045" s="53" t="s">
        <v>83</v>
      </c>
    </row>
    <row r="15046" spans="1:6" x14ac:dyDescent="0.2">
      <c r="A15046" s="202" t="s">
        <v>24344</v>
      </c>
      <c r="B15046" s="203">
        <v>41.26</v>
      </c>
      <c r="D15046" s="53" t="s">
        <v>22582</v>
      </c>
      <c r="E15046" s="55" t="s">
        <v>22581</v>
      </c>
      <c r="F15046" s="53" t="s">
        <v>83</v>
      </c>
    </row>
    <row r="15047" spans="1:6" x14ac:dyDescent="0.2">
      <c r="A15047" s="202" t="s">
        <v>24346</v>
      </c>
      <c r="B15047" s="203">
        <v>38.270000000000003</v>
      </c>
      <c r="D15047" s="53" t="s">
        <v>22583</v>
      </c>
      <c r="E15047" s="55" t="s">
        <v>22584</v>
      </c>
      <c r="F15047" s="53" t="s">
        <v>83</v>
      </c>
    </row>
    <row r="15048" spans="1:6" x14ac:dyDescent="0.2">
      <c r="A15048" s="202" t="s">
        <v>24347</v>
      </c>
      <c r="B15048" s="203">
        <v>57.39</v>
      </c>
      <c r="D15048" s="53" t="s">
        <v>22585</v>
      </c>
      <c r="E15048" s="55" t="s">
        <v>22584</v>
      </c>
      <c r="F15048" s="53" t="s">
        <v>83</v>
      </c>
    </row>
    <row r="15049" spans="1:6" x14ac:dyDescent="0.2">
      <c r="A15049" s="202" t="s">
        <v>24349</v>
      </c>
      <c r="B15049" s="203">
        <v>54.39</v>
      </c>
      <c r="D15049" s="53" t="s">
        <v>22586</v>
      </c>
      <c r="E15049" s="55" t="s">
        <v>22587</v>
      </c>
      <c r="F15049" s="53" t="s">
        <v>83</v>
      </c>
    </row>
    <row r="15050" spans="1:6" x14ac:dyDescent="0.2">
      <c r="A15050" s="202" t="s">
        <v>24350</v>
      </c>
      <c r="B15050" s="203">
        <v>65.34</v>
      </c>
      <c r="D15050" s="53" t="s">
        <v>22588</v>
      </c>
      <c r="E15050" s="55" t="s">
        <v>22587</v>
      </c>
      <c r="F15050" s="53" t="s">
        <v>83</v>
      </c>
    </row>
    <row r="15051" spans="1:6" x14ac:dyDescent="0.2">
      <c r="A15051" s="202" t="s">
        <v>24352</v>
      </c>
      <c r="B15051" s="203">
        <v>62.35</v>
      </c>
      <c r="D15051" s="53" t="s">
        <v>22589</v>
      </c>
      <c r="E15051" s="55" t="s">
        <v>22590</v>
      </c>
      <c r="F15051" s="53" t="s">
        <v>83</v>
      </c>
    </row>
    <row r="15052" spans="1:6" x14ac:dyDescent="0.2">
      <c r="A15052" s="202" t="s">
        <v>24353</v>
      </c>
      <c r="B15052" s="203">
        <v>66.930000000000007</v>
      </c>
      <c r="D15052" s="53" t="s">
        <v>22591</v>
      </c>
      <c r="E15052" s="55" t="s">
        <v>22590</v>
      </c>
      <c r="F15052" s="53" t="s">
        <v>83</v>
      </c>
    </row>
    <row r="15053" spans="1:6" x14ac:dyDescent="0.2">
      <c r="A15053" s="202" t="s">
        <v>24355</v>
      </c>
      <c r="B15053" s="203">
        <v>63.94</v>
      </c>
      <c r="D15053" s="53" t="s">
        <v>22592</v>
      </c>
      <c r="E15053" s="55" t="s">
        <v>22593</v>
      </c>
      <c r="F15053" s="53" t="s">
        <v>83</v>
      </c>
    </row>
    <row r="15054" spans="1:6" x14ac:dyDescent="0.2">
      <c r="A15054" s="202" t="s">
        <v>24356</v>
      </c>
      <c r="B15054" s="203">
        <v>47.36</v>
      </c>
      <c r="D15054" s="53" t="s">
        <v>22594</v>
      </c>
      <c r="E15054" s="55" t="s">
        <v>22593</v>
      </c>
      <c r="F15054" s="53" t="s">
        <v>83</v>
      </c>
    </row>
    <row r="15055" spans="1:6" x14ac:dyDescent="0.2">
      <c r="A15055" s="202" t="s">
        <v>24358</v>
      </c>
      <c r="B15055" s="203">
        <v>44.37</v>
      </c>
      <c r="D15055" s="53" t="s">
        <v>22595</v>
      </c>
      <c r="E15055" s="55" t="s">
        <v>22596</v>
      </c>
      <c r="F15055" s="53" t="s">
        <v>83</v>
      </c>
    </row>
    <row r="15056" spans="1:6" x14ac:dyDescent="0.2">
      <c r="A15056" s="202" t="s">
        <v>24359</v>
      </c>
      <c r="B15056" s="203">
        <v>100.1</v>
      </c>
      <c r="D15056" s="53" t="s">
        <v>22597</v>
      </c>
      <c r="E15056" s="55" t="s">
        <v>22596</v>
      </c>
      <c r="F15056" s="53" t="s">
        <v>83</v>
      </c>
    </row>
    <row r="15057" spans="1:6" x14ac:dyDescent="0.2">
      <c r="A15057" s="202" t="s">
        <v>24361</v>
      </c>
      <c r="B15057" s="203">
        <v>97.1</v>
      </c>
      <c r="D15057" s="53" t="s">
        <v>22598</v>
      </c>
      <c r="E15057" s="55" t="s">
        <v>22599</v>
      </c>
      <c r="F15057" s="53" t="s">
        <v>83</v>
      </c>
    </row>
    <row r="15058" spans="1:6" x14ac:dyDescent="0.2">
      <c r="A15058" s="202" t="s">
        <v>24362</v>
      </c>
      <c r="B15058" s="203">
        <v>100.1</v>
      </c>
      <c r="D15058" s="53" t="s">
        <v>22600</v>
      </c>
      <c r="E15058" s="55" t="s">
        <v>22599</v>
      </c>
      <c r="F15058" s="53" t="s">
        <v>83</v>
      </c>
    </row>
    <row r="15059" spans="1:6" x14ac:dyDescent="0.2">
      <c r="A15059" s="202" t="s">
        <v>24364</v>
      </c>
      <c r="B15059" s="203">
        <v>97.1</v>
      </c>
      <c r="D15059" s="53" t="s">
        <v>22601</v>
      </c>
      <c r="E15059" s="55" t="s">
        <v>22602</v>
      </c>
      <c r="F15059" s="53" t="s">
        <v>83</v>
      </c>
    </row>
    <row r="15060" spans="1:6" x14ac:dyDescent="0.2">
      <c r="A15060" s="202" t="s">
        <v>24365</v>
      </c>
      <c r="B15060" s="203">
        <v>161.88999999999999</v>
      </c>
      <c r="D15060" s="53" t="s">
        <v>22603</v>
      </c>
      <c r="E15060" s="55" t="s">
        <v>22602</v>
      </c>
      <c r="F15060" s="53" t="s">
        <v>83</v>
      </c>
    </row>
    <row r="15061" spans="1:6" x14ac:dyDescent="0.2">
      <c r="A15061" s="202" t="s">
        <v>24367</v>
      </c>
      <c r="B15061" s="203">
        <v>158.9</v>
      </c>
      <c r="D15061" s="53" t="s">
        <v>22604</v>
      </c>
      <c r="E15061" s="55" t="s">
        <v>22605</v>
      </c>
      <c r="F15061" s="53" t="s">
        <v>83</v>
      </c>
    </row>
    <row r="15062" spans="1:6" x14ac:dyDescent="0.2">
      <c r="A15062" s="202" t="s">
        <v>24368</v>
      </c>
      <c r="B15062" s="203">
        <v>102.93</v>
      </c>
      <c r="D15062" s="53" t="s">
        <v>22606</v>
      </c>
      <c r="E15062" s="55" t="s">
        <v>22605</v>
      </c>
      <c r="F15062" s="53" t="s">
        <v>83</v>
      </c>
    </row>
    <row r="15063" spans="1:6" x14ac:dyDescent="0.2">
      <c r="A15063" s="202" t="s">
        <v>24370</v>
      </c>
      <c r="B15063" s="203">
        <v>99.94</v>
      </c>
      <c r="D15063" s="53" t="s">
        <v>22607</v>
      </c>
      <c r="E15063" s="55" t="s">
        <v>22608</v>
      </c>
      <c r="F15063" s="53" t="s">
        <v>83</v>
      </c>
    </row>
    <row r="15064" spans="1:6" x14ac:dyDescent="0.2">
      <c r="A15064" s="202" t="s">
        <v>24371</v>
      </c>
      <c r="B15064" s="203">
        <v>89.65</v>
      </c>
      <c r="D15064" s="53" t="s">
        <v>22609</v>
      </c>
      <c r="E15064" s="55" t="s">
        <v>22608</v>
      </c>
      <c r="F15064" s="53" t="s">
        <v>83</v>
      </c>
    </row>
    <row r="15065" spans="1:6" x14ac:dyDescent="0.2">
      <c r="A15065" s="202" t="s">
        <v>24373</v>
      </c>
      <c r="B15065" s="203">
        <v>86.66</v>
      </c>
      <c r="D15065" s="53" t="s">
        <v>22610</v>
      </c>
      <c r="E15065" s="55" t="s">
        <v>22611</v>
      </c>
      <c r="F15065" s="53" t="s">
        <v>83</v>
      </c>
    </row>
    <row r="15066" spans="1:6" x14ac:dyDescent="0.2">
      <c r="A15066" s="202" t="s">
        <v>24374</v>
      </c>
      <c r="B15066" s="203">
        <v>48.51</v>
      </c>
      <c r="D15066" s="53" t="s">
        <v>22612</v>
      </c>
      <c r="E15066" s="55" t="s">
        <v>22611</v>
      </c>
      <c r="F15066" s="53" t="s">
        <v>83</v>
      </c>
    </row>
    <row r="15067" spans="1:6" x14ac:dyDescent="0.2">
      <c r="A15067" s="202" t="s">
        <v>24376</v>
      </c>
      <c r="B15067" s="203">
        <v>45.52</v>
      </c>
      <c r="D15067" s="53" t="s">
        <v>22613</v>
      </c>
      <c r="E15067" s="55" t="s">
        <v>22614</v>
      </c>
      <c r="F15067" s="53" t="s">
        <v>83</v>
      </c>
    </row>
    <row r="15068" spans="1:6" x14ac:dyDescent="0.2">
      <c r="A15068" s="202" t="s">
        <v>24377</v>
      </c>
      <c r="B15068" s="203">
        <v>48.57</v>
      </c>
      <c r="D15068" s="53" t="s">
        <v>22615</v>
      </c>
      <c r="E15068" s="55" t="s">
        <v>22614</v>
      </c>
      <c r="F15068" s="53" t="s">
        <v>83</v>
      </c>
    </row>
    <row r="15069" spans="1:6" x14ac:dyDescent="0.2">
      <c r="A15069" s="202" t="s">
        <v>24379</v>
      </c>
      <c r="B15069" s="203">
        <v>45.58</v>
      </c>
      <c r="D15069" s="53" t="s">
        <v>22616</v>
      </c>
      <c r="E15069" s="55" t="s">
        <v>22617</v>
      </c>
      <c r="F15069" s="53" t="s">
        <v>83</v>
      </c>
    </row>
    <row r="15070" spans="1:6" x14ac:dyDescent="0.2">
      <c r="A15070" s="202" t="s">
        <v>24380</v>
      </c>
      <c r="B15070" s="203">
        <v>52.91</v>
      </c>
      <c r="D15070" s="53" t="s">
        <v>22618</v>
      </c>
      <c r="E15070" s="55" t="s">
        <v>22617</v>
      </c>
      <c r="F15070" s="53" t="s">
        <v>83</v>
      </c>
    </row>
    <row r="15071" spans="1:6" x14ac:dyDescent="0.2">
      <c r="A15071" s="202" t="s">
        <v>24382</v>
      </c>
      <c r="B15071" s="203">
        <v>49.92</v>
      </c>
      <c r="D15071" s="53" t="s">
        <v>22619</v>
      </c>
      <c r="E15071" s="55" t="s">
        <v>22620</v>
      </c>
      <c r="F15071" s="53" t="s">
        <v>83</v>
      </c>
    </row>
    <row r="15072" spans="1:6" x14ac:dyDescent="0.2">
      <c r="A15072" s="202" t="s">
        <v>24383</v>
      </c>
      <c r="B15072" s="203">
        <v>54.76</v>
      </c>
      <c r="D15072" s="53" t="s">
        <v>22621</v>
      </c>
      <c r="E15072" s="55" t="s">
        <v>22620</v>
      </c>
      <c r="F15072" s="53" t="s">
        <v>83</v>
      </c>
    </row>
    <row r="15073" spans="1:6" x14ac:dyDescent="0.2">
      <c r="A15073" s="202" t="s">
        <v>24385</v>
      </c>
      <c r="B15073" s="203">
        <v>51.77</v>
      </c>
      <c r="D15073" s="53" t="s">
        <v>22622</v>
      </c>
      <c r="E15073" s="55" t="s">
        <v>22623</v>
      </c>
      <c r="F15073" s="53" t="s">
        <v>83</v>
      </c>
    </row>
    <row r="15074" spans="1:6" x14ac:dyDescent="0.2">
      <c r="A15074" s="202" t="s">
        <v>24386</v>
      </c>
      <c r="B15074" s="203">
        <v>75.39</v>
      </c>
      <c r="D15074" s="53" t="s">
        <v>22624</v>
      </c>
      <c r="E15074" s="55" t="s">
        <v>22623</v>
      </c>
      <c r="F15074" s="53" t="s">
        <v>83</v>
      </c>
    </row>
    <row r="15075" spans="1:6" x14ac:dyDescent="0.2">
      <c r="A15075" s="202" t="s">
        <v>24388</v>
      </c>
      <c r="B15075" s="203">
        <v>72.400000000000006</v>
      </c>
      <c r="D15075" s="53" t="s">
        <v>22625</v>
      </c>
      <c r="E15075" s="55" t="s">
        <v>22626</v>
      </c>
      <c r="F15075" s="53" t="s">
        <v>83</v>
      </c>
    </row>
    <row r="15076" spans="1:6" x14ac:dyDescent="0.2">
      <c r="A15076" s="202" t="s">
        <v>24389</v>
      </c>
      <c r="B15076" s="203">
        <v>121.94</v>
      </c>
      <c r="D15076" s="53" t="s">
        <v>22627</v>
      </c>
      <c r="E15076" s="55" t="s">
        <v>22626</v>
      </c>
      <c r="F15076" s="53" t="s">
        <v>83</v>
      </c>
    </row>
    <row r="15077" spans="1:6" x14ac:dyDescent="0.2">
      <c r="A15077" s="202" t="s">
        <v>24391</v>
      </c>
      <c r="B15077" s="203">
        <v>118.95</v>
      </c>
      <c r="D15077" s="53" t="s">
        <v>22628</v>
      </c>
      <c r="E15077" s="55" t="s">
        <v>22629</v>
      </c>
      <c r="F15077" s="53" t="s">
        <v>83</v>
      </c>
    </row>
    <row r="15078" spans="1:6" x14ac:dyDescent="0.2">
      <c r="A15078" s="202" t="s">
        <v>24392</v>
      </c>
      <c r="B15078" s="203">
        <v>55.03</v>
      </c>
      <c r="D15078" s="53" t="s">
        <v>22630</v>
      </c>
      <c r="E15078" s="55" t="s">
        <v>22629</v>
      </c>
      <c r="F15078" s="53" t="s">
        <v>83</v>
      </c>
    </row>
    <row r="15079" spans="1:6" x14ac:dyDescent="0.2">
      <c r="A15079" s="202" t="s">
        <v>24394</v>
      </c>
      <c r="B15079" s="203">
        <v>52.03</v>
      </c>
      <c r="D15079" s="53" t="s">
        <v>22631</v>
      </c>
      <c r="E15079" s="55" t="s">
        <v>22632</v>
      </c>
      <c r="F15079" s="53" t="s">
        <v>83</v>
      </c>
    </row>
    <row r="15080" spans="1:6" x14ac:dyDescent="0.2">
      <c r="A15080" s="202" t="s">
        <v>24395</v>
      </c>
      <c r="B15080" s="203">
        <v>55.19</v>
      </c>
      <c r="D15080" s="53" t="s">
        <v>22633</v>
      </c>
      <c r="E15080" s="55" t="s">
        <v>22632</v>
      </c>
      <c r="F15080" s="53" t="s">
        <v>83</v>
      </c>
    </row>
    <row r="15081" spans="1:6" x14ac:dyDescent="0.2">
      <c r="A15081" s="202" t="s">
        <v>24397</v>
      </c>
      <c r="B15081" s="203">
        <v>52.19</v>
      </c>
      <c r="D15081" s="53" t="s">
        <v>22634</v>
      </c>
      <c r="E15081" s="55" t="s">
        <v>22635</v>
      </c>
      <c r="F15081" s="53" t="s">
        <v>83</v>
      </c>
    </row>
    <row r="15082" spans="1:6" x14ac:dyDescent="0.2">
      <c r="A15082" s="202" t="s">
        <v>24398</v>
      </c>
      <c r="B15082" s="203">
        <v>80.489999999999995</v>
      </c>
      <c r="D15082" s="53" t="s">
        <v>22636</v>
      </c>
      <c r="E15082" s="55" t="s">
        <v>22635</v>
      </c>
      <c r="F15082" s="53" t="s">
        <v>83</v>
      </c>
    </row>
    <row r="15083" spans="1:6" x14ac:dyDescent="0.2">
      <c r="A15083" s="202" t="s">
        <v>24400</v>
      </c>
      <c r="B15083" s="203">
        <v>77.5</v>
      </c>
      <c r="D15083" s="53" t="s">
        <v>22637</v>
      </c>
      <c r="E15083" s="55" t="s">
        <v>22638</v>
      </c>
      <c r="F15083" s="53" t="s">
        <v>83</v>
      </c>
    </row>
    <row r="15084" spans="1:6" x14ac:dyDescent="0.2">
      <c r="A15084" s="202" t="s">
        <v>24401</v>
      </c>
      <c r="B15084" s="203">
        <v>78.27</v>
      </c>
      <c r="D15084" s="53" t="s">
        <v>22639</v>
      </c>
      <c r="E15084" s="55" t="s">
        <v>22638</v>
      </c>
      <c r="F15084" s="53" t="s">
        <v>83</v>
      </c>
    </row>
    <row r="15085" spans="1:6" x14ac:dyDescent="0.2">
      <c r="A15085" s="202" t="s">
        <v>24403</v>
      </c>
      <c r="B15085" s="203">
        <v>75.27</v>
      </c>
      <c r="D15085" s="53" t="s">
        <v>22640</v>
      </c>
      <c r="E15085" s="55" t="s">
        <v>22641</v>
      </c>
      <c r="F15085" s="53" t="s">
        <v>83</v>
      </c>
    </row>
    <row r="15086" spans="1:6" x14ac:dyDescent="0.2">
      <c r="A15086" s="202" t="s">
        <v>24404</v>
      </c>
      <c r="B15086" s="203">
        <v>135.9</v>
      </c>
      <c r="D15086" s="53" t="s">
        <v>22642</v>
      </c>
      <c r="E15086" s="55" t="s">
        <v>22641</v>
      </c>
      <c r="F15086" s="53" t="s">
        <v>83</v>
      </c>
    </row>
    <row r="15087" spans="1:6" x14ac:dyDescent="0.2">
      <c r="A15087" s="202" t="s">
        <v>24406</v>
      </c>
      <c r="B15087" s="203">
        <v>132.9</v>
      </c>
      <c r="D15087" s="53" t="s">
        <v>22643</v>
      </c>
      <c r="E15087" s="55" t="s">
        <v>22644</v>
      </c>
      <c r="F15087" s="53" t="s">
        <v>83</v>
      </c>
    </row>
    <row r="15088" spans="1:6" x14ac:dyDescent="0.2">
      <c r="A15088" s="202" t="s">
        <v>24407</v>
      </c>
      <c r="B15088" s="203">
        <v>55</v>
      </c>
      <c r="D15088" s="53" t="s">
        <v>22645</v>
      </c>
      <c r="E15088" s="55" t="s">
        <v>22644</v>
      </c>
      <c r="F15088" s="53" t="s">
        <v>83</v>
      </c>
    </row>
    <row r="15089" spans="1:6" x14ac:dyDescent="0.2">
      <c r="A15089" s="202" t="s">
        <v>24409</v>
      </c>
      <c r="B15089" s="203">
        <v>52.01</v>
      </c>
      <c r="D15089" s="53" t="s">
        <v>22646</v>
      </c>
      <c r="E15089" s="55" t="s">
        <v>22647</v>
      </c>
      <c r="F15089" s="53" t="s">
        <v>83</v>
      </c>
    </row>
    <row r="15090" spans="1:6" x14ac:dyDescent="0.2">
      <c r="A15090" s="202" t="s">
        <v>24410</v>
      </c>
      <c r="B15090" s="203">
        <v>60.11</v>
      </c>
      <c r="D15090" s="53" t="s">
        <v>22648</v>
      </c>
      <c r="E15090" s="55" t="s">
        <v>22647</v>
      </c>
      <c r="F15090" s="53" t="s">
        <v>83</v>
      </c>
    </row>
    <row r="15091" spans="1:6" x14ac:dyDescent="0.2">
      <c r="A15091" s="202" t="s">
        <v>24412</v>
      </c>
      <c r="B15091" s="203">
        <v>57.12</v>
      </c>
      <c r="D15091" s="53" t="s">
        <v>22649</v>
      </c>
      <c r="E15091" s="55" t="s">
        <v>22650</v>
      </c>
      <c r="F15091" s="53" t="s">
        <v>83</v>
      </c>
    </row>
    <row r="15092" spans="1:6" x14ac:dyDescent="0.2">
      <c r="A15092" s="202" t="s">
        <v>24413</v>
      </c>
      <c r="B15092" s="203">
        <v>65.53</v>
      </c>
      <c r="D15092" s="53" t="s">
        <v>22651</v>
      </c>
      <c r="E15092" s="55" t="s">
        <v>22650</v>
      </c>
      <c r="F15092" s="53" t="s">
        <v>83</v>
      </c>
    </row>
    <row r="15093" spans="1:6" x14ac:dyDescent="0.2">
      <c r="A15093" s="202" t="s">
        <v>24415</v>
      </c>
      <c r="B15093" s="203">
        <v>62.54</v>
      </c>
      <c r="D15093" s="53" t="s">
        <v>22652</v>
      </c>
      <c r="E15093" s="55" t="s">
        <v>22653</v>
      </c>
      <c r="F15093" s="53" t="s">
        <v>83</v>
      </c>
    </row>
    <row r="15094" spans="1:6" x14ac:dyDescent="0.2">
      <c r="A15094" s="202" t="s">
        <v>24416</v>
      </c>
      <c r="B15094" s="203">
        <v>70.349999999999994</v>
      </c>
      <c r="D15094" s="53" t="s">
        <v>22654</v>
      </c>
      <c r="E15094" s="55" t="s">
        <v>22653</v>
      </c>
      <c r="F15094" s="53" t="s">
        <v>83</v>
      </c>
    </row>
    <row r="15095" spans="1:6" x14ac:dyDescent="0.2">
      <c r="A15095" s="202" t="s">
        <v>24418</v>
      </c>
      <c r="B15095" s="203">
        <v>67.36</v>
      </c>
      <c r="D15095" s="53" t="s">
        <v>22655</v>
      </c>
      <c r="E15095" s="55" t="s">
        <v>22656</v>
      </c>
      <c r="F15095" s="53" t="s">
        <v>83</v>
      </c>
    </row>
    <row r="15096" spans="1:6" x14ac:dyDescent="0.2">
      <c r="A15096" s="202" t="s">
        <v>24419</v>
      </c>
      <c r="B15096" s="203">
        <v>121.94</v>
      </c>
      <c r="D15096" s="53" t="s">
        <v>22657</v>
      </c>
      <c r="E15096" s="55" t="s">
        <v>22656</v>
      </c>
      <c r="F15096" s="53" t="s">
        <v>83</v>
      </c>
    </row>
    <row r="15097" spans="1:6" x14ac:dyDescent="0.2">
      <c r="A15097" s="202" t="s">
        <v>24421</v>
      </c>
      <c r="B15097" s="203">
        <v>118.95</v>
      </c>
      <c r="D15097" s="53" t="s">
        <v>22658</v>
      </c>
      <c r="E15097" s="55" t="s">
        <v>22659</v>
      </c>
      <c r="F15097" s="53" t="s">
        <v>83</v>
      </c>
    </row>
    <row r="15098" spans="1:6" x14ac:dyDescent="0.2">
      <c r="A15098" s="202" t="s">
        <v>24422</v>
      </c>
      <c r="B15098" s="203">
        <v>52.78</v>
      </c>
      <c r="D15098" s="53" t="s">
        <v>22660</v>
      </c>
      <c r="E15098" s="55" t="s">
        <v>22659</v>
      </c>
      <c r="F15098" s="53" t="s">
        <v>83</v>
      </c>
    </row>
    <row r="15099" spans="1:6" x14ac:dyDescent="0.2">
      <c r="A15099" s="202" t="s">
        <v>24424</v>
      </c>
      <c r="B15099" s="203">
        <v>49.79</v>
      </c>
      <c r="D15099" s="53" t="s">
        <v>22661</v>
      </c>
      <c r="E15099" s="55" t="s">
        <v>22662</v>
      </c>
      <c r="F15099" s="53" t="s">
        <v>83</v>
      </c>
    </row>
    <row r="15100" spans="1:6" x14ac:dyDescent="0.2">
      <c r="A15100" s="202" t="s">
        <v>24425</v>
      </c>
      <c r="B15100" s="203">
        <v>55.06</v>
      </c>
      <c r="D15100" s="53" t="s">
        <v>22663</v>
      </c>
      <c r="E15100" s="55" t="s">
        <v>22662</v>
      </c>
      <c r="F15100" s="53" t="s">
        <v>83</v>
      </c>
    </row>
    <row r="15101" spans="1:6" x14ac:dyDescent="0.2">
      <c r="A15101" s="202" t="s">
        <v>24427</v>
      </c>
      <c r="B15101" s="203">
        <v>52.07</v>
      </c>
      <c r="D15101" s="53" t="s">
        <v>22664</v>
      </c>
      <c r="E15101" s="55" t="s">
        <v>22665</v>
      </c>
      <c r="F15101" s="53" t="s">
        <v>83</v>
      </c>
    </row>
    <row r="15102" spans="1:6" x14ac:dyDescent="0.2">
      <c r="A15102" s="202" t="s">
        <v>24428</v>
      </c>
      <c r="B15102" s="203">
        <v>82.73</v>
      </c>
      <c r="D15102" s="53" t="s">
        <v>22666</v>
      </c>
      <c r="E15102" s="55" t="s">
        <v>22665</v>
      </c>
      <c r="F15102" s="53" t="s">
        <v>83</v>
      </c>
    </row>
    <row r="15103" spans="1:6" x14ac:dyDescent="0.2">
      <c r="A15103" s="202" t="s">
        <v>24430</v>
      </c>
      <c r="B15103" s="203">
        <v>79.739999999999995</v>
      </c>
      <c r="D15103" s="53" t="s">
        <v>22667</v>
      </c>
      <c r="E15103" s="55" t="s">
        <v>22668</v>
      </c>
      <c r="F15103" s="53" t="s">
        <v>83</v>
      </c>
    </row>
    <row r="15104" spans="1:6" x14ac:dyDescent="0.2">
      <c r="A15104" s="202" t="s">
        <v>24431</v>
      </c>
      <c r="B15104" s="203">
        <v>91.07</v>
      </c>
      <c r="D15104" s="53" t="s">
        <v>22669</v>
      </c>
      <c r="E15104" s="55" t="s">
        <v>22668</v>
      </c>
      <c r="F15104" s="53" t="s">
        <v>83</v>
      </c>
    </row>
    <row r="15105" spans="1:6" x14ac:dyDescent="0.2">
      <c r="A15105" s="202" t="s">
        <v>24433</v>
      </c>
      <c r="B15105" s="203">
        <v>88.08</v>
      </c>
      <c r="D15105" s="53" t="s">
        <v>22670</v>
      </c>
      <c r="E15105" s="55" t="s">
        <v>22671</v>
      </c>
      <c r="F15105" s="53" t="s">
        <v>83</v>
      </c>
    </row>
    <row r="15106" spans="1:6" x14ac:dyDescent="0.2">
      <c r="A15106" s="202" t="s">
        <v>24434</v>
      </c>
      <c r="B15106" s="203">
        <v>92.91</v>
      </c>
      <c r="D15106" s="53" t="s">
        <v>22672</v>
      </c>
      <c r="E15106" s="55" t="s">
        <v>22671</v>
      </c>
      <c r="F15106" s="53" t="s">
        <v>83</v>
      </c>
    </row>
    <row r="15107" spans="1:6" x14ac:dyDescent="0.2">
      <c r="A15107" s="202" t="s">
        <v>24436</v>
      </c>
      <c r="B15107" s="203">
        <v>89.92</v>
      </c>
      <c r="D15107" s="53" t="s">
        <v>22673</v>
      </c>
      <c r="E15107" s="55" t="s">
        <v>22674</v>
      </c>
      <c r="F15107" s="53" t="s">
        <v>83</v>
      </c>
    </row>
    <row r="15108" spans="1:6" x14ac:dyDescent="0.2">
      <c r="A15108" s="202" t="s">
        <v>24437</v>
      </c>
      <c r="B15108" s="203">
        <v>125.37</v>
      </c>
      <c r="D15108" s="53" t="s">
        <v>22675</v>
      </c>
      <c r="E15108" s="55" t="s">
        <v>22674</v>
      </c>
      <c r="F15108" s="53" t="s">
        <v>83</v>
      </c>
    </row>
    <row r="15109" spans="1:6" x14ac:dyDescent="0.2">
      <c r="A15109" s="202" t="s">
        <v>24439</v>
      </c>
      <c r="B15109" s="203">
        <v>122.38</v>
      </c>
      <c r="D15109" s="53" t="s">
        <v>22676</v>
      </c>
      <c r="E15109" s="55" t="s">
        <v>22677</v>
      </c>
      <c r="F15109" s="53" t="s">
        <v>83</v>
      </c>
    </row>
    <row r="15110" spans="1:6" x14ac:dyDescent="0.2">
      <c r="A15110" s="202" t="s">
        <v>24440</v>
      </c>
      <c r="B15110" s="203">
        <v>69.790000000000006</v>
      </c>
      <c r="D15110" s="53" t="s">
        <v>22678</v>
      </c>
      <c r="E15110" s="55" t="s">
        <v>22677</v>
      </c>
      <c r="F15110" s="53" t="s">
        <v>83</v>
      </c>
    </row>
    <row r="15111" spans="1:6" x14ac:dyDescent="0.2">
      <c r="A15111" s="202" t="s">
        <v>24442</v>
      </c>
      <c r="B15111" s="203">
        <v>66.790000000000006</v>
      </c>
      <c r="D15111" s="53" t="s">
        <v>22679</v>
      </c>
      <c r="E15111" s="55" t="s">
        <v>22680</v>
      </c>
      <c r="F15111" s="53" t="s">
        <v>83</v>
      </c>
    </row>
    <row r="15112" spans="1:6" x14ac:dyDescent="0.2">
      <c r="A15112" s="202" t="s">
        <v>24443</v>
      </c>
      <c r="B15112" s="203">
        <v>75.150000000000006</v>
      </c>
      <c r="D15112" s="53" t="s">
        <v>22681</v>
      </c>
      <c r="E15112" s="55" t="s">
        <v>22680</v>
      </c>
      <c r="F15112" s="53" t="s">
        <v>83</v>
      </c>
    </row>
    <row r="15113" spans="1:6" x14ac:dyDescent="0.2">
      <c r="A15113" s="202" t="s">
        <v>24445</v>
      </c>
      <c r="B15113" s="203">
        <v>72.150000000000006</v>
      </c>
      <c r="D15113" s="53" t="s">
        <v>22682</v>
      </c>
      <c r="E15113" s="55" t="s">
        <v>22683</v>
      </c>
      <c r="F15113" s="53" t="s">
        <v>83</v>
      </c>
    </row>
    <row r="15114" spans="1:6" x14ac:dyDescent="0.2">
      <c r="A15114" s="202" t="s">
        <v>24446</v>
      </c>
      <c r="B15114" s="203">
        <v>80.8</v>
      </c>
      <c r="D15114" s="53" t="s">
        <v>22684</v>
      </c>
      <c r="E15114" s="55" t="s">
        <v>22683</v>
      </c>
      <c r="F15114" s="53" t="s">
        <v>83</v>
      </c>
    </row>
    <row r="15115" spans="1:6" x14ac:dyDescent="0.2">
      <c r="A15115" s="202" t="s">
        <v>24448</v>
      </c>
      <c r="B15115" s="203">
        <v>77.8</v>
      </c>
      <c r="D15115" s="53" t="s">
        <v>22685</v>
      </c>
      <c r="E15115" s="55" t="s">
        <v>22686</v>
      </c>
      <c r="F15115" s="53" t="s">
        <v>83</v>
      </c>
    </row>
    <row r="15116" spans="1:6" x14ac:dyDescent="0.2">
      <c r="A15116" s="202" t="s">
        <v>24449</v>
      </c>
      <c r="B15116" s="203">
        <v>81.98</v>
      </c>
      <c r="D15116" s="53" t="s">
        <v>22687</v>
      </c>
      <c r="E15116" s="55" t="s">
        <v>22686</v>
      </c>
      <c r="F15116" s="53" t="s">
        <v>83</v>
      </c>
    </row>
    <row r="15117" spans="1:6" x14ac:dyDescent="0.2">
      <c r="A15117" s="202" t="s">
        <v>24451</v>
      </c>
      <c r="B15117" s="203">
        <v>78.98</v>
      </c>
      <c r="D15117" s="53" t="s">
        <v>22688</v>
      </c>
      <c r="E15117" s="55" t="s">
        <v>22689</v>
      </c>
      <c r="F15117" s="53" t="s">
        <v>83</v>
      </c>
    </row>
    <row r="15118" spans="1:6" x14ac:dyDescent="0.2">
      <c r="A15118" s="202" t="s">
        <v>24452</v>
      </c>
      <c r="B15118" s="203">
        <v>135.9</v>
      </c>
      <c r="D15118" s="53" t="s">
        <v>22690</v>
      </c>
      <c r="E15118" s="55" t="s">
        <v>22689</v>
      </c>
      <c r="F15118" s="53" t="s">
        <v>83</v>
      </c>
    </row>
    <row r="15119" spans="1:6" x14ac:dyDescent="0.2">
      <c r="A15119" s="202" t="s">
        <v>24454</v>
      </c>
      <c r="B15119" s="203">
        <v>132.9</v>
      </c>
      <c r="D15119" s="53" t="s">
        <v>22691</v>
      </c>
      <c r="E15119" s="55" t="s">
        <v>22692</v>
      </c>
      <c r="F15119" s="53" t="s">
        <v>83</v>
      </c>
    </row>
    <row r="15120" spans="1:6" x14ac:dyDescent="0.2">
      <c r="A15120" s="202" t="s">
        <v>24455</v>
      </c>
      <c r="B15120" s="203">
        <v>63.36</v>
      </c>
      <c r="D15120" s="53" t="s">
        <v>22693</v>
      </c>
      <c r="E15120" s="55" t="s">
        <v>22692</v>
      </c>
      <c r="F15120" s="53" t="s">
        <v>83</v>
      </c>
    </row>
    <row r="15121" spans="1:6" x14ac:dyDescent="0.2">
      <c r="A15121" s="202" t="s">
        <v>24457</v>
      </c>
      <c r="B15121" s="203">
        <v>60.37</v>
      </c>
      <c r="D15121" s="53" t="s">
        <v>22694</v>
      </c>
      <c r="E15121" s="55" t="s">
        <v>22695</v>
      </c>
      <c r="F15121" s="53" t="s">
        <v>83</v>
      </c>
    </row>
    <row r="15122" spans="1:6" x14ac:dyDescent="0.2">
      <c r="A15122" s="202" t="s">
        <v>24458</v>
      </c>
      <c r="B15122" s="203">
        <v>83.21</v>
      </c>
      <c r="D15122" s="53" t="s">
        <v>22696</v>
      </c>
      <c r="E15122" s="55" t="s">
        <v>22695</v>
      </c>
      <c r="F15122" s="53" t="s">
        <v>83</v>
      </c>
    </row>
    <row r="15123" spans="1:6" x14ac:dyDescent="0.2">
      <c r="A15123" s="202" t="s">
        <v>24460</v>
      </c>
      <c r="B15123" s="203">
        <v>80.22</v>
      </c>
      <c r="D15123" s="53" t="s">
        <v>22697</v>
      </c>
      <c r="E15123" s="55" t="s">
        <v>22698</v>
      </c>
      <c r="F15123" s="53" t="s">
        <v>83</v>
      </c>
    </row>
    <row r="15124" spans="1:6" x14ac:dyDescent="0.2">
      <c r="A15124" s="202" t="s">
        <v>24461</v>
      </c>
      <c r="B15124" s="203">
        <v>103.84</v>
      </c>
      <c r="D15124" s="53" t="s">
        <v>22699</v>
      </c>
      <c r="E15124" s="55" t="s">
        <v>22698</v>
      </c>
      <c r="F15124" s="53" t="s">
        <v>83</v>
      </c>
    </row>
    <row r="15125" spans="1:6" x14ac:dyDescent="0.2">
      <c r="A15125" s="202" t="s">
        <v>24463</v>
      </c>
      <c r="B15125" s="203">
        <v>100.85</v>
      </c>
      <c r="D15125" s="53" t="s">
        <v>22700</v>
      </c>
      <c r="E15125" s="55" t="s">
        <v>22701</v>
      </c>
      <c r="F15125" s="53" t="s">
        <v>83</v>
      </c>
    </row>
    <row r="15126" spans="1:6" x14ac:dyDescent="0.2">
      <c r="A15126" s="202" t="s">
        <v>24464</v>
      </c>
      <c r="B15126" s="203">
        <v>87.7</v>
      </c>
      <c r="D15126" s="53" t="s">
        <v>22702</v>
      </c>
      <c r="E15126" s="55" t="s">
        <v>22701</v>
      </c>
      <c r="F15126" s="53" t="s">
        <v>83</v>
      </c>
    </row>
    <row r="15127" spans="1:6" x14ac:dyDescent="0.2">
      <c r="A15127" s="202" t="s">
        <v>24466</v>
      </c>
      <c r="B15127" s="203">
        <v>84.71</v>
      </c>
      <c r="D15127" s="53" t="s">
        <v>22703</v>
      </c>
      <c r="E15127" s="55" t="s">
        <v>22704</v>
      </c>
      <c r="F15127" s="53" t="s">
        <v>83</v>
      </c>
    </row>
    <row r="15128" spans="1:6" x14ac:dyDescent="0.2">
      <c r="A15128" s="202" t="s">
        <v>24467</v>
      </c>
      <c r="B15128" s="203">
        <v>140.1</v>
      </c>
      <c r="D15128" s="53" t="s">
        <v>22705</v>
      </c>
      <c r="E15128" s="55" t="s">
        <v>22704</v>
      </c>
      <c r="F15128" s="53" t="s">
        <v>83</v>
      </c>
    </row>
    <row r="15129" spans="1:6" x14ac:dyDescent="0.2">
      <c r="A15129" s="202" t="s">
        <v>24469</v>
      </c>
      <c r="B15129" s="203">
        <v>137.11000000000001</v>
      </c>
      <c r="D15129" s="53" t="s">
        <v>22706</v>
      </c>
      <c r="E15129" s="55" t="s">
        <v>22707</v>
      </c>
      <c r="F15129" s="53" t="s">
        <v>83</v>
      </c>
    </row>
    <row r="15130" spans="1:6" x14ac:dyDescent="0.2">
      <c r="A15130" s="202" t="s">
        <v>24470</v>
      </c>
      <c r="B15130" s="203">
        <v>10.97</v>
      </c>
      <c r="D15130" s="53" t="s">
        <v>22708</v>
      </c>
      <c r="E15130" s="55" t="s">
        <v>22707</v>
      </c>
      <c r="F15130" s="53" t="s">
        <v>83</v>
      </c>
    </row>
    <row r="15131" spans="1:6" x14ac:dyDescent="0.2">
      <c r="A15131" s="202" t="s">
        <v>24472</v>
      </c>
      <c r="B15131" s="203">
        <v>9.77</v>
      </c>
      <c r="D15131" s="53" t="s">
        <v>22709</v>
      </c>
      <c r="E15131" s="55" t="s">
        <v>22710</v>
      </c>
      <c r="F15131" s="53" t="s">
        <v>83</v>
      </c>
    </row>
    <row r="15132" spans="1:6" x14ac:dyDescent="0.2">
      <c r="A15132" s="202" t="s">
        <v>24473</v>
      </c>
      <c r="B15132" s="203">
        <v>11.15</v>
      </c>
      <c r="D15132" s="53" t="s">
        <v>22711</v>
      </c>
      <c r="E15132" s="55" t="s">
        <v>22710</v>
      </c>
      <c r="F15132" s="53" t="s">
        <v>83</v>
      </c>
    </row>
    <row r="15133" spans="1:6" x14ac:dyDescent="0.2">
      <c r="A15133" s="202" t="s">
        <v>24475</v>
      </c>
      <c r="B15133" s="203">
        <v>9.9499999999999993</v>
      </c>
      <c r="D15133" s="53" t="s">
        <v>22712</v>
      </c>
      <c r="E15133" s="55" t="s">
        <v>22713</v>
      </c>
      <c r="F15133" s="53" t="s">
        <v>83</v>
      </c>
    </row>
    <row r="15134" spans="1:6" x14ac:dyDescent="0.2">
      <c r="A15134" s="202" t="s">
        <v>24476</v>
      </c>
      <c r="B15134" s="203">
        <v>11.8</v>
      </c>
      <c r="D15134" s="53" t="s">
        <v>22714</v>
      </c>
      <c r="E15134" s="55" t="s">
        <v>22713</v>
      </c>
      <c r="F15134" s="53" t="s">
        <v>83</v>
      </c>
    </row>
    <row r="15135" spans="1:6" x14ac:dyDescent="0.2">
      <c r="A15135" s="202" t="s">
        <v>24478</v>
      </c>
      <c r="B15135" s="203">
        <v>10.6</v>
      </c>
      <c r="D15135" s="53" t="s">
        <v>22715</v>
      </c>
      <c r="E15135" s="55" t="s">
        <v>22716</v>
      </c>
      <c r="F15135" s="53" t="s">
        <v>83</v>
      </c>
    </row>
    <row r="15136" spans="1:6" x14ac:dyDescent="0.2">
      <c r="A15136" s="202" t="s">
        <v>24479</v>
      </c>
      <c r="B15136" s="203">
        <v>13.67</v>
      </c>
      <c r="D15136" s="53" t="s">
        <v>22717</v>
      </c>
      <c r="E15136" s="55" t="s">
        <v>22716</v>
      </c>
      <c r="F15136" s="53" t="s">
        <v>83</v>
      </c>
    </row>
    <row r="15137" spans="1:6" x14ac:dyDescent="0.2">
      <c r="A15137" s="202" t="s">
        <v>24481</v>
      </c>
      <c r="B15137" s="203">
        <v>12.47</v>
      </c>
      <c r="D15137" s="53" t="s">
        <v>22718</v>
      </c>
      <c r="E15137" s="55" t="s">
        <v>22719</v>
      </c>
      <c r="F15137" s="53" t="s">
        <v>83</v>
      </c>
    </row>
    <row r="15138" spans="1:6" x14ac:dyDescent="0.2">
      <c r="A15138" s="202" t="s">
        <v>24482</v>
      </c>
      <c r="B15138" s="203">
        <v>13.5</v>
      </c>
      <c r="D15138" s="53" t="s">
        <v>22720</v>
      </c>
      <c r="E15138" s="55" t="s">
        <v>22719</v>
      </c>
      <c r="F15138" s="53" t="s">
        <v>83</v>
      </c>
    </row>
    <row r="15139" spans="1:6" x14ac:dyDescent="0.2">
      <c r="A15139" s="202" t="s">
        <v>24484</v>
      </c>
      <c r="B15139" s="203">
        <v>12.3</v>
      </c>
      <c r="D15139" s="53" t="s">
        <v>22721</v>
      </c>
      <c r="E15139" s="55" t="s">
        <v>22722</v>
      </c>
      <c r="F15139" s="53" t="s">
        <v>83</v>
      </c>
    </row>
    <row r="15140" spans="1:6" x14ac:dyDescent="0.2">
      <c r="A15140" s="202" t="s">
        <v>24485</v>
      </c>
      <c r="B15140" s="203">
        <v>14.05</v>
      </c>
      <c r="D15140" s="53" t="s">
        <v>22723</v>
      </c>
      <c r="E15140" s="55" t="s">
        <v>22722</v>
      </c>
      <c r="F15140" s="53" t="s">
        <v>83</v>
      </c>
    </row>
    <row r="15141" spans="1:6" x14ac:dyDescent="0.2">
      <c r="A15141" s="202" t="s">
        <v>24487</v>
      </c>
      <c r="B15141" s="203">
        <v>12.85</v>
      </c>
      <c r="D15141" s="53" t="s">
        <v>22724</v>
      </c>
      <c r="E15141" s="55" t="s">
        <v>22725</v>
      </c>
      <c r="F15141" s="53" t="s">
        <v>83</v>
      </c>
    </row>
    <row r="15142" spans="1:6" x14ac:dyDescent="0.2">
      <c r="A15142" s="202" t="s">
        <v>24488</v>
      </c>
      <c r="B15142" s="203">
        <v>11.58</v>
      </c>
      <c r="D15142" s="53" t="s">
        <v>22726</v>
      </c>
      <c r="E15142" s="55" t="s">
        <v>22725</v>
      </c>
      <c r="F15142" s="53" t="s">
        <v>83</v>
      </c>
    </row>
    <row r="15143" spans="1:6" x14ac:dyDescent="0.2">
      <c r="A15143" s="202" t="s">
        <v>24490</v>
      </c>
      <c r="B15143" s="203">
        <v>10.38</v>
      </c>
      <c r="D15143" s="53" t="s">
        <v>22727</v>
      </c>
      <c r="E15143" s="55" t="s">
        <v>22728</v>
      </c>
      <c r="F15143" s="53" t="s">
        <v>83</v>
      </c>
    </row>
    <row r="15144" spans="1:6" x14ac:dyDescent="0.2">
      <c r="A15144" s="202" t="s">
        <v>24491</v>
      </c>
      <c r="B15144" s="203">
        <v>12.29</v>
      </c>
      <c r="D15144" s="53" t="s">
        <v>22729</v>
      </c>
      <c r="E15144" s="55" t="s">
        <v>22728</v>
      </c>
      <c r="F15144" s="53" t="s">
        <v>83</v>
      </c>
    </row>
    <row r="15145" spans="1:6" x14ac:dyDescent="0.2">
      <c r="A15145" s="202" t="s">
        <v>24493</v>
      </c>
      <c r="B15145" s="203">
        <v>11.1</v>
      </c>
      <c r="D15145" s="53" t="s">
        <v>22730</v>
      </c>
      <c r="E15145" s="55" t="s">
        <v>22731</v>
      </c>
      <c r="F15145" s="53" t="s">
        <v>83</v>
      </c>
    </row>
    <row r="15146" spans="1:6" x14ac:dyDescent="0.2">
      <c r="A15146" s="202" t="s">
        <v>24494</v>
      </c>
      <c r="B15146" s="203">
        <v>12.73</v>
      </c>
      <c r="D15146" s="53" t="s">
        <v>22732</v>
      </c>
      <c r="E15146" s="55" t="s">
        <v>22731</v>
      </c>
      <c r="F15146" s="53" t="s">
        <v>83</v>
      </c>
    </row>
    <row r="15147" spans="1:6" x14ac:dyDescent="0.2">
      <c r="A15147" s="202" t="s">
        <v>24496</v>
      </c>
      <c r="B15147" s="203">
        <v>11.53</v>
      </c>
      <c r="D15147" s="53" t="s">
        <v>22733</v>
      </c>
      <c r="E15147" s="55" t="s">
        <v>22734</v>
      </c>
      <c r="F15147" s="53" t="s">
        <v>83</v>
      </c>
    </row>
    <row r="15148" spans="1:6" x14ac:dyDescent="0.2">
      <c r="A15148" s="202" t="s">
        <v>24497</v>
      </c>
      <c r="B15148" s="203">
        <v>14.33</v>
      </c>
      <c r="D15148" s="53" t="s">
        <v>22735</v>
      </c>
      <c r="E15148" s="55" t="s">
        <v>22734</v>
      </c>
      <c r="F15148" s="53" t="s">
        <v>83</v>
      </c>
    </row>
    <row r="15149" spans="1:6" x14ac:dyDescent="0.2">
      <c r="A15149" s="202" t="s">
        <v>24499</v>
      </c>
      <c r="B15149" s="203">
        <v>13.13</v>
      </c>
      <c r="D15149" s="53" t="s">
        <v>22736</v>
      </c>
      <c r="E15149" s="55" t="s">
        <v>22737</v>
      </c>
      <c r="F15149" s="53" t="s">
        <v>83</v>
      </c>
    </row>
    <row r="15150" spans="1:6" x14ac:dyDescent="0.2">
      <c r="A15150" s="202" t="s">
        <v>24500</v>
      </c>
      <c r="B15150" s="203">
        <v>17.7</v>
      </c>
      <c r="D15150" s="53" t="s">
        <v>22738</v>
      </c>
      <c r="E15150" s="55" t="s">
        <v>22737</v>
      </c>
      <c r="F15150" s="53" t="s">
        <v>83</v>
      </c>
    </row>
    <row r="15151" spans="1:6" x14ac:dyDescent="0.2">
      <c r="A15151" s="202" t="s">
        <v>24502</v>
      </c>
      <c r="B15151" s="203">
        <v>16.5</v>
      </c>
      <c r="D15151" s="53" t="s">
        <v>22739</v>
      </c>
      <c r="E15151" s="55" t="s">
        <v>22740</v>
      </c>
      <c r="F15151" s="53" t="s">
        <v>83</v>
      </c>
    </row>
    <row r="15152" spans="1:6" x14ac:dyDescent="0.2">
      <c r="A15152" s="202" t="s">
        <v>24503</v>
      </c>
      <c r="B15152" s="203">
        <v>12.48</v>
      </c>
      <c r="D15152" s="53" t="s">
        <v>22741</v>
      </c>
      <c r="E15152" s="55" t="s">
        <v>22740</v>
      </c>
      <c r="F15152" s="53" t="s">
        <v>83</v>
      </c>
    </row>
    <row r="15153" spans="1:6" x14ac:dyDescent="0.2">
      <c r="A15153" s="202" t="s">
        <v>24505</v>
      </c>
      <c r="B15153" s="203">
        <v>11.28</v>
      </c>
      <c r="D15153" s="53" t="s">
        <v>22742</v>
      </c>
      <c r="E15153" s="55" t="s">
        <v>22743</v>
      </c>
      <c r="F15153" s="53" t="s">
        <v>83</v>
      </c>
    </row>
    <row r="15154" spans="1:6" x14ac:dyDescent="0.2">
      <c r="A15154" s="202" t="s">
        <v>24506</v>
      </c>
      <c r="B15154" s="203">
        <v>13.07</v>
      </c>
      <c r="D15154" s="53" t="s">
        <v>22744</v>
      </c>
      <c r="E15154" s="55" t="s">
        <v>22743</v>
      </c>
      <c r="F15154" s="53" t="s">
        <v>83</v>
      </c>
    </row>
    <row r="15155" spans="1:6" x14ac:dyDescent="0.2">
      <c r="A15155" s="202" t="s">
        <v>24508</v>
      </c>
      <c r="B15155" s="203">
        <v>11.87</v>
      </c>
      <c r="D15155" s="53" t="s">
        <v>22745</v>
      </c>
      <c r="E15155" s="55" t="s">
        <v>22746</v>
      </c>
      <c r="F15155" s="53" t="s">
        <v>83</v>
      </c>
    </row>
    <row r="15156" spans="1:6" x14ac:dyDescent="0.2">
      <c r="A15156" s="202" t="s">
        <v>24509</v>
      </c>
      <c r="B15156" s="203">
        <v>13.95</v>
      </c>
      <c r="D15156" s="53" t="s">
        <v>22747</v>
      </c>
      <c r="E15156" s="55" t="s">
        <v>22746</v>
      </c>
      <c r="F15156" s="53" t="s">
        <v>83</v>
      </c>
    </row>
    <row r="15157" spans="1:6" x14ac:dyDescent="0.2">
      <c r="A15157" s="202" t="s">
        <v>24511</v>
      </c>
      <c r="B15157" s="203">
        <v>12.75</v>
      </c>
      <c r="D15157" s="53" t="s">
        <v>22748</v>
      </c>
      <c r="E15157" s="55" t="s">
        <v>22749</v>
      </c>
      <c r="F15157" s="53" t="s">
        <v>83</v>
      </c>
    </row>
    <row r="15158" spans="1:6" x14ac:dyDescent="0.2">
      <c r="A15158" s="202" t="s">
        <v>24512</v>
      </c>
      <c r="B15158" s="203">
        <v>15.86</v>
      </c>
      <c r="D15158" s="53" t="s">
        <v>22750</v>
      </c>
      <c r="E15158" s="55" t="s">
        <v>22749</v>
      </c>
      <c r="F15158" s="53" t="s">
        <v>83</v>
      </c>
    </row>
    <row r="15159" spans="1:6" x14ac:dyDescent="0.2">
      <c r="A15159" s="202" t="s">
        <v>24514</v>
      </c>
      <c r="B15159" s="203">
        <v>14.66</v>
      </c>
      <c r="D15159" s="53" t="s">
        <v>22751</v>
      </c>
      <c r="E15159" s="55" t="s">
        <v>22752</v>
      </c>
      <c r="F15159" s="53" t="s">
        <v>83</v>
      </c>
    </row>
    <row r="15160" spans="1:6" x14ac:dyDescent="0.2">
      <c r="A15160" s="202" t="s">
        <v>24515</v>
      </c>
      <c r="B15160" s="203">
        <v>19.48</v>
      </c>
      <c r="D15160" s="53" t="s">
        <v>22753</v>
      </c>
      <c r="E15160" s="55" t="s">
        <v>22752</v>
      </c>
      <c r="F15160" s="53" t="s">
        <v>83</v>
      </c>
    </row>
    <row r="15161" spans="1:6" x14ac:dyDescent="0.2">
      <c r="A15161" s="202" t="s">
        <v>24517</v>
      </c>
      <c r="B15161" s="203">
        <v>18.28</v>
      </c>
      <c r="D15161" s="53" t="s">
        <v>22754</v>
      </c>
      <c r="E15161" s="55" t="s">
        <v>22755</v>
      </c>
      <c r="F15161" s="53" t="s">
        <v>83</v>
      </c>
    </row>
    <row r="15162" spans="1:6" x14ac:dyDescent="0.2">
      <c r="A15162" s="202" t="s">
        <v>24518</v>
      </c>
      <c r="B15162" s="203">
        <v>11.83</v>
      </c>
      <c r="D15162" s="53" t="s">
        <v>22756</v>
      </c>
      <c r="E15162" s="55" t="s">
        <v>22755</v>
      </c>
      <c r="F15162" s="53" t="s">
        <v>83</v>
      </c>
    </row>
    <row r="15163" spans="1:6" x14ac:dyDescent="0.2">
      <c r="A15163" s="202" t="s">
        <v>24520</v>
      </c>
      <c r="B15163" s="203">
        <v>10.63</v>
      </c>
      <c r="D15163" s="53" t="s">
        <v>22757</v>
      </c>
      <c r="E15163" s="55" t="s">
        <v>22758</v>
      </c>
      <c r="F15163" s="53" t="s">
        <v>83</v>
      </c>
    </row>
    <row r="15164" spans="1:6" x14ac:dyDescent="0.2">
      <c r="A15164" s="202" t="s">
        <v>24521</v>
      </c>
      <c r="B15164" s="203">
        <v>12.25</v>
      </c>
      <c r="D15164" s="53" t="s">
        <v>22759</v>
      </c>
      <c r="E15164" s="55" t="s">
        <v>22758</v>
      </c>
      <c r="F15164" s="53" t="s">
        <v>83</v>
      </c>
    </row>
    <row r="15165" spans="1:6" x14ac:dyDescent="0.2">
      <c r="A15165" s="202" t="s">
        <v>24523</v>
      </c>
      <c r="B15165" s="203">
        <v>11.05</v>
      </c>
      <c r="D15165" s="53" t="s">
        <v>22760</v>
      </c>
      <c r="E15165" s="55" t="s">
        <v>22761</v>
      </c>
      <c r="F15165" s="53" t="s">
        <v>83</v>
      </c>
    </row>
    <row r="15166" spans="1:6" x14ac:dyDescent="0.2">
      <c r="A15166" s="202" t="s">
        <v>24524</v>
      </c>
      <c r="B15166" s="203">
        <v>13.1</v>
      </c>
      <c r="D15166" s="53" t="s">
        <v>22762</v>
      </c>
      <c r="E15166" s="55" t="s">
        <v>22761</v>
      </c>
      <c r="F15166" s="53" t="s">
        <v>83</v>
      </c>
    </row>
    <row r="15167" spans="1:6" x14ac:dyDescent="0.2">
      <c r="A15167" s="202" t="s">
        <v>24526</v>
      </c>
      <c r="B15167" s="203">
        <v>11.91</v>
      </c>
      <c r="D15167" s="53" t="s">
        <v>22763</v>
      </c>
      <c r="E15167" s="55" t="s">
        <v>22764</v>
      </c>
      <c r="F15167" s="53" t="s">
        <v>83</v>
      </c>
    </row>
    <row r="15168" spans="1:6" x14ac:dyDescent="0.2">
      <c r="A15168" s="202" t="s">
        <v>24527</v>
      </c>
      <c r="B15168" s="203">
        <v>14.44</v>
      </c>
      <c r="D15168" s="53" t="s">
        <v>22765</v>
      </c>
      <c r="E15168" s="55" t="s">
        <v>22764</v>
      </c>
      <c r="F15168" s="53" t="s">
        <v>83</v>
      </c>
    </row>
    <row r="15169" spans="1:6" x14ac:dyDescent="0.2">
      <c r="A15169" s="202" t="s">
        <v>24529</v>
      </c>
      <c r="B15169" s="203">
        <v>13.25</v>
      </c>
      <c r="D15169" s="53" t="s">
        <v>22766</v>
      </c>
      <c r="E15169" s="55" t="s">
        <v>22767</v>
      </c>
      <c r="F15169" s="53" t="s">
        <v>83</v>
      </c>
    </row>
    <row r="15170" spans="1:6" x14ac:dyDescent="0.2">
      <c r="A15170" s="202" t="s">
        <v>24530</v>
      </c>
      <c r="B15170" s="203">
        <v>15.64</v>
      </c>
      <c r="D15170" s="53" t="s">
        <v>22768</v>
      </c>
      <c r="E15170" s="55" t="s">
        <v>22767</v>
      </c>
      <c r="F15170" s="53" t="s">
        <v>83</v>
      </c>
    </row>
    <row r="15171" spans="1:6" x14ac:dyDescent="0.2">
      <c r="A15171" s="202" t="s">
        <v>24532</v>
      </c>
      <c r="B15171" s="203">
        <v>14.44</v>
      </c>
      <c r="D15171" s="53" t="s">
        <v>22769</v>
      </c>
      <c r="E15171" s="55" t="s">
        <v>22770</v>
      </c>
      <c r="F15171" s="53" t="s">
        <v>83</v>
      </c>
    </row>
    <row r="15172" spans="1:6" x14ac:dyDescent="0.2">
      <c r="A15172" s="202" t="s">
        <v>24533</v>
      </c>
      <c r="B15172" s="203">
        <v>15.7</v>
      </c>
      <c r="D15172" s="53" t="s">
        <v>22771</v>
      </c>
      <c r="E15172" s="55" t="s">
        <v>22770</v>
      </c>
      <c r="F15172" s="53" t="s">
        <v>83</v>
      </c>
    </row>
    <row r="15173" spans="1:6" x14ac:dyDescent="0.2">
      <c r="A15173" s="202" t="s">
        <v>24535</v>
      </c>
      <c r="B15173" s="203">
        <v>14.5</v>
      </c>
      <c r="D15173" s="53" t="s">
        <v>22772</v>
      </c>
      <c r="E15173" s="55" t="s">
        <v>22773</v>
      </c>
      <c r="F15173" s="53" t="s">
        <v>83</v>
      </c>
    </row>
    <row r="15174" spans="1:6" x14ac:dyDescent="0.2">
      <c r="A15174" s="202" t="s">
        <v>24536</v>
      </c>
      <c r="B15174" s="203">
        <v>12.59</v>
      </c>
      <c r="D15174" s="53" t="s">
        <v>22774</v>
      </c>
      <c r="E15174" s="55" t="s">
        <v>22773</v>
      </c>
      <c r="F15174" s="53" t="s">
        <v>83</v>
      </c>
    </row>
    <row r="15175" spans="1:6" x14ac:dyDescent="0.2">
      <c r="A15175" s="202" t="s">
        <v>24538</v>
      </c>
      <c r="B15175" s="203">
        <v>11.39</v>
      </c>
      <c r="D15175" s="53" t="s">
        <v>22775</v>
      </c>
      <c r="E15175" s="55" t="s">
        <v>22776</v>
      </c>
      <c r="F15175" s="53" t="s">
        <v>83</v>
      </c>
    </row>
    <row r="15176" spans="1:6" x14ac:dyDescent="0.2">
      <c r="A15176" s="202" t="s">
        <v>24539</v>
      </c>
      <c r="B15176" s="203">
        <v>13.56</v>
      </c>
      <c r="D15176" s="53" t="s">
        <v>22777</v>
      </c>
      <c r="E15176" s="55" t="s">
        <v>22776</v>
      </c>
      <c r="F15176" s="53" t="s">
        <v>83</v>
      </c>
    </row>
    <row r="15177" spans="1:6" x14ac:dyDescent="0.2">
      <c r="A15177" s="202" t="s">
        <v>24541</v>
      </c>
      <c r="B15177" s="203">
        <v>12.36</v>
      </c>
      <c r="D15177" s="53" t="s">
        <v>22778</v>
      </c>
      <c r="E15177" s="55" t="s">
        <v>22779</v>
      </c>
      <c r="F15177" s="53" t="s">
        <v>83</v>
      </c>
    </row>
    <row r="15178" spans="1:6" x14ac:dyDescent="0.2">
      <c r="A15178" s="202" t="s">
        <v>24542</v>
      </c>
      <c r="B15178" s="203">
        <v>14.6</v>
      </c>
      <c r="D15178" s="53" t="s">
        <v>22780</v>
      </c>
      <c r="E15178" s="55" t="s">
        <v>22779</v>
      </c>
      <c r="F15178" s="53" t="s">
        <v>83</v>
      </c>
    </row>
    <row r="15179" spans="1:6" x14ac:dyDescent="0.2">
      <c r="A15179" s="202" t="s">
        <v>24544</v>
      </c>
      <c r="B15179" s="203">
        <v>13.4</v>
      </c>
      <c r="D15179" s="53" t="s">
        <v>22781</v>
      </c>
      <c r="E15179" s="55" t="s">
        <v>22782</v>
      </c>
      <c r="F15179" s="53" t="s">
        <v>83</v>
      </c>
    </row>
    <row r="15180" spans="1:6" x14ac:dyDescent="0.2">
      <c r="A15180" s="202" t="s">
        <v>24545</v>
      </c>
      <c r="B15180" s="203">
        <v>16.329999999999998</v>
      </c>
      <c r="D15180" s="53" t="s">
        <v>22783</v>
      </c>
      <c r="E15180" s="55" t="s">
        <v>22782</v>
      </c>
      <c r="F15180" s="53" t="s">
        <v>83</v>
      </c>
    </row>
    <row r="15181" spans="1:6" x14ac:dyDescent="0.2">
      <c r="A15181" s="202" t="s">
        <v>24547</v>
      </c>
      <c r="B15181" s="203">
        <v>15.14</v>
      </c>
      <c r="D15181" s="53" t="s">
        <v>22784</v>
      </c>
      <c r="E15181" s="55" t="s">
        <v>22785</v>
      </c>
      <c r="F15181" s="53" t="s">
        <v>83</v>
      </c>
    </row>
    <row r="15182" spans="1:6" x14ac:dyDescent="0.2">
      <c r="A15182" s="202" t="s">
        <v>24548</v>
      </c>
      <c r="B15182" s="203">
        <v>18.309999999999999</v>
      </c>
      <c r="D15182" s="53" t="s">
        <v>22786</v>
      </c>
      <c r="E15182" s="55" t="s">
        <v>22785</v>
      </c>
      <c r="F15182" s="53" t="s">
        <v>83</v>
      </c>
    </row>
    <row r="15183" spans="1:6" x14ac:dyDescent="0.2">
      <c r="A15183" s="202" t="s">
        <v>24550</v>
      </c>
      <c r="B15183" s="203">
        <v>17.11</v>
      </c>
      <c r="D15183" s="53" t="s">
        <v>22787</v>
      </c>
      <c r="E15183" s="55" t="s">
        <v>22788</v>
      </c>
      <c r="F15183" s="53" t="s">
        <v>83</v>
      </c>
    </row>
    <row r="15184" spans="1:6" x14ac:dyDescent="0.2">
      <c r="A15184" s="202" t="s">
        <v>24551</v>
      </c>
      <c r="B15184" s="203">
        <v>14.12</v>
      </c>
      <c r="D15184" s="53" t="s">
        <v>22789</v>
      </c>
      <c r="E15184" s="55" t="s">
        <v>22788</v>
      </c>
      <c r="F15184" s="53" t="s">
        <v>83</v>
      </c>
    </row>
    <row r="15185" spans="1:6" x14ac:dyDescent="0.2">
      <c r="A15185" s="202" t="s">
        <v>24553</v>
      </c>
      <c r="B15185" s="203">
        <v>12.92</v>
      </c>
      <c r="D15185" s="53" t="s">
        <v>22790</v>
      </c>
      <c r="E15185" s="55" t="s">
        <v>22791</v>
      </c>
      <c r="F15185" s="53" t="s">
        <v>83</v>
      </c>
    </row>
    <row r="15186" spans="1:6" x14ac:dyDescent="0.2">
      <c r="A15186" s="202" t="s">
        <v>24554</v>
      </c>
      <c r="B15186" s="203">
        <v>14.92</v>
      </c>
      <c r="D15186" s="53" t="s">
        <v>22792</v>
      </c>
      <c r="E15186" s="55" t="s">
        <v>22791</v>
      </c>
      <c r="F15186" s="53" t="s">
        <v>83</v>
      </c>
    </row>
    <row r="15187" spans="1:6" x14ac:dyDescent="0.2">
      <c r="A15187" s="202" t="s">
        <v>24556</v>
      </c>
      <c r="B15187" s="203">
        <v>13.72</v>
      </c>
      <c r="D15187" s="53" t="s">
        <v>22793</v>
      </c>
      <c r="E15187" s="55" t="s">
        <v>22794</v>
      </c>
      <c r="F15187" s="53" t="s">
        <v>83</v>
      </c>
    </row>
    <row r="15188" spans="1:6" x14ac:dyDescent="0.2">
      <c r="A15188" s="202" t="s">
        <v>24557</v>
      </c>
      <c r="B15188" s="203">
        <v>15.72</v>
      </c>
      <c r="D15188" s="53" t="s">
        <v>22795</v>
      </c>
      <c r="E15188" s="55" t="s">
        <v>22794</v>
      </c>
      <c r="F15188" s="53" t="s">
        <v>83</v>
      </c>
    </row>
    <row r="15189" spans="1:6" x14ac:dyDescent="0.2">
      <c r="A15189" s="202" t="s">
        <v>24559</v>
      </c>
      <c r="B15189" s="203">
        <v>14.52</v>
      </c>
      <c r="D15189" s="53" t="s">
        <v>22796</v>
      </c>
      <c r="E15189" s="55" t="s">
        <v>22797</v>
      </c>
      <c r="F15189" s="53" t="s">
        <v>83</v>
      </c>
    </row>
    <row r="15190" spans="1:6" x14ac:dyDescent="0.2">
      <c r="A15190" s="202" t="s">
        <v>24560</v>
      </c>
      <c r="B15190" s="203">
        <v>18.59</v>
      </c>
      <c r="D15190" s="53" t="s">
        <v>22798</v>
      </c>
      <c r="E15190" s="55" t="s">
        <v>22797</v>
      </c>
      <c r="F15190" s="53" t="s">
        <v>83</v>
      </c>
    </row>
    <row r="15191" spans="1:6" x14ac:dyDescent="0.2">
      <c r="A15191" s="202" t="s">
        <v>24562</v>
      </c>
      <c r="B15191" s="203">
        <v>17.39</v>
      </c>
      <c r="D15191" s="53" t="s">
        <v>22799</v>
      </c>
      <c r="E15191" s="55" t="s">
        <v>22800</v>
      </c>
      <c r="F15191" s="53" t="s">
        <v>83</v>
      </c>
    </row>
    <row r="15192" spans="1:6" x14ac:dyDescent="0.2">
      <c r="A15192" s="202" t="s">
        <v>24563</v>
      </c>
      <c r="B15192" s="203">
        <v>20.18</v>
      </c>
      <c r="D15192" s="53" t="s">
        <v>22801</v>
      </c>
      <c r="E15192" s="55" t="s">
        <v>22800</v>
      </c>
      <c r="F15192" s="53" t="s">
        <v>83</v>
      </c>
    </row>
    <row r="15193" spans="1:6" x14ac:dyDescent="0.2">
      <c r="A15193" s="202" t="s">
        <v>24565</v>
      </c>
      <c r="B15193" s="203">
        <v>18.98</v>
      </c>
      <c r="D15193" s="53" t="s">
        <v>22802</v>
      </c>
      <c r="E15193" s="55" t="s">
        <v>22803</v>
      </c>
      <c r="F15193" s="53" t="s">
        <v>83</v>
      </c>
    </row>
    <row r="15194" spans="1:6" x14ac:dyDescent="0.2">
      <c r="A15194" s="202" t="s">
        <v>24566</v>
      </c>
      <c r="B15194" s="203">
        <v>10.66</v>
      </c>
      <c r="D15194" s="53" t="s">
        <v>22804</v>
      </c>
      <c r="E15194" s="55" t="s">
        <v>22803</v>
      </c>
      <c r="F15194" s="53" t="s">
        <v>83</v>
      </c>
    </row>
    <row r="15195" spans="1:6" x14ac:dyDescent="0.2">
      <c r="A15195" s="202" t="s">
        <v>24568</v>
      </c>
      <c r="B15195" s="203">
        <v>9.4600000000000009</v>
      </c>
      <c r="D15195" s="53" t="s">
        <v>22805</v>
      </c>
      <c r="E15195" s="55" t="s">
        <v>22806</v>
      </c>
      <c r="F15195" s="53" t="s">
        <v>83</v>
      </c>
    </row>
    <row r="15196" spans="1:6" x14ac:dyDescent="0.2">
      <c r="A15196" s="202" t="s">
        <v>24569</v>
      </c>
      <c r="B15196" s="203">
        <v>14.36</v>
      </c>
      <c r="D15196" s="53" t="s">
        <v>22807</v>
      </c>
      <c r="E15196" s="55" t="s">
        <v>22806</v>
      </c>
      <c r="F15196" s="53" t="s">
        <v>83</v>
      </c>
    </row>
    <row r="15197" spans="1:6" x14ac:dyDescent="0.2">
      <c r="A15197" s="202" t="s">
        <v>24571</v>
      </c>
      <c r="B15197" s="203">
        <v>13.16</v>
      </c>
      <c r="D15197" s="53" t="s">
        <v>22808</v>
      </c>
      <c r="E15197" s="55" t="s">
        <v>22809</v>
      </c>
      <c r="F15197" s="53" t="s">
        <v>83</v>
      </c>
    </row>
    <row r="15198" spans="1:6" x14ac:dyDescent="0.2">
      <c r="A15198" s="202" t="s">
        <v>24572</v>
      </c>
      <c r="B15198" s="203">
        <v>15.38</v>
      </c>
      <c r="D15198" s="53" t="s">
        <v>22810</v>
      </c>
      <c r="E15198" s="55" t="s">
        <v>22809</v>
      </c>
      <c r="F15198" s="53" t="s">
        <v>83</v>
      </c>
    </row>
    <row r="15199" spans="1:6" x14ac:dyDescent="0.2">
      <c r="A15199" s="202" t="s">
        <v>24574</v>
      </c>
      <c r="B15199" s="203">
        <v>14.18</v>
      </c>
      <c r="D15199" s="53" t="s">
        <v>22811</v>
      </c>
      <c r="E15199" s="55" t="s">
        <v>22812</v>
      </c>
      <c r="F15199" s="53" t="s">
        <v>83</v>
      </c>
    </row>
    <row r="15200" spans="1:6" x14ac:dyDescent="0.2">
      <c r="A15200" s="202" t="s">
        <v>24575</v>
      </c>
      <c r="B15200" s="203">
        <v>16.3</v>
      </c>
      <c r="D15200" s="53" t="s">
        <v>22813</v>
      </c>
      <c r="E15200" s="55" t="s">
        <v>22812</v>
      </c>
      <c r="F15200" s="53" t="s">
        <v>83</v>
      </c>
    </row>
    <row r="15201" spans="1:6" x14ac:dyDescent="0.2">
      <c r="A15201" s="202" t="s">
        <v>24577</v>
      </c>
      <c r="B15201" s="203">
        <v>15.1</v>
      </c>
      <c r="D15201" s="53" t="s">
        <v>22814</v>
      </c>
      <c r="E15201" s="55" t="s">
        <v>22815</v>
      </c>
      <c r="F15201" s="53" t="s">
        <v>83</v>
      </c>
    </row>
    <row r="15202" spans="1:6" x14ac:dyDescent="0.2">
      <c r="A15202" s="202" t="s">
        <v>24578</v>
      </c>
      <c r="B15202" s="203">
        <v>18.72</v>
      </c>
      <c r="D15202" s="53" t="s">
        <v>22816</v>
      </c>
      <c r="E15202" s="55" t="s">
        <v>22815</v>
      </c>
      <c r="F15202" s="53" t="s">
        <v>83</v>
      </c>
    </row>
    <row r="15203" spans="1:6" x14ac:dyDescent="0.2">
      <c r="A15203" s="202" t="s">
        <v>24580</v>
      </c>
      <c r="B15203" s="203">
        <v>17.52</v>
      </c>
      <c r="D15203" s="53" t="s">
        <v>22817</v>
      </c>
      <c r="E15203" s="55" t="s">
        <v>22818</v>
      </c>
      <c r="F15203" s="53" t="s">
        <v>83</v>
      </c>
    </row>
    <row r="15204" spans="1:6" x14ac:dyDescent="0.2">
      <c r="A15204" s="202" t="s">
        <v>24581</v>
      </c>
      <c r="B15204" s="203">
        <v>21.01</v>
      </c>
      <c r="D15204" s="53" t="s">
        <v>22819</v>
      </c>
      <c r="E15204" s="55" t="s">
        <v>22818</v>
      </c>
      <c r="F15204" s="53" t="s">
        <v>83</v>
      </c>
    </row>
    <row r="15205" spans="1:6" x14ac:dyDescent="0.2">
      <c r="A15205" s="202" t="s">
        <v>24583</v>
      </c>
      <c r="B15205" s="203">
        <v>19.809999999999999</v>
      </c>
      <c r="D15205" s="53" t="s">
        <v>22820</v>
      </c>
      <c r="E15205" s="55" t="s">
        <v>22821</v>
      </c>
      <c r="F15205" s="53" t="s">
        <v>83</v>
      </c>
    </row>
    <row r="15206" spans="1:6" x14ac:dyDescent="0.2">
      <c r="A15206" s="202" t="s">
        <v>24584</v>
      </c>
      <c r="B15206" s="203">
        <v>16.920000000000002</v>
      </c>
      <c r="D15206" s="53" t="s">
        <v>22822</v>
      </c>
      <c r="E15206" s="55" t="s">
        <v>22821</v>
      </c>
      <c r="F15206" s="53" t="s">
        <v>83</v>
      </c>
    </row>
    <row r="15207" spans="1:6" x14ac:dyDescent="0.2">
      <c r="A15207" s="202" t="s">
        <v>24586</v>
      </c>
      <c r="B15207" s="203">
        <v>15.72</v>
      </c>
      <c r="D15207" s="53" t="s">
        <v>22823</v>
      </c>
      <c r="E15207" s="55" t="s">
        <v>22824</v>
      </c>
      <c r="F15207" s="53" t="s">
        <v>83</v>
      </c>
    </row>
    <row r="15208" spans="1:6" x14ac:dyDescent="0.2">
      <c r="A15208" s="202" t="s">
        <v>24587</v>
      </c>
      <c r="B15208" s="203">
        <v>18.12</v>
      </c>
      <c r="D15208" s="53" t="s">
        <v>22825</v>
      </c>
      <c r="E15208" s="55" t="s">
        <v>22824</v>
      </c>
      <c r="F15208" s="53" t="s">
        <v>83</v>
      </c>
    </row>
    <row r="15209" spans="1:6" x14ac:dyDescent="0.2">
      <c r="A15209" s="202" t="s">
        <v>24589</v>
      </c>
      <c r="B15209" s="203">
        <v>16.920000000000002</v>
      </c>
      <c r="D15209" s="53" t="s">
        <v>22826</v>
      </c>
      <c r="E15209" s="55" t="s">
        <v>22827</v>
      </c>
      <c r="F15209" s="53" t="s">
        <v>83</v>
      </c>
    </row>
    <row r="15210" spans="1:6" x14ac:dyDescent="0.2">
      <c r="A15210" s="202" t="s">
        <v>24590</v>
      </c>
      <c r="B15210" s="203">
        <v>19.61</v>
      </c>
      <c r="D15210" s="53" t="s">
        <v>22828</v>
      </c>
      <c r="E15210" s="55" t="s">
        <v>22827</v>
      </c>
      <c r="F15210" s="53" t="s">
        <v>83</v>
      </c>
    </row>
    <row r="15211" spans="1:6" x14ac:dyDescent="0.2">
      <c r="A15211" s="202" t="s">
        <v>24592</v>
      </c>
      <c r="B15211" s="203">
        <v>18.41</v>
      </c>
      <c r="D15211" s="53" t="s">
        <v>22829</v>
      </c>
      <c r="E15211" s="55" t="s">
        <v>22830</v>
      </c>
      <c r="F15211" s="53" t="s">
        <v>83</v>
      </c>
    </row>
    <row r="15212" spans="1:6" x14ac:dyDescent="0.2">
      <c r="A15212" s="202" t="s">
        <v>24593</v>
      </c>
      <c r="B15212" s="203">
        <v>22.28</v>
      </c>
      <c r="D15212" s="53" t="s">
        <v>22831</v>
      </c>
      <c r="E15212" s="55" t="s">
        <v>22830</v>
      </c>
      <c r="F15212" s="53" t="s">
        <v>83</v>
      </c>
    </row>
    <row r="15213" spans="1:6" x14ac:dyDescent="0.2">
      <c r="A15213" s="202" t="s">
        <v>24595</v>
      </c>
      <c r="B15213" s="203">
        <v>21.08</v>
      </c>
      <c r="D15213" s="53" t="s">
        <v>22832</v>
      </c>
      <c r="E15213" s="55" t="s">
        <v>22833</v>
      </c>
      <c r="F15213" s="53" t="s">
        <v>83</v>
      </c>
    </row>
    <row r="15214" spans="1:6" x14ac:dyDescent="0.2">
      <c r="A15214" s="202" t="s">
        <v>24596</v>
      </c>
      <c r="B15214" s="203">
        <v>25.02</v>
      </c>
      <c r="D15214" s="53" t="s">
        <v>22834</v>
      </c>
      <c r="E15214" s="55" t="s">
        <v>22833</v>
      </c>
      <c r="F15214" s="53" t="s">
        <v>83</v>
      </c>
    </row>
    <row r="15215" spans="1:6" x14ac:dyDescent="0.2">
      <c r="A15215" s="202" t="s">
        <v>24598</v>
      </c>
      <c r="B15215" s="203">
        <v>23.82</v>
      </c>
      <c r="D15215" s="53" t="s">
        <v>22835</v>
      </c>
      <c r="E15215" s="55" t="s">
        <v>22836</v>
      </c>
      <c r="F15215" s="53" t="s">
        <v>83</v>
      </c>
    </row>
    <row r="15216" spans="1:6" x14ac:dyDescent="0.2">
      <c r="A15216" s="202" t="s">
        <v>24599</v>
      </c>
      <c r="B15216" s="203">
        <v>17.170000000000002</v>
      </c>
      <c r="D15216" s="53" t="s">
        <v>22837</v>
      </c>
      <c r="E15216" s="55" t="s">
        <v>22836</v>
      </c>
      <c r="F15216" s="53" t="s">
        <v>83</v>
      </c>
    </row>
    <row r="15217" spans="1:6" x14ac:dyDescent="0.2">
      <c r="A15217" s="202" t="s">
        <v>24601</v>
      </c>
      <c r="B15217" s="203">
        <v>15.97</v>
      </c>
      <c r="D15217" s="53" t="s">
        <v>22838</v>
      </c>
      <c r="E15217" s="55" t="s">
        <v>22839</v>
      </c>
      <c r="F15217" s="53" t="s">
        <v>83</v>
      </c>
    </row>
    <row r="15218" spans="1:6" x14ac:dyDescent="0.2">
      <c r="A15218" s="202" t="s">
        <v>24602</v>
      </c>
      <c r="B15218" s="203">
        <v>16.3</v>
      </c>
      <c r="D15218" s="53" t="s">
        <v>22840</v>
      </c>
      <c r="E15218" s="55" t="s">
        <v>22839</v>
      </c>
      <c r="F15218" s="53" t="s">
        <v>83</v>
      </c>
    </row>
    <row r="15219" spans="1:6" x14ac:dyDescent="0.2">
      <c r="A15219" s="202" t="s">
        <v>24604</v>
      </c>
      <c r="B15219" s="203">
        <v>15.1</v>
      </c>
      <c r="D15219" s="53" t="s">
        <v>22841</v>
      </c>
      <c r="E15219" s="55" t="s">
        <v>22842</v>
      </c>
      <c r="F15219" s="53" t="s">
        <v>83</v>
      </c>
    </row>
    <row r="15220" spans="1:6" x14ac:dyDescent="0.2">
      <c r="A15220" s="202" t="s">
        <v>24605</v>
      </c>
      <c r="B15220" s="203">
        <v>17.02</v>
      </c>
      <c r="D15220" s="53" t="s">
        <v>22843</v>
      </c>
      <c r="E15220" s="55" t="s">
        <v>22842</v>
      </c>
      <c r="F15220" s="53" t="s">
        <v>83</v>
      </c>
    </row>
    <row r="15221" spans="1:6" x14ac:dyDescent="0.2">
      <c r="A15221" s="202" t="s">
        <v>24607</v>
      </c>
      <c r="B15221" s="203">
        <v>15.82</v>
      </c>
      <c r="D15221" s="53" t="s">
        <v>22844</v>
      </c>
      <c r="E15221" s="55" t="s">
        <v>22845</v>
      </c>
      <c r="F15221" s="53" t="s">
        <v>83</v>
      </c>
    </row>
    <row r="15222" spans="1:6" x14ac:dyDescent="0.2">
      <c r="A15222" s="202" t="s">
        <v>24608</v>
      </c>
      <c r="B15222" s="203">
        <v>20.58</v>
      </c>
      <c r="D15222" s="53" t="s">
        <v>22846</v>
      </c>
      <c r="E15222" s="55" t="s">
        <v>22845</v>
      </c>
      <c r="F15222" s="53" t="s">
        <v>83</v>
      </c>
    </row>
    <row r="15223" spans="1:6" x14ac:dyDescent="0.2">
      <c r="A15223" s="202" t="s">
        <v>24610</v>
      </c>
      <c r="B15223" s="203">
        <v>19.38</v>
      </c>
      <c r="D15223" s="53" t="s">
        <v>22847</v>
      </c>
      <c r="E15223" s="55" t="s">
        <v>22848</v>
      </c>
      <c r="F15223" s="53" t="s">
        <v>83</v>
      </c>
    </row>
    <row r="15224" spans="1:6" x14ac:dyDescent="0.2">
      <c r="A15224" s="202" t="s">
        <v>24611</v>
      </c>
      <c r="B15224" s="203">
        <v>26.91</v>
      </c>
      <c r="D15224" s="53" t="s">
        <v>22849</v>
      </c>
      <c r="E15224" s="55" t="s">
        <v>22848</v>
      </c>
      <c r="F15224" s="53" t="s">
        <v>83</v>
      </c>
    </row>
    <row r="15225" spans="1:6" x14ac:dyDescent="0.2">
      <c r="A15225" s="202" t="s">
        <v>24613</v>
      </c>
      <c r="B15225" s="203">
        <v>25.71</v>
      </c>
      <c r="D15225" s="53" t="s">
        <v>22850</v>
      </c>
      <c r="E15225" s="55" t="s">
        <v>22851</v>
      </c>
      <c r="F15225" s="53" t="s">
        <v>83</v>
      </c>
    </row>
    <row r="15226" spans="1:6" x14ac:dyDescent="0.2">
      <c r="A15226" s="202" t="s">
        <v>24614</v>
      </c>
      <c r="B15226" s="203">
        <v>11.16</v>
      </c>
      <c r="D15226" s="53" t="s">
        <v>22852</v>
      </c>
      <c r="E15226" s="55" t="s">
        <v>22851</v>
      </c>
      <c r="F15226" s="53" t="s">
        <v>83</v>
      </c>
    </row>
    <row r="15227" spans="1:6" x14ac:dyDescent="0.2">
      <c r="A15227" s="202" t="s">
        <v>24616</v>
      </c>
      <c r="B15227" s="203">
        <v>9.9600000000000009</v>
      </c>
      <c r="D15227" s="53" t="s">
        <v>22853</v>
      </c>
      <c r="E15227" s="55" t="s">
        <v>22854</v>
      </c>
      <c r="F15227" s="53" t="s">
        <v>83</v>
      </c>
    </row>
    <row r="15228" spans="1:6" x14ac:dyDescent="0.2">
      <c r="A15228" s="202" t="s">
        <v>24617</v>
      </c>
      <c r="B15228" s="203">
        <v>10.96</v>
      </c>
      <c r="D15228" s="53" t="s">
        <v>22855</v>
      </c>
      <c r="E15228" s="55" t="s">
        <v>22854</v>
      </c>
      <c r="F15228" s="53" t="s">
        <v>83</v>
      </c>
    </row>
    <row r="15229" spans="1:6" x14ac:dyDescent="0.2">
      <c r="A15229" s="202" t="s">
        <v>24619</v>
      </c>
      <c r="B15229" s="203">
        <v>9.76</v>
      </c>
      <c r="D15229" s="53" t="s">
        <v>22856</v>
      </c>
      <c r="E15229" s="55" t="s">
        <v>22857</v>
      </c>
      <c r="F15229" s="53" t="s">
        <v>83</v>
      </c>
    </row>
    <row r="15230" spans="1:6" x14ac:dyDescent="0.2">
      <c r="A15230" s="202" t="s">
        <v>24620</v>
      </c>
      <c r="B15230" s="203">
        <v>13.25</v>
      </c>
      <c r="D15230" s="53" t="s">
        <v>22858</v>
      </c>
      <c r="E15230" s="55" t="s">
        <v>22857</v>
      </c>
      <c r="F15230" s="53" t="s">
        <v>83</v>
      </c>
    </row>
    <row r="15231" spans="1:6" x14ac:dyDescent="0.2">
      <c r="A15231" s="202" t="s">
        <v>24622</v>
      </c>
      <c r="B15231" s="203">
        <v>12.05</v>
      </c>
      <c r="D15231" s="53" t="s">
        <v>22859</v>
      </c>
      <c r="E15231" s="55" t="s">
        <v>22860</v>
      </c>
      <c r="F15231" s="53" t="s">
        <v>83</v>
      </c>
    </row>
    <row r="15232" spans="1:6" x14ac:dyDescent="0.2">
      <c r="A15232" s="202" t="s">
        <v>24623</v>
      </c>
      <c r="B15232" s="203">
        <v>14.19</v>
      </c>
      <c r="D15232" s="53" t="s">
        <v>22861</v>
      </c>
      <c r="E15232" s="55" t="s">
        <v>22860</v>
      </c>
      <c r="F15232" s="53" t="s">
        <v>83</v>
      </c>
    </row>
    <row r="15233" spans="1:6" x14ac:dyDescent="0.2">
      <c r="A15233" s="202" t="s">
        <v>24625</v>
      </c>
      <c r="B15233" s="203">
        <v>12.99</v>
      </c>
      <c r="D15233" s="53" t="s">
        <v>22862</v>
      </c>
      <c r="E15233" s="55" t="s">
        <v>22863</v>
      </c>
      <c r="F15233" s="53" t="s">
        <v>83</v>
      </c>
    </row>
    <row r="15234" spans="1:6" x14ac:dyDescent="0.2">
      <c r="A15234" s="202" t="s">
        <v>24626</v>
      </c>
      <c r="B15234" s="203">
        <v>17.66</v>
      </c>
      <c r="D15234" s="53" t="s">
        <v>22864</v>
      </c>
      <c r="E15234" s="55" t="s">
        <v>22863</v>
      </c>
      <c r="F15234" s="53" t="s">
        <v>83</v>
      </c>
    </row>
    <row r="15235" spans="1:6" x14ac:dyDescent="0.2">
      <c r="A15235" s="202" t="s">
        <v>24628</v>
      </c>
      <c r="B15235" s="203">
        <v>16.47</v>
      </c>
      <c r="D15235" s="53" t="s">
        <v>22865</v>
      </c>
      <c r="E15235" s="55" t="s">
        <v>22866</v>
      </c>
      <c r="F15235" s="53" t="s">
        <v>83</v>
      </c>
    </row>
    <row r="15236" spans="1:6" x14ac:dyDescent="0.2">
      <c r="A15236" s="202" t="s">
        <v>24629</v>
      </c>
      <c r="B15236" s="203">
        <v>20.11</v>
      </c>
      <c r="D15236" s="53" t="s">
        <v>22867</v>
      </c>
      <c r="E15236" s="55" t="s">
        <v>22866</v>
      </c>
      <c r="F15236" s="53" t="s">
        <v>83</v>
      </c>
    </row>
    <row r="15237" spans="1:6" x14ac:dyDescent="0.2">
      <c r="A15237" s="202" t="s">
        <v>24631</v>
      </c>
      <c r="B15237" s="203">
        <v>18.920000000000002</v>
      </c>
      <c r="D15237" s="53" t="s">
        <v>22868</v>
      </c>
      <c r="E15237" s="55" t="s">
        <v>22869</v>
      </c>
      <c r="F15237" s="53" t="s">
        <v>83</v>
      </c>
    </row>
    <row r="15238" spans="1:6" x14ac:dyDescent="0.2">
      <c r="A15238" s="202" t="s">
        <v>24632</v>
      </c>
      <c r="B15238" s="203">
        <v>12.67</v>
      </c>
      <c r="D15238" s="53" t="s">
        <v>22870</v>
      </c>
      <c r="E15238" s="55" t="s">
        <v>22869</v>
      </c>
      <c r="F15238" s="53" t="s">
        <v>83</v>
      </c>
    </row>
    <row r="15239" spans="1:6" x14ac:dyDescent="0.2">
      <c r="A15239" s="202" t="s">
        <v>24634</v>
      </c>
      <c r="B15239" s="203">
        <v>11.47</v>
      </c>
      <c r="D15239" s="53" t="s">
        <v>22871</v>
      </c>
      <c r="E15239" s="55" t="s">
        <v>22872</v>
      </c>
      <c r="F15239" s="53" t="s">
        <v>83</v>
      </c>
    </row>
    <row r="15240" spans="1:6" x14ac:dyDescent="0.2">
      <c r="A15240" s="202" t="s">
        <v>24635</v>
      </c>
      <c r="B15240" s="203">
        <v>13.76</v>
      </c>
      <c r="D15240" s="53" t="s">
        <v>22873</v>
      </c>
      <c r="E15240" s="55" t="s">
        <v>22872</v>
      </c>
      <c r="F15240" s="53" t="s">
        <v>83</v>
      </c>
    </row>
    <row r="15241" spans="1:6" x14ac:dyDescent="0.2">
      <c r="A15241" s="202" t="s">
        <v>24637</v>
      </c>
      <c r="B15241" s="203">
        <v>12.56</v>
      </c>
      <c r="D15241" s="53" t="s">
        <v>22874</v>
      </c>
      <c r="E15241" s="55" t="s">
        <v>22875</v>
      </c>
      <c r="F15241" s="53" t="s">
        <v>83</v>
      </c>
    </row>
    <row r="15242" spans="1:6" x14ac:dyDescent="0.2">
      <c r="A15242" s="202" t="s">
        <v>24638</v>
      </c>
      <c r="B15242" s="203">
        <v>15.9</v>
      </c>
      <c r="D15242" s="53" t="s">
        <v>22876</v>
      </c>
      <c r="E15242" s="55" t="s">
        <v>22875</v>
      </c>
      <c r="F15242" s="53" t="s">
        <v>83</v>
      </c>
    </row>
    <row r="15243" spans="1:6" x14ac:dyDescent="0.2">
      <c r="A15243" s="202" t="s">
        <v>24640</v>
      </c>
      <c r="B15243" s="203">
        <v>14.7</v>
      </c>
      <c r="D15243" s="53" t="s">
        <v>22877</v>
      </c>
      <c r="E15243" s="55" t="s">
        <v>22878</v>
      </c>
      <c r="F15243" s="53" t="s">
        <v>83</v>
      </c>
    </row>
    <row r="15244" spans="1:6" x14ac:dyDescent="0.2">
      <c r="A15244" s="202" t="s">
        <v>24641</v>
      </c>
      <c r="B15244" s="203">
        <v>18.39</v>
      </c>
      <c r="D15244" s="53" t="s">
        <v>22879</v>
      </c>
      <c r="E15244" s="55" t="s">
        <v>22878</v>
      </c>
      <c r="F15244" s="53" t="s">
        <v>83</v>
      </c>
    </row>
    <row r="15245" spans="1:6" x14ac:dyDescent="0.2">
      <c r="A15245" s="202" t="s">
        <v>24643</v>
      </c>
      <c r="B15245" s="203">
        <v>17.190000000000001</v>
      </c>
      <c r="D15245" s="53" t="s">
        <v>22880</v>
      </c>
      <c r="E15245" s="55" t="s">
        <v>22881</v>
      </c>
      <c r="F15245" s="53" t="s">
        <v>83</v>
      </c>
    </row>
    <row r="15246" spans="1:6" x14ac:dyDescent="0.2">
      <c r="A15246" s="202" t="s">
        <v>24644</v>
      </c>
      <c r="B15246" s="203">
        <v>20.85</v>
      </c>
      <c r="D15246" s="53" t="s">
        <v>22882</v>
      </c>
      <c r="E15246" s="55" t="s">
        <v>22881</v>
      </c>
      <c r="F15246" s="53" t="s">
        <v>83</v>
      </c>
    </row>
    <row r="15247" spans="1:6" x14ac:dyDescent="0.2">
      <c r="A15247" s="202" t="s">
        <v>24646</v>
      </c>
      <c r="B15247" s="203">
        <v>19.649999999999999</v>
      </c>
      <c r="D15247" s="53" t="s">
        <v>22883</v>
      </c>
      <c r="E15247" s="55" t="s">
        <v>22884</v>
      </c>
      <c r="F15247" s="53" t="s">
        <v>83</v>
      </c>
    </row>
    <row r="15248" spans="1:6" x14ac:dyDescent="0.2">
      <c r="A15248" s="202" t="s">
        <v>24647</v>
      </c>
      <c r="B15248" s="203">
        <v>13.05</v>
      </c>
      <c r="D15248" s="53" t="s">
        <v>22885</v>
      </c>
      <c r="E15248" s="55" t="s">
        <v>22884</v>
      </c>
      <c r="F15248" s="53" t="s">
        <v>83</v>
      </c>
    </row>
    <row r="15249" spans="1:6" x14ac:dyDescent="0.2">
      <c r="A15249" s="202" t="s">
        <v>24649</v>
      </c>
      <c r="B15249" s="203">
        <v>11.85</v>
      </c>
      <c r="D15249" s="53" t="s">
        <v>22886</v>
      </c>
      <c r="E15249" s="55" t="s">
        <v>22887</v>
      </c>
      <c r="F15249" s="53" t="s">
        <v>83</v>
      </c>
    </row>
    <row r="15250" spans="1:6" x14ac:dyDescent="0.2">
      <c r="A15250" s="202" t="s">
        <v>24650</v>
      </c>
      <c r="B15250" s="203">
        <v>15.21</v>
      </c>
      <c r="D15250" s="53" t="s">
        <v>22888</v>
      </c>
      <c r="E15250" s="55" t="s">
        <v>22887</v>
      </c>
      <c r="F15250" s="53" t="s">
        <v>83</v>
      </c>
    </row>
    <row r="15251" spans="1:6" x14ac:dyDescent="0.2">
      <c r="A15251" s="202" t="s">
        <v>24652</v>
      </c>
      <c r="B15251" s="203">
        <v>14.01</v>
      </c>
      <c r="D15251" s="53" t="s">
        <v>22889</v>
      </c>
      <c r="E15251" s="55" t="s">
        <v>22890</v>
      </c>
      <c r="F15251" s="53" t="s">
        <v>83</v>
      </c>
    </row>
    <row r="15252" spans="1:6" x14ac:dyDescent="0.2">
      <c r="A15252" s="202" t="s">
        <v>24653</v>
      </c>
      <c r="B15252" s="203">
        <v>14.91</v>
      </c>
      <c r="D15252" s="53" t="s">
        <v>22891</v>
      </c>
      <c r="E15252" s="55" t="s">
        <v>22890</v>
      </c>
      <c r="F15252" s="53" t="s">
        <v>83</v>
      </c>
    </row>
    <row r="15253" spans="1:6" x14ac:dyDescent="0.2">
      <c r="A15253" s="202" t="s">
        <v>24655</v>
      </c>
      <c r="B15253" s="203">
        <v>13.71</v>
      </c>
      <c r="D15253" s="53" t="s">
        <v>22892</v>
      </c>
      <c r="E15253" s="55" t="s">
        <v>22893</v>
      </c>
      <c r="F15253" s="53" t="s">
        <v>83</v>
      </c>
    </row>
    <row r="15254" spans="1:6" x14ac:dyDescent="0.2">
      <c r="A15254" s="202" t="s">
        <v>24656</v>
      </c>
      <c r="B15254" s="203">
        <v>16.920000000000002</v>
      </c>
      <c r="D15254" s="53" t="s">
        <v>22894</v>
      </c>
      <c r="E15254" s="55" t="s">
        <v>22893</v>
      </c>
      <c r="F15254" s="53" t="s">
        <v>83</v>
      </c>
    </row>
    <row r="15255" spans="1:6" x14ac:dyDescent="0.2">
      <c r="A15255" s="202" t="s">
        <v>24658</v>
      </c>
      <c r="B15255" s="203">
        <v>15.72</v>
      </c>
      <c r="D15255" s="53" t="s">
        <v>22895</v>
      </c>
      <c r="E15255" s="55" t="s">
        <v>22896</v>
      </c>
      <c r="F15255" s="53" t="s">
        <v>83</v>
      </c>
    </row>
    <row r="15256" spans="1:6" x14ac:dyDescent="0.2">
      <c r="A15256" s="202" t="s">
        <v>24659</v>
      </c>
      <c r="B15256" s="203">
        <v>21.41</v>
      </c>
      <c r="D15256" s="53" t="s">
        <v>22897</v>
      </c>
      <c r="E15256" s="55" t="s">
        <v>22896</v>
      </c>
      <c r="F15256" s="53" t="s">
        <v>83</v>
      </c>
    </row>
    <row r="15257" spans="1:6" x14ac:dyDescent="0.2">
      <c r="A15257" s="202" t="s">
        <v>24661</v>
      </c>
      <c r="B15257" s="203">
        <v>20.21</v>
      </c>
      <c r="D15257" s="53" t="s">
        <v>22898</v>
      </c>
      <c r="E15257" s="55" t="s">
        <v>22899</v>
      </c>
      <c r="F15257" s="53" t="s">
        <v>83</v>
      </c>
    </row>
    <row r="15258" spans="1:6" x14ac:dyDescent="0.2">
      <c r="A15258" s="202" t="s">
        <v>24662</v>
      </c>
      <c r="B15258" s="203">
        <v>38.130000000000003</v>
      </c>
      <c r="D15258" s="53" t="s">
        <v>22900</v>
      </c>
      <c r="E15258" s="55" t="s">
        <v>22899</v>
      </c>
      <c r="F15258" s="53" t="s">
        <v>83</v>
      </c>
    </row>
    <row r="15259" spans="1:6" x14ac:dyDescent="0.2">
      <c r="A15259" s="202" t="s">
        <v>24664</v>
      </c>
      <c r="B15259" s="203">
        <v>36.380000000000003</v>
      </c>
      <c r="D15259" s="53" t="s">
        <v>22901</v>
      </c>
      <c r="E15259" s="55" t="s">
        <v>22902</v>
      </c>
      <c r="F15259" s="53" t="s">
        <v>83</v>
      </c>
    </row>
    <row r="15260" spans="1:6" x14ac:dyDescent="0.2">
      <c r="A15260" s="202" t="s">
        <v>24665</v>
      </c>
      <c r="B15260" s="203">
        <v>56.39</v>
      </c>
      <c r="D15260" s="53" t="s">
        <v>22903</v>
      </c>
      <c r="E15260" s="55" t="s">
        <v>22902</v>
      </c>
      <c r="F15260" s="53" t="s">
        <v>83</v>
      </c>
    </row>
    <row r="15261" spans="1:6" x14ac:dyDescent="0.2">
      <c r="A15261" s="202" t="s">
        <v>24667</v>
      </c>
      <c r="B15261" s="203">
        <v>54.48</v>
      </c>
      <c r="D15261" s="53" t="s">
        <v>22904</v>
      </c>
      <c r="E15261" s="55" t="s">
        <v>22905</v>
      </c>
      <c r="F15261" s="53" t="s">
        <v>83</v>
      </c>
    </row>
    <row r="15262" spans="1:6" x14ac:dyDescent="0.2">
      <c r="A15262" s="202" t="s">
        <v>24668</v>
      </c>
      <c r="B15262" s="203">
        <v>8.99</v>
      </c>
      <c r="D15262" s="53" t="s">
        <v>22906</v>
      </c>
      <c r="E15262" s="55" t="s">
        <v>22905</v>
      </c>
      <c r="F15262" s="53" t="s">
        <v>83</v>
      </c>
    </row>
    <row r="15263" spans="1:6" x14ac:dyDescent="0.2">
      <c r="A15263" s="202" t="s">
        <v>24670</v>
      </c>
      <c r="B15263" s="203">
        <v>8.2899999999999991</v>
      </c>
      <c r="D15263" s="53" t="s">
        <v>22907</v>
      </c>
      <c r="E15263" s="55" t="s">
        <v>22908</v>
      </c>
      <c r="F15263" s="53" t="s">
        <v>83</v>
      </c>
    </row>
    <row r="15264" spans="1:6" x14ac:dyDescent="0.2">
      <c r="A15264" s="202" t="s">
        <v>24671</v>
      </c>
      <c r="B15264" s="203">
        <v>14.33</v>
      </c>
      <c r="D15264" s="53" t="s">
        <v>22909</v>
      </c>
      <c r="E15264" s="55" t="s">
        <v>22908</v>
      </c>
      <c r="F15264" s="53" t="s">
        <v>83</v>
      </c>
    </row>
    <row r="15265" spans="1:6" x14ac:dyDescent="0.2">
      <c r="A15265" s="202" t="s">
        <v>24673</v>
      </c>
      <c r="B15265" s="203">
        <v>13.46</v>
      </c>
      <c r="D15265" s="53" t="s">
        <v>22910</v>
      </c>
      <c r="E15265" s="55" t="s">
        <v>22911</v>
      </c>
      <c r="F15265" s="53" t="s">
        <v>83</v>
      </c>
    </row>
    <row r="15266" spans="1:6" x14ac:dyDescent="0.2">
      <c r="A15266" s="202" t="s">
        <v>24674</v>
      </c>
      <c r="B15266" s="203">
        <v>19.05</v>
      </c>
      <c r="D15266" s="53" t="s">
        <v>22912</v>
      </c>
      <c r="E15266" s="55" t="s">
        <v>22911</v>
      </c>
      <c r="F15266" s="53" t="s">
        <v>83</v>
      </c>
    </row>
    <row r="15267" spans="1:6" x14ac:dyDescent="0.2">
      <c r="A15267" s="202" t="s">
        <v>24676</v>
      </c>
      <c r="B15267" s="203">
        <v>18</v>
      </c>
      <c r="D15267" s="53" t="s">
        <v>22913</v>
      </c>
      <c r="E15267" s="55" t="s">
        <v>22914</v>
      </c>
      <c r="F15267" s="53" t="s">
        <v>83</v>
      </c>
    </row>
    <row r="15268" spans="1:6" x14ac:dyDescent="0.2">
      <c r="A15268" s="202" t="s">
        <v>24677</v>
      </c>
      <c r="B15268" s="203">
        <v>13.94</v>
      </c>
      <c r="D15268" s="53" t="s">
        <v>22915</v>
      </c>
      <c r="E15268" s="55" t="s">
        <v>22914</v>
      </c>
      <c r="F15268" s="53" t="s">
        <v>83</v>
      </c>
    </row>
    <row r="15269" spans="1:6" x14ac:dyDescent="0.2">
      <c r="A15269" s="202" t="s">
        <v>24679</v>
      </c>
      <c r="B15269" s="203">
        <v>12.89</v>
      </c>
      <c r="D15269" s="53" t="s">
        <v>22916</v>
      </c>
      <c r="E15269" s="55" t="s">
        <v>22917</v>
      </c>
      <c r="F15269" s="53" t="s">
        <v>83</v>
      </c>
    </row>
    <row r="15270" spans="1:6" x14ac:dyDescent="0.2">
      <c r="A15270" s="202" t="s">
        <v>24680</v>
      </c>
      <c r="B15270" s="203">
        <v>18.7</v>
      </c>
      <c r="D15270" s="53" t="s">
        <v>22918</v>
      </c>
      <c r="E15270" s="55" t="s">
        <v>22917</v>
      </c>
      <c r="F15270" s="53" t="s">
        <v>83</v>
      </c>
    </row>
    <row r="15271" spans="1:6" x14ac:dyDescent="0.2">
      <c r="A15271" s="202" t="s">
        <v>24682</v>
      </c>
      <c r="B15271" s="203">
        <v>17.3</v>
      </c>
      <c r="D15271" s="53" t="s">
        <v>22919</v>
      </c>
      <c r="E15271" s="55" t="s">
        <v>22920</v>
      </c>
      <c r="F15271" s="53" t="s">
        <v>83</v>
      </c>
    </row>
    <row r="15272" spans="1:6" x14ac:dyDescent="0.2">
      <c r="A15272" s="202" t="s">
        <v>24683</v>
      </c>
      <c r="B15272" s="203">
        <v>22.24</v>
      </c>
      <c r="D15272" s="53" t="s">
        <v>22921</v>
      </c>
      <c r="E15272" s="55" t="s">
        <v>22920</v>
      </c>
      <c r="F15272" s="53" t="s">
        <v>83</v>
      </c>
    </row>
    <row r="15273" spans="1:6" x14ac:dyDescent="0.2">
      <c r="A15273" s="202" t="s">
        <v>24685</v>
      </c>
      <c r="B15273" s="203">
        <v>20.84</v>
      </c>
      <c r="D15273" s="53" t="s">
        <v>22922</v>
      </c>
      <c r="E15273" s="55" t="s">
        <v>22923</v>
      </c>
      <c r="F15273" s="53" t="s">
        <v>83</v>
      </c>
    </row>
    <row r="15274" spans="1:6" x14ac:dyDescent="0.2">
      <c r="A15274" s="202" t="s">
        <v>24686</v>
      </c>
      <c r="B15274" s="203">
        <v>11.6</v>
      </c>
      <c r="D15274" s="53" t="s">
        <v>22924</v>
      </c>
      <c r="E15274" s="55" t="s">
        <v>22923</v>
      </c>
      <c r="F15274" s="53" t="s">
        <v>83</v>
      </c>
    </row>
    <row r="15275" spans="1:6" x14ac:dyDescent="0.2">
      <c r="A15275" s="202" t="s">
        <v>24688</v>
      </c>
      <c r="B15275" s="203">
        <v>10.9</v>
      </c>
      <c r="D15275" s="53" t="s">
        <v>22925</v>
      </c>
      <c r="E15275" s="55" t="s">
        <v>22926</v>
      </c>
      <c r="F15275" s="53" t="s">
        <v>83</v>
      </c>
    </row>
    <row r="15276" spans="1:6" x14ac:dyDescent="0.2">
      <c r="A15276" s="202" t="s">
        <v>24689</v>
      </c>
      <c r="B15276" s="203">
        <v>13.06</v>
      </c>
      <c r="D15276" s="53" t="s">
        <v>22927</v>
      </c>
      <c r="E15276" s="55" t="s">
        <v>22926</v>
      </c>
      <c r="F15276" s="53" t="s">
        <v>83</v>
      </c>
    </row>
    <row r="15277" spans="1:6" x14ac:dyDescent="0.2">
      <c r="A15277" s="202" t="s">
        <v>24691</v>
      </c>
      <c r="B15277" s="203">
        <v>12.36</v>
      </c>
      <c r="D15277" s="53" t="s">
        <v>22928</v>
      </c>
      <c r="E15277" s="55" t="s">
        <v>22929</v>
      </c>
      <c r="F15277" s="53" t="s">
        <v>83</v>
      </c>
    </row>
    <row r="15278" spans="1:6" x14ac:dyDescent="0.2">
      <c r="A15278" s="202" t="s">
        <v>24692</v>
      </c>
      <c r="B15278" s="203">
        <v>9.32</v>
      </c>
      <c r="D15278" s="53" t="s">
        <v>22930</v>
      </c>
      <c r="E15278" s="55" t="s">
        <v>22929</v>
      </c>
      <c r="F15278" s="53" t="s">
        <v>83</v>
      </c>
    </row>
    <row r="15279" spans="1:6" x14ac:dyDescent="0.2">
      <c r="A15279" s="202" t="s">
        <v>24694</v>
      </c>
      <c r="B15279" s="203">
        <v>8.6199999999999992</v>
      </c>
      <c r="D15279" s="53" t="s">
        <v>22931</v>
      </c>
      <c r="E15279" s="55" t="s">
        <v>22932</v>
      </c>
      <c r="F15279" s="53" t="s">
        <v>83</v>
      </c>
    </row>
    <row r="15280" spans="1:6" x14ac:dyDescent="0.2">
      <c r="A15280" s="202" t="s">
        <v>24695</v>
      </c>
      <c r="B15280" s="203">
        <v>11.22</v>
      </c>
      <c r="D15280" s="53" t="s">
        <v>22933</v>
      </c>
      <c r="E15280" s="55" t="s">
        <v>22932</v>
      </c>
      <c r="F15280" s="53" t="s">
        <v>83</v>
      </c>
    </row>
    <row r="15281" spans="1:6" x14ac:dyDescent="0.2">
      <c r="A15281" s="202" t="s">
        <v>24697</v>
      </c>
      <c r="B15281" s="203">
        <v>10.52</v>
      </c>
      <c r="D15281" s="53" t="s">
        <v>22934</v>
      </c>
      <c r="E15281" s="55" t="s">
        <v>22935</v>
      </c>
      <c r="F15281" s="53" t="s">
        <v>83</v>
      </c>
    </row>
    <row r="15282" spans="1:6" x14ac:dyDescent="0.2">
      <c r="A15282" s="202" t="s">
        <v>24698</v>
      </c>
      <c r="B15282" s="203">
        <v>34.22</v>
      </c>
      <c r="D15282" s="53" t="s">
        <v>22936</v>
      </c>
      <c r="E15282" s="55" t="s">
        <v>22935</v>
      </c>
      <c r="F15282" s="53" t="s">
        <v>83</v>
      </c>
    </row>
    <row r="15283" spans="1:6" x14ac:dyDescent="0.2">
      <c r="A15283" s="202" t="s">
        <v>24700</v>
      </c>
      <c r="B15283" s="203">
        <v>30.73</v>
      </c>
      <c r="D15283" s="53" t="s">
        <v>22937</v>
      </c>
      <c r="E15283" s="55" t="s">
        <v>22938</v>
      </c>
      <c r="F15283" s="53" t="s">
        <v>83</v>
      </c>
    </row>
    <row r="15284" spans="1:6" x14ac:dyDescent="0.2">
      <c r="A15284" s="202" t="s">
        <v>24701</v>
      </c>
      <c r="B15284" s="203">
        <v>87.37</v>
      </c>
      <c r="D15284" s="53" t="s">
        <v>22939</v>
      </c>
      <c r="E15284" s="55" t="s">
        <v>22938</v>
      </c>
      <c r="F15284" s="53" t="s">
        <v>83</v>
      </c>
    </row>
    <row r="15285" spans="1:6" x14ac:dyDescent="0.2">
      <c r="A15285" s="202" t="s">
        <v>24703</v>
      </c>
      <c r="B15285" s="203">
        <v>81.38</v>
      </c>
      <c r="D15285" s="53" t="s">
        <v>22940</v>
      </c>
      <c r="E15285" s="55" t="s">
        <v>22941</v>
      </c>
      <c r="F15285" s="53" t="s">
        <v>83</v>
      </c>
    </row>
    <row r="15286" spans="1:6" x14ac:dyDescent="0.2">
      <c r="A15286" s="202" t="s">
        <v>24704</v>
      </c>
      <c r="B15286" s="203">
        <v>10.96</v>
      </c>
      <c r="D15286" s="53" t="s">
        <v>22942</v>
      </c>
      <c r="E15286" s="55" t="s">
        <v>22941</v>
      </c>
      <c r="F15286" s="53" t="s">
        <v>83</v>
      </c>
    </row>
    <row r="15287" spans="1:6" x14ac:dyDescent="0.2">
      <c r="A15287" s="202" t="s">
        <v>24706</v>
      </c>
      <c r="B15287" s="203">
        <v>10.26</v>
      </c>
      <c r="D15287" s="53" t="s">
        <v>22943</v>
      </c>
      <c r="E15287" s="55" t="s">
        <v>22944</v>
      </c>
      <c r="F15287" s="53" t="s">
        <v>83</v>
      </c>
    </row>
    <row r="15288" spans="1:6" x14ac:dyDescent="0.2">
      <c r="A15288" s="202" t="s">
        <v>24707</v>
      </c>
      <c r="B15288" s="203">
        <v>14.36</v>
      </c>
      <c r="D15288" s="53" t="s">
        <v>22945</v>
      </c>
      <c r="E15288" s="55" t="s">
        <v>22944</v>
      </c>
      <c r="F15288" s="53" t="s">
        <v>83</v>
      </c>
    </row>
    <row r="15289" spans="1:6" x14ac:dyDescent="0.2">
      <c r="A15289" s="202" t="s">
        <v>24709</v>
      </c>
      <c r="B15289" s="203">
        <v>13.66</v>
      </c>
      <c r="D15289" s="53" t="s">
        <v>22946</v>
      </c>
      <c r="E15289" s="55" t="s">
        <v>22947</v>
      </c>
      <c r="F15289" s="53" t="s">
        <v>83</v>
      </c>
    </row>
    <row r="15290" spans="1:6" x14ac:dyDescent="0.2">
      <c r="A15290" s="202" t="s">
        <v>24710</v>
      </c>
      <c r="B15290" s="203">
        <v>2.09</v>
      </c>
      <c r="D15290" s="53" t="s">
        <v>22948</v>
      </c>
      <c r="E15290" s="55" t="s">
        <v>22947</v>
      </c>
      <c r="F15290" s="53" t="s">
        <v>83</v>
      </c>
    </row>
    <row r="15291" spans="1:6" x14ac:dyDescent="0.2">
      <c r="A15291" s="202" t="s">
        <v>24712</v>
      </c>
      <c r="B15291" s="203">
        <v>1.98</v>
      </c>
      <c r="D15291" s="53" t="s">
        <v>22949</v>
      </c>
      <c r="E15291" s="55" t="s">
        <v>22950</v>
      </c>
      <c r="F15291" s="53" t="s">
        <v>83</v>
      </c>
    </row>
    <row r="15292" spans="1:6" x14ac:dyDescent="0.2">
      <c r="A15292" s="202" t="s">
        <v>24713</v>
      </c>
      <c r="B15292" s="203">
        <v>11.62</v>
      </c>
      <c r="D15292" s="53" t="s">
        <v>22951</v>
      </c>
      <c r="E15292" s="55" t="s">
        <v>22950</v>
      </c>
      <c r="F15292" s="53" t="s">
        <v>83</v>
      </c>
    </row>
    <row r="15293" spans="1:6" x14ac:dyDescent="0.2">
      <c r="A15293" s="202" t="s">
        <v>24715</v>
      </c>
      <c r="B15293" s="203">
        <v>10.92</v>
      </c>
      <c r="D15293" s="53" t="s">
        <v>22952</v>
      </c>
      <c r="E15293" s="55" t="s">
        <v>22953</v>
      </c>
      <c r="F15293" s="53" t="s">
        <v>83</v>
      </c>
    </row>
    <row r="15294" spans="1:6" x14ac:dyDescent="0.2">
      <c r="A15294" s="202" t="s">
        <v>24716</v>
      </c>
      <c r="B15294" s="203">
        <v>11.02</v>
      </c>
      <c r="D15294" s="53" t="s">
        <v>22954</v>
      </c>
      <c r="E15294" s="55" t="s">
        <v>22953</v>
      </c>
      <c r="F15294" s="53" t="s">
        <v>83</v>
      </c>
    </row>
    <row r="15295" spans="1:6" x14ac:dyDescent="0.2">
      <c r="A15295" s="202" t="s">
        <v>24718</v>
      </c>
      <c r="B15295" s="203">
        <v>10.32</v>
      </c>
      <c r="D15295" s="53" t="s">
        <v>22955</v>
      </c>
      <c r="E15295" s="55" t="s">
        <v>22956</v>
      </c>
      <c r="F15295" s="53" t="s">
        <v>83</v>
      </c>
    </row>
    <row r="15296" spans="1:6" x14ac:dyDescent="0.2">
      <c r="A15296" s="202" t="s">
        <v>24719</v>
      </c>
      <c r="B15296" s="203">
        <v>28.54</v>
      </c>
      <c r="D15296" s="53" t="s">
        <v>22957</v>
      </c>
      <c r="E15296" s="55" t="s">
        <v>22956</v>
      </c>
      <c r="F15296" s="53" t="s">
        <v>83</v>
      </c>
    </row>
    <row r="15297" spans="1:6" x14ac:dyDescent="0.2">
      <c r="A15297" s="202" t="s">
        <v>24721</v>
      </c>
      <c r="B15297" s="203">
        <v>27.84</v>
      </c>
      <c r="D15297" s="53" t="s">
        <v>22958</v>
      </c>
      <c r="E15297" s="55" t="s">
        <v>22959</v>
      </c>
      <c r="F15297" s="53" t="s">
        <v>83</v>
      </c>
    </row>
    <row r="15298" spans="1:6" x14ac:dyDescent="0.2">
      <c r="A15298" s="202" t="s">
        <v>24722</v>
      </c>
      <c r="B15298" s="203">
        <v>21.74</v>
      </c>
      <c r="D15298" s="53" t="s">
        <v>22960</v>
      </c>
      <c r="E15298" s="55" t="s">
        <v>22959</v>
      </c>
      <c r="F15298" s="53" t="s">
        <v>83</v>
      </c>
    </row>
    <row r="15299" spans="1:6" x14ac:dyDescent="0.2">
      <c r="A15299" s="202" t="s">
        <v>24724</v>
      </c>
      <c r="B15299" s="203">
        <v>21.04</v>
      </c>
      <c r="D15299" s="53" t="s">
        <v>22961</v>
      </c>
      <c r="E15299" s="55" t="s">
        <v>22962</v>
      </c>
      <c r="F15299" s="53" t="s">
        <v>83</v>
      </c>
    </row>
    <row r="15300" spans="1:6" x14ac:dyDescent="0.2">
      <c r="A15300" s="202" t="s">
        <v>24725</v>
      </c>
      <c r="B15300" s="203">
        <v>14.06</v>
      </c>
      <c r="D15300" s="53" t="s">
        <v>22963</v>
      </c>
      <c r="E15300" s="55" t="s">
        <v>22962</v>
      </c>
      <c r="F15300" s="53" t="s">
        <v>83</v>
      </c>
    </row>
    <row r="15301" spans="1:6" x14ac:dyDescent="0.2">
      <c r="A15301" s="202" t="s">
        <v>24727</v>
      </c>
      <c r="B15301" s="203">
        <v>13.36</v>
      </c>
      <c r="D15301" s="53" t="s">
        <v>22964</v>
      </c>
      <c r="E15301" s="55" t="s">
        <v>22965</v>
      </c>
      <c r="F15301" s="53" t="s">
        <v>83</v>
      </c>
    </row>
    <row r="15302" spans="1:6" x14ac:dyDescent="0.2">
      <c r="A15302" s="202" t="s">
        <v>24728</v>
      </c>
      <c r="B15302" s="203">
        <v>13.86</v>
      </c>
      <c r="D15302" s="53" t="s">
        <v>22966</v>
      </c>
      <c r="E15302" s="55" t="s">
        <v>22965</v>
      </c>
      <c r="F15302" s="53" t="s">
        <v>83</v>
      </c>
    </row>
    <row r="15303" spans="1:6" x14ac:dyDescent="0.2">
      <c r="A15303" s="202" t="s">
        <v>24730</v>
      </c>
      <c r="B15303" s="203">
        <v>13.16</v>
      </c>
      <c r="D15303" s="53" t="s">
        <v>22967</v>
      </c>
      <c r="E15303" s="55" t="s">
        <v>22968</v>
      </c>
      <c r="F15303" s="53" t="s">
        <v>83</v>
      </c>
    </row>
    <row r="15304" spans="1:6" x14ac:dyDescent="0.2">
      <c r="A15304" s="202" t="s">
        <v>24731</v>
      </c>
      <c r="B15304" s="203">
        <v>6.58</v>
      </c>
      <c r="D15304" s="53" t="s">
        <v>22969</v>
      </c>
      <c r="E15304" s="55" t="s">
        <v>22968</v>
      </c>
      <c r="F15304" s="53" t="s">
        <v>83</v>
      </c>
    </row>
    <row r="15305" spans="1:6" x14ac:dyDescent="0.2">
      <c r="A15305" s="202" t="s">
        <v>24733</v>
      </c>
      <c r="B15305" s="203">
        <v>6.06</v>
      </c>
      <c r="D15305" s="53" t="s">
        <v>22970</v>
      </c>
      <c r="E15305" s="55" t="s">
        <v>22971</v>
      </c>
      <c r="F15305" s="53" t="s">
        <v>83</v>
      </c>
    </row>
    <row r="15306" spans="1:6" x14ac:dyDescent="0.2">
      <c r="A15306" s="202" t="s">
        <v>24734</v>
      </c>
      <c r="B15306" s="203">
        <v>12.53</v>
      </c>
      <c r="D15306" s="53" t="s">
        <v>22972</v>
      </c>
      <c r="E15306" s="55" t="s">
        <v>22971</v>
      </c>
      <c r="F15306" s="53" t="s">
        <v>83</v>
      </c>
    </row>
    <row r="15307" spans="1:6" x14ac:dyDescent="0.2">
      <c r="A15307" s="202" t="s">
        <v>24736</v>
      </c>
      <c r="B15307" s="203">
        <v>12.36</v>
      </c>
      <c r="D15307" s="53" t="s">
        <v>22973</v>
      </c>
      <c r="E15307" s="55" t="s">
        <v>22974</v>
      </c>
      <c r="F15307" s="53" t="s">
        <v>83</v>
      </c>
    </row>
    <row r="15308" spans="1:6" x14ac:dyDescent="0.2">
      <c r="A15308" s="202" t="s">
        <v>24737</v>
      </c>
      <c r="B15308" s="203">
        <v>4.3899999999999997</v>
      </c>
      <c r="D15308" s="53" t="s">
        <v>22975</v>
      </c>
      <c r="E15308" s="55" t="s">
        <v>22974</v>
      </c>
      <c r="F15308" s="53" t="s">
        <v>83</v>
      </c>
    </row>
    <row r="15309" spans="1:6" x14ac:dyDescent="0.2">
      <c r="A15309" s="202" t="s">
        <v>24739</v>
      </c>
      <c r="B15309" s="203">
        <v>4.22</v>
      </c>
      <c r="D15309" s="53" t="s">
        <v>22976</v>
      </c>
      <c r="E15309" s="55" t="s">
        <v>22977</v>
      </c>
      <c r="F15309" s="53" t="s">
        <v>83</v>
      </c>
    </row>
    <row r="15310" spans="1:6" x14ac:dyDescent="0.2">
      <c r="A15310" s="202" t="s">
        <v>24740</v>
      </c>
      <c r="B15310" s="203">
        <v>15.51</v>
      </c>
      <c r="D15310" s="53" t="s">
        <v>22978</v>
      </c>
      <c r="E15310" s="55" t="s">
        <v>22977</v>
      </c>
      <c r="F15310" s="53" t="s">
        <v>83</v>
      </c>
    </row>
    <row r="15311" spans="1:6" x14ac:dyDescent="0.2">
      <c r="A15311" s="202" t="s">
        <v>24742</v>
      </c>
      <c r="B15311" s="203">
        <v>15.16</v>
      </c>
      <c r="D15311" s="53" t="s">
        <v>22979</v>
      </c>
      <c r="E15311" s="55" t="s">
        <v>22980</v>
      </c>
      <c r="F15311" s="53" t="s">
        <v>83</v>
      </c>
    </row>
    <row r="15312" spans="1:6" x14ac:dyDescent="0.2">
      <c r="A15312" s="202" t="s">
        <v>24743</v>
      </c>
      <c r="B15312" s="203">
        <v>27.06</v>
      </c>
      <c r="D15312" s="53" t="s">
        <v>22981</v>
      </c>
      <c r="E15312" s="55" t="s">
        <v>22980</v>
      </c>
      <c r="F15312" s="53" t="s">
        <v>83</v>
      </c>
    </row>
    <row r="15313" spans="1:6" x14ac:dyDescent="0.2">
      <c r="A15313" s="202" t="s">
        <v>24745</v>
      </c>
      <c r="B15313" s="203">
        <v>26.71</v>
      </c>
      <c r="D15313" s="53" t="s">
        <v>22982</v>
      </c>
      <c r="E15313" s="55" t="s">
        <v>22983</v>
      </c>
      <c r="F15313" s="53" t="s">
        <v>83</v>
      </c>
    </row>
    <row r="15314" spans="1:6" x14ac:dyDescent="0.2">
      <c r="A15314" s="202" t="s">
        <v>24746</v>
      </c>
      <c r="B15314" s="203">
        <v>12.82</v>
      </c>
      <c r="D15314" s="53" t="s">
        <v>22984</v>
      </c>
      <c r="E15314" s="55" t="s">
        <v>22983</v>
      </c>
      <c r="F15314" s="53" t="s">
        <v>83</v>
      </c>
    </row>
    <row r="15315" spans="1:6" x14ac:dyDescent="0.2">
      <c r="A15315" s="202" t="s">
        <v>24748</v>
      </c>
      <c r="B15315" s="203">
        <v>12.47</v>
      </c>
      <c r="D15315" s="53" t="s">
        <v>22985</v>
      </c>
      <c r="E15315" s="55" t="s">
        <v>22986</v>
      </c>
      <c r="F15315" s="53" t="s">
        <v>83</v>
      </c>
    </row>
    <row r="15316" spans="1:6" x14ac:dyDescent="0.2">
      <c r="A15316" s="202" t="s">
        <v>24749</v>
      </c>
      <c r="B15316" s="203">
        <v>23.11</v>
      </c>
      <c r="D15316" s="53" t="s">
        <v>22987</v>
      </c>
      <c r="E15316" s="55" t="s">
        <v>22986</v>
      </c>
      <c r="F15316" s="53" t="s">
        <v>83</v>
      </c>
    </row>
    <row r="15317" spans="1:6" x14ac:dyDescent="0.2">
      <c r="A15317" s="202" t="s">
        <v>24751</v>
      </c>
      <c r="B15317" s="203">
        <v>22.76</v>
      </c>
      <c r="D15317" s="53" t="s">
        <v>22988</v>
      </c>
      <c r="E15317" s="55" t="s">
        <v>22989</v>
      </c>
      <c r="F15317" s="53" t="s">
        <v>83</v>
      </c>
    </row>
    <row r="15318" spans="1:6" x14ac:dyDescent="0.2">
      <c r="A15318" s="202" t="s">
        <v>24752</v>
      </c>
      <c r="B15318" s="203">
        <v>16.309999999999999</v>
      </c>
      <c r="D15318" s="53" t="s">
        <v>22990</v>
      </c>
      <c r="E15318" s="55" t="s">
        <v>22989</v>
      </c>
      <c r="F15318" s="53" t="s">
        <v>83</v>
      </c>
    </row>
    <row r="15319" spans="1:6" x14ac:dyDescent="0.2">
      <c r="A15319" s="202" t="s">
        <v>24754</v>
      </c>
      <c r="B15319" s="203">
        <v>15.96</v>
      </c>
      <c r="D15319" s="53" t="s">
        <v>22991</v>
      </c>
      <c r="E15319" s="55" t="s">
        <v>22992</v>
      </c>
      <c r="F15319" s="53" t="s">
        <v>83</v>
      </c>
    </row>
    <row r="15320" spans="1:6" x14ac:dyDescent="0.2">
      <c r="A15320" s="202" t="s">
        <v>24755</v>
      </c>
      <c r="B15320" s="203">
        <v>38.659999999999997</v>
      </c>
      <c r="D15320" s="53" t="s">
        <v>22993</v>
      </c>
      <c r="E15320" s="55" t="s">
        <v>22992</v>
      </c>
      <c r="F15320" s="53" t="s">
        <v>83</v>
      </c>
    </row>
    <row r="15321" spans="1:6" x14ac:dyDescent="0.2">
      <c r="A15321" s="202" t="s">
        <v>24757</v>
      </c>
      <c r="B15321" s="203">
        <v>38.31</v>
      </c>
      <c r="D15321" s="53" t="s">
        <v>22994</v>
      </c>
      <c r="E15321" s="55" t="s">
        <v>22995</v>
      </c>
      <c r="F15321" s="53" t="s">
        <v>83</v>
      </c>
    </row>
    <row r="15322" spans="1:6" x14ac:dyDescent="0.2">
      <c r="A15322" s="202" t="s">
        <v>24758</v>
      </c>
      <c r="B15322" s="203">
        <v>20.94</v>
      </c>
      <c r="D15322" s="53" t="s">
        <v>22996</v>
      </c>
      <c r="E15322" s="55" t="s">
        <v>22995</v>
      </c>
      <c r="F15322" s="53" t="s">
        <v>83</v>
      </c>
    </row>
    <row r="15323" spans="1:6" x14ac:dyDescent="0.2">
      <c r="A15323" s="202" t="s">
        <v>24760</v>
      </c>
      <c r="B15323" s="203">
        <v>20.59</v>
      </c>
      <c r="D15323" s="53" t="s">
        <v>22997</v>
      </c>
      <c r="E15323" s="55" t="s">
        <v>22998</v>
      </c>
      <c r="F15323" s="53" t="s">
        <v>83</v>
      </c>
    </row>
    <row r="15324" spans="1:6" x14ac:dyDescent="0.2">
      <c r="A15324" s="202" t="s">
        <v>24761</v>
      </c>
      <c r="B15324" s="203">
        <v>23.25</v>
      </c>
      <c r="D15324" s="53" t="s">
        <v>22999</v>
      </c>
      <c r="E15324" s="55" t="s">
        <v>22998</v>
      </c>
      <c r="F15324" s="53" t="s">
        <v>83</v>
      </c>
    </row>
    <row r="15325" spans="1:6" x14ac:dyDescent="0.2">
      <c r="A15325" s="202" t="s">
        <v>24763</v>
      </c>
      <c r="B15325" s="203">
        <v>22.9</v>
      </c>
      <c r="D15325" s="53" t="s">
        <v>23000</v>
      </c>
      <c r="E15325" s="55" t="s">
        <v>23001</v>
      </c>
      <c r="F15325" s="53" t="s">
        <v>83</v>
      </c>
    </row>
    <row r="15326" spans="1:6" x14ac:dyDescent="0.2">
      <c r="A15326" s="202" t="s">
        <v>24764</v>
      </c>
      <c r="B15326" s="203">
        <v>24.36</v>
      </c>
      <c r="D15326" s="53" t="s">
        <v>23002</v>
      </c>
      <c r="E15326" s="55" t="s">
        <v>23001</v>
      </c>
      <c r="F15326" s="53" t="s">
        <v>83</v>
      </c>
    </row>
    <row r="15327" spans="1:6" x14ac:dyDescent="0.2">
      <c r="A15327" s="202" t="s">
        <v>24766</v>
      </c>
      <c r="B15327" s="203">
        <v>24.02</v>
      </c>
      <c r="D15327" s="53" t="s">
        <v>23003</v>
      </c>
      <c r="E15327" s="55" t="s">
        <v>23004</v>
      </c>
      <c r="F15327" s="53" t="s">
        <v>83</v>
      </c>
    </row>
    <row r="15328" spans="1:6" x14ac:dyDescent="0.2">
      <c r="A15328" s="202" t="s">
        <v>24767</v>
      </c>
      <c r="B15328" s="203">
        <v>18.510000000000002</v>
      </c>
      <c r="D15328" s="53" t="s">
        <v>23005</v>
      </c>
      <c r="E15328" s="55" t="s">
        <v>23004</v>
      </c>
      <c r="F15328" s="53" t="s">
        <v>83</v>
      </c>
    </row>
    <row r="15329" spans="1:6" x14ac:dyDescent="0.2">
      <c r="A15329" s="202" t="s">
        <v>24769</v>
      </c>
      <c r="B15329" s="203">
        <v>17.809999999999999</v>
      </c>
      <c r="D15329" s="53" t="s">
        <v>23006</v>
      </c>
      <c r="E15329" s="55" t="s">
        <v>23007</v>
      </c>
      <c r="F15329" s="53" t="s">
        <v>83</v>
      </c>
    </row>
    <row r="15330" spans="1:6" x14ac:dyDescent="0.2">
      <c r="A15330" s="202" t="s">
        <v>24770</v>
      </c>
      <c r="B15330" s="203">
        <v>17.579999999999998</v>
      </c>
      <c r="D15330" s="53" t="s">
        <v>23008</v>
      </c>
      <c r="E15330" s="55" t="s">
        <v>23007</v>
      </c>
      <c r="F15330" s="53" t="s">
        <v>83</v>
      </c>
    </row>
    <row r="15331" spans="1:6" x14ac:dyDescent="0.2">
      <c r="A15331" s="202" t="s">
        <v>24772</v>
      </c>
      <c r="B15331" s="203">
        <v>16.88</v>
      </c>
      <c r="D15331" s="53" t="s">
        <v>23009</v>
      </c>
      <c r="E15331" s="55" t="s">
        <v>23010</v>
      </c>
      <c r="F15331" s="53" t="s">
        <v>83</v>
      </c>
    </row>
    <row r="15332" spans="1:6" x14ac:dyDescent="0.2">
      <c r="A15332" s="202" t="s">
        <v>24773</v>
      </c>
      <c r="B15332" s="203">
        <v>23</v>
      </c>
      <c r="D15332" s="53" t="s">
        <v>23011</v>
      </c>
      <c r="E15332" s="55" t="s">
        <v>23010</v>
      </c>
      <c r="F15332" s="53" t="s">
        <v>83</v>
      </c>
    </row>
    <row r="15333" spans="1:6" x14ac:dyDescent="0.2">
      <c r="A15333" s="202" t="s">
        <v>24775</v>
      </c>
      <c r="B15333" s="203">
        <v>22.48</v>
      </c>
      <c r="D15333" s="53" t="s">
        <v>23012</v>
      </c>
      <c r="E15333" s="55" t="s">
        <v>23013</v>
      </c>
      <c r="F15333" s="53" t="s">
        <v>83</v>
      </c>
    </row>
    <row r="15334" spans="1:6" x14ac:dyDescent="0.2">
      <c r="A15334" s="202" t="s">
        <v>24776</v>
      </c>
      <c r="B15334" s="203">
        <v>26.47</v>
      </c>
      <c r="D15334" s="53" t="s">
        <v>23014</v>
      </c>
      <c r="E15334" s="55" t="s">
        <v>23013</v>
      </c>
      <c r="F15334" s="53" t="s">
        <v>83</v>
      </c>
    </row>
    <row r="15335" spans="1:6" x14ac:dyDescent="0.2">
      <c r="A15335" s="202" t="s">
        <v>24778</v>
      </c>
      <c r="B15335" s="203">
        <v>25.95</v>
      </c>
      <c r="D15335" s="53" t="s">
        <v>23015</v>
      </c>
      <c r="E15335" s="55" t="s">
        <v>23016</v>
      </c>
      <c r="F15335" s="53" t="s">
        <v>83</v>
      </c>
    </row>
    <row r="15336" spans="1:6" x14ac:dyDescent="0.2">
      <c r="A15336" s="202" t="s">
        <v>24779</v>
      </c>
      <c r="B15336" s="203">
        <v>37.130000000000003</v>
      </c>
      <c r="D15336" s="53" t="s">
        <v>23017</v>
      </c>
      <c r="E15336" s="55" t="s">
        <v>23016</v>
      </c>
      <c r="F15336" s="53" t="s">
        <v>83</v>
      </c>
    </row>
    <row r="15337" spans="1:6" x14ac:dyDescent="0.2">
      <c r="A15337" s="202" t="s">
        <v>24781</v>
      </c>
      <c r="B15337" s="203">
        <v>36.43</v>
      </c>
      <c r="D15337" s="53" t="s">
        <v>23018</v>
      </c>
      <c r="E15337" s="55" t="s">
        <v>23019</v>
      </c>
      <c r="F15337" s="53" t="s">
        <v>83</v>
      </c>
    </row>
    <row r="15338" spans="1:6" x14ac:dyDescent="0.2">
      <c r="A15338" s="202" t="s">
        <v>24782</v>
      </c>
      <c r="B15338" s="203">
        <v>70.72</v>
      </c>
      <c r="D15338" s="53" t="s">
        <v>23020</v>
      </c>
      <c r="E15338" s="55" t="s">
        <v>23019</v>
      </c>
      <c r="F15338" s="53" t="s">
        <v>83</v>
      </c>
    </row>
    <row r="15339" spans="1:6" x14ac:dyDescent="0.2">
      <c r="A15339" s="202" t="s">
        <v>24784</v>
      </c>
      <c r="B15339" s="203">
        <v>70.02</v>
      </c>
      <c r="D15339" s="53" t="s">
        <v>23021</v>
      </c>
      <c r="E15339" s="55" t="s">
        <v>23022</v>
      </c>
      <c r="F15339" s="53" t="s">
        <v>83</v>
      </c>
    </row>
    <row r="15340" spans="1:6" x14ac:dyDescent="0.2">
      <c r="A15340" s="202" t="s">
        <v>24785</v>
      </c>
      <c r="B15340" s="203">
        <v>18.52</v>
      </c>
      <c r="D15340" s="53" t="s">
        <v>23023</v>
      </c>
      <c r="E15340" s="55" t="s">
        <v>23022</v>
      </c>
      <c r="F15340" s="53" t="s">
        <v>83</v>
      </c>
    </row>
    <row r="15341" spans="1:6" x14ac:dyDescent="0.2">
      <c r="A15341" s="202" t="s">
        <v>24787</v>
      </c>
      <c r="B15341" s="203">
        <v>18</v>
      </c>
      <c r="D15341" s="53" t="s">
        <v>23024</v>
      </c>
      <c r="E15341" s="55" t="s">
        <v>23025</v>
      </c>
      <c r="F15341" s="53" t="s">
        <v>83</v>
      </c>
    </row>
    <row r="15342" spans="1:6" x14ac:dyDescent="0.2">
      <c r="A15342" s="202" t="s">
        <v>24788</v>
      </c>
      <c r="B15342" s="203">
        <v>36.880000000000003</v>
      </c>
      <c r="D15342" s="53" t="s">
        <v>23026</v>
      </c>
      <c r="E15342" s="55" t="s">
        <v>23025</v>
      </c>
      <c r="F15342" s="53" t="s">
        <v>83</v>
      </c>
    </row>
    <row r="15343" spans="1:6" x14ac:dyDescent="0.2">
      <c r="A15343" s="202" t="s">
        <v>24790</v>
      </c>
      <c r="B15343" s="203">
        <v>36.36</v>
      </c>
      <c r="D15343" s="53" t="s">
        <v>23027</v>
      </c>
      <c r="E15343" s="55" t="s">
        <v>23028</v>
      </c>
      <c r="F15343" s="53" t="s">
        <v>83</v>
      </c>
    </row>
    <row r="15344" spans="1:6" x14ac:dyDescent="0.2">
      <c r="A15344" s="202" t="s">
        <v>24791</v>
      </c>
      <c r="B15344" s="203">
        <v>60.56</v>
      </c>
      <c r="D15344" s="53" t="s">
        <v>23029</v>
      </c>
      <c r="E15344" s="55" t="s">
        <v>23028</v>
      </c>
      <c r="F15344" s="53" t="s">
        <v>83</v>
      </c>
    </row>
    <row r="15345" spans="1:6" x14ac:dyDescent="0.2">
      <c r="A15345" s="202" t="s">
        <v>24793</v>
      </c>
      <c r="B15345" s="203">
        <v>60.04</v>
      </c>
      <c r="D15345" s="53" t="s">
        <v>23030</v>
      </c>
      <c r="E15345" s="55" t="s">
        <v>23031</v>
      </c>
      <c r="F15345" s="53" t="s">
        <v>83</v>
      </c>
    </row>
    <row r="15346" spans="1:6" x14ac:dyDescent="0.2">
      <c r="A15346" s="202" t="s">
        <v>24794</v>
      </c>
      <c r="B15346" s="203">
        <v>30.77</v>
      </c>
      <c r="D15346" s="53" t="s">
        <v>23032</v>
      </c>
      <c r="E15346" s="55" t="s">
        <v>23031</v>
      </c>
      <c r="F15346" s="53" t="s">
        <v>83</v>
      </c>
    </row>
    <row r="15347" spans="1:6" x14ac:dyDescent="0.2">
      <c r="A15347" s="202" t="s">
        <v>24796</v>
      </c>
      <c r="B15347" s="203">
        <v>30.07</v>
      </c>
      <c r="D15347" s="53" t="s">
        <v>23033</v>
      </c>
      <c r="E15347" s="55" t="s">
        <v>23034</v>
      </c>
      <c r="F15347" s="53" t="s">
        <v>83</v>
      </c>
    </row>
    <row r="15348" spans="1:6" x14ac:dyDescent="0.2">
      <c r="A15348" s="202" t="s">
        <v>24797</v>
      </c>
      <c r="B15348" s="203">
        <v>36.15</v>
      </c>
      <c r="D15348" s="53" t="s">
        <v>23035</v>
      </c>
      <c r="E15348" s="55" t="s">
        <v>23034</v>
      </c>
      <c r="F15348" s="53" t="s">
        <v>83</v>
      </c>
    </row>
    <row r="15349" spans="1:6" x14ac:dyDescent="0.2">
      <c r="A15349" s="202" t="s">
        <v>24799</v>
      </c>
      <c r="B15349" s="203">
        <v>35.450000000000003</v>
      </c>
      <c r="D15349" s="53" t="s">
        <v>23036</v>
      </c>
      <c r="E15349" s="55" t="s">
        <v>23037</v>
      </c>
      <c r="F15349" s="53" t="s">
        <v>83</v>
      </c>
    </row>
    <row r="15350" spans="1:6" x14ac:dyDescent="0.2">
      <c r="A15350" s="202" t="s">
        <v>24800</v>
      </c>
      <c r="B15350" s="203">
        <v>37.6</v>
      </c>
      <c r="D15350" s="53" t="s">
        <v>23038</v>
      </c>
      <c r="E15350" s="55" t="s">
        <v>23037</v>
      </c>
      <c r="F15350" s="53" t="s">
        <v>83</v>
      </c>
    </row>
    <row r="15351" spans="1:6" x14ac:dyDescent="0.2">
      <c r="A15351" s="202" t="s">
        <v>24802</v>
      </c>
      <c r="B15351" s="203">
        <v>36.9</v>
      </c>
      <c r="D15351" s="53" t="s">
        <v>23039</v>
      </c>
      <c r="E15351" s="55" t="s">
        <v>23040</v>
      </c>
      <c r="F15351" s="53" t="s">
        <v>83</v>
      </c>
    </row>
    <row r="15352" spans="1:6" x14ac:dyDescent="0.2">
      <c r="A15352" s="202" t="s">
        <v>24803</v>
      </c>
      <c r="B15352" s="203">
        <v>43.85</v>
      </c>
      <c r="D15352" s="53" t="s">
        <v>23041</v>
      </c>
      <c r="E15352" s="55" t="s">
        <v>23040</v>
      </c>
      <c r="F15352" s="53" t="s">
        <v>83</v>
      </c>
    </row>
    <row r="15353" spans="1:6" x14ac:dyDescent="0.2">
      <c r="A15353" s="202" t="s">
        <v>24805</v>
      </c>
      <c r="B15353" s="203">
        <v>43.15</v>
      </c>
      <c r="D15353" s="53" t="s">
        <v>23042</v>
      </c>
      <c r="E15353" s="55" t="s">
        <v>23043</v>
      </c>
      <c r="F15353" s="53" t="s">
        <v>83</v>
      </c>
    </row>
    <row r="15354" spans="1:6" x14ac:dyDescent="0.2">
      <c r="A15354" s="202" t="s">
        <v>24806</v>
      </c>
      <c r="B15354" s="203">
        <v>43.07</v>
      </c>
      <c r="D15354" s="53" t="s">
        <v>23044</v>
      </c>
      <c r="E15354" s="55" t="s">
        <v>23043</v>
      </c>
      <c r="F15354" s="53" t="s">
        <v>83</v>
      </c>
    </row>
    <row r="15355" spans="1:6" x14ac:dyDescent="0.2">
      <c r="A15355" s="202" t="s">
        <v>24808</v>
      </c>
      <c r="B15355" s="203">
        <v>42.37</v>
      </c>
      <c r="D15355" s="53" t="s">
        <v>23045</v>
      </c>
      <c r="E15355" s="55" t="s">
        <v>23046</v>
      </c>
      <c r="F15355" s="53" t="s">
        <v>83</v>
      </c>
    </row>
    <row r="15356" spans="1:6" x14ac:dyDescent="0.2">
      <c r="A15356" s="202" t="s">
        <v>24809</v>
      </c>
      <c r="B15356" s="203">
        <v>55.8</v>
      </c>
      <c r="D15356" s="53" t="s">
        <v>23047</v>
      </c>
      <c r="E15356" s="55" t="s">
        <v>23046</v>
      </c>
      <c r="F15356" s="53" t="s">
        <v>83</v>
      </c>
    </row>
    <row r="15357" spans="1:6" x14ac:dyDescent="0.2">
      <c r="A15357" s="202" t="s">
        <v>24811</v>
      </c>
      <c r="B15357" s="203">
        <v>55.1</v>
      </c>
      <c r="D15357" s="53" t="s">
        <v>23048</v>
      </c>
      <c r="E15357" s="55" t="s">
        <v>23049</v>
      </c>
      <c r="F15357" s="53" t="s">
        <v>83</v>
      </c>
    </row>
    <row r="15358" spans="1:6" x14ac:dyDescent="0.2">
      <c r="A15358" s="202" t="s">
        <v>24812</v>
      </c>
      <c r="B15358" s="203">
        <v>69.09</v>
      </c>
      <c r="D15358" s="53" t="s">
        <v>23050</v>
      </c>
      <c r="E15358" s="55" t="s">
        <v>23049</v>
      </c>
      <c r="F15358" s="53" t="s">
        <v>83</v>
      </c>
    </row>
    <row r="15359" spans="1:6" x14ac:dyDescent="0.2">
      <c r="A15359" s="202" t="s">
        <v>24814</v>
      </c>
      <c r="B15359" s="203">
        <v>68.39</v>
      </c>
      <c r="D15359" s="53" t="s">
        <v>23051</v>
      </c>
      <c r="E15359" s="55" t="s">
        <v>23052</v>
      </c>
      <c r="F15359" s="53" t="s">
        <v>83</v>
      </c>
    </row>
    <row r="15360" spans="1:6" x14ac:dyDescent="0.2">
      <c r="A15360" s="202" t="s">
        <v>24815</v>
      </c>
      <c r="B15360" s="203">
        <v>316.92</v>
      </c>
      <c r="D15360" s="53" t="s">
        <v>23053</v>
      </c>
      <c r="E15360" s="55" t="s">
        <v>23052</v>
      </c>
      <c r="F15360" s="53" t="s">
        <v>83</v>
      </c>
    </row>
    <row r="15361" spans="1:6" x14ac:dyDescent="0.2">
      <c r="A15361" s="202" t="s">
        <v>24817</v>
      </c>
      <c r="B15361" s="203">
        <v>316.22000000000003</v>
      </c>
      <c r="D15361" s="53" t="s">
        <v>23054</v>
      </c>
      <c r="E15361" s="55" t="s">
        <v>23055</v>
      </c>
      <c r="F15361" s="53" t="s">
        <v>83</v>
      </c>
    </row>
    <row r="15362" spans="1:6" x14ac:dyDescent="0.2">
      <c r="A15362" s="202" t="s">
        <v>24818</v>
      </c>
      <c r="B15362" s="203">
        <v>11.08</v>
      </c>
      <c r="D15362" s="53" t="s">
        <v>23056</v>
      </c>
      <c r="E15362" s="55" t="s">
        <v>23055</v>
      </c>
      <c r="F15362" s="53" t="s">
        <v>83</v>
      </c>
    </row>
    <row r="15363" spans="1:6" x14ac:dyDescent="0.2">
      <c r="A15363" s="202" t="s">
        <v>24820</v>
      </c>
      <c r="B15363" s="203">
        <v>10.91</v>
      </c>
      <c r="D15363" s="53" t="s">
        <v>23057</v>
      </c>
      <c r="E15363" s="55" t="s">
        <v>23058</v>
      </c>
      <c r="F15363" s="53" t="s">
        <v>83</v>
      </c>
    </row>
    <row r="15364" spans="1:6" x14ac:dyDescent="0.2">
      <c r="A15364" s="202" t="s">
        <v>24821</v>
      </c>
      <c r="B15364" s="203">
        <v>8.4499999999999993</v>
      </c>
      <c r="D15364" s="53" t="s">
        <v>23059</v>
      </c>
      <c r="E15364" s="55" t="s">
        <v>23058</v>
      </c>
      <c r="F15364" s="53" t="s">
        <v>83</v>
      </c>
    </row>
    <row r="15365" spans="1:6" x14ac:dyDescent="0.2">
      <c r="A15365" s="202" t="s">
        <v>24823</v>
      </c>
      <c r="B15365" s="203">
        <v>8.2799999999999994</v>
      </c>
      <c r="D15365" s="53" t="s">
        <v>23060</v>
      </c>
      <c r="E15365" s="55" t="s">
        <v>23061</v>
      </c>
      <c r="F15365" s="53" t="s">
        <v>83</v>
      </c>
    </row>
    <row r="15366" spans="1:6" x14ac:dyDescent="0.2">
      <c r="A15366" s="202" t="s">
        <v>24824</v>
      </c>
      <c r="B15366" s="203">
        <v>8.33</v>
      </c>
      <c r="D15366" s="53" t="s">
        <v>23062</v>
      </c>
      <c r="E15366" s="55" t="s">
        <v>23061</v>
      </c>
      <c r="F15366" s="53" t="s">
        <v>83</v>
      </c>
    </row>
    <row r="15367" spans="1:6" x14ac:dyDescent="0.2">
      <c r="A15367" s="202" t="s">
        <v>24826</v>
      </c>
      <c r="B15367" s="203">
        <v>8.16</v>
      </c>
      <c r="D15367" s="53" t="s">
        <v>23063</v>
      </c>
      <c r="E15367" s="55" t="s">
        <v>23064</v>
      </c>
      <c r="F15367" s="53" t="s">
        <v>83</v>
      </c>
    </row>
    <row r="15368" spans="1:6" x14ac:dyDescent="0.2">
      <c r="A15368" s="202" t="s">
        <v>24827</v>
      </c>
      <c r="B15368" s="203">
        <v>7.16</v>
      </c>
      <c r="D15368" s="53" t="s">
        <v>23065</v>
      </c>
      <c r="E15368" s="55" t="s">
        <v>23064</v>
      </c>
      <c r="F15368" s="53" t="s">
        <v>83</v>
      </c>
    </row>
    <row r="15369" spans="1:6" x14ac:dyDescent="0.2">
      <c r="A15369" s="202" t="s">
        <v>24829</v>
      </c>
      <c r="B15369" s="203">
        <v>6.99</v>
      </c>
      <c r="D15369" s="53" t="s">
        <v>23066</v>
      </c>
      <c r="E15369" s="55" t="s">
        <v>23067</v>
      </c>
      <c r="F15369" s="53" t="s">
        <v>83</v>
      </c>
    </row>
    <row r="15370" spans="1:6" x14ac:dyDescent="0.2">
      <c r="A15370" s="202" t="s">
        <v>24830</v>
      </c>
      <c r="B15370" s="203">
        <v>17.079999999999998</v>
      </c>
      <c r="D15370" s="53" t="s">
        <v>23068</v>
      </c>
      <c r="E15370" s="55" t="s">
        <v>23067</v>
      </c>
      <c r="F15370" s="53" t="s">
        <v>83</v>
      </c>
    </row>
    <row r="15371" spans="1:6" x14ac:dyDescent="0.2">
      <c r="A15371" s="202" t="s">
        <v>24832</v>
      </c>
      <c r="B15371" s="203">
        <v>16.91</v>
      </c>
      <c r="D15371" s="53" t="s">
        <v>23069</v>
      </c>
      <c r="E15371" s="55" t="s">
        <v>23070</v>
      </c>
      <c r="F15371" s="53" t="s">
        <v>83</v>
      </c>
    </row>
    <row r="15372" spans="1:6" x14ac:dyDescent="0.2">
      <c r="A15372" s="202" t="s">
        <v>24833</v>
      </c>
      <c r="B15372" s="203">
        <v>14.71</v>
      </c>
      <c r="D15372" s="53" t="s">
        <v>23071</v>
      </c>
      <c r="E15372" s="55" t="s">
        <v>23070</v>
      </c>
      <c r="F15372" s="53" t="s">
        <v>83</v>
      </c>
    </row>
    <row r="15373" spans="1:6" x14ac:dyDescent="0.2">
      <c r="A15373" s="202" t="s">
        <v>24835</v>
      </c>
      <c r="B15373" s="203">
        <v>14.54</v>
      </c>
      <c r="D15373" s="53" t="s">
        <v>23072</v>
      </c>
      <c r="E15373" s="55" t="s">
        <v>23073</v>
      </c>
      <c r="F15373" s="53" t="s">
        <v>83</v>
      </c>
    </row>
    <row r="15374" spans="1:6" x14ac:dyDescent="0.2">
      <c r="A15374" s="202" t="s">
        <v>24836</v>
      </c>
      <c r="B15374" s="203">
        <v>33.75</v>
      </c>
      <c r="D15374" s="53" t="s">
        <v>23074</v>
      </c>
      <c r="E15374" s="55" t="s">
        <v>23073</v>
      </c>
      <c r="F15374" s="53" t="s">
        <v>83</v>
      </c>
    </row>
    <row r="15375" spans="1:6" x14ac:dyDescent="0.2">
      <c r="A15375" s="202" t="s">
        <v>24838</v>
      </c>
      <c r="B15375" s="203">
        <v>33.58</v>
      </c>
      <c r="D15375" s="53" t="s">
        <v>23075</v>
      </c>
      <c r="E15375" s="55" t="s">
        <v>23076</v>
      </c>
      <c r="F15375" s="53" t="s">
        <v>83</v>
      </c>
    </row>
    <row r="15376" spans="1:6" x14ac:dyDescent="0.2">
      <c r="A15376" s="202" t="s">
        <v>24839</v>
      </c>
      <c r="B15376" s="203">
        <v>46.09</v>
      </c>
      <c r="D15376" s="53" t="s">
        <v>23077</v>
      </c>
      <c r="E15376" s="55" t="s">
        <v>23076</v>
      </c>
      <c r="F15376" s="53" t="s">
        <v>83</v>
      </c>
    </row>
    <row r="15377" spans="1:6" x14ac:dyDescent="0.2">
      <c r="A15377" s="202" t="s">
        <v>24841</v>
      </c>
      <c r="B15377" s="203">
        <v>45.92</v>
      </c>
      <c r="D15377" s="53" t="s">
        <v>23078</v>
      </c>
      <c r="E15377" s="55" t="s">
        <v>23079</v>
      </c>
      <c r="F15377" s="53" t="s">
        <v>83</v>
      </c>
    </row>
    <row r="15378" spans="1:6" x14ac:dyDescent="0.2">
      <c r="A15378" s="202" t="s">
        <v>24842</v>
      </c>
      <c r="B15378" s="203">
        <v>57.7</v>
      </c>
      <c r="D15378" s="53" t="s">
        <v>23080</v>
      </c>
      <c r="E15378" s="55" t="s">
        <v>23079</v>
      </c>
      <c r="F15378" s="53" t="s">
        <v>83</v>
      </c>
    </row>
    <row r="15379" spans="1:6" x14ac:dyDescent="0.2">
      <c r="A15379" s="202" t="s">
        <v>24844</v>
      </c>
      <c r="B15379" s="203">
        <v>57.53</v>
      </c>
      <c r="D15379" s="53" t="s">
        <v>23081</v>
      </c>
      <c r="E15379" s="55" t="s">
        <v>23082</v>
      </c>
      <c r="F15379" s="53" t="s">
        <v>83</v>
      </c>
    </row>
    <row r="15380" spans="1:6" x14ac:dyDescent="0.2">
      <c r="A15380" s="202" t="s">
        <v>24845</v>
      </c>
      <c r="B15380" s="203">
        <v>17.77</v>
      </c>
      <c r="D15380" s="53" t="s">
        <v>23083</v>
      </c>
      <c r="E15380" s="55" t="s">
        <v>23082</v>
      </c>
      <c r="F15380" s="53" t="s">
        <v>83</v>
      </c>
    </row>
    <row r="15381" spans="1:6" x14ac:dyDescent="0.2">
      <c r="A15381" s="202" t="s">
        <v>24847</v>
      </c>
      <c r="B15381" s="203">
        <v>17.600000000000001</v>
      </c>
      <c r="D15381" s="53" t="s">
        <v>23084</v>
      </c>
      <c r="E15381" s="55" t="s">
        <v>23085</v>
      </c>
      <c r="F15381" s="53" t="s">
        <v>83</v>
      </c>
    </row>
    <row r="15382" spans="1:6" x14ac:dyDescent="0.2">
      <c r="A15382" s="202" t="s">
        <v>24848</v>
      </c>
      <c r="B15382" s="203">
        <v>21.47</v>
      </c>
      <c r="D15382" s="53" t="s">
        <v>23086</v>
      </c>
      <c r="E15382" s="55" t="s">
        <v>23085</v>
      </c>
      <c r="F15382" s="53" t="s">
        <v>83</v>
      </c>
    </row>
    <row r="15383" spans="1:6" x14ac:dyDescent="0.2">
      <c r="A15383" s="202" t="s">
        <v>24850</v>
      </c>
      <c r="B15383" s="203">
        <v>21.3</v>
      </c>
      <c r="D15383" s="53" t="s">
        <v>23087</v>
      </c>
      <c r="E15383" s="55" t="s">
        <v>23088</v>
      </c>
      <c r="F15383" s="53" t="s">
        <v>83</v>
      </c>
    </row>
    <row r="15384" spans="1:6" x14ac:dyDescent="0.2">
      <c r="A15384" s="202" t="s">
        <v>35755</v>
      </c>
      <c r="B15384" s="203">
        <v>130.54</v>
      </c>
      <c r="D15384" s="53" t="s">
        <v>23089</v>
      </c>
      <c r="E15384" s="55" t="s">
        <v>23088</v>
      </c>
      <c r="F15384" s="53" t="s">
        <v>83</v>
      </c>
    </row>
    <row r="15385" spans="1:6" x14ac:dyDescent="0.2">
      <c r="A15385" s="202" t="s">
        <v>35756</v>
      </c>
      <c r="B15385" s="203">
        <v>130.37</v>
      </c>
      <c r="D15385" s="53" t="s">
        <v>23090</v>
      </c>
      <c r="E15385" s="55" t="s">
        <v>23091</v>
      </c>
      <c r="F15385" s="53" t="s">
        <v>83</v>
      </c>
    </row>
    <row r="15386" spans="1:6" x14ac:dyDescent="0.2">
      <c r="A15386" s="202" t="s">
        <v>24851</v>
      </c>
      <c r="B15386" s="203">
        <v>19.829999999999998</v>
      </c>
      <c r="D15386" s="53" t="s">
        <v>23092</v>
      </c>
      <c r="E15386" s="55" t="s">
        <v>23091</v>
      </c>
      <c r="F15386" s="53" t="s">
        <v>83</v>
      </c>
    </row>
    <row r="15387" spans="1:6" x14ac:dyDescent="0.2">
      <c r="A15387" s="202" t="s">
        <v>24853</v>
      </c>
      <c r="B15387" s="203">
        <v>19.66</v>
      </c>
      <c r="D15387" s="53" t="s">
        <v>23093</v>
      </c>
      <c r="E15387" s="55" t="s">
        <v>23094</v>
      </c>
      <c r="F15387" s="53" t="s">
        <v>83</v>
      </c>
    </row>
    <row r="15388" spans="1:6" x14ac:dyDescent="0.2">
      <c r="A15388" s="202" t="s">
        <v>24854</v>
      </c>
      <c r="B15388" s="203">
        <v>9.44</v>
      </c>
      <c r="D15388" s="53" t="s">
        <v>23095</v>
      </c>
      <c r="E15388" s="55" t="s">
        <v>23094</v>
      </c>
      <c r="F15388" s="53" t="s">
        <v>83</v>
      </c>
    </row>
    <row r="15389" spans="1:6" x14ac:dyDescent="0.2">
      <c r="A15389" s="202" t="s">
        <v>24856</v>
      </c>
      <c r="B15389" s="203">
        <v>9.27</v>
      </c>
      <c r="D15389" s="53" t="s">
        <v>23096</v>
      </c>
      <c r="E15389" s="55" t="s">
        <v>23097</v>
      </c>
      <c r="F15389" s="53" t="s">
        <v>83</v>
      </c>
    </row>
    <row r="15390" spans="1:6" x14ac:dyDescent="0.2">
      <c r="A15390" s="202" t="s">
        <v>24857</v>
      </c>
      <c r="B15390" s="203">
        <v>11.37</v>
      </c>
      <c r="D15390" s="53" t="s">
        <v>23098</v>
      </c>
      <c r="E15390" s="55" t="s">
        <v>23097</v>
      </c>
      <c r="F15390" s="53" t="s">
        <v>83</v>
      </c>
    </row>
    <row r="15391" spans="1:6" x14ac:dyDescent="0.2">
      <c r="A15391" s="202" t="s">
        <v>24859</v>
      </c>
      <c r="B15391" s="203">
        <v>11.2</v>
      </c>
      <c r="D15391" s="53" t="s">
        <v>23099</v>
      </c>
      <c r="E15391" s="55" t="s">
        <v>23100</v>
      </c>
      <c r="F15391" s="53" t="s">
        <v>83</v>
      </c>
    </row>
    <row r="15392" spans="1:6" x14ac:dyDescent="0.2">
      <c r="A15392" s="202" t="s">
        <v>24860</v>
      </c>
      <c r="B15392" s="203">
        <v>16.670000000000002</v>
      </c>
      <c r="D15392" s="53" t="s">
        <v>23101</v>
      </c>
      <c r="E15392" s="55" t="s">
        <v>23100</v>
      </c>
      <c r="F15392" s="53" t="s">
        <v>83</v>
      </c>
    </row>
    <row r="15393" spans="1:6" x14ac:dyDescent="0.2">
      <c r="A15393" s="202" t="s">
        <v>24862</v>
      </c>
      <c r="B15393" s="203">
        <v>16.5</v>
      </c>
      <c r="D15393" s="53" t="s">
        <v>23102</v>
      </c>
      <c r="E15393" s="55" t="s">
        <v>23103</v>
      </c>
      <c r="F15393" s="53" t="s">
        <v>83</v>
      </c>
    </row>
    <row r="15394" spans="1:6" x14ac:dyDescent="0.2">
      <c r="A15394" s="202" t="s">
        <v>24863</v>
      </c>
      <c r="B15394" s="203">
        <v>38.28</v>
      </c>
      <c r="D15394" s="53" t="s">
        <v>23104</v>
      </c>
      <c r="E15394" s="55" t="s">
        <v>23103</v>
      </c>
      <c r="F15394" s="53" t="s">
        <v>83</v>
      </c>
    </row>
    <row r="15395" spans="1:6" x14ac:dyDescent="0.2">
      <c r="A15395" s="202" t="s">
        <v>24865</v>
      </c>
      <c r="B15395" s="203">
        <v>38.11</v>
      </c>
      <c r="D15395" s="53" t="s">
        <v>23105</v>
      </c>
      <c r="E15395" s="55" t="s">
        <v>23106</v>
      </c>
      <c r="F15395" s="53" t="s">
        <v>83</v>
      </c>
    </row>
    <row r="15396" spans="1:6" x14ac:dyDescent="0.2">
      <c r="A15396" s="202" t="s">
        <v>24866</v>
      </c>
      <c r="B15396" s="203">
        <v>32.1</v>
      </c>
      <c r="D15396" s="53" t="s">
        <v>23107</v>
      </c>
      <c r="E15396" s="55" t="s">
        <v>23106</v>
      </c>
      <c r="F15396" s="53" t="s">
        <v>83</v>
      </c>
    </row>
    <row r="15397" spans="1:6" x14ac:dyDescent="0.2">
      <c r="A15397" s="202" t="s">
        <v>24868</v>
      </c>
      <c r="B15397" s="203">
        <v>31.93</v>
      </c>
      <c r="D15397" s="53" t="s">
        <v>23108</v>
      </c>
      <c r="E15397" s="55" t="s">
        <v>23109</v>
      </c>
      <c r="F15397" s="53" t="s">
        <v>83</v>
      </c>
    </row>
    <row r="15398" spans="1:6" x14ac:dyDescent="0.2">
      <c r="A15398" s="202" t="s">
        <v>24869</v>
      </c>
      <c r="B15398" s="203">
        <v>589.35</v>
      </c>
      <c r="D15398" s="53" t="s">
        <v>23110</v>
      </c>
      <c r="E15398" s="55" t="s">
        <v>23109</v>
      </c>
      <c r="F15398" s="53" t="s">
        <v>83</v>
      </c>
    </row>
    <row r="15399" spans="1:6" x14ac:dyDescent="0.2">
      <c r="A15399" s="202" t="s">
        <v>24871</v>
      </c>
      <c r="B15399" s="203">
        <v>524.76</v>
      </c>
      <c r="D15399" s="53" t="s">
        <v>23111</v>
      </c>
      <c r="E15399" s="55" t="s">
        <v>23112</v>
      </c>
      <c r="F15399" s="53" t="s">
        <v>83</v>
      </c>
    </row>
    <row r="15400" spans="1:6" x14ac:dyDescent="0.2">
      <c r="A15400" s="202" t="s">
        <v>24872</v>
      </c>
      <c r="B15400" s="203">
        <v>613.75</v>
      </c>
      <c r="D15400" s="53" t="s">
        <v>23113</v>
      </c>
      <c r="E15400" s="55" t="s">
        <v>23112</v>
      </c>
      <c r="F15400" s="53" t="s">
        <v>83</v>
      </c>
    </row>
    <row r="15401" spans="1:6" x14ac:dyDescent="0.2">
      <c r="A15401" s="202" t="s">
        <v>24874</v>
      </c>
      <c r="B15401" s="203">
        <v>546.15</v>
      </c>
      <c r="D15401" s="53" t="s">
        <v>23114</v>
      </c>
      <c r="E15401" s="55" t="s">
        <v>23115</v>
      </c>
      <c r="F15401" s="53" t="s">
        <v>83</v>
      </c>
    </row>
    <row r="15402" spans="1:6" x14ac:dyDescent="0.2">
      <c r="A15402" s="202" t="s">
        <v>24875</v>
      </c>
      <c r="B15402" s="203">
        <v>643.74</v>
      </c>
      <c r="D15402" s="53" t="s">
        <v>23116</v>
      </c>
      <c r="E15402" s="55" t="s">
        <v>23115</v>
      </c>
      <c r="F15402" s="53" t="s">
        <v>83</v>
      </c>
    </row>
    <row r="15403" spans="1:6" x14ac:dyDescent="0.2">
      <c r="A15403" s="202" t="s">
        <v>24877</v>
      </c>
      <c r="B15403" s="203">
        <v>573.15</v>
      </c>
      <c r="D15403" s="53" t="s">
        <v>23117</v>
      </c>
      <c r="E15403" s="55" t="s">
        <v>23118</v>
      </c>
      <c r="F15403" s="53" t="s">
        <v>83</v>
      </c>
    </row>
    <row r="15404" spans="1:6" x14ac:dyDescent="0.2">
      <c r="A15404" s="202" t="s">
        <v>24878</v>
      </c>
      <c r="B15404" s="203">
        <v>714.11</v>
      </c>
      <c r="D15404" s="53" t="s">
        <v>23119</v>
      </c>
      <c r="E15404" s="55" t="s">
        <v>23118</v>
      </c>
      <c r="F15404" s="53" t="s">
        <v>83</v>
      </c>
    </row>
    <row r="15405" spans="1:6" x14ac:dyDescent="0.2">
      <c r="A15405" s="202" t="s">
        <v>24880</v>
      </c>
      <c r="B15405" s="203">
        <v>637.53</v>
      </c>
      <c r="D15405" s="53" t="s">
        <v>23120</v>
      </c>
      <c r="E15405" s="55" t="s">
        <v>23121</v>
      </c>
      <c r="F15405" s="53" t="s">
        <v>83</v>
      </c>
    </row>
    <row r="15406" spans="1:6" x14ac:dyDescent="0.2">
      <c r="A15406" s="202" t="s">
        <v>24881</v>
      </c>
      <c r="B15406" s="203">
        <v>744.26</v>
      </c>
      <c r="D15406" s="53" t="s">
        <v>23122</v>
      </c>
      <c r="E15406" s="55" t="s">
        <v>23121</v>
      </c>
      <c r="F15406" s="53" t="s">
        <v>83</v>
      </c>
    </row>
    <row r="15407" spans="1:6" x14ac:dyDescent="0.2">
      <c r="A15407" s="202" t="s">
        <v>24883</v>
      </c>
      <c r="B15407" s="203">
        <v>664.68</v>
      </c>
      <c r="D15407" s="53" t="s">
        <v>23123</v>
      </c>
      <c r="E15407" s="55" t="s">
        <v>23124</v>
      </c>
      <c r="F15407" s="53" t="s">
        <v>83</v>
      </c>
    </row>
    <row r="15408" spans="1:6" x14ac:dyDescent="0.2">
      <c r="A15408" s="202" t="s">
        <v>24884</v>
      </c>
      <c r="B15408" s="203">
        <v>772.48</v>
      </c>
      <c r="D15408" s="53" t="s">
        <v>23125</v>
      </c>
      <c r="E15408" s="55" t="s">
        <v>23124</v>
      </c>
      <c r="F15408" s="53" t="s">
        <v>83</v>
      </c>
    </row>
    <row r="15409" spans="1:6" x14ac:dyDescent="0.2">
      <c r="A15409" s="202" t="s">
        <v>24886</v>
      </c>
      <c r="B15409" s="203">
        <v>689.91</v>
      </c>
      <c r="D15409" s="53" t="s">
        <v>23126</v>
      </c>
      <c r="E15409" s="55" t="s">
        <v>23127</v>
      </c>
      <c r="F15409" s="53" t="s">
        <v>83</v>
      </c>
    </row>
    <row r="15410" spans="1:6" x14ac:dyDescent="0.2">
      <c r="A15410" s="202" t="s">
        <v>24887</v>
      </c>
      <c r="B15410" s="203">
        <v>821.06</v>
      </c>
      <c r="D15410" s="53" t="s">
        <v>23128</v>
      </c>
      <c r="E15410" s="55" t="s">
        <v>23127</v>
      </c>
      <c r="F15410" s="53" t="s">
        <v>83</v>
      </c>
    </row>
    <row r="15411" spans="1:6" x14ac:dyDescent="0.2">
      <c r="A15411" s="202" t="s">
        <v>24889</v>
      </c>
      <c r="B15411" s="203">
        <v>732.01</v>
      </c>
      <c r="D15411" s="53" t="s">
        <v>23129</v>
      </c>
      <c r="E15411" s="55" t="s">
        <v>23130</v>
      </c>
      <c r="F15411" s="53" t="s">
        <v>83</v>
      </c>
    </row>
    <row r="15412" spans="1:6" x14ac:dyDescent="0.2">
      <c r="A15412" s="202" t="s">
        <v>24890</v>
      </c>
      <c r="B15412" s="203">
        <v>845.46</v>
      </c>
      <c r="D15412" s="53" t="s">
        <v>23131</v>
      </c>
      <c r="E15412" s="55" t="s">
        <v>23130</v>
      </c>
      <c r="F15412" s="53" t="s">
        <v>83</v>
      </c>
    </row>
    <row r="15413" spans="1:6" x14ac:dyDescent="0.2">
      <c r="A15413" s="202" t="s">
        <v>24892</v>
      </c>
      <c r="B15413" s="203">
        <v>753.41</v>
      </c>
      <c r="D15413" s="53" t="s">
        <v>23132</v>
      </c>
      <c r="E15413" s="55" t="s">
        <v>23133</v>
      </c>
      <c r="F15413" s="53" t="s">
        <v>83</v>
      </c>
    </row>
    <row r="15414" spans="1:6" x14ac:dyDescent="0.2">
      <c r="A15414" s="202" t="s">
        <v>24893</v>
      </c>
      <c r="B15414" s="203">
        <v>935.68</v>
      </c>
      <c r="D15414" s="53" t="s">
        <v>23134</v>
      </c>
      <c r="E15414" s="55" t="s">
        <v>23133</v>
      </c>
      <c r="F15414" s="53" t="s">
        <v>83</v>
      </c>
    </row>
    <row r="15415" spans="1:6" x14ac:dyDescent="0.2">
      <c r="A15415" s="202" t="s">
        <v>24895</v>
      </c>
      <c r="B15415" s="203">
        <v>834.15</v>
      </c>
      <c r="D15415" s="53" t="s">
        <v>23135</v>
      </c>
      <c r="E15415" s="55" t="s">
        <v>23136</v>
      </c>
      <c r="F15415" s="53" t="s">
        <v>83</v>
      </c>
    </row>
    <row r="15416" spans="1:6" x14ac:dyDescent="0.2">
      <c r="A15416" s="202" t="s">
        <v>35757</v>
      </c>
      <c r="B15416" s="203">
        <v>1025.9000000000001</v>
      </c>
      <c r="D15416" s="53" t="s">
        <v>23137</v>
      </c>
      <c r="E15416" s="55" t="s">
        <v>23136</v>
      </c>
      <c r="F15416" s="53" t="s">
        <v>83</v>
      </c>
    </row>
    <row r="15417" spans="1:6" x14ac:dyDescent="0.2">
      <c r="A15417" s="202" t="s">
        <v>35758</v>
      </c>
      <c r="B15417" s="203">
        <v>914.89</v>
      </c>
      <c r="D15417" s="53" t="s">
        <v>23138</v>
      </c>
      <c r="E15417" s="55" t="s">
        <v>23139</v>
      </c>
      <c r="F15417" s="53" t="s">
        <v>83</v>
      </c>
    </row>
    <row r="15418" spans="1:6" x14ac:dyDescent="0.2">
      <c r="A15418" s="202" t="s">
        <v>24896</v>
      </c>
      <c r="B15418" s="203">
        <v>56.22</v>
      </c>
      <c r="D15418" s="53" t="s">
        <v>23140</v>
      </c>
      <c r="E15418" s="55" t="s">
        <v>23139</v>
      </c>
      <c r="F15418" s="53" t="s">
        <v>83</v>
      </c>
    </row>
    <row r="15419" spans="1:6" x14ac:dyDescent="0.2">
      <c r="A15419" s="202" t="s">
        <v>24898</v>
      </c>
      <c r="B15419" s="203">
        <v>52.62</v>
      </c>
      <c r="D15419" s="53" t="s">
        <v>23141</v>
      </c>
      <c r="E15419" s="55" t="s">
        <v>23142</v>
      </c>
      <c r="F15419" s="53" t="s">
        <v>83</v>
      </c>
    </row>
    <row r="15420" spans="1:6" x14ac:dyDescent="0.2">
      <c r="A15420" s="202" t="s">
        <v>24899</v>
      </c>
      <c r="B15420" s="203">
        <v>57.27</v>
      </c>
      <c r="D15420" s="53" t="s">
        <v>23143</v>
      </c>
      <c r="E15420" s="55" t="s">
        <v>23142</v>
      </c>
      <c r="F15420" s="53" t="s">
        <v>83</v>
      </c>
    </row>
    <row r="15421" spans="1:6" x14ac:dyDescent="0.2">
      <c r="A15421" s="202" t="s">
        <v>24901</v>
      </c>
      <c r="B15421" s="203">
        <v>53.67</v>
      </c>
      <c r="D15421" s="53" t="s">
        <v>23144</v>
      </c>
      <c r="E15421" s="55" t="s">
        <v>23145</v>
      </c>
      <c r="F15421" s="53" t="s">
        <v>83</v>
      </c>
    </row>
    <row r="15422" spans="1:6" x14ac:dyDescent="0.2">
      <c r="A15422" s="202" t="s">
        <v>24902</v>
      </c>
      <c r="B15422" s="203">
        <v>93.41</v>
      </c>
      <c r="D15422" s="53" t="s">
        <v>23146</v>
      </c>
      <c r="E15422" s="55" t="s">
        <v>23145</v>
      </c>
      <c r="F15422" s="53" t="s">
        <v>83</v>
      </c>
    </row>
    <row r="15423" spans="1:6" x14ac:dyDescent="0.2">
      <c r="A15423" s="202" t="s">
        <v>24904</v>
      </c>
      <c r="B15423" s="203">
        <v>89.81</v>
      </c>
      <c r="D15423" s="53" t="s">
        <v>23147</v>
      </c>
      <c r="E15423" s="55" t="s">
        <v>23148</v>
      </c>
      <c r="F15423" s="53" t="s">
        <v>83</v>
      </c>
    </row>
    <row r="15424" spans="1:6" x14ac:dyDescent="0.2">
      <c r="A15424" s="202" t="s">
        <v>24905</v>
      </c>
      <c r="B15424" s="203">
        <v>113.37</v>
      </c>
      <c r="D15424" s="53" t="s">
        <v>23149</v>
      </c>
      <c r="E15424" s="55" t="s">
        <v>23148</v>
      </c>
      <c r="F15424" s="53" t="s">
        <v>83</v>
      </c>
    </row>
    <row r="15425" spans="1:6" x14ac:dyDescent="0.2">
      <c r="A15425" s="202" t="s">
        <v>24907</v>
      </c>
      <c r="B15425" s="203">
        <v>109.77</v>
      </c>
      <c r="D15425" s="53" t="s">
        <v>23150</v>
      </c>
      <c r="E15425" s="55" t="s">
        <v>23151</v>
      </c>
      <c r="F15425" s="53" t="s">
        <v>83</v>
      </c>
    </row>
    <row r="15426" spans="1:6" x14ac:dyDescent="0.2">
      <c r="A15426" s="202" t="s">
        <v>24908</v>
      </c>
      <c r="B15426" s="203">
        <v>140.25</v>
      </c>
      <c r="D15426" s="53" t="s">
        <v>23152</v>
      </c>
      <c r="E15426" s="55" t="s">
        <v>23151</v>
      </c>
      <c r="F15426" s="53" t="s">
        <v>83</v>
      </c>
    </row>
    <row r="15427" spans="1:6" x14ac:dyDescent="0.2">
      <c r="A15427" s="202" t="s">
        <v>24910</v>
      </c>
      <c r="B15427" s="203">
        <v>136.05000000000001</v>
      </c>
      <c r="D15427" s="53" t="s">
        <v>23153</v>
      </c>
      <c r="E15427" s="55" t="s">
        <v>23154</v>
      </c>
      <c r="F15427" s="53" t="s">
        <v>83</v>
      </c>
    </row>
    <row r="15428" spans="1:6" x14ac:dyDescent="0.2">
      <c r="A15428" s="202" t="s">
        <v>24911</v>
      </c>
      <c r="B15428" s="203">
        <v>168.84</v>
      </c>
      <c r="D15428" s="53" t="s">
        <v>23155</v>
      </c>
      <c r="E15428" s="55" t="s">
        <v>23154</v>
      </c>
      <c r="F15428" s="53" t="s">
        <v>83</v>
      </c>
    </row>
    <row r="15429" spans="1:6" x14ac:dyDescent="0.2">
      <c r="A15429" s="202" t="s">
        <v>24913</v>
      </c>
      <c r="B15429" s="203">
        <v>164.64</v>
      </c>
      <c r="D15429" s="53" t="s">
        <v>23156</v>
      </c>
      <c r="E15429" s="55" t="s">
        <v>23157</v>
      </c>
      <c r="F15429" s="53" t="s">
        <v>83</v>
      </c>
    </row>
    <row r="15430" spans="1:6" x14ac:dyDescent="0.2">
      <c r="A15430" s="202" t="s">
        <v>24914</v>
      </c>
      <c r="B15430" s="203">
        <v>310.06</v>
      </c>
      <c r="D15430" s="53" t="s">
        <v>23158</v>
      </c>
      <c r="E15430" s="55" t="s">
        <v>23157</v>
      </c>
      <c r="F15430" s="53" t="s">
        <v>83</v>
      </c>
    </row>
    <row r="15431" spans="1:6" x14ac:dyDescent="0.2">
      <c r="A15431" s="202" t="s">
        <v>24916</v>
      </c>
      <c r="B15431" s="203">
        <v>305.27</v>
      </c>
      <c r="D15431" s="53" t="s">
        <v>23159</v>
      </c>
      <c r="E15431" s="55" t="s">
        <v>23160</v>
      </c>
      <c r="F15431" s="53" t="s">
        <v>83</v>
      </c>
    </row>
    <row r="15432" spans="1:6" x14ac:dyDescent="0.2">
      <c r="A15432" s="202" t="s">
        <v>24917</v>
      </c>
      <c r="B15432" s="203">
        <v>459.13</v>
      </c>
      <c r="D15432" s="53" t="s">
        <v>23161</v>
      </c>
      <c r="E15432" s="55" t="s">
        <v>23160</v>
      </c>
      <c r="F15432" s="53" t="s">
        <v>83</v>
      </c>
    </row>
    <row r="15433" spans="1:6" x14ac:dyDescent="0.2">
      <c r="A15433" s="202" t="s">
        <v>24919</v>
      </c>
      <c r="B15433" s="203">
        <v>454.34</v>
      </c>
      <c r="D15433" s="53" t="s">
        <v>23162</v>
      </c>
      <c r="E15433" s="55" t="s">
        <v>23163</v>
      </c>
      <c r="F15433" s="53" t="s">
        <v>83</v>
      </c>
    </row>
    <row r="15434" spans="1:6" x14ac:dyDescent="0.2">
      <c r="A15434" s="202" t="s">
        <v>24920</v>
      </c>
      <c r="B15434" s="203">
        <v>746.6</v>
      </c>
      <c r="D15434" s="53" t="s">
        <v>23164</v>
      </c>
      <c r="E15434" s="55" t="s">
        <v>23163</v>
      </c>
      <c r="F15434" s="53" t="s">
        <v>83</v>
      </c>
    </row>
    <row r="15435" spans="1:6" x14ac:dyDescent="0.2">
      <c r="A15435" s="202" t="s">
        <v>24922</v>
      </c>
      <c r="B15435" s="203">
        <v>740.61</v>
      </c>
      <c r="D15435" s="53" t="s">
        <v>23165</v>
      </c>
      <c r="E15435" s="55" t="s">
        <v>23166</v>
      </c>
      <c r="F15435" s="53" t="s">
        <v>83</v>
      </c>
    </row>
    <row r="15436" spans="1:6" x14ac:dyDescent="0.2">
      <c r="A15436" s="202" t="s">
        <v>24923</v>
      </c>
      <c r="B15436" s="203">
        <v>38.590000000000003</v>
      </c>
      <c r="D15436" s="53" t="s">
        <v>23167</v>
      </c>
      <c r="E15436" s="55" t="s">
        <v>23166</v>
      </c>
      <c r="F15436" s="53" t="s">
        <v>83</v>
      </c>
    </row>
    <row r="15437" spans="1:6" x14ac:dyDescent="0.2">
      <c r="A15437" s="202" t="s">
        <v>24925</v>
      </c>
      <c r="B15437" s="203">
        <v>34.99</v>
      </c>
      <c r="D15437" s="53" t="s">
        <v>23168</v>
      </c>
      <c r="E15437" s="55" t="s">
        <v>23169</v>
      </c>
      <c r="F15437" s="53" t="s">
        <v>83</v>
      </c>
    </row>
    <row r="15438" spans="1:6" x14ac:dyDescent="0.2">
      <c r="A15438" s="202" t="s">
        <v>24926</v>
      </c>
      <c r="B15438" s="203">
        <v>43.66</v>
      </c>
      <c r="D15438" s="53" t="s">
        <v>23170</v>
      </c>
      <c r="E15438" s="55" t="s">
        <v>23169</v>
      </c>
      <c r="F15438" s="53" t="s">
        <v>83</v>
      </c>
    </row>
    <row r="15439" spans="1:6" x14ac:dyDescent="0.2">
      <c r="A15439" s="202" t="s">
        <v>24928</v>
      </c>
      <c r="B15439" s="203">
        <v>40.06</v>
      </c>
      <c r="D15439" s="53" t="s">
        <v>23171</v>
      </c>
      <c r="E15439" s="55" t="s">
        <v>23172</v>
      </c>
      <c r="F15439" s="53" t="s">
        <v>83</v>
      </c>
    </row>
    <row r="15440" spans="1:6" x14ac:dyDescent="0.2">
      <c r="A15440" s="202" t="s">
        <v>24929</v>
      </c>
      <c r="B15440" s="203">
        <v>57.87</v>
      </c>
      <c r="D15440" s="53" t="s">
        <v>23173</v>
      </c>
      <c r="E15440" s="55" t="s">
        <v>23172</v>
      </c>
      <c r="F15440" s="53" t="s">
        <v>83</v>
      </c>
    </row>
    <row r="15441" spans="1:6" x14ac:dyDescent="0.2">
      <c r="A15441" s="202" t="s">
        <v>24931</v>
      </c>
      <c r="B15441" s="203">
        <v>54.27</v>
      </c>
      <c r="D15441" s="53" t="s">
        <v>23174</v>
      </c>
      <c r="E15441" s="55" t="s">
        <v>23175</v>
      </c>
      <c r="F15441" s="53" t="s">
        <v>83</v>
      </c>
    </row>
    <row r="15442" spans="1:6" x14ac:dyDescent="0.2">
      <c r="A15442" s="202" t="s">
        <v>24932</v>
      </c>
      <c r="B15442" s="203">
        <v>68.069999999999993</v>
      </c>
      <c r="D15442" s="53" t="s">
        <v>23176</v>
      </c>
      <c r="E15442" s="55" t="s">
        <v>23175</v>
      </c>
      <c r="F15442" s="53" t="s">
        <v>83</v>
      </c>
    </row>
    <row r="15443" spans="1:6" x14ac:dyDescent="0.2">
      <c r="A15443" s="202" t="s">
        <v>24934</v>
      </c>
      <c r="B15443" s="203">
        <v>64.47</v>
      </c>
      <c r="D15443" s="53" t="s">
        <v>23177</v>
      </c>
      <c r="E15443" s="55" t="s">
        <v>23178</v>
      </c>
      <c r="F15443" s="53" t="s">
        <v>83</v>
      </c>
    </row>
    <row r="15444" spans="1:6" x14ac:dyDescent="0.2">
      <c r="A15444" s="202" t="s">
        <v>24935</v>
      </c>
      <c r="B15444" s="203">
        <v>77.819999999999993</v>
      </c>
      <c r="D15444" s="53" t="s">
        <v>23179</v>
      </c>
      <c r="E15444" s="55" t="s">
        <v>23178</v>
      </c>
      <c r="F15444" s="53" t="s">
        <v>83</v>
      </c>
    </row>
    <row r="15445" spans="1:6" x14ac:dyDescent="0.2">
      <c r="A15445" s="202" t="s">
        <v>24937</v>
      </c>
      <c r="B15445" s="203">
        <v>73.62</v>
      </c>
      <c r="D15445" s="53" t="s">
        <v>23180</v>
      </c>
      <c r="E15445" s="55" t="s">
        <v>23181</v>
      </c>
      <c r="F15445" s="53" t="s">
        <v>83</v>
      </c>
    </row>
    <row r="15446" spans="1:6" x14ac:dyDescent="0.2">
      <c r="A15446" s="202" t="s">
        <v>24938</v>
      </c>
      <c r="B15446" s="203">
        <v>154.06</v>
      </c>
      <c r="D15446" s="53" t="s">
        <v>23182</v>
      </c>
      <c r="E15446" s="55" t="s">
        <v>23181</v>
      </c>
      <c r="F15446" s="53" t="s">
        <v>83</v>
      </c>
    </row>
    <row r="15447" spans="1:6" x14ac:dyDescent="0.2">
      <c r="A15447" s="202" t="s">
        <v>24940</v>
      </c>
      <c r="B15447" s="203">
        <v>149.86000000000001</v>
      </c>
      <c r="D15447" s="53" t="s">
        <v>23183</v>
      </c>
      <c r="E15447" s="55" t="s">
        <v>23184</v>
      </c>
      <c r="F15447" s="53" t="s">
        <v>83</v>
      </c>
    </row>
    <row r="15448" spans="1:6" x14ac:dyDescent="0.2">
      <c r="A15448" s="202" t="s">
        <v>24941</v>
      </c>
      <c r="B15448" s="203">
        <v>58.58</v>
      </c>
      <c r="D15448" s="53" t="s">
        <v>23185</v>
      </c>
      <c r="E15448" s="55" t="s">
        <v>23184</v>
      </c>
      <c r="F15448" s="53" t="s">
        <v>83</v>
      </c>
    </row>
    <row r="15449" spans="1:6" x14ac:dyDescent="0.2">
      <c r="A15449" s="202" t="s">
        <v>24943</v>
      </c>
      <c r="B15449" s="203">
        <v>54.98</v>
      </c>
      <c r="D15449" s="53" t="s">
        <v>23186</v>
      </c>
      <c r="E15449" s="55" t="s">
        <v>23187</v>
      </c>
      <c r="F15449" s="53" t="s">
        <v>83</v>
      </c>
    </row>
    <row r="15450" spans="1:6" x14ac:dyDescent="0.2">
      <c r="A15450" s="202" t="s">
        <v>24944</v>
      </c>
      <c r="B15450" s="203">
        <v>67.989999999999995</v>
      </c>
      <c r="D15450" s="53" t="s">
        <v>23188</v>
      </c>
      <c r="E15450" s="55" t="s">
        <v>23187</v>
      </c>
      <c r="F15450" s="53" t="s">
        <v>83</v>
      </c>
    </row>
    <row r="15451" spans="1:6" x14ac:dyDescent="0.2">
      <c r="A15451" s="202" t="s">
        <v>24946</v>
      </c>
      <c r="B15451" s="203">
        <v>64.39</v>
      </c>
      <c r="D15451" s="53" t="s">
        <v>23189</v>
      </c>
      <c r="E15451" s="55" t="s">
        <v>23190</v>
      </c>
      <c r="F15451" s="53" t="s">
        <v>83</v>
      </c>
    </row>
    <row r="15452" spans="1:6" x14ac:dyDescent="0.2">
      <c r="A15452" s="202" t="s">
        <v>24947</v>
      </c>
      <c r="B15452" s="203">
        <v>112.57</v>
      </c>
      <c r="D15452" s="53" t="s">
        <v>23191</v>
      </c>
      <c r="E15452" s="55" t="s">
        <v>23190</v>
      </c>
      <c r="F15452" s="53" t="s">
        <v>83</v>
      </c>
    </row>
    <row r="15453" spans="1:6" x14ac:dyDescent="0.2">
      <c r="A15453" s="202" t="s">
        <v>24949</v>
      </c>
      <c r="B15453" s="203">
        <v>108.97</v>
      </c>
      <c r="D15453" s="53" t="s">
        <v>23192</v>
      </c>
      <c r="E15453" s="55" t="s">
        <v>23193</v>
      </c>
      <c r="F15453" s="53" t="s">
        <v>83</v>
      </c>
    </row>
    <row r="15454" spans="1:6" x14ac:dyDescent="0.2">
      <c r="A15454" s="202" t="s">
        <v>24950</v>
      </c>
      <c r="B15454" s="203">
        <v>122.87</v>
      </c>
      <c r="D15454" s="53" t="s">
        <v>23194</v>
      </c>
      <c r="E15454" s="55" t="s">
        <v>23193</v>
      </c>
      <c r="F15454" s="53" t="s">
        <v>83</v>
      </c>
    </row>
    <row r="15455" spans="1:6" x14ac:dyDescent="0.2">
      <c r="A15455" s="202" t="s">
        <v>24952</v>
      </c>
      <c r="B15455" s="203">
        <v>118.67</v>
      </c>
      <c r="D15455" s="53" t="s">
        <v>23195</v>
      </c>
      <c r="E15455" s="55" t="s">
        <v>23196</v>
      </c>
      <c r="F15455" s="53" t="s">
        <v>83</v>
      </c>
    </row>
    <row r="15456" spans="1:6" x14ac:dyDescent="0.2">
      <c r="A15456" s="202" t="s">
        <v>24953</v>
      </c>
      <c r="B15456" s="203">
        <v>153.63</v>
      </c>
      <c r="D15456" s="53" t="s">
        <v>23197</v>
      </c>
      <c r="E15456" s="55" t="s">
        <v>23196</v>
      </c>
      <c r="F15456" s="53" t="s">
        <v>83</v>
      </c>
    </row>
    <row r="15457" spans="1:6" x14ac:dyDescent="0.2">
      <c r="A15457" s="202" t="s">
        <v>24955</v>
      </c>
      <c r="B15457" s="203">
        <v>149.43</v>
      </c>
      <c r="D15457" s="53" t="s">
        <v>23198</v>
      </c>
      <c r="E15457" s="55" t="s">
        <v>23199</v>
      </c>
      <c r="F15457" s="53" t="s">
        <v>83</v>
      </c>
    </row>
    <row r="15458" spans="1:6" x14ac:dyDescent="0.2">
      <c r="A15458" s="202" t="s">
        <v>24956</v>
      </c>
      <c r="B15458" s="203">
        <v>287.8</v>
      </c>
      <c r="D15458" s="53" t="s">
        <v>23200</v>
      </c>
      <c r="E15458" s="55" t="s">
        <v>23199</v>
      </c>
      <c r="F15458" s="53" t="s">
        <v>83</v>
      </c>
    </row>
    <row r="15459" spans="1:6" x14ac:dyDescent="0.2">
      <c r="A15459" s="202" t="s">
        <v>24958</v>
      </c>
      <c r="B15459" s="203">
        <v>283.01</v>
      </c>
      <c r="D15459" s="53" t="s">
        <v>23201</v>
      </c>
      <c r="E15459" s="55" t="s">
        <v>23202</v>
      </c>
      <c r="F15459" s="53" t="s">
        <v>83</v>
      </c>
    </row>
    <row r="15460" spans="1:6" x14ac:dyDescent="0.2">
      <c r="A15460" s="202" t="s">
        <v>24959</v>
      </c>
      <c r="B15460" s="203">
        <v>378.48</v>
      </c>
      <c r="D15460" s="53" t="s">
        <v>23203</v>
      </c>
      <c r="E15460" s="55" t="s">
        <v>23202</v>
      </c>
      <c r="F15460" s="53" t="s">
        <v>83</v>
      </c>
    </row>
    <row r="15461" spans="1:6" x14ac:dyDescent="0.2">
      <c r="A15461" s="202" t="s">
        <v>24961</v>
      </c>
      <c r="B15461" s="203">
        <v>373.69</v>
      </c>
      <c r="D15461" s="53" t="s">
        <v>23204</v>
      </c>
      <c r="E15461" s="55" t="s">
        <v>23205</v>
      </c>
      <c r="F15461" s="53" t="s">
        <v>83</v>
      </c>
    </row>
    <row r="15462" spans="1:6" x14ac:dyDescent="0.2">
      <c r="A15462" s="202" t="s">
        <v>24962</v>
      </c>
      <c r="B15462" s="203">
        <v>657.22</v>
      </c>
      <c r="D15462" s="53" t="s">
        <v>23206</v>
      </c>
      <c r="E15462" s="55" t="s">
        <v>23205</v>
      </c>
      <c r="F15462" s="53" t="s">
        <v>83</v>
      </c>
    </row>
    <row r="15463" spans="1:6" x14ac:dyDescent="0.2">
      <c r="A15463" s="202" t="s">
        <v>24964</v>
      </c>
      <c r="B15463" s="203">
        <v>651.23</v>
      </c>
      <c r="D15463" s="53" t="s">
        <v>23207</v>
      </c>
      <c r="E15463" s="55" t="s">
        <v>23208</v>
      </c>
      <c r="F15463" s="53" t="s">
        <v>83</v>
      </c>
    </row>
    <row r="15464" spans="1:6" x14ac:dyDescent="0.2">
      <c r="A15464" s="202" t="s">
        <v>24965</v>
      </c>
      <c r="B15464" s="203">
        <v>65.930000000000007</v>
      </c>
      <c r="D15464" s="53" t="s">
        <v>23209</v>
      </c>
      <c r="E15464" s="55" t="s">
        <v>23208</v>
      </c>
      <c r="F15464" s="53" t="s">
        <v>83</v>
      </c>
    </row>
    <row r="15465" spans="1:6" x14ac:dyDescent="0.2">
      <c r="A15465" s="202" t="s">
        <v>24967</v>
      </c>
      <c r="B15465" s="203">
        <v>62.33</v>
      </c>
      <c r="D15465" s="53" t="s">
        <v>23210</v>
      </c>
      <c r="E15465" s="55" t="s">
        <v>23211</v>
      </c>
      <c r="F15465" s="53" t="s">
        <v>83</v>
      </c>
    </row>
    <row r="15466" spans="1:6" x14ac:dyDescent="0.2">
      <c r="A15466" s="202" t="s">
        <v>24968</v>
      </c>
      <c r="B15466" s="203">
        <v>71.45</v>
      </c>
      <c r="D15466" s="53" t="s">
        <v>23212</v>
      </c>
      <c r="E15466" s="55" t="s">
        <v>23211</v>
      </c>
      <c r="F15466" s="53" t="s">
        <v>83</v>
      </c>
    </row>
    <row r="15467" spans="1:6" x14ac:dyDescent="0.2">
      <c r="A15467" s="202" t="s">
        <v>24970</v>
      </c>
      <c r="B15467" s="203">
        <v>67.849999999999994</v>
      </c>
      <c r="D15467" s="53" t="s">
        <v>23213</v>
      </c>
      <c r="E15467" s="55" t="s">
        <v>23214</v>
      </c>
      <c r="F15467" s="53" t="s">
        <v>83</v>
      </c>
    </row>
    <row r="15468" spans="1:6" x14ac:dyDescent="0.2">
      <c r="A15468" s="202" t="s">
        <v>24971</v>
      </c>
      <c r="B15468" s="203">
        <v>109.64</v>
      </c>
      <c r="D15468" s="53" t="s">
        <v>23215</v>
      </c>
      <c r="E15468" s="55" t="s">
        <v>23214</v>
      </c>
      <c r="F15468" s="53" t="s">
        <v>83</v>
      </c>
    </row>
    <row r="15469" spans="1:6" x14ac:dyDescent="0.2">
      <c r="A15469" s="202" t="s">
        <v>24973</v>
      </c>
      <c r="B15469" s="203">
        <v>106.04</v>
      </c>
      <c r="D15469" s="53" t="s">
        <v>23216</v>
      </c>
      <c r="E15469" s="55" t="s">
        <v>23217</v>
      </c>
      <c r="F15469" s="53" t="s">
        <v>83</v>
      </c>
    </row>
    <row r="15470" spans="1:6" x14ac:dyDescent="0.2">
      <c r="A15470" s="202" t="s">
        <v>24974</v>
      </c>
      <c r="B15470" s="203">
        <v>134.65</v>
      </c>
      <c r="D15470" s="53" t="s">
        <v>23218</v>
      </c>
      <c r="E15470" s="55" t="s">
        <v>23217</v>
      </c>
      <c r="F15470" s="53" t="s">
        <v>83</v>
      </c>
    </row>
    <row r="15471" spans="1:6" x14ac:dyDescent="0.2">
      <c r="A15471" s="202" t="s">
        <v>24976</v>
      </c>
      <c r="B15471" s="203">
        <v>130.44999999999999</v>
      </c>
      <c r="D15471" s="53" t="s">
        <v>23219</v>
      </c>
      <c r="E15471" s="55" t="s">
        <v>23220</v>
      </c>
      <c r="F15471" s="53" t="s">
        <v>83</v>
      </c>
    </row>
    <row r="15472" spans="1:6" x14ac:dyDescent="0.2">
      <c r="A15472" s="202" t="s">
        <v>24977</v>
      </c>
      <c r="B15472" s="203">
        <v>182.02</v>
      </c>
      <c r="D15472" s="53" t="s">
        <v>23221</v>
      </c>
      <c r="E15472" s="55" t="s">
        <v>23220</v>
      </c>
      <c r="F15472" s="53" t="s">
        <v>83</v>
      </c>
    </row>
    <row r="15473" spans="1:6" x14ac:dyDescent="0.2">
      <c r="A15473" s="202" t="s">
        <v>24979</v>
      </c>
      <c r="B15473" s="203">
        <v>177.82</v>
      </c>
      <c r="D15473" s="53" t="s">
        <v>23222</v>
      </c>
      <c r="E15473" s="55" t="s">
        <v>23223</v>
      </c>
      <c r="F15473" s="53" t="s">
        <v>83</v>
      </c>
    </row>
    <row r="15474" spans="1:6" x14ac:dyDescent="0.2">
      <c r="A15474" s="202" t="s">
        <v>24980</v>
      </c>
      <c r="B15474" s="203">
        <v>291.47000000000003</v>
      </c>
      <c r="D15474" s="53" t="s">
        <v>23224</v>
      </c>
      <c r="E15474" s="55" t="s">
        <v>23223</v>
      </c>
      <c r="F15474" s="53" t="s">
        <v>83</v>
      </c>
    </row>
    <row r="15475" spans="1:6" x14ac:dyDescent="0.2">
      <c r="A15475" s="202" t="s">
        <v>24982</v>
      </c>
      <c r="B15475" s="203">
        <v>286.68</v>
      </c>
      <c r="D15475" s="53" t="s">
        <v>23225</v>
      </c>
      <c r="E15475" s="55" t="s">
        <v>23226</v>
      </c>
      <c r="F15475" s="53" t="s">
        <v>83</v>
      </c>
    </row>
    <row r="15476" spans="1:6" x14ac:dyDescent="0.2">
      <c r="A15476" s="202" t="s">
        <v>24983</v>
      </c>
      <c r="B15476" s="203">
        <v>415.86</v>
      </c>
      <c r="D15476" s="53" t="s">
        <v>23227</v>
      </c>
      <c r="E15476" s="55" t="s">
        <v>23226</v>
      </c>
      <c r="F15476" s="53" t="s">
        <v>83</v>
      </c>
    </row>
    <row r="15477" spans="1:6" x14ac:dyDescent="0.2">
      <c r="A15477" s="202" t="s">
        <v>24985</v>
      </c>
      <c r="B15477" s="203">
        <v>411.07</v>
      </c>
      <c r="D15477" s="53" t="s">
        <v>23228</v>
      </c>
      <c r="E15477" s="55" t="s">
        <v>23229</v>
      </c>
      <c r="F15477" s="53" t="s">
        <v>83</v>
      </c>
    </row>
    <row r="15478" spans="1:6" x14ac:dyDescent="0.2">
      <c r="A15478" s="202" t="s">
        <v>24986</v>
      </c>
      <c r="B15478" s="203">
        <v>662.58</v>
      </c>
      <c r="D15478" s="53" t="s">
        <v>23230</v>
      </c>
      <c r="E15478" s="55" t="s">
        <v>23229</v>
      </c>
      <c r="F15478" s="53" t="s">
        <v>83</v>
      </c>
    </row>
    <row r="15479" spans="1:6" x14ac:dyDescent="0.2">
      <c r="A15479" s="202" t="s">
        <v>24988</v>
      </c>
      <c r="B15479" s="203">
        <v>656.59</v>
      </c>
      <c r="D15479" s="53" t="s">
        <v>23231</v>
      </c>
      <c r="E15479" s="55" t="s">
        <v>23232</v>
      </c>
      <c r="F15479" s="53" t="s">
        <v>83</v>
      </c>
    </row>
    <row r="15480" spans="1:6" x14ac:dyDescent="0.2">
      <c r="A15480" s="202" t="s">
        <v>24989</v>
      </c>
      <c r="B15480" s="203">
        <v>83.71</v>
      </c>
      <c r="D15480" s="53" t="s">
        <v>23233</v>
      </c>
      <c r="E15480" s="55" t="s">
        <v>23232</v>
      </c>
      <c r="F15480" s="53" t="s">
        <v>83</v>
      </c>
    </row>
    <row r="15481" spans="1:6" x14ac:dyDescent="0.2">
      <c r="A15481" s="202" t="s">
        <v>24991</v>
      </c>
      <c r="B15481" s="203">
        <v>80.11</v>
      </c>
      <c r="D15481" s="53" t="s">
        <v>23234</v>
      </c>
      <c r="E15481" s="55" t="s">
        <v>23235</v>
      </c>
      <c r="F15481" s="53" t="s">
        <v>83</v>
      </c>
    </row>
    <row r="15482" spans="1:6" x14ac:dyDescent="0.2">
      <c r="A15482" s="202" t="s">
        <v>24992</v>
      </c>
      <c r="B15482" s="203">
        <v>104.09</v>
      </c>
      <c r="D15482" s="53" t="s">
        <v>23236</v>
      </c>
      <c r="E15482" s="55" t="s">
        <v>23235</v>
      </c>
      <c r="F15482" s="53" t="s">
        <v>83</v>
      </c>
    </row>
    <row r="15483" spans="1:6" x14ac:dyDescent="0.2">
      <c r="A15483" s="202" t="s">
        <v>24994</v>
      </c>
      <c r="B15483" s="203">
        <v>100.49</v>
      </c>
      <c r="D15483" s="53" t="s">
        <v>23237</v>
      </c>
      <c r="E15483" s="55" t="s">
        <v>23238</v>
      </c>
      <c r="F15483" s="53" t="s">
        <v>83</v>
      </c>
    </row>
    <row r="15484" spans="1:6" x14ac:dyDescent="0.2">
      <c r="A15484" s="202" t="s">
        <v>24995</v>
      </c>
      <c r="B15484" s="203">
        <v>142.41999999999999</v>
      </c>
      <c r="D15484" s="53" t="s">
        <v>23239</v>
      </c>
      <c r="E15484" s="55" t="s">
        <v>23238</v>
      </c>
      <c r="F15484" s="53" t="s">
        <v>83</v>
      </c>
    </row>
    <row r="15485" spans="1:6" x14ac:dyDescent="0.2">
      <c r="A15485" s="202" t="s">
        <v>24997</v>
      </c>
      <c r="B15485" s="203">
        <v>138.82</v>
      </c>
      <c r="D15485" s="53" t="s">
        <v>23240</v>
      </c>
      <c r="E15485" s="55" t="s">
        <v>23241</v>
      </c>
      <c r="F15485" s="53" t="s">
        <v>83</v>
      </c>
    </row>
    <row r="15486" spans="1:6" x14ac:dyDescent="0.2">
      <c r="A15486" s="202" t="s">
        <v>24998</v>
      </c>
      <c r="B15486" s="203">
        <v>160.49</v>
      </c>
      <c r="D15486" s="53" t="s">
        <v>23242</v>
      </c>
      <c r="E15486" s="55" t="s">
        <v>23241</v>
      </c>
      <c r="F15486" s="53" t="s">
        <v>83</v>
      </c>
    </row>
    <row r="15487" spans="1:6" x14ac:dyDescent="0.2">
      <c r="A15487" s="202" t="s">
        <v>25000</v>
      </c>
      <c r="B15487" s="203">
        <v>156.29</v>
      </c>
      <c r="D15487" s="53" t="s">
        <v>23243</v>
      </c>
      <c r="E15487" s="55" t="s">
        <v>23244</v>
      </c>
      <c r="F15487" s="53" t="s">
        <v>83</v>
      </c>
    </row>
    <row r="15488" spans="1:6" x14ac:dyDescent="0.2">
      <c r="A15488" s="202" t="s">
        <v>25001</v>
      </c>
      <c r="B15488" s="203">
        <v>223.48</v>
      </c>
      <c r="D15488" s="53" t="s">
        <v>23245</v>
      </c>
      <c r="E15488" s="55" t="s">
        <v>23244</v>
      </c>
      <c r="F15488" s="53" t="s">
        <v>83</v>
      </c>
    </row>
    <row r="15489" spans="1:6" x14ac:dyDescent="0.2">
      <c r="A15489" s="202" t="s">
        <v>25003</v>
      </c>
      <c r="B15489" s="203">
        <v>219.28</v>
      </c>
      <c r="D15489" s="53" t="s">
        <v>23246</v>
      </c>
      <c r="E15489" s="55" t="s">
        <v>23247</v>
      </c>
      <c r="F15489" s="53" t="s">
        <v>83</v>
      </c>
    </row>
    <row r="15490" spans="1:6" x14ac:dyDescent="0.2">
      <c r="A15490" s="202" t="s">
        <v>25004</v>
      </c>
      <c r="B15490" s="203">
        <v>368.6</v>
      </c>
      <c r="D15490" s="53" t="s">
        <v>23248</v>
      </c>
      <c r="E15490" s="55" t="s">
        <v>23247</v>
      </c>
      <c r="F15490" s="53" t="s">
        <v>83</v>
      </c>
    </row>
    <row r="15491" spans="1:6" x14ac:dyDescent="0.2">
      <c r="A15491" s="202" t="s">
        <v>25006</v>
      </c>
      <c r="B15491" s="203">
        <v>363.81</v>
      </c>
      <c r="D15491" s="53" t="s">
        <v>23249</v>
      </c>
      <c r="E15491" s="55" t="s">
        <v>23250</v>
      </c>
      <c r="F15491" s="53" t="s">
        <v>83</v>
      </c>
    </row>
    <row r="15492" spans="1:6" x14ac:dyDescent="0.2">
      <c r="A15492" s="202" t="s">
        <v>25007</v>
      </c>
      <c r="B15492" s="203">
        <v>551.30999999999995</v>
      </c>
      <c r="D15492" s="53" t="s">
        <v>23251</v>
      </c>
      <c r="E15492" s="55" t="s">
        <v>23250</v>
      </c>
      <c r="F15492" s="53" t="s">
        <v>83</v>
      </c>
    </row>
    <row r="15493" spans="1:6" x14ac:dyDescent="0.2">
      <c r="A15493" s="202" t="s">
        <v>25009</v>
      </c>
      <c r="B15493" s="203">
        <v>546.52</v>
      </c>
      <c r="D15493" s="53" t="s">
        <v>23252</v>
      </c>
      <c r="E15493" s="55" t="s">
        <v>23253</v>
      </c>
      <c r="F15493" s="53" t="s">
        <v>83</v>
      </c>
    </row>
    <row r="15494" spans="1:6" x14ac:dyDescent="0.2">
      <c r="A15494" s="202" t="s">
        <v>25010</v>
      </c>
      <c r="B15494" s="203">
        <v>815.82</v>
      </c>
      <c r="D15494" s="53" t="s">
        <v>23254</v>
      </c>
      <c r="E15494" s="55" t="s">
        <v>23253</v>
      </c>
      <c r="F15494" s="53" t="s">
        <v>83</v>
      </c>
    </row>
    <row r="15495" spans="1:6" x14ac:dyDescent="0.2">
      <c r="A15495" s="202" t="s">
        <v>25012</v>
      </c>
      <c r="B15495" s="203">
        <v>809.83</v>
      </c>
      <c r="D15495" s="53" t="s">
        <v>23255</v>
      </c>
      <c r="E15495" s="55" t="s">
        <v>23256</v>
      </c>
      <c r="F15495" s="53" t="s">
        <v>83</v>
      </c>
    </row>
    <row r="15496" spans="1:6" x14ac:dyDescent="0.2">
      <c r="A15496" s="202" t="s">
        <v>25013</v>
      </c>
      <c r="B15496" s="203">
        <v>38.909999999999997</v>
      </c>
      <c r="D15496" s="53" t="s">
        <v>23257</v>
      </c>
      <c r="E15496" s="55" t="s">
        <v>23256</v>
      </c>
      <c r="F15496" s="53" t="s">
        <v>83</v>
      </c>
    </row>
    <row r="15497" spans="1:6" x14ac:dyDescent="0.2">
      <c r="A15497" s="202" t="s">
        <v>25015</v>
      </c>
      <c r="B15497" s="203">
        <v>35.31</v>
      </c>
      <c r="D15497" s="53" t="s">
        <v>23258</v>
      </c>
      <c r="E15497" s="55" t="s">
        <v>23259</v>
      </c>
      <c r="F15497" s="53" t="s">
        <v>83</v>
      </c>
    </row>
    <row r="15498" spans="1:6" x14ac:dyDescent="0.2">
      <c r="A15498" s="202" t="s">
        <v>25016</v>
      </c>
      <c r="B15498" s="203">
        <v>42.52</v>
      </c>
      <c r="D15498" s="53" t="s">
        <v>23260</v>
      </c>
      <c r="E15498" s="55" t="s">
        <v>23259</v>
      </c>
      <c r="F15498" s="53" t="s">
        <v>83</v>
      </c>
    </row>
    <row r="15499" spans="1:6" x14ac:dyDescent="0.2">
      <c r="A15499" s="202" t="s">
        <v>25018</v>
      </c>
      <c r="B15499" s="203">
        <v>38.92</v>
      </c>
      <c r="D15499" s="53" t="s">
        <v>23261</v>
      </c>
      <c r="E15499" s="55" t="s">
        <v>23262</v>
      </c>
      <c r="F15499" s="53" t="s">
        <v>83</v>
      </c>
    </row>
    <row r="15500" spans="1:6" x14ac:dyDescent="0.2">
      <c r="A15500" s="202" t="s">
        <v>25019</v>
      </c>
      <c r="B15500" s="203">
        <v>49.93</v>
      </c>
      <c r="D15500" s="53" t="s">
        <v>23263</v>
      </c>
      <c r="E15500" s="55" t="s">
        <v>23262</v>
      </c>
      <c r="F15500" s="53" t="s">
        <v>83</v>
      </c>
    </row>
    <row r="15501" spans="1:6" x14ac:dyDescent="0.2">
      <c r="A15501" s="202" t="s">
        <v>25021</v>
      </c>
      <c r="B15501" s="203">
        <v>46.33</v>
      </c>
      <c r="D15501" s="53" t="s">
        <v>23264</v>
      </c>
      <c r="E15501" s="55" t="s">
        <v>23265</v>
      </c>
      <c r="F15501" s="53" t="s">
        <v>83</v>
      </c>
    </row>
    <row r="15502" spans="1:6" x14ac:dyDescent="0.2">
      <c r="A15502" s="202" t="s">
        <v>25022</v>
      </c>
      <c r="B15502" s="203">
        <v>63.66</v>
      </c>
      <c r="D15502" s="53" t="s">
        <v>23266</v>
      </c>
      <c r="E15502" s="55" t="s">
        <v>23265</v>
      </c>
      <c r="F15502" s="53" t="s">
        <v>83</v>
      </c>
    </row>
    <row r="15503" spans="1:6" x14ac:dyDescent="0.2">
      <c r="A15503" s="202" t="s">
        <v>25024</v>
      </c>
      <c r="B15503" s="203">
        <v>59.46</v>
      </c>
      <c r="D15503" s="53" t="s">
        <v>23267</v>
      </c>
      <c r="E15503" s="55" t="s">
        <v>23268</v>
      </c>
      <c r="F15503" s="53" t="s">
        <v>83</v>
      </c>
    </row>
    <row r="15504" spans="1:6" x14ac:dyDescent="0.2">
      <c r="A15504" s="202" t="s">
        <v>25025</v>
      </c>
      <c r="B15504" s="203">
        <v>72.569999999999993</v>
      </c>
      <c r="D15504" s="53" t="s">
        <v>23269</v>
      </c>
      <c r="E15504" s="55" t="s">
        <v>23268</v>
      </c>
      <c r="F15504" s="53" t="s">
        <v>83</v>
      </c>
    </row>
    <row r="15505" spans="1:6" x14ac:dyDescent="0.2">
      <c r="A15505" s="202" t="s">
        <v>25027</v>
      </c>
      <c r="B15505" s="203">
        <v>68.37</v>
      </c>
      <c r="D15505" s="53" t="s">
        <v>23270</v>
      </c>
      <c r="E15505" s="55" t="s">
        <v>23271</v>
      </c>
      <c r="F15505" s="53" t="s">
        <v>83</v>
      </c>
    </row>
    <row r="15506" spans="1:6" x14ac:dyDescent="0.2">
      <c r="A15506" s="202" t="s">
        <v>25028</v>
      </c>
      <c r="B15506" s="203">
        <v>102.57</v>
      </c>
      <c r="D15506" s="53" t="s">
        <v>23272</v>
      </c>
      <c r="E15506" s="55" t="s">
        <v>23271</v>
      </c>
      <c r="F15506" s="53" t="s">
        <v>83</v>
      </c>
    </row>
    <row r="15507" spans="1:6" x14ac:dyDescent="0.2">
      <c r="A15507" s="202" t="s">
        <v>25030</v>
      </c>
      <c r="B15507" s="203">
        <v>98.37</v>
      </c>
      <c r="D15507" s="53" t="s">
        <v>23273</v>
      </c>
      <c r="E15507" s="55" t="s">
        <v>23274</v>
      </c>
      <c r="F15507" s="53" t="s">
        <v>83</v>
      </c>
    </row>
    <row r="15508" spans="1:6" x14ac:dyDescent="0.2">
      <c r="A15508" s="202" t="s">
        <v>25031</v>
      </c>
      <c r="B15508" s="203">
        <v>51.34</v>
      </c>
      <c r="D15508" s="53" t="s">
        <v>23275</v>
      </c>
      <c r="E15508" s="55" t="s">
        <v>23274</v>
      </c>
      <c r="F15508" s="53" t="s">
        <v>83</v>
      </c>
    </row>
    <row r="15509" spans="1:6" x14ac:dyDescent="0.2">
      <c r="A15509" s="202" t="s">
        <v>25033</v>
      </c>
      <c r="B15509" s="203">
        <v>47.74</v>
      </c>
      <c r="D15509" s="53" t="s">
        <v>23276</v>
      </c>
      <c r="E15509" s="55" t="s">
        <v>23277</v>
      </c>
      <c r="F15509" s="53" t="s">
        <v>83</v>
      </c>
    </row>
    <row r="15510" spans="1:6" x14ac:dyDescent="0.2">
      <c r="A15510" s="202" t="s">
        <v>25034</v>
      </c>
      <c r="B15510" s="203">
        <v>59.17</v>
      </c>
      <c r="D15510" s="53" t="s">
        <v>23278</v>
      </c>
      <c r="E15510" s="55" t="s">
        <v>23277</v>
      </c>
      <c r="F15510" s="53" t="s">
        <v>83</v>
      </c>
    </row>
    <row r="15511" spans="1:6" x14ac:dyDescent="0.2">
      <c r="A15511" s="202" t="s">
        <v>25036</v>
      </c>
      <c r="B15511" s="203">
        <v>55.57</v>
      </c>
      <c r="D15511" s="53" t="s">
        <v>23279</v>
      </c>
      <c r="E15511" s="55" t="s">
        <v>23280</v>
      </c>
      <c r="F15511" s="53" t="s">
        <v>83</v>
      </c>
    </row>
    <row r="15512" spans="1:6" x14ac:dyDescent="0.2">
      <c r="A15512" s="202" t="s">
        <v>25037</v>
      </c>
      <c r="B15512" s="203">
        <v>99.97</v>
      </c>
      <c r="D15512" s="53" t="s">
        <v>23281</v>
      </c>
      <c r="E15512" s="55" t="s">
        <v>23280</v>
      </c>
      <c r="F15512" s="53" t="s">
        <v>83</v>
      </c>
    </row>
    <row r="15513" spans="1:6" x14ac:dyDescent="0.2">
      <c r="A15513" s="202" t="s">
        <v>25039</v>
      </c>
      <c r="B15513" s="203">
        <v>95.77</v>
      </c>
      <c r="D15513" s="53" t="s">
        <v>23282</v>
      </c>
      <c r="E15513" s="55" t="s">
        <v>23283</v>
      </c>
      <c r="F15513" s="53" t="s">
        <v>83</v>
      </c>
    </row>
    <row r="15514" spans="1:6" x14ac:dyDescent="0.2">
      <c r="A15514" s="202" t="s">
        <v>25040</v>
      </c>
      <c r="B15514" s="203">
        <v>103.78</v>
      </c>
      <c r="D15514" s="53" t="s">
        <v>23284</v>
      </c>
      <c r="E15514" s="55" t="s">
        <v>23283</v>
      </c>
      <c r="F15514" s="53" t="s">
        <v>83</v>
      </c>
    </row>
    <row r="15515" spans="1:6" x14ac:dyDescent="0.2">
      <c r="A15515" s="202" t="s">
        <v>25042</v>
      </c>
      <c r="B15515" s="203">
        <v>99.58</v>
      </c>
      <c r="D15515" s="53" t="s">
        <v>23285</v>
      </c>
      <c r="E15515" s="55" t="s">
        <v>23286</v>
      </c>
      <c r="F15515" s="53" t="s">
        <v>83</v>
      </c>
    </row>
    <row r="15516" spans="1:6" x14ac:dyDescent="0.2">
      <c r="A15516" s="202" t="s">
        <v>25043</v>
      </c>
      <c r="B15516" s="203">
        <v>139.84</v>
      </c>
      <c r="D15516" s="53" t="s">
        <v>23287</v>
      </c>
      <c r="E15516" s="55" t="s">
        <v>23286</v>
      </c>
      <c r="F15516" s="53" t="s">
        <v>83</v>
      </c>
    </row>
    <row r="15517" spans="1:6" x14ac:dyDescent="0.2">
      <c r="A15517" s="202" t="s">
        <v>25045</v>
      </c>
      <c r="B15517" s="203">
        <v>135.63999999999999</v>
      </c>
      <c r="D15517" s="53" t="s">
        <v>23288</v>
      </c>
      <c r="E15517" s="55" t="s">
        <v>23289</v>
      </c>
      <c r="F15517" s="53" t="s">
        <v>83</v>
      </c>
    </row>
    <row r="15518" spans="1:6" x14ac:dyDescent="0.2">
      <c r="A15518" s="202" t="s">
        <v>25046</v>
      </c>
      <c r="B15518" s="203">
        <v>62.82</v>
      </c>
      <c r="D15518" s="53" t="s">
        <v>23290</v>
      </c>
      <c r="E15518" s="55" t="s">
        <v>23289</v>
      </c>
      <c r="F15518" s="53" t="s">
        <v>83</v>
      </c>
    </row>
    <row r="15519" spans="1:6" x14ac:dyDescent="0.2">
      <c r="A15519" s="202" t="s">
        <v>25048</v>
      </c>
      <c r="B15519" s="203">
        <v>59.22</v>
      </c>
      <c r="D15519" s="53" t="s">
        <v>23291</v>
      </c>
      <c r="E15519" s="55" t="s">
        <v>23292</v>
      </c>
      <c r="F15519" s="53" t="s">
        <v>83</v>
      </c>
    </row>
    <row r="15520" spans="1:6" x14ac:dyDescent="0.2">
      <c r="A15520" s="202" t="s">
        <v>25049</v>
      </c>
      <c r="B15520" s="203">
        <v>76.709999999999994</v>
      </c>
      <c r="D15520" s="53" t="s">
        <v>23293</v>
      </c>
      <c r="E15520" s="55" t="s">
        <v>23292</v>
      </c>
      <c r="F15520" s="53" t="s">
        <v>83</v>
      </c>
    </row>
    <row r="15521" spans="1:6" x14ac:dyDescent="0.2">
      <c r="A15521" s="202" t="s">
        <v>25051</v>
      </c>
      <c r="B15521" s="203">
        <v>73.11</v>
      </c>
      <c r="D15521" s="53" t="s">
        <v>23294</v>
      </c>
      <c r="E15521" s="55" t="s">
        <v>23295</v>
      </c>
      <c r="F15521" s="53" t="s">
        <v>83</v>
      </c>
    </row>
    <row r="15522" spans="1:6" x14ac:dyDescent="0.2">
      <c r="A15522" s="202" t="s">
        <v>25052</v>
      </c>
      <c r="B15522" s="203">
        <v>109.65</v>
      </c>
      <c r="D15522" s="53" t="s">
        <v>23296</v>
      </c>
      <c r="E15522" s="55" t="s">
        <v>23295</v>
      </c>
      <c r="F15522" s="53" t="s">
        <v>83</v>
      </c>
    </row>
    <row r="15523" spans="1:6" x14ac:dyDescent="0.2">
      <c r="A15523" s="202" t="s">
        <v>25054</v>
      </c>
      <c r="B15523" s="203">
        <v>105.45</v>
      </c>
      <c r="D15523" s="53" t="s">
        <v>23297</v>
      </c>
      <c r="E15523" s="55" t="s">
        <v>23298</v>
      </c>
      <c r="F15523" s="53" t="s">
        <v>83</v>
      </c>
    </row>
    <row r="15524" spans="1:6" x14ac:dyDescent="0.2">
      <c r="A15524" s="202" t="s">
        <v>25055</v>
      </c>
      <c r="B15524" s="203">
        <v>123.95</v>
      </c>
      <c r="D15524" s="53" t="s">
        <v>23299</v>
      </c>
      <c r="E15524" s="55" t="s">
        <v>23298</v>
      </c>
      <c r="F15524" s="53" t="s">
        <v>83</v>
      </c>
    </row>
    <row r="15525" spans="1:6" x14ac:dyDescent="0.2">
      <c r="A15525" s="202" t="s">
        <v>25057</v>
      </c>
      <c r="B15525" s="203">
        <v>119.75</v>
      </c>
      <c r="D15525" s="53" t="s">
        <v>23300</v>
      </c>
      <c r="E15525" s="55" t="s">
        <v>23301</v>
      </c>
      <c r="F15525" s="53" t="s">
        <v>83</v>
      </c>
    </row>
    <row r="15526" spans="1:6" x14ac:dyDescent="0.2">
      <c r="A15526" s="202" t="s">
        <v>25058</v>
      </c>
      <c r="B15526" s="203">
        <v>179.2</v>
      </c>
      <c r="D15526" s="53" t="s">
        <v>23302</v>
      </c>
      <c r="E15526" s="55" t="s">
        <v>23301</v>
      </c>
      <c r="F15526" s="53" t="s">
        <v>83</v>
      </c>
    </row>
    <row r="15527" spans="1:6" x14ac:dyDescent="0.2">
      <c r="A15527" s="202" t="s">
        <v>25060</v>
      </c>
      <c r="B15527" s="203">
        <v>175</v>
      </c>
      <c r="D15527" s="53" t="s">
        <v>23303</v>
      </c>
      <c r="E15527" s="55" t="s">
        <v>23304</v>
      </c>
      <c r="F15527" s="53" t="s">
        <v>83</v>
      </c>
    </row>
    <row r="15528" spans="1:6" x14ac:dyDescent="0.2">
      <c r="A15528" s="202" t="s">
        <v>25061</v>
      </c>
      <c r="B15528" s="203">
        <v>62.82</v>
      </c>
      <c r="D15528" s="53" t="s">
        <v>23305</v>
      </c>
      <c r="E15528" s="55" t="s">
        <v>23304</v>
      </c>
      <c r="F15528" s="53" t="s">
        <v>83</v>
      </c>
    </row>
    <row r="15529" spans="1:6" x14ac:dyDescent="0.2">
      <c r="A15529" s="202" t="s">
        <v>25063</v>
      </c>
      <c r="B15529" s="203">
        <v>59.22</v>
      </c>
      <c r="D15529" s="53" t="s">
        <v>23306</v>
      </c>
      <c r="E15529" s="55" t="s">
        <v>23307</v>
      </c>
      <c r="F15529" s="53" t="s">
        <v>83</v>
      </c>
    </row>
    <row r="15530" spans="1:6" x14ac:dyDescent="0.2">
      <c r="A15530" s="202" t="s">
        <v>25064</v>
      </c>
      <c r="B15530" s="203">
        <v>80.52</v>
      </c>
      <c r="D15530" s="53" t="s">
        <v>23308</v>
      </c>
      <c r="E15530" s="55" t="s">
        <v>23307</v>
      </c>
      <c r="F15530" s="53" t="s">
        <v>83</v>
      </c>
    </row>
    <row r="15531" spans="1:6" x14ac:dyDescent="0.2">
      <c r="A15531" s="202" t="s">
        <v>25066</v>
      </c>
      <c r="B15531" s="203">
        <v>76.92</v>
      </c>
      <c r="D15531" s="53" t="s">
        <v>23309</v>
      </c>
      <c r="E15531" s="55" t="s">
        <v>23310</v>
      </c>
      <c r="F15531" s="53" t="s">
        <v>83</v>
      </c>
    </row>
    <row r="15532" spans="1:6" x14ac:dyDescent="0.2">
      <c r="A15532" s="202" t="s">
        <v>25067</v>
      </c>
      <c r="B15532" s="203">
        <v>109.65</v>
      </c>
      <c r="D15532" s="53" t="s">
        <v>23311</v>
      </c>
      <c r="E15532" s="55" t="s">
        <v>23310</v>
      </c>
      <c r="F15532" s="53" t="s">
        <v>83</v>
      </c>
    </row>
    <row r="15533" spans="1:6" x14ac:dyDescent="0.2">
      <c r="A15533" s="202" t="s">
        <v>25069</v>
      </c>
      <c r="B15533" s="203">
        <v>105.45</v>
      </c>
      <c r="D15533" s="53" t="s">
        <v>23312</v>
      </c>
      <c r="E15533" s="55" t="s">
        <v>23313</v>
      </c>
      <c r="F15533" s="53" t="s">
        <v>83</v>
      </c>
    </row>
    <row r="15534" spans="1:6" x14ac:dyDescent="0.2">
      <c r="A15534" s="202" t="s">
        <v>25070</v>
      </c>
      <c r="B15534" s="203">
        <v>123.95</v>
      </c>
      <c r="D15534" s="53" t="s">
        <v>23314</v>
      </c>
      <c r="E15534" s="55" t="s">
        <v>23313</v>
      </c>
      <c r="F15534" s="53" t="s">
        <v>83</v>
      </c>
    </row>
    <row r="15535" spans="1:6" x14ac:dyDescent="0.2">
      <c r="A15535" s="202" t="s">
        <v>25072</v>
      </c>
      <c r="B15535" s="203">
        <v>119.75</v>
      </c>
      <c r="D15535" s="53" t="s">
        <v>23315</v>
      </c>
      <c r="E15535" s="55" t="s">
        <v>23316</v>
      </c>
      <c r="F15535" s="53" t="s">
        <v>83</v>
      </c>
    </row>
    <row r="15536" spans="1:6" x14ac:dyDescent="0.2">
      <c r="A15536" s="202" t="s">
        <v>25073</v>
      </c>
      <c r="B15536" s="203">
        <v>179.2</v>
      </c>
      <c r="D15536" s="53" t="s">
        <v>23317</v>
      </c>
      <c r="E15536" s="55" t="s">
        <v>23316</v>
      </c>
      <c r="F15536" s="53" t="s">
        <v>83</v>
      </c>
    </row>
    <row r="15537" spans="1:6" x14ac:dyDescent="0.2">
      <c r="A15537" s="202" t="s">
        <v>25075</v>
      </c>
      <c r="B15537" s="203">
        <v>175</v>
      </c>
      <c r="D15537" s="53" t="s">
        <v>23318</v>
      </c>
      <c r="E15537" s="55" t="s">
        <v>23319</v>
      </c>
      <c r="F15537" s="53" t="s">
        <v>83</v>
      </c>
    </row>
    <row r="15538" spans="1:6" x14ac:dyDescent="0.2">
      <c r="A15538" s="202" t="s">
        <v>25076</v>
      </c>
      <c r="B15538" s="203">
        <v>27.9</v>
      </c>
      <c r="D15538" s="53" t="s">
        <v>23320</v>
      </c>
      <c r="E15538" s="55" t="s">
        <v>23319</v>
      </c>
      <c r="F15538" s="53" t="s">
        <v>83</v>
      </c>
    </row>
    <row r="15539" spans="1:6" x14ac:dyDescent="0.2">
      <c r="A15539" s="202" t="s">
        <v>25078</v>
      </c>
      <c r="B15539" s="203">
        <v>27.21</v>
      </c>
      <c r="D15539" s="53" t="s">
        <v>23321</v>
      </c>
      <c r="E15539" s="55" t="s">
        <v>23322</v>
      </c>
      <c r="F15539" s="53" t="s">
        <v>83</v>
      </c>
    </row>
    <row r="15540" spans="1:6" x14ac:dyDescent="0.2">
      <c r="A15540" s="202" t="s">
        <v>25079</v>
      </c>
      <c r="B15540" s="203">
        <v>34.26</v>
      </c>
      <c r="D15540" s="53" t="s">
        <v>23323</v>
      </c>
      <c r="E15540" s="55" t="s">
        <v>23322</v>
      </c>
      <c r="F15540" s="53" t="s">
        <v>83</v>
      </c>
    </row>
    <row r="15541" spans="1:6" x14ac:dyDescent="0.2">
      <c r="A15541" s="202" t="s">
        <v>25081</v>
      </c>
      <c r="B15541" s="203">
        <v>33.42</v>
      </c>
      <c r="D15541" s="53" t="s">
        <v>23324</v>
      </c>
      <c r="E15541" s="55" t="s">
        <v>23325</v>
      </c>
      <c r="F15541" s="53" t="s">
        <v>83</v>
      </c>
    </row>
    <row r="15542" spans="1:6" x14ac:dyDescent="0.2">
      <c r="A15542" s="202" t="s">
        <v>25082</v>
      </c>
      <c r="B15542" s="203">
        <v>44.75</v>
      </c>
      <c r="D15542" s="53" t="s">
        <v>23326</v>
      </c>
      <c r="E15542" s="55" t="s">
        <v>23325</v>
      </c>
      <c r="F15542" s="53" t="s">
        <v>83</v>
      </c>
    </row>
    <row r="15543" spans="1:6" x14ac:dyDescent="0.2">
      <c r="A15543" s="202" t="s">
        <v>25084</v>
      </c>
      <c r="B15543" s="203">
        <v>43.79</v>
      </c>
      <c r="D15543" s="53" t="s">
        <v>23327</v>
      </c>
      <c r="E15543" s="55" t="s">
        <v>23328</v>
      </c>
      <c r="F15543" s="53" t="s">
        <v>83</v>
      </c>
    </row>
    <row r="15544" spans="1:6" x14ac:dyDescent="0.2">
      <c r="A15544" s="202" t="s">
        <v>25085</v>
      </c>
      <c r="B15544" s="203">
        <v>55.07</v>
      </c>
      <c r="D15544" s="53" t="s">
        <v>23329</v>
      </c>
      <c r="E15544" s="55" t="s">
        <v>23328</v>
      </c>
      <c r="F15544" s="53" t="s">
        <v>83</v>
      </c>
    </row>
    <row r="15545" spans="1:6" x14ac:dyDescent="0.2">
      <c r="A15545" s="202" t="s">
        <v>25087</v>
      </c>
      <c r="B15545" s="203">
        <v>53.99</v>
      </c>
      <c r="D15545" s="53" t="s">
        <v>23330</v>
      </c>
      <c r="E15545" s="55" t="s">
        <v>23331</v>
      </c>
      <c r="F15545" s="53" t="s">
        <v>201</v>
      </c>
    </row>
    <row r="15546" spans="1:6" x14ac:dyDescent="0.2">
      <c r="A15546" s="202" t="s">
        <v>25088</v>
      </c>
      <c r="B15546" s="203">
        <v>69.930000000000007</v>
      </c>
      <c r="D15546" s="53" t="s">
        <v>23332</v>
      </c>
      <c r="E15546" s="55" t="s">
        <v>23331</v>
      </c>
      <c r="F15546" s="53" t="s">
        <v>201</v>
      </c>
    </row>
    <row r="15547" spans="1:6" x14ac:dyDescent="0.2">
      <c r="A15547" s="202" t="s">
        <v>25090</v>
      </c>
      <c r="B15547" s="203">
        <v>68.67</v>
      </c>
      <c r="D15547" s="53" t="s">
        <v>23333</v>
      </c>
      <c r="E15547" s="55" t="s">
        <v>23334</v>
      </c>
      <c r="F15547" s="53" t="s">
        <v>83</v>
      </c>
    </row>
    <row r="15548" spans="1:6" x14ac:dyDescent="0.2">
      <c r="A15548" s="202" t="s">
        <v>25091</v>
      </c>
      <c r="B15548" s="203">
        <v>90.17</v>
      </c>
      <c r="D15548" s="53" t="s">
        <v>23335</v>
      </c>
      <c r="E15548" s="55" t="s">
        <v>23334</v>
      </c>
      <c r="F15548" s="53" t="s">
        <v>83</v>
      </c>
    </row>
    <row r="15549" spans="1:6" x14ac:dyDescent="0.2">
      <c r="A15549" s="202" t="s">
        <v>25093</v>
      </c>
      <c r="B15549" s="203">
        <v>88.68</v>
      </c>
      <c r="D15549" s="53" t="s">
        <v>23336</v>
      </c>
      <c r="E15549" s="55" t="s">
        <v>23337</v>
      </c>
      <c r="F15549" s="53" t="s">
        <v>83</v>
      </c>
    </row>
    <row r="15550" spans="1:6" x14ac:dyDescent="0.2">
      <c r="A15550" s="202" t="s">
        <v>25094</v>
      </c>
      <c r="B15550" s="203">
        <v>123.03</v>
      </c>
      <c r="D15550" s="53" t="s">
        <v>23338</v>
      </c>
      <c r="E15550" s="55" t="s">
        <v>23337</v>
      </c>
      <c r="F15550" s="53" t="s">
        <v>83</v>
      </c>
    </row>
    <row r="15551" spans="1:6" x14ac:dyDescent="0.2">
      <c r="A15551" s="202" t="s">
        <v>25096</v>
      </c>
      <c r="B15551" s="203">
        <v>121.35</v>
      </c>
      <c r="D15551" s="53" t="s">
        <v>23339</v>
      </c>
      <c r="E15551" s="55" t="s">
        <v>23340</v>
      </c>
      <c r="F15551" s="53" t="s">
        <v>83</v>
      </c>
    </row>
    <row r="15552" spans="1:6" x14ac:dyDescent="0.2">
      <c r="A15552" s="202" t="s">
        <v>25097</v>
      </c>
      <c r="B15552" s="203">
        <v>140.38</v>
      </c>
      <c r="D15552" s="53" t="s">
        <v>23341</v>
      </c>
      <c r="E15552" s="55" t="s">
        <v>23340</v>
      </c>
      <c r="F15552" s="53" t="s">
        <v>83</v>
      </c>
    </row>
    <row r="15553" spans="1:6" x14ac:dyDescent="0.2">
      <c r="A15553" s="202" t="s">
        <v>25099</v>
      </c>
      <c r="B15553" s="203">
        <v>138.58000000000001</v>
      </c>
      <c r="D15553" s="53" t="s">
        <v>23342</v>
      </c>
      <c r="E15553" s="55" t="s">
        <v>23343</v>
      </c>
      <c r="F15553" s="53" t="s">
        <v>83</v>
      </c>
    </row>
    <row r="15554" spans="1:6" x14ac:dyDescent="0.2">
      <c r="A15554" s="202" t="s">
        <v>25100</v>
      </c>
      <c r="B15554" s="203">
        <v>199.64</v>
      </c>
      <c r="D15554" s="53" t="s">
        <v>23344</v>
      </c>
      <c r="E15554" s="55" t="s">
        <v>23343</v>
      </c>
      <c r="F15554" s="53" t="s">
        <v>83</v>
      </c>
    </row>
    <row r="15555" spans="1:6" x14ac:dyDescent="0.2">
      <c r="A15555" s="202" t="s">
        <v>25102</v>
      </c>
      <c r="B15555" s="203">
        <v>197.54</v>
      </c>
      <c r="D15555" s="53" t="s">
        <v>23345</v>
      </c>
      <c r="E15555" s="55" t="s">
        <v>23346</v>
      </c>
      <c r="F15555" s="53" t="s">
        <v>83</v>
      </c>
    </row>
    <row r="15556" spans="1:6" x14ac:dyDescent="0.2">
      <c r="A15556" s="202" t="s">
        <v>25103</v>
      </c>
      <c r="B15556" s="203">
        <v>30.17</v>
      </c>
      <c r="D15556" s="53" t="s">
        <v>23347</v>
      </c>
      <c r="E15556" s="55" t="s">
        <v>23346</v>
      </c>
      <c r="F15556" s="53" t="s">
        <v>83</v>
      </c>
    </row>
    <row r="15557" spans="1:6" x14ac:dyDescent="0.2">
      <c r="A15557" s="202" t="s">
        <v>25105</v>
      </c>
      <c r="B15557" s="203">
        <v>29.48</v>
      </c>
      <c r="D15557" s="53" t="s">
        <v>23348</v>
      </c>
      <c r="E15557" s="55" t="s">
        <v>23349</v>
      </c>
      <c r="F15557" s="53" t="s">
        <v>83</v>
      </c>
    </row>
    <row r="15558" spans="1:6" x14ac:dyDescent="0.2">
      <c r="A15558" s="202" t="s">
        <v>25106</v>
      </c>
      <c r="B15558" s="203">
        <v>37.06</v>
      </c>
      <c r="D15558" s="53" t="s">
        <v>23350</v>
      </c>
      <c r="E15558" s="55" t="s">
        <v>23349</v>
      </c>
      <c r="F15558" s="53" t="s">
        <v>83</v>
      </c>
    </row>
    <row r="15559" spans="1:6" x14ac:dyDescent="0.2">
      <c r="A15559" s="202" t="s">
        <v>25108</v>
      </c>
      <c r="B15559" s="203">
        <v>36.22</v>
      </c>
      <c r="D15559" s="53" t="s">
        <v>23351</v>
      </c>
      <c r="E15559" s="55" t="s">
        <v>23352</v>
      </c>
      <c r="F15559" s="53" t="s">
        <v>83</v>
      </c>
    </row>
    <row r="15560" spans="1:6" x14ac:dyDescent="0.2">
      <c r="A15560" s="202" t="s">
        <v>25109</v>
      </c>
      <c r="B15560" s="203">
        <v>48.5</v>
      </c>
      <c r="D15560" s="53" t="s">
        <v>23353</v>
      </c>
      <c r="E15560" s="55" t="s">
        <v>23352</v>
      </c>
      <c r="F15560" s="53" t="s">
        <v>83</v>
      </c>
    </row>
    <row r="15561" spans="1:6" x14ac:dyDescent="0.2">
      <c r="A15561" s="202" t="s">
        <v>25111</v>
      </c>
      <c r="B15561" s="203">
        <v>47.54</v>
      </c>
      <c r="D15561" s="53" t="s">
        <v>23354</v>
      </c>
      <c r="E15561" s="55" t="s">
        <v>23355</v>
      </c>
      <c r="F15561" s="53" t="s">
        <v>83</v>
      </c>
    </row>
    <row r="15562" spans="1:6" x14ac:dyDescent="0.2">
      <c r="A15562" s="202" t="s">
        <v>25112</v>
      </c>
      <c r="B15562" s="203">
        <v>59.76</v>
      </c>
      <c r="D15562" s="53" t="s">
        <v>23356</v>
      </c>
      <c r="E15562" s="55" t="s">
        <v>23355</v>
      </c>
      <c r="F15562" s="53" t="s">
        <v>83</v>
      </c>
    </row>
    <row r="15563" spans="1:6" x14ac:dyDescent="0.2">
      <c r="A15563" s="202" t="s">
        <v>25114</v>
      </c>
      <c r="B15563" s="203">
        <v>58.68</v>
      </c>
      <c r="D15563" s="53" t="s">
        <v>23357</v>
      </c>
      <c r="E15563" s="55" t="s">
        <v>23358</v>
      </c>
      <c r="F15563" s="53" t="s">
        <v>83</v>
      </c>
    </row>
    <row r="15564" spans="1:6" x14ac:dyDescent="0.2">
      <c r="A15564" s="202" t="s">
        <v>25115</v>
      </c>
      <c r="B15564" s="203">
        <v>75.98</v>
      </c>
      <c r="D15564" s="53" t="s">
        <v>23359</v>
      </c>
      <c r="E15564" s="55" t="s">
        <v>23358</v>
      </c>
      <c r="F15564" s="53" t="s">
        <v>83</v>
      </c>
    </row>
    <row r="15565" spans="1:6" x14ac:dyDescent="0.2">
      <c r="A15565" s="202" t="s">
        <v>25117</v>
      </c>
      <c r="B15565" s="203">
        <v>74.72</v>
      </c>
      <c r="D15565" s="53" t="s">
        <v>23360</v>
      </c>
      <c r="E15565" s="55" t="s">
        <v>23361</v>
      </c>
      <c r="F15565" s="53" t="s">
        <v>83</v>
      </c>
    </row>
    <row r="15566" spans="1:6" x14ac:dyDescent="0.2">
      <c r="A15566" s="202" t="s">
        <v>25118</v>
      </c>
      <c r="B15566" s="203">
        <v>98.07</v>
      </c>
      <c r="D15566" s="53" t="s">
        <v>23362</v>
      </c>
      <c r="E15566" s="55" t="s">
        <v>23361</v>
      </c>
      <c r="F15566" s="53" t="s">
        <v>83</v>
      </c>
    </row>
    <row r="15567" spans="1:6" x14ac:dyDescent="0.2">
      <c r="A15567" s="202" t="s">
        <v>25120</v>
      </c>
      <c r="B15567" s="203">
        <v>96.57</v>
      </c>
      <c r="D15567" s="53" t="s">
        <v>23363</v>
      </c>
      <c r="E15567" s="55" t="s">
        <v>23364</v>
      </c>
      <c r="F15567" s="53" t="s">
        <v>83</v>
      </c>
    </row>
    <row r="15568" spans="1:6" x14ac:dyDescent="0.2">
      <c r="A15568" s="202" t="s">
        <v>25121</v>
      </c>
      <c r="B15568" s="203">
        <v>134.08000000000001</v>
      </c>
      <c r="D15568" s="53" t="s">
        <v>23365</v>
      </c>
      <c r="E15568" s="55" t="s">
        <v>23364</v>
      </c>
      <c r="F15568" s="53" t="s">
        <v>83</v>
      </c>
    </row>
    <row r="15569" spans="1:6" x14ac:dyDescent="0.2">
      <c r="A15569" s="202" t="s">
        <v>25123</v>
      </c>
      <c r="B15569" s="203">
        <v>132.4</v>
      </c>
      <c r="D15569" s="53" t="s">
        <v>23366</v>
      </c>
      <c r="E15569" s="55" t="s">
        <v>23367</v>
      </c>
      <c r="F15569" s="53" t="s">
        <v>83</v>
      </c>
    </row>
    <row r="15570" spans="1:6" x14ac:dyDescent="0.2">
      <c r="A15570" s="202" t="s">
        <v>25124</v>
      </c>
      <c r="B15570" s="203">
        <v>153.06</v>
      </c>
      <c r="D15570" s="53" t="s">
        <v>23368</v>
      </c>
      <c r="E15570" s="55" t="s">
        <v>23367</v>
      </c>
      <c r="F15570" s="53" t="s">
        <v>83</v>
      </c>
    </row>
    <row r="15571" spans="1:6" x14ac:dyDescent="0.2">
      <c r="A15571" s="202" t="s">
        <v>25126</v>
      </c>
      <c r="B15571" s="203">
        <v>151.27000000000001</v>
      </c>
      <c r="D15571" s="53" t="s">
        <v>23369</v>
      </c>
      <c r="E15571" s="55" t="s">
        <v>23370</v>
      </c>
      <c r="F15571" s="53" t="s">
        <v>201</v>
      </c>
    </row>
    <row r="15572" spans="1:6" x14ac:dyDescent="0.2">
      <c r="A15572" s="202" t="s">
        <v>25127</v>
      </c>
      <c r="B15572" s="203">
        <v>218.03</v>
      </c>
      <c r="D15572" s="53" t="s">
        <v>23371</v>
      </c>
      <c r="E15572" s="55" t="s">
        <v>23370</v>
      </c>
      <c r="F15572" s="53" t="s">
        <v>201</v>
      </c>
    </row>
    <row r="15573" spans="1:6" x14ac:dyDescent="0.2">
      <c r="A15573" s="202" t="s">
        <v>25129</v>
      </c>
      <c r="B15573" s="203">
        <v>215.93</v>
      </c>
      <c r="D15573" s="53" t="s">
        <v>23372</v>
      </c>
      <c r="E15573" s="55" t="s">
        <v>23373</v>
      </c>
      <c r="F15573" s="53" t="s">
        <v>201</v>
      </c>
    </row>
    <row r="15574" spans="1:6" x14ac:dyDescent="0.2">
      <c r="A15574" s="202" t="s">
        <v>35759</v>
      </c>
      <c r="B15574" s="203">
        <v>347.83</v>
      </c>
      <c r="D15574" s="53" t="s">
        <v>23374</v>
      </c>
      <c r="E15574" s="55" t="s">
        <v>23373</v>
      </c>
      <c r="F15574" s="53" t="s">
        <v>201</v>
      </c>
    </row>
    <row r="15575" spans="1:6" x14ac:dyDescent="0.2">
      <c r="A15575" s="202" t="s">
        <v>35760</v>
      </c>
      <c r="B15575" s="203">
        <v>345.55</v>
      </c>
      <c r="D15575" s="53" t="s">
        <v>23375</v>
      </c>
      <c r="E15575" s="55" t="s">
        <v>23376</v>
      </c>
      <c r="F15575" s="53" t="s">
        <v>201</v>
      </c>
    </row>
    <row r="15576" spans="1:6" x14ac:dyDescent="0.2">
      <c r="A15576" s="202" t="s">
        <v>35761</v>
      </c>
      <c r="B15576" s="203">
        <v>376.68</v>
      </c>
      <c r="D15576" s="53" t="s">
        <v>23377</v>
      </c>
      <c r="E15576" s="55" t="s">
        <v>23376</v>
      </c>
      <c r="F15576" s="53" t="s">
        <v>201</v>
      </c>
    </row>
    <row r="15577" spans="1:6" x14ac:dyDescent="0.2">
      <c r="A15577" s="202" t="s">
        <v>35762</v>
      </c>
      <c r="B15577" s="203">
        <v>374.28</v>
      </c>
      <c r="D15577" s="53" t="s">
        <v>23378</v>
      </c>
      <c r="E15577" s="55" t="s">
        <v>23379</v>
      </c>
      <c r="F15577" s="53" t="s">
        <v>201</v>
      </c>
    </row>
    <row r="15578" spans="1:6" x14ac:dyDescent="0.2">
      <c r="A15578" s="202" t="s">
        <v>35763</v>
      </c>
      <c r="B15578" s="203">
        <v>317.76</v>
      </c>
      <c r="D15578" s="53" t="s">
        <v>23380</v>
      </c>
      <c r="E15578" s="55" t="s">
        <v>23379</v>
      </c>
      <c r="F15578" s="53" t="s">
        <v>201</v>
      </c>
    </row>
    <row r="15579" spans="1:6" x14ac:dyDescent="0.2">
      <c r="A15579" s="202" t="s">
        <v>35764</v>
      </c>
      <c r="B15579" s="203">
        <v>315.48</v>
      </c>
      <c r="D15579" s="53" t="s">
        <v>23381</v>
      </c>
      <c r="E15579" s="55" t="s">
        <v>23382</v>
      </c>
      <c r="F15579" s="53" t="s">
        <v>201</v>
      </c>
    </row>
    <row r="15580" spans="1:6" x14ac:dyDescent="0.2">
      <c r="A15580" s="202" t="s">
        <v>35765</v>
      </c>
      <c r="B15580" s="203">
        <v>344.07</v>
      </c>
      <c r="D15580" s="53" t="s">
        <v>23383</v>
      </c>
      <c r="E15580" s="55" t="s">
        <v>23382</v>
      </c>
      <c r="F15580" s="53" t="s">
        <v>201</v>
      </c>
    </row>
    <row r="15581" spans="1:6" x14ac:dyDescent="0.2">
      <c r="A15581" s="202" t="s">
        <v>35766</v>
      </c>
      <c r="B15581" s="203">
        <v>341.67</v>
      </c>
      <c r="D15581" s="53" t="s">
        <v>23384</v>
      </c>
      <c r="E15581" s="55" t="s">
        <v>23385</v>
      </c>
      <c r="F15581" s="53" t="s">
        <v>201</v>
      </c>
    </row>
    <row r="15582" spans="1:6" x14ac:dyDescent="0.2">
      <c r="A15582" s="202" t="s">
        <v>25130</v>
      </c>
      <c r="B15582" s="203">
        <v>14.92</v>
      </c>
      <c r="D15582" s="53" t="s">
        <v>23386</v>
      </c>
      <c r="E15582" s="55" t="s">
        <v>23385</v>
      </c>
      <c r="F15582" s="53" t="s">
        <v>201</v>
      </c>
    </row>
    <row r="15583" spans="1:6" x14ac:dyDescent="0.2">
      <c r="A15583" s="202" t="s">
        <v>25132</v>
      </c>
      <c r="B15583" s="203">
        <v>14.08</v>
      </c>
      <c r="D15583" s="53" t="s">
        <v>23387</v>
      </c>
      <c r="E15583" s="55" t="s">
        <v>23388</v>
      </c>
      <c r="F15583" s="53" t="s">
        <v>201</v>
      </c>
    </row>
    <row r="15584" spans="1:6" x14ac:dyDescent="0.2">
      <c r="A15584" s="202" t="s">
        <v>25133</v>
      </c>
      <c r="B15584" s="203">
        <v>17.920000000000002</v>
      </c>
      <c r="D15584" s="53" t="s">
        <v>23389</v>
      </c>
      <c r="E15584" s="55" t="s">
        <v>23388</v>
      </c>
      <c r="F15584" s="53" t="s">
        <v>201</v>
      </c>
    </row>
    <row r="15585" spans="1:6" x14ac:dyDescent="0.2">
      <c r="A15585" s="202" t="s">
        <v>25135</v>
      </c>
      <c r="B15585" s="203">
        <v>16.96</v>
      </c>
      <c r="D15585" s="53" t="s">
        <v>23390</v>
      </c>
      <c r="E15585" s="55" t="s">
        <v>23391</v>
      </c>
      <c r="F15585" s="53" t="s">
        <v>201</v>
      </c>
    </row>
    <row r="15586" spans="1:6" x14ac:dyDescent="0.2">
      <c r="A15586" s="202" t="s">
        <v>25136</v>
      </c>
      <c r="B15586" s="203">
        <v>21.6</v>
      </c>
      <c r="D15586" s="53" t="s">
        <v>23392</v>
      </c>
      <c r="E15586" s="55" t="s">
        <v>23391</v>
      </c>
      <c r="F15586" s="53" t="s">
        <v>201</v>
      </c>
    </row>
    <row r="15587" spans="1:6" x14ac:dyDescent="0.2">
      <c r="A15587" s="202" t="s">
        <v>25138</v>
      </c>
      <c r="B15587" s="203">
        <v>20.52</v>
      </c>
      <c r="D15587" s="53" t="s">
        <v>23393</v>
      </c>
      <c r="E15587" s="55" t="s">
        <v>23394</v>
      </c>
      <c r="F15587" s="53" t="s">
        <v>201</v>
      </c>
    </row>
    <row r="15588" spans="1:6" x14ac:dyDescent="0.2">
      <c r="A15588" s="202" t="s">
        <v>25139</v>
      </c>
      <c r="B15588" s="203">
        <v>24.91</v>
      </c>
      <c r="D15588" s="53" t="s">
        <v>23395</v>
      </c>
      <c r="E15588" s="55" t="s">
        <v>23394</v>
      </c>
      <c r="F15588" s="53" t="s">
        <v>201</v>
      </c>
    </row>
    <row r="15589" spans="1:6" x14ac:dyDescent="0.2">
      <c r="A15589" s="202" t="s">
        <v>25141</v>
      </c>
      <c r="B15589" s="203">
        <v>23.65</v>
      </c>
      <c r="D15589" s="53" t="s">
        <v>23396</v>
      </c>
      <c r="E15589" s="55" t="s">
        <v>23397</v>
      </c>
      <c r="F15589" s="53" t="s">
        <v>201</v>
      </c>
    </row>
    <row r="15590" spans="1:6" x14ac:dyDescent="0.2">
      <c r="A15590" s="202" t="s">
        <v>25142</v>
      </c>
      <c r="B15590" s="203">
        <v>30.39</v>
      </c>
      <c r="D15590" s="53" t="s">
        <v>23398</v>
      </c>
      <c r="E15590" s="55" t="s">
        <v>23397</v>
      </c>
      <c r="F15590" s="53" t="s">
        <v>201</v>
      </c>
    </row>
    <row r="15591" spans="1:6" x14ac:dyDescent="0.2">
      <c r="A15591" s="202" t="s">
        <v>25144</v>
      </c>
      <c r="B15591" s="203">
        <v>28.9</v>
      </c>
      <c r="D15591" s="53" t="s">
        <v>23399</v>
      </c>
      <c r="E15591" s="55" t="s">
        <v>23400</v>
      </c>
      <c r="F15591" s="53" t="s">
        <v>201</v>
      </c>
    </row>
    <row r="15592" spans="1:6" x14ac:dyDescent="0.2">
      <c r="A15592" s="202" t="s">
        <v>25145</v>
      </c>
      <c r="B15592" s="203">
        <v>52.28</v>
      </c>
      <c r="D15592" s="53" t="s">
        <v>23401</v>
      </c>
      <c r="E15592" s="55" t="s">
        <v>23400</v>
      </c>
      <c r="F15592" s="53" t="s">
        <v>201</v>
      </c>
    </row>
    <row r="15593" spans="1:6" x14ac:dyDescent="0.2">
      <c r="A15593" s="202" t="s">
        <v>25147</v>
      </c>
      <c r="B15593" s="203">
        <v>50.6</v>
      </c>
      <c r="D15593" s="53" t="s">
        <v>23402</v>
      </c>
      <c r="E15593" s="55" t="s">
        <v>23403</v>
      </c>
      <c r="F15593" s="53" t="s">
        <v>201</v>
      </c>
    </row>
    <row r="15594" spans="1:6" x14ac:dyDescent="0.2">
      <c r="A15594" s="202" t="s">
        <v>25148</v>
      </c>
      <c r="B15594" s="203">
        <v>64.12</v>
      </c>
      <c r="D15594" s="53" t="s">
        <v>23404</v>
      </c>
      <c r="E15594" s="55" t="s">
        <v>23403</v>
      </c>
      <c r="F15594" s="53" t="s">
        <v>201</v>
      </c>
    </row>
    <row r="15595" spans="1:6" x14ac:dyDescent="0.2">
      <c r="A15595" s="202" t="s">
        <v>25150</v>
      </c>
      <c r="B15595" s="203">
        <v>62.33</v>
      </c>
      <c r="D15595" s="53" t="s">
        <v>23405</v>
      </c>
      <c r="E15595" s="55" t="s">
        <v>23406</v>
      </c>
      <c r="F15595" s="53" t="s">
        <v>201</v>
      </c>
    </row>
    <row r="15596" spans="1:6" x14ac:dyDescent="0.2">
      <c r="A15596" s="202" t="s">
        <v>25151</v>
      </c>
      <c r="B15596" s="203">
        <v>84.38</v>
      </c>
      <c r="D15596" s="53" t="s">
        <v>23407</v>
      </c>
      <c r="E15596" s="55" t="s">
        <v>23406</v>
      </c>
      <c r="F15596" s="53" t="s">
        <v>201</v>
      </c>
    </row>
    <row r="15597" spans="1:6" x14ac:dyDescent="0.2">
      <c r="A15597" s="202" t="s">
        <v>25153</v>
      </c>
      <c r="B15597" s="203">
        <v>82.28</v>
      </c>
      <c r="D15597" s="53" t="s">
        <v>23408</v>
      </c>
      <c r="E15597" s="55" t="s">
        <v>23409</v>
      </c>
      <c r="F15597" s="53" t="s">
        <v>201</v>
      </c>
    </row>
    <row r="15598" spans="1:6" x14ac:dyDescent="0.2">
      <c r="A15598" s="202" t="s">
        <v>25154</v>
      </c>
      <c r="B15598" s="203">
        <v>15.78</v>
      </c>
      <c r="D15598" s="53" t="s">
        <v>23410</v>
      </c>
      <c r="E15598" s="55" t="s">
        <v>23409</v>
      </c>
      <c r="F15598" s="53" t="s">
        <v>201</v>
      </c>
    </row>
    <row r="15599" spans="1:6" x14ac:dyDescent="0.2">
      <c r="A15599" s="202" t="s">
        <v>25156</v>
      </c>
      <c r="B15599" s="203">
        <v>14.94</v>
      </c>
      <c r="D15599" s="53" t="s">
        <v>23411</v>
      </c>
      <c r="E15599" s="55" t="s">
        <v>23412</v>
      </c>
      <c r="F15599" s="53" t="s">
        <v>201</v>
      </c>
    </row>
    <row r="15600" spans="1:6" x14ac:dyDescent="0.2">
      <c r="A15600" s="202" t="s">
        <v>25157</v>
      </c>
      <c r="B15600" s="203">
        <v>18.989999999999998</v>
      </c>
      <c r="D15600" s="53" t="s">
        <v>23413</v>
      </c>
      <c r="E15600" s="55" t="s">
        <v>23412</v>
      </c>
      <c r="F15600" s="53" t="s">
        <v>201</v>
      </c>
    </row>
    <row r="15601" spans="1:6" x14ac:dyDescent="0.2">
      <c r="A15601" s="202" t="s">
        <v>25159</v>
      </c>
      <c r="B15601" s="203">
        <v>18.03</v>
      </c>
      <c r="D15601" s="53" t="s">
        <v>23414</v>
      </c>
      <c r="E15601" s="55" t="s">
        <v>23415</v>
      </c>
      <c r="F15601" s="53" t="s">
        <v>201</v>
      </c>
    </row>
    <row r="15602" spans="1:6" x14ac:dyDescent="0.2">
      <c r="A15602" s="202" t="s">
        <v>25160</v>
      </c>
      <c r="B15602" s="203">
        <v>22.95</v>
      </c>
      <c r="D15602" s="53" t="s">
        <v>23416</v>
      </c>
      <c r="E15602" s="55" t="s">
        <v>23415</v>
      </c>
      <c r="F15602" s="53" t="s">
        <v>201</v>
      </c>
    </row>
    <row r="15603" spans="1:6" x14ac:dyDescent="0.2">
      <c r="A15603" s="202" t="s">
        <v>25162</v>
      </c>
      <c r="B15603" s="203">
        <v>21.87</v>
      </c>
      <c r="D15603" s="53" t="s">
        <v>23417</v>
      </c>
      <c r="E15603" s="55" t="s">
        <v>23418</v>
      </c>
      <c r="F15603" s="53" t="s">
        <v>201</v>
      </c>
    </row>
    <row r="15604" spans="1:6" x14ac:dyDescent="0.2">
      <c r="A15604" s="202" t="s">
        <v>25163</v>
      </c>
      <c r="B15604" s="203">
        <v>26.46</v>
      </c>
      <c r="D15604" s="53" t="s">
        <v>23419</v>
      </c>
      <c r="E15604" s="55" t="s">
        <v>23418</v>
      </c>
      <c r="F15604" s="53" t="s">
        <v>201</v>
      </c>
    </row>
    <row r="15605" spans="1:6" x14ac:dyDescent="0.2">
      <c r="A15605" s="202" t="s">
        <v>25165</v>
      </c>
      <c r="B15605" s="203">
        <v>25.2</v>
      </c>
      <c r="D15605" s="53" t="s">
        <v>23420</v>
      </c>
      <c r="E15605" s="55" t="s">
        <v>23421</v>
      </c>
      <c r="F15605" s="53" t="s">
        <v>201</v>
      </c>
    </row>
    <row r="15606" spans="1:6" x14ac:dyDescent="0.2">
      <c r="A15606" s="202" t="s">
        <v>25166</v>
      </c>
      <c r="B15606" s="203">
        <v>32.31</v>
      </c>
      <c r="D15606" s="53" t="s">
        <v>23422</v>
      </c>
      <c r="E15606" s="55" t="s">
        <v>23421</v>
      </c>
      <c r="F15606" s="53" t="s">
        <v>201</v>
      </c>
    </row>
    <row r="15607" spans="1:6" x14ac:dyDescent="0.2">
      <c r="A15607" s="202" t="s">
        <v>25168</v>
      </c>
      <c r="B15607" s="203">
        <v>30.81</v>
      </c>
      <c r="D15607" s="53" t="s">
        <v>23423</v>
      </c>
      <c r="E15607" s="55" t="s">
        <v>23424</v>
      </c>
      <c r="F15607" s="53" t="s">
        <v>201</v>
      </c>
    </row>
    <row r="15608" spans="1:6" x14ac:dyDescent="0.2">
      <c r="A15608" s="202" t="s">
        <v>25169</v>
      </c>
      <c r="B15608" s="203">
        <v>56.25</v>
      </c>
      <c r="D15608" s="53" t="s">
        <v>23425</v>
      </c>
      <c r="E15608" s="55" t="s">
        <v>23424</v>
      </c>
      <c r="F15608" s="53" t="s">
        <v>201</v>
      </c>
    </row>
    <row r="15609" spans="1:6" x14ac:dyDescent="0.2">
      <c r="A15609" s="202" t="s">
        <v>25171</v>
      </c>
      <c r="B15609" s="203">
        <v>54.57</v>
      </c>
      <c r="D15609" s="53" t="s">
        <v>23426</v>
      </c>
      <c r="E15609" s="55" t="s">
        <v>23427</v>
      </c>
      <c r="F15609" s="53" t="s">
        <v>201</v>
      </c>
    </row>
    <row r="15610" spans="1:6" x14ac:dyDescent="0.2">
      <c r="A15610" s="202" t="s">
        <v>25172</v>
      </c>
      <c r="B15610" s="203">
        <v>69.19</v>
      </c>
      <c r="D15610" s="53" t="s">
        <v>23428</v>
      </c>
      <c r="E15610" s="55" t="s">
        <v>23427</v>
      </c>
      <c r="F15610" s="53" t="s">
        <v>201</v>
      </c>
    </row>
    <row r="15611" spans="1:6" x14ac:dyDescent="0.2">
      <c r="A15611" s="202" t="s">
        <v>25174</v>
      </c>
      <c r="B15611" s="203">
        <v>67.39</v>
      </c>
      <c r="D15611" s="53" t="s">
        <v>23429</v>
      </c>
      <c r="E15611" s="55" t="s">
        <v>23430</v>
      </c>
      <c r="F15611" s="53" t="s">
        <v>201</v>
      </c>
    </row>
    <row r="15612" spans="1:6" x14ac:dyDescent="0.2">
      <c r="A15612" s="202" t="s">
        <v>25175</v>
      </c>
      <c r="B15612" s="203">
        <v>91.24</v>
      </c>
      <c r="D15612" s="53" t="s">
        <v>23431</v>
      </c>
      <c r="E15612" s="55" t="s">
        <v>23430</v>
      </c>
      <c r="F15612" s="53" t="s">
        <v>201</v>
      </c>
    </row>
    <row r="15613" spans="1:6" x14ac:dyDescent="0.2">
      <c r="A15613" s="202" t="s">
        <v>25177</v>
      </c>
      <c r="B15613" s="203">
        <v>89.14</v>
      </c>
      <c r="D15613" s="53" t="s">
        <v>23432</v>
      </c>
      <c r="E15613" s="55" t="s">
        <v>23433</v>
      </c>
      <c r="F15613" s="53" t="s">
        <v>201</v>
      </c>
    </row>
    <row r="15614" spans="1:6" x14ac:dyDescent="0.2">
      <c r="A15614" s="202" t="s">
        <v>25178</v>
      </c>
      <c r="B15614" s="203">
        <v>29.34</v>
      </c>
      <c r="D15614" s="53" t="s">
        <v>23434</v>
      </c>
      <c r="E15614" s="55" t="s">
        <v>23433</v>
      </c>
      <c r="F15614" s="53" t="s">
        <v>201</v>
      </c>
    </row>
    <row r="15615" spans="1:6" x14ac:dyDescent="0.2">
      <c r="A15615" s="202" t="s">
        <v>25180</v>
      </c>
      <c r="B15615" s="203">
        <v>28.65</v>
      </c>
      <c r="D15615" s="53" t="s">
        <v>23435</v>
      </c>
      <c r="E15615" s="55" t="s">
        <v>23436</v>
      </c>
      <c r="F15615" s="53" t="s">
        <v>201</v>
      </c>
    </row>
    <row r="15616" spans="1:6" x14ac:dyDescent="0.2">
      <c r="A15616" s="202" t="s">
        <v>25181</v>
      </c>
      <c r="B15616" s="203">
        <v>32.1</v>
      </c>
      <c r="D15616" s="53" t="s">
        <v>23437</v>
      </c>
      <c r="E15616" s="55" t="s">
        <v>23436</v>
      </c>
      <c r="F15616" s="53" t="s">
        <v>201</v>
      </c>
    </row>
    <row r="15617" spans="1:6" x14ac:dyDescent="0.2">
      <c r="A15617" s="202" t="s">
        <v>25183</v>
      </c>
      <c r="B15617" s="203">
        <v>31.26</v>
      </c>
      <c r="D15617" s="53" t="s">
        <v>23438</v>
      </c>
      <c r="E15617" s="55" t="s">
        <v>23439</v>
      </c>
      <c r="F15617" s="53" t="s">
        <v>201</v>
      </c>
    </row>
    <row r="15618" spans="1:6" x14ac:dyDescent="0.2">
      <c r="A15618" s="202" t="s">
        <v>25184</v>
      </c>
      <c r="B15618" s="203">
        <v>50.44</v>
      </c>
      <c r="D15618" s="53" t="s">
        <v>23440</v>
      </c>
      <c r="E15618" s="55" t="s">
        <v>23439</v>
      </c>
      <c r="F15618" s="53" t="s">
        <v>201</v>
      </c>
    </row>
    <row r="15619" spans="1:6" x14ac:dyDescent="0.2">
      <c r="A15619" s="202" t="s">
        <v>25186</v>
      </c>
      <c r="B15619" s="203">
        <v>49.49</v>
      </c>
      <c r="D15619" s="53" t="s">
        <v>23441</v>
      </c>
      <c r="E15619" s="55" t="s">
        <v>23442</v>
      </c>
      <c r="F15619" s="53" t="s">
        <v>201</v>
      </c>
    </row>
    <row r="15620" spans="1:6" x14ac:dyDescent="0.2">
      <c r="A15620" s="202" t="s">
        <v>25187</v>
      </c>
      <c r="B15620" s="203">
        <v>72.27</v>
      </c>
      <c r="D15620" s="53" t="s">
        <v>23443</v>
      </c>
      <c r="E15620" s="55" t="s">
        <v>23442</v>
      </c>
      <c r="F15620" s="53" t="s">
        <v>201</v>
      </c>
    </row>
    <row r="15621" spans="1:6" x14ac:dyDescent="0.2">
      <c r="A15621" s="202" t="s">
        <v>25189</v>
      </c>
      <c r="B15621" s="203">
        <v>71.19</v>
      </c>
      <c r="D15621" s="53" t="s">
        <v>23444</v>
      </c>
      <c r="E15621" s="55" t="s">
        <v>23445</v>
      </c>
      <c r="F15621" s="53" t="s">
        <v>201</v>
      </c>
    </row>
    <row r="15622" spans="1:6" x14ac:dyDescent="0.2">
      <c r="A15622" s="202" t="s">
        <v>25190</v>
      </c>
      <c r="B15622" s="203">
        <v>78.7</v>
      </c>
      <c r="D15622" s="53" t="s">
        <v>23446</v>
      </c>
      <c r="E15622" s="55" t="s">
        <v>23445</v>
      </c>
      <c r="F15622" s="53" t="s">
        <v>201</v>
      </c>
    </row>
    <row r="15623" spans="1:6" x14ac:dyDescent="0.2">
      <c r="A15623" s="202" t="s">
        <v>25192</v>
      </c>
      <c r="B15623" s="203">
        <v>77.45</v>
      </c>
      <c r="D15623" s="53" t="s">
        <v>23447</v>
      </c>
      <c r="E15623" s="55" t="s">
        <v>23448</v>
      </c>
      <c r="F15623" s="53" t="s">
        <v>201</v>
      </c>
    </row>
    <row r="15624" spans="1:6" x14ac:dyDescent="0.2">
      <c r="A15624" s="202" t="s">
        <v>25193</v>
      </c>
      <c r="B15624" s="203">
        <v>92.34</v>
      </c>
      <c r="D15624" s="53" t="s">
        <v>23449</v>
      </c>
      <c r="E15624" s="55" t="s">
        <v>23448</v>
      </c>
      <c r="F15624" s="53" t="s">
        <v>201</v>
      </c>
    </row>
    <row r="15625" spans="1:6" x14ac:dyDescent="0.2">
      <c r="A15625" s="202" t="s">
        <v>25195</v>
      </c>
      <c r="B15625" s="203">
        <v>90.85</v>
      </c>
      <c r="D15625" s="53" t="s">
        <v>23450</v>
      </c>
      <c r="E15625" s="55" t="s">
        <v>23451</v>
      </c>
      <c r="F15625" s="53" t="s">
        <v>201</v>
      </c>
    </row>
    <row r="15626" spans="1:6" x14ac:dyDescent="0.2">
      <c r="A15626" s="202" t="s">
        <v>25196</v>
      </c>
      <c r="B15626" s="203">
        <v>115.96</v>
      </c>
      <c r="D15626" s="53" t="s">
        <v>23452</v>
      </c>
      <c r="E15626" s="55" t="s">
        <v>23451</v>
      </c>
      <c r="F15626" s="53" t="s">
        <v>201</v>
      </c>
    </row>
    <row r="15627" spans="1:6" x14ac:dyDescent="0.2">
      <c r="A15627" s="202" t="s">
        <v>25198</v>
      </c>
      <c r="B15627" s="203">
        <v>114.34</v>
      </c>
      <c r="D15627" s="53" t="s">
        <v>23453</v>
      </c>
      <c r="E15627" s="55" t="s">
        <v>23454</v>
      </c>
      <c r="F15627" s="53" t="s">
        <v>201</v>
      </c>
    </row>
    <row r="15628" spans="1:6" x14ac:dyDescent="0.2">
      <c r="A15628" s="202" t="s">
        <v>25199</v>
      </c>
      <c r="B15628" s="203">
        <v>164.17</v>
      </c>
      <c r="D15628" s="53" t="s">
        <v>23455</v>
      </c>
      <c r="E15628" s="55" t="s">
        <v>23454</v>
      </c>
      <c r="F15628" s="53" t="s">
        <v>201</v>
      </c>
    </row>
    <row r="15629" spans="1:6" x14ac:dyDescent="0.2">
      <c r="A15629" s="202" t="s">
        <v>25201</v>
      </c>
      <c r="B15629" s="203">
        <v>162.37</v>
      </c>
      <c r="D15629" s="53" t="s">
        <v>23456</v>
      </c>
      <c r="E15629" s="55" t="s">
        <v>23457</v>
      </c>
      <c r="F15629" s="53" t="s">
        <v>201</v>
      </c>
    </row>
    <row r="15630" spans="1:6" x14ac:dyDescent="0.2">
      <c r="A15630" s="202" t="s">
        <v>25202</v>
      </c>
      <c r="B15630" s="203">
        <v>31.75</v>
      </c>
      <c r="D15630" s="53" t="s">
        <v>23458</v>
      </c>
      <c r="E15630" s="55" t="s">
        <v>23457</v>
      </c>
      <c r="F15630" s="53" t="s">
        <v>201</v>
      </c>
    </row>
    <row r="15631" spans="1:6" x14ac:dyDescent="0.2">
      <c r="A15631" s="202" t="s">
        <v>25204</v>
      </c>
      <c r="B15631" s="203">
        <v>31.06</v>
      </c>
      <c r="D15631" s="53" t="s">
        <v>23459</v>
      </c>
      <c r="E15631" s="55" t="s">
        <v>23460</v>
      </c>
      <c r="F15631" s="53" t="s">
        <v>201</v>
      </c>
    </row>
    <row r="15632" spans="1:6" x14ac:dyDescent="0.2">
      <c r="A15632" s="202" t="s">
        <v>25205</v>
      </c>
      <c r="B15632" s="203">
        <v>34.68</v>
      </c>
      <c r="D15632" s="53" t="s">
        <v>23461</v>
      </c>
      <c r="E15632" s="55" t="s">
        <v>23460</v>
      </c>
      <c r="F15632" s="53" t="s">
        <v>201</v>
      </c>
    </row>
    <row r="15633" spans="1:6" x14ac:dyDescent="0.2">
      <c r="A15633" s="202" t="s">
        <v>25207</v>
      </c>
      <c r="B15633" s="203">
        <v>33.840000000000003</v>
      </c>
      <c r="D15633" s="53" t="s">
        <v>23462</v>
      </c>
      <c r="E15633" s="55" t="s">
        <v>23463</v>
      </c>
      <c r="F15633" s="53" t="s">
        <v>201</v>
      </c>
    </row>
    <row r="15634" spans="1:6" x14ac:dyDescent="0.2">
      <c r="A15634" s="202" t="s">
        <v>25208</v>
      </c>
      <c r="B15634" s="203">
        <v>54.77</v>
      </c>
      <c r="D15634" s="53" t="s">
        <v>23464</v>
      </c>
      <c r="E15634" s="55" t="s">
        <v>23463</v>
      </c>
      <c r="F15634" s="53" t="s">
        <v>201</v>
      </c>
    </row>
    <row r="15635" spans="1:6" x14ac:dyDescent="0.2">
      <c r="A15635" s="202" t="s">
        <v>25210</v>
      </c>
      <c r="B15635" s="203">
        <v>53.81</v>
      </c>
      <c r="D15635" s="53" t="s">
        <v>23465</v>
      </c>
      <c r="E15635" s="55" t="s">
        <v>23466</v>
      </c>
      <c r="F15635" s="53" t="s">
        <v>201</v>
      </c>
    </row>
    <row r="15636" spans="1:6" x14ac:dyDescent="0.2">
      <c r="A15636" s="202" t="s">
        <v>25211</v>
      </c>
      <c r="B15636" s="203">
        <v>78.69</v>
      </c>
      <c r="D15636" s="53" t="s">
        <v>23467</v>
      </c>
      <c r="E15636" s="55" t="s">
        <v>23466</v>
      </c>
      <c r="F15636" s="53" t="s">
        <v>201</v>
      </c>
    </row>
    <row r="15637" spans="1:6" x14ac:dyDescent="0.2">
      <c r="A15637" s="202" t="s">
        <v>25213</v>
      </c>
      <c r="B15637" s="203">
        <v>77.61</v>
      </c>
      <c r="D15637" s="53" t="s">
        <v>23468</v>
      </c>
      <c r="E15637" s="55" t="s">
        <v>23469</v>
      </c>
      <c r="F15637" s="53" t="s">
        <v>201</v>
      </c>
    </row>
    <row r="15638" spans="1:6" x14ac:dyDescent="0.2">
      <c r="A15638" s="202" t="s">
        <v>25214</v>
      </c>
      <c r="B15638" s="203">
        <v>85.63</v>
      </c>
      <c r="D15638" s="53" t="s">
        <v>23470</v>
      </c>
      <c r="E15638" s="55" t="s">
        <v>23469</v>
      </c>
      <c r="F15638" s="53" t="s">
        <v>201</v>
      </c>
    </row>
    <row r="15639" spans="1:6" x14ac:dyDescent="0.2">
      <c r="A15639" s="202" t="s">
        <v>25216</v>
      </c>
      <c r="B15639" s="203">
        <v>84.37</v>
      </c>
      <c r="D15639" s="53" t="s">
        <v>23471</v>
      </c>
      <c r="E15639" s="55" t="s">
        <v>23472</v>
      </c>
      <c r="F15639" s="53" t="s">
        <v>201</v>
      </c>
    </row>
    <row r="15640" spans="1:6" x14ac:dyDescent="0.2">
      <c r="A15640" s="202" t="s">
        <v>25217</v>
      </c>
      <c r="B15640" s="203">
        <v>100.45</v>
      </c>
      <c r="D15640" s="53" t="s">
        <v>23473</v>
      </c>
      <c r="E15640" s="55" t="s">
        <v>23472</v>
      </c>
      <c r="F15640" s="53" t="s">
        <v>201</v>
      </c>
    </row>
    <row r="15641" spans="1:6" x14ac:dyDescent="0.2">
      <c r="A15641" s="202" t="s">
        <v>25219</v>
      </c>
      <c r="B15641" s="203">
        <v>98.96</v>
      </c>
      <c r="D15641" s="53" t="s">
        <v>23474</v>
      </c>
      <c r="E15641" s="55" t="s">
        <v>23475</v>
      </c>
      <c r="F15641" s="53" t="s">
        <v>201</v>
      </c>
    </row>
    <row r="15642" spans="1:6" x14ac:dyDescent="0.2">
      <c r="A15642" s="202" t="s">
        <v>25220</v>
      </c>
      <c r="B15642" s="203">
        <v>126.34</v>
      </c>
      <c r="D15642" s="53" t="s">
        <v>23476</v>
      </c>
      <c r="E15642" s="55" t="s">
        <v>23475</v>
      </c>
      <c r="F15642" s="53" t="s">
        <v>201</v>
      </c>
    </row>
    <row r="15643" spans="1:6" x14ac:dyDescent="0.2">
      <c r="A15643" s="202" t="s">
        <v>25222</v>
      </c>
      <c r="B15643" s="203">
        <v>124.72</v>
      </c>
      <c r="D15643" s="53" t="s">
        <v>23477</v>
      </c>
      <c r="E15643" s="55" t="s">
        <v>23478</v>
      </c>
      <c r="F15643" s="53" t="s">
        <v>201</v>
      </c>
    </row>
    <row r="15644" spans="1:6" x14ac:dyDescent="0.2">
      <c r="A15644" s="202" t="s">
        <v>25223</v>
      </c>
      <c r="B15644" s="203">
        <v>179.24</v>
      </c>
      <c r="D15644" s="53" t="s">
        <v>23479</v>
      </c>
      <c r="E15644" s="55" t="s">
        <v>23478</v>
      </c>
      <c r="F15644" s="53" t="s">
        <v>201</v>
      </c>
    </row>
    <row r="15645" spans="1:6" x14ac:dyDescent="0.2">
      <c r="A15645" s="202" t="s">
        <v>25225</v>
      </c>
      <c r="B15645" s="203">
        <v>177.44</v>
      </c>
      <c r="D15645" s="53" t="s">
        <v>23480</v>
      </c>
      <c r="E15645" s="55" t="s">
        <v>23481</v>
      </c>
      <c r="F15645" s="53" t="s">
        <v>201</v>
      </c>
    </row>
    <row r="15646" spans="1:6" x14ac:dyDescent="0.2">
      <c r="A15646" s="202" t="s">
        <v>25226</v>
      </c>
      <c r="B15646" s="203">
        <v>16.53</v>
      </c>
      <c r="D15646" s="53" t="s">
        <v>23482</v>
      </c>
      <c r="E15646" s="55" t="s">
        <v>23481</v>
      </c>
      <c r="F15646" s="53" t="s">
        <v>201</v>
      </c>
    </row>
    <row r="15647" spans="1:6" x14ac:dyDescent="0.2">
      <c r="A15647" s="202" t="s">
        <v>25228</v>
      </c>
      <c r="B15647" s="203">
        <v>15.69</v>
      </c>
      <c r="D15647" s="53" t="s">
        <v>23483</v>
      </c>
      <c r="E15647" s="55" t="s">
        <v>23484</v>
      </c>
      <c r="F15647" s="53" t="s">
        <v>201</v>
      </c>
    </row>
    <row r="15648" spans="1:6" x14ac:dyDescent="0.2">
      <c r="A15648" s="202" t="s">
        <v>25229</v>
      </c>
      <c r="B15648" s="203">
        <v>22.05</v>
      </c>
      <c r="D15648" s="53" t="s">
        <v>23485</v>
      </c>
      <c r="E15648" s="55" t="s">
        <v>23484</v>
      </c>
      <c r="F15648" s="53" t="s">
        <v>201</v>
      </c>
    </row>
    <row r="15649" spans="1:6" x14ac:dyDescent="0.2">
      <c r="A15649" s="202" t="s">
        <v>25231</v>
      </c>
      <c r="B15649" s="203">
        <v>21.15</v>
      </c>
      <c r="D15649" s="53" t="s">
        <v>23486</v>
      </c>
      <c r="E15649" s="55" t="s">
        <v>23487</v>
      </c>
      <c r="F15649" s="53" t="s">
        <v>201</v>
      </c>
    </row>
    <row r="15650" spans="1:6" x14ac:dyDescent="0.2">
      <c r="A15650" s="202" t="s">
        <v>25232</v>
      </c>
      <c r="B15650" s="203">
        <v>33.200000000000003</v>
      </c>
      <c r="D15650" s="53" t="s">
        <v>23488</v>
      </c>
      <c r="E15650" s="55" t="s">
        <v>23487</v>
      </c>
      <c r="F15650" s="53" t="s">
        <v>201</v>
      </c>
    </row>
    <row r="15651" spans="1:6" x14ac:dyDescent="0.2">
      <c r="A15651" s="202" t="s">
        <v>25234</v>
      </c>
      <c r="B15651" s="203">
        <v>32.24</v>
      </c>
      <c r="D15651" s="53" t="s">
        <v>23489</v>
      </c>
      <c r="E15651" s="55" t="s">
        <v>23490</v>
      </c>
      <c r="F15651" s="53" t="s">
        <v>201</v>
      </c>
    </row>
    <row r="15652" spans="1:6" x14ac:dyDescent="0.2">
      <c r="A15652" s="202" t="s">
        <v>25235</v>
      </c>
      <c r="B15652" s="203">
        <v>13.24</v>
      </c>
      <c r="D15652" s="53" t="s">
        <v>23491</v>
      </c>
      <c r="E15652" s="55" t="s">
        <v>23490</v>
      </c>
      <c r="F15652" s="53" t="s">
        <v>201</v>
      </c>
    </row>
    <row r="15653" spans="1:6" x14ac:dyDescent="0.2">
      <c r="A15653" s="202" t="s">
        <v>25237</v>
      </c>
      <c r="B15653" s="203">
        <v>12.64</v>
      </c>
      <c r="D15653" s="53" t="s">
        <v>23492</v>
      </c>
      <c r="E15653" s="55" t="s">
        <v>23493</v>
      </c>
      <c r="F15653" s="53" t="s">
        <v>201</v>
      </c>
    </row>
    <row r="15654" spans="1:6" x14ac:dyDescent="0.2">
      <c r="A15654" s="202" t="s">
        <v>25238</v>
      </c>
      <c r="B15654" s="203">
        <v>17.78</v>
      </c>
      <c r="D15654" s="53" t="s">
        <v>23494</v>
      </c>
      <c r="E15654" s="55" t="s">
        <v>23493</v>
      </c>
      <c r="F15654" s="53" t="s">
        <v>201</v>
      </c>
    </row>
    <row r="15655" spans="1:6" x14ac:dyDescent="0.2">
      <c r="A15655" s="202" t="s">
        <v>25240</v>
      </c>
      <c r="B15655" s="203">
        <v>17.059999999999999</v>
      </c>
      <c r="D15655" s="53" t="s">
        <v>23495</v>
      </c>
      <c r="E15655" s="55" t="s">
        <v>23496</v>
      </c>
      <c r="F15655" s="53" t="s">
        <v>201</v>
      </c>
    </row>
    <row r="15656" spans="1:6" x14ac:dyDescent="0.2">
      <c r="A15656" s="202" t="s">
        <v>25241</v>
      </c>
      <c r="B15656" s="203">
        <v>30.81</v>
      </c>
      <c r="D15656" s="53" t="s">
        <v>23497</v>
      </c>
      <c r="E15656" s="55" t="s">
        <v>23496</v>
      </c>
      <c r="F15656" s="53" t="s">
        <v>201</v>
      </c>
    </row>
    <row r="15657" spans="1:6" x14ac:dyDescent="0.2">
      <c r="A15657" s="202" t="s">
        <v>25243</v>
      </c>
      <c r="B15657" s="203">
        <v>29.97</v>
      </c>
      <c r="D15657" s="53" t="s">
        <v>23498</v>
      </c>
      <c r="E15657" s="55" t="s">
        <v>23499</v>
      </c>
      <c r="F15657" s="53" t="s">
        <v>201</v>
      </c>
    </row>
    <row r="15658" spans="1:6" x14ac:dyDescent="0.2">
      <c r="A15658" s="202" t="s">
        <v>25244</v>
      </c>
      <c r="B15658" s="203">
        <v>47.56</v>
      </c>
      <c r="D15658" s="53" t="s">
        <v>23500</v>
      </c>
      <c r="E15658" s="55" t="s">
        <v>23499</v>
      </c>
      <c r="F15658" s="53" t="s">
        <v>201</v>
      </c>
    </row>
    <row r="15659" spans="1:6" x14ac:dyDescent="0.2">
      <c r="A15659" s="202" t="s">
        <v>25246</v>
      </c>
      <c r="B15659" s="203">
        <v>46.48</v>
      </c>
      <c r="D15659" s="53" t="s">
        <v>23501</v>
      </c>
      <c r="E15659" s="55" t="s">
        <v>23502</v>
      </c>
      <c r="F15659" s="53" t="s">
        <v>201</v>
      </c>
    </row>
    <row r="15660" spans="1:6" x14ac:dyDescent="0.2">
      <c r="A15660" s="202" t="s">
        <v>25247</v>
      </c>
      <c r="B15660" s="203">
        <v>49.52</v>
      </c>
      <c r="D15660" s="53" t="s">
        <v>23503</v>
      </c>
      <c r="E15660" s="55" t="s">
        <v>23502</v>
      </c>
      <c r="F15660" s="53" t="s">
        <v>201</v>
      </c>
    </row>
    <row r="15661" spans="1:6" x14ac:dyDescent="0.2">
      <c r="A15661" s="202" t="s">
        <v>25249</v>
      </c>
      <c r="B15661" s="203">
        <v>48.2</v>
      </c>
      <c r="D15661" s="53" t="s">
        <v>23504</v>
      </c>
      <c r="E15661" s="55" t="s">
        <v>23505</v>
      </c>
      <c r="F15661" s="53" t="s">
        <v>201</v>
      </c>
    </row>
    <row r="15662" spans="1:6" x14ac:dyDescent="0.2">
      <c r="A15662" s="202" t="s">
        <v>25250</v>
      </c>
      <c r="B15662" s="203">
        <v>84.12</v>
      </c>
      <c r="D15662" s="53" t="s">
        <v>23506</v>
      </c>
      <c r="E15662" s="55" t="s">
        <v>23505</v>
      </c>
      <c r="F15662" s="53" t="s">
        <v>201</v>
      </c>
    </row>
    <row r="15663" spans="1:6" x14ac:dyDescent="0.2">
      <c r="A15663" s="202" t="s">
        <v>25252</v>
      </c>
      <c r="B15663" s="203">
        <v>82.56</v>
      </c>
      <c r="D15663" s="53" t="s">
        <v>23507</v>
      </c>
      <c r="E15663" s="55" t="s">
        <v>23508</v>
      </c>
      <c r="F15663" s="53" t="s">
        <v>201</v>
      </c>
    </row>
    <row r="15664" spans="1:6" x14ac:dyDescent="0.2">
      <c r="A15664" s="202" t="s">
        <v>25253</v>
      </c>
      <c r="B15664" s="203">
        <v>104.99</v>
      </c>
      <c r="D15664" s="53" t="s">
        <v>23509</v>
      </c>
      <c r="E15664" s="55" t="s">
        <v>23508</v>
      </c>
      <c r="F15664" s="53" t="s">
        <v>201</v>
      </c>
    </row>
    <row r="15665" spans="1:6" x14ac:dyDescent="0.2">
      <c r="A15665" s="202" t="s">
        <v>25255</v>
      </c>
      <c r="B15665" s="203">
        <v>103.19</v>
      </c>
      <c r="D15665" s="53" t="s">
        <v>23510</v>
      </c>
      <c r="E15665" s="55" t="s">
        <v>23511</v>
      </c>
      <c r="F15665" s="53" t="s">
        <v>201</v>
      </c>
    </row>
    <row r="15666" spans="1:6" x14ac:dyDescent="0.2">
      <c r="A15666" s="202" t="s">
        <v>25256</v>
      </c>
      <c r="B15666" s="203">
        <v>128.44999999999999</v>
      </c>
      <c r="D15666" s="53" t="s">
        <v>23512</v>
      </c>
      <c r="E15666" s="55" t="s">
        <v>23511</v>
      </c>
      <c r="F15666" s="53" t="s">
        <v>201</v>
      </c>
    </row>
    <row r="15667" spans="1:6" x14ac:dyDescent="0.2">
      <c r="A15667" s="202" t="s">
        <v>25258</v>
      </c>
      <c r="B15667" s="203">
        <v>126.36</v>
      </c>
      <c r="D15667" s="53" t="s">
        <v>23513</v>
      </c>
      <c r="E15667" s="55" t="s">
        <v>23514</v>
      </c>
      <c r="F15667" s="53" t="s">
        <v>201</v>
      </c>
    </row>
    <row r="15668" spans="1:6" x14ac:dyDescent="0.2">
      <c r="A15668" s="202" t="s">
        <v>25259</v>
      </c>
      <c r="B15668" s="203">
        <v>14.12</v>
      </c>
      <c r="D15668" s="53" t="s">
        <v>23515</v>
      </c>
      <c r="E15668" s="55" t="s">
        <v>23514</v>
      </c>
      <c r="F15668" s="53" t="s">
        <v>201</v>
      </c>
    </row>
    <row r="15669" spans="1:6" x14ac:dyDescent="0.2">
      <c r="A15669" s="202" t="s">
        <v>25261</v>
      </c>
      <c r="B15669" s="203">
        <v>13.52</v>
      </c>
      <c r="D15669" s="53" t="s">
        <v>23516</v>
      </c>
      <c r="E15669" s="55" t="s">
        <v>23517</v>
      </c>
      <c r="F15669" s="53" t="s">
        <v>201</v>
      </c>
    </row>
    <row r="15670" spans="1:6" x14ac:dyDescent="0.2">
      <c r="A15670" s="202" t="s">
        <v>25262</v>
      </c>
      <c r="B15670" s="203">
        <v>19.02</v>
      </c>
      <c r="D15670" s="53" t="s">
        <v>23518</v>
      </c>
      <c r="E15670" s="55" t="s">
        <v>23517</v>
      </c>
      <c r="F15670" s="53" t="s">
        <v>201</v>
      </c>
    </row>
    <row r="15671" spans="1:6" x14ac:dyDescent="0.2">
      <c r="A15671" s="202" t="s">
        <v>25264</v>
      </c>
      <c r="B15671" s="203">
        <v>18.3</v>
      </c>
      <c r="D15671" s="53" t="s">
        <v>23519</v>
      </c>
      <c r="E15671" s="55" t="s">
        <v>23520</v>
      </c>
      <c r="F15671" s="53" t="s">
        <v>201</v>
      </c>
    </row>
    <row r="15672" spans="1:6" x14ac:dyDescent="0.2">
      <c r="A15672" s="202" t="s">
        <v>25265</v>
      </c>
      <c r="B15672" s="203">
        <v>33.270000000000003</v>
      </c>
      <c r="D15672" s="53" t="s">
        <v>23521</v>
      </c>
      <c r="E15672" s="55" t="s">
        <v>23520</v>
      </c>
      <c r="F15672" s="53" t="s">
        <v>201</v>
      </c>
    </row>
    <row r="15673" spans="1:6" x14ac:dyDescent="0.2">
      <c r="A15673" s="202" t="s">
        <v>25267</v>
      </c>
      <c r="B15673" s="203">
        <v>32.43</v>
      </c>
      <c r="D15673" s="53" t="s">
        <v>23522</v>
      </c>
      <c r="E15673" s="55" t="s">
        <v>23523</v>
      </c>
      <c r="F15673" s="53" t="s">
        <v>201</v>
      </c>
    </row>
    <row r="15674" spans="1:6" x14ac:dyDescent="0.2">
      <c r="A15674" s="202" t="s">
        <v>25268</v>
      </c>
      <c r="B15674" s="203">
        <v>43.11</v>
      </c>
      <c r="D15674" s="53" t="s">
        <v>23524</v>
      </c>
      <c r="E15674" s="55" t="s">
        <v>23523</v>
      </c>
      <c r="F15674" s="53" t="s">
        <v>201</v>
      </c>
    </row>
    <row r="15675" spans="1:6" x14ac:dyDescent="0.2">
      <c r="A15675" s="202" t="s">
        <v>25270</v>
      </c>
      <c r="B15675" s="203">
        <v>42.15</v>
      </c>
      <c r="D15675" s="53" t="s">
        <v>23525</v>
      </c>
      <c r="E15675" s="55" t="s">
        <v>23526</v>
      </c>
      <c r="F15675" s="53" t="s">
        <v>201</v>
      </c>
    </row>
    <row r="15676" spans="1:6" x14ac:dyDescent="0.2">
      <c r="A15676" s="202" t="s">
        <v>25271</v>
      </c>
      <c r="B15676" s="203">
        <v>51.51</v>
      </c>
      <c r="D15676" s="53" t="s">
        <v>23527</v>
      </c>
      <c r="E15676" s="55" t="s">
        <v>23526</v>
      </c>
      <c r="F15676" s="53" t="s">
        <v>201</v>
      </c>
    </row>
    <row r="15677" spans="1:6" x14ac:dyDescent="0.2">
      <c r="A15677" s="202" t="s">
        <v>25273</v>
      </c>
      <c r="B15677" s="203">
        <v>50.43</v>
      </c>
      <c r="D15677" s="53" t="s">
        <v>23528</v>
      </c>
      <c r="E15677" s="55" t="s">
        <v>23529</v>
      </c>
      <c r="F15677" s="53" t="s">
        <v>201</v>
      </c>
    </row>
    <row r="15678" spans="1:6" x14ac:dyDescent="0.2">
      <c r="A15678" s="202" t="s">
        <v>25274</v>
      </c>
      <c r="B15678" s="203">
        <v>53.49</v>
      </c>
      <c r="D15678" s="53" t="s">
        <v>23530</v>
      </c>
      <c r="E15678" s="55" t="s">
        <v>23529</v>
      </c>
      <c r="F15678" s="53" t="s">
        <v>201</v>
      </c>
    </row>
    <row r="15679" spans="1:6" x14ac:dyDescent="0.2">
      <c r="A15679" s="202" t="s">
        <v>25276</v>
      </c>
      <c r="B15679" s="203">
        <v>52.17</v>
      </c>
      <c r="D15679" s="53" t="s">
        <v>23531</v>
      </c>
      <c r="E15679" s="55" t="s">
        <v>23532</v>
      </c>
      <c r="F15679" s="53" t="s">
        <v>201</v>
      </c>
    </row>
    <row r="15680" spans="1:6" x14ac:dyDescent="0.2">
      <c r="A15680" s="202" t="s">
        <v>25277</v>
      </c>
      <c r="B15680" s="203">
        <v>91.36</v>
      </c>
      <c r="D15680" s="53" t="s">
        <v>23533</v>
      </c>
      <c r="E15680" s="55" t="s">
        <v>23532</v>
      </c>
      <c r="F15680" s="53" t="s">
        <v>201</v>
      </c>
    </row>
    <row r="15681" spans="1:6" x14ac:dyDescent="0.2">
      <c r="A15681" s="202" t="s">
        <v>25279</v>
      </c>
      <c r="B15681" s="203">
        <v>89.81</v>
      </c>
      <c r="D15681" s="53" t="s">
        <v>23534</v>
      </c>
      <c r="E15681" s="55" t="s">
        <v>23535</v>
      </c>
      <c r="F15681" s="53" t="s">
        <v>201</v>
      </c>
    </row>
    <row r="15682" spans="1:6" x14ac:dyDescent="0.2">
      <c r="A15682" s="202" t="s">
        <v>25280</v>
      </c>
      <c r="B15682" s="203">
        <v>114.14</v>
      </c>
      <c r="D15682" s="53" t="s">
        <v>23536</v>
      </c>
      <c r="E15682" s="55" t="s">
        <v>23535</v>
      </c>
      <c r="F15682" s="53" t="s">
        <v>201</v>
      </c>
    </row>
    <row r="15683" spans="1:6" x14ac:dyDescent="0.2">
      <c r="A15683" s="202" t="s">
        <v>25282</v>
      </c>
      <c r="B15683" s="203">
        <v>112.34</v>
      </c>
      <c r="D15683" s="53" t="s">
        <v>23537</v>
      </c>
      <c r="E15683" s="55" t="s">
        <v>23538</v>
      </c>
      <c r="F15683" s="53" t="s">
        <v>201</v>
      </c>
    </row>
    <row r="15684" spans="1:6" x14ac:dyDescent="0.2">
      <c r="A15684" s="202" t="s">
        <v>25283</v>
      </c>
      <c r="B15684" s="203">
        <v>139.72999999999999</v>
      </c>
      <c r="D15684" s="53" t="s">
        <v>23539</v>
      </c>
      <c r="E15684" s="55" t="s">
        <v>23538</v>
      </c>
      <c r="F15684" s="53" t="s">
        <v>201</v>
      </c>
    </row>
    <row r="15685" spans="1:6" x14ac:dyDescent="0.2">
      <c r="A15685" s="202" t="s">
        <v>25285</v>
      </c>
      <c r="B15685" s="203">
        <v>137.63</v>
      </c>
      <c r="D15685" s="53" t="s">
        <v>23540</v>
      </c>
      <c r="E15685" s="55" t="s">
        <v>23541</v>
      </c>
      <c r="F15685" s="53" t="s">
        <v>201</v>
      </c>
    </row>
    <row r="15686" spans="1:6" x14ac:dyDescent="0.2">
      <c r="A15686" s="202" t="s">
        <v>25286</v>
      </c>
      <c r="B15686" s="203">
        <v>10.210000000000001</v>
      </c>
      <c r="D15686" s="53" t="s">
        <v>23542</v>
      </c>
      <c r="E15686" s="55" t="s">
        <v>23541</v>
      </c>
      <c r="F15686" s="53" t="s">
        <v>201</v>
      </c>
    </row>
    <row r="15687" spans="1:6" x14ac:dyDescent="0.2">
      <c r="A15687" s="202" t="s">
        <v>25288</v>
      </c>
      <c r="B15687" s="203">
        <v>9.3699999999999992</v>
      </c>
      <c r="D15687" s="53" t="s">
        <v>23543</v>
      </c>
      <c r="E15687" s="55" t="s">
        <v>23544</v>
      </c>
      <c r="F15687" s="53" t="s">
        <v>201</v>
      </c>
    </row>
    <row r="15688" spans="1:6" x14ac:dyDescent="0.2">
      <c r="A15688" s="202" t="s">
        <v>25289</v>
      </c>
      <c r="B15688" s="203">
        <v>10.94</v>
      </c>
      <c r="D15688" s="53" t="s">
        <v>23545</v>
      </c>
      <c r="E15688" s="55" t="s">
        <v>23544</v>
      </c>
      <c r="F15688" s="53" t="s">
        <v>201</v>
      </c>
    </row>
    <row r="15689" spans="1:6" x14ac:dyDescent="0.2">
      <c r="A15689" s="202" t="s">
        <v>25291</v>
      </c>
      <c r="B15689" s="203">
        <v>10.039999999999999</v>
      </c>
      <c r="D15689" s="53" t="s">
        <v>23546</v>
      </c>
      <c r="E15689" s="55" t="s">
        <v>23547</v>
      </c>
      <c r="F15689" s="53" t="s">
        <v>201</v>
      </c>
    </row>
    <row r="15690" spans="1:6" x14ac:dyDescent="0.2">
      <c r="A15690" s="202" t="s">
        <v>25292</v>
      </c>
      <c r="B15690" s="203">
        <v>16.68</v>
      </c>
      <c r="D15690" s="53" t="s">
        <v>23548</v>
      </c>
      <c r="E15690" s="55" t="s">
        <v>23547</v>
      </c>
      <c r="F15690" s="53" t="s">
        <v>201</v>
      </c>
    </row>
    <row r="15691" spans="1:6" x14ac:dyDescent="0.2">
      <c r="A15691" s="202" t="s">
        <v>25294</v>
      </c>
      <c r="B15691" s="203">
        <v>15.72</v>
      </c>
      <c r="D15691" s="53" t="s">
        <v>23549</v>
      </c>
      <c r="E15691" s="55" t="s">
        <v>23550</v>
      </c>
      <c r="F15691" s="53" t="s">
        <v>201</v>
      </c>
    </row>
    <row r="15692" spans="1:6" x14ac:dyDescent="0.2">
      <c r="A15692" s="202" t="s">
        <v>25295</v>
      </c>
      <c r="B15692" s="203">
        <v>21.68</v>
      </c>
      <c r="D15692" s="53" t="s">
        <v>23551</v>
      </c>
      <c r="E15692" s="55" t="s">
        <v>23550</v>
      </c>
      <c r="F15692" s="53" t="s">
        <v>201</v>
      </c>
    </row>
    <row r="15693" spans="1:6" x14ac:dyDescent="0.2">
      <c r="A15693" s="202" t="s">
        <v>25297</v>
      </c>
      <c r="B15693" s="203">
        <v>20.6</v>
      </c>
      <c r="D15693" s="53" t="s">
        <v>23552</v>
      </c>
      <c r="E15693" s="55" t="s">
        <v>23553</v>
      </c>
      <c r="F15693" s="53" t="s">
        <v>201</v>
      </c>
    </row>
    <row r="15694" spans="1:6" x14ac:dyDescent="0.2">
      <c r="A15694" s="202" t="s">
        <v>25298</v>
      </c>
      <c r="B15694" s="203">
        <v>25.16</v>
      </c>
      <c r="D15694" s="53" t="s">
        <v>23554</v>
      </c>
      <c r="E15694" s="55" t="s">
        <v>23553</v>
      </c>
      <c r="F15694" s="53" t="s">
        <v>201</v>
      </c>
    </row>
    <row r="15695" spans="1:6" x14ac:dyDescent="0.2">
      <c r="A15695" s="202" t="s">
        <v>25300</v>
      </c>
      <c r="B15695" s="203">
        <v>23.84</v>
      </c>
      <c r="D15695" s="53" t="s">
        <v>23555</v>
      </c>
      <c r="E15695" s="55" t="s">
        <v>23556</v>
      </c>
      <c r="F15695" s="53" t="s">
        <v>201</v>
      </c>
    </row>
    <row r="15696" spans="1:6" x14ac:dyDescent="0.2">
      <c r="A15696" s="202" t="s">
        <v>25301</v>
      </c>
      <c r="B15696" s="203">
        <v>36.950000000000003</v>
      </c>
      <c r="D15696" s="53" t="s">
        <v>23557</v>
      </c>
      <c r="E15696" s="55" t="s">
        <v>23556</v>
      </c>
      <c r="F15696" s="53" t="s">
        <v>201</v>
      </c>
    </row>
    <row r="15697" spans="1:6" x14ac:dyDescent="0.2">
      <c r="A15697" s="202" t="s">
        <v>25303</v>
      </c>
      <c r="B15697" s="203">
        <v>35.39</v>
      </c>
      <c r="D15697" s="53" t="s">
        <v>23558</v>
      </c>
      <c r="E15697" s="55" t="s">
        <v>23559</v>
      </c>
      <c r="F15697" s="53" t="s">
        <v>201</v>
      </c>
    </row>
    <row r="15698" spans="1:6" x14ac:dyDescent="0.2">
      <c r="A15698" s="202" t="s">
        <v>25304</v>
      </c>
      <c r="B15698" s="203">
        <v>56.51</v>
      </c>
      <c r="D15698" s="53" t="s">
        <v>23560</v>
      </c>
      <c r="E15698" s="55" t="s">
        <v>23559</v>
      </c>
      <c r="F15698" s="53" t="s">
        <v>201</v>
      </c>
    </row>
    <row r="15699" spans="1:6" x14ac:dyDescent="0.2">
      <c r="A15699" s="202" t="s">
        <v>25306</v>
      </c>
      <c r="B15699" s="203">
        <v>54.71</v>
      </c>
      <c r="D15699" s="53" t="s">
        <v>23561</v>
      </c>
      <c r="E15699" s="55" t="s">
        <v>23562</v>
      </c>
      <c r="F15699" s="53" t="s">
        <v>201</v>
      </c>
    </row>
    <row r="15700" spans="1:6" x14ac:dyDescent="0.2">
      <c r="A15700" s="202" t="s">
        <v>25307</v>
      </c>
      <c r="B15700" s="203">
        <v>70.239999999999995</v>
      </c>
      <c r="D15700" s="53" t="s">
        <v>23563</v>
      </c>
      <c r="E15700" s="55" t="s">
        <v>23562</v>
      </c>
      <c r="F15700" s="53" t="s">
        <v>201</v>
      </c>
    </row>
    <row r="15701" spans="1:6" x14ac:dyDescent="0.2">
      <c r="A15701" s="202" t="s">
        <v>25309</v>
      </c>
      <c r="B15701" s="203">
        <v>68.14</v>
      </c>
      <c r="D15701" s="53" t="s">
        <v>23564</v>
      </c>
      <c r="E15701" s="55" t="s">
        <v>23565</v>
      </c>
      <c r="F15701" s="53" t="s">
        <v>201</v>
      </c>
    </row>
    <row r="15702" spans="1:6" x14ac:dyDescent="0.2">
      <c r="A15702" s="202" t="s">
        <v>25310</v>
      </c>
      <c r="B15702" s="203">
        <v>111.12</v>
      </c>
      <c r="D15702" s="53" t="s">
        <v>23566</v>
      </c>
      <c r="E15702" s="55" t="s">
        <v>23565</v>
      </c>
      <c r="F15702" s="53" t="s">
        <v>201</v>
      </c>
    </row>
    <row r="15703" spans="1:6" x14ac:dyDescent="0.2">
      <c r="A15703" s="202" t="s">
        <v>25312</v>
      </c>
      <c r="B15703" s="203">
        <v>108.72</v>
      </c>
      <c r="D15703" s="53" t="s">
        <v>23567</v>
      </c>
      <c r="E15703" s="55" t="s">
        <v>23568</v>
      </c>
      <c r="F15703" s="53" t="s">
        <v>201</v>
      </c>
    </row>
    <row r="15704" spans="1:6" x14ac:dyDescent="0.2">
      <c r="A15704" s="202" t="s">
        <v>25313</v>
      </c>
      <c r="B15704" s="203">
        <v>10.6</v>
      </c>
      <c r="D15704" s="53" t="s">
        <v>23569</v>
      </c>
      <c r="E15704" s="55" t="s">
        <v>23568</v>
      </c>
      <c r="F15704" s="53" t="s">
        <v>201</v>
      </c>
    </row>
    <row r="15705" spans="1:6" x14ac:dyDescent="0.2">
      <c r="A15705" s="202" t="s">
        <v>25315</v>
      </c>
      <c r="B15705" s="203">
        <v>9.76</v>
      </c>
      <c r="D15705" s="53" t="s">
        <v>23570</v>
      </c>
      <c r="E15705" s="55" t="s">
        <v>23571</v>
      </c>
      <c r="F15705" s="53" t="s">
        <v>201</v>
      </c>
    </row>
    <row r="15706" spans="1:6" x14ac:dyDescent="0.2">
      <c r="A15706" s="202" t="s">
        <v>25316</v>
      </c>
      <c r="B15706" s="203">
        <v>11.36</v>
      </c>
      <c r="D15706" s="53" t="s">
        <v>23572</v>
      </c>
      <c r="E15706" s="55" t="s">
        <v>23571</v>
      </c>
      <c r="F15706" s="53" t="s">
        <v>201</v>
      </c>
    </row>
    <row r="15707" spans="1:6" x14ac:dyDescent="0.2">
      <c r="A15707" s="202" t="s">
        <v>25318</v>
      </c>
      <c r="B15707" s="203">
        <v>10.46</v>
      </c>
      <c r="D15707" s="53" t="s">
        <v>23573</v>
      </c>
      <c r="E15707" s="55" t="s">
        <v>23574</v>
      </c>
      <c r="F15707" s="53" t="s">
        <v>201</v>
      </c>
    </row>
    <row r="15708" spans="1:6" x14ac:dyDescent="0.2">
      <c r="A15708" s="202" t="s">
        <v>25319</v>
      </c>
      <c r="B15708" s="203">
        <v>17.62</v>
      </c>
      <c r="D15708" s="53" t="s">
        <v>23575</v>
      </c>
      <c r="E15708" s="55" t="s">
        <v>23574</v>
      </c>
      <c r="F15708" s="53" t="s">
        <v>201</v>
      </c>
    </row>
    <row r="15709" spans="1:6" x14ac:dyDescent="0.2">
      <c r="A15709" s="202" t="s">
        <v>25321</v>
      </c>
      <c r="B15709" s="203">
        <v>16.66</v>
      </c>
      <c r="D15709" s="53" t="s">
        <v>23576</v>
      </c>
      <c r="E15709" s="55" t="s">
        <v>23577</v>
      </c>
      <c r="F15709" s="53" t="s">
        <v>201</v>
      </c>
    </row>
    <row r="15710" spans="1:6" x14ac:dyDescent="0.2">
      <c r="A15710" s="202" t="s">
        <v>25322</v>
      </c>
      <c r="B15710" s="203">
        <v>23.04</v>
      </c>
      <c r="D15710" s="53" t="s">
        <v>23578</v>
      </c>
      <c r="E15710" s="55" t="s">
        <v>23577</v>
      </c>
      <c r="F15710" s="53" t="s">
        <v>201</v>
      </c>
    </row>
    <row r="15711" spans="1:6" x14ac:dyDescent="0.2">
      <c r="A15711" s="202" t="s">
        <v>25324</v>
      </c>
      <c r="B15711" s="203">
        <v>21.96</v>
      </c>
      <c r="D15711" s="53" t="s">
        <v>23579</v>
      </c>
      <c r="E15711" s="55" t="s">
        <v>23580</v>
      </c>
      <c r="F15711" s="53" t="s">
        <v>201</v>
      </c>
    </row>
    <row r="15712" spans="1:6" x14ac:dyDescent="0.2">
      <c r="A15712" s="202" t="s">
        <v>25325</v>
      </c>
      <c r="B15712" s="203">
        <v>26.69</v>
      </c>
      <c r="D15712" s="53" t="s">
        <v>23581</v>
      </c>
      <c r="E15712" s="55" t="s">
        <v>23580</v>
      </c>
      <c r="F15712" s="53" t="s">
        <v>201</v>
      </c>
    </row>
    <row r="15713" spans="1:6" x14ac:dyDescent="0.2">
      <c r="A15713" s="202" t="s">
        <v>25327</v>
      </c>
      <c r="B15713" s="203">
        <v>25.37</v>
      </c>
      <c r="D15713" s="53" t="s">
        <v>23582</v>
      </c>
      <c r="E15713" s="55" t="s">
        <v>23583</v>
      </c>
      <c r="F15713" s="53" t="s">
        <v>201</v>
      </c>
    </row>
    <row r="15714" spans="1:6" x14ac:dyDescent="0.2">
      <c r="A15714" s="202" t="s">
        <v>25328</v>
      </c>
      <c r="B15714" s="203">
        <v>39.479999999999997</v>
      </c>
      <c r="D15714" s="53" t="s">
        <v>23584</v>
      </c>
      <c r="E15714" s="55" t="s">
        <v>23583</v>
      </c>
      <c r="F15714" s="53" t="s">
        <v>201</v>
      </c>
    </row>
    <row r="15715" spans="1:6" x14ac:dyDescent="0.2">
      <c r="A15715" s="202" t="s">
        <v>25330</v>
      </c>
      <c r="B15715" s="203">
        <v>37.92</v>
      </c>
      <c r="D15715" s="53" t="s">
        <v>23585</v>
      </c>
      <c r="E15715" s="55" t="s">
        <v>23586</v>
      </c>
      <c r="F15715" s="53" t="s">
        <v>201</v>
      </c>
    </row>
    <row r="15716" spans="1:6" x14ac:dyDescent="0.2">
      <c r="A15716" s="202" t="s">
        <v>25331</v>
      </c>
      <c r="B15716" s="203">
        <v>60.81</v>
      </c>
      <c r="D15716" s="53" t="s">
        <v>23587</v>
      </c>
      <c r="E15716" s="55" t="s">
        <v>23586</v>
      </c>
      <c r="F15716" s="53" t="s">
        <v>201</v>
      </c>
    </row>
    <row r="15717" spans="1:6" x14ac:dyDescent="0.2">
      <c r="A15717" s="202" t="s">
        <v>25333</v>
      </c>
      <c r="B15717" s="203">
        <v>59.02</v>
      </c>
      <c r="D15717" s="53" t="s">
        <v>23588</v>
      </c>
      <c r="E15717" s="55" t="s">
        <v>23589</v>
      </c>
      <c r="F15717" s="53" t="s">
        <v>201</v>
      </c>
    </row>
    <row r="15718" spans="1:6" x14ac:dyDescent="0.2">
      <c r="A15718" s="202" t="s">
        <v>25334</v>
      </c>
      <c r="B15718" s="203">
        <v>75.69</v>
      </c>
      <c r="D15718" s="53" t="s">
        <v>23590</v>
      </c>
      <c r="E15718" s="55" t="s">
        <v>23589</v>
      </c>
      <c r="F15718" s="53" t="s">
        <v>201</v>
      </c>
    </row>
    <row r="15719" spans="1:6" x14ac:dyDescent="0.2">
      <c r="A15719" s="202" t="s">
        <v>25336</v>
      </c>
      <c r="B15719" s="203">
        <v>73.59</v>
      </c>
      <c r="D15719" s="53" t="s">
        <v>23591</v>
      </c>
      <c r="E15719" s="55" t="s">
        <v>23592</v>
      </c>
      <c r="F15719" s="53" t="s">
        <v>201</v>
      </c>
    </row>
    <row r="15720" spans="1:6" x14ac:dyDescent="0.2">
      <c r="A15720" s="202" t="s">
        <v>25337</v>
      </c>
      <c r="B15720" s="203">
        <v>120.43</v>
      </c>
      <c r="D15720" s="53" t="s">
        <v>23593</v>
      </c>
      <c r="E15720" s="55" t="s">
        <v>23592</v>
      </c>
      <c r="F15720" s="53" t="s">
        <v>201</v>
      </c>
    </row>
    <row r="15721" spans="1:6" x14ac:dyDescent="0.2">
      <c r="A15721" s="202" t="s">
        <v>25339</v>
      </c>
      <c r="B15721" s="203">
        <v>118.03</v>
      </c>
      <c r="D15721" s="53" t="s">
        <v>23594</v>
      </c>
      <c r="E15721" s="55" t="s">
        <v>23595</v>
      </c>
      <c r="F15721" s="53" t="s">
        <v>201</v>
      </c>
    </row>
    <row r="15722" spans="1:6" x14ac:dyDescent="0.2">
      <c r="A15722" s="202" t="s">
        <v>25340</v>
      </c>
      <c r="B15722" s="203">
        <v>14.84</v>
      </c>
      <c r="D15722" s="53" t="s">
        <v>23596</v>
      </c>
      <c r="E15722" s="55" t="s">
        <v>23595</v>
      </c>
      <c r="F15722" s="53" t="s">
        <v>201</v>
      </c>
    </row>
    <row r="15723" spans="1:6" x14ac:dyDescent="0.2">
      <c r="A15723" s="202" t="s">
        <v>25342</v>
      </c>
      <c r="B15723" s="203">
        <v>13.77</v>
      </c>
      <c r="D15723" s="53" t="s">
        <v>23597</v>
      </c>
      <c r="E15723" s="55" t="s">
        <v>23598</v>
      </c>
      <c r="F15723" s="53" t="s">
        <v>201</v>
      </c>
    </row>
    <row r="15724" spans="1:6" x14ac:dyDescent="0.2">
      <c r="A15724" s="202" t="s">
        <v>25343</v>
      </c>
      <c r="B15724" s="203">
        <v>20.66</v>
      </c>
      <c r="D15724" s="53" t="s">
        <v>23599</v>
      </c>
      <c r="E15724" s="55" t="s">
        <v>23598</v>
      </c>
      <c r="F15724" s="53" t="s">
        <v>201</v>
      </c>
    </row>
    <row r="15725" spans="1:6" x14ac:dyDescent="0.2">
      <c r="A15725" s="202" t="s">
        <v>25345</v>
      </c>
      <c r="B15725" s="203">
        <v>19.34</v>
      </c>
      <c r="D15725" s="53" t="s">
        <v>23600</v>
      </c>
      <c r="E15725" s="55" t="s">
        <v>23601</v>
      </c>
      <c r="F15725" s="53" t="s">
        <v>201</v>
      </c>
    </row>
    <row r="15726" spans="1:6" x14ac:dyDescent="0.2">
      <c r="A15726" s="202" t="s">
        <v>25346</v>
      </c>
      <c r="B15726" s="203">
        <v>29.34</v>
      </c>
      <c r="D15726" s="53" t="s">
        <v>23602</v>
      </c>
      <c r="E15726" s="55" t="s">
        <v>23601</v>
      </c>
      <c r="F15726" s="53" t="s">
        <v>201</v>
      </c>
    </row>
    <row r="15727" spans="1:6" x14ac:dyDescent="0.2">
      <c r="A15727" s="202" t="s">
        <v>25348</v>
      </c>
      <c r="B15727" s="203">
        <v>27.54</v>
      </c>
      <c r="D15727" s="53" t="s">
        <v>23603</v>
      </c>
      <c r="E15727" s="55" t="s">
        <v>23604</v>
      </c>
      <c r="F15727" s="53" t="s">
        <v>201</v>
      </c>
    </row>
    <row r="15728" spans="1:6" x14ac:dyDescent="0.2">
      <c r="A15728" s="202" t="s">
        <v>25349</v>
      </c>
      <c r="B15728" s="203">
        <v>32.14</v>
      </c>
      <c r="D15728" s="53" t="s">
        <v>23605</v>
      </c>
      <c r="E15728" s="55" t="s">
        <v>23604</v>
      </c>
      <c r="F15728" s="53" t="s">
        <v>201</v>
      </c>
    </row>
    <row r="15729" spans="1:6" x14ac:dyDescent="0.2">
      <c r="A15729" s="202" t="s">
        <v>25351</v>
      </c>
      <c r="B15729" s="203">
        <v>30.04</v>
      </c>
      <c r="D15729" s="53" t="s">
        <v>23606</v>
      </c>
      <c r="E15729" s="55" t="s">
        <v>23607</v>
      </c>
      <c r="F15729" s="53" t="s">
        <v>201</v>
      </c>
    </row>
    <row r="15730" spans="1:6" x14ac:dyDescent="0.2">
      <c r="A15730" s="202" t="s">
        <v>25352</v>
      </c>
      <c r="B15730" s="203">
        <v>15.52</v>
      </c>
      <c r="D15730" s="53" t="s">
        <v>23608</v>
      </c>
      <c r="E15730" s="55" t="s">
        <v>23607</v>
      </c>
      <c r="F15730" s="53" t="s">
        <v>201</v>
      </c>
    </row>
    <row r="15731" spans="1:6" x14ac:dyDescent="0.2">
      <c r="A15731" s="202" t="s">
        <v>25353</v>
      </c>
      <c r="B15731" s="203">
        <v>14.44</v>
      </c>
      <c r="D15731" s="53" t="s">
        <v>23609</v>
      </c>
      <c r="E15731" s="55" t="s">
        <v>23610</v>
      </c>
      <c r="F15731" s="53" t="s">
        <v>201</v>
      </c>
    </row>
    <row r="15732" spans="1:6" x14ac:dyDescent="0.2">
      <c r="A15732" s="202" t="s">
        <v>25354</v>
      </c>
      <c r="B15732" s="203">
        <v>21.74</v>
      </c>
      <c r="D15732" s="53" t="s">
        <v>23611</v>
      </c>
      <c r="E15732" s="55" t="s">
        <v>23610</v>
      </c>
      <c r="F15732" s="53" t="s">
        <v>201</v>
      </c>
    </row>
    <row r="15733" spans="1:6" x14ac:dyDescent="0.2">
      <c r="A15733" s="202" t="s">
        <v>25355</v>
      </c>
      <c r="B15733" s="203">
        <v>20.420000000000002</v>
      </c>
      <c r="D15733" s="53" t="s">
        <v>23612</v>
      </c>
      <c r="E15733" s="55" t="s">
        <v>23613</v>
      </c>
      <c r="F15733" s="53" t="s">
        <v>201</v>
      </c>
    </row>
    <row r="15734" spans="1:6" x14ac:dyDescent="0.2">
      <c r="A15734" s="202" t="s">
        <v>25356</v>
      </c>
      <c r="B15734" s="203">
        <v>30.92</v>
      </c>
      <c r="D15734" s="53" t="s">
        <v>23614</v>
      </c>
      <c r="E15734" s="55" t="s">
        <v>23613</v>
      </c>
      <c r="F15734" s="53" t="s">
        <v>201</v>
      </c>
    </row>
    <row r="15735" spans="1:6" x14ac:dyDescent="0.2">
      <c r="A15735" s="202" t="s">
        <v>25357</v>
      </c>
      <c r="B15735" s="203">
        <v>29.13</v>
      </c>
      <c r="D15735" s="53" t="s">
        <v>23615</v>
      </c>
      <c r="E15735" s="55" t="s">
        <v>23616</v>
      </c>
      <c r="F15735" s="53" t="s">
        <v>201</v>
      </c>
    </row>
    <row r="15736" spans="1:6" x14ac:dyDescent="0.2">
      <c r="A15736" s="202" t="s">
        <v>25358</v>
      </c>
      <c r="B15736" s="203">
        <v>33.78</v>
      </c>
      <c r="D15736" s="53" t="s">
        <v>23617</v>
      </c>
      <c r="E15736" s="55" t="s">
        <v>23616</v>
      </c>
      <c r="F15736" s="53" t="s">
        <v>201</v>
      </c>
    </row>
    <row r="15737" spans="1:6" x14ac:dyDescent="0.2">
      <c r="A15737" s="202" t="s">
        <v>25360</v>
      </c>
      <c r="B15737" s="203">
        <v>31.68</v>
      </c>
      <c r="D15737" s="53" t="s">
        <v>23618</v>
      </c>
      <c r="E15737" s="55" t="s">
        <v>23619</v>
      </c>
      <c r="F15737" s="53" t="s">
        <v>201</v>
      </c>
    </row>
    <row r="15738" spans="1:6" x14ac:dyDescent="0.2">
      <c r="A15738" s="202" t="s">
        <v>25361</v>
      </c>
      <c r="B15738" s="203">
        <v>60.83</v>
      </c>
      <c r="D15738" s="53" t="s">
        <v>23620</v>
      </c>
      <c r="E15738" s="55" t="s">
        <v>23619</v>
      </c>
      <c r="F15738" s="53" t="s">
        <v>201</v>
      </c>
    </row>
    <row r="15739" spans="1:6" x14ac:dyDescent="0.2">
      <c r="A15739" s="202" t="s">
        <v>25363</v>
      </c>
      <c r="B15739" s="203">
        <v>58.25</v>
      </c>
      <c r="D15739" s="53" t="s">
        <v>23621</v>
      </c>
      <c r="E15739" s="55" t="s">
        <v>23622</v>
      </c>
      <c r="F15739" s="53" t="s">
        <v>201</v>
      </c>
    </row>
    <row r="15740" spans="1:6" x14ac:dyDescent="0.2">
      <c r="A15740" s="202" t="s">
        <v>25364</v>
      </c>
      <c r="B15740" s="203">
        <v>7.09</v>
      </c>
      <c r="D15740" s="53" t="s">
        <v>23623</v>
      </c>
      <c r="E15740" s="55" t="s">
        <v>23622</v>
      </c>
      <c r="F15740" s="53" t="s">
        <v>201</v>
      </c>
    </row>
    <row r="15741" spans="1:6" x14ac:dyDescent="0.2">
      <c r="A15741" s="202" t="s">
        <v>25366</v>
      </c>
      <c r="B15741" s="203">
        <v>6.49</v>
      </c>
      <c r="D15741" s="53" t="s">
        <v>23624</v>
      </c>
      <c r="E15741" s="55" t="s">
        <v>23625</v>
      </c>
      <c r="F15741" s="53" t="s">
        <v>201</v>
      </c>
    </row>
    <row r="15742" spans="1:6" x14ac:dyDescent="0.2">
      <c r="A15742" s="202" t="s">
        <v>25367</v>
      </c>
      <c r="B15742" s="203">
        <v>8.7200000000000006</v>
      </c>
      <c r="D15742" s="53" t="s">
        <v>23626</v>
      </c>
      <c r="E15742" s="55" t="s">
        <v>23625</v>
      </c>
      <c r="F15742" s="53" t="s">
        <v>201</v>
      </c>
    </row>
    <row r="15743" spans="1:6" x14ac:dyDescent="0.2">
      <c r="A15743" s="202" t="s">
        <v>25369</v>
      </c>
      <c r="B15743" s="203">
        <v>8.01</v>
      </c>
      <c r="D15743" s="53" t="s">
        <v>23627</v>
      </c>
      <c r="E15743" s="55" t="s">
        <v>23628</v>
      </c>
      <c r="F15743" s="53" t="s">
        <v>201</v>
      </c>
    </row>
    <row r="15744" spans="1:6" x14ac:dyDescent="0.2">
      <c r="A15744" s="202" t="s">
        <v>25370</v>
      </c>
      <c r="B15744" s="203">
        <v>10.94</v>
      </c>
      <c r="D15744" s="53" t="s">
        <v>23629</v>
      </c>
      <c r="E15744" s="55" t="s">
        <v>23628</v>
      </c>
      <c r="F15744" s="53" t="s">
        <v>201</v>
      </c>
    </row>
    <row r="15745" spans="1:6" x14ac:dyDescent="0.2">
      <c r="A15745" s="202" t="s">
        <v>25372</v>
      </c>
      <c r="B15745" s="203">
        <v>10.1</v>
      </c>
      <c r="D15745" s="53" t="s">
        <v>23630</v>
      </c>
      <c r="E15745" s="55" t="s">
        <v>23631</v>
      </c>
      <c r="F15745" s="53" t="s">
        <v>201</v>
      </c>
    </row>
    <row r="15746" spans="1:6" x14ac:dyDescent="0.2">
      <c r="A15746" s="202" t="s">
        <v>25373</v>
      </c>
      <c r="B15746" s="203">
        <v>13.31</v>
      </c>
      <c r="D15746" s="53" t="s">
        <v>23632</v>
      </c>
      <c r="E15746" s="55" t="s">
        <v>23631</v>
      </c>
      <c r="F15746" s="53" t="s">
        <v>201</v>
      </c>
    </row>
    <row r="15747" spans="1:6" x14ac:dyDescent="0.2">
      <c r="A15747" s="202" t="s">
        <v>25375</v>
      </c>
      <c r="B15747" s="203">
        <v>12.35</v>
      </c>
      <c r="D15747" s="53" t="s">
        <v>23633</v>
      </c>
      <c r="E15747" s="55" t="s">
        <v>23634</v>
      </c>
      <c r="F15747" s="53" t="s">
        <v>201</v>
      </c>
    </row>
    <row r="15748" spans="1:6" x14ac:dyDescent="0.2">
      <c r="A15748" s="202" t="s">
        <v>25376</v>
      </c>
      <c r="B15748" s="203">
        <v>15.56</v>
      </c>
      <c r="D15748" s="53" t="s">
        <v>23635</v>
      </c>
      <c r="E15748" s="55" t="s">
        <v>23634</v>
      </c>
      <c r="F15748" s="53" t="s">
        <v>201</v>
      </c>
    </row>
    <row r="15749" spans="1:6" x14ac:dyDescent="0.2">
      <c r="A15749" s="202" t="s">
        <v>25378</v>
      </c>
      <c r="B15749" s="203">
        <v>14.48</v>
      </c>
      <c r="D15749" s="53" t="s">
        <v>23636</v>
      </c>
      <c r="E15749" s="55" t="s">
        <v>23637</v>
      </c>
      <c r="F15749" s="53" t="s">
        <v>201</v>
      </c>
    </row>
    <row r="15750" spans="1:6" x14ac:dyDescent="0.2">
      <c r="A15750" s="202" t="s">
        <v>25379</v>
      </c>
      <c r="B15750" s="203">
        <v>20.71</v>
      </c>
      <c r="D15750" s="53" t="s">
        <v>23638</v>
      </c>
      <c r="E15750" s="55" t="s">
        <v>23637</v>
      </c>
      <c r="F15750" s="53" t="s">
        <v>201</v>
      </c>
    </row>
    <row r="15751" spans="1:6" x14ac:dyDescent="0.2">
      <c r="A15751" s="202" t="s">
        <v>25381</v>
      </c>
      <c r="B15751" s="203">
        <v>19.39</v>
      </c>
      <c r="D15751" s="53" t="s">
        <v>23639</v>
      </c>
      <c r="E15751" s="55" t="s">
        <v>23640</v>
      </c>
      <c r="F15751" s="53" t="s">
        <v>201</v>
      </c>
    </row>
    <row r="15752" spans="1:6" x14ac:dyDescent="0.2">
      <c r="A15752" s="202" t="s">
        <v>25382</v>
      </c>
      <c r="B15752" s="203">
        <v>28.74</v>
      </c>
      <c r="D15752" s="53" t="s">
        <v>23641</v>
      </c>
      <c r="E15752" s="55" t="s">
        <v>23640</v>
      </c>
      <c r="F15752" s="53" t="s">
        <v>201</v>
      </c>
    </row>
    <row r="15753" spans="1:6" x14ac:dyDescent="0.2">
      <c r="A15753" s="202" t="s">
        <v>25384</v>
      </c>
      <c r="B15753" s="203">
        <v>27.18</v>
      </c>
      <c r="D15753" s="53" t="s">
        <v>23642</v>
      </c>
      <c r="E15753" s="55" t="s">
        <v>23643</v>
      </c>
      <c r="F15753" s="53" t="s">
        <v>201</v>
      </c>
    </row>
    <row r="15754" spans="1:6" x14ac:dyDescent="0.2">
      <c r="A15754" s="202" t="s">
        <v>25385</v>
      </c>
      <c r="B15754" s="203">
        <v>36.090000000000003</v>
      </c>
      <c r="D15754" s="53" t="s">
        <v>23644</v>
      </c>
      <c r="E15754" s="55" t="s">
        <v>23643</v>
      </c>
      <c r="F15754" s="53" t="s">
        <v>201</v>
      </c>
    </row>
    <row r="15755" spans="1:6" x14ac:dyDescent="0.2">
      <c r="A15755" s="202" t="s">
        <v>25387</v>
      </c>
      <c r="B15755" s="203">
        <v>34.29</v>
      </c>
      <c r="D15755" s="53" t="s">
        <v>23645</v>
      </c>
      <c r="E15755" s="55" t="s">
        <v>23646</v>
      </c>
      <c r="F15755" s="53" t="s">
        <v>201</v>
      </c>
    </row>
    <row r="15756" spans="1:6" x14ac:dyDescent="0.2">
      <c r="A15756" s="202" t="s">
        <v>25388</v>
      </c>
      <c r="B15756" s="203">
        <v>46.18</v>
      </c>
      <c r="D15756" s="53" t="s">
        <v>23647</v>
      </c>
      <c r="E15756" s="55" t="s">
        <v>23646</v>
      </c>
      <c r="F15756" s="53" t="s">
        <v>201</v>
      </c>
    </row>
    <row r="15757" spans="1:6" x14ac:dyDescent="0.2">
      <c r="A15757" s="202" t="s">
        <v>25390</v>
      </c>
      <c r="B15757" s="203">
        <v>44.08</v>
      </c>
      <c r="D15757" s="53" t="s">
        <v>23648</v>
      </c>
      <c r="E15757" s="55" t="s">
        <v>23649</v>
      </c>
      <c r="F15757" s="53" t="s">
        <v>201</v>
      </c>
    </row>
    <row r="15758" spans="1:6" x14ac:dyDescent="0.2">
      <c r="A15758" s="202" t="s">
        <v>25391</v>
      </c>
      <c r="B15758" s="203">
        <v>7.35</v>
      </c>
      <c r="D15758" s="53" t="s">
        <v>23650</v>
      </c>
      <c r="E15758" s="55" t="s">
        <v>23649</v>
      </c>
      <c r="F15758" s="53" t="s">
        <v>201</v>
      </c>
    </row>
    <row r="15759" spans="1:6" x14ac:dyDescent="0.2">
      <c r="A15759" s="202" t="s">
        <v>25393</v>
      </c>
      <c r="B15759" s="203">
        <v>6.75</v>
      </c>
      <c r="D15759" s="53" t="s">
        <v>23651</v>
      </c>
      <c r="E15759" s="55" t="s">
        <v>23652</v>
      </c>
      <c r="F15759" s="53" t="s">
        <v>201</v>
      </c>
    </row>
    <row r="15760" spans="1:6" x14ac:dyDescent="0.2">
      <c r="A15760" s="202" t="s">
        <v>25394</v>
      </c>
      <c r="B15760" s="203">
        <v>9.06</v>
      </c>
      <c r="D15760" s="53" t="s">
        <v>23653</v>
      </c>
      <c r="E15760" s="55" t="s">
        <v>23652</v>
      </c>
      <c r="F15760" s="53" t="s">
        <v>201</v>
      </c>
    </row>
    <row r="15761" spans="1:6" x14ac:dyDescent="0.2">
      <c r="A15761" s="202" t="s">
        <v>25396</v>
      </c>
      <c r="B15761" s="203">
        <v>8.34</v>
      </c>
      <c r="D15761" s="53" t="s">
        <v>23654</v>
      </c>
      <c r="E15761" s="55" t="s">
        <v>23655</v>
      </c>
      <c r="F15761" s="53" t="s">
        <v>201</v>
      </c>
    </row>
    <row r="15762" spans="1:6" x14ac:dyDescent="0.2">
      <c r="A15762" s="202" t="s">
        <v>25397</v>
      </c>
      <c r="B15762" s="203">
        <v>11.41</v>
      </c>
      <c r="D15762" s="53" t="s">
        <v>23656</v>
      </c>
      <c r="E15762" s="55" t="s">
        <v>23655</v>
      </c>
      <c r="F15762" s="53" t="s">
        <v>201</v>
      </c>
    </row>
    <row r="15763" spans="1:6" x14ac:dyDescent="0.2">
      <c r="A15763" s="202" t="s">
        <v>25399</v>
      </c>
      <c r="B15763" s="203">
        <v>10.57</v>
      </c>
      <c r="D15763" s="53" t="s">
        <v>23657</v>
      </c>
      <c r="E15763" s="55" t="s">
        <v>23658</v>
      </c>
      <c r="F15763" s="53" t="s">
        <v>83</v>
      </c>
    </row>
    <row r="15764" spans="1:6" x14ac:dyDescent="0.2">
      <c r="A15764" s="202" t="s">
        <v>25400</v>
      </c>
      <c r="B15764" s="203">
        <v>13.92</v>
      </c>
      <c r="D15764" s="53" t="s">
        <v>23659</v>
      </c>
      <c r="E15764" s="55" t="s">
        <v>23658</v>
      </c>
      <c r="F15764" s="53" t="s">
        <v>83</v>
      </c>
    </row>
    <row r="15765" spans="1:6" x14ac:dyDescent="0.2">
      <c r="A15765" s="202" t="s">
        <v>25402</v>
      </c>
      <c r="B15765" s="203">
        <v>12.96</v>
      </c>
      <c r="D15765" s="53" t="s">
        <v>23660</v>
      </c>
      <c r="E15765" s="55" t="s">
        <v>23661</v>
      </c>
      <c r="F15765" s="53" t="s">
        <v>83</v>
      </c>
    </row>
    <row r="15766" spans="1:6" x14ac:dyDescent="0.2">
      <c r="A15766" s="202" t="s">
        <v>25403</v>
      </c>
      <c r="B15766" s="203">
        <v>16.309999999999999</v>
      </c>
      <c r="D15766" s="53" t="s">
        <v>23662</v>
      </c>
      <c r="E15766" s="55" t="s">
        <v>23661</v>
      </c>
      <c r="F15766" s="53" t="s">
        <v>83</v>
      </c>
    </row>
    <row r="15767" spans="1:6" x14ac:dyDescent="0.2">
      <c r="A15767" s="202" t="s">
        <v>25405</v>
      </c>
      <c r="B15767" s="203">
        <v>15.23</v>
      </c>
      <c r="D15767" s="53" t="s">
        <v>23663</v>
      </c>
      <c r="E15767" s="55" t="s">
        <v>23664</v>
      </c>
      <c r="F15767" s="53" t="s">
        <v>83</v>
      </c>
    </row>
    <row r="15768" spans="1:6" x14ac:dyDescent="0.2">
      <c r="A15768" s="202" t="s">
        <v>25406</v>
      </c>
      <c r="B15768" s="203">
        <v>21.79</v>
      </c>
      <c r="D15768" s="53" t="s">
        <v>23665</v>
      </c>
      <c r="E15768" s="55" t="s">
        <v>23664</v>
      </c>
      <c r="F15768" s="53" t="s">
        <v>83</v>
      </c>
    </row>
    <row r="15769" spans="1:6" x14ac:dyDescent="0.2">
      <c r="A15769" s="202" t="s">
        <v>25408</v>
      </c>
      <c r="B15769" s="203">
        <v>20.47</v>
      </c>
      <c r="D15769" s="53" t="s">
        <v>23666</v>
      </c>
      <c r="E15769" s="55" t="s">
        <v>23667</v>
      </c>
      <c r="F15769" s="53" t="s">
        <v>83</v>
      </c>
    </row>
    <row r="15770" spans="1:6" x14ac:dyDescent="0.2">
      <c r="A15770" s="202" t="s">
        <v>25409</v>
      </c>
      <c r="B15770" s="203">
        <v>30.45</v>
      </c>
      <c r="D15770" s="53" t="s">
        <v>23668</v>
      </c>
      <c r="E15770" s="55" t="s">
        <v>23667</v>
      </c>
      <c r="F15770" s="53" t="s">
        <v>83</v>
      </c>
    </row>
    <row r="15771" spans="1:6" x14ac:dyDescent="0.2">
      <c r="A15771" s="202" t="s">
        <v>25411</v>
      </c>
      <c r="B15771" s="203">
        <v>28.89</v>
      </c>
      <c r="D15771" s="53" t="s">
        <v>23669</v>
      </c>
      <c r="E15771" s="55" t="s">
        <v>23670</v>
      </c>
      <c r="F15771" s="53" t="s">
        <v>83</v>
      </c>
    </row>
    <row r="15772" spans="1:6" x14ac:dyDescent="0.2">
      <c r="A15772" s="202" t="s">
        <v>25412</v>
      </c>
      <c r="B15772" s="203">
        <v>38.35</v>
      </c>
      <c r="D15772" s="53" t="s">
        <v>23671</v>
      </c>
      <c r="E15772" s="55" t="s">
        <v>23670</v>
      </c>
      <c r="F15772" s="53" t="s">
        <v>83</v>
      </c>
    </row>
    <row r="15773" spans="1:6" x14ac:dyDescent="0.2">
      <c r="A15773" s="202" t="s">
        <v>25414</v>
      </c>
      <c r="B15773" s="203">
        <v>36.549999999999997</v>
      </c>
      <c r="D15773" s="53" t="s">
        <v>23672</v>
      </c>
      <c r="E15773" s="55" t="s">
        <v>23673</v>
      </c>
      <c r="F15773" s="53" t="s">
        <v>83</v>
      </c>
    </row>
    <row r="15774" spans="1:6" x14ac:dyDescent="0.2">
      <c r="A15774" s="202" t="s">
        <v>25415</v>
      </c>
      <c r="B15774" s="203">
        <v>49.22</v>
      </c>
      <c r="D15774" s="53" t="s">
        <v>23674</v>
      </c>
      <c r="E15774" s="55" t="s">
        <v>23673</v>
      </c>
      <c r="F15774" s="53" t="s">
        <v>83</v>
      </c>
    </row>
    <row r="15775" spans="1:6" x14ac:dyDescent="0.2">
      <c r="A15775" s="202" t="s">
        <v>25417</v>
      </c>
      <c r="B15775" s="203">
        <v>47.12</v>
      </c>
      <c r="D15775" s="53" t="s">
        <v>23675</v>
      </c>
      <c r="E15775" s="55" t="s">
        <v>23676</v>
      </c>
      <c r="F15775" s="53" t="s">
        <v>83</v>
      </c>
    </row>
    <row r="15776" spans="1:6" x14ac:dyDescent="0.2">
      <c r="A15776" s="202" t="s">
        <v>25421</v>
      </c>
      <c r="B15776" s="203">
        <v>5.56</v>
      </c>
      <c r="D15776" s="53" t="s">
        <v>23677</v>
      </c>
      <c r="E15776" s="55" t="s">
        <v>23676</v>
      </c>
      <c r="F15776" s="53" t="s">
        <v>83</v>
      </c>
    </row>
    <row r="15777" spans="1:6" x14ac:dyDescent="0.2">
      <c r="A15777" s="202" t="s">
        <v>25423</v>
      </c>
      <c r="B15777" s="203">
        <v>5.08</v>
      </c>
      <c r="D15777" s="53" t="s">
        <v>23678</v>
      </c>
      <c r="E15777" s="55" t="s">
        <v>23679</v>
      </c>
      <c r="F15777" s="53" t="s">
        <v>83</v>
      </c>
    </row>
    <row r="15778" spans="1:6" x14ac:dyDescent="0.2">
      <c r="A15778" s="202" t="s">
        <v>25424</v>
      </c>
      <c r="B15778" s="203">
        <v>6.49</v>
      </c>
      <c r="D15778" s="53" t="s">
        <v>23680</v>
      </c>
      <c r="E15778" s="55" t="s">
        <v>23679</v>
      </c>
      <c r="F15778" s="53" t="s">
        <v>83</v>
      </c>
    </row>
    <row r="15779" spans="1:6" x14ac:dyDescent="0.2">
      <c r="A15779" s="202" t="s">
        <v>25426</v>
      </c>
      <c r="B15779" s="203">
        <v>5.89</v>
      </c>
      <c r="D15779" s="53" t="s">
        <v>23681</v>
      </c>
      <c r="E15779" s="55" t="s">
        <v>23682</v>
      </c>
      <c r="F15779" s="53" t="s">
        <v>83</v>
      </c>
    </row>
    <row r="15780" spans="1:6" x14ac:dyDescent="0.2">
      <c r="A15780" s="202" t="s">
        <v>25427</v>
      </c>
      <c r="B15780" s="203">
        <v>33.14</v>
      </c>
      <c r="D15780" s="53" t="s">
        <v>23683</v>
      </c>
      <c r="E15780" s="55" t="s">
        <v>23682</v>
      </c>
      <c r="F15780" s="53" t="s">
        <v>83</v>
      </c>
    </row>
    <row r="15781" spans="1:6" x14ac:dyDescent="0.2">
      <c r="A15781" s="202" t="s">
        <v>25429</v>
      </c>
      <c r="B15781" s="203">
        <v>32.24</v>
      </c>
      <c r="D15781" s="53" t="s">
        <v>23684</v>
      </c>
      <c r="E15781" s="55" t="s">
        <v>23685</v>
      </c>
      <c r="F15781" s="53" t="s">
        <v>83</v>
      </c>
    </row>
    <row r="15782" spans="1:6" x14ac:dyDescent="0.2">
      <c r="A15782" s="202" t="s">
        <v>25430</v>
      </c>
      <c r="B15782" s="203">
        <v>49.92</v>
      </c>
      <c r="D15782" s="53" t="s">
        <v>23686</v>
      </c>
      <c r="E15782" s="55" t="s">
        <v>23685</v>
      </c>
      <c r="F15782" s="53" t="s">
        <v>83</v>
      </c>
    </row>
    <row r="15783" spans="1:6" x14ac:dyDescent="0.2">
      <c r="A15783" s="202" t="s">
        <v>25432</v>
      </c>
      <c r="B15783" s="203">
        <v>48.85</v>
      </c>
      <c r="D15783" s="53" t="s">
        <v>23687</v>
      </c>
      <c r="E15783" s="55" t="s">
        <v>23688</v>
      </c>
      <c r="F15783" s="53" t="s">
        <v>83</v>
      </c>
    </row>
    <row r="15784" spans="1:6" x14ac:dyDescent="0.2">
      <c r="A15784" s="202" t="s">
        <v>25433</v>
      </c>
      <c r="B15784" s="203">
        <v>83.75</v>
      </c>
      <c r="D15784" s="53" t="s">
        <v>23689</v>
      </c>
      <c r="E15784" s="55" t="s">
        <v>23688</v>
      </c>
      <c r="F15784" s="53" t="s">
        <v>83</v>
      </c>
    </row>
    <row r="15785" spans="1:6" x14ac:dyDescent="0.2">
      <c r="A15785" s="202" t="s">
        <v>25435</v>
      </c>
      <c r="B15785" s="203">
        <v>82.67</v>
      </c>
      <c r="D15785" s="53" t="s">
        <v>23690</v>
      </c>
      <c r="E15785" s="55" t="s">
        <v>23691</v>
      </c>
      <c r="F15785" s="53" t="s">
        <v>83</v>
      </c>
    </row>
    <row r="15786" spans="1:6" x14ac:dyDescent="0.2">
      <c r="A15786" s="202" t="s">
        <v>25436</v>
      </c>
      <c r="B15786" s="203">
        <v>35.78</v>
      </c>
      <c r="D15786" s="53" t="s">
        <v>23692</v>
      </c>
      <c r="E15786" s="55" t="s">
        <v>23691</v>
      </c>
      <c r="F15786" s="53" t="s">
        <v>83</v>
      </c>
    </row>
    <row r="15787" spans="1:6" x14ac:dyDescent="0.2">
      <c r="A15787" s="202" t="s">
        <v>25438</v>
      </c>
      <c r="B15787" s="203">
        <v>34.880000000000003</v>
      </c>
      <c r="D15787" s="53" t="s">
        <v>23693</v>
      </c>
      <c r="E15787" s="55" t="s">
        <v>23694</v>
      </c>
      <c r="F15787" s="53" t="s">
        <v>83</v>
      </c>
    </row>
    <row r="15788" spans="1:6" x14ac:dyDescent="0.2">
      <c r="A15788" s="202" t="s">
        <v>25439</v>
      </c>
      <c r="B15788" s="203">
        <v>54.11</v>
      </c>
      <c r="D15788" s="53" t="s">
        <v>23695</v>
      </c>
      <c r="E15788" s="55" t="s">
        <v>23694</v>
      </c>
      <c r="F15788" s="53" t="s">
        <v>83</v>
      </c>
    </row>
    <row r="15789" spans="1:6" x14ac:dyDescent="0.2">
      <c r="A15789" s="202" t="s">
        <v>25441</v>
      </c>
      <c r="B15789" s="203">
        <v>53.03</v>
      </c>
      <c r="D15789" s="53" t="s">
        <v>23696</v>
      </c>
      <c r="E15789" s="55" t="s">
        <v>23697</v>
      </c>
      <c r="F15789" s="53" t="s">
        <v>83</v>
      </c>
    </row>
    <row r="15790" spans="1:6" x14ac:dyDescent="0.2">
      <c r="A15790" s="202" t="s">
        <v>25442</v>
      </c>
      <c r="B15790" s="203">
        <v>91.32</v>
      </c>
      <c r="D15790" s="53" t="s">
        <v>23698</v>
      </c>
      <c r="E15790" s="55" t="s">
        <v>23697</v>
      </c>
      <c r="F15790" s="53" t="s">
        <v>83</v>
      </c>
    </row>
    <row r="15791" spans="1:6" x14ac:dyDescent="0.2">
      <c r="A15791" s="202" t="s">
        <v>25444</v>
      </c>
      <c r="B15791" s="203">
        <v>90.24</v>
      </c>
      <c r="D15791" s="53" t="s">
        <v>23699</v>
      </c>
      <c r="E15791" s="55" t="s">
        <v>23700</v>
      </c>
      <c r="F15791" s="53" t="s">
        <v>83</v>
      </c>
    </row>
    <row r="15792" spans="1:6" x14ac:dyDescent="0.2">
      <c r="A15792" s="202" t="s">
        <v>25445</v>
      </c>
      <c r="B15792" s="203">
        <v>125.2</v>
      </c>
      <c r="D15792" s="53" t="s">
        <v>23701</v>
      </c>
      <c r="E15792" s="55" t="s">
        <v>23700</v>
      </c>
      <c r="F15792" s="53" t="s">
        <v>83</v>
      </c>
    </row>
    <row r="15793" spans="1:6" x14ac:dyDescent="0.2">
      <c r="A15793" s="202" t="s">
        <v>25447</v>
      </c>
      <c r="B15793" s="203">
        <v>124.12</v>
      </c>
      <c r="D15793" s="53" t="s">
        <v>23702</v>
      </c>
      <c r="E15793" s="55" t="s">
        <v>23703</v>
      </c>
      <c r="F15793" s="53" t="s">
        <v>83</v>
      </c>
    </row>
    <row r="15794" spans="1:6" x14ac:dyDescent="0.2">
      <c r="A15794" s="202" t="s">
        <v>25448</v>
      </c>
      <c r="B15794" s="203">
        <v>62.36</v>
      </c>
      <c r="D15794" s="53" t="s">
        <v>23704</v>
      </c>
      <c r="E15794" s="55" t="s">
        <v>23703</v>
      </c>
      <c r="F15794" s="53" t="s">
        <v>83</v>
      </c>
    </row>
    <row r="15795" spans="1:6" x14ac:dyDescent="0.2">
      <c r="A15795" s="202" t="s">
        <v>25450</v>
      </c>
      <c r="B15795" s="203">
        <v>59.83</v>
      </c>
      <c r="D15795" s="53" t="s">
        <v>23705</v>
      </c>
      <c r="E15795" s="55" t="s">
        <v>23706</v>
      </c>
      <c r="F15795" s="53" t="s">
        <v>83</v>
      </c>
    </row>
    <row r="15796" spans="1:6" x14ac:dyDescent="0.2">
      <c r="A15796" s="202" t="s">
        <v>25451</v>
      </c>
      <c r="B15796" s="203">
        <v>124.99</v>
      </c>
      <c r="D15796" s="53" t="s">
        <v>23707</v>
      </c>
      <c r="E15796" s="55" t="s">
        <v>23706</v>
      </c>
      <c r="F15796" s="53" t="s">
        <v>83</v>
      </c>
    </row>
    <row r="15797" spans="1:6" x14ac:dyDescent="0.2">
      <c r="A15797" s="202" t="s">
        <v>25453</v>
      </c>
      <c r="B15797" s="203">
        <v>119.9</v>
      </c>
      <c r="D15797" s="53" t="s">
        <v>23708</v>
      </c>
      <c r="E15797" s="55" t="s">
        <v>23709</v>
      </c>
      <c r="F15797" s="53" t="s">
        <v>83</v>
      </c>
    </row>
    <row r="15798" spans="1:6" x14ac:dyDescent="0.2">
      <c r="A15798" s="202" t="s">
        <v>25454</v>
      </c>
      <c r="B15798" s="203">
        <v>187.09</v>
      </c>
      <c r="D15798" s="53" t="s">
        <v>23710</v>
      </c>
      <c r="E15798" s="55" t="s">
        <v>23709</v>
      </c>
      <c r="F15798" s="53" t="s">
        <v>83</v>
      </c>
    </row>
    <row r="15799" spans="1:6" x14ac:dyDescent="0.2">
      <c r="A15799" s="202" t="s">
        <v>25456</v>
      </c>
      <c r="B15799" s="203">
        <v>179.51</v>
      </c>
      <c r="D15799" s="53" t="s">
        <v>23711</v>
      </c>
      <c r="E15799" s="55" t="s">
        <v>23712</v>
      </c>
      <c r="F15799" s="53" t="s">
        <v>83</v>
      </c>
    </row>
    <row r="15800" spans="1:6" x14ac:dyDescent="0.2">
      <c r="A15800" s="202" t="s">
        <v>25457</v>
      </c>
      <c r="B15800" s="203">
        <v>51.13</v>
      </c>
      <c r="D15800" s="53" t="s">
        <v>23713</v>
      </c>
      <c r="E15800" s="55" t="s">
        <v>23712</v>
      </c>
      <c r="F15800" s="53" t="s">
        <v>83</v>
      </c>
    </row>
    <row r="15801" spans="1:6" x14ac:dyDescent="0.2">
      <c r="A15801" s="202" t="s">
        <v>25459</v>
      </c>
      <c r="B15801" s="203">
        <v>50.17</v>
      </c>
      <c r="D15801" s="53" t="s">
        <v>23714</v>
      </c>
      <c r="E15801" s="55" t="s">
        <v>23715</v>
      </c>
      <c r="F15801" s="53" t="s">
        <v>83</v>
      </c>
    </row>
    <row r="15802" spans="1:6" x14ac:dyDescent="0.2">
      <c r="A15802" s="202" t="s">
        <v>25460</v>
      </c>
      <c r="B15802" s="203">
        <v>36.74</v>
      </c>
      <c r="D15802" s="53" t="s">
        <v>23716</v>
      </c>
      <c r="E15802" s="55" t="s">
        <v>23715</v>
      </c>
      <c r="F15802" s="53" t="s">
        <v>83</v>
      </c>
    </row>
    <row r="15803" spans="1:6" x14ac:dyDescent="0.2">
      <c r="A15803" s="202" t="s">
        <v>25462</v>
      </c>
      <c r="B15803" s="203">
        <v>35.78</v>
      </c>
      <c r="D15803" s="53" t="s">
        <v>23717</v>
      </c>
      <c r="E15803" s="55" t="s">
        <v>23718</v>
      </c>
      <c r="F15803" s="53" t="s">
        <v>83</v>
      </c>
    </row>
    <row r="15804" spans="1:6" x14ac:dyDescent="0.2">
      <c r="A15804" s="202" t="s">
        <v>25463</v>
      </c>
      <c r="B15804" s="203">
        <v>3.14</v>
      </c>
      <c r="D15804" s="53" t="s">
        <v>23719</v>
      </c>
      <c r="E15804" s="55" t="s">
        <v>23718</v>
      </c>
      <c r="F15804" s="53" t="s">
        <v>83</v>
      </c>
    </row>
    <row r="15805" spans="1:6" x14ac:dyDescent="0.2">
      <c r="A15805" s="202" t="s">
        <v>25465</v>
      </c>
      <c r="B15805" s="203">
        <v>2.96</v>
      </c>
      <c r="D15805" s="53" t="s">
        <v>23720</v>
      </c>
      <c r="E15805" s="55" t="s">
        <v>23721</v>
      </c>
      <c r="F15805" s="53" t="s">
        <v>83</v>
      </c>
    </row>
    <row r="15806" spans="1:6" x14ac:dyDescent="0.2">
      <c r="A15806" s="202" t="s">
        <v>25466</v>
      </c>
      <c r="B15806" s="203">
        <v>3.16</v>
      </c>
      <c r="D15806" s="53" t="s">
        <v>23722</v>
      </c>
      <c r="E15806" s="55" t="s">
        <v>23721</v>
      </c>
      <c r="F15806" s="53" t="s">
        <v>83</v>
      </c>
    </row>
    <row r="15807" spans="1:6" x14ac:dyDescent="0.2">
      <c r="A15807" s="202" t="s">
        <v>25468</v>
      </c>
      <c r="B15807" s="203">
        <v>2.98</v>
      </c>
      <c r="D15807" s="53" t="s">
        <v>23723</v>
      </c>
      <c r="E15807" s="55" t="s">
        <v>23724</v>
      </c>
      <c r="F15807" s="53" t="s">
        <v>83</v>
      </c>
    </row>
    <row r="15808" spans="1:6" x14ac:dyDescent="0.2">
      <c r="A15808" s="202" t="s">
        <v>25469</v>
      </c>
      <c r="B15808" s="203">
        <v>4.87</v>
      </c>
      <c r="D15808" s="53" t="s">
        <v>23725</v>
      </c>
      <c r="E15808" s="55" t="s">
        <v>23724</v>
      </c>
      <c r="F15808" s="53" t="s">
        <v>83</v>
      </c>
    </row>
    <row r="15809" spans="1:6" x14ac:dyDescent="0.2">
      <c r="A15809" s="202" t="s">
        <v>25471</v>
      </c>
      <c r="B15809" s="203">
        <v>4.6900000000000004</v>
      </c>
      <c r="D15809" s="53" t="s">
        <v>23726</v>
      </c>
      <c r="E15809" s="55" t="s">
        <v>23727</v>
      </c>
      <c r="F15809" s="53" t="s">
        <v>83</v>
      </c>
    </row>
    <row r="15810" spans="1:6" x14ac:dyDescent="0.2">
      <c r="A15810" s="202" t="s">
        <v>25472</v>
      </c>
      <c r="B15810" s="203">
        <v>8.4</v>
      </c>
      <c r="D15810" s="53" t="s">
        <v>23728</v>
      </c>
      <c r="E15810" s="55" t="s">
        <v>23727</v>
      </c>
      <c r="F15810" s="53" t="s">
        <v>83</v>
      </c>
    </row>
    <row r="15811" spans="1:6" x14ac:dyDescent="0.2">
      <c r="A15811" s="202" t="s">
        <v>25474</v>
      </c>
      <c r="B15811" s="203">
        <v>8.1</v>
      </c>
      <c r="D15811" s="53" t="s">
        <v>23729</v>
      </c>
      <c r="E15811" s="55" t="s">
        <v>23730</v>
      </c>
      <c r="F15811" s="53" t="s">
        <v>83</v>
      </c>
    </row>
    <row r="15812" spans="1:6" x14ac:dyDescent="0.2">
      <c r="A15812" s="202" t="s">
        <v>25475</v>
      </c>
      <c r="B15812" s="203">
        <v>12.39</v>
      </c>
      <c r="D15812" s="53" t="s">
        <v>23731</v>
      </c>
      <c r="E15812" s="55" t="s">
        <v>23730</v>
      </c>
      <c r="F15812" s="53" t="s">
        <v>83</v>
      </c>
    </row>
    <row r="15813" spans="1:6" x14ac:dyDescent="0.2">
      <c r="A15813" s="202" t="s">
        <v>25477</v>
      </c>
      <c r="B15813" s="203">
        <v>12.03</v>
      </c>
      <c r="D15813" s="53" t="s">
        <v>23732</v>
      </c>
      <c r="E15813" s="55" t="s">
        <v>23733</v>
      </c>
      <c r="F15813" s="53" t="s">
        <v>83</v>
      </c>
    </row>
    <row r="15814" spans="1:6" x14ac:dyDescent="0.2">
      <c r="A15814" s="202" t="s">
        <v>25478</v>
      </c>
      <c r="B15814" s="203">
        <v>16.059999999999999</v>
      </c>
      <c r="D15814" s="53" t="s">
        <v>23734</v>
      </c>
      <c r="E15814" s="55" t="s">
        <v>23733</v>
      </c>
      <c r="F15814" s="53" t="s">
        <v>83</v>
      </c>
    </row>
    <row r="15815" spans="1:6" x14ac:dyDescent="0.2">
      <c r="A15815" s="202" t="s">
        <v>25480</v>
      </c>
      <c r="B15815" s="203">
        <v>15.64</v>
      </c>
      <c r="D15815" s="53" t="s">
        <v>23735</v>
      </c>
      <c r="E15815" s="55" t="s">
        <v>23736</v>
      </c>
      <c r="F15815" s="53" t="s">
        <v>83</v>
      </c>
    </row>
    <row r="15816" spans="1:6" x14ac:dyDescent="0.2">
      <c r="A15816" s="202" t="s">
        <v>25481</v>
      </c>
      <c r="B15816" s="203">
        <v>28.41</v>
      </c>
      <c r="D15816" s="53" t="s">
        <v>23737</v>
      </c>
      <c r="E15816" s="55" t="s">
        <v>23736</v>
      </c>
      <c r="F15816" s="53" t="s">
        <v>83</v>
      </c>
    </row>
    <row r="15817" spans="1:6" x14ac:dyDescent="0.2">
      <c r="A15817" s="202" t="s">
        <v>25483</v>
      </c>
      <c r="B15817" s="203">
        <v>27.93</v>
      </c>
      <c r="D15817" s="53" t="s">
        <v>23738</v>
      </c>
      <c r="E15817" s="55" t="s">
        <v>23739</v>
      </c>
      <c r="F15817" s="53" t="s">
        <v>83</v>
      </c>
    </row>
    <row r="15818" spans="1:6" x14ac:dyDescent="0.2">
      <c r="A15818" s="202" t="s">
        <v>25484</v>
      </c>
      <c r="B15818" s="203">
        <v>31.7</v>
      </c>
      <c r="D15818" s="53" t="s">
        <v>23740</v>
      </c>
      <c r="E15818" s="55" t="s">
        <v>23739</v>
      </c>
      <c r="F15818" s="53" t="s">
        <v>83</v>
      </c>
    </row>
    <row r="15819" spans="1:6" x14ac:dyDescent="0.2">
      <c r="A15819" s="202" t="s">
        <v>25486</v>
      </c>
      <c r="B15819" s="203">
        <v>31.16</v>
      </c>
      <c r="D15819" s="53" t="s">
        <v>23741</v>
      </c>
      <c r="E15819" s="55" t="s">
        <v>23742</v>
      </c>
      <c r="F15819" s="53" t="s">
        <v>83</v>
      </c>
    </row>
    <row r="15820" spans="1:6" x14ac:dyDescent="0.2">
      <c r="A15820" s="202" t="s">
        <v>25487</v>
      </c>
      <c r="B15820" s="203">
        <v>43.51</v>
      </c>
      <c r="D15820" s="53" t="s">
        <v>23743</v>
      </c>
      <c r="E15820" s="55" t="s">
        <v>23742</v>
      </c>
      <c r="F15820" s="53" t="s">
        <v>83</v>
      </c>
    </row>
    <row r="15821" spans="1:6" x14ac:dyDescent="0.2">
      <c r="A15821" s="202" t="s">
        <v>25489</v>
      </c>
      <c r="B15821" s="203">
        <v>42.85</v>
      </c>
      <c r="D15821" s="53" t="s">
        <v>23744</v>
      </c>
      <c r="E15821" s="55" t="s">
        <v>23745</v>
      </c>
      <c r="F15821" s="53" t="s">
        <v>83</v>
      </c>
    </row>
    <row r="15822" spans="1:6" x14ac:dyDescent="0.2">
      <c r="A15822" s="202" t="s">
        <v>25490</v>
      </c>
      <c r="B15822" s="203">
        <v>45.81</v>
      </c>
      <c r="D15822" s="53" t="s">
        <v>23746</v>
      </c>
      <c r="E15822" s="55" t="s">
        <v>23745</v>
      </c>
      <c r="F15822" s="53" t="s">
        <v>83</v>
      </c>
    </row>
    <row r="15823" spans="1:6" x14ac:dyDescent="0.2">
      <c r="A15823" s="202" t="s">
        <v>25492</v>
      </c>
      <c r="B15823" s="203">
        <v>45.03</v>
      </c>
      <c r="D15823" s="53" t="s">
        <v>23747</v>
      </c>
      <c r="E15823" s="55" t="s">
        <v>23748</v>
      </c>
      <c r="F15823" s="53" t="s">
        <v>83</v>
      </c>
    </row>
    <row r="15824" spans="1:6" x14ac:dyDescent="0.2">
      <c r="A15824" s="202" t="s">
        <v>25493</v>
      </c>
      <c r="B15824" s="203">
        <v>50.99</v>
      </c>
      <c r="D15824" s="53" t="s">
        <v>23749</v>
      </c>
      <c r="E15824" s="55" t="s">
        <v>23748</v>
      </c>
      <c r="F15824" s="53" t="s">
        <v>83</v>
      </c>
    </row>
    <row r="15825" spans="1:6" x14ac:dyDescent="0.2">
      <c r="A15825" s="202" t="s">
        <v>25495</v>
      </c>
      <c r="B15825" s="203">
        <v>50.09</v>
      </c>
      <c r="D15825" s="53" t="s">
        <v>23750</v>
      </c>
      <c r="E15825" s="55" t="s">
        <v>23751</v>
      </c>
      <c r="F15825" s="53" t="s">
        <v>83</v>
      </c>
    </row>
    <row r="15826" spans="1:6" x14ac:dyDescent="0.2">
      <c r="A15826" s="202" t="s">
        <v>25496</v>
      </c>
      <c r="B15826" s="203">
        <v>14.11</v>
      </c>
      <c r="D15826" s="53" t="s">
        <v>23752</v>
      </c>
      <c r="E15826" s="55" t="s">
        <v>23751</v>
      </c>
      <c r="F15826" s="53" t="s">
        <v>83</v>
      </c>
    </row>
    <row r="15827" spans="1:6" x14ac:dyDescent="0.2">
      <c r="A15827" s="202" t="s">
        <v>25498</v>
      </c>
      <c r="B15827" s="203">
        <v>14.11</v>
      </c>
      <c r="D15827" s="53" t="s">
        <v>23753</v>
      </c>
      <c r="E15827" s="55" t="s">
        <v>23754</v>
      </c>
      <c r="F15827" s="53" t="s">
        <v>83</v>
      </c>
    </row>
    <row r="15828" spans="1:6" x14ac:dyDescent="0.2">
      <c r="A15828" s="202" t="s">
        <v>25499</v>
      </c>
      <c r="B15828" s="203">
        <v>17.559999999999999</v>
      </c>
      <c r="D15828" s="53" t="s">
        <v>23755</v>
      </c>
      <c r="E15828" s="55" t="s">
        <v>23754</v>
      </c>
      <c r="F15828" s="53" t="s">
        <v>83</v>
      </c>
    </row>
    <row r="15829" spans="1:6" x14ac:dyDescent="0.2">
      <c r="A15829" s="202" t="s">
        <v>25501</v>
      </c>
      <c r="B15829" s="203">
        <v>17.559999999999999</v>
      </c>
      <c r="D15829" s="53" t="s">
        <v>23756</v>
      </c>
      <c r="E15829" s="55" t="s">
        <v>23757</v>
      </c>
      <c r="F15829" s="53" t="s">
        <v>83</v>
      </c>
    </row>
    <row r="15830" spans="1:6" x14ac:dyDescent="0.2">
      <c r="A15830" s="202" t="s">
        <v>25502</v>
      </c>
      <c r="B15830" s="203">
        <v>22.78</v>
      </c>
      <c r="D15830" s="53" t="s">
        <v>23758</v>
      </c>
      <c r="E15830" s="55" t="s">
        <v>23757</v>
      </c>
      <c r="F15830" s="53" t="s">
        <v>83</v>
      </c>
    </row>
    <row r="15831" spans="1:6" x14ac:dyDescent="0.2">
      <c r="A15831" s="202" t="s">
        <v>25504</v>
      </c>
      <c r="B15831" s="203">
        <v>22.78</v>
      </c>
      <c r="D15831" s="53" t="s">
        <v>23759</v>
      </c>
      <c r="E15831" s="55" t="s">
        <v>23760</v>
      </c>
      <c r="F15831" s="53" t="s">
        <v>83</v>
      </c>
    </row>
    <row r="15832" spans="1:6" x14ac:dyDescent="0.2">
      <c r="A15832" s="202" t="s">
        <v>25505</v>
      </c>
      <c r="B15832" s="203">
        <v>44.86</v>
      </c>
      <c r="D15832" s="53" t="s">
        <v>23761</v>
      </c>
      <c r="E15832" s="55" t="s">
        <v>23760</v>
      </c>
      <c r="F15832" s="53" t="s">
        <v>83</v>
      </c>
    </row>
    <row r="15833" spans="1:6" x14ac:dyDescent="0.2">
      <c r="A15833" s="202" t="s">
        <v>25507</v>
      </c>
      <c r="B15833" s="203">
        <v>44.86</v>
      </c>
      <c r="D15833" s="53" t="s">
        <v>23762</v>
      </c>
      <c r="E15833" s="55" t="s">
        <v>23763</v>
      </c>
      <c r="F15833" s="53" t="s">
        <v>83</v>
      </c>
    </row>
    <row r="15834" spans="1:6" x14ac:dyDescent="0.2">
      <c r="A15834" s="202" t="s">
        <v>25508</v>
      </c>
      <c r="B15834" s="203">
        <v>31.46</v>
      </c>
      <c r="D15834" s="53" t="s">
        <v>23764</v>
      </c>
      <c r="E15834" s="55" t="s">
        <v>23763</v>
      </c>
      <c r="F15834" s="53" t="s">
        <v>83</v>
      </c>
    </row>
    <row r="15835" spans="1:6" x14ac:dyDescent="0.2">
      <c r="A15835" s="202" t="s">
        <v>25510</v>
      </c>
      <c r="B15835" s="203">
        <v>31.46</v>
      </c>
      <c r="D15835" s="53" t="s">
        <v>23765</v>
      </c>
      <c r="E15835" s="55" t="s">
        <v>23766</v>
      </c>
      <c r="F15835" s="53" t="s">
        <v>83</v>
      </c>
    </row>
    <row r="15836" spans="1:6" x14ac:dyDescent="0.2">
      <c r="A15836" s="202" t="s">
        <v>25511</v>
      </c>
      <c r="B15836" s="203">
        <v>59.33</v>
      </c>
      <c r="D15836" s="53" t="s">
        <v>23767</v>
      </c>
      <c r="E15836" s="55" t="s">
        <v>23766</v>
      </c>
      <c r="F15836" s="53" t="s">
        <v>83</v>
      </c>
    </row>
    <row r="15837" spans="1:6" x14ac:dyDescent="0.2">
      <c r="A15837" s="202" t="s">
        <v>25513</v>
      </c>
      <c r="B15837" s="203">
        <v>59.33</v>
      </c>
      <c r="D15837" s="53" t="s">
        <v>23768</v>
      </c>
      <c r="E15837" s="55" t="s">
        <v>23769</v>
      </c>
      <c r="F15837" s="53" t="s">
        <v>83</v>
      </c>
    </row>
    <row r="15838" spans="1:6" x14ac:dyDescent="0.2">
      <c r="A15838" s="202" t="s">
        <v>25514</v>
      </c>
      <c r="B15838" s="203">
        <v>0.78</v>
      </c>
      <c r="D15838" s="53" t="s">
        <v>23770</v>
      </c>
      <c r="E15838" s="55" t="s">
        <v>23769</v>
      </c>
      <c r="F15838" s="53" t="s">
        <v>83</v>
      </c>
    </row>
    <row r="15839" spans="1:6" x14ac:dyDescent="0.2">
      <c r="A15839" s="202" t="s">
        <v>25516</v>
      </c>
      <c r="B15839" s="203">
        <v>0.78</v>
      </c>
      <c r="D15839" s="53" t="s">
        <v>23771</v>
      </c>
      <c r="E15839" s="55" t="s">
        <v>23772</v>
      </c>
      <c r="F15839" s="53" t="s">
        <v>83</v>
      </c>
    </row>
    <row r="15840" spans="1:6" x14ac:dyDescent="0.2">
      <c r="A15840" s="202" t="s">
        <v>25517</v>
      </c>
      <c r="B15840" s="203">
        <v>3.43</v>
      </c>
      <c r="D15840" s="53" t="s">
        <v>23773</v>
      </c>
      <c r="E15840" s="55" t="s">
        <v>23772</v>
      </c>
      <c r="F15840" s="53" t="s">
        <v>83</v>
      </c>
    </row>
    <row r="15841" spans="1:6" x14ac:dyDescent="0.2">
      <c r="A15841" s="202" t="s">
        <v>25519</v>
      </c>
      <c r="B15841" s="203">
        <v>3.43</v>
      </c>
      <c r="D15841" s="53" t="s">
        <v>23774</v>
      </c>
      <c r="E15841" s="55" t="s">
        <v>23775</v>
      </c>
      <c r="F15841" s="53" t="s">
        <v>83</v>
      </c>
    </row>
    <row r="15842" spans="1:6" x14ac:dyDescent="0.2">
      <c r="A15842" s="202" t="s">
        <v>25520</v>
      </c>
      <c r="B15842" s="203">
        <v>3.25</v>
      </c>
      <c r="D15842" s="53" t="s">
        <v>23776</v>
      </c>
      <c r="E15842" s="55" t="s">
        <v>23775</v>
      </c>
      <c r="F15842" s="53" t="s">
        <v>83</v>
      </c>
    </row>
    <row r="15843" spans="1:6" x14ac:dyDescent="0.2">
      <c r="A15843" s="202" t="s">
        <v>25522</v>
      </c>
      <c r="B15843" s="203">
        <v>3.25</v>
      </c>
      <c r="D15843" s="53" t="s">
        <v>23777</v>
      </c>
      <c r="E15843" s="55" t="s">
        <v>23778</v>
      </c>
      <c r="F15843" s="53" t="s">
        <v>83</v>
      </c>
    </row>
    <row r="15844" spans="1:6" x14ac:dyDescent="0.2">
      <c r="A15844" s="202" t="s">
        <v>25523</v>
      </c>
      <c r="B15844" s="203">
        <v>8.51</v>
      </c>
      <c r="D15844" s="53" t="s">
        <v>23779</v>
      </c>
      <c r="E15844" s="55" t="s">
        <v>23778</v>
      </c>
      <c r="F15844" s="53" t="s">
        <v>83</v>
      </c>
    </row>
    <row r="15845" spans="1:6" x14ac:dyDescent="0.2">
      <c r="A15845" s="202" t="s">
        <v>25525</v>
      </c>
      <c r="B15845" s="203">
        <v>8.51</v>
      </c>
      <c r="D15845" s="53" t="s">
        <v>23780</v>
      </c>
      <c r="E15845" s="55" t="s">
        <v>23781</v>
      </c>
      <c r="F15845" s="53" t="s">
        <v>83</v>
      </c>
    </row>
    <row r="15846" spans="1:6" x14ac:dyDescent="0.2">
      <c r="A15846" s="202" t="s">
        <v>25526</v>
      </c>
      <c r="B15846" s="203">
        <v>8.82</v>
      </c>
      <c r="D15846" s="53" t="s">
        <v>23782</v>
      </c>
      <c r="E15846" s="55" t="s">
        <v>23781</v>
      </c>
      <c r="F15846" s="53" t="s">
        <v>83</v>
      </c>
    </row>
    <row r="15847" spans="1:6" x14ac:dyDescent="0.2">
      <c r="A15847" s="202" t="s">
        <v>25528</v>
      </c>
      <c r="B15847" s="203">
        <v>8.82</v>
      </c>
      <c r="D15847" s="53" t="s">
        <v>23783</v>
      </c>
      <c r="E15847" s="55" t="s">
        <v>23784</v>
      </c>
      <c r="F15847" s="53" t="s">
        <v>83</v>
      </c>
    </row>
    <row r="15848" spans="1:6" x14ac:dyDescent="0.2">
      <c r="A15848" s="202" t="s">
        <v>25529</v>
      </c>
      <c r="B15848" s="203">
        <v>7.19</v>
      </c>
      <c r="D15848" s="53" t="s">
        <v>23785</v>
      </c>
      <c r="E15848" s="55" t="s">
        <v>23784</v>
      </c>
      <c r="F15848" s="53" t="s">
        <v>83</v>
      </c>
    </row>
    <row r="15849" spans="1:6" x14ac:dyDescent="0.2">
      <c r="A15849" s="202" t="s">
        <v>25531</v>
      </c>
      <c r="B15849" s="203">
        <v>7.19</v>
      </c>
      <c r="D15849" s="53" t="s">
        <v>23786</v>
      </c>
      <c r="E15849" s="55" t="s">
        <v>23787</v>
      </c>
      <c r="F15849" s="53" t="s">
        <v>83</v>
      </c>
    </row>
    <row r="15850" spans="1:6" x14ac:dyDescent="0.2">
      <c r="A15850" s="202" t="s">
        <v>25532</v>
      </c>
      <c r="B15850" s="203">
        <v>7.91</v>
      </c>
      <c r="D15850" s="53" t="s">
        <v>23788</v>
      </c>
      <c r="E15850" s="55" t="s">
        <v>23787</v>
      </c>
      <c r="F15850" s="53" t="s">
        <v>83</v>
      </c>
    </row>
    <row r="15851" spans="1:6" x14ac:dyDescent="0.2">
      <c r="A15851" s="202" t="s">
        <v>25534</v>
      </c>
      <c r="B15851" s="203">
        <v>7.91</v>
      </c>
      <c r="D15851" s="53" t="s">
        <v>23789</v>
      </c>
      <c r="E15851" s="55" t="s">
        <v>23790</v>
      </c>
      <c r="F15851" s="53" t="s">
        <v>83</v>
      </c>
    </row>
    <row r="15852" spans="1:6" x14ac:dyDescent="0.2">
      <c r="A15852" s="202" t="s">
        <v>25535</v>
      </c>
      <c r="B15852" s="203">
        <v>13.21</v>
      </c>
      <c r="D15852" s="53" t="s">
        <v>23791</v>
      </c>
      <c r="E15852" s="55" t="s">
        <v>23790</v>
      </c>
      <c r="F15852" s="53" t="s">
        <v>83</v>
      </c>
    </row>
    <row r="15853" spans="1:6" x14ac:dyDescent="0.2">
      <c r="A15853" s="202" t="s">
        <v>25537</v>
      </c>
      <c r="B15853" s="203">
        <v>13.21</v>
      </c>
      <c r="D15853" s="53" t="s">
        <v>23792</v>
      </c>
      <c r="E15853" s="55" t="s">
        <v>23793</v>
      </c>
      <c r="F15853" s="53" t="s">
        <v>83</v>
      </c>
    </row>
    <row r="15854" spans="1:6" x14ac:dyDescent="0.2">
      <c r="A15854" s="202" t="s">
        <v>25538</v>
      </c>
      <c r="B15854" s="203">
        <v>23.87</v>
      </c>
      <c r="D15854" s="53" t="s">
        <v>23794</v>
      </c>
      <c r="E15854" s="55" t="s">
        <v>23793</v>
      </c>
      <c r="F15854" s="53" t="s">
        <v>83</v>
      </c>
    </row>
    <row r="15855" spans="1:6" x14ac:dyDescent="0.2">
      <c r="A15855" s="202" t="s">
        <v>25540</v>
      </c>
      <c r="B15855" s="203">
        <v>23.87</v>
      </c>
      <c r="D15855" s="53" t="s">
        <v>23795</v>
      </c>
      <c r="E15855" s="55" t="s">
        <v>23796</v>
      </c>
      <c r="F15855" s="53" t="s">
        <v>83</v>
      </c>
    </row>
    <row r="15856" spans="1:6" x14ac:dyDescent="0.2">
      <c r="A15856" s="202" t="s">
        <v>25541</v>
      </c>
      <c r="B15856" s="203">
        <v>24.97</v>
      </c>
      <c r="D15856" s="53" t="s">
        <v>23797</v>
      </c>
      <c r="E15856" s="55" t="s">
        <v>23796</v>
      </c>
      <c r="F15856" s="53" t="s">
        <v>83</v>
      </c>
    </row>
    <row r="15857" spans="1:6" x14ac:dyDescent="0.2">
      <c r="A15857" s="202" t="s">
        <v>25543</v>
      </c>
      <c r="B15857" s="203">
        <v>24.97</v>
      </c>
      <c r="D15857" s="53" t="s">
        <v>23798</v>
      </c>
      <c r="E15857" s="55" t="s">
        <v>23799</v>
      </c>
      <c r="F15857" s="53" t="s">
        <v>83</v>
      </c>
    </row>
    <row r="15858" spans="1:6" x14ac:dyDescent="0.2">
      <c r="A15858" s="202" t="s">
        <v>25544</v>
      </c>
      <c r="B15858" s="203">
        <v>22.31</v>
      </c>
      <c r="D15858" s="53" t="s">
        <v>23800</v>
      </c>
      <c r="E15858" s="55" t="s">
        <v>23799</v>
      </c>
      <c r="F15858" s="53" t="s">
        <v>83</v>
      </c>
    </row>
    <row r="15859" spans="1:6" x14ac:dyDescent="0.2">
      <c r="A15859" s="202" t="s">
        <v>25546</v>
      </c>
      <c r="B15859" s="203">
        <v>22.31</v>
      </c>
      <c r="D15859" s="53" t="s">
        <v>23801</v>
      </c>
      <c r="E15859" s="55" t="s">
        <v>23802</v>
      </c>
      <c r="F15859" s="53" t="s">
        <v>83</v>
      </c>
    </row>
    <row r="15860" spans="1:6" x14ac:dyDescent="0.2">
      <c r="A15860" s="202" t="s">
        <v>25547</v>
      </c>
      <c r="B15860" s="203">
        <v>1.58</v>
      </c>
      <c r="D15860" s="53" t="s">
        <v>23803</v>
      </c>
      <c r="E15860" s="55" t="s">
        <v>23802</v>
      </c>
      <c r="F15860" s="53" t="s">
        <v>83</v>
      </c>
    </row>
    <row r="15861" spans="1:6" x14ac:dyDescent="0.2">
      <c r="A15861" s="202" t="s">
        <v>25549</v>
      </c>
      <c r="B15861" s="203">
        <v>1.58</v>
      </c>
      <c r="D15861" s="53" t="s">
        <v>23804</v>
      </c>
      <c r="E15861" s="55" t="s">
        <v>23805</v>
      </c>
      <c r="F15861" s="53" t="s">
        <v>83</v>
      </c>
    </row>
    <row r="15862" spans="1:6" x14ac:dyDescent="0.2">
      <c r="A15862" s="202" t="s">
        <v>25550</v>
      </c>
      <c r="B15862" s="203">
        <v>2.2000000000000002</v>
      </c>
      <c r="D15862" s="53" t="s">
        <v>23806</v>
      </c>
      <c r="E15862" s="55" t="s">
        <v>23805</v>
      </c>
      <c r="F15862" s="53" t="s">
        <v>83</v>
      </c>
    </row>
    <row r="15863" spans="1:6" x14ac:dyDescent="0.2">
      <c r="A15863" s="202" t="s">
        <v>25552</v>
      </c>
      <c r="B15863" s="203">
        <v>2.2000000000000002</v>
      </c>
      <c r="D15863" s="53" t="s">
        <v>23807</v>
      </c>
      <c r="E15863" s="55" t="s">
        <v>23808</v>
      </c>
      <c r="F15863" s="53" t="s">
        <v>83</v>
      </c>
    </row>
    <row r="15864" spans="1:6" x14ac:dyDescent="0.2">
      <c r="A15864" s="202" t="s">
        <v>25553</v>
      </c>
      <c r="B15864" s="203">
        <v>4.78</v>
      </c>
      <c r="D15864" s="53" t="s">
        <v>23809</v>
      </c>
      <c r="E15864" s="55" t="s">
        <v>23808</v>
      </c>
      <c r="F15864" s="53" t="s">
        <v>83</v>
      </c>
    </row>
    <row r="15865" spans="1:6" x14ac:dyDescent="0.2">
      <c r="A15865" s="202" t="s">
        <v>25555</v>
      </c>
      <c r="B15865" s="203">
        <v>4.78</v>
      </c>
      <c r="D15865" s="53" t="s">
        <v>23810</v>
      </c>
      <c r="E15865" s="55" t="s">
        <v>23811</v>
      </c>
      <c r="F15865" s="53" t="s">
        <v>83</v>
      </c>
    </row>
    <row r="15866" spans="1:6" x14ac:dyDescent="0.2">
      <c r="A15866" s="202" t="s">
        <v>25556</v>
      </c>
      <c r="B15866" s="203">
        <v>13.79</v>
      </c>
      <c r="D15866" s="53" t="s">
        <v>23812</v>
      </c>
      <c r="E15866" s="55" t="s">
        <v>23811</v>
      </c>
      <c r="F15866" s="53" t="s">
        <v>83</v>
      </c>
    </row>
    <row r="15867" spans="1:6" x14ac:dyDescent="0.2">
      <c r="A15867" s="202" t="s">
        <v>25558</v>
      </c>
      <c r="B15867" s="203">
        <v>13.79</v>
      </c>
      <c r="D15867" s="53" t="s">
        <v>23813</v>
      </c>
      <c r="E15867" s="55" t="s">
        <v>23814</v>
      </c>
      <c r="F15867" s="53" t="s">
        <v>83</v>
      </c>
    </row>
    <row r="15868" spans="1:6" x14ac:dyDescent="0.2">
      <c r="A15868" s="202" t="s">
        <v>25559</v>
      </c>
      <c r="B15868" s="203">
        <v>22.38</v>
      </c>
      <c r="D15868" s="53" t="s">
        <v>23815</v>
      </c>
      <c r="E15868" s="55" t="s">
        <v>23814</v>
      </c>
      <c r="F15868" s="53" t="s">
        <v>83</v>
      </c>
    </row>
    <row r="15869" spans="1:6" x14ac:dyDescent="0.2">
      <c r="A15869" s="202" t="s">
        <v>25561</v>
      </c>
      <c r="B15869" s="203">
        <v>22.38</v>
      </c>
      <c r="D15869" s="53" t="s">
        <v>23816</v>
      </c>
      <c r="E15869" s="55" t="s">
        <v>23817</v>
      </c>
      <c r="F15869" s="53" t="s">
        <v>83</v>
      </c>
    </row>
    <row r="15870" spans="1:6" x14ac:dyDescent="0.2">
      <c r="A15870" s="202" t="s">
        <v>25562</v>
      </c>
      <c r="B15870" s="203">
        <v>51.66</v>
      </c>
      <c r="D15870" s="53" t="s">
        <v>23818</v>
      </c>
      <c r="E15870" s="55" t="s">
        <v>23817</v>
      </c>
      <c r="F15870" s="53" t="s">
        <v>83</v>
      </c>
    </row>
    <row r="15871" spans="1:6" x14ac:dyDescent="0.2">
      <c r="A15871" s="202" t="s">
        <v>25564</v>
      </c>
      <c r="B15871" s="203">
        <v>51.66</v>
      </c>
      <c r="D15871" s="53" t="s">
        <v>23819</v>
      </c>
      <c r="E15871" s="55" t="s">
        <v>23820</v>
      </c>
      <c r="F15871" s="53" t="s">
        <v>83</v>
      </c>
    </row>
    <row r="15872" spans="1:6" x14ac:dyDescent="0.2">
      <c r="A15872" s="202" t="s">
        <v>25565</v>
      </c>
      <c r="B15872" s="203">
        <v>65.34</v>
      </c>
      <c r="D15872" s="53" t="s">
        <v>23821</v>
      </c>
      <c r="E15872" s="55" t="s">
        <v>23820</v>
      </c>
      <c r="F15872" s="53" t="s">
        <v>83</v>
      </c>
    </row>
    <row r="15873" spans="1:6" x14ac:dyDescent="0.2">
      <c r="A15873" s="202" t="s">
        <v>25567</v>
      </c>
      <c r="B15873" s="203">
        <v>65.34</v>
      </c>
      <c r="D15873" s="53" t="s">
        <v>23822</v>
      </c>
      <c r="E15873" s="55" t="s">
        <v>23823</v>
      </c>
      <c r="F15873" s="53" t="s">
        <v>83</v>
      </c>
    </row>
    <row r="15874" spans="1:6" x14ac:dyDescent="0.2">
      <c r="A15874" s="202" t="s">
        <v>25571</v>
      </c>
      <c r="B15874" s="203">
        <v>6.1</v>
      </c>
      <c r="D15874" s="53" t="s">
        <v>23824</v>
      </c>
      <c r="E15874" s="55" t="s">
        <v>23823</v>
      </c>
      <c r="F15874" s="53" t="s">
        <v>83</v>
      </c>
    </row>
    <row r="15875" spans="1:6" x14ac:dyDescent="0.2">
      <c r="A15875" s="202" t="s">
        <v>25573</v>
      </c>
      <c r="B15875" s="203">
        <v>6.1</v>
      </c>
      <c r="D15875" s="53" t="s">
        <v>23825</v>
      </c>
      <c r="E15875" s="55" t="s">
        <v>23826</v>
      </c>
      <c r="F15875" s="53" t="s">
        <v>83</v>
      </c>
    </row>
    <row r="15876" spans="1:6" x14ac:dyDescent="0.2">
      <c r="A15876" s="202" t="s">
        <v>25574</v>
      </c>
      <c r="B15876" s="203">
        <v>6.18</v>
      </c>
      <c r="D15876" s="53" t="s">
        <v>23827</v>
      </c>
      <c r="E15876" s="55" t="s">
        <v>23826</v>
      </c>
      <c r="F15876" s="53" t="s">
        <v>83</v>
      </c>
    </row>
    <row r="15877" spans="1:6" x14ac:dyDescent="0.2">
      <c r="A15877" s="202" t="s">
        <v>25576</v>
      </c>
      <c r="B15877" s="203">
        <v>6.18</v>
      </c>
      <c r="D15877" s="53" t="s">
        <v>23828</v>
      </c>
      <c r="E15877" s="55" t="s">
        <v>23829</v>
      </c>
      <c r="F15877" s="53" t="s">
        <v>83</v>
      </c>
    </row>
    <row r="15878" spans="1:6" x14ac:dyDescent="0.2">
      <c r="A15878" s="202" t="s">
        <v>25577</v>
      </c>
      <c r="B15878" s="203">
        <v>9.65</v>
      </c>
      <c r="D15878" s="53" t="s">
        <v>23830</v>
      </c>
      <c r="E15878" s="55" t="s">
        <v>23829</v>
      </c>
      <c r="F15878" s="53" t="s">
        <v>83</v>
      </c>
    </row>
    <row r="15879" spans="1:6" x14ac:dyDescent="0.2">
      <c r="A15879" s="202" t="s">
        <v>25579</v>
      </c>
      <c r="B15879" s="203">
        <v>9.65</v>
      </c>
      <c r="D15879" s="53" t="s">
        <v>23831</v>
      </c>
      <c r="E15879" s="55" t="s">
        <v>23832</v>
      </c>
      <c r="F15879" s="53" t="s">
        <v>83</v>
      </c>
    </row>
    <row r="15880" spans="1:6" x14ac:dyDescent="0.2">
      <c r="A15880" s="202" t="s">
        <v>25580</v>
      </c>
      <c r="B15880" s="203">
        <v>29.97</v>
      </c>
      <c r="D15880" s="53" t="s">
        <v>23833</v>
      </c>
      <c r="E15880" s="55" t="s">
        <v>23832</v>
      </c>
      <c r="F15880" s="53" t="s">
        <v>83</v>
      </c>
    </row>
    <row r="15881" spans="1:6" x14ac:dyDescent="0.2">
      <c r="A15881" s="202" t="s">
        <v>25582</v>
      </c>
      <c r="B15881" s="203">
        <v>29.97</v>
      </c>
      <c r="D15881" s="53" t="s">
        <v>23834</v>
      </c>
      <c r="E15881" s="55" t="s">
        <v>23835</v>
      </c>
      <c r="F15881" s="53" t="s">
        <v>83</v>
      </c>
    </row>
    <row r="15882" spans="1:6" x14ac:dyDescent="0.2">
      <c r="A15882" s="202" t="s">
        <v>25583</v>
      </c>
      <c r="B15882" s="203">
        <v>27.61</v>
      </c>
      <c r="D15882" s="53" t="s">
        <v>23836</v>
      </c>
      <c r="E15882" s="55" t="s">
        <v>23835</v>
      </c>
      <c r="F15882" s="53" t="s">
        <v>83</v>
      </c>
    </row>
    <row r="15883" spans="1:6" x14ac:dyDescent="0.2">
      <c r="A15883" s="202" t="s">
        <v>25585</v>
      </c>
      <c r="B15883" s="203">
        <v>27.61</v>
      </c>
      <c r="D15883" s="53" t="s">
        <v>23837</v>
      </c>
      <c r="E15883" s="55" t="s">
        <v>23838</v>
      </c>
      <c r="F15883" s="53" t="s">
        <v>83</v>
      </c>
    </row>
    <row r="15884" spans="1:6" x14ac:dyDescent="0.2">
      <c r="A15884" s="202" t="s">
        <v>25586</v>
      </c>
      <c r="B15884" s="203">
        <v>54.25</v>
      </c>
      <c r="D15884" s="53" t="s">
        <v>23839</v>
      </c>
      <c r="E15884" s="55" t="s">
        <v>23838</v>
      </c>
      <c r="F15884" s="53" t="s">
        <v>83</v>
      </c>
    </row>
    <row r="15885" spans="1:6" x14ac:dyDescent="0.2">
      <c r="A15885" s="202" t="s">
        <v>25588</v>
      </c>
      <c r="B15885" s="203">
        <v>54.25</v>
      </c>
      <c r="D15885" s="53" t="s">
        <v>23840</v>
      </c>
      <c r="E15885" s="55" t="s">
        <v>23841</v>
      </c>
      <c r="F15885" s="53" t="s">
        <v>83</v>
      </c>
    </row>
    <row r="15886" spans="1:6" x14ac:dyDescent="0.2">
      <c r="A15886" s="202" t="s">
        <v>25589</v>
      </c>
      <c r="B15886" s="203">
        <v>9.8000000000000007</v>
      </c>
      <c r="D15886" s="53" t="s">
        <v>23842</v>
      </c>
      <c r="E15886" s="55" t="s">
        <v>23841</v>
      </c>
      <c r="F15886" s="53" t="s">
        <v>83</v>
      </c>
    </row>
    <row r="15887" spans="1:6" x14ac:dyDescent="0.2">
      <c r="A15887" s="202" t="s">
        <v>25591</v>
      </c>
      <c r="B15887" s="203">
        <v>9.8000000000000007</v>
      </c>
      <c r="D15887" s="53" t="s">
        <v>23843</v>
      </c>
      <c r="E15887" s="55" t="s">
        <v>23844</v>
      </c>
      <c r="F15887" s="53" t="s">
        <v>83</v>
      </c>
    </row>
    <row r="15888" spans="1:6" x14ac:dyDescent="0.2">
      <c r="A15888" s="202" t="s">
        <v>25592</v>
      </c>
      <c r="B15888" s="203">
        <v>13.74</v>
      </c>
      <c r="D15888" s="53" t="s">
        <v>23845</v>
      </c>
      <c r="E15888" s="55" t="s">
        <v>23844</v>
      </c>
      <c r="F15888" s="53" t="s">
        <v>83</v>
      </c>
    </row>
    <row r="15889" spans="1:6" x14ac:dyDescent="0.2">
      <c r="A15889" s="202" t="s">
        <v>25594</v>
      </c>
      <c r="B15889" s="203">
        <v>13.74</v>
      </c>
      <c r="D15889" s="53" t="s">
        <v>23846</v>
      </c>
      <c r="E15889" s="55" t="s">
        <v>23847</v>
      </c>
      <c r="F15889" s="53" t="s">
        <v>83</v>
      </c>
    </row>
    <row r="15890" spans="1:6" x14ac:dyDescent="0.2">
      <c r="A15890" s="202" t="s">
        <v>25595</v>
      </c>
      <c r="B15890" s="203">
        <v>17.8</v>
      </c>
      <c r="D15890" s="53" t="s">
        <v>23848</v>
      </c>
      <c r="E15890" s="55" t="s">
        <v>23847</v>
      </c>
      <c r="F15890" s="53" t="s">
        <v>83</v>
      </c>
    </row>
    <row r="15891" spans="1:6" x14ac:dyDescent="0.2">
      <c r="A15891" s="202" t="s">
        <v>25597</v>
      </c>
      <c r="B15891" s="203">
        <v>17.8</v>
      </c>
      <c r="D15891" s="53" t="s">
        <v>23849</v>
      </c>
      <c r="E15891" s="55" t="s">
        <v>23850</v>
      </c>
      <c r="F15891" s="53" t="s">
        <v>83</v>
      </c>
    </row>
    <row r="15892" spans="1:6" x14ac:dyDescent="0.2">
      <c r="A15892" s="202" t="s">
        <v>25598</v>
      </c>
      <c r="B15892" s="203">
        <v>18.68</v>
      </c>
      <c r="D15892" s="53" t="s">
        <v>23851</v>
      </c>
      <c r="E15892" s="55" t="s">
        <v>23850</v>
      </c>
      <c r="F15892" s="53" t="s">
        <v>83</v>
      </c>
    </row>
    <row r="15893" spans="1:6" x14ac:dyDescent="0.2">
      <c r="A15893" s="202" t="s">
        <v>25600</v>
      </c>
      <c r="B15893" s="203">
        <v>18.68</v>
      </c>
      <c r="D15893" s="53" t="s">
        <v>23852</v>
      </c>
      <c r="E15893" s="55" t="s">
        <v>23853</v>
      </c>
      <c r="F15893" s="53" t="s">
        <v>83</v>
      </c>
    </row>
    <row r="15894" spans="1:6" x14ac:dyDescent="0.2">
      <c r="A15894" s="202" t="s">
        <v>25601</v>
      </c>
      <c r="B15894" s="203">
        <v>21.81</v>
      </c>
      <c r="D15894" s="53" t="s">
        <v>23854</v>
      </c>
      <c r="E15894" s="55" t="s">
        <v>23853</v>
      </c>
      <c r="F15894" s="53" t="s">
        <v>83</v>
      </c>
    </row>
    <row r="15895" spans="1:6" x14ac:dyDescent="0.2">
      <c r="A15895" s="202" t="s">
        <v>25603</v>
      </c>
      <c r="B15895" s="203">
        <v>21.81</v>
      </c>
      <c r="D15895" s="53" t="s">
        <v>23855</v>
      </c>
      <c r="E15895" s="55" t="s">
        <v>23856</v>
      </c>
      <c r="F15895" s="53" t="s">
        <v>83</v>
      </c>
    </row>
    <row r="15896" spans="1:6" x14ac:dyDescent="0.2">
      <c r="A15896" s="202" t="s">
        <v>25604</v>
      </c>
      <c r="B15896" s="203">
        <v>51.79</v>
      </c>
      <c r="D15896" s="53" t="s">
        <v>23857</v>
      </c>
      <c r="E15896" s="55" t="s">
        <v>23856</v>
      </c>
      <c r="F15896" s="53" t="s">
        <v>83</v>
      </c>
    </row>
    <row r="15897" spans="1:6" x14ac:dyDescent="0.2">
      <c r="A15897" s="202" t="s">
        <v>25606</v>
      </c>
      <c r="B15897" s="203">
        <v>51.79</v>
      </c>
      <c r="D15897" s="53" t="s">
        <v>23858</v>
      </c>
      <c r="E15897" s="55" t="s">
        <v>23859</v>
      </c>
      <c r="F15897" s="53" t="s">
        <v>83</v>
      </c>
    </row>
    <row r="15898" spans="1:6" x14ac:dyDescent="0.2">
      <c r="A15898" s="202" t="s">
        <v>25607</v>
      </c>
      <c r="B15898" s="203">
        <v>275.3</v>
      </c>
      <c r="D15898" s="53" t="s">
        <v>23860</v>
      </c>
      <c r="E15898" s="55" t="s">
        <v>23859</v>
      </c>
      <c r="F15898" s="53" t="s">
        <v>83</v>
      </c>
    </row>
    <row r="15899" spans="1:6" x14ac:dyDescent="0.2">
      <c r="A15899" s="202" t="s">
        <v>25609</v>
      </c>
      <c r="B15899" s="203">
        <v>275.3</v>
      </c>
      <c r="D15899" s="53" t="s">
        <v>23861</v>
      </c>
      <c r="E15899" s="55" t="s">
        <v>23862</v>
      </c>
      <c r="F15899" s="53" t="s">
        <v>83</v>
      </c>
    </row>
    <row r="15900" spans="1:6" x14ac:dyDescent="0.2">
      <c r="A15900" s="202" t="s">
        <v>25610</v>
      </c>
      <c r="B15900" s="203">
        <v>303.13</v>
      </c>
      <c r="D15900" s="53" t="s">
        <v>23863</v>
      </c>
      <c r="E15900" s="55" t="s">
        <v>23862</v>
      </c>
      <c r="F15900" s="53" t="s">
        <v>83</v>
      </c>
    </row>
    <row r="15901" spans="1:6" x14ac:dyDescent="0.2">
      <c r="A15901" s="202" t="s">
        <v>25612</v>
      </c>
      <c r="B15901" s="203">
        <v>303.13</v>
      </c>
      <c r="D15901" s="53" t="s">
        <v>23864</v>
      </c>
      <c r="E15901" s="55" t="s">
        <v>23865</v>
      </c>
      <c r="F15901" s="53" t="s">
        <v>83</v>
      </c>
    </row>
    <row r="15902" spans="1:6" x14ac:dyDescent="0.2">
      <c r="A15902" s="202" t="s">
        <v>25613</v>
      </c>
      <c r="B15902" s="203">
        <v>395.12</v>
      </c>
      <c r="D15902" s="53" t="s">
        <v>23866</v>
      </c>
      <c r="E15902" s="55" t="s">
        <v>23865</v>
      </c>
      <c r="F15902" s="53" t="s">
        <v>83</v>
      </c>
    </row>
    <row r="15903" spans="1:6" x14ac:dyDescent="0.2">
      <c r="A15903" s="202" t="s">
        <v>25615</v>
      </c>
      <c r="B15903" s="203">
        <v>395.12</v>
      </c>
      <c r="D15903" s="53" t="s">
        <v>23867</v>
      </c>
      <c r="E15903" s="55" t="s">
        <v>23868</v>
      </c>
      <c r="F15903" s="53" t="s">
        <v>83</v>
      </c>
    </row>
    <row r="15904" spans="1:6" x14ac:dyDescent="0.2">
      <c r="A15904" s="202" t="s">
        <v>25616</v>
      </c>
      <c r="B15904" s="203">
        <v>5.7</v>
      </c>
      <c r="D15904" s="53" t="s">
        <v>23869</v>
      </c>
      <c r="E15904" s="55" t="s">
        <v>23868</v>
      </c>
      <c r="F15904" s="53" t="s">
        <v>83</v>
      </c>
    </row>
    <row r="15905" spans="1:6" x14ac:dyDescent="0.2">
      <c r="A15905" s="202" t="s">
        <v>25618</v>
      </c>
      <c r="B15905" s="203">
        <v>5.7</v>
      </c>
      <c r="D15905" s="53" t="s">
        <v>23870</v>
      </c>
      <c r="E15905" s="55" t="s">
        <v>23871</v>
      </c>
      <c r="F15905" s="53" t="s">
        <v>83</v>
      </c>
    </row>
    <row r="15906" spans="1:6" x14ac:dyDescent="0.2">
      <c r="A15906" s="202" t="s">
        <v>25619</v>
      </c>
      <c r="B15906" s="203">
        <v>7.02</v>
      </c>
      <c r="D15906" s="53" t="s">
        <v>23872</v>
      </c>
      <c r="E15906" s="55" t="s">
        <v>23871</v>
      </c>
      <c r="F15906" s="53" t="s">
        <v>83</v>
      </c>
    </row>
    <row r="15907" spans="1:6" x14ac:dyDescent="0.2">
      <c r="A15907" s="202" t="s">
        <v>25621</v>
      </c>
      <c r="B15907" s="203">
        <v>7.02</v>
      </c>
      <c r="D15907" s="53" t="s">
        <v>23873</v>
      </c>
      <c r="E15907" s="55" t="s">
        <v>23874</v>
      </c>
      <c r="F15907" s="53" t="s">
        <v>83</v>
      </c>
    </row>
    <row r="15908" spans="1:6" x14ac:dyDescent="0.2">
      <c r="A15908" s="202" t="s">
        <v>25622</v>
      </c>
      <c r="B15908" s="203">
        <v>11.18</v>
      </c>
      <c r="D15908" s="53" t="s">
        <v>23875</v>
      </c>
      <c r="E15908" s="55" t="s">
        <v>23874</v>
      </c>
      <c r="F15908" s="53" t="s">
        <v>83</v>
      </c>
    </row>
    <row r="15909" spans="1:6" x14ac:dyDescent="0.2">
      <c r="A15909" s="202" t="s">
        <v>25624</v>
      </c>
      <c r="B15909" s="203">
        <v>11.18</v>
      </c>
      <c r="D15909" s="53" t="s">
        <v>23876</v>
      </c>
      <c r="E15909" s="55" t="s">
        <v>23877</v>
      </c>
      <c r="F15909" s="53" t="s">
        <v>83</v>
      </c>
    </row>
    <row r="15910" spans="1:6" x14ac:dyDescent="0.2">
      <c r="A15910" s="202" t="s">
        <v>25625</v>
      </c>
      <c r="B15910" s="203">
        <v>22.02</v>
      </c>
      <c r="D15910" s="53" t="s">
        <v>23878</v>
      </c>
      <c r="E15910" s="55" t="s">
        <v>23877</v>
      </c>
      <c r="F15910" s="53" t="s">
        <v>83</v>
      </c>
    </row>
    <row r="15911" spans="1:6" x14ac:dyDescent="0.2">
      <c r="A15911" s="202" t="s">
        <v>25627</v>
      </c>
      <c r="B15911" s="203">
        <v>22.02</v>
      </c>
      <c r="D15911" s="53" t="s">
        <v>23879</v>
      </c>
      <c r="E15911" s="55" t="s">
        <v>23880</v>
      </c>
      <c r="F15911" s="53" t="s">
        <v>83</v>
      </c>
    </row>
    <row r="15912" spans="1:6" x14ac:dyDescent="0.2">
      <c r="A15912" s="202" t="s">
        <v>25628</v>
      </c>
      <c r="B15912" s="203">
        <v>19.55</v>
      </c>
      <c r="D15912" s="53" t="s">
        <v>23881</v>
      </c>
      <c r="E15912" s="55" t="s">
        <v>23880</v>
      </c>
      <c r="F15912" s="53" t="s">
        <v>83</v>
      </c>
    </row>
    <row r="15913" spans="1:6" x14ac:dyDescent="0.2">
      <c r="A15913" s="202" t="s">
        <v>25630</v>
      </c>
      <c r="B15913" s="203">
        <v>19.55</v>
      </c>
      <c r="D15913" s="53" t="s">
        <v>23882</v>
      </c>
      <c r="E15913" s="55" t="s">
        <v>23883</v>
      </c>
      <c r="F15913" s="53" t="s">
        <v>83</v>
      </c>
    </row>
    <row r="15914" spans="1:6" x14ac:dyDescent="0.2">
      <c r="A15914" s="202" t="s">
        <v>25631</v>
      </c>
      <c r="B15914" s="203">
        <v>31.78</v>
      </c>
      <c r="D15914" s="53" t="s">
        <v>23884</v>
      </c>
      <c r="E15914" s="55" t="s">
        <v>23883</v>
      </c>
      <c r="F15914" s="53" t="s">
        <v>83</v>
      </c>
    </row>
    <row r="15915" spans="1:6" x14ac:dyDescent="0.2">
      <c r="A15915" s="202" t="s">
        <v>25633</v>
      </c>
      <c r="B15915" s="203">
        <v>31.78</v>
      </c>
      <c r="D15915" s="53" t="s">
        <v>23885</v>
      </c>
      <c r="E15915" s="55" t="s">
        <v>23886</v>
      </c>
      <c r="F15915" s="53" t="s">
        <v>83</v>
      </c>
    </row>
    <row r="15916" spans="1:6" x14ac:dyDescent="0.2">
      <c r="A15916" s="202" t="s">
        <v>25634</v>
      </c>
      <c r="B15916" s="203">
        <v>1.83</v>
      </c>
      <c r="D15916" s="53" t="s">
        <v>23887</v>
      </c>
      <c r="E15916" s="55" t="s">
        <v>23886</v>
      </c>
      <c r="F15916" s="53" t="s">
        <v>83</v>
      </c>
    </row>
    <row r="15917" spans="1:6" x14ac:dyDescent="0.2">
      <c r="A15917" s="202" t="s">
        <v>25636</v>
      </c>
      <c r="B15917" s="203">
        <v>1.83</v>
      </c>
      <c r="D15917" s="53" t="s">
        <v>23888</v>
      </c>
      <c r="E15917" s="55" t="s">
        <v>23889</v>
      </c>
      <c r="F15917" s="53" t="s">
        <v>83</v>
      </c>
    </row>
    <row r="15918" spans="1:6" x14ac:dyDescent="0.2">
      <c r="A15918" s="202" t="s">
        <v>25637</v>
      </c>
      <c r="B15918" s="203">
        <v>2.74</v>
      </c>
      <c r="D15918" s="53" t="s">
        <v>23890</v>
      </c>
      <c r="E15918" s="55" t="s">
        <v>23889</v>
      </c>
      <c r="F15918" s="53" t="s">
        <v>83</v>
      </c>
    </row>
    <row r="15919" spans="1:6" x14ac:dyDescent="0.2">
      <c r="A15919" s="202" t="s">
        <v>25639</v>
      </c>
      <c r="B15919" s="203">
        <v>2.74</v>
      </c>
      <c r="D15919" s="53" t="s">
        <v>23891</v>
      </c>
      <c r="E15919" s="55" t="s">
        <v>23892</v>
      </c>
      <c r="F15919" s="53" t="s">
        <v>83</v>
      </c>
    </row>
    <row r="15920" spans="1:6" x14ac:dyDescent="0.2">
      <c r="A15920" s="202" t="s">
        <v>25640</v>
      </c>
      <c r="B15920" s="203">
        <v>4.6100000000000003</v>
      </c>
      <c r="D15920" s="53" t="s">
        <v>23893</v>
      </c>
      <c r="E15920" s="55" t="s">
        <v>23892</v>
      </c>
      <c r="F15920" s="53" t="s">
        <v>83</v>
      </c>
    </row>
    <row r="15921" spans="1:6" x14ac:dyDescent="0.2">
      <c r="A15921" s="202" t="s">
        <v>25642</v>
      </c>
      <c r="B15921" s="203">
        <v>4.6100000000000003</v>
      </c>
      <c r="D15921" s="53" t="s">
        <v>23894</v>
      </c>
      <c r="E15921" s="55" t="s">
        <v>23895</v>
      </c>
      <c r="F15921" s="53" t="s">
        <v>83</v>
      </c>
    </row>
    <row r="15922" spans="1:6" x14ac:dyDescent="0.2">
      <c r="A15922" s="202" t="s">
        <v>25643</v>
      </c>
      <c r="B15922" s="203">
        <v>13.02</v>
      </c>
      <c r="D15922" s="53" t="s">
        <v>23896</v>
      </c>
      <c r="E15922" s="55" t="s">
        <v>23895</v>
      </c>
      <c r="F15922" s="53" t="s">
        <v>83</v>
      </c>
    </row>
    <row r="15923" spans="1:6" x14ac:dyDescent="0.2">
      <c r="A15923" s="202" t="s">
        <v>25645</v>
      </c>
      <c r="B15923" s="203">
        <v>13.02</v>
      </c>
      <c r="D15923" s="53" t="s">
        <v>23897</v>
      </c>
      <c r="E15923" s="55" t="s">
        <v>23898</v>
      </c>
      <c r="F15923" s="53" t="s">
        <v>83</v>
      </c>
    </row>
    <row r="15924" spans="1:6" x14ac:dyDescent="0.2">
      <c r="A15924" s="202" t="s">
        <v>25646</v>
      </c>
      <c r="B15924" s="203">
        <v>13.68</v>
      </c>
      <c r="D15924" s="53" t="s">
        <v>23899</v>
      </c>
      <c r="E15924" s="55" t="s">
        <v>23898</v>
      </c>
      <c r="F15924" s="53" t="s">
        <v>83</v>
      </c>
    </row>
    <row r="15925" spans="1:6" x14ac:dyDescent="0.2">
      <c r="A15925" s="202" t="s">
        <v>25648</v>
      </c>
      <c r="B15925" s="203">
        <v>13.68</v>
      </c>
      <c r="D15925" s="53" t="s">
        <v>23900</v>
      </c>
      <c r="E15925" s="55" t="s">
        <v>23901</v>
      </c>
      <c r="F15925" s="53" t="s">
        <v>83</v>
      </c>
    </row>
    <row r="15926" spans="1:6" x14ac:dyDescent="0.2">
      <c r="A15926" s="202" t="s">
        <v>25649</v>
      </c>
      <c r="B15926" s="203">
        <v>26.06</v>
      </c>
      <c r="D15926" s="53" t="s">
        <v>23902</v>
      </c>
      <c r="E15926" s="55" t="s">
        <v>23901</v>
      </c>
      <c r="F15926" s="53" t="s">
        <v>83</v>
      </c>
    </row>
    <row r="15927" spans="1:6" x14ac:dyDescent="0.2">
      <c r="A15927" s="202" t="s">
        <v>25651</v>
      </c>
      <c r="B15927" s="203">
        <v>26.06</v>
      </c>
      <c r="D15927" s="53" t="s">
        <v>23903</v>
      </c>
      <c r="E15927" s="55" t="s">
        <v>23904</v>
      </c>
      <c r="F15927" s="53" t="s">
        <v>83</v>
      </c>
    </row>
    <row r="15928" spans="1:6" x14ac:dyDescent="0.2">
      <c r="A15928" s="202" t="s">
        <v>25652</v>
      </c>
      <c r="B15928" s="203">
        <v>2.4</v>
      </c>
      <c r="D15928" s="53" t="s">
        <v>23905</v>
      </c>
      <c r="E15928" s="55" t="s">
        <v>23904</v>
      </c>
      <c r="F15928" s="53" t="s">
        <v>83</v>
      </c>
    </row>
    <row r="15929" spans="1:6" x14ac:dyDescent="0.2">
      <c r="A15929" s="202" t="s">
        <v>25654</v>
      </c>
      <c r="B15929" s="203">
        <v>2.4</v>
      </c>
      <c r="D15929" s="53" t="s">
        <v>23906</v>
      </c>
      <c r="E15929" s="55" t="s">
        <v>23907</v>
      </c>
      <c r="F15929" s="53" t="s">
        <v>83</v>
      </c>
    </row>
    <row r="15930" spans="1:6" x14ac:dyDescent="0.2">
      <c r="A15930" s="202" t="s">
        <v>25655</v>
      </c>
      <c r="B15930" s="203">
        <v>5.71</v>
      </c>
      <c r="D15930" s="53" t="s">
        <v>23908</v>
      </c>
      <c r="E15930" s="55" t="s">
        <v>23907</v>
      </c>
      <c r="F15930" s="53" t="s">
        <v>83</v>
      </c>
    </row>
    <row r="15931" spans="1:6" x14ac:dyDescent="0.2">
      <c r="A15931" s="202" t="s">
        <v>25657</v>
      </c>
      <c r="B15931" s="203">
        <v>5.71</v>
      </c>
      <c r="D15931" s="53" t="s">
        <v>23909</v>
      </c>
      <c r="E15931" s="55" t="s">
        <v>23910</v>
      </c>
      <c r="F15931" s="53" t="s">
        <v>83</v>
      </c>
    </row>
    <row r="15932" spans="1:6" x14ac:dyDescent="0.2">
      <c r="A15932" s="202" t="s">
        <v>25676</v>
      </c>
      <c r="B15932" s="203">
        <v>1.1100000000000001</v>
      </c>
      <c r="D15932" s="53" t="s">
        <v>23911</v>
      </c>
      <c r="E15932" s="55" t="s">
        <v>23910</v>
      </c>
      <c r="F15932" s="53" t="s">
        <v>83</v>
      </c>
    </row>
    <row r="15933" spans="1:6" x14ac:dyDescent="0.2">
      <c r="A15933" s="202" t="s">
        <v>25678</v>
      </c>
      <c r="B15933" s="203">
        <v>1.1100000000000001</v>
      </c>
      <c r="D15933" s="53" t="s">
        <v>23912</v>
      </c>
      <c r="E15933" s="55" t="s">
        <v>23913</v>
      </c>
      <c r="F15933" s="53" t="s">
        <v>83</v>
      </c>
    </row>
    <row r="15934" spans="1:6" x14ac:dyDescent="0.2">
      <c r="A15934" s="202" t="s">
        <v>25679</v>
      </c>
      <c r="B15934" s="203">
        <v>1.85</v>
      </c>
      <c r="D15934" s="53" t="s">
        <v>23914</v>
      </c>
      <c r="E15934" s="55" t="s">
        <v>23913</v>
      </c>
      <c r="F15934" s="53" t="s">
        <v>83</v>
      </c>
    </row>
    <row r="15935" spans="1:6" x14ac:dyDescent="0.2">
      <c r="A15935" s="202" t="s">
        <v>25681</v>
      </c>
      <c r="B15935" s="203">
        <v>1.85</v>
      </c>
      <c r="D15935" s="53" t="s">
        <v>23915</v>
      </c>
      <c r="E15935" s="55" t="s">
        <v>23916</v>
      </c>
      <c r="F15935" s="53" t="s">
        <v>83</v>
      </c>
    </row>
    <row r="15936" spans="1:6" x14ac:dyDescent="0.2">
      <c r="A15936" s="202" t="s">
        <v>25682</v>
      </c>
      <c r="B15936" s="203">
        <v>4.6500000000000004</v>
      </c>
      <c r="D15936" s="53" t="s">
        <v>23917</v>
      </c>
      <c r="E15936" s="55" t="s">
        <v>23916</v>
      </c>
      <c r="F15936" s="53" t="s">
        <v>83</v>
      </c>
    </row>
    <row r="15937" spans="1:6" x14ac:dyDescent="0.2">
      <c r="A15937" s="202" t="s">
        <v>25684</v>
      </c>
      <c r="B15937" s="203">
        <v>4.6500000000000004</v>
      </c>
      <c r="D15937" s="53" t="s">
        <v>23918</v>
      </c>
      <c r="E15937" s="55" t="s">
        <v>23919</v>
      </c>
      <c r="F15937" s="53" t="s">
        <v>83</v>
      </c>
    </row>
    <row r="15938" spans="1:6" x14ac:dyDescent="0.2">
      <c r="A15938" s="202" t="s">
        <v>25685</v>
      </c>
      <c r="B15938" s="203">
        <v>6.84</v>
      </c>
      <c r="D15938" s="53" t="s">
        <v>23920</v>
      </c>
      <c r="E15938" s="55" t="s">
        <v>23919</v>
      </c>
      <c r="F15938" s="53" t="s">
        <v>83</v>
      </c>
    </row>
    <row r="15939" spans="1:6" x14ac:dyDescent="0.2">
      <c r="A15939" s="202" t="s">
        <v>25687</v>
      </c>
      <c r="B15939" s="203">
        <v>6.84</v>
      </c>
      <c r="D15939" s="53" t="s">
        <v>23921</v>
      </c>
      <c r="E15939" s="55" t="s">
        <v>23922</v>
      </c>
      <c r="F15939" s="53" t="s">
        <v>83</v>
      </c>
    </row>
    <row r="15940" spans="1:6" x14ac:dyDescent="0.2">
      <c r="A15940" s="202" t="s">
        <v>25688</v>
      </c>
      <c r="B15940" s="203">
        <v>10.8</v>
      </c>
      <c r="D15940" s="53" t="s">
        <v>23923</v>
      </c>
      <c r="E15940" s="55" t="s">
        <v>23922</v>
      </c>
      <c r="F15940" s="53" t="s">
        <v>83</v>
      </c>
    </row>
    <row r="15941" spans="1:6" x14ac:dyDescent="0.2">
      <c r="A15941" s="202" t="s">
        <v>25690</v>
      </c>
      <c r="B15941" s="203">
        <v>10.8</v>
      </c>
      <c r="D15941" s="53" t="s">
        <v>23924</v>
      </c>
      <c r="E15941" s="55" t="s">
        <v>23925</v>
      </c>
      <c r="F15941" s="53" t="s">
        <v>83</v>
      </c>
    </row>
    <row r="15942" spans="1:6" x14ac:dyDescent="0.2">
      <c r="A15942" s="202" t="s">
        <v>25691</v>
      </c>
      <c r="B15942" s="203">
        <v>21.03</v>
      </c>
      <c r="D15942" s="53" t="s">
        <v>23926</v>
      </c>
      <c r="E15942" s="55" t="s">
        <v>23925</v>
      </c>
      <c r="F15942" s="53" t="s">
        <v>83</v>
      </c>
    </row>
    <row r="15943" spans="1:6" x14ac:dyDescent="0.2">
      <c r="A15943" s="202" t="s">
        <v>25693</v>
      </c>
      <c r="B15943" s="203">
        <v>21.03</v>
      </c>
      <c r="D15943" s="53" t="s">
        <v>23927</v>
      </c>
      <c r="E15943" s="55" t="s">
        <v>23928</v>
      </c>
      <c r="F15943" s="53" t="s">
        <v>83</v>
      </c>
    </row>
    <row r="15944" spans="1:6" x14ac:dyDescent="0.2">
      <c r="A15944" s="202" t="s">
        <v>25694</v>
      </c>
      <c r="B15944" s="203">
        <v>39.520000000000003</v>
      </c>
      <c r="D15944" s="53" t="s">
        <v>23929</v>
      </c>
      <c r="E15944" s="55" t="s">
        <v>23928</v>
      </c>
      <c r="F15944" s="53" t="s">
        <v>83</v>
      </c>
    </row>
    <row r="15945" spans="1:6" x14ac:dyDescent="0.2">
      <c r="A15945" s="202" t="s">
        <v>25696</v>
      </c>
      <c r="B15945" s="203">
        <v>39.520000000000003</v>
      </c>
      <c r="D15945" s="53" t="s">
        <v>23930</v>
      </c>
      <c r="E15945" s="55" t="s">
        <v>23931</v>
      </c>
      <c r="F15945" s="53" t="s">
        <v>83</v>
      </c>
    </row>
    <row r="15946" spans="1:6" x14ac:dyDescent="0.2">
      <c r="A15946" s="202" t="s">
        <v>25697</v>
      </c>
      <c r="B15946" s="203">
        <v>60.53</v>
      </c>
      <c r="D15946" s="53" t="s">
        <v>23932</v>
      </c>
      <c r="E15946" s="55" t="s">
        <v>23931</v>
      </c>
      <c r="F15946" s="53" t="s">
        <v>83</v>
      </c>
    </row>
    <row r="15947" spans="1:6" x14ac:dyDescent="0.2">
      <c r="A15947" s="202" t="s">
        <v>25699</v>
      </c>
      <c r="B15947" s="203">
        <v>60.53</v>
      </c>
      <c r="D15947" s="53" t="s">
        <v>23933</v>
      </c>
      <c r="E15947" s="55" t="s">
        <v>23934</v>
      </c>
      <c r="F15947" s="53" t="s">
        <v>83</v>
      </c>
    </row>
    <row r="15948" spans="1:6" x14ac:dyDescent="0.2">
      <c r="A15948" s="202" t="s">
        <v>25700</v>
      </c>
      <c r="B15948" s="203">
        <v>76.599999999999994</v>
      </c>
      <c r="D15948" s="53" t="s">
        <v>23935</v>
      </c>
      <c r="E15948" s="55" t="s">
        <v>23934</v>
      </c>
      <c r="F15948" s="53" t="s">
        <v>83</v>
      </c>
    </row>
    <row r="15949" spans="1:6" x14ac:dyDescent="0.2">
      <c r="A15949" s="202" t="s">
        <v>25702</v>
      </c>
      <c r="B15949" s="203">
        <v>76.599999999999994</v>
      </c>
      <c r="D15949" s="53" t="s">
        <v>23936</v>
      </c>
      <c r="E15949" s="55" t="s">
        <v>23937</v>
      </c>
      <c r="F15949" s="53" t="s">
        <v>83</v>
      </c>
    </row>
    <row r="15950" spans="1:6" x14ac:dyDescent="0.2">
      <c r="A15950" s="202" t="s">
        <v>25703</v>
      </c>
      <c r="B15950" s="203">
        <v>2.75</v>
      </c>
      <c r="D15950" s="53" t="s">
        <v>23938</v>
      </c>
      <c r="E15950" s="55" t="s">
        <v>23937</v>
      </c>
      <c r="F15950" s="53" t="s">
        <v>83</v>
      </c>
    </row>
    <row r="15951" spans="1:6" x14ac:dyDescent="0.2">
      <c r="A15951" s="202" t="s">
        <v>25705</v>
      </c>
      <c r="B15951" s="203">
        <v>2.75</v>
      </c>
      <c r="D15951" s="53" t="s">
        <v>23939</v>
      </c>
      <c r="E15951" s="55" t="s">
        <v>23940</v>
      </c>
      <c r="F15951" s="53" t="s">
        <v>83</v>
      </c>
    </row>
    <row r="15952" spans="1:6" x14ac:dyDescent="0.2">
      <c r="A15952" s="202" t="s">
        <v>25706</v>
      </c>
      <c r="B15952" s="203">
        <v>7.95</v>
      </c>
      <c r="D15952" s="53" t="s">
        <v>23941</v>
      </c>
      <c r="E15952" s="55" t="s">
        <v>23940</v>
      </c>
      <c r="F15952" s="53" t="s">
        <v>83</v>
      </c>
    </row>
    <row r="15953" spans="1:6" x14ac:dyDescent="0.2">
      <c r="A15953" s="202" t="s">
        <v>25708</v>
      </c>
      <c r="B15953" s="203">
        <v>7.95</v>
      </c>
      <c r="D15953" s="53" t="s">
        <v>23942</v>
      </c>
      <c r="E15953" s="55" t="s">
        <v>23943</v>
      </c>
      <c r="F15953" s="53" t="s">
        <v>83</v>
      </c>
    </row>
    <row r="15954" spans="1:6" x14ac:dyDescent="0.2">
      <c r="A15954" s="202" t="s">
        <v>25709</v>
      </c>
      <c r="B15954" s="203">
        <v>10.08</v>
      </c>
      <c r="D15954" s="53" t="s">
        <v>23944</v>
      </c>
      <c r="E15954" s="55" t="s">
        <v>23943</v>
      </c>
      <c r="F15954" s="53" t="s">
        <v>83</v>
      </c>
    </row>
    <row r="15955" spans="1:6" x14ac:dyDescent="0.2">
      <c r="A15955" s="202" t="s">
        <v>25711</v>
      </c>
      <c r="B15955" s="203">
        <v>10.08</v>
      </c>
      <c r="D15955" s="53" t="s">
        <v>23945</v>
      </c>
      <c r="E15955" s="55" t="s">
        <v>23946</v>
      </c>
      <c r="F15955" s="53" t="s">
        <v>83</v>
      </c>
    </row>
    <row r="15956" spans="1:6" x14ac:dyDescent="0.2">
      <c r="A15956" s="202" t="s">
        <v>25712</v>
      </c>
      <c r="B15956" s="203">
        <v>12.84</v>
      </c>
      <c r="D15956" s="53" t="s">
        <v>23947</v>
      </c>
      <c r="E15956" s="55" t="s">
        <v>23946</v>
      </c>
      <c r="F15956" s="53" t="s">
        <v>83</v>
      </c>
    </row>
    <row r="15957" spans="1:6" x14ac:dyDescent="0.2">
      <c r="A15957" s="202" t="s">
        <v>25714</v>
      </c>
      <c r="B15957" s="203">
        <v>12.84</v>
      </c>
      <c r="D15957" s="53" t="s">
        <v>23948</v>
      </c>
      <c r="E15957" s="55" t="s">
        <v>23949</v>
      </c>
      <c r="F15957" s="53" t="s">
        <v>83</v>
      </c>
    </row>
    <row r="15958" spans="1:6" x14ac:dyDescent="0.2">
      <c r="A15958" s="202" t="s">
        <v>25715</v>
      </c>
      <c r="B15958" s="203">
        <v>26.88</v>
      </c>
      <c r="D15958" s="53" t="s">
        <v>23950</v>
      </c>
      <c r="E15958" s="55" t="s">
        <v>23949</v>
      </c>
      <c r="F15958" s="53" t="s">
        <v>83</v>
      </c>
    </row>
    <row r="15959" spans="1:6" x14ac:dyDescent="0.2">
      <c r="A15959" s="202" t="s">
        <v>25717</v>
      </c>
      <c r="B15959" s="203">
        <v>26.88</v>
      </c>
      <c r="D15959" s="53" t="s">
        <v>23951</v>
      </c>
      <c r="E15959" s="55" t="s">
        <v>23952</v>
      </c>
      <c r="F15959" s="53" t="s">
        <v>83</v>
      </c>
    </row>
    <row r="15960" spans="1:6" x14ac:dyDescent="0.2">
      <c r="A15960" s="202" t="s">
        <v>25718</v>
      </c>
      <c r="B15960" s="203">
        <v>1</v>
      </c>
      <c r="D15960" s="53" t="s">
        <v>23953</v>
      </c>
      <c r="E15960" s="55" t="s">
        <v>23952</v>
      </c>
      <c r="F15960" s="53" t="s">
        <v>83</v>
      </c>
    </row>
    <row r="15961" spans="1:6" x14ac:dyDescent="0.2">
      <c r="A15961" s="202" t="s">
        <v>25720</v>
      </c>
      <c r="B15961" s="203">
        <v>1</v>
      </c>
      <c r="D15961" s="53" t="s">
        <v>23954</v>
      </c>
      <c r="E15961" s="55" t="s">
        <v>23955</v>
      </c>
      <c r="F15961" s="53" t="s">
        <v>83</v>
      </c>
    </row>
    <row r="15962" spans="1:6" x14ac:dyDescent="0.2">
      <c r="A15962" s="202" t="s">
        <v>25721</v>
      </c>
      <c r="B15962" s="203">
        <v>1.62</v>
      </c>
      <c r="D15962" s="53" t="s">
        <v>23956</v>
      </c>
      <c r="E15962" s="55" t="s">
        <v>23955</v>
      </c>
      <c r="F15962" s="53" t="s">
        <v>83</v>
      </c>
    </row>
    <row r="15963" spans="1:6" x14ac:dyDescent="0.2">
      <c r="A15963" s="202" t="s">
        <v>25723</v>
      </c>
      <c r="B15963" s="203">
        <v>1.62</v>
      </c>
      <c r="D15963" s="53" t="s">
        <v>23957</v>
      </c>
      <c r="E15963" s="55" t="s">
        <v>23958</v>
      </c>
      <c r="F15963" s="53" t="s">
        <v>83</v>
      </c>
    </row>
    <row r="15964" spans="1:6" x14ac:dyDescent="0.2">
      <c r="A15964" s="202" t="s">
        <v>25724</v>
      </c>
      <c r="B15964" s="203">
        <v>3.59</v>
      </c>
      <c r="D15964" s="53" t="s">
        <v>23959</v>
      </c>
      <c r="E15964" s="55" t="s">
        <v>23958</v>
      </c>
      <c r="F15964" s="53" t="s">
        <v>83</v>
      </c>
    </row>
    <row r="15965" spans="1:6" x14ac:dyDescent="0.2">
      <c r="A15965" s="202" t="s">
        <v>25726</v>
      </c>
      <c r="B15965" s="203">
        <v>3.59</v>
      </c>
      <c r="D15965" s="53" t="s">
        <v>23960</v>
      </c>
      <c r="E15965" s="55" t="s">
        <v>23961</v>
      </c>
      <c r="F15965" s="53" t="s">
        <v>83</v>
      </c>
    </row>
    <row r="15966" spans="1:6" x14ac:dyDescent="0.2">
      <c r="A15966" s="202" t="s">
        <v>25727</v>
      </c>
      <c r="B15966" s="203">
        <v>8.99</v>
      </c>
      <c r="D15966" s="53" t="s">
        <v>23962</v>
      </c>
      <c r="E15966" s="55" t="s">
        <v>23961</v>
      </c>
      <c r="F15966" s="53" t="s">
        <v>83</v>
      </c>
    </row>
    <row r="15967" spans="1:6" x14ac:dyDescent="0.2">
      <c r="A15967" s="202" t="s">
        <v>25729</v>
      </c>
      <c r="B15967" s="203">
        <v>8.99</v>
      </c>
      <c r="D15967" s="53" t="s">
        <v>23963</v>
      </c>
      <c r="E15967" s="55" t="s">
        <v>23964</v>
      </c>
      <c r="F15967" s="53" t="s">
        <v>83</v>
      </c>
    </row>
    <row r="15968" spans="1:6" x14ac:dyDescent="0.2">
      <c r="A15968" s="202" t="s">
        <v>25730</v>
      </c>
      <c r="B15968" s="203">
        <v>11.44</v>
      </c>
      <c r="D15968" s="53" t="s">
        <v>23965</v>
      </c>
      <c r="E15968" s="55" t="s">
        <v>23964</v>
      </c>
      <c r="F15968" s="53" t="s">
        <v>83</v>
      </c>
    </row>
    <row r="15969" spans="1:6" x14ac:dyDescent="0.2">
      <c r="A15969" s="202" t="s">
        <v>25732</v>
      </c>
      <c r="B15969" s="203">
        <v>11.44</v>
      </c>
      <c r="D15969" s="53" t="s">
        <v>23966</v>
      </c>
      <c r="E15969" s="55" t="s">
        <v>23967</v>
      </c>
      <c r="F15969" s="53" t="s">
        <v>83</v>
      </c>
    </row>
    <row r="15970" spans="1:6" x14ac:dyDescent="0.2">
      <c r="A15970" s="202" t="s">
        <v>25733</v>
      </c>
      <c r="B15970" s="203">
        <v>20.350000000000001</v>
      </c>
      <c r="D15970" s="53" t="s">
        <v>23968</v>
      </c>
      <c r="E15970" s="55" t="s">
        <v>23967</v>
      </c>
      <c r="F15970" s="53" t="s">
        <v>83</v>
      </c>
    </row>
    <row r="15971" spans="1:6" x14ac:dyDescent="0.2">
      <c r="A15971" s="202" t="s">
        <v>25735</v>
      </c>
      <c r="B15971" s="203">
        <v>20.350000000000001</v>
      </c>
      <c r="D15971" s="53" t="s">
        <v>23969</v>
      </c>
      <c r="E15971" s="55" t="s">
        <v>23970</v>
      </c>
      <c r="F15971" s="53" t="s">
        <v>83</v>
      </c>
    </row>
    <row r="15972" spans="1:6" x14ac:dyDescent="0.2">
      <c r="A15972" s="202" t="s">
        <v>25736</v>
      </c>
      <c r="B15972" s="203">
        <v>0.8</v>
      </c>
      <c r="D15972" s="53" t="s">
        <v>23971</v>
      </c>
      <c r="E15972" s="55" t="s">
        <v>23970</v>
      </c>
      <c r="F15972" s="53" t="s">
        <v>83</v>
      </c>
    </row>
    <row r="15973" spans="1:6" x14ac:dyDescent="0.2">
      <c r="A15973" s="202" t="s">
        <v>25738</v>
      </c>
      <c r="B15973" s="203">
        <v>0.8</v>
      </c>
      <c r="D15973" s="53" t="s">
        <v>23972</v>
      </c>
      <c r="E15973" s="55" t="s">
        <v>23973</v>
      </c>
      <c r="F15973" s="53" t="s">
        <v>83</v>
      </c>
    </row>
    <row r="15974" spans="1:6" x14ac:dyDescent="0.2">
      <c r="A15974" s="202" t="s">
        <v>25739</v>
      </c>
      <c r="B15974" s="203">
        <v>1</v>
      </c>
      <c r="D15974" s="53" t="s">
        <v>23974</v>
      </c>
      <c r="E15974" s="55" t="s">
        <v>23973</v>
      </c>
      <c r="F15974" s="53" t="s">
        <v>83</v>
      </c>
    </row>
    <row r="15975" spans="1:6" x14ac:dyDescent="0.2">
      <c r="A15975" s="202" t="s">
        <v>25741</v>
      </c>
      <c r="B15975" s="203">
        <v>1</v>
      </c>
      <c r="D15975" s="53" t="s">
        <v>23975</v>
      </c>
      <c r="E15975" s="55" t="s">
        <v>23976</v>
      </c>
      <c r="F15975" s="53" t="s">
        <v>83</v>
      </c>
    </row>
    <row r="15976" spans="1:6" x14ac:dyDescent="0.2">
      <c r="A15976" s="202" t="s">
        <v>25742</v>
      </c>
      <c r="B15976" s="203">
        <v>3.57</v>
      </c>
      <c r="D15976" s="53" t="s">
        <v>23977</v>
      </c>
      <c r="E15976" s="55" t="s">
        <v>23976</v>
      </c>
      <c r="F15976" s="53" t="s">
        <v>83</v>
      </c>
    </row>
    <row r="15977" spans="1:6" x14ac:dyDescent="0.2">
      <c r="A15977" s="202" t="s">
        <v>25744</v>
      </c>
      <c r="B15977" s="203">
        <v>3.57</v>
      </c>
      <c r="D15977" s="53" t="s">
        <v>23978</v>
      </c>
      <c r="E15977" s="55" t="s">
        <v>23979</v>
      </c>
      <c r="F15977" s="53" t="s">
        <v>83</v>
      </c>
    </row>
    <row r="15978" spans="1:6" x14ac:dyDescent="0.2">
      <c r="A15978" s="202" t="s">
        <v>25745</v>
      </c>
      <c r="B15978" s="203">
        <v>5.18</v>
      </c>
      <c r="D15978" s="53" t="s">
        <v>23980</v>
      </c>
      <c r="E15978" s="55" t="s">
        <v>23979</v>
      </c>
      <c r="F15978" s="53" t="s">
        <v>83</v>
      </c>
    </row>
    <row r="15979" spans="1:6" x14ac:dyDescent="0.2">
      <c r="A15979" s="202" t="s">
        <v>25747</v>
      </c>
      <c r="B15979" s="203">
        <v>5.18</v>
      </c>
      <c r="D15979" s="53" t="s">
        <v>23981</v>
      </c>
      <c r="E15979" s="55" t="s">
        <v>23982</v>
      </c>
      <c r="F15979" s="53" t="s">
        <v>83</v>
      </c>
    </row>
    <row r="15980" spans="1:6" x14ac:dyDescent="0.2">
      <c r="A15980" s="202" t="s">
        <v>25748</v>
      </c>
      <c r="B15980" s="203">
        <v>8.67</v>
      </c>
      <c r="D15980" s="53" t="s">
        <v>23983</v>
      </c>
      <c r="E15980" s="55" t="s">
        <v>23982</v>
      </c>
      <c r="F15980" s="53" t="s">
        <v>83</v>
      </c>
    </row>
    <row r="15981" spans="1:6" x14ac:dyDescent="0.2">
      <c r="A15981" s="202" t="s">
        <v>25750</v>
      </c>
      <c r="B15981" s="203">
        <v>8.67</v>
      </c>
      <c r="D15981" s="53" t="s">
        <v>23984</v>
      </c>
      <c r="E15981" s="55" t="s">
        <v>23985</v>
      </c>
      <c r="F15981" s="53" t="s">
        <v>83</v>
      </c>
    </row>
    <row r="15982" spans="1:6" x14ac:dyDescent="0.2">
      <c r="A15982" s="202" t="s">
        <v>25751</v>
      </c>
      <c r="B15982" s="203">
        <v>14.3</v>
      </c>
      <c r="D15982" s="53" t="s">
        <v>23986</v>
      </c>
      <c r="E15982" s="55" t="s">
        <v>23985</v>
      </c>
      <c r="F15982" s="53" t="s">
        <v>83</v>
      </c>
    </row>
    <row r="15983" spans="1:6" x14ac:dyDescent="0.2">
      <c r="A15983" s="202" t="s">
        <v>25753</v>
      </c>
      <c r="B15983" s="203">
        <v>14.3</v>
      </c>
      <c r="D15983" s="53" t="s">
        <v>23987</v>
      </c>
      <c r="E15983" s="55" t="s">
        <v>23988</v>
      </c>
      <c r="F15983" s="53" t="s">
        <v>83</v>
      </c>
    </row>
    <row r="15984" spans="1:6" x14ac:dyDescent="0.2">
      <c r="A15984" s="202" t="s">
        <v>25754</v>
      </c>
      <c r="B15984" s="203">
        <v>2.31</v>
      </c>
      <c r="D15984" s="53" t="s">
        <v>23989</v>
      </c>
      <c r="E15984" s="55" t="s">
        <v>23988</v>
      </c>
      <c r="F15984" s="53" t="s">
        <v>83</v>
      </c>
    </row>
    <row r="15985" spans="1:6" x14ac:dyDescent="0.2">
      <c r="A15985" s="202" t="s">
        <v>25756</v>
      </c>
      <c r="B15985" s="203">
        <v>2.31</v>
      </c>
      <c r="D15985" s="53" t="s">
        <v>23990</v>
      </c>
      <c r="E15985" s="55" t="s">
        <v>23991</v>
      </c>
      <c r="F15985" s="53" t="s">
        <v>83</v>
      </c>
    </row>
    <row r="15986" spans="1:6" x14ac:dyDescent="0.2">
      <c r="A15986" s="202" t="s">
        <v>25757</v>
      </c>
      <c r="B15986" s="203">
        <v>3.82</v>
      </c>
      <c r="D15986" s="53" t="s">
        <v>23992</v>
      </c>
      <c r="E15986" s="55" t="s">
        <v>23991</v>
      </c>
      <c r="F15986" s="53" t="s">
        <v>83</v>
      </c>
    </row>
    <row r="15987" spans="1:6" x14ac:dyDescent="0.2">
      <c r="A15987" s="202" t="s">
        <v>25759</v>
      </c>
      <c r="B15987" s="203">
        <v>3.82</v>
      </c>
      <c r="D15987" s="53" t="s">
        <v>23993</v>
      </c>
      <c r="E15987" s="55" t="s">
        <v>23994</v>
      </c>
      <c r="F15987" s="53" t="s">
        <v>83</v>
      </c>
    </row>
    <row r="15988" spans="1:6" x14ac:dyDescent="0.2">
      <c r="A15988" s="202" t="s">
        <v>25760</v>
      </c>
      <c r="B15988" s="203">
        <v>11.79</v>
      </c>
      <c r="D15988" s="53" t="s">
        <v>23995</v>
      </c>
      <c r="E15988" s="55" t="s">
        <v>23994</v>
      </c>
      <c r="F15988" s="53" t="s">
        <v>83</v>
      </c>
    </row>
    <row r="15989" spans="1:6" x14ac:dyDescent="0.2">
      <c r="A15989" s="202" t="s">
        <v>25762</v>
      </c>
      <c r="B15989" s="203">
        <v>11.79</v>
      </c>
      <c r="D15989" s="53" t="s">
        <v>23996</v>
      </c>
      <c r="E15989" s="55" t="s">
        <v>23997</v>
      </c>
      <c r="F15989" s="53" t="s">
        <v>83</v>
      </c>
    </row>
    <row r="15990" spans="1:6" x14ac:dyDescent="0.2">
      <c r="A15990" s="202" t="s">
        <v>25763</v>
      </c>
      <c r="B15990" s="203">
        <v>25.06</v>
      </c>
      <c r="D15990" s="53" t="s">
        <v>23998</v>
      </c>
      <c r="E15990" s="55" t="s">
        <v>23997</v>
      </c>
      <c r="F15990" s="53" t="s">
        <v>83</v>
      </c>
    </row>
    <row r="15991" spans="1:6" x14ac:dyDescent="0.2">
      <c r="A15991" s="202" t="s">
        <v>25765</v>
      </c>
      <c r="B15991" s="203">
        <v>25.06</v>
      </c>
      <c r="D15991" s="53" t="s">
        <v>23999</v>
      </c>
      <c r="E15991" s="55" t="s">
        <v>24000</v>
      </c>
      <c r="F15991" s="53" t="s">
        <v>83</v>
      </c>
    </row>
    <row r="15992" spans="1:6" x14ac:dyDescent="0.2">
      <c r="A15992" s="202" t="s">
        <v>25766</v>
      </c>
      <c r="B15992" s="203">
        <v>27.06</v>
      </c>
      <c r="D15992" s="53" t="s">
        <v>24001</v>
      </c>
      <c r="E15992" s="55" t="s">
        <v>24000</v>
      </c>
      <c r="F15992" s="53" t="s">
        <v>83</v>
      </c>
    </row>
    <row r="15993" spans="1:6" x14ac:dyDescent="0.2">
      <c r="A15993" s="202" t="s">
        <v>25768</v>
      </c>
      <c r="B15993" s="203">
        <v>27.06</v>
      </c>
      <c r="D15993" s="53" t="s">
        <v>24002</v>
      </c>
      <c r="E15993" s="55" t="s">
        <v>24003</v>
      </c>
      <c r="F15993" s="53" t="s">
        <v>83</v>
      </c>
    </row>
    <row r="15994" spans="1:6" x14ac:dyDescent="0.2">
      <c r="A15994" s="202" t="s">
        <v>25769</v>
      </c>
      <c r="B15994" s="203">
        <v>55.94</v>
      </c>
      <c r="D15994" s="53" t="s">
        <v>24004</v>
      </c>
      <c r="E15994" s="55" t="s">
        <v>24003</v>
      </c>
      <c r="F15994" s="53" t="s">
        <v>83</v>
      </c>
    </row>
    <row r="15995" spans="1:6" x14ac:dyDescent="0.2">
      <c r="A15995" s="202" t="s">
        <v>25771</v>
      </c>
      <c r="B15995" s="203">
        <v>55.94</v>
      </c>
      <c r="D15995" s="53" t="s">
        <v>24005</v>
      </c>
      <c r="E15995" s="55" t="s">
        <v>24006</v>
      </c>
      <c r="F15995" s="53" t="s">
        <v>83</v>
      </c>
    </row>
    <row r="15996" spans="1:6" x14ac:dyDescent="0.2">
      <c r="A15996" s="202" t="s">
        <v>25772</v>
      </c>
      <c r="B15996" s="203">
        <v>7.94</v>
      </c>
      <c r="D15996" s="53" t="s">
        <v>24007</v>
      </c>
      <c r="E15996" s="55" t="s">
        <v>24006</v>
      </c>
      <c r="F15996" s="53" t="s">
        <v>83</v>
      </c>
    </row>
    <row r="15997" spans="1:6" x14ac:dyDescent="0.2">
      <c r="A15997" s="202" t="s">
        <v>25774</v>
      </c>
      <c r="B15997" s="203">
        <v>7.94</v>
      </c>
      <c r="D15997" s="53" t="s">
        <v>24008</v>
      </c>
      <c r="E15997" s="55" t="s">
        <v>24009</v>
      </c>
      <c r="F15997" s="53" t="s">
        <v>83</v>
      </c>
    </row>
    <row r="15998" spans="1:6" x14ac:dyDescent="0.2">
      <c r="A15998" s="202" t="s">
        <v>25775</v>
      </c>
      <c r="B15998" s="203">
        <v>11.58</v>
      </c>
      <c r="D15998" s="53" t="s">
        <v>24010</v>
      </c>
      <c r="E15998" s="55" t="s">
        <v>24009</v>
      </c>
      <c r="F15998" s="53" t="s">
        <v>83</v>
      </c>
    </row>
    <row r="15999" spans="1:6" x14ac:dyDescent="0.2">
      <c r="A15999" s="202" t="s">
        <v>25777</v>
      </c>
      <c r="B15999" s="203">
        <v>11.58</v>
      </c>
      <c r="D15999" s="53" t="s">
        <v>24011</v>
      </c>
      <c r="E15999" s="55" t="s">
        <v>24012</v>
      </c>
      <c r="F15999" s="53" t="s">
        <v>83</v>
      </c>
    </row>
    <row r="16000" spans="1:6" x14ac:dyDescent="0.2">
      <c r="A16000" s="202" t="s">
        <v>25778</v>
      </c>
      <c r="B16000" s="203">
        <v>19.97</v>
      </c>
      <c r="D16000" s="53" t="s">
        <v>24013</v>
      </c>
      <c r="E16000" s="55" t="s">
        <v>24012</v>
      </c>
      <c r="F16000" s="53" t="s">
        <v>83</v>
      </c>
    </row>
    <row r="16001" spans="1:6" x14ac:dyDescent="0.2">
      <c r="A16001" s="202" t="s">
        <v>25780</v>
      </c>
      <c r="B16001" s="203">
        <v>19.97</v>
      </c>
      <c r="D16001" s="53" t="s">
        <v>24014</v>
      </c>
      <c r="E16001" s="55" t="s">
        <v>24015</v>
      </c>
      <c r="F16001" s="53" t="s">
        <v>83</v>
      </c>
    </row>
    <row r="16002" spans="1:6" x14ac:dyDescent="0.2">
      <c r="A16002" s="202" t="s">
        <v>25787</v>
      </c>
      <c r="B16002" s="203">
        <v>5.07</v>
      </c>
      <c r="D16002" s="53" t="s">
        <v>24016</v>
      </c>
      <c r="E16002" s="55" t="s">
        <v>24015</v>
      </c>
      <c r="F16002" s="53" t="s">
        <v>83</v>
      </c>
    </row>
    <row r="16003" spans="1:6" x14ac:dyDescent="0.2">
      <c r="A16003" s="202" t="s">
        <v>25789</v>
      </c>
      <c r="B16003" s="203">
        <v>5.07</v>
      </c>
      <c r="D16003" s="53" t="s">
        <v>24017</v>
      </c>
      <c r="E16003" s="55" t="s">
        <v>24018</v>
      </c>
      <c r="F16003" s="53" t="s">
        <v>83</v>
      </c>
    </row>
    <row r="16004" spans="1:6" x14ac:dyDescent="0.2">
      <c r="A16004" s="202" t="s">
        <v>25790</v>
      </c>
      <c r="B16004" s="203">
        <v>8.0399999999999991</v>
      </c>
      <c r="D16004" s="53" t="s">
        <v>24019</v>
      </c>
      <c r="E16004" s="55" t="s">
        <v>24018</v>
      </c>
      <c r="F16004" s="53" t="s">
        <v>83</v>
      </c>
    </row>
    <row r="16005" spans="1:6" x14ac:dyDescent="0.2">
      <c r="A16005" s="202" t="s">
        <v>25792</v>
      </c>
      <c r="B16005" s="203">
        <v>8.0399999999999991</v>
      </c>
      <c r="D16005" s="53" t="s">
        <v>24020</v>
      </c>
      <c r="E16005" s="55" t="s">
        <v>24021</v>
      </c>
      <c r="F16005" s="53" t="s">
        <v>83</v>
      </c>
    </row>
    <row r="16006" spans="1:6" x14ac:dyDescent="0.2">
      <c r="A16006" s="202" t="s">
        <v>25793</v>
      </c>
      <c r="B16006" s="203">
        <v>16.059999999999999</v>
      </c>
      <c r="D16006" s="53" t="s">
        <v>24022</v>
      </c>
      <c r="E16006" s="55" t="s">
        <v>24021</v>
      </c>
      <c r="F16006" s="53" t="s">
        <v>83</v>
      </c>
    </row>
    <row r="16007" spans="1:6" x14ac:dyDescent="0.2">
      <c r="A16007" s="202" t="s">
        <v>25795</v>
      </c>
      <c r="B16007" s="203">
        <v>16.059999999999999</v>
      </c>
      <c r="D16007" s="53" t="s">
        <v>24023</v>
      </c>
      <c r="E16007" s="55" t="s">
        <v>24024</v>
      </c>
      <c r="F16007" s="53" t="s">
        <v>83</v>
      </c>
    </row>
    <row r="16008" spans="1:6" x14ac:dyDescent="0.2">
      <c r="A16008" s="202" t="s">
        <v>25796</v>
      </c>
      <c r="B16008" s="203">
        <v>26.89</v>
      </c>
      <c r="D16008" s="53" t="s">
        <v>24025</v>
      </c>
      <c r="E16008" s="55" t="s">
        <v>24024</v>
      </c>
      <c r="F16008" s="53" t="s">
        <v>83</v>
      </c>
    </row>
    <row r="16009" spans="1:6" x14ac:dyDescent="0.2">
      <c r="A16009" s="202" t="s">
        <v>25798</v>
      </c>
      <c r="B16009" s="203">
        <v>26.89</v>
      </c>
      <c r="D16009" s="53" t="s">
        <v>24026</v>
      </c>
      <c r="E16009" s="55" t="s">
        <v>24027</v>
      </c>
      <c r="F16009" s="53" t="s">
        <v>83</v>
      </c>
    </row>
    <row r="16010" spans="1:6" x14ac:dyDescent="0.2">
      <c r="A16010" s="202" t="s">
        <v>25799</v>
      </c>
      <c r="B16010" s="203">
        <v>35.54</v>
      </c>
      <c r="D16010" s="53" t="s">
        <v>24028</v>
      </c>
      <c r="E16010" s="55" t="s">
        <v>24027</v>
      </c>
      <c r="F16010" s="53" t="s">
        <v>83</v>
      </c>
    </row>
    <row r="16011" spans="1:6" x14ac:dyDescent="0.2">
      <c r="A16011" s="202" t="s">
        <v>25801</v>
      </c>
      <c r="B16011" s="203">
        <v>35.54</v>
      </c>
      <c r="D16011" s="53" t="s">
        <v>24029</v>
      </c>
      <c r="E16011" s="55" t="s">
        <v>24030</v>
      </c>
      <c r="F16011" s="53" t="s">
        <v>83</v>
      </c>
    </row>
    <row r="16012" spans="1:6" x14ac:dyDescent="0.2">
      <c r="A16012" s="202" t="s">
        <v>25802</v>
      </c>
      <c r="B16012" s="203">
        <v>56.91</v>
      </c>
      <c r="D16012" s="53" t="s">
        <v>24031</v>
      </c>
      <c r="E16012" s="55" t="s">
        <v>24030</v>
      </c>
      <c r="F16012" s="53" t="s">
        <v>83</v>
      </c>
    </row>
    <row r="16013" spans="1:6" x14ac:dyDescent="0.2">
      <c r="A16013" s="202" t="s">
        <v>25804</v>
      </c>
      <c r="B16013" s="203">
        <v>56.91</v>
      </c>
      <c r="D16013" s="53" t="s">
        <v>24032</v>
      </c>
      <c r="E16013" s="55" t="s">
        <v>24033</v>
      </c>
      <c r="F16013" s="53" t="s">
        <v>83</v>
      </c>
    </row>
    <row r="16014" spans="1:6" x14ac:dyDescent="0.2">
      <c r="A16014" s="202" t="s">
        <v>25805</v>
      </c>
      <c r="B16014" s="203">
        <v>206.46</v>
      </c>
      <c r="D16014" s="53" t="s">
        <v>24034</v>
      </c>
      <c r="E16014" s="55" t="s">
        <v>24033</v>
      </c>
      <c r="F16014" s="53" t="s">
        <v>83</v>
      </c>
    </row>
    <row r="16015" spans="1:6" x14ac:dyDescent="0.2">
      <c r="A16015" s="202" t="s">
        <v>25807</v>
      </c>
      <c r="B16015" s="203">
        <v>206.46</v>
      </c>
      <c r="D16015" s="53" t="s">
        <v>24035</v>
      </c>
      <c r="E16015" s="55" t="s">
        <v>24036</v>
      </c>
      <c r="F16015" s="53" t="s">
        <v>83</v>
      </c>
    </row>
    <row r="16016" spans="1:6" x14ac:dyDescent="0.2">
      <c r="A16016" s="202" t="s">
        <v>25808</v>
      </c>
      <c r="B16016" s="203">
        <v>283.58</v>
      </c>
      <c r="D16016" s="53" t="s">
        <v>24037</v>
      </c>
      <c r="E16016" s="55" t="s">
        <v>24036</v>
      </c>
      <c r="F16016" s="53" t="s">
        <v>83</v>
      </c>
    </row>
    <row r="16017" spans="1:6" x14ac:dyDescent="0.2">
      <c r="A16017" s="202" t="s">
        <v>25810</v>
      </c>
      <c r="B16017" s="203">
        <v>283.58</v>
      </c>
      <c r="D16017" s="53" t="s">
        <v>24038</v>
      </c>
      <c r="E16017" s="55" t="s">
        <v>24039</v>
      </c>
      <c r="F16017" s="53" t="s">
        <v>83</v>
      </c>
    </row>
    <row r="16018" spans="1:6" x14ac:dyDescent="0.2">
      <c r="A16018" s="202" t="s">
        <v>25814</v>
      </c>
      <c r="B16018" s="203">
        <v>9.51</v>
      </c>
      <c r="D16018" s="53" t="s">
        <v>24040</v>
      </c>
      <c r="E16018" s="55" t="s">
        <v>24039</v>
      </c>
      <c r="F16018" s="53" t="s">
        <v>83</v>
      </c>
    </row>
    <row r="16019" spans="1:6" x14ac:dyDescent="0.2">
      <c r="A16019" s="202" t="s">
        <v>25816</v>
      </c>
      <c r="B16019" s="203">
        <v>9.51</v>
      </c>
      <c r="D16019" s="53" t="s">
        <v>24041</v>
      </c>
      <c r="E16019" s="55" t="s">
        <v>24042</v>
      </c>
      <c r="F16019" s="53" t="s">
        <v>83</v>
      </c>
    </row>
    <row r="16020" spans="1:6" x14ac:dyDescent="0.2">
      <c r="A16020" s="202" t="s">
        <v>25817</v>
      </c>
      <c r="B16020" s="203">
        <v>32.22</v>
      </c>
      <c r="D16020" s="53" t="s">
        <v>24043</v>
      </c>
      <c r="E16020" s="55" t="s">
        <v>24042</v>
      </c>
      <c r="F16020" s="53" t="s">
        <v>83</v>
      </c>
    </row>
    <row r="16021" spans="1:6" x14ac:dyDescent="0.2">
      <c r="A16021" s="202" t="s">
        <v>25819</v>
      </c>
      <c r="B16021" s="203">
        <v>32.22</v>
      </c>
      <c r="D16021" s="53" t="s">
        <v>24044</v>
      </c>
      <c r="E16021" s="55" t="s">
        <v>24045</v>
      </c>
      <c r="F16021" s="53" t="s">
        <v>83</v>
      </c>
    </row>
    <row r="16022" spans="1:6" x14ac:dyDescent="0.2">
      <c r="A16022" s="202" t="s">
        <v>25820</v>
      </c>
      <c r="B16022" s="203">
        <v>20.57</v>
      </c>
      <c r="D16022" s="53" t="s">
        <v>24046</v>
      </c>
      <c r="E16022" s="55" t="s">
        <v>24045</v>
      </c>
      <c r="F16022" s="53" t="s">
        <v>83</v>
      </c>
    </row>
    <row r="16023" spans="1:6" x14ac:dyDescent="0.2">
      <c r="A16023" s="202" t="s">
        <v>25822</v>
      </c>
      <c r="B16023" s="203">
        <v>20.57</v>
      </c>
      <c r="D16023" s="53" t="s">
        <v>24047</v>
      </c>
      <c r="E16023" s="55" t="s">
        <v>24048</v>
      </c>
      <c r="F16023" s="53" t="s">
        <v>83</v>
      </c>
    </row>
    <row r="16024" spans="1:6" x14ac:dyDescent="0.2">
      <c r="A16024" s="202" t="s">
        <v>25823</v>
      </c>
      <c r="B16024" s="203">
        <v>0.91</v>
      </c>
      <c r="D16024" s="53" t="s">
        <v>24049</v>
      </c>
      <c r="E16024" s="55" t="s">
        <v>24048</v>
      </c>
      <c r="F16024" s="53" t="s">
        <v>83</v>
      </c>
    </row>
    <row r="16025" spans="1:6" x14ac:dyDescent="0.2">
      <c r="A16025" s="202" t="s">
        <v>25825</v>
      </c>
      <c r="B16025" s="203">
        <v>0.91</v>
      </c>
      <c r="D16025" s="53" t="s">
        <v>24050</v>
      </c>
      <c r="E16025" s="55" t="s">
        <v>24051</v>
      </c>
      <c r="F16025" s="53" t="s">
        <v>83</v>
      </c>
    </row>
    <row r="16026" spans="1:6" x14ac:dyDescent="0.2">
      <c r="A16026" s="202" t="s">
        <v>25826</v>
      </c>
      <c r="B16026" s="203">
        <v>0.92</v>
      </c>
      <c r="D16026" s="53" t="s">
        <v>24052</v>
      </c>
      <c r="E16026" s="55" t="s">
        <v>24051</v>
      </c>
      <c r="F16026" s="53" t="s">
        <v>83</v>
      </c>
    </row>
    <row r="16027" spans="1:6" x14ac:dyDescent="0.2">
      <c r="A16027" s="202" t="s">
        <v>25828</v>
      </c>
      <c r="B16027" s="203">
        <v>0.92</v>
      </c>
      <c r="D16027" s="53" t="s">
        <v>24053</v>
      </c>
      <c r="E16027" s="55" t="s">
        <v>24054</v>
      </c>
      <c r="F16027" s="53" t="s">
        <v>83</v>
      </c>
    </row>
    <row r="16028" spans="1:6" x14ac:dyDescent="0.2">
      <c r="A16028" s="202" t="s">
        <v>25829</v>
      </c>
      <c r="B16028" s="203">
        <v>2.0699999999999998</v>
      </c>
      <c r="D16028" s="53" t="s">
        <v>24055</v>
      </c>
      <c r="E16028" s="55" t="s">
        <v>24054</v>
      </c>
      <c r="F16028" s="53" t="s">
        <v>83</v>
      </c>
    </row>
    <row r="16029" spans="1:6" x14ac:dyDescent="0.2">
      <c r="A16029" s="202" t="s">
        <v>25831</v>
      </c>
      <c r="B16029" s="203">
        <v>2.0699999999999998</v>
      </c>
      <c r="D16029" s="53" t="s">
        <v>24056</v>
      </c>
      <c r="E16029" s="55" t="s">
        <v>24057</v>
      </c>
      <c r="F16029" s="53" t="s">
        <v>83</v>
      </c>
    </row>
    <row r="16030" spans="1:6" x14ac:dyDescent="0.2">
      <c r="A16030" s="202" t="s">
        <v>25832</v>
      </c>
      <c r="B16030" s="203">
        <v>4.28</v>
      </c>
      <c r="D16030" s="53" t="s">
        <v>24058</v>
      </c>
      <c r="E16030" s="55" t="s">
        <v>24057</v>
      </c>
      <c r="F16030" s="53" t="s">
        <v>83</v>
      </c>
    </row>
    <row r="16031" spans="1:6" x14ac:dyDescent="0.2">
      <c r="A16031" s="202" t="s">
        <v>25834</v>
      </c>
      <c r="B16031" s="203">
        <v>4.28</v>
      </c>
      <c r="D16031" s="53" t="s">
        <v>24059</v>
      </c>
      <c r="E16031" s="55" t="s">
        <v>24060</v>
      </c>
      <c r="F16031" s="53" t="s">
        <v>83</v>
      </c>
    </row>
    <row r="16032" spans="1:6" x14ac:dyDescent="0.2">
      <c r="A16032" s="202" t="s">
        <v>25835</v>
      </c>
      <c r="B16032" s="203">
        <v>7.19</v>
      </c>
      <c r="D16032" s="53" t="s">
        <v>24061</v>
      </c>
      <c r="E16032" s="55" t="s">
        <v>24060</v>
      </c>
      <c r="F16032" s="53" t="s">
        <v>83</v>
      </c>
    </row>
    <row r="16033" spans="1:6" x14ac:dyDescent="0.2">
      <c r="A16033" s="202" t="s">
        <v>25837</v>
      </c>
      <c r="B16033" s="203">
        <v>7.19</v>
      </c>
      <c r="D16033" s="53" t="s">
        <v>24062</v>
      </c>
      <c r="E16033" s="55" t="s">
        <v>24063</v>
      </c>
      <c r="F16033" s="53" t="s">
        <v>83</v>
      </c>
    </row>
    <row r="16034" spans="1:6" x14ac:dyDescent="0.2">
      <c r="A16034" s="202" t="s">
        <v>25838</v>
      </c>
      <c r="B16034" s="203">
        <v>8.9600000000000009</v>
      </c>
      <c r="D16034" s="53" t="s">
        <v>24064</v>
      </c>
      <c r="E16034" s="55" t="s">
        <v>24063</v>
      </c>
      <c r="F16034" s="53" t="s">
        <v>83</v>
      </c>
    </row>
    <row r="16035" spans="1:6" x14ac:dyDescent="0.2">
      <c r="A16035" s="202" t="s">
        <v>25840</v>
      </c>
      <c r="B16035" s="203">
        <v>8.9600000000000009</v>
      </c>
      <c r="D16035" s="53" t="s">
        <v>24065</v>
      </c>
      <c r="E16035" s="55" t="s">
        <v>24066</v>
      </c>
      <c r="F16035" s="53" t="s">
        <v>83</v>
      </c>
    </row>
    <row r="16036" spans="1:6" x14ac:dyDescent="0.2">
      <c r="A16036" s="202" t="s">
        <v>25841</v>
      </c>
      <c r="B16036" s="203">
        <v>4.1100000000000003</v>
      </c>
      <c r="D16036" s="53" t="s">
        <v>24067</v>
      </c>
      <c r="E16036" s="55" t="s">
        <v>24066</v>
      </c>
      <c r="F16036" s="53" t="s">
        <v>83</v>
      </c>
    </row>
    <row r="16037" spans="1:6" x14ac:dyDescent="0.2">
      <c r="A16037" s="202" t="s">
        <v>25843</v>
      </c>
      <c r="B16037" s="203">
        <v>4.1100000000000003</v>
      </c>
      <c r="D16037" s="53" t="s">
        <v>24068</v>
      </c>
      <c r="E16037" s="55" t="s">
        <v>24069</v>
      </c>
      <c r="F16037" s="53" t="s">
        <v>83</v>
      </c>
    </row>
    <row r="16038" spans="1:6" x14ac:dyDescent="0.2">
      <c r="A16038" s="202" t="s">
        <v>25844</v>
      </c>
      <c r="B16038" s="203">
        <v>12.75</v>
      </c>
      <c r="D16038" s="53" t="s">
        <v>24070</v>
      </c>
      <c r="E16038" s="55" t="s">
        <v>24069</v>
      </c>
      <c r="F16038" s="53" t="s">
        <v>83</v>
      </c>
    </row>
    <row r="16039" spans="1:6" x14ac:dyDescent="0.2">
      <c r="A16039" s="202" t="s">
        <v>25846</v>
      </c>
      <c r="B16039" s="203">
        <v>12.75</v>
      </c>
      <c r="D16039" s="53" t="s">
        <v>24071</v>
      </c>
      <c r="E16039" s="55" t="s">
        <v>24072</v>
      </c>
      <c r="F16039" s="53" t="s">
        <v>83</v>
      </c>
    </row>
    <row r="16040" spans="1:6" x14ac:dyDescent="0.2">
      <c r="A16040" s="202" t="s">
        <v>25847</v>
      </c>
      <c r="B16040" s="203">
        <v>22.47</v>
      </c>
      <c r="D16040" s="53" t="s">
        <v>24073</v>
      </c>
      <c r="E16040" s="55" t="s">
        <v>24072</v>
      </c>
      <c r="F16040" s="53" t="s">
        <v>83</v>
      </c>
    </row>
    <row r="16041" spans="1:6" x14ac:dyDescent="0.2">
      <c r="A16041" s="202" t="s">
        <v>25849</v>
      </c>
      <c r="B16041" s="203">
        <v>22.47</v>
      </c>
      <c r="D16041" s="53" t="s">
        <v>24074</v>
      </c>
      <c r="E16041" s="55" t="s">
        <v>24075</v>
      </c>
      <c r="F16041" s="53" t="s">
        <v>83</v>
      </c>
    </row>
    <row r="16042" spans="1:6" x14ac:dyDescent="0.2">
      <c r="A16042" s="202" t="s">
        <v>25850</v>
      </c>
      <c r="B16042" s="203">
        <v>30.98</v>
      </c>
      <c r="D16042" s="53" t="s">
        <v>24076</v>
      </c>
      <c r="E16042" s="55" t="s">
        <v>24075</v>
      </c>
      <c r="F16042" s="53" t="s">
        <v>83</v>
      </c>
    </row>
    <row r="16043" spans="1:6" x14ac:dyDescent="0.2">
      <c r="A16043" s="202" t="s">
        <v>25852</v>
      </c>
      <c r="B16043" s="203">
        <v>30.98</v>
      </c>
      <c r="D16043" s="53" t="s">
        <v>24077</v>
      </c>
      <c r="E16043" s="55" t="s">
        <v>24078</v>
      </c>
      <c r="F16043" s="53" t="s">
        <v>83</v>
      </c>
    </row>
    <row r="16044" spans="1:6" x14ac:dyDescent="0.2">
      <c r="A16044" s="202" t="s">
        <v>25853</v>
      </c>
      <c r="B16044" s="203">
        <v>49.99</v>
      </c>
      <c r="D16044" s="53" t="s">
        <v>24079</v>
      </c>
      <c r="E16044" s="55" t="s">
        <v>24078</v>
      </c>
      <c r="F16044" s="53" t="s">
        <v>83</v>
      </c>
    </row>
    <row r="16045" spans="1:6" x14ac:dyDescent="0.2">
      <c r="A16045" s="202" t="s">
        <v>25855</v>
      </c>
      <c r="B16045" s="203">
        <v>49.99</v>
      </c>
      <c r="D16045" s="53" t="s">
        <v>24080</v>
      </c>
      <c r="E16045" s="55" t="s">
        <v>24081</v>
      </c>
      <c r="F16045" s="53" t="s">
        <v>83</v>
      </c>
    </row>
    <row r="16046" spans="1:6" x14ac:dyDescent="0.2">
      <c r="A16046" s="202" t="s">
        <v>25856</v>
      </c>
      <c r="B16046" s="203">
        <v>13.09</v>
      </c>
      <c r="D16046" s="53" t="s">
        <v>24082</v>
      </c>
      <c r="E16046" s="55" t="s">
        <v>24081</v>
      </c>
      <c r="F16046" s="53" t="s">
        <v>83</v>
      </c>
    </row>
    <row r="16047" spans="1:6" x14ac:dyDescent="0.2">
      <c r="A16047" s="202" t="s">
        <v>25858</v>
      </c>
      <c r="B16047" s="203">
        <v>13.09</v>
      </c>
      <c r="D16047" s="53" t="s">
        <v>24083</v>
      </c>
      <c r="E16047" s="55" t="s">
        <v>24084</v>
      </c>
      <c r="F16047" s="53" t="s">
        <v>83</v>
      </c>
    </row>
    <row r="16048" spans="1:6" x14ac:dyDescent="0.2">
      <c r="A16048" s="202" t="s">
        <v>25859</v>
      </c>
      <c r="B16048" s="203">
        <v>21.42</v>
      </c>
      <c r="D16048" s="53" t="s">
        <v>24085</v>
      </c>
      <c r="E16048" s="55" t="s">
        <v>24084</v>
      </c>
      <c r="F16048" s="53" t="s">
        <v>83</v>
      </c>
    </row>
    <row r="16049" spans="1:6" x14ac:dyDescent="0.2">
      <c r="A16049" s="202" t="s">
        <v>25861</v>
      </c>
      <c r="B16049" s="203">
        <v>21.42</v>
      </c>
      <c r="D16049" s="53" t="s">
        <v>24086</v>
      </c>
      <c r="E16049" s="55" t="s">
        <v>24087</v>
      </c>
      <c r="F16049" s="53" t="s">
        <v>83</v>
      </c>
    </row>
    <row r="16050" spans="1:6" x14ac:dyDescent="0.2">
      <c r="A16050" s="202" t="s">
        <v>25862</v>
      </c>
      <c r="B16050" s="203">
        <v>32.07</v>
      </c>
      <c r="D16050" s="53" t="s">
        <v>24088</v>
      </c>
      <c r="E16050" s="55" t="s">
        <v>24087</v>
      </c>
      <c r="F16050" s="53" t="s">
        <v>83</v>
      </c>
    </row>
    <row r="16051" spans="1:6" x14ac:dyDescent="0.2">
      <c r="A16051" s="202" t="s">
        <v>25864</v>
      </c>
      <c r="B16051" s="203">
        <v>32.07</v>
      </c>
      <c r="D16051" s="53" t="s">
        <v>24089</v>
      </c>
      <c r="E16051" s="55" t="s">
        <v>24090</v>
      </c>
      <c r="F16051" s="53" t="s">
        <v>83</v>
      </c>
    </row>
    <row r="16052" spans="1:6" x14ac:dyDescent="0.2">
      <c r="A16052" s="202" t="s">
        <v>25865</v>
      </c>
      <c r="B16052" s="203">
        <v>24.86</v>
      </c>
      <c r="D16052" s="53" t="s">
        <v>24091</v>
      </c>
      <c r="E16052" s="55" t="s">
        <v>24090</v>
      </c>
      <c r="F16052" s="53" t="s">
        <v>83</v>
      </c>
    </row>
    <row r="16053" spans="1:6" x14ac:dyDescent="0.2">
      <c r="A16053" s="202" t="s">
        <v>25867</v>
      </c>
      <c r="B16053" s="203">
        <v>24.86</v>
      </c>
      <c r="D16053" s="53" t="s">
        <v>24092</v>
      </c>
      <c r="E16053" s="55" t="s">
        <v>24093</v>
      </c>
      <c r="F16053" s="53" t="s">
        <v>83</v>
      </c>
    </row>
    <row r="16054" spans="1:6" x14ac:dyDescent="0.2">
      <c r="A16054" s="202" t="s">
        <v>25868</v>
      </c>
      <c r="B16054" s="203">
        <v>52.95</v>
      </c>
      <c r="D16054" s="53" t="s">
        <v>24094</v>
      </c>
      <c r="E16054" s="55" t="s">
        <v>24093</v>
      </c>
      <c r="F16054" s="53" t="s">
        <v>83</v>
      </c>
    </row>
    <row r="16055" spans="1:6" x14ac:dyDescent="0.2">
      <c r="A16055" s="202" t="s">
        <v>25870</v>
      </c>
      <c r="B16055" s="203">
        <v>52.95</v>
      </c>
      <c r="D16055" s="53" t="s">
        <v>24095</v>
      </c>
      <c r="E16055" s="55" t="s">
        <v>24096</v>
      </c>
      <c r="F16055" s="53" t="s">
        <v>83</v>
      </c>
    </row>
    <row r="16056" spans="1:6" x14ac:dyDescent="0.2">
      <c r="A16056" s="202" t="s">
        <v>25871</v>
      </c>
      <c r="B16056" s="203">
        <v>244.52</v>
      </c>
      <c r="D16056" s="53" t="s">
        <v>24097</v>
      </c>
      <c r="E16056" s="55" t="s">
        <v>24096</v>
      </c>
      <c r="F16056" s="53" t="s">
        <v>83</v>
      </c>
    </row>
    <row r="16057" spans="1:6" x14ac:dyDescent="0.2">
      <c r="A16057" s="202" t="s">
        <v>25873</v>
      </c>
      <c r="B16057" s="203">
        <v>244.52</v>
      </c>
      <c r="D16057" s="53" t="s">
        <v>24098</v>
      </c>
      <c r="E16057" s="55" t="s">
        <v>24099</v>
      </c>
      <c r="F16057" s="53" t="s">
        <v>83</v>
      </c>
    </row>
    <row r="16058" spans="1:6" x14ac:dyDescent="0.2">
      <c r="A16058" s="202" t="s">
        <v>25874</v>
      </c>
      <c r="B16058" s="203">
        <v>352.89</v>
      </c>
      <c r="D16058" s="53" t="s">
        <v>24100</v>
      </c>
      <c r="E16058" s="55" t="s">
        <v>24099</v>
      </c>
      <c r="F16058" s="53" t="s">
        <v>83</v>
      </c>
    </row>
    <row r="16059" spans="1:6" x14ac:dyDescent="0.2">
      <c r="A16059" s="202" t="s">
        <v>25876</v>
      </c>
      <c r="B16059" s="203">
        <v>352.89</v>
      </c>
      <c r="D16059" s="53" t="s">
        <v>24101</v>
      </c>
      <c r="E16059" s="55" t="s">
        <v>24102</v>
      </c>
      <c r="F16059" s="53" t="s">
        <v>83</v>
      </c>
    </row>
    <row r="16060" spans="1:6" x14ac:dyDescent="0.2">
      <c r="A16060" s="202" t="s">
        <v>25877</v>
      </c>
      <c r="B16060" s="203">
        <v>296.43</v>
      </c>
      <c r="D16060" s="53" t="s">
        <v>24103</v>
      </c>
      <c r="E16060" s="55" t="s">
        <v>24102</v>
      </c>
      <c r="F16060" s="53" t="s">
        <v>83</v>
      </c>
    </row>
    <row r="16061" spans="1:6" x14ac:dyDescent="0.2">
      <c r="A16061" s="202" t="s">
        <v>25879</v>
      </c>
      <c r="B16061" s="203">
        <v>296.43</v>
      </c>
      <c r="D16061" s="53" t="s">
        <v>24104</v>
      </c>
      <c r="E16061" s="55" t="s">
        <v>24105</v>
      </c>
      <c r="F16061" s="53" t="s">
        <v>83</v>
      </c>
    </row>
    <row r="16062" spans="1:6" x14ac:dyDescent="0.2">
      <c r="A16062" s="202" t="s">
        <v>25895</v>
      </c>
      <c r="B16062" s="203">
        <v>260.27</v>
      </c>
      <c r="D16062" s="53" t="s">
        <v>24106</v>
      </c>
      <c r="E16062" s="55" t="s">
        <v>24105</v>
      </c>
      <c r="F16062" s="53" t="s">
        <v>83</v>
      </c>
    </row>
    <row r="16063" spans="1:6" x14ac:dyDescent="0.2">
      <c r="A16063" s="202" t="s">
        <v>25897</v>
      </c>
      <c r="B16063" s="203">
        <v>260.27</v>
      </c>
      <c r="D16063" s="53" t="s">
        <v>24107</v>
      </c>
      <c r="E16063" s="55" t="s">
        <v>24108</v>
      </c>
      <c r="F16063" s="53" t="s">
        <v>83</v>
      </c>
    </row>
    <row r="16064" spans="1:6" x14ac:dyDescent="0.2">
      <c r="A16064" s="202" t="s">
        <v>25898</v>
      </c>
      <c r="B16064" s="203">
        <v>358.51</v>
      </c>
      <c r="D16064" s="53" t="s">
        <v>24109</v>
      </c>
      <c r="E16064" s="55" t="s">
        <v>24108</v>
      </c>
      <c r="F16064" s="53" t="s">
        <v>83</v>
      </c>
    </row>
    <row r="16065" spans="1:6" x14ac:dyDescent="0.2">
      <c r="A16065" s="202" t="s">
        <v>25900</v>
      </c>
      <c r="B16065" s="203">
        <v>358.51</v>
      </c>
      <c r="D16065" s="53" t="s">
        <v>24110</v>
      </c>
      <c r="E16065" s="55" t="s">
        <v>24111</v>
      </c>
      <c r="F16065" s="53" t="s">
        <v>83</v>
      </c>
    </row>
    <row r="16066" spans="1:6" x14ac:dyDescent="0.2">
      <c r="A16066" s="202" t="s">
        <v>25901</v>
      </c>
      <c r="B16066" s="203">
        <v>518.53</v>
      </c>
      <c r="D16066" s="53" t="s">
        <v>24112</v>
      </c>
      <c r="E16066" s="55" t="s">
        <v>24111</v>
      </c>
      <c r="F16066" s="53" t="s">
        <v>83</v>
      </c>
    </row>
    <row r="16067" spans="1:6" x14ac:dyDescent="0.2">
      <c r="A16067" s="202" t="s">
        <v>25903</v>
      </c>
      <c r="B16067" s="203">
        <v>518.53</v>
      </c>
      <c r="D16067" s="53" t="s">
        <v>24113</v>
      </c>
      <c r="E16067" s="55" t="s">
        <v>24114</v>
      </c>
      <c r="F16067" s="53" t="s">
        <v>83</v>
      </c>
    </row>
    <row r="16068" spans="1:6" x14ac:dyDescent="0.2">
      <c r="A16068" s="202" t="s">
        <v>25907</v>
      </c>
      <c r="B16068" s="203">
        <v>11.31</v>
      </c>
      <c r="D16068" s="53" t="s">
        <v>24115</v>
      </c>
      <c r="E16068" s="55" t="s">
        <v>24114</v>
      </c>
      <c r="F16068" s="53" t="s">
        <v>83</v>
      </c>
    </row>
    <row r="16069" spans="1:6" x14ac:dyDescent="0.2">
      <c r="A16069" s="202" t="s">
        <v>25909</v>
      </c>
      <c r="B16069" s="203">
        <v>11.31</v>
      </c>
      <c r="D16069" s="53" t="s">
        <v>24116</v>
      </c>
      <c r="E16069" s="55" t="s">
        <v>24117</v>
      </c>
      <c r="F16069" s="53" t="s">
        <v>83</v>
      </c>
    </row>
    <row r="16070" spans="1:6" x14ac:dyDescent="0.2">
      <c r="A16070" s="202" t="s">
        <v>25910</v>
      </c>
      <c r="B16070" s="203">
        <v>21.1</v>
      </c>
      <c r="D16070" s="53" t="s">
        <v>24118</v>
      </c>
      <c r="E16070" s="55" t="s">
        <v>24117</v>
      </c>
      <c r="F16070" s="53" t="s">
        <v>83</v>
      </c>
    </row>
    <row r="16071" spans="1:6" x14ac:dyDescent="0.2">
      <c r="A16071" s="202" t="s">
        <v>25912</v>
      </c>
      <c r="B16071" s="203">
        <v>21.1</v>
      </c>
      <c r="D16071" s="53" t="s">
        <v>24119</v>
      </c>
      <c r="E16071" s="55" t="s">
        <v>24120</v>
      </c>
      <c r="F16071" s="53" t="s">
        <v>83</v>
      </c>
    </row>
    <row r="16072" spans="1:6" x14ac:dyDescent="0.2">
      <c r="A16072" s="202" t="s">
        <v>25913</v>
      </c>
      <c r="B16072" s="203">
        <v>30.87</v>
      </c>
      <c r="D16072" s="53" t="s">
        <v>24121</v>
      </c>
      <c r="E16072" s="55" t="s">
        <v>24120</v>
      </c>
      <c r="F16072" s="53" t="s">
        <v>83</v>
      </c>
    </row>
    <row r="16073" spans="1:6" x14ac:dyDescent="0.2">
      <c r="A16073" s="202" t="s">
        <v>25915</v>
      </c>
      <c r="B16073" s="203">
        <v>30.87</v>
      </c>
      <c r="D16073" s="53" t="s">
        <v>24122</v>
      </c>
      <c r="E16073" s="55" t="s">
        <v>24123</v>
      </c>
      <c r="F16073" s="53" t="s">
        <v>83</v>
      </c>
    </row>
    <row r="16074" spans="1:6" x14ac:dyDescent="0.2">
      <c r="A16074" s="202" t="s">
        <v>25916</v>
      </c>
      <c r="B16074" s="203">
        <v>23.42</v>
      </c>
      <c r="D16074" s="53" t="s">
        <v>24124</v>
      </c>
      <c r="E16074" s="55" t="s">
        <v>24123</v>
      </c>
      <c r="F16074" s="53" t="s">
        <v>83</v>
      </c>
    </row>
    <row r="16075" spans="1:6" x14ac:dyDescent="0.2">
      <c r="A16075" s="202" t="s">
        <v>25918</v>
      </c>
      <c r="B16075" s="203">
        <v>23.42</v>
      </c>
      <c r="D16075" s="53" t="s">
        <v>24125</v>
      </c>
      <c r="E16075" s="55" t="s">
        <v>24126</v>
      </c>
      <c r="F16075" s="53" t="s">
        <v>83</v>
      </c>
    </row>
    <row r="16076" spans="1:6" x14ac:dyDescent="0.2">
      <c r="A16076" s="202" t="s">
        <v>25919</v>
      </c>
      <c r="B16076" s="203">
        <v>51.14</v>
      </c>
      <c r="D16076" s="53" t="s">
        <v>24127</v>
      </c>
      <c r="E16076" s="55" t="s">
        <v>24126</v>
      </c>
      <c r="F16076" s="53" t="s">
        <v>83</v>
      </c>
    </row>
    <row r="16077" spans="1:6" x14ac:dyDescent="0.2">
      <c r="A16077" s="202" t="s">
        <v>25921</v>
      </c>
      <c r="B16077" s="203">
        <v>51.14</v>
      </c>
      <c r="D16077" s="53" t="s">
        <v>24128</v>
      </c>
      <c r="E16077" s="55" t="s">
        <v>24129</v>
      </c>
      <c r="F16077" s="53" t="s">
        <v>83</v>
      </c>
    </row>
    <row r="16078" spans="1:6" x14ac:dyDescent="0.2">
      <c r="A16078" s="202" t="s">
        <v>25922</v>
      </c>
      <c r="B16078" s="203">
        <v>0.56999999999999995</v>
      </c>
      <c r="D16078" s="53" t="s">
        <v>24130</v>
      </c>
      <c r="E16078" s="55" t="s">
        <v>24129</v>
      </c>
      <c r="F16078" s="53" t="s">
        <v>83</v>
      </c>
    </row>
    <row r="16079" spans="1:6" x14ac:dyDescent="0.2">
      <c r="A16079" s="202" t="s">
        <v>25924</v>
      </c>
      <c r="B16079" s="203">
        <v>0.56999999999999995</v>
      </c>
      <c r="D16079" s="53" t="s">
        <v>24131</v>
      </c>
      <c r="E16079" s="55" t="s">
        <v>24132</v>
      </c>
      <c r="F16079" s="53" t="s">
        <v>83</v>
      </c>
    </row>
    <row r="16080" spans="1:6" x14ac:dyDescent="0.2">
      <c r="A16080" s="202" t="s">
        <v>25925</v>
      </c>
      <c r="B16080" s="203">
        <v>1.02</v>
      </c>
      <c r="D16080" s="53" t="s">
        <v>24133</v>
      </c>
      <c r="E16080" s="55" t="s">
        <v>24132</v>
      </c>
      <c r="F16080" s="53" t="s">
        <v>83</v>
      </c>
    </row>
    <row r="16081" spans="1:6" x14ac:dyDescent="0.2">
      <c r="A16081" s="202" t="s">
        <v>25927</v>
      </c>
      <c r="B16081" s="203">
        <v>1.02</v>
      </c>
      <c r="D16081" s="53" t="s">
        <v>24134</v>
      </c>
      <c r="E16081" s="55" t="s">
        <v>24135</v>
      </c>
      <c r="F16081" s="53" t="s">
        <v>83</v>
      </c>
    </row>
    <row r="16082" spans="1:6" x14ac:dyDescent="0.2">
      <c r="A16082" s="202" t="s">
        <v>25928</v>
      </c>
      <c r="B16082" s="203">
        <v>2.1800000000000002</v>
      </c>
      <c r="D16082" s="53" t="s">
        <v>24136</v>
      </c>
      <c r="E16082" s="55" t="s">
        <v>24135</v>
      </c>
      <c r="F16082" s="53" t="s">
        <v>83</v>
      </c>
    </row>
    <row r="16083" spans="1:6" x14ac:dyDescent="0.2">
      <c r="A16083" s="202" t="s">
        <v>25930</v>
      </c>
      <c r="B16083" s="203">
        <v>2.1800000000000002</v>
      </c>
      <c r="D16083" s="53" t="s">
        <v>24137</v>
      </c>
      <c r="E16083" s="55" t="s">
        <v>24138</v>
      </c>
      <c r="F16083" s="53" t="s">
        <v>83</v>
      </c>
    </row>
    <row r="16084" spans="1:6" x14ac:dyDescent="0.2">
      <c r="A16084" s="202" t="s">
        <v>25931</v>
      </c>
      <c r="B16084" s="203">
        <v>3.78</v>
      </c>
      <c r="D16084" s="53" t="s">
        <v>24139</v>
      </c>
      <c r="E16084" s="55" t="s">
        <v>24138</v>
      </c>
      <c r="F16084" s="53" t="s">
        <v>83</v>
      </c>
    </row>
    <row r="16085" spans="1:6" x14ac:dyDescent="0.2">
      <c r="A16085" s="202" t="s">
        <v>25933</v>
      </c>
      <c r="B16085" s="203">
        <v>3.78</v>
      </c>
      <c r="D16085" s="53" t="s">
        <v>24140</v>
      </c>
      <c r="E16085" s="55" t="s">
        <v>24141</v>
      </c>
      <c r="F16085" s="53" t="s">
        <v>83</v>
      </c>
    </row>
    <row r="16086" spans="1:6" x14ac:dyDescent="0.2">
      <c r="A16086" s="202" t="s">
        <v>25934</v>
      </c>
      <c r="B16086" s="203">
        <v>6.48</v>
      </c>
      <c r="D16086" s="53" t="s">
        <v>24142</v>
      </c>
      <c r="E16086" s="55" t="s">
        <v>24141</v>
      </c>
      <c r="F16086" s="53" t="s">
        <v>83</v>
      </c>
    </row>
    <row r="16087" spans="1:6" x14ac:dyDescent="0.2">
      <c r="A16087" s="202" t="s">
        <v>25936</v>
      </c>
      <c r="B16087" s="203">
        <v>6.48</v>
      </c>
      <c r="D16087" s="53" t="s">
        <v>24143</v>
      </c>
      <c r="E16087" s="55" t="s">
        <v>24144</v>
      </c>
      <c r="F16087" s="53" t="s">
        <v>83</v>
      </c>
    </row>
    <row r="16088" spans="1:6" x14ac:dyDescent="0.2">
      <c r="A16088" s="202" t="s">
        <v>25937</v>
      </c>
      <c r="B16088" s="203">
        <v>15.35</v>
      </c>
      <c r="D16088" s="53" t="s">
        <v>24145</v>
      </c>
      <c r="E16088" s="55" t="s">
        <v>24144</v>
      </c>
      <c r="F16088" s="53" t="s">
        <v>83</v>
      </c>
    </row>
    <row r="16089" spans="1:6" x14ac:dyDescent="0.2">
      <c r="A16089" s="202" t="s">
        <v>25939</v>
      </c>
      <c r="B16089" s="203">
        <v>15.35</v>
      </c>
      <c r="D16089" s="53" t="s">
        <v>24146</v>
      </c>
      <c r="E16089" s="55" t="s">
        <v>24147</v>
      </c>
      <c r="F16089" s="53" t="s">
        <v>83</v>
      </c>
    </row>
    <row r="16090" spans="1:6" x14ac:dyDescent="0.2">
      <c r="A16090" s="202" t="s">
        <v>25940</v>
      </c>
      <c r="B16090" s="203">
        <v>16.04</v>
      </c>
      <c r="D16090" s="53" t="s">
        <v>24148</v>
      </c>
      <c r="E16090" s="55" t="s">
        <v>24147</v>
      </c>
      <c r="F16090" s="53" t="s">
        <v>83</v>
      </c>
    </row>
    <row r="16091" spans="1:6" x14ac:dyDescent="0.2">
      <c r="A16091" s="202" t="s">
        <v>25942</v>
      </c>
      <c r="B16091" s="203">
        <v>16.04</v>
      </c>
      <c r="D16091" s="53" t="s">
        <v>24149</v>
      </c>
      <c r="E16091" s="55" t="s">
        <v>24150</v>
      </c>
      <c r="F16091" s="53" t="s">
        <v>83</v>
      </c>
    </row>
    <row r="16092" spans="1:6" x14ac:dyDescent="0.2">
      <c r="A16092" s="202" t="s">
        <v>25943</v>
      </c>
      <c r="B16092" s="203">
        <v>73.81</v>
      </c>
      <c r="D16092" s="53" t="s">
        <v>24151</v>
      </c>
      <c r="E16092" s="55" t="s">
        <v>24150</v>
      </c>
      <c r="F16092" s="53" t="s">
        <v>83</v>
      </c>
    </row>
    <row r="16093" spans="1:6" x14ac:dyDescent="0.2">
      <c r="A16093" s="202" t="s">
        <v>25945</v>
      </c>
      <c r="B16093" s="203">
        <v>73.81</v>
      </c>
      <c r="D16093" s="53" t="s">
        <v>24152</v>
      </c>
      <c r="E16093" s="55" t="s">
        <v>24153</v>
      </c>
      <c r="F16093" s="53" t="s">
        <v>83</v>
      </c>
    </row>
    <row r="16094" spans="1:6" x14ac:dyDescent="0.2">
      <c r="A16094" s="202" t="s">
        <v>25946</v>
      </c>
      <c r="B16094" s="203">
        <v>2.82</v>
      </c>
      <c r="D16094" s="53" t="s">
        <v>24154</v>
      </c>
      <c r="E16094" s="55" t="s">
        <v>24153</v>
      </c>
      <c r="F16094" s="53" t="s">
        <v>83</v>
      </c>
    </row>
    <row r="16095" spans="1:6" x14ac:dyDescent="0.2">
      <c r="A16095" s="202" t="s">
        <v>25948</v>
      </c>
      <c r="B16095" s="203">
        <v>2.82</v>
      </c>
      <c r="D16095" s="53" t="s">
        <v>24155</v>
      </c>
      <c r="E16095" s="55" t="s">
        <v>24156</v>
      </c>
      <c r="F16095" s="53" t="s">
        <v>83</v>
      </c>
    </row>
    <row r="16096" spans="1:6" x14ac:dyDescent="0.2">
      <c r="A16096" s="202" t="s">
        <v>25949</v>
      </c>
      <c r="B16096" s="203">
        <v>3.59</v>
      </c>
      <c r="D16096" s="53" t="s">
        <v>24157</v>
      </c>
      <c r="E16096" s="55" t="s">
        <v>24156</v>
      </c>
      <c r="F16096" s="53" t="s">
        <v>83</v>
      </c>
    </row>
    <row r="16097" spans="1:6" x14ac:dyDescent="0.2">
      <c r="A16097" s="202" t="s">
        <v>25951</v>
      </c>
      <c r="B16097" s="203">
        <v>3.59</v>
      </c>
      <c r="D16097" s="53" t="s">
        <v>24158</v>
      </c>
      <c r="E16097" s="55" t="s">
        <v>24159</v>
      </c>
      <c r="F16097" s="53" t="s">
        <v>83</v>
      </c>
    </row>
    <row r="16098" spans="1:6" x14ac:dyDescent="0.2">
      <c r="A16098" s="202" t="s">
        <v>25952</v>
      </c>
      <c r="B16098" s="203">
        <v>4.13</v>
      </c>
      <c r="D16098" s="53" t="s">
        <v>24160</v>
      </c>
      <c r="E16098" s="55" t="s">
        <v>24159</v>
      </c>
      <c r="F16098" s="53" t="s">
        <v>83</v>
      </c>
    </row>
    <row r="16099" spans="1:6" x14ac:dyDescent="0.2">
      <c r="A16099" s="202" t="s">
        <v>25954</v>
      </c>
      <c r="B16099" s="203">
        <v>4.13</v>
      </c>
      <c r="D16099" s="53" t="s">
        <v>24161</v>
      </c>
      <c r="E16099" s="55" t="s">
        <v>24162</v>
      </c>
      <c r="F16099" s="53" t="s">
        <v>83</v>
      </c>
    </row>
    <row r="16100" spans="1:6" x14ac:dyDescent="0.2">
      <c r="A16100" s="202" t="s">
        <v>25955</v>
      </c>
      <c r="B16100" s="203">
        <v>3.66</v>
      </c>
      <c r="D16100" s="53" t="s">
        <v>24163</v>
      </c>
      <c r="E16100" s="55" t="s">
        <v>24162</v>
      </c>
      <c r="F16100" s="53" t="s">
        <v>83</v>
      </c>
    </row>
    <row r="16101" spans="1:6" x14ac:dyDescent="0.2">
      <c r="A16101" s="202" t="s">
        <v>25957</v>
      </c>
      <c r="B16101" s="203">
        <v>3.66</v>
      </c>
      <c r="D16101" s="53" t="s">
        <v>24164</v>
      </c>
      <c r="E16101" s="55" t="s">
        <v>24165</v>
      </c>
      <c r="F16101" s="53" t="s">
        <v>83</v>
      </c>
    </row>
    <row r="16102" spans="1:6" x14ac:dyDescent="0.2">
      <c r="A16102" s="202" t="s">
        <v>25958</v>
      </c>
      <c r="B16102" s="203">
        <v>4.01</v>
      </c>
      <c r="D16102" s="53" t="s">
        <v>24166</v>
      </c>
      <c r="E16102" s="55" t="s">
        <v>24165</v>
      </c>
      <c r="F16102" s="53" t="s">
        <v>83</v>
      </c>
    </row>
    <row r="16103" spans="1:6" x14ac:dyDescent="0.2">
      <c r="A16103" s="202" t="s">
        <v>25960</v>
      </c>
      <c r="B16103" s="203">
        <v>4.01</v>
      </c>
      <c r="D16103" s="53" t="s">
        <v>24167</v>
      </c>
      <c r="E16103" s="55" t="s">
        <v>24168</v>
      </c>
      <c r="F16103" s="53" t="s">
        <v>83</v>
      </c>
    </row>
    <row r="16104" spans="1:6" x14ac:dyDescent="0.2">
      <c r="A16104" s="202" t="s">
        <v>25961</v>
      </c>
      <c r="B16104" s="203">
        <v>5.63</v>
      </c>
      <c r="D16104" s="53" t="s">
        <v>24169</v>
      </c>
      <c r="E16104" s="55" t="s">
        <v>24168</v>
      </c>
      <c r="F16104" s="53" t="s">
        <v>83</v>
      </c>
    </row>
    <row r="16105" spans="1:6" x14ac:dyDescent="0.2">
      <c r="A16105" s="202" t="s">
        <v>25963</v>
      </c>
      <c r="B16105" s="203">
        <v>5.63</v>
      </c>
      <c r="D16105" s="53" t="s">
        <v>24170</v>
      </c>
      <c r="E16105" s="55" t="s">
        <v>24171</v>
      </c>
      <c r="F16105" s="53" t="s">
        <v>83</v>
      </c>
    </row>
    <row r="16106" spans="1:6" x14ac:dyDescent="0.2">
      <c r="A16106" s="202" t="s">
        <v>25964</v>
      </c>
      <c r="B16106" s="203">
        <v>10.15</v>
      </c>
      <c r="D16106" s="53" t="s">
        <v>24172</v>
      </c>
      <c r="E16106" s="55" t="s">
        <v>24171</v>
      </c>
      <c r="F16106" s="53" t="s">
        <v>83</v>
      </c>
    </row>
    <row r="16107" spans="1:6" x14ac:dyDescent="0.2">
      <c r="A16107" s="202" t="s">
        <v>25966</v>
      </c>
      <c r="B16107" s="203">
        <v>10.15</v>
      </c>
      <c r="D16107" s="53" t="s">
        <v>24173</v>
      </c>
      <c r="E16107" s="55" t="s">
        <v>24174</v>
      </c>
      <c r="F16107" s="53" t="s">
        <v>83</v>
      </c>
    </row>
    <row r="16108" spans="1:6" x14ac:dyDescent="0.2">
      <c r="A16108" s="202" t="s">
        <v>25967</v>
      </c>
      <c r="B16108" s="203">
        <v>12.68</v>
      </c>
      <c r="D16108" s="53" t="s">
        <v>24175</v>
      </c>
      <c r="E16108" s="55" t="s">
        <v>24174</v>
      </c>
      <c r="F16108" s="53" t="s">
        <v>83</v>
      </c>
    </row>
    <row r="16109" spans="1:6" x14ac:dyDescent="0.2">
      <c r="A16109" s="202" t="s">
        <v>25969</v>
      </c>
      <c r="B16109" s="203">
        <v>12.68</v>
      </c>
      <c r="D16109" s="53" t="s">
        <v>24176</v>
      </c>
      <c r="E16109" s="55" t="s">
        <v>24177</v>
      </c>
      <c r="F16109" s="53" t="s">
        <v>83</v>
      </c>
    </row>
    <row r="16110" spans="1:6" x14ac:dyDescent="0.2">
      <c r="A16110" s="202" t="s">
        <v>25970</v>
      </c>
      <c r="B16110" s="203">
        <v>11.08</v>
      </c>
      <c r="D16110" s="53" t="s">
        <v>24178</v>
      </c>
      <c r="E16110" s="55" t="s">
        <v>24177</v>
      </c>
      <c r="F16110" s="53" t="s">
        <v>83</v>
      </c>
    </row>
    <row r="16111" spans="1:6" x14ac:dyDescent="0.2">
      <c r="A16111" s="202" t="s">
        <v>25972</v>
      </c>
      <c r="B16111" s="203">
        <v>11.08</v>
      </c>
      <c r="D16111" s="53" t="s">
        <v>24179</v>
      </c>
      <c r="E16111" s="55" t="s">
        <v>24180</v>
      </c>
      <c r="F16111" s="53" t="s">
        <v>83</v>
      </c>
    </row>
    <row r="16112" spans="1:6" x14ac:dyDescent="0.2">
      <c r="A16112" s="202" t="s">
        <v>25973</v>
      </c>
      <c r="B16112" s="203">
        <v>16.47</v>
      </c>
      <c r="D16112" s="53" t="s">
        <v>24181</v>
      </c>
      <c r="E16112" s="55" t="s">
        <v>24180</v>
      </c>
      <c r="F16112" s="53" t="s">
        <v>83</v>
      </c>
    </row>
    <row r="16113" spans="1:6" x14ac:dyDescent="0.2">
      <c r="A16113" s="202" t="s">
        <v>25975</v>
      </c>
      <c r="B16113" s="203">
        <v>16.47</v>
      </c>
      <c r="D16113" s="53" t="s">
        <v>24182</v>
      </c>
      <c r="E16113" s="55" t="s">
        <v>24183</v>
      </c>
      <c r="F16113" s="53" t="s">
        <v>83</v>
      </c>
    </row>
    <row r="16114" spans="1:6" x14ac:dyDescent="0.2">
      <c r="A16114" s="202" t="s">
        <v>25976</v>
      </c>
      <c r="B16114" s="203">
        <v>18.88</v>
      </c>
      <c r="D16114" s="53" t="s">
        <v>24184</v>
      </c>
      <c r="E16114" s="55" t="s">
        <v>24183</v>
      </c>
      <c r="F16114" s="53" t="s">
        <v>83</v>
      </c>
    </row>
    <row r="16115" spans="1:6" x14ac:dyDescent="0.2">
      <c r="A16115" s="202" t="s">
        <v>25978</v>
      </c>
      <c r="B16115" s="203">
        <v>18.88</v>
      </c>
      <c r="D16115" s="53" t="s">
        <v>24185</v>
      </c>
      <c r="E16115" s="55" t="s">
        <v>24186</v>
      </c>
      <c r="F16115" s="53" t="s">
        <v>83</v>
      </c>
    </row>
    <row r="16116" spans="1:6" x14ac:dyDescent="0.2">
      <c r="A16116" s="202" t="s">
        <v>25979</v>
      </c>
      <c r="B16116" s="203">
        <v>22.53</v>
      </c>
      <c r="D16116" s="53" t="s">
        <v>24187</v>
      </c>
      <c r="E16116" s="55" t="s">
        <v>24186</v>
      </c>
      <c r="F16116" s="53" t="s">
        <v>83</v>
      </c>
    </row>
    <row r="16117" spans="1:6" x14ac:dyDescent="0.2">
      <c r="A16117" s="202" t="s">
        <v>25981</v>
      </c>
      <c r="B16117" s="203">
        <v>22.53</v>
      </c>
      <c r="D16117" s="53" t="s">
        <v>24188</v>
      </c>
      <c r="E16117" s="55" t="s">
        <v>24189</v>
      </c>
      <c r="F16117" s="53" t="s">
        <v>83</v>
      </c>
    </row>
    <row r="16118" spans="1:6" x14ac:dyDescent="0.2">
      <c r="A16118" s="202" t="s">
        <v>25988</v>
      </c>
      <c r="B16118" s="203">
        <v>1.43</v>
      </c>
      <c r="D16118" s="53" t="s">
        <v>24190</v>
      </c>
      <c r="E16118" s="55" t="s">
        <v>24189</v>
      </c>
      <c r="F16118" s="53" t="s">
        <v>83</v>
      </c>
    </row>
    <row r="16119" spans="1:6" x14ac:dyDescent="0.2">
      <c r="A16119" s="202" t="s">
        <v>25990</v>
      </c>
      <c r="B16119" s="203">
        <v>1.43</v>
      </c>
      <c r="D16119" s="53" t="s">
        <v>24191</v>
      </c>
      <c r="E16119" s="55" t="s">
        <v>24192</v>
      </c>
      <c r="F16119" s="53" t="s">
        <v>83</v>
      </c>
    </row>
    <row r="16120" spans="1:6" x14ac:dyDescent="0.2">
      <c r="A16120" s="202" t="s">
        <v>25991</v>
      </c>
      <c r="B16120" s="203">
        <v>1.43</v>
      </c>
      <c r="D16120" s="53" t="s">
        <v>24193</v>
      </c>
      <c r="E16120" s="55" t="s">
        <v>24192</v>
      </c>
      <c r="F16120" s="53" t="s">
        <v>83</v>
      </c>
    </row>
    <row r="16121" spans="1:6" x14ac:dyDescent="0.2">
      <c r="A16121" s="202" t="s">
        <v>25993</v>
      </c>
      <c r="B16121" s="203">
        <v>1.43</v>
      </c>
      <c r="D16121" s="53" t="s">
        <v>24194</v>
      </c>
      <c r="E16121" s="55" t="s">
        <v>24195</v>
      </c>
      <c r="F16121" s="53" t="s">
        <v>83</v>
      </c>
    </row>
    <row r="16122" spans="1:6" x14ac:dyDescent="0.2">
      <c r="A16122" s="202" t="s">
        <v>25994</v>
      </c>
      <c r="B16122" s="203">
        <v>2.2999999999999998</v>
      </c>
      <c r="D16122" s="53" t="s">
        <v>24196</v>
      </c>
      <c r="E16122" s="55" t="s">
        <v>24195</v>
      </c>
      <c r="F16122" s="53" t="s">
        <v>83</v>
      </c>
    </row>
    <row r="16123" spans="1:6" x14ac:dyDescent="0.2">
      <c r="A16123" s="202" t="s">
        <v>25996</v>
      </c>
      <c r="B16123" s="203">
        <v>2.2999999999999998</v>
      </c>
      <c r="D16123" s="53" t="s">
        <v>24197</v>
      </c>
      <c r="E16123" s="55" t="s">
        <v>24198</v>
      </c>
      <c r="F16123" s="53" t="s">
        <v>83</v>
      </c>
    </row>
    <row r="16124" spans="1:6" x14ac:dyDescent="0.2">
      <c r="A16124" s="202" t="s">
        <v>25997</v>
      </c>
      <c r="B16124" s="203">
        <v>4.53</v>
      </c>
      <c r="D16124" s="53" t="s">
        <v>24199</v>
      </c>
      <c r="E16124" s="55" t="s">
        <v>24198</v>
      </c>
      <c r="F16124" s="53" t="s">
        <v>83</v>
      </c>
    </row>
    <row r="16125" spans="1:6" x14ac:dyDescent="0.2">
      <c r="A16125" s="202" t="s">
        <v>25999</v>
      </c>
      <c r="B16125" s="203">
        <v>4.53</v>
      </c>
      <c r="D16125" s="53" t="s">
        <v>24200</v>
      </c>
      <c r="E16125" s="55" t="s">
        <v>24201</v>
      </c>
      <c r="F16125" s="53" t="s">
        <v>83</v>
      </c>
    </row>
    <row r="16126" spans="1:6" x14ac:dyDescent="0.2">
      <c r="A16126" s="202" t="s">
        <v>26000</v>
      </c>
      <c r="B16126" s="203">
        <v>7.1</v>
      </c>
      <c r="D16126" s="53" t="s">
        <v>24202</v>
      </c>
      <c r="E16126" s="55" t="s">
        <v>24201</v>
      </c>
      <c r="F16126" s="53" t="s">
        <v>83</v>
      </c>
    </row>
    <row r="16127" spans="1:6" x14ac:dyDescent="0.2">
      <c r="A16127" s="202" t="s">
        <v>26002</v>
      </c>
      <c r="B16127" s="203">
        <v>7.1</v>
      </c>
      <c r="D16127" s="53" t="s">
        <v>24203</v>
      </c>
      <c r="E16127" s="55" t="s">
        <v>24204</v>
      </c>
      <c r="F16127" s="53" t="s">
        <v>83</v>
      </c>
    </row>
    <row r="16128" spans="1:6" x14ac:dyDescent="0.2">
      <c r="A16128" s="202" t="s">
        <v>26003</v>
      </c>
      <c r="B16128" s="203">
        <v>12.4</v>
      </c>
      <c r="D16128" s="53" t="s">
        <v>24205</v>
      </c>
      <c r="E16128" s="55" t="s">
        <v>24204</v>
      </c>
      <c r="F16128" s="53" t="s">
        <v>83</v>
      </c>
    </row>
    <row r="16129" spans="1:6" x14ac:dyDescent="0.2">
      <c r="A16129" s="202" t="s">
        <v>26005</v>
      </c>
      <c r="B16129" s="203">
        <v>12.4</v>
      </c>
      <c r="D16129" s="53" t="s">
        <v>24206</v>
      </c>
      <c r="E16129" s="55" t="s">
        <v>24207</v>
      </c>
      <c r="F16129" s="53" t="s">
        <v>83</v>
      </c>
    </row>
    <row r="16130" spans="1:6" x14ac:dyDescent="0.2">
      <c r="A16130" s="202" t="s">
        <v>26006</v>
      </c>
      <c r="B16130" s="203">
        <v>18.86</v>
      </c>
      <c r="D16130" s="53" t="s">
        <v>24208</v>
      </c>
      <c r="E16130" s="55" t="s">
        <v>24207</v>
      </c>
      <c r="F16130" s="53" t="s">
        <v>83</v>
      </c>
    </row>
    <row r="16131" spans="1:6" x14ac:dyDescent="0.2">
      <c r="A16131" s="202" t="s">
        <v>26008</v>
      </c>
      <c r="B16131" s="203">
        <v>18.86</v>
      </c>
      <c r="D16131" s="53" t="s">
        <v>24209</v>
      </c>
      <c r="E16131" s="55" t="s">
        <v>24210</v>
      </c>
      <c r="F16131" s="53" t="s">
        <v>83</v>
      </c>
    </row>
    <row r="16132" spans="1:6" x14ac:dyDescent="0.2">
      <c r="A16132" s="202" t="s">
        <v>26009</v>
      </c>
      <c r="B16132" s="203">
        <v>41.15</v>
      </c>
      <c r="D16132" s="53" t="s">
        <v>24211</v>
      </c>
      <c r="E16132" s="55" t="s">
        <v>24210</v>
      </c>
      <c r="F16132" s="53" t="s">
        <v>83</v>
      </c>
    </row>
    <row r="16133" spans="1:6" x14ac:dyDescent="0.2">
      <c r="A16133" s="202" t="s">
        <v>26011</v>
      </c>
      <c r="B16133" s="203">
        <v>41.15</v>
      </c>
      <c r="D16133" s="53" t="s">
        <v>24212</v>
      </c>
      <c r="E16133" s="55" t="s">
        <v>24213</v>
      </c>
      <c r="F16133" s="53" t="s">
        <v>83</v>
      </c>
    </row>
    <row r="16134" spans="1:6" x14ac:dyDescent="0.2">
      <c r="A16134" s="202" t="s">
        <v>26012</v>
      </c>
      <c r="B16134" s="203">
        <v>68.349999999999994</v>
      </c>
      <c r="D16134" s="53" t="s">
        <v>24214</v>
      </c>
      <c r="E16134" s="55" t="s">
        <v>24213</v>
      </c>
      <c r="F16134" s="53" t="s">
        <v>83</v>
      </c>
    </row>
    <row r="16135" spans="1:6" x14ac:dyDescent="0.2">
      <c r="A16135" s="202" t="s">
        <v>26014</v>
      </c>
      <c r="B16135" s="203">
        <v>68.349999999999994</v>
      </c>
      <c r="D16135" s="53" t="s">
        <v>24215</v>
      </c>
      <c r="E16135" s="55" t="s">
        <v>24216</v>
      </c>
      <c r="F16135" s="53" t="s">
        <v>83</v>
      </c>
    </row>
    <row r="16136" spans="1:6" x14ac:dyDescent="0.2">
      <c r="A16136" s="202" t="s">
        <v>26015</v>
      </c>
      <c r="B16136" s="203">
        <v>2.5299999999999998</v>
      </c>
      <c r="D16136" s="53" t="s">
        <v>24217</v>
      </c>
      <c r="E16136" s="55" t="s">
        <v>24216</v>
      </c>
      <c r="F16136" s="53" t="s">
        <v>83</v>
      </c>
    </row>
    <row r="16137" spans="1:6" x14ac:dyDescent="0.2">
      <c r="A16137" s="202" t="s">
        <v>26017</v>
      </c>
      <c r="B16137" s="203">
        <v>2.5299999999999998</v>
      </c>
      <c r="D16137" s="53" t="s">
        <v>24218</v>
      </c>
      <c r="E16137" s="55" t="s">
        <v>24219</v>
      </c>
      <c r="F16137" s="53" t="s">
        <v>83</v>
      </c>
    </row>
    <row r="16138" spans="1:6" x14ac:dyDescent="0.2">
      <c r="A16138" s="202" t="s">
        <v>26018</v>
      </c>
      <c r="B16138" s="203">
        <v>2.83</v>
      </c>
      <c r="D16138" s="53" t="s">
        <v>24220</v>
      </c>
      <c r="E16138" s="55" t="s">
        <v>24219</v>
      </c>
      <c r="F16138" s="53" t="s">
        <v>83</v>
      </c>
    </row>
    <row r="16139" spans="1:6" x14ac:dyDescent="0.2">
      <c r="A16139" s="202" t="s">
        <v>26020</v>
      </c>
      <c r="B16139" s="203">
        <v>2.83</v>
      </c>
      <c r="D16139" s="53" t="s">
        <v>24221</v>
      </c>
      <c r="E16139" s="55" t="s">
        <v>24222</v>
      </c>
      <c r="F16139" s="53" t="s">
        <v>83</v>
      </c>
    </row>
    <row r="16140" spans="1:6" x14ac:dyDescent="0.2">
      <c r="A16140" s="202" t="s">
        <v>26021</v>
      </c>
      <c r="B16140" s="203">
        <v>4.3899999999999997</v>
      </c>
      <c r="D16140" s="53" t="s">
        <v>24223</v>
      </c>
      <c r="E16140" s="55" t="s">
        <v>24222</v>
      </c>
      <c r="F16140" s="53" t="s">
        <v>83</v>
      </c>
    </row>
    <row r="16141" spans="1:6" x14ac:dyDescent="0.2">
      <c r="A16141" s="202" t="s">
        <v>26023</v>
      </c>
      <c r="B16141" s="203">
        <v>4.3899999999999997</v>
      </c>
      <c r="D16141" s="53" t="s">
        <v>24224</v>
      </c>
      <c r="E16141" s="55" t="s">
        <v>24225</v>
      </c>
      <c r="F16141" s="53" t="s">
        <v>83</v>
      </c>
    </row>
    <row r="16142" spans="1:6" x14ac:dyDescent="0.2">
      <c r="A16142" s="202" t="s">
        <v>26024</v>
      </c>
      <c r="B16142" s="203">
        <v>6.26</v>
      </c>
      <c r="D16142" s="53" t="s">
        <v>24226</v>
      </c>
      <c r="E16142" s="55" t="s">
        <v>24225</v>
      </c>
      <c r="F16142" s="53" t="s">
        <v>83</v>
      </c>
    </row>
    <row r="16143" spans="1:6" x14ac:dyDescent="0.2">
      <c r="A16143" s="202" t="s">
        <v>26026</v>
      </c>
      <c r="B16143" s="203">
        <v>6.26</v>
      </c>
      <c r="D16143" s="53" t="s">
        <v>24227</v>
      </c>
      <c r="E16143" s="55" t="s">
        <v>24228</v>
      </c>
      <c r="F16143" s="53" t="s">
        <v>83</v>
      </c>
    </row>
    <row r="16144" spans="1:6" x14ac:dyDescent="0.2">
      <c r="A16144" s="202" t="s">
        <v>26027</v>
      </c>
      <c r="B16144" s="203">
        <v>10.72</v>
      </c>
      <c r="D16144" s="53" t="s">
        <v>24229</v>
      </c>
      <c r="E16144" s="55" t="s">
        <v>24228</v>
      </c>
      <c r="F16144" s="53" t="s">
        <v>83</v>
      </c>
    </row>
    <row r="16145" spans="1:6" x14ac:dyDescent="0.2">
      <c r="A16145" s="202" t="s">
        <v>26029</v>
      </c>
      <c r="B16145" s="203">
        <v>10.72</v>
      </c>
      <c r="D16145" s="53" t="s">
        <v>24230</v>
      </c>
      <c r="E16145" s="55" t="s">
        <v>24231</v>
      </c>
      <c r="F16145" s="53" t="s">
        <v>83</v>
      </c>
    </row>
    <row r="16146" spans="1:6" x14ac:dyDescent="0.2">
      <c r="A16146" s="202" t="s">
        <v>26030</v>
      </c>
      <c r="B16146" s="203">
        <v>16.559999999999999</v>
      </c>
      <c r="D16146" s="53" t="s">
        <v>24232</v>
      </c>
      <c r="E16146" s="55" t="s">
        <v>24231</v>
      </c>
      <c r="F16146" s="53" t="s">
        <v>83</v>
      </c>
    </row>
    <row r="16147" spans="1:6" x14ac:dyDescent="0.2">
      <c r="A16147" s="202" t="s">
        <v>26032</v>
      </c>
      <c r="B16147" s="203">
        <v>16.559999999999999</v>
      </c>
      <c r="D16147" s="53" t="s">
        <v>24233</v>
      </c>
      <c r="E16147" s="55" t="s">
        <v>24234</v>
      </c>
      <c r="F16147" s="53" t="s">
        <v>83</v>
      </c>
    </row>
    <row r="16148" spans="1:6" x14ac:dyDescent="0.2">
      <c r="A16148" s="202" t="s">
        <v>26033</v>
      </c>
      <c r="B16148" s="203">
        <v>34.92</v>
      </c>
      <c r="D16148" s="53" t="s">
        <v>24235</v>
      </c>
      <c r="E16148" s="55" t="s">
        <v>24234</v>
      </c>
      <c r="F16148" s="53" t="s">
        <v>83</v>
      </c>
    </row>
    <row r="16149" spans="1:6" x14ac:dyDescent="0.2">
      <c r="A16149" s="202" t="s">
        <v>26035</v>
      </c>
      <c r="B16149" s="203">
        <v>34.92</v>
      </c>
      <c r="D16149" s="53" t="s">
        <v>24236</v>
      </c>
      <c r="E16149" s="55" t="s">
        <v>24237</v>
      </c>
      <c r="F16149" s="53" t="s">
        <v>83</v>
      </c>
    </row>
    <row r="16150" spans="1:6" x14ac:dyDescent="0.2">
      <c r="A16150" s="202" t="s">
        <v>26036</v>
      </c>
      <c r="B16150" s="203">
        <v>41.73</v>
      </c>
      <c r="D16150" s="53" t="s">
        <v>24238</v>
      </c>
      <c r="E16150" s="55" t="s">
        <v>24237</v>
      </c>
      <c r="F16150" s="53" t="s">
        <v>83</v>
      </c>
    </row>
    <row r="16151" spans="1:6" x14ac:dyDescent="0.2">
      <c r="A16151" s="202" t="s">
        <v>26038</v>
      </c>
      <c r="B16151" s="203">
        <v>41.73</v>
      </c>
      <c r="D16151" s="53" t="s">
        <v>24239</v>
      </c>
      <c r="E16151" s="55" t="s">
        <v>24240</v>
      </c>
      <c r="F16151" s="53" t="s">
        <v>83</v>
      </c>
    </row>
    <row r="16152" spans="1:6" x14ac:dyDescent="0.2">
      <c r="A16152" s="202" t="s">
        <v>26039</v>
      </c>
      <c r="B16152" s="203">
        <v>124.02</v>
      </c>
      <c r="D16152" s="53" t="s">
        <v>24241</v>
      </c>
      <c r="E16152" s="55" t="s">
        <v>24240</v>
      </c>
      <c r="F16152" s="53" t="s">
        <v>83</v>
      </c>
    </row>
    <row r="16153" spans="1:6" x14ac:dyDescent="0.2">
      <c r="A16153" s="202" t="s">
        <v>26041</v>
      </c>
      <c r="B16153" s="203">
        <v>124.02</v>
      </c>
      <c r="D16153" s="53" t="s">
        <v>24242</v>
      </c>
      <c r="E16153" s="55" t="s">
        <v>24243</v>
      </c>
      <c r="F16153" s="53" t="s">
        <v>83</v>
      </c>
    </row>
    <row r="16154" spans="1:6" x14ac:dyDescent="0.2">
      <c r="A16154" s="202" t="s">
        <v>26042</v>
      </c>
      <c r="B16154" s="203">
        <v>2.44</v>
      </c>
      <c r="D16154" s="53" t="s">
        <v>24244</v>
      </c>
      <c r="E16154" s="55" t="s">
        <v>24243</v>
      </c>
      <c r="F16154" s="53" t="s">
        <v>83</v>
      </c>
    </row>
    <row r="16155" spans="1:6" x14ac:dyDescent="0.2">
      <c r="A16155" s="202" t="s">
        <v>26044</v>
      </c>
      <c r="B16155" s="203">
        <v>2.44</v>
      </c>
      <c r="D16155" s="53" t="s">
        <v>24245</v>
      </c>
      <c r="E16155" s="55" t="s">
        <v>24246</v>
      </c>
      <c r="F16155" s="53" t="s">
        <v>83</v>
      </c>
    </row>
    <row r="16156" spans="1:6" x14ac:dyDescent="0.2">
      <c r="A16156" s="202" t="s">
        <v>26045</v>
      </c>
      <c r="B16156" s="203">
        <v>3.45</v>
      </c>
      <c r="D16156" s="53" t="s">
        <v>24247</v>
      </c>
      <c r="E16156" s="55" t="s">
        <v>24246</v>
      </c>
      <c r="F16156" s="53" t="s">
        <v>83</v>
      </c>
    </row>
    <row r="16157" spans="1:6" x14ac:dyDescent="0.2">
      <c r="A16157" s="202" t="s">
        <v>26047</v>
      </c>
      <c r="B16157" s="203">
        <v>3.45</v>
      </c>
      <c r="D16157" s="53" t="s">
        <v>24248</v>
      </c>
      <c r="E16157" s="55" t="s">
        <v>24249</v>
      </c>
      <c r="F16157" s="53" t="s">
        <v>83</v>
      </c>
    </row>
    <row r="16158" spans="1:6" x14ac:dyDescent="0.2">
      <c r="A16158" s="202" t="s">
        <v>26048</v>
      </c>
      <c r="B16158" s="203">
        <v>6.39</v>
      </c>
      <c r="D16158" s="53" t="s">
        <v>24250</v>
      </c>
      <c r="E16158" s="55" t="s">
        <v>24249</v>
      </c>
      <c r="F16158" s="53" t="s">
        <v>83</v>
      </c>
    </row>
    <row r="16159" spans="1:6" x14ac:dyDescent="0.2">
      <c r="A16159" s="202" t="s">
        <v>26050</v>
      </c>
      <c r="B16159" s="203">
        <v>6.39</v>
      </c>
      <c r="D16159" s="53" t="s">
        <v>24251</v>
      </c>
      <c r="E16159" s="55" t="s">
        <v>24252</v>
      </c>
      <c r="F16159" s="53" t="s">
        <v>83</v>
      </c>
    </row>
    <row r="16160" spans="1:6" x14ac:dyDescent="0.2">
      <c r="A16160" s="202" t="s">
        <v>26051</v>
      </c>
      <c r="B16160" s="203">
        <v>13.48</v>
      </c>
      <c r="D16160" s="53" t="s">
        <v>24253</v>
      </c>
      <c r="E16160" s="55" t="s">
        <v>24252</v>
      </c>
      <c r="F16160" s="53" t="s">
        <v>83</v>
      </c>
    </row>
    <row r="16161" spans="1:6" x14ac:dyDescent="0.2">
      <c r="A16161" s="202" t="s">
        <v>26053</v>
      </c>
      <c r="B16161" s="203">
        <v>13.48</v>
      </c>
      <c r="D16161" s="53" t="s">
        <v>24254</v>
      </c>
      <c r="E16161" s="55" t="s">
        <v>24255</v>
      </c>
      <c r="F16161" s="53" t="s">
        <v>83</v>
      </c>
    </row>
    <row r="16162" spans="1:6" x14ac:dyDescent="0.2">
      <c r="A16162" s="202" t="s">
        <v>26054</v>
      </c>
      <c r="B16162" s="203">
        <v>13.59</v>
      </c>
      <c r="D16162" s="53" t="s">
        <v>24256</v>
      </c>
      <c r="E16162" s="55" t="s">
        <v>24255</v>
      </c>
      <c r="F16162" s="53" t="s">
        <v>83</v>
      </c>
    </row>
    <row r="16163" spans="1:6" x14ac:dyDescent="0.2">
      <c r="A16163" s="202" t="s">
        <v>26056</v>
      </c>
      <c r="B16163" s="203">
        <v>13.59</v>
      </c>
      <c r="D16163" s="53" t="s">
        <v>24257</v>
      </c>
      <c r="E16163" s="55" t="s">
        <v>24258</v>
      </c>
      <c r="F16163" s="53" t="s">
        <v>83</v>
      </c>
    </row>
    <row r="16164" spans="1:6" x14ac:dyDescent="0.2">
      <c r="A16164" s="202" t="s">
        <v>26057</v>
      </c>
      <c r="B16164" s="203">
        <v>33.869999999999997</v>
      </c>
      <c r="D16164" s="53" t="s">
        <v>24259</v>
      </c>
      <c r="E16164" s="55" t="s">
        <v>24258</v>
      </c>
      <c r="F16164" s="53" t="s">
        <v>83</v>
      </c>
    </row>
    <row r="16165" spans="1:6" x14ac:dyDescent="0.2">
      <c r="A16165" s="202" t="s">
        <v>26059</v>
      </c>
      <c r="B16165" s="203">
        <v>33.869999999999997</v>
      </c>
      <c r="D16165" s="53" t="s">
        <v>24260</v>
      </c>
      <c r="E16165" s="55" t="s">
        <v>24261</v>
      </c>
      <c r="F16165" s="53" t="s">
        <v>83</v>
      </c>
    </row>
    <row r="16166" spans="1:6" x14ac:dyDescent="0.2">
      <c r="A16166" s="202" t="s">
        <v>26060</v>
      </c>
      <c r="B16166" s="203">
        <v>37.630000000000003</v>
      </c>
      <c r="D16166" s="53" t="s">
        <v>24262</v>
      </c>
      <c r="E16166" s="55" t="s">
        <v>24261</v>
      </c>
      <c r="F16166" s="53" t="s">
        <v>83</v>
      </c>
    </row>
    <row r="16167" spans="1:6" x14ac:dyDescent="0.2">
      <c r="A16167" s="202" t="s">
        <v>26062</v>
      </c>
      <c r="B16167" s="203">
        <v>37.630000000000003</v>
      </c>
      <c r="D16167" s="53" t="s">
        <v>24263</v>
      </c>
      <c r="E16167" s="55" t="s">
        <v>24264</v>
      </c>
      <c r="F16167" s="53" t="s">
        <v>83</v>
      </c>
    </row>
    <row r="16168" spans="1:6" x14ac:dyDescent="0.2">
      <c r="A16168" s="202" t="s">
        <v>26063</v>
      </c>
      <c r="B16168" s="203">
        <v>57.2</v>
      </c>
      <c r="D16168" s="53" t="s">
        <v>24265</v>
      </c>
      <c r="E16168" s="55" t="s">
        <v>24264</v>
      </c>
      <c r="F16168" s="53" t="s">
        <v>83</v>
      </c>
    </row>
    <row r="16169" spans="1:6" x14ac:dyDescent="0.2">
      <c r="A16169" s="202" t="s">
        <v>26065</v>
      </c>
      <c r="B16169" s="203">
        <v>57.2</v>
      </c>
      <c r="D16169" s="53" t="s">
        <v>24266</v>
      </c>
      <c r="E16169" s="55" t="s">
        <v>24267</v>
      </c>
      <c r="F16169" s="53" t="s">
        <v>83</v>
      </c>
    </row>
    <row r="16170" spans="1:6" x14ac:dyDescent="0.2">
      <c r="A16170" s="202" t="s">
        <v>26066</v>
      </c>
      <c r="B16170" s="203">
        <v>124.34</v>
      </c>
      <c r="D16170" s="53" t="s">
        <v>24268</v>
      </c>
      <c r="E16170" s="55" t="s">
        <v>24267</v>
      </c>
      <c r="F16170" s="53" t="s">
        <v>83</v>
      </c>
    </row>
    <row r="16171" spans="1:6" x14ac:dyDescent="0.2">
      <c r="A16171" s="202" t="s">
        <v>26068</v>
      </c>
      <c r="B16171" s="203">
        <v>124.34</v>
      </c>
      <c r="D16171" s="53" t="s">
        <v>24269</v>
      </c>
      <c r="E16171" s="55" t="s">
        <v>24270</v>
      </c>
      <c r="F16171" s="53" t="s">
        <v>83</v>
      </c>
    </row>
    <row r="16172" spans="1:6" x14ac:dyDescent="0.2">
      <c r="A16172" s="202" t="s">
        <v>26069</v>
      </c>
      <c r="B16172" s="203">
        <v>1.3</v>
      </c>
      <c r="D16172" s="53" t="s">
        <v>24271</v>
      </c>
      <c r="E16172" s="55" t="s">
        <v>24270</v>
      </c>
      <c r="F16172" s="53" t="s">
        <v>83</v>
      </c>
    </row>
    <row r="16173" spans="1:6" x14ac:dyDescent="0.2">
      <c r="A16173" s="202" t="s">
        <v>26071</v>
      </c>
      <c r="B16173" s="203">
        <v>1.3</v>
      </c>
      <c r="D16173" s="53" t="s">
        <v>24272</v>
      </c>
      <c r="E16173" s="55" t="s">
        <v>24273</v>
      </c>
      <c r="F16173" s="53" t="s">
        <v>83</v>
      </c>
    </row>
    <row r="16174" spans="1:6" x14ac:dyDescent="0.2">
      <c r="A16174" s="202" t="s">
        <v>26072</v>
      </c>
      <c r="B16174" s="203">
        <v>1.74</v>
      </c>
      <c r="D16174" s="53" t="s">
        <v>24274</v>
      </c>
      <c r="E16174" s="55" t="s">
        <v>24273</v>
      </c>
      <c r="F16174" s="53" t="s">
        <v>83</v>
      </c>
    </row>
    <row r="16175" spans="1:6" x14ac:dyDescent="0.2">
      <c r="A16175" s="202" t="s">
        <v>26074</v>
      </c>
      <c r="B16175" s="203">
        <v>1.74</v>
      </c>
      <c r="D16175" s="53" t="s">
        <v>24275</v>
      </c>
      <c r="E16175" s="55" t="s">
        <v>24276</v>
      </c>
      <c r="F16175" s="53" t="s">
        <v>83</v>
      </c>
    </row>
    <row r="16176" spans="1:6" x14ac:dyDescent="0.2">
      <c r="A16176" s="202" t="s">
        <v>26075</v>
      </c>
      <c r="B16176" s="203">
        <v>4.4800000000000004</v>
      </c>
      <c r="D16176" s="53" t="s">
        <v>24277</v>
      </c>
      <c r="E16176" s="55" t="s">
        <v>24276</v>
      </c>
      <c r="F16176" s="53" t="s">
        <v>83</v>
      </c>
    </row>
    <row r="16177" spans="1:6" x14ac:dyDescent="0.2">
      <c r="A16177" s="202" t="s">
        <v>26077</v>
      </c>
      <c r="B16177" s="203">
        <v>4.4800000000000004</v>
      </c>
      <c r="D16177" s="53" t="s">
        <v>24278</v>
      </c>
      <c r="E16177" s="55" t="s">
        <v>24279</v>
      </c>
      <c r="F16177" s="53" t="s">
        <v>83</v>
      </c>
    </row>
    <row r="16178" spans="1:6" x14ac:dyDescent="0.2">
      <c r="A16178" s="202" t="s">
        <v>26078</v>
      </c>
      <c r="B16178" s="203">
        <v>6.68</v>
      </c>
      <c r="D16178" s="53" t="s">
        <v>24280</v>
      </c>
      <c r="E16178" s="55" t="s">
        <v>24279</v>
      </c>
      <c r="F16178" s="53" t="s">
        <v>83</v>
      </c>
    </row>
    <row r="16179" spans="1:6" x14ac:dyDescent="0.2">
      <c r="A16179" s="202" t="s">
        <v>26080</v>
      </c>
      <c r="B16179" s="203">
        <v>6.68</v>
      </c>
      <c r="D16179" s="53" t="s">
        <v>24281</v>
      </c>
      <c r="E16179" s="55" t="s">
        <v>24282</v>
      </c>
      <c r="F16179" s="53" t="s">
        <v>83</v>
      </c>
    </row>
    <row r="16180" spans="1:6" x14ac:dyDescent="0.2">
      <c r="A16180" s="202" t="s">
        <v>26081</v>
      </c>
      <c r="B16180" s="203">
        <v>8.23</v>
      </c>
      <c r="D16180" s="53" t="s">
        <v>24283</v>
      </c>
      <c r="E16180" s="55" t="s">
        <v>24282</v>
      </c>
      <c r="F16180" s="53" t="s">
        <v>83</v>
      </c>
    </row>
    <row r="16181" spans="1:6" x14ac:dyDescent="0.2">
      <c r="A16181" s="202" t="s">
        <v>26083</v>
      </c>
      <c r="B16181" s="203">
        <v>8.23</v>
      </c>
      <c r="D16181" s="53" t="s">
        <v>24284</v>
      </c>
      <c r="E16181" s="55" t="s">
        <v>24285</v>
      </c>
      <c r="F16181" s="53" t="s">
        <v>83</v>
      </c>
    </row>
    <row r="16182" spans="1:6" x14ac:dyDescent="0.2">
      <c r="A16182" s="202" t="s">
        <v>26084</v>
      </c>
      <c r="B16182" s="203">
        <v>28.97</v>
      </c>
      <c r="D16182" s="53" t="s">
        <v>24286</v>
      </c>
      <c r="E16182" s="55" t="s">
        <v>24285</v>
      </c>
      <c r="F16182" s="53" t="s">
        <v>83</v>
      </c>
    </row>
    <row r="16183" spans="1:6" x14ac:dyDescent="0.2">
      <c r="A16183" s="202" t="s">
        <v>26086</v>
      </c>
      <c r="B16183" s="203">
        <v>28.97</v>
      </c>
      <c r="D16183" s="53" t="s">
        <v>24287</v>
      </c>
      <c r="E16183" s="55" t="s">
        <v>24288</v>
      </c>
      <c r="F16183" s="53" t="s">
        <v>83</v>
      </c>
    </row>
    <row r="16184" spans="1:6" x14ac:dyDescent="0.2">
      <c r="A16184" s="202" t="s">
        <v>26087</v>
      </c>
      <c r="B16184" s="203">
        <v>53.28</v>
      </c>
      <c r="D16184" s="53" t="s">
        <v>24289</v>
      </c>
      <c r="E16184" s="55" t="s">
        <v>24288</v>
      </c>
      <c r="F16184" s="53" t="s">
        <v>83</v>
      </c>
    </row>
    <row r="16185" spans="1:6" x14ac:dyDescent="0.2">
      <c r="A16185" s="202" t="s">
        <v>26089</v>
      </c>
      <c r="B16185" s="203">
        <v>53.28</v>
      </c>
      <c r="D16185" s="53" t="s">
        <v>24290</v>
      </c>
      <c r="E16185" s="55" t="s">
        <v>24291</v>
      </c>
      <c r="F16185" s="53" t="s">
        <v>83</v>
      </c>
    </row>
    <row r="16186" spans="1:6" x14ac:dyDescent="0.2">
      <c r="A16186" s="202" t="s">
        <v>26090</v>
      </c>
      <c r="B16186" s="203">
        <v>64.13</v>
      </c>
      <c r="D16186" s="53" t="s">
        <v>24292</v>
      </c>
      <c r="E16186" s="55" t="s">
        <v>24291</v>
      </c>
      <c r="F16186" s="53" t="s">
        <v>83</v>
      </c>
    </row>
    <row r="16187" spans="1:6" x14ac:dyDescent="0.2">
      <c r="A16187" s="202" t="s">
        <v>26092</v>
      </c>
      <c r="B16187" s="203">
        <v>64.13</v>
      </c>
      <c r="D16187" s="53" t="s">
        <v>24293</v>
      </c>
      <c r="E16187" s="55" t="s">
        <v>24294</v>
      </c>
      <c r="F16187" s="53" t="s">
        <v>83</v>
      </c>
    </row>
    <row r="16188" spans="1:6" x14ac:dyDescent="0.2">
      <c r="A16188" s="202" t="s">
        <v>26093</v>
      </c>
      <c r="B16188" s="203">
        <v>195.09</v>
      </c>
      <c r="D16188" s="53" t="s">
        <v>24295</v>
      </c>
      <c r="E16188" s="55" t="s">
        <v>24294</v>
      </c>
      <c r="F16188" s="53" t="s">
        <v>83</v>
      </c>
    </row>
    <row r="16189" spans="1:6" x14ac:dyDescent="0.2">
      <c r="A16189" s="202" t="s">
        <v>26095</v>
      </c>
      <c r="B16189" s="203">
        <v>195.09</v>
      </c>
      <c r="D16189" s="53" t="s">
        <v>24296</v>
      </c>
      <c r="E16189" s="55" t="s">
        <v>24297</v>
      </c>
      <c r="F16189" s="53" t="s">
        <v>83</v>
      </c>
    </row>
    <row r="16190" spans="1:6" x14ac:dyDescent="0.2">
      <c r="A16190" s="202" t="s">
        <v>26096</v>
      </c>
      <c r="B16190" s="203">
        <v>0.63</v>
      </c>
      <c r="D16190" s="53" t="s">
        <v>24298</v>
      </c>
      <c r="E16190" s="55" t="s">
        <v>24297</v>
      </c>
      <c r="F16190" s="53" t="s">
        <v>83</v>
      </c>
    </row>
    <row r="16191" spans="1:6" x14ac:dyDescent="0.2">
      <c r="A16191" s="202" t="s">
        <v>26098</v>
      </c>
      <c r="B16191" s="203">
        <v>0.63</v>
      </c>
      <c r="D16191" s="53" t="s">
        <v>24299</v>
      </c>
      <c r="E16191" s="55" t="s">
        <v>24300</v>
      </c>
      <c r="F16191" s="53" t="s">
        <v>83</v>
      </c>
    </row>
    <row r="16192" spans="1:6" x14ac:dyDescent="0.2">
      <c r="A16192" s="202" t="s">
        <v>26099</v>
      </c>
      <c r="B16192" s="203">
        <v>0.62</v>
      </c>
      <c r="D16192" s="53" t="s">
        <v>24301</v>
      </c>
      <c r="E16192" s="55" t="s">
        <v>24300</v>
      </c>
      <c r="F16192" s="53" t="s">
        <v>83</v>
      </c>
    </row>
    <row r="16193" spans="1:6" x14ac:dyDescent="0.2">
      <c r="A16193" s="202" t="s">
        <v>26101</v>
      </c>
      <c r="B16193" s="203">
        <v>0.62</v>
      </c>
      <c r="D16193" s="53" t="s">
        <v>24302</v>
      </c>
      <c r="E16193" s="55" t="s">
        <v>24303</v>
      </c>
      <c r="F16193" s="53" t="s">
        <v>83</v>
      </c>
    </row>
    <row r="16194" spans="1:6" x14ac:dyDescent="0.2">
      <c r="A16194" s="202" t="s">
        <v>26102</v>
      </c>
      <c r="B16194" s="203">
        <v>2.4700000000000002</v>
      </c>
      <c r="D16194" s="53" t="s">
        <v>24304</v>
      </c>
      <c r="E16194" s="55" t="s">
        <v>24303</v>
      </c>
      <c r="F16194" s="53" t="s">
        <v>83</v>
      </c>
    </row>
    <row r="16195" spans="1:6" x14ac:dyDescent="0.2">
      <c r="A16195" s="202" t="s">
        <v>26104</v>
      </c>
      <c r="B16195" s="203">
        <v>2.4700000000000002</v>
      </c>
      <c r="D16195" s="53" t="s">
        <v>24305</v>
      </c>
      <c r="E16195" s="55" t="s">
        <v>24306</v>
      </c>
      <c r="F16195" s="53" t="s">
        <v>83</v>
      </c>
    </row>
    <row r="16196" spans="1:6" x14ac:dyDescent="0.2">
      <c r="A16196" s="202" t="s">
        <v>26105</v>
      </c>
      <c r="B16196" s="203">
        <v>5.85</v>
      </c>
      <c r="D16196" s="53" t="s">
        <v>24307</v>
      </c>
      <c r="E16196" s="55" t="s">
        <v>24306</v>
      </c>
      <c r="F16196" s="53" t="s">
        <v>83</v>
      </c>
    </row>
    <row r="16197" spans="1:6" x14ac:dyDescent="0.2">
      <c r="A16197" s="202" t="s">
        <v>26107</v>
      </c>
      <c r="B16197" s="203">
        <v>5.85</v>
      </c>
      <c r="D16197" s="53" t="s">
        <v>24308</v>
      </c>
      <c r="E16197" s="55" t="s">
        <v>24309</v>
      </c>
      <c r="F16197" s="53" t="s">
        <v>83</v>
      </c>
    </row>
    <row r="16198" spans="1:6" x14ac:dyDescent="0.2">
      <c r="A16198" s="202" t="s">
        <v>26108</v>
      </c>
      <c r="B16198" s="203">
        <v>4.93</v>
      </c>
      <c r="D16198" s="53" t="s">
        <v>24310</v>
      </c>
      <c r="E16198" s="55" t="s">
        <v>24309</v>
      </c>
      <c r="F16198" s="53" t="s">
        <v>83</v>
      </c>
    </row>
    <row r="16199" spans="1:6" x14ac:dyDescent="0.2">
      <c r="A16199" s="202" t="s">
        <v>26110</v>
      </c>
      <c r="B16199" s="203">
        <v>4.93</v>
      </c>
      <c r="D16199" s="53" t="s">
        <v>24311</v>
      </c>
      <c r="E16199" s="55" t="s">
        <v>24312</v>
      </c>
      <c r="F16199" s="53" t="s">
        <v>83</v>
      </c>
    </row>
    <row r="16200" spans="1:6" x14ac:dyDescent="0.2">
      <c r="A16200" s="202" t="s">
        <v>26111</v>
      </c>
      <c r="B16200" s="203">
        <v>25.65</v>
      </c>
      <c r="D16200" s="53" t="s">
        <v>24313</v>
      </c>
      <c r="E16200" s="55" t="s">
        <v>24312</v>
      </c>
      <c r="F16200" s="53" t="s">
        <v>83</v>
      </c>
    </row>
    <row r="16201" spans="1:6" x14ac:dyDescent="0.2">
      <c r="A16201" s="202" t="s">
        <v>26113</v>
      </c>
      <c r="B16201" s="203">
        <v>25.65</v>
      </c>
      <c r="D16201" s="53" t="s">
        <v>24314</v>
      </c>
      <c r="E16201" s="55" t="s">
        <v>24315</v>
      </c>
      <c r="F16201" s="53" t="s">
        <v>83</v>
      </c>
    </row>
    <row r="16202" spans="1:6" x14ac:dyDescent="0.2">
      <c r="A16202" s="202" t="s">
        <v>26114</v>
      </c>
      <c r="B16202" s="203">
        <v>85.67</v>
      </c>
      <c r="D16202" s="53" t="s">
        <v>24316</v>
      </c>
      <c r="E16202" s="55" t="s">
        <v>24315</v>
      </c>
      <c r="F16202" s="53" t="s">
        <v>83</v>
      </c>
    </row>
    <row r="16203" spans="1:6" x14ac:dyDescent="0.2">
      <c r="A16203" s="202" t="s">
        <v>26116</v>
      </c>
      <c r="B16203" s="203">
        <v>85.67</v>
      </c>
      <c r="D16203" s="53" t="s">
        <v>24317</v>
      </c>
      <c r="E16203" s="55" t="s">
        <v>24318</v>
      </c>
      <c r="F16203" s="53" t="s">
        <v>83</v>
      </c>
    </row>
    <row r="16204" spans="1:6" x14ac:dyDescent="0.2">
      <c r="A16204" s="202" t="s">
        <v>26117</v>
      </c>
      <c r="B16204" s="203">
        <v>72.290000000000006</v>
      </c>
      <c r="D16204" s="53" t="s">
        <v>24319</v>
      </c>
      <c r="E16204" s="55" t="s">
        <v>24318</v>
      </c>
      <c r="F16204" s="53" t="s">
        <v>83</v>
      </c>
    </row>
    <row r="16205" spans="1:6" x14ac:dyDescent="0.2">
      <c r="A16205" s="202" t="s">
        <v>26119</v>
      </c>
      <c r="B16205" s="203">
        <v>72.290000000000006</v>
      </c>
      <c r="D16205" s="53" t="s">
        <v>24320</v>
      </c>
      <c r="E16205" s="55" t="s">
        <v>24321</v>
      </c>
      <c r="F16205" s="53" t="s">
        <v>83</v>
      </c>
    </row>
    <row r="16206" spans="1:6" x14ac:dyDescent="0.2">
      <c r="A16206" s="202" t="s">
        <v>26120</v>
      </c>
      <c r="B16206" s="203">
        <v>206.72</v>
      </c>
      <c r="D16206" s="53" t="s">
        <v>24322</v>
      </c>
      <c r="E16206" s="55" t="s">
        <v>24321</v>
      </c>
      <c r="F16206" s="53" t="s">
        <v>83</v>
      </c>
    </row>
    <row r="16207" spans="1:6" x14ac:dyDescent="0.2">
      <c r="A16207" s="202" t="s">
        <v>26122</v>
      </c>
      <c r="B16207" s="203">
        <v>206.72</v>
      </c>
      <c r="D16207" s="53" t="s">
        <v>24323</v>
      </c>
      <c r="E16207" s="55" t="s">
        <v>24324</v>
      </c>
      <c r="F16207" s="53" t="s">
        <v>83</v>
      </c>
    </row>
    <row r="16208" spans="1:6" x14ac:dyDescent="0.2">
      <c r="A16208" s="202" t="s">
        <v>26123</v>
      </c>
      <c r="B16208" s="203">
        <v>3.47</v>
      </c>
      <c r="D16208" s="53" t="s">
        <v>24325</v>
      </c>
      <c r="E16208" s="55" t="s">
        <v>24324</v>
      </c>
      <c r="F16208" s="53" t="s">
        <v>83</v>
      </c>
    </row>
    <row r="16209" spans="1:6" x14ac:dyDescent="0.2">
      <c r="A16209" s="202" t="s">
        <v>26125</v>
      </c>
      <c r="B16209" s="203">
        <v>3.47</v>
      </c>
      <c r="D16209" s="53" t="s">
        <v>24326</v>
      </c>
      <c r="E16209" s="55" t="s">
        <v>24327</v>
      </c>
      <c r="F16209" s="53" t="s">
        <v>83</v>
      </c>
    </row>
    <row r="16210" spans="1:6" x14ac:dyDescent="0.2">
      <c r="A16210" s="202" t="s">
        <v>26126</v>
      </c>
      <c r="B16210" s="203">
        <v>6.53</v>
      </c>
      <c r="D16210" s="53" t="s">
        <v>24328</v>
      </c>
      <c r="E16210" s="55" t="s">
        <v>24327</v>
      </c>
      <c r="F16210" s="53" t="s">
        <v>83</v>
      </c>
    </row>
    <row r="16211" spans="1:6" x14ac:dyDescent="0.2">
      <c r="A16211" s="202" t="s">
        <v>26128</v>
      </c>
      <c r="B16211" s="203">
        <v>6.53</v>
      </c>
      <c r="D16211" s="53" t="s">
        <v>24329</v>
      </c>
      <c r="E16211" s="55" t="s">
        <v>24330</v>
      </c>
      <c r="F16211" s="53" t="s">
        <v>83</v>
      </c>
    </row>
    <row r="16212" spans="1:6" x14ac:dyDescent="0.2">
      <c r="A16212" s="202" t="s">
        <v>26129</v>
      </c>
      <c r="B16212" s="203">
        <v>0.81</v>
      </c>
      <c r="D16212" s="53" t="s">
        <v>24331</v>
      </c>
      <c r="E16212" s="55" t="s">
        <v>24330</v>
      </c>
      <c r="F16212" s="53" t="s">
        <v>83</v>
      </c>
    </row>
    <row r="16213" spans="1:6" x14ac:dyDescent="0.2">
      <c r="A16213" s="202" t="s">
        <v>26131</v>
      </c>
      <c r="B16213" s="203">
        <v>0.81</v>
      </c>
      <c r="D16213" s="53" t="s">
        <v>24332</v>
      </c>
      <c r="E16213" s="55" t="s">
        <v>24333</v>
      </c>
      <c r="F16213" s="53" t="s">
        <v>83</v>
      </c>
    </row>
    <row r="16214" spans="1:6" x14ac:dyDescent="0.2">
      <c r="A16214" s="202" t="s">
        <v>26132</v>
      </c>
      <c r="B16214" s="203">
        <v>0.81</v>
      </c>
      <c r="D16214" s="53" t="s">
        <v>24334</v>
      </c>
      <c r="E16214" s="55" t="s">
        <v>24333</v>
      </c>
      <c r="F16214" s="53" t="s">
        <v>83</v>
      </c>
    </row>
    <row r="16215" spans="1:6" x14ac:dyDescent="0.2">
      <c r="A16215" s="202" t="s">
        <v>26134</v>
      </c>
      <c r="B16215" s="203">
        <v>0.81</v>
      </c>
      <c r="D16215" s="53" t="s">
        <v>24335</v>
      </c>
      <c r="E16215" s="55" t="s">
        <v>24336</v>
      </c>
      <c r="F16215" s="53" t="s">
        <v>83</v>
      </c>
    </row>
    <row r="16216" spans="1:6" x14ac:dyDescent="0.2">
      <c r="A16216" s="202" t="s">
        <v>26135</v>
      </c>
      <c r="B16216" s="203">
        <v>2.15</v>
      </c>
      <c r="D16216" s="53" t="s">
        <v>24337</v>
      </c>
      <c r="E16216" s="55" t="s">
        <v>24336</v>
      </c>
      <c r="F16216" s="53" t="s">
        <v>83</v>
      </c>
    </row>
    <row r="16217" spans="1:6" x14ac:dyDescent="0.2">
      <c r="A16217" s="202" t="s">
        <v>26137</v>
      </c>
      <c r="B16217" s="203">
        <v>2.15</v>
      </c>
      <c r="D16217" s="53" t="s">
        <v>24338</v>
      </c>
      <c r="E16217" s="55" t="s">
        <v>24339</v>
      </c>
      <c r="F16217" s="53" t="s">
        <v>83</v>
      </c>
    </row>
    <row r="16218" spans="1:6" x14ac:dyDescent="0.2">
      <c r="A16218" s="202" t="s">
        <v>26138</v>
      </c>
      <c r="B16218" s="203">
        <v>4.8899999999999997</v>
      </c>
      <c r="D16218" s="53" t="s">
        <v>24340</v>
      </c>
      <c r="E16218" s="55" t="s">
        <v>24339</v>
      </c>
      <c r="F16218" s="53" t="s">
        <v>83</v>
      </c>
    </row>
    <row r="16219" spans="1:6" x14ac:dyDescent="0.2">
      <c r="A16219" s="202" t="s">
        <v>26140</v>
      </c>
      <c r="B16219" s="203">
        <v>4.8899999999999997</v>
      </c>
      <c r="D16219" s="53" t="s">
        <v>24341</v>
      </c>
      <c r="E16219" s="55" t="s">
        <v>24342</v>
      </c>
      <c r="F16219" s="53" t="s">
        <v>83</v>
      </c>
    </row>
    <row r="16220" spans="1:6" x14ac:dyDescent="0.2">
      <c r="A16220" s="202" t="s">
        <v>26141</v>
      </c>
      <c r="B16220" s="203">
        <v>4.3600000000000003</v>
      </c>
      <c r="D16220" s="53" t="s">
        <v>24343</v>
      </c>
      <c r="E16220" s="55" t="s">
        <v>24342</v>
      </c>
      <c r="F16220" s="53" t="s">
        <v>83</v>
      </c>
    </row>
    <row r="16221" spans="1:6" x14ac:dyDescent="0.2">
      <c r="A16221" s="202" t="s">
        <v>26143</v>
      </c>
      <c r="B16221" s="203">
        <v>4.3600000000000003</v>
      </c>
      <c r="D16221" s="53" t="s">
        <v>24344</v>
      </c>
      <c r="E16221" s="55" t="s">
        <v>24345</v>
      </c>
      <c r="F16221" s="53" t="s">
        <v>83</v>
      </c>
    </row>
    <row r="16222" spans="1:6" x14ac:dyDescent="0.2">
      <c r="A16222" s="202" t="s">
        <v>26144</v>
      </c>
      <c r="B16222" s="203">
        <v>14.1</v>
      </c>
      <c r="D16222" s="53" t="s">
        <v>24346</v>
      </c>
      <c r="E16222" s="55" t="s">
        <v>24345</v>
      </c>
      <c r="F16222" s="53" t="s">
        <v>83</v>
      </c>
    </row>
    <row r="16223" spans="1:6" x14ac:dyDescent="0.2">
      <c r="A16223" s="202" t="s">
        <v>26146</v>
      </c>
      <c r="B16223" s="203">
        <v>14.1</v>
      </c>
      <c r="D16223" s="53" t="s">
        <v>24347</v>
      </c>
      <c r="E16223" s="55" t="s">
        <v>24348</v>
      </c>
      <c r="F16223" s="53" t="s">
        <v>83</v>
      </c>
    </row>
    <row r="16224" spans="1:6" x14ac:dyDescent="0.2">
      <c r="A16224" s="202" t="s">
        <v>26147</v>
      </c>
      <c r="B16224" s="203">
        <v>21.01</v>
      </c>
      <c r="D16224" s="53" t="s">
        <v>24349</v>
      </c>
      <c r="E16224" s="55" t="s">
        <v>24348</v>
      </c>
      <c r="F16224" s="53" t="s">
        <v>83</v>
      </c>
    </row>
    <row r="16225" spans="1:6" x14ac:dyDescent="0.2">
      <c r="A16225" s="202" t="s">
        <v>26149</v>
      </c>
      <c r="B16225" s="203">
        <v>21.01</v>
      </c>
      <c r="D16225" s="53" t="s">
        <v>24350</v>
      </c>
      <c r="E16225" s="55" t="s">
        <v>24351</v>
      </c>
      <c r="F16225" s="53" t="s">
        <v>83</v>
      </c>
    </row>
    <row r="16226" spans="1:6" x14ac:dyDescent="0.2">
      <c r="A16226" s="202" t="s">
        <v>26150</v>
      </c>
      <c r="B16226" s="203">
        <v>30.31</v>
      </c>
      <c r="D16226" s="53" t="s">
        <v>24352</v>
      </c>
      <c r="E16226" s="55" t="s">
        <v>24351</v>
      </c>
      <c r="F16226" s="53" t="s">
        <v>83</v>
      </c>
    </row>
    <row r="16227" spans="1:6" x14ac:dyDescent="0.2">
      <c r="A16227" s="202" t="s">
        <v>26152</v>
      </c>
      <c r="B16227" s="203">
        <v>30.31</v>
      </c>
      <c r="D16227" s="53" t="s">
        <v>24353</v>
      </c>
      <c r="E16227" s="55" t="s">
        <v>24354</v>
      </c>
      <c r="F16227" s="53" t="s">
        <v>83</v>
      </c>
    </row>
    <row r="16228" spans="1:6" x14ac:dyDescent="0.2">
      <c r="A16228" s="202" t="s">
        <v>26153</v>
      </c>
      <c r="B16228" s="203">
        <v>65.55</v>
      </c>
      <c r="D16228" s="53" t="s">
        <v>24355</v>
      </c>
      <c r="E16228" s="55" t="s">
        <v>24354</v>
      </c>
      <c r="F16228" s="53" t="s">
        <v>83</v>
      </c>
    </row>
    <row r="16229" spans="1:6" x14ac:dyDescent="0.2">
      <c r="A16229" s="202" t="s">
        <v>26155</v>
      </c>
      <c r="B16229" s="203">
        <v>65.55</v>
      </c>
      <c r="D16229" s="53" t="s">
        <v>24356</v>
      </c>
      <c r="E16229" s="55" t="s">
        <v>24357</v>
      </c>
      <c r="F16229" s="53" t="s">
        <v>83</v>
      </c>
    </row>
    <row r="16230" spans="1:6" x14ac:dyDescent="0.2">
      <c r="A16230" s="202" t="s">
        <v>26156</v>
      </c>
      <c r="B16230" s="203">
        <v>1.74</v>
      </c>
      <c r="D16230" s="53" t="s">
        <v>24358</v>
      </c>
      <c r="E16230" s="55" t="s">
        <v>24357</v>
      </c>
      <c r="F16230" s="53" t="s">
        <v>83</v>
      </c>
    </row>
    <row r="16231" spans="1:6" x14ac:dyDescent="0.2">
      <c r="A16231" s="202" t="s">
        <v>26158</v>
      </c>
      <c r="B16231" s="203">
        <v>1.74</v>
      </c>
      <c r="D16231" s="53" t="s">
        <v>24359</v>
      </c>
      <c r="E16231" s="55" t="s">
        <v>24360</v>
      </c>
      <c r="F16231" s="53" t="s">
        <v>83</v>
      </c>
    </row>
    <row r="16232" spans="1:6" x14ac:dyDescent="0.2">
      <c r="A16232" s="202" t="s">
        <v>26159</v>
      </c>
      <c r="B16232" s="203">
        <v>3.64</v>
      </c>
      <c r="D16232" s="53" t="s">
        <v>24361</v>
      </c>
      <c r="E16232" s="55" t="s">
        <v>24360</v>
      </c>
      <c r="F16232" s="53" t="s">
        <v>83</v>
      </c>
    </row>
    <row r="16233" spans="1:6" x14ac:dyDescent="0.2">
      <c r="A16233" s="202" t="s">
        <v>26161</v>
      </c>
      <c r="B16233" s="203">
        <v>3.64</v>
      </c>
      <c r="D16233" s="53" t="s">
        <v>24362</v>
      </c>
      <c r="E16233" s="55" t="s">
        <v>24363</v>
      </c>
      <c r="F16233" s="53" t="s">
        <v>83</v>
      </c>
    </row>
    <row r="16234" spans="1:6" x14ac:dyDescent="0.2">
      <c r="A16234" s="202" t="s">
        <v>26162</v>
      </c>
      <c r="B16234" s="203">
        <v>5.77</v>
      </c>
      <c r="D16234" s="53" t="s">
        <v>24364</v>
      </c>
      <c r="E16234" s="55" t="s">
        <v>24363</v>
      </c>
      <c r="F16234" s="53" t="s">
        <v>83</v>
      </c>
    </row>
    <row r="16235" spans="1:6" x14ac:dyDescent="0.2">
      <c r="A16235" s="202" t="s">
        <v>26164</v>
      </c>
      <c r="B16235" s="203">
        <v>5.77</v>
      </c>
      <c r="D16235" s="53" t="s">
        <v>24365</v>
      </c>
      <c r="E16235" s="55" t="s">
        <v>24366</v>
      </c>
      <c r="F16235" s="53" t="s">
        <v>83</v>
      </c>
    </row>
    <row r="16236" spans="1:6" x14ac:dyDescent="0.2">
      <c r="A16236" s="202" t="s">
        <v>26165</v>
      </c>
      <c r="B16236" s="203">
        <v>15.35</v>
      </c>
      <c r="D16236" s="53" t="s">
        <v>24367</v>
      </c>
      <c r="E16236" s="55" t="s">
        <v>24366</v>
      </c>
      <c r="F16236" s="53" t="s">
        <v>83</v>
      </c>
    </row>
    <row r="16237" spans="1:6" x14ac:dyDescent="0.2">
      <c r="A16237" s="202" t="s">
        <v>26167</v>
      </c>
      <c r="B16237" s="203">
        <v>15.35</v>
      </c>
      <c r="D16237" s="53" t="s">
        <v>24368</v>
      </c>
      <c r="E16237" s="55" t="s">
        <v>24369</v>
      </c>
      <c r="F16237" s="53" t="s">
        <v>83</v>
      </c>
    </row>
    <row r="16238" spans="1:6" x14ac:dyDescent="0.2">
      <c r="A16238" s="202" t="s">
        <v>26168</v>
      </c>
      <c r="B16238" s="203">
        <v>11.85</v>
      </c>
      <c r="D16238" s="53" t="s">
        <v>24370</v>
      </c>
      <c r="E16238" s="55" t="s">
        <v>24369</v>
      </c>
      <c r="F16238" s="53" t="s">
        <v>83</v>
      </c>
    </row>
    <row r="16239" spans="1:6" x14ac:dyDescent="0.2">
      <c r="A16239" s="202" t="s">
        <v>26170</v>
      </c>
      <c r="B16239" s="203">
        <v>11.85</v>
      </c>
      <c r="D16239" s="53" t="s">
        <v>24371</v>
      </c>
      <c r="E16239" s="55" t="s">
        <v>24372</v>
      </c>
      <c r="F16239" s="53" t="s">
        <v>83</v>
      </c>
    </row>
    <row r="16240" spans="1:6" x14ac:dyDescent="0.2">
      <c r="A16240" s="202" t="s">
        <v>26171</v>
      </c>
      <c r="B16240" s="203">
        <v>13.28</v>
      </c>
      <c r="D16240" s="53" t="s">
        <v>24373</v>
      </c>
      <c r="E16240" s="55" t="s">
        <v>24372</v>
      </c>
      <c r="F16240" s="53" t="s">
        <v>83</v>
      </c>
    </row>
    <row r="16241" spans="1:6" x14ac:dyDescent="0.2">
      <c r="A16241" s="202" t="s">
        <v>26173</v>
      </c>
      <c r="B16241" s="203">
        <v>13.28</v>
      </c>
      <c r="D16241" s="53" t="s">
        <v>24374</v>
      </c>
      <c r="E16241" s="55" t="s">
        <v>24375</v>
      </c>
      <c r="F16241" s="53" t="s">
        <v>83</v>
      </c>
    </row>
    <row r="16242" spans="1:6" x14ac:dyDescent="0.2">
      <c r="A16242" s="202" t="s">
        <v>26174</v>
      </c>
      <c r="B16242" s="203">
        <v>32.26</v>
      </c>
      <c r="D16242" s="53" t="s">
        <v>24376</v>
      </c>
      <c r="E16242" s="55" t="s">
        <v>24375</v>
      </c>
      <c r="F16242" s="53" t="s">
        <v>83</v>
      </c>
    </row>
    <row r="16243" spans="1:6" x14ac:dyDescent="0.2">
      <c r="A16243" s="202" t="s">
        <v>26176</v>
      </c>
      <c r="B16243" s="203">
        <v>32.26</v>
      </c>
      <c r="D16243" s="53" t="s">
        <v>24377</v>
      </c>
      <c r="E16243" s="55" t="s">
        <v>24378</v>
      </c>
      <c r="F16243" s="53" t="s">
        <v>83</v>
      </c>
    </row>
    <row r="16244" spans="1:6" x14ac:dyDescent="0.2">
      <c r="A16244" s="202" t="s">
        <v>26177</v>
      </c>
      <c r="B16244" s="203">
        <v>1.33</v>
      </c>
      <c r="D16244" s="53" t="s">
        <v>24379</v>
      </c>
      <c r="E16244" s="55" t="s">
        <v>24378</v>
      </c>
      <c r="F16244" s="53" t="s">
        <v>83</v>
      </c>
    </row>
    <row r="16245" spans="1:6" x14ac:dyDescent="0.2">
      <c r="A16245" s="202" t="s">
        <v>26179</v>
      </c>
      <c r="B16245" s="203">
        <v>1.33</v>
      </c>
      <c r="D16245" s="53" t="s">
        <v>24380</v>
      </c>
      <c r="E16245" s="55" t="s">
        <v>24381</v>
      </c>
      <c r="F16245" s="53" t="s">
        <v>83</v>
      </c>
    </row>
    <row r="16246" spans="1:6" x14ac:dyDescent="0.2">
      <c r="A16246" s="202" t="s">
        <v>26180</v>
      </c>
      <c r="B16246" s="203">
        <v>1.39</v>
      </c>
      <c r="D16246" s="53" t="s">
        <v>24382</v>
      </c>
      <c r="E16246" s="55" t="s">
        <v>24381</v>
      </c>
      <c r="F16246" s="53" t="s">
        <v>83</v>
      </c>
    </row>
    <row r="16247" spans="1:6" x14ac:dyDescent="0.2">
      <c r="A16247" s="202" t="s">
        <v>26182</v>
      </c>
      <c r="B16247" s="203">
        <v>1.39</v>
      </c>
      <c r="D16247" s="53" t="s">
        <v>24383</v>
      </c>
      <c r="E16247" s="55" t="s">
        <v>24384</v>
      </c>
      <c r="F16247" s="53" t="s">
        <v>83</v>
      </c>
    </row>
    <row r="16248" spans="1:6" x14ac:dyDescent="0.2">
      <c r="A16248" s="202" t="s">
        <v>26183</v>
      </c>
      <c r="B16248" s="203">
        <v>3.76</v>
      </c>
      <c r="D16248" s="53" t="s">
        <v>24385</v>
      </c>
      <c r="E16248" s="55" t="s">
        <v>24384</v>
      </c>
      <c r="F16248" s="53" t="s">
        <v>83</v>
      </c>
    </row>
    <row r="16249" spans="1:6" x14ac:dyDescent="0.2">
      <c r="A16249" s="202" t="s">
        <v>26185</v>
      </c>
      <c r="B16249" s="203">
        <v>3.76</v>
      </c>
      <c r="D16249" s="53" t="s">
        <v>24386</v>
      </c>
      <c r="E16249" s="55" t="s">
        <v>24387</v>
      </c>
      <c r="F16249" s="53" t="s">
        <v>83</v>
      </c>
    </row>
    <row r="16250" spans="1:6" x14ac:dyDescent="0.2">
      <c r="A16250" s="202" t="s">
        <v>26186</v>
      </c>
      <c r="B16250" s="203">
        <v>10.7</v>
      </c>
      <c r="D16250" s="53" t="s">
        <v>24388</v>
      </c>
      <c r="E16250" s="55" t="s">
        <v>24387</v>
      </c>
      <c r="F16250" s="53" t="s">
        <v>83</v>
      </c>
    </row>
    <row r="16251" spans="1:6" x14ac:dyDescent="0.2">
      <c r="A16251" s="202" t="s">
        <v>26188</v>
      </c>
      <c r="B16251" s="203">
        <v>10.7</v>
      </c>
      <c r="D16251" s="53" t="s">
        <v>24389</v>
      </c>
      <c r="E16251" s="55" t="s">
        <v>24390</v>
      </c>
      <c r="F16251" s="53" t="s">
        <v>83</v>
      </c>
    </row>
    <row r="16252" spans="1:6" x14ac:dyDescent="0.2">
      <c r="A16252" s="202" t="s">
        <v>26189</v>
      </c>
      <c r="B16252" s="203">
        <v>11.01</v>
      </c>
      <c r="D16252" s="53" t="s">
        <v>24391</v>
      </c>
      <c r="E16252" s="55" t="s">
        <v>24390</v>
      </c>
      <c r="F16252" s="53" t="s">
        <v>83</v>
      </c>
    </row>
    <row r="16253" spans="1:6" x14ac:dyDescent="0.2">
      <c r="A16253" s="202" t="s">
        <v>26191</v>
      </c>
      <c r="B16253" s="203">
        <v>11.01</v>
      </c>
      <c r="D16253" s="53" t="s">
        <v>24392</v>
      </c>
      <c r="E16253" s="55" t="s">
        <v>24393</v>
      </c>
      <c r="F16253" s="53" t="s">
        <v>83</v>
      </c>
    </row>
    <row r="16254" spans="1:6" x14ac:dyDescent="0.2">
      <c r="A16254" s="202" t="s">
        <v>26192</v>
      </c>
      <c r="B16254" s="203">
        <v>30.83</v>
      </c>
      <c r="D16254" s="53" t="s">
        <v>24394</v>
      </c>
      <c r="E16254" s="55" t="s">
        <v>24393</v>
      </c>
      <c r="F16254" s="53" t="s">
        <v>83</v>
      </c>
    </row>
    <row r="16255" spans="1:6" x14ac:dyDescent="0.2">
      <c r="A16255" s="202" t="s">
        <v>26194</v>
      </c>
      <c r="B16255" s="203">
        <v>30.83</v>
      </c>
      <c r="D16255" s="53" t="s">
        <v>24395</v>
      </c>
      <c r="E16255" s="55" t="s">
        <v>24396</v>
      </c>
      <c r="F16255" s="53" t="s">
        <v>83</v>
      </c>
    </row>
    <row r="16256" spans="1:6" x14ac:dyDescent="0.2">
      <c r="A16256" s="202" t="s">
        <v>26195</v>
      </c>
      <c r="B16256" s="203">
        <v>65.87</v>
      </c>
      <c r="D16256" s="53" t="s">
        <v>24397</v>
      </c>
      <c r="E16256" s="55" t="s">
        <v>24396</v>
      </c>
      <c r="F16256" s="53" t="s">
        <v>83</v>
      </c>
    </row>
    <row r="16257" spans="1:6" x14ac:dyDescent="0.2">
      <c r="A16257" s="202" t="s">
        <v>26197</v>
      </c>
      <c r="B16257" s="203">
        <v>65.87</v>
      </c>
      <c r="D16257" s="53" t="s">
        <v>24398</v>
      </c>
      <c r="E16257" s="55" t="s">
        <v>24399</v>
      </c>
      <c r="F16257" s="53" t="s">
        <v>83</v>
      </c>
    </row>
    <row r="16258" spans="1:6" x14ac:dyDescent="0.2">
      <c r="A16258" s="202" t="s">
        <v>26198</v>
      </c>
      <c r="B16258" s="203">
        <v>108.05</v>
      </c>
      <c r="D16258" s="53" t="s">
        <v>24400</v>
      </c>
      <c r="E16258" s="55" t="s">
        <v>24399</v>
      </c>
      <c r="F16258" s="53" t="s">
        <v>83</v>
      </c>
    </row>
    <row r="16259" spans="1:6" x14ac:dyDescent="0.2">
      <c r="A16259" s="202" t="s">
        <v>26200</v>
      </c>
      <c r="B16259" s="203">
        <v>108.05</v>
      </c>
      <c r="D16259" s="53" t="s">
        <v>24401</v>
      </c>
      <c r="E16259" s="55" t="s">
        <v>24402</v>
      </c>
      <c r="F16259" s="53" t="s">
        <v>83</v>
      </c>
    </row>
    <row r="16260" spans="1:6" x14ac:dyDescent="0.2">
      <c r="A16260" s="202" t="s">
        <v>26201</v>
      </c>
      <c r="B16260" s="203">
        <v>174.9</v>
      </c>
      <c r="D16260" s="53" t="s">
        <v>24403</v>
      </c>
      <c r="E16260" s="55" t="s">
        <v>24402</v>
      </c>
      <c r="F16260" s="53" t="s">
        <v>83</v>
      </c>
    </row>
    <row r="16261" spans="1:6" x14ac:dyDescent="0.2">
      <c r="A16261" s="202" t="s">
        <v>26203</v>
      </c>
      <c r="B16261" s="203">
        <v>174.9</v>
      </c>
      <c r="D16261" s="53" t="s">
        <v>24404</v>
      </c>
      <c r="E16261" s="55" t="s">
        <v>24405</v>
      </c>
      <c r="F16261" s="53" t="s">
        <v>83</v>
      </c>
    </row>
    <row r="16262" spans="1:6" x14ac:dyDescent="0.2">
      <c r="A16262" s="202" t="s">
        <v>26204</v>
      </c>
      <c r="B16262" s="203">
        <v>4.2699999999999996</v>
      </c>
      <c r="D16262" s="53" t="s">
        <v>24406</v>
      </c>
      <c r="E16262" s="55" t="s">
        <v>24405</v>
      </c>
      <c r="F16262" s="53" t="s">
        <v>83</v>
      </c>
    </row>
    <row r="16263" spans="1:6" x14ac:dyDescent="0.2">
      <c r="A16263" s="202" t="s">
        <v>26206</v>
      </c>
      <c r="B16263" s="203">
        <v>4.2699999999999996</v>
      </c>
      <c r="D16263" s="53" t="s">
        <v>24407</v>
      </c>
      <c r="E16263" s="55" t="s">
        <v>24408</v>
      </c>
      <c r="F16263" s="53" t="s">
        <v>83</v>
      </c>
    </row>
    <row r="16264" spans="1:6" x14ac:dyDescent="0.2">
      <c r="A16264" s="202" t="s">
        <v>26207</v>
      </c>
      <c r="B16264" s="203">
        <v>7.65</v>
      </c>
      <c r="D16264" s="53" t="s">
        <v>24409</v>
      </c>
      <c r="E16264" s="55" t="s">
        <v>24408</v>
      </c>
      <c r="F16264" s="53" t="s">
        <v>83</v>
      </c>
    </row>
    <row r="16265" spans="1:6" x14ac:dyDescent="0.2">
      <c r="A16265" s="202" t="s">
        <v>26209</v>
      </c>
      <c r="B16265" s="203">
        <v>7.65</v>
      </c>
      <c r="D16265" s="53" t="s">
        <v>24410</v>
      </c>
      <c r="E16265" s="55" t="s">
        <v>24411</v>
      </c>
      <c r="F16265" s="53" t="s">
        <v>83</v>
      </c>
    </row>
    <row r="16266" spans="1:6" x14ac:dyDescent="0.2">
      <c r="A16266" s="202" t="s">
        <v>26210</v>
      </c>
      <c r="B16266" s="203">
        <v>10.5</v>
      </c>
      <c r="D16266" s="53" t="s">
        <v>24412</v>
      </c>
      <c r="E16266" s="55" t="s">
        <v>24411</v>
      </c>
      <c r="F16266" s="53" t="s">
        <v>83</v>
      </c>
    </row>
    <row r="16267" spans="1:6" x14ac:dyDescent="0.2">
      <c r="A16267" s="202" t="s">
        <v>26212</v>
      </c>
      <c r="B16267" s="203">
        <v>10.5</v>
      </c>
      <c r="D16267" s="53" t="s">
        <v>24413</v>
      </c>
      <c r="E16267" s="55" t="s">
        <v>24414</v>
      </c>
      <c r="F16267" s="53" t="s">
        <v>83</v>
      </c>
    </row>
    <row r="16268" spans="1:6" x14ac:dyDescent="0.2">
      <c r="A16268" s="202" t="s">
        <v>26213</v>
      </c>
      <c r="B16268" s="203">
        <v>10.92</v>
      </c>
      <c r="D16268" s="53" t="s">
        <v>24415</v>
      </c>
      <c r="E16268" s="55" t="s">
        <v>24414</v>
      </c>
      <c r="F16268" s="53" t="s">
        <v>83</v>
      </c>
    </row>
    <row r="16269" spans="1:6" x14ac:dyDescent="0.2">
      <c r="A16269" s="202" t="s">
        <v>26215</v>
      </c>
      <c r="B16269" s="203">
        <v>10.92</v>
      </c>
      <c r="D16269" s="53" t="s">
        <v>24416</v>
      </c>
      <c r="E16269" s="55" t="s">
        <v>24417</v>
      </c>
      <c r="F16269" s="53" t="s">
        <v>83</v>
      </c>
    </row>
    <row r="16270" spans="1:6" x14ac:dyDescent="0.2">
      <c r="A16270" s="202" t="s">
        <v>26216</v>
      </c>
      <c r="B16270" s="203">
        <v>10.11</v>
      </c>
      <c r="D16270" s="53" t="s">
        <v>24418</v>
      </c>
      <c r="E16270" s="55" t="s">
        <v>24417</v>
      </c>
      <c r="F16270" s="53" t="s">
        <v>83</v>
      </c>
    </row>
    <row r="16271" spans="1:6" x14ac:dyDescent="0.2">
      <c r="A16271" s="202" t="s">
        <v>26218</v>
      </c>
      <c r="B16271" s="203">
        <v>10.11</v>
      </c>
      <c r="D16271" s="53" t="s">
        <v>24419</v>
      </c>
      <c r="E16271" s="55" t="s">
        <v>24420</v>
      </c>
      <c r="F16271" s="53" t="s">
        <v>83</v>
      </c>
    </row>
    <row r="16272" spans="1:6" x14ac:dyDescent="0.2">
      <c r="A16272" s="202" t="s">
        <v>26219</v>
      </c>
      <c r="B16272" s="203">
        <v>14.92</v>
      </c>
      <c r="D16272" s="53" t="s">
        <v>24421</v>
      </c>
      <c r="E16272" s="55" t="s">
        <v>24420</v>
      </c>
      <c r="F16272" s="53" t="s">
        <v>83</v>
      </c>
    </row>
    <row r="16273" spans="1:6" x14ac:dyDescent="0.2">
      <c r="A16273" s="202" t="s">
        <v>26221</v>
      </c>
      <c r="B16273" s="203">
        <v>14.92</v>
      </c>
      <c r="D16273" s="53" t="s">
        <v>24422</v>
      </c>
      <c r="E16273" s="55" t="s">
        <v>24423</v>
      </c>
      <c r="F16273" s="53" t="s">
        <v>83</v>
      </c>
    </row>
    <row r="16274" spans="1:6" x14ac:dyDescent="0.2">
      <c r="A16274" s="202" t="s">
        <v>26222</v>
      </c>
      <c r="B16274" s="203">
        <v>20.63</v>
      </c>
      <c r="D16274" s="53" t="s">
        <v>24424</v>
      </c>
      <c r="E16274" s="55" t="s">
        <v>24423</v>
      </c>
      <c r="F16274" s="53" t="s">
        <v>83</v>
      </c>
    </row>
    <row r="16275" spans="1:6" x14ac:dyDescent="0.2">
      <c r="A16275" s="202" t="s">
        <v>26224</v>
      </c>
      <c r="B16275" s="203">
        <v>20.63</v>
      </c>
      <c r="D16275" s="53" t="s">
        <v>24425</v>
      </c>
      <c r="E16275" s="55" t="s">
        <v>24426</v>
      </c>
      <c r="F16275" s="53" t="s">
        <v>83</v>
      </c>
    </row>
    <row r="16276" spans="1:6" x14ac:dyDescent="0.2">
      <c r="A16276" s="202" t="s">
        <v>26225</v>
      </c>
      <c r="B16276" s="203">
        <v>58.61</v>
      </c>
      <c r="D16276" s="53" t="s">
        <v>24427</v>
      </c>
      <c r="E16276" s="55" t="s">
        <v>24426</v>
      </c>
      <c r="F16276" s="53" t="s">
        <v>83</v>
      </c>
    </row>
    <row r="16277" spans="1:6" x14ac:dyDescent="0.2">
      <c r="A16277" s="202" t="s">
        <v>26227</v>
      </c>
      <c r="B16277" s="203">
        <v>58.61</v>
      </c>
      <c r="D16277" s="53" t="s">
        <v>24428</v>
      </c>
      <c r="E16277" s="55" t="s">
        <v>24429</v>
      </c>
      <c r="F16277" s="53" t="s">
        <v>83</v>
      </c>
    </row>
    <row r="16278" spans="1:6" x14ac:dyDescent="0.2">
      <c r="A16278" s="202" t="s">
        <v>26228</v>
      </c>
      <c r="B16278" s="203">
        <v>112.37</v>
      </c>
      <c r="D16278" s="53" t="s">
        <v>24430</v>
      </c>
      <c r="E16278" s="55" t="s">
        <v>24429</v>
      </c>
      <c r="F16278" s="53" t="s">
        <v>83</v>
      </c>
    </row>
    <row r="16279" spans="1:6" x14ac:dyDescent="0.2">
      <c r="A16279" s="202" t="s">
        <v>26230</v>
      </c>
      <c r="B16279" s="203">
        <v>112.37</v>
      </c>
      <c r="D16279" s="53" t="s">
        <v>24431</v>
      </c>
      <c r="E16279" s="55" t="s">
        <v>24432</v>
      </c>
      <c r="F16279" s="53" t="s">
        <v>83</v>
      </c>
    </row>
    <row r="16280" spans="1:6" x14ac:dyDescent="0.2">
      <c r="A16280" s="202" t="s">
        <v>26231</v>
      </c>
      <c r="B16280" s="203">
        <v>171.5</v>
      </c>
      <c r="D16280" s="53" t="s">
        <v>24433</v>
      </c>
      <c r="E16280" s="55" t="s">
        <v>24432</v>
      </c>
      <c r="F16280" s="53" t="s">
        <v>83</v>
      </c>
    </row>
    <row r="16281" spans="1:6" x14ac:dyDescent="0.2">
      <c r="A16281" s="202" t="s">
        <v>26233</v>
      </c>
      <c r="B16281" s="203">
        <v>171.5</v>
      </c>
      <c r="D16281" s="53" t="s">
        <v>24434</v>
      </c>
      <c r="E16281" s="55" t="s">
        <v>24435</v>
      </c>
      <c r="F16281" s="53" t="s">
        <v>83</v>
      </c>
    </row>
    <row r="16282" spans="1:6" x14ac:dyDescent="0.2">
      <c r="A16282" s="202" t="s">
        <v>26234</v>
      </c>
      <c r="B16282" s="203">
        <v>16.47</v>
      </c>
      <c r="D16282" s="53" t="s">
        <v>24436</v>
      </c>
      <c r="E16282" s="55" t="s">
        <v>24435</v>
      </c>
      <c r="F16282" s="53" t="s">
        <v>83</v>
      </c>
    </row>
    <row r="16283" spans="1:6" x14ac:dyDescent="0.2">
      <c r="A16283" s="202" t="s">
        <v>26236</v>
      </c>
      <c r="B16283" s="203">
        <v>16.47</v>
      </c>
      <c r="D16283" s="53" t="s">
        <v>24437</v>
      </c>
      <c r="E16283" s="55" t="s">
        <v>24438</v>
      </c>
      <c r="F16283" s="53" t="s">
        <v>83</v>
      </c>
    </row>
    <row r="16284" spans="1:6" x14ac:dyDescent="0.2">
      <c r="A16284" s="202" t="s">
        <v>26237</v>
      </c>
      <c r="B16284" s="203">
        <v>32.130000000000003</v>
      </c>
      <c r="D16284" s="53" t="s">
        <v>24439</v>
      </c>
      <c r="E16284" s="55" t="s">
        <v>24438</v>
      </c>
      <c r="F16284" s="53" t="s">
        <v>83</v>
      </c>
    </row>
    <row r="16285" spans="1:6" x14ac:dyDescent="0.2">
      <c r="A16285" s="202" t="s">
        <v>26239</v>
      </c>
      <c r="B16285" s="203">
        <v>32.130000000000003</v>
      </c>
      <c r="D16285" s="53" t="s">
        <v>24440</v>
      </c>
      <c r="E16285" s="55" t="s">
        <v>24441</v>
      </c>
      <c r="F16285" s="53" t="s">
        <v>83</v>
      </c>
    </row>
    <row r="16286" spans="1:6" x14ac:dyDescent="0.2">
      <c r="A16286" s="202" t="s">
        <v>26240</v>
      </c>
      <c r="B16286" s="203">
        <v>7.66</v>
      </c>
      <c r="D16286" s="53" t="s">
        <v>24442</v>
      </c>
      <c r="E16286" s="55" t="s">
        <v>24441</v>
      </c>
      <c r="F16286" s="53" t="s">
        <v>83</v>
      </c>
    </row>
    <row r="16287" spans="1:6" x14ac:dyDescent="0.2">
      <c r="A16287" s="202" t="s">
        <v>26242</v>
      </c>
      <c r="B16287" s="203">
        <v>7.66</v>
      </c>
      <c r="D16287" s="53" t="s">
        <v>24443</v>
      </c>
      <c r="E16287" s="55" t="s">
        <v>24444</v>
      </c>
      <c r="F16287" s="53" t="s">
        <v>83</v>
      </c>
    </row>
    <row r="16288" spans="1:6" x14ac:dyDescent="0.2">
      <c r="A16288" s="202" t="s">
        <v>26243</v>
      </c>
      <c r="B16288" s="203">
        <v>10.199999999999999</v>
      </c>
      <c r="D16288" s="53" t="s">
        <v>24445</v>
      </c>
      <c r="E16288" s="55" t="s">
        <v>24444</v>
      </c>
      <c r="F16288" s="53" t="s">
        <v>83</v>
      </c>
    </row>
    <row r="16289" spans="1:6" x14ac:dyDescent="0.2">
      <c r="A16289" s="202" t="s">
        <v>26245</v>
      </c>
      <c r="B16289" s="203">
        <v>10.199999999999999</v>
      </c>
      <c r="D16289" s="53" t="s">
        <v>24446</v>
      </c>
      <c r="E16289" s="55" t="s">
        <v>24447</v>
      </c>
      <c r="F16289" s="53" t="s">
        <v>83</v>
      </c>
    </row>
    <row r="16290" spans="1:6" x14ac:dyDescent="0.2">
      <c r="A16290" s="202" t="s">
        <v>26246</v>
      </c>
      <c r="B16290" s="203">
        <v>15.31</v>
      </c>
      <c r="D16290" s="53" t="s">
        <v>24448</v>
      </c>
      <c r="E16290" s="55" t="s">
        <v>24447</v>
      </c>
      <c r="F16290" s="53" t="s">
        <v>83</v>
      </c>
    </row>
    <row r="16291" spans="1:6" x14ac:dyDescent="0.2">
      <c r="A16291" s="202" t="s">
        <v>26248</v>
      </c>
      <c r="B16291" s="203">
        <v>15.31</v>
      </c>
      <c r="D16291" s="53" t="s">
        <v>24449</v>
      </c>
      <c r="E16291" s="55" t="s">
        <v>24450</v>
      </c>
      <c r="F16291" s="53" t="s">
        <v>83</v>
      </c>
    </row>
    <row r="16292" spans="1:6" x14ac:dyDescent="0.2">
      <c r="A16292" s="202" t="s">
        <v>26249</v>
      </c>
      <c r="B16292" s="203">
        <v>29.91</v>
      </c>
      <c r="D16292" s="53" t="s">
        <v>24451</v>
      </c>
      <c r="E16292" s="55" t="s">
        <v>24450</v>
      </c>
      <c r="F16292" s="53" t="s">
        <v>83</v>
      </c>
    </row>
    <row r="16293" spans="1:6" x14ac:dyDescent="0.2">
      <c r="A16293" s="202" t="s">
        <v>26251</v>
      </c>
      <c r="B16293" s="203">
        <v>29.91</v>
      </c>
      <c r="D16293" s="53" t="s">
        <v>24452</v>
      </c>
      <c r="E16293" s="55" t="s">
        <v>24453</v>
      </c>
      <c r="F16293" s="53" t="s">
        <v>83</v>
      </c>
    </row>
    <row r="16294" spans="1:6" x14ac:dyDescent="0.2">
      <c r="A16294" s="202" t="s">
        <v>26252</v>
      </c>
      <c r="B16294" s="203">
        <v>31.94</v>
      </c>
      <c r="D16294" s="53" t="s">
        <v>24454</v>
      </c>
      <c r="E16294" s="55" t="s">
        <v>24453</v>
      </c>
      <c r="F16294" s="53" t="s">
        <v>83</v>
      </c>
    </row>
    <row r="16295" spans="1:6" x14ac:dyDescent="0.2">
      <c r="A16295" s="202" t="s">
        <v>26254</v>
      </c>
      <c r="B16295" s="203">
        <v>31.94</v>
      </c>
      <c r="D16295" s="53" t="s">
        <v>24455</v>
      </c>
      <c r="E16295" s="55" t="s">
        <v>24456</v>
      </c>
      <c r="F16295" s="53" t="s">
        <v>83</v>
      </c>
    </row>
    <row r="16296" spans="1:6" x14ac:dyDescent="0.2">
      <c r="A16296" s="202" t="s">
        <v>26255</v>
      </c>
      <c r="B16296" s="203">
        <v>81.93</v>
      </c>
      <c r="D16296" s="53" t="s">
        <v>24457</v>
      </c>
      <c r="E16296" s="55" t="s">
        <v>24456</v>
      </c>
      <c r="F16296" s="53" t="s">
        <v>83</v>
      </c>
    </row>
    <row r="16297" spans="1:6" x14ac:dyDescent="0.2">
      <c r="A16297" s="202" t="s">
        <v>26257</v>
      </c>
      <c r="B16297" s="203">
        <v>81.93</v>
      </c>
      <c r="D16297" s="53" t="s">
        <v>24458</v>
      </c>
      <c r="E16297" s="55" t="s">
        <v>24459</v>
      </c>
      <c r="F16297" s="53" t="s">
        <v>83</v>
      </c>
    </row>
    <row r="16298" spans="1:6" x14ac:dyDescent="0.2">
      <c r="A16298" s="202" t="s">
        <v>26258</v>
      </c>
      <c r="B16298" s="203">
        <v>169.23</v>
      </c>
      <c r="D16298" s="53" t="s">
        <v>24460</v>
      </c>
      <c r="E16298" s="55" t="s">
        <v>24459</v>
      </c>
      <c r="F16298" s="53" t="s">
        <v>83</v>
      </c>
    </row>
    <row r="16299" spans="1:6" x14ac:dyDescent="0.2">
      <c r="A16299" s="202" t="s">
        <v>26260</v>
      </c>
      <c r="B16299" s="203">
        <v>169.23</v>
      </c>
      <c r="D16299" s="53" t="s">
        <v>24461</v>
      </c>
      <c r="E16299" s="55" t="s">
        <v>24462</v>
      </c>
      <c r="F16299" s="53" t="s">
        <v>83</v>
      </c>
    </row>
    <row r="16300" spans="1:6" x14ac:dyDescent="0.2">
      <c r="A16300" s="202" t="s">
        <v>26261</v>
      </c>
      <c r="B16300" s="203">
        <v>199.81</v>
      </c>
      <c r="D16300" s="53" t="s">
        <v>24463</v>
      </c>
      <c r="E16300" s="55" t="s">
        <v>24462</v>
      </c>
      <c r="F16300" s="53" t="s">
        <v>83</v>
      </c>
    </row>
    <row r="16301" spans="1:6" x14ac:dyDescent="0.2">
      <c r="A16301" s="202" t="s">
        <v>26263</v>
      </c>
      <c r="B16301" s="203">
        <v>199.81</v>
      </c>
      <c r="D16301" s="53" t="s">
        <v>24464</v>
      </c>
      <c r="E16301" s="55" t="s">
        <v>24465</v>
      </c>
      <c r="F16301" s="53" t="s">
        <v>83</v>
      </c>
    </row>
    <row r="16302" spans="1:6" x14ac:dyDescent="0.2">
      <c r="A16302" s="202" t="s">
        <v>26264</v>
      </c>
      <c r="B16302" s="203">
        <v>440.23</v>
      </c>
      <c r="D16302" s="53" t="s">
        <v>24466</v>
      </c>
      <c r="E16302" s="55" t="s">
        <v>24465</v>
      </c>
      <c r="F16302" s="53" t="s">
        <v>83</v>
      </c>
    </row>
    <row r="16303" spans="1:6" x14ac:dyDescent="0.2">
      <c r="A16303" s="202" t="s">
        <v>26266</v>
      </c>
      <c r="B16303" s="203">
        <v>440.23</v>
      </c>
      <c r="D16303" s="53" t="s">
        <v>24467</v>
      </c>
      <c r="E16303" s="55" t="s">
        <v>24468</v>
      </c>
      <c r="F16303" s="53" t="s">
        <v>83</v>
      </c>
    </row>
    <row r="16304" spans="1:6" x14ac:dyDescent="0.2">
      <c r="A16304" s="202" t="s">
        <v>26267</v>
      </c>
      <c r="B16304" s="203">
        <v>1.43</v>
      </c>
      <c r="D16304" s="53" t="s">
        <v>24469</v>
      </c>
      <c r="E16304" s="55" t="s">
        <v>24468</v>
      </c>
      <c r="F16304" s="53" t="s">
        <v>83</v>
      </c>
    </row>
    <row r="16305" spans="1:6" x14ac:dyDescent="0.2">
      <c r="A16305" s="202" t="s">
        <v>26269</v>
      </c>
      <c r="B16305" s="203">
        <v>1.43</v>
      </c>
      <c r="D16305" s="53" t="s">
        <v>24470</v>
      </c>
      <c r="E16305" s="55" t="s">
        <v>24471</v>
      </c>
      <c r="F16305" s="53" t="s">
        <v>83</v>
      </c>
    </row>
    <row r="16306" spans="1:6" x14ac:dyDescent="0.2">
      <c r="A16306" s="202" t="s">
        <v>26270</v>
      </c>
      <c r="B16306" s="203">
        <v>2.64</v>
      </c>
      <c r="D16306" s="53" t="s">
        <v>24472</v>
      </c>
      <c r="E16306" s="55" t="s">
        <v>24471</v>
      </c>
      <c r="F16306" s="53" t="s">
        <v>83</v>
      </c>
    </row>
    <row r="16307" spans="1:6" x14ac:dyDescent="0.2">
      <c r="A16307" s="202" t="s">
        <v>26272</v>
      </c>
      <c r="B16307" s="203">
        <v>2.64</v>
      </c>
      <c r="D16307" s="53" t="s">
        <v>24473</v>
      </c>
      <c r="E16307" s="55" t="s">
        <v>24474</v>
      </c>
      <c r="F16307" s="53" t="s">
        <v>83</v>
      </c>
    </row>
    <row r="16308" spans="1:6" x14ac:dyDescent="0.2">
      <c r="A16308" s="202" t="s">
        <v>26273</v>
      </c>
      <c r="B16308" s="203">
        <v>2.35</v>
      </c>
      <c r="D16308" s="53" t="s">
        <v>24475</v>
      </c>
      <c r="E16308" s="55" t="s">
        <v>24474</v>
      </c>
      <c r="F16308" s="53" t="s">
        <v>83</v>
      </c>
    </row>
    <row r="16309" spans="1:6" x14ac:dyDescent="0.2">
      <c r="A16309" s="202" t="s">
        <v>26275</v>
      </c>
      <c r="B16309" s="203">
        <v>2.35</v>
      </c>
      <c r="D16309" s="53" t="s">
        <v>24476</v>
      </c>
      <c r="E16309" s="55" t="s">
        <v>24477</v>
      </c>
      <c r="F16309" s="53" t="s">
        <v>83</v>
      </c>
    </row>
    <row r="16310" spans="1:6" x14ac:dyDescent="0.2">
      <c r="A16310" s="202" t="s">
        <v>26276</v>
      </c>
      <c r="B16310" s="203">
        <v>14.76</v>
      </c>
      <c r="D16310" s="53" t="s">
        <v>24478</v>
      </c>
      <c r="E16310" s="55" t="s">
        <v>24477</v>
      </c>
      <c r="F16310" s="53" t="s">
        <v>83</v>
      </c>
    </row>
    <row r="16311" spans="1:6" x14ac:dyDescent="0.2">
      <c r="A16311" s="202" t="s">
        <v>26278</v>
      </c>
      <c r="B16311" s="203">
        <v>14.76</v>
      </c>
      <c r="D16311" s="53" t="s">
        <v>24479</v>
      </c>
      <c r="E16311" s="55" t="s">
        <v>24480</v>
      </c>
      <c r="F16311" s="53" t="s">
        <v>83</v>
      </c>
    </row>
    <row r="16312" spans="1:6" x14ac:dyDescent="0.2">
      <c r="A16312" s="202" t="s">
        <v>26279</v>
      </c>
      <c r="B16312" s="203">
        <v>1.53</v>
      </c>
      <c r="D16312" s="53" t="s">
        <v>24481</v>
      </c>
      <c r="E16312" s="55" t="s">
        <v>24480</v>
      </c>
      <c r="F16312" s="53" t="s">
        <v>83</v>
      </c>
    </row>
    <row r="16313" spans="1:6" x14ac:dyDescent="0.2">
      <c r="A16313" s="202" t="s">
        <v>26281</v>
      </c>
      <c r="B16313" s="203">
        <v>1.53</v>
      </c>
      <c r="D16313" s="53" t="s">
        <v>24482</v>
      </c>
      <c r="E16313" s="55" t="s">
        <v>24483</v>
      </c>
      <c r="F16313" s="53" t="s">
        <v>83</v>
      </c>
    </row>
    <row r="16314" spans="1:6" x14ac:dyDescent="0.2">
      <c r="A16314" s="202" t="s">
        <v>26282</v>
      </c>
      <c r="B16314" s="203">
        <v>1.75</v>
      </c>
      <c r="D16314" s="53" t="s">
        <v>24484</v>
      </c>
      <c r="E16314" s="55" t="s">
        <v>24483</v>
      </c>
      <c r="F16314" s="53" t="s">
        <v>83</v>
      </c>
    </row>
    <row r="16315" spans="1:6" x14ac:dyDescent="0.2">
      <c r="A16315" s="202" t="s">
        <v>26284</v>
      </c>
      <c r="B16315" s="203">
        <v>1.75</v>
      </c>
      <c r="D16315" s="53" t="s">
        <v>24485</v>
      </c>
      <c r="E16315" s="55" t="s">
        <v>24486</v>
      </c>
      <c r="F16315" s="53" t="s">
        <v>83</v>
      </c>
    </row>
    <row r="16316" spans="1:6" x14ac:dyDescent="0.2">
      <c r="A16316" s="202" t="s">
        <v>26285</v>
      </c>
      <c r="B16316" s="203">
        <v>1.75</v>
      </c>
      <c r="D16316" s="53" t="s">
        <v>24487</v>
      </c>
      <c r="E16316" s="55" t="s">
        <v>24486</v>
      </c>
      <c r="F16316" s="53" t="s">
        <v>83</v>
      </c>
    </row>
    <row r="16317" spans="1:6" x14ac:dyDescent="0.2">
      <c r="A16317" s="202" t="s">
        <v>26287</v>
      </c>
      <c r="B16317" s="203">
        <v>1.75</v>
      </c>
      <c r="D16317" s="53" t="s">
        <v>24488</v>
      </c>
      <c r="E16317" s="55" t="s">
        <v>24489</v>
      </c>
      <c r="F16317" s="53" t="s">
        <v>83</v>
      </c>
    </row>
    <row r="16318" spans="1:6" x14ac:dyDescent="0.2">
      <c r="A16318" s="202" t="s">
        <v>26288</v>
      </c>
      <c r="B16318" s="203">
        <v>5.21</v>
      </c>
      <c r="D16318" s="53" t="s">
        <v>24490</v>
      </c>
      <c r="E16318" s="55" t="s">
        <v>24489</v>
      </c>
      <c r="F16318" s="53" t="s">
        <v>83</v>
      </c>
    </row>
    <row r="16319" spans="1:6" x14ac:dyDescent="0.2">
      <c r="A16319" s="202" t="s">
        <v>26290</v>
      </c>
      <c r="B16319" s="203">
        <v>5.21</v>
      </c>
      <c r="D16319" s="53" t="s">
        <v>24491</v>
      </c>
      <c r="E16319" s="55" t="s">
        <v>24492</v>
      </c>
      <c r="F16319" s="53" t="s">
        <v>83</v>
      </c>
    </row>
    <row r="16320" spans="1:6" x14ac:dyDescent="0.2">
      <c r="A16320" s="202" t="s">
        <v>26291</v>
      </c>
      <c r="B16320" s="203">
        <v>11.01</v>
      </c>
      <c r="D16320" s="53" t="s">
        <v>24493</v>
      </c>
      <c r="E16320" s="55" t="s">
        <v>24492</v>
      </c>
      <c r="F16320" s="53" t="s">
        <v>83</v>
      </c>
    </row>
    <row r="16321" spans="1:6" x14ac:dyDescent="0.2">
      <c r="A16321" s="202" t="s">
        <v>26293</v>
      </c>
      <c r="B16321" s="203">
        <v>11.01</v>
      </c>
      <c r="D16321" s="53" t="s">
        <v>24494</v>
      </c>
      <c r="E16321" s="55" t="s">
        <v>24495</v>
      </c>
      <c r="F16321" s="53" t="s">
        <v>83</v>
      </c>
    </row>
    <row r="16322" spans="1:6" x14ac:dyDescent="0.2">
      <c r="A16322" s="202" t="s">
        <v>26294</v>
      </c>
      <c r="B16322" s="203">
        <v>21.12</v>
      </c>
      <c r="D16322" s="53" t="s">
        <v>24496</v>
      </c>
      <c r="E16322" s="55" t="s">
        <v>24495</v>
      </c>
      <c r="F16322" s="53" t="s">
        <v>83</v>
      </c>
    </row>
    <row r="16323" spans="1:6" x14ac:dyDescent="0.2">
      <c r="A16323" s="202" t="s">
        <v>26296</v>
      </c>
      <c r="B16323" s="203">
        <v>21.12</v>
      </c>
      <c r="D16323" s="53" t="s">
        <v>24497</v>
      </c>
      <c r="E16323" s="55" t="s">
        <v>24498</v>
      </c>
      <c r="F16323" s="53" t="s">
        <v>83</v>
      </c>
    </row>
    <row r="16324" spans="1:6" x14ac:dyDescent="0.2">
      <c r="A16324" s="202" t="s">
        <v>26297</v>
      </c>
      <c r="B16324" s="203">
        <v>2.93</v>
      </c>
      <c r="D16324" s="53" t="s">
        <v>24499</v>
      </c>
      <c r="E16324" s="55" t="s">
        <v>24498</v>
      </c>
      <c r="F16324" s="53" t="s">
        <v>83</v>
      </c>
    </row>
    <row r="16325" spans="1:6" x14ac:dyDescent="0.2">
      <c r="A16325" s="202" t="s">
        <v>26299</v>
      </c>
      <c r="B16325" s="203">
        <v>2.93</v>
      </c>
      <c r="D16325" s="53" t="s">
        <v>24500</v>
      </c>
      <c r="E16325" s="55" t="s">
        <v>24501</v>
      </c>
      <c r="F16325" s="53" t="s">
        <v>83</v>
      </c>
    </row>
    <row r="16326" spans="1:6" x14ac:dyDescent="0.2">
      <c r="A16326" s="202" t="s">
        <v>26300</v>
      </c>
      <c r="B16326" s="203">
        <v>4.54</v>
      </c>
      <c r="D16326" s="53" t="s">
        <v>24502</v>
      </c>
      <c r="E16326" s="55" t="s">
        <v>24501</v>
      </c>
      <c r="F16326" s="53" t="s">
        <v>83</v>
      </c>
    </row>
    <row r="16327" spans="1:6" x14ac:dyDescent="0.2">
      <c r="A16327" s="202" t="s">
        <v>26302</v>
      </c>
      <c r="B16327" s="203">
        <v>4.54</v>
      </c>
      <c r="D16327" s="53" t="s">
        <v>24503</v>
      </c>
      <c r="E16327" s="55" t="s">
        <v>24504</v>
      </c>
      <c r="F16327" s="53" t="s">
        <v>83</v>
      </c>
    </row>
    <row r="16328" spans="1:6" x14ac:dyDescent="0.2">
      <c r="A16328" s="202" t="s">
        <v>26303</v>
      </c>
      <c r="B16328" s="203">
        <v>4.0199999999999996</v>
      </c>
      <c r="D16328" s="53" t="s">
        <v>24505</v>
      </c>
      <c r="E16328" s="55" t="s">
        <v>24504</v>
      </c>
      <c r="F16328" s="53" t="s">
        <v>83</v>
      </c>
    </row>
    <row r="16329" spans="1:6" x14ac:dyDescent="0.2">
      <c r="A16329" s="202" t="s">
        <v>26305</v>
      </c>
      <c r="B16329" s="203">
        <v>4.0199999999999996</v>
      </c>
      <c r="D16329" s="53" t="s">
        <v>24506</v>
      </c>
      <c r="E16329" s="55" t="s">
        <v>24507</v>
      </c>
      <c r="F16329" s="53" t="s">
        <v>83</v>
      </c>
    </row>
    <row r="16330" spans="1:6" x14ac:dyDescent="0.2">
      <c r="A16330" s="202" t="s">
        <v>26306</v>
      </c>
      <c r="B16330" s="203">
        <v>17.18</v>
      </c>
      <c r="D16330" s="53" t="s">
        <v>24508</v>
      </c>
      <c r="E16330" s="55" t="s">
        <v>24507</v>
      </c>
      <c r="F16330" s="53" t="s">
        <v>83</v>
      </c>
    </row>
    <row r="16331" spans="1:6" x14ac:dyDescent="0.2">
      <c r="A16331" s="202" t="s">
        <v>26308</v>
      </c>
      <c r="B16331" s="203">
        <v>17.18</v>
      </c>
      <c r="D16331" s="53" t="s">
        <v>24509</v>
      </c>
      <c r="E16331" s="55" t="s">
        <v>24510</v>
      </c>
      <c r="F16331" s="53" t="s">
        <v>83</v>
      </c>
    </row>
    <row r="16332" spans="1:6" x14ac:dyDescent="0.2">
      <c r="A16332" s="202" t="s">
        <v>26309</v>
      </c>
      <c r="B16332" s="203">
        <v>6.7</v>
      </c>
      <c r="D16332" s="53" t="s">
        <v>24511</v>
      </c>
      <c r="E16332" s="55" t="s">
        <v>24510</v>
      </c>
      <c r="F16332" s="53" t="s">
        <v>83</v>
      </c>
    </row>
    <row r="16333" spans="1:6" x14ac:dyDescent="0.2">
      <c r="A16333" s="202" t="s">
        <v>26311</v>
      </c>
      <c r="B16333" s="203">
        <v>6.7</v>
      </c>
      <c r="D16333" s="53" t="s">
        <v>24512</v>
      </c>
      <c r="E16333" s="55" t="s">
        <v>24513</v>
      </c>
      <c r="F16333" s="53" t="s">
        <v>83</v>
      </c>
    </row>
    <row r="16334" spans="1:6" x14ac:dyDescent="0.2">
      <c r="A16334" s="202" t="s">
        <v>26312</v>
      </c>
      <c r="B16334" s="203">
        <v>5.58</v>
      </c>
      <c r="D16334" s="53" t="s">
        <v>24514</v>
      </c>
      <c r="E16334" s="55" t="s">
        <v>24513</v>
      </c>
      <c r="F16334" s="53" t="s">
        <v>83</v>
      </c>
    </row>
    <row r="16335" spans="1:6" x14ac:dyDescent="0.2">
      <c r="A16335" s="202" t="s">
        <v>26314</v>
      </c>
      <c r="B16335" s="203">
        <v>5.58</v>
      </c>
      <c r="D16335" s="53" t="s">
        <v>24515</v>
      </c>
      <c r="E16335" s="55" t="s">
        <v>24516</v>
      </c>
      <c r="F16335" s="53" t="s">
        <v>83</v>
      </c>
    </row>
    <row r="16336" spans="1:6" x14ac:dyDescent="0.2">
      <c r="A16336" s="202" t="s">
        <v>26315</v>
      </c>
      <c r="B16336" s="203">
        <v>8.24</v>
      </c>
      <c r="D16336" s="53" t="s">
        <v>24517</v>
      </c>
      <c r="E16336" s="55" t="s">
        <v>24516</v>
      </c>
      <c r="F16336" s="53" t="s">
        <v>83</v>
      </c>
    </row>
    <row r="16337" spans="1:6" x14ac:dyDescent="0.2">
      <c r="A16337" s="202" t="s">
        <v>26317</v>
      </c>
      <c r="B16337" s="203">
        <v>8.24</v>
      </c>
      <c r="D16337" s="53" t="s">
        <v>24518</v>
      </c>
      <c r="E16337" s="55" t="s">
        <v>24519</v>
      </c>
      <c r="F16337" s="53" t="s">
        <v>83</v>
      </c>
    </row>
    <row r="16338" spans="1:6" x14ac:dyDescent="0.2">
      <c r="A16338" s="202" t="s">
        <v>26318</v>
      </c>
      <c r="B16338" s="203">
        <v>21.53</v>
      </c>
      <c r="D16338" s="53" t="s">
        <v>24520</v>
      </c>
      <c r="E16338" s="55" t="s">
        <v>24519</v>
      </c>
      <c r="F16338" s="53" t="s">
        <v>83</v>
      </c>
    </row>
    <row r="16339" spans="1:6" x14ac:dyDescent="0.2">
      <c r="A16339" s="202" t="s">
        <v>26320</v>
      </c>
      <c r="B16339" s="203">
        <v>21.53</v>
      </c>
      <c r="D16339" s="53" t="s">
        <v>24521</v>
      </c>
      <c r="E16339" s="55" t="s">
        <v>24522</v>
      </c>
      <c r="F16339" s="53" t="s">
        <v>83</v>
      </c>
    </row>
    <row r="16340" spans="1:6" x14ac:dyDescent="0.2">
      <c r="A16340" s="202" t="s">
        <v>26321</v>
      </c>
      <c r="B16340" s="203">
        <v>5.87</v>
      </c>
      <c r="D16340" s="53" t="s">
        <v>24523</v>
      </c>
      <c r="E16340" s="55" t="s">
        <v>24522</v>
      </c>
      <c r="F16340" s="53" t="s">
        <v>83</v>
      </c>
    </row>
    <row r="16341" spans="1:6" x14ac:dyDescent="0.2">
      <c r="A16341" s="202" t="s">
        <v>26323</v>
      </c>
      <c r="B16341" s="203">
        <v>5.87</v>
      </c>
      <c r="D16341" s="53" t="s">
        <v>24524</v>
      </c>
      <c r="E16341" s="55" t="s">
        <v>24525</v>
      </c>
      <c r="F16341" s="53" t="s">
        <v>83</v>
      </c>
    </row>
    <row r="16342" spans="1:6" x14ac:dyDescent="0.2">
      <c r="A16342" s="202" t="s">
        <v>26324</v>
      </c>
      <c r="B16342" s="203">
        <v>6.2</v>
      </c>
      <c r="D16342" s="53" t="s">
        <v>24526</v>
      </c>
      <c r="E16342" s="55" t="s">
        <v>24525</v>
      </c>
      <c r="F16342" s="53" t="s">
        <v>83</v>
      </c>
    </row>
    <row r="16343" spans="1:6" x14ac:dyDescent="0.2">
      <c r="A16343" s="202" t="s">
        <v>26326</v>
      </c>
      <c r="B16343" s="203">
        <v>6.2</v>
      </c>
      <c r="D16343" s="53" t="s">
        <v>24527</v>
      </c>
      <c r="E16343" s="55" t="s">
        <v>24528</v>
      </c>
      <c r="F16343" s="53" t="s">
        <v>83</v>
      </c>
    </row>
    <row r="16344" spans="1:6" x14ac:dyDescent="0.2">
      <c r="A16344" s="202" t="s">
        <v>26327</v>
      </c>
      <c r="B16344" s="203">
        <v>7.06</v>
      </c>
      <c r="D16344" s="53" t="s">
        <v>24529</v>
      </c>
      <c r="E16344" s="55" t="s">
        <v>24528</v>
      </c>
      <c r="F16344" s="53" t="s">
        <v>83</v>
      </c>
    </row>
    <row r="16345" spans="1:6" x14ac:dyDescent="0.2">
      <c r="A16345" s="202" t="s">
        <v>26329</v>
      </c>
      <c r="B16345" s="203">
        <v>7.06</v>
      </c>
      <c r="D16345" s="53" t="s">
        <v>24530</v>
      </c>
      <c r="E16345" s="55" t="s">
        <v>24531</v>
      </c>
      <c r="F16345" s="53" t="s">
        <v>83</v>
      </c>
    </row>
    <row r="16346" spans="1:6" x14ac:dyDescent="0.2">
      <c r="A16346" s="202" t="s">
        <v>26330</v>
      </c>
      <c r="B16346" s="203">
        <v>10.3</v>
      </c>
      <c r="D16346" s="53" t="s">
        <v>24532</v>
      </c>
      <c r="E16346" s="55" t="s">
        <v>24531</v>
      </c>
      <c r="F16346" s="53" t="s">
        <v>83</v>
      </c>
    </row>
    <row r="16347" spans="1:6" x14ac:dyDescent="0.2">
      <c r="A16347" s="202" t="s">
        <v>26332</v>
      </c>
      <c r="B16347" s="203">
        <v>10.3</v>
      </c>
      <c r="D16347" s="53" t="s">
        <v>24533</v>
      </c>
      <c r="E16347" s="55" t="s">
        <v>24534</v>
      </c>
      <c r="F16347" s="53" t="s">
        <v>83</v>
      </c>
    </row>
    <row r="16348" spans="1:6" x14ac:dyDescent="0.2">
      <c r="A16348" s="202" t="s">
        <v>26333</v>
      </c>
      <c r="B16348" s="203">
        <v>11.52</v>
      </c>
      <c r="D16348" s="53" t="s">
        <v>24535</v>
      </c>
      <c r="E16348" s="55" t="s">
        <v>24534</v>
      </c>
      <c r="F16348" s="53" t="s">
        <v>83</v>
      </c>
    </row>
    <row r="16349" spans="1:6" x14ac:dyDescent="0.2">
      <c r="A16349" s="202" t="s">
        <v>26335</v>
      </c>
      <c r="B16349" s="203">
        <v>11.52</v>
      </c>
      <c r="D16349" s="53" t="s">
        <v>24536</v>
      </c>
      <c r="E16349" s="55" t="s">
        <v>24537</v>
      </c>
      <c r="F16349" s="53" t="s">
        <v>83</v>
      </c>
    </row>
    <row r="16350" spans="1:6" x14ac:dyDescent="0.2">
      <c r="A16350" s="202" t="s">
        <v>26336</v>
      </c>
      <c r="B16350" s="203">
        <v>11.33</v>
      </c>
      <c r="D16350" s="53" t="s">
        <v>24538</v>
      </c>
      <c r="E16350" s="55" t="s">
        <v>24537</v>
      </c>
      <c r="F16350" s="53" t="s">
        <v>83</v>
      </c>
    </row>
    <row r="16351" spans="1:6" x14ac:dyDescent="0.2">
      <c r="A16351" s="202" t="s">
        <v>26338</v>
      </c>
      <c r="B16351" s="203">
        <v>11.33</v>
      </c>
      <c r="D16351" s="53" t="s">
        <v>24539</v>
      </c>
      <c r="E16351" s="55" t="s">
        <v>24540</v>
      </c>
      <c r="F16351" s="53" t="s">
        <v>83</v>
      </c>
    </row>
    <row r="16352" spans="1:6" x14ac:dyDescent="0.2">
      <c r="A16352" s="202" t="s">
        <v>26339</v>
      </c>
      <c r="B16352" s="203">
        <v>19.43</v>
      </c>
      <c r="D16352" s="53" t="s">
        <v>24541</v>
      </c>
      <c r="E16352" s="55" t="s">
        <v>24540</v>
      </c>
      <c r="F16352" s="53" t="s">
        <v>83</v>
      </c>
    </row>
    <row r="16353" spans="1:6" x14ac:dyDescent="0.2">
      <c r="A16353" s="202" t="s">
        <v>26341</v>
      </c>
      <c r="B16353" s="203">
        <v>19.43</v>
      </c>
      <c r="D16353" s="53" t="s">
        <v>24542</v>
      </c>
      <c r="E16353" s="55" t="s">
        <v>24543</v>
      </c>
      <c r="F16353" s="53" t="s">
        <v>83</v>
      </c>
    </row>
    <row r="16354" spans="1:6" x14ac:dyDescent="0.2">
      <c r="A16354" s="202" t="s">
        <v>26342</v>
      </c>
      <c r="B16354" s="203">
        <v>30.58</v>
      </c>
      <c r="D16354" s="53" t="s">
        <v>24544</v>
      </c>
      <c r="E16354" s="55" t="s">
        <v>24543</v>
      </c>
      <c r="F16354" s="53" t="s">
        <v>83</v>
      </c>
    </row>
    <row r="16355" spans="1:6" x14ac:dyDescent="0.2">
      <c r="A16355" s="202" t="s">
        <v>26344</v>
      </c>
      <c r="B16355" s="203">
        <v>29.75</v>
      </c>
      <c r="D16355" s="53" t="s">
        <v>24545</v>
      </c>
      <c r="E16355" s="55" t="s">
        <v>24546</v>
      </c>
      <c r="F16355" s="53" t="s">
        <v>83</v>
      </c>
    </row>
    <row r="16356" spans="1:6" x14ac:dyDescent="0.2">
      <c r="A16356" s="202" t="s">
        <v>26345</v>
      </c>
      <c r="B16356" s="203">
        <v>50.35</v>
      </c>
      <c r="D16356" s="53" t="s">
        <v>24547</v>
      </c>
      <c r="E16356" s="55" t="s">
        <v>24546</v>
      </c>
      <c r="F16356" s="53" t="s">
        <v>83</v>
      </c>
    </row>
    <row r="16357" spans="1:6" x14ac:dyDescent="0.2">
      <c r="A16357" s="202" t="s">
        <v>26347</v>
      </c>
      <c r="B16357" s="203">
        <v>49.42</v>
      </c>
      <c r="D16357" s="53" t="s">
        <v>24548</v>
      </c>
      <c r="E16357" s="55" t="s">
        <v>24549</v>
      </c>
      <c r="F16357" s="53" t="s">
        <v>83</v>
      </c>
    </row>
    <row r="16358" spans="1:6" x14ac:dyDescent="0.2">
      <c r="A16358" s="202" t="s">
        <v>26348</v>
      </c>
      <c r="B16358" s="203">
        <v>63.44</v>
      </c>
      <c r="D16358" s="53" t="s">
        <v>24550</v>
      </c>
      <c r="E16358" s="55" t="s">
        <v>24549</v>
      </c>
      <c r="F16358" s="53" t="s">
        <v>83</v>
      </c>
    </row>
    <row r="16359" spans="1:6" x14ac:dyDescent="0.2">
      <c r="A16359" s="202" t="s">
        <v>26350</v>
      </c>
      <c r="B16359" s="203">
        <v>62.45</v>
      </c>
      <c r="D16359" s="53" t="s">
        <v>24551</v>
      </c>
      <c r="E16359" s="55" t="s">
        <v>24552</v>
      </c>
      <c r="F16359" s="53" t="s">
        <v>83</v>
      </c>
    </row>
    <row r="16360" spans="1:6" x14ac:dyDescent="0.2">
      <c r="A16360" s="202" t="s">
        <v>26351</v>
      </c>
      <c r="B16360" s="203">
        <v>97.89</v>
      </c>
      <c r="D16360" s="53" t="s">
        <v>24553</v>
      </c>
      <c r="E16360" s="55" t="s">
        <v>24552</v>
      </c>
      <c r="F16360" s="53" t="s">
        <v>83</v>
      </c>
    </row>
    <row r="16361" spans="1:6" x14ac:dyDescent="0.2">
      <c r="A16361" s="202" t="s">
        <v>26353</v>
      </c>
      <c r="B16361" s="203">
        <v>96.84</v>
      </c>
      <c r="D16361" s="53" t="s">
        <v>24554</v>
      </c>
      <c r="E16361" s="55" t="s">
        <v>24555</v>
      </c>
      <c r="F16361" s="53" t="s">
        <v>83</v>
      </c>
    </row>
    <row r="16362" spans="1:6" x14ac:dyDescent="0.2">
      <c r="A16362" s="202" t="s">
        <v>26354</v>
      </c>
      <c r="B16362" s="203">
        <v>134.46</v>
      </c>
      <c r="D16362" s="53" t="s">
        <v>24556</v>
      </c>
      <c r="E16362" s="55" t="s">
        <v>24555</v>
      </c>
      <c r="F16362" s="53" t="s">
        <v>83</v>
      </c>
    </row>
    <row r="16363" spans="1:6" x14ac:dyDescent="0.2">
      <c r="A16363" s="202" t="s">
        <v>26356</v>
      </c>
      <c r="B16363" s="203">
        <v>133.27000000000001</v>
      </c>
      <c r="D16363" s="53" t="s">
        <v>24557</v>
      </c>
      <c r="E16363" s="55" t="s">
        <v>24558</v>
      </c>
      <c r="F16363" s="53" t="s">
        <v>83</v>
      </c>
    </row>
    <row r="16364" spans="1:6" x14ac:dyDescent="0.2">
      <c r="A16364" s="202" t="s">
        <v>26357</v>
      </c>
      <c r="B16364" s="203">
        <v>172.96</v>
      </c>
      <c r="D16364" s="53" t="s">
        <v>24559</v>
      </c>
      <c r="E16364" s="55" t="s">
        <v>24558</v>
      </c>
      <c r="F16364" s="53" t="s">
        <v>83</v>
      </c>
    </row>
    <row r="16365" spans="1:6" x14ac:dyDescent="0.2">
      <c r="A16365" s="202" t="s">
        <v>26359</v>
      </c>
      <c r="B16365" s="203">
        <v>171.51</v>
      </c>
      <c r="D16365" s="53" t="s">
        <v>24560</v>
      </c>
      <c r="E16365" s="55" t="s">
        <v>24561</v>
      </c>
      <c r="F16365" s="53" t="s">
        <v>83</v>
      </c>
    </row>
    <row r="16366" spans="1:6" x14ac:dyDescent="0.2">
      <c r="A16366" s="202" t="s">
        <v>26360</v>
      </c>
      <c r="B16366" s="203">
        <v>278.01</v>
      </c>
      <c r="D16366" s="53" t="s">
        <v>24562</v>
      </c>
      <c r="E16366" s="55" t="s">
        <v>24561</v>
      </c>
      <c r="F16366" s="53" t="s">
        <v>83</v>
      </c>
    </row>
    <row r="16367" spans="1:6" x14ac:dyDescent="0.2">
      <c r="A16367" s="202" t="s">
        <v>26362</v>
      </c>
      <c r="B16367" s="203">
        <v>276.3</v>
      </c>
      <c r="D16367" s="53" t="s">
        <v>24563</v>
      </c>
      <c r="E16367" s="55" t="s">
        <v>24564</v>
      </c>
      <c r="F16367" s="53" t="s">
        <v>83</v>
      </c>
    </row>
    <row r="16368" spans="1:6" x14ac:dyDescent="0.2">
      <c r="A16368" s="202" t="s">
        <v>26363</v>
      </c>
      <c r="B16368" s="203">
        <v>376.65</v>
      </c>
      <c r="D16368" s="53" t="s">
        <v>24565</v>
      </c>
      <c r="E16368" s="55" t="s">
        <v>24564</v>
      </c>
      <c r="F16368" s="53" t="s">
        <v>83</v>
      </c>
    </row>
    <row r="16369" spans="1:6" x14ac:dyDescent="0.2">
      <c r="A16369" s="202" t="s">
        <v>26365</v>
      </c>
      <c r="B16369" s="203">
        <v>374.67</v>
      </c>
      <c r="D16369" s="53" t="s">
        <v>24566</v>
      </c>
      <c r="E16369" s="55" t="s">
        <v>24567</v>
      </c>
      <c r="F16369" s="53" t="s">
        <v>83</v>
      </c>
    </row>
    <row r="16370" spans="1:6" x14ac:dyDescent="0.2">
      <c r="A16370" s="202" t="s">
        <v>26366</v>
      </c>
      <c r="B16370" s="203">
        <v>523.64</v>
      </c>
      <c r="D16370" s="53" t="s">
        <v>24568</v>
      </c>
      <c r="E16370" s="55" t="s">
        <v>24567</v>
      </c>
      <c r="F16370" s="53" t="s">
        <v>83</v>
      </c>
    </row>
    <row r="16371" spans="1:6" x14ac:dyDescent="0.2">
      <c r="A16371" s="202" t="s">
        <v>26368</v>
      </c>
      <c r="B16371" s="203">
        <v>521</v>
      </c>
      <c r="D16371" s="53" t="s">
        <v>24569</v>
      </c>
      <c r="E16371" s="55" t="s">
        <v>24570</v>
      </c>
      <c r="F16371" s="53" t="s">
        <v>83</v>
      </c>
    </row>
    <row r="16372" spans="1:6" x14ac:dyDescent="0.2">
      <c r="A16372" s="202" t="s">
        <v>26369</v>
      </c>
      <c r="B16372" s="203">
        <v>51.28</v>
      </c>
      <c r="D16372" s="53" t="s">
        <v>24571</v>
      </c>
      <c r="E16372" s="55" t="s">
        <v>24570</v>
      </c>
      <c r="F16372" s="53" t="s">
        <v>83</v>
      </c>
    </row>
    <row r="16373" spans="1:6" x14ac:dyDescent="0.2">
      <c r="A16373" s="202" t="s">
        <v>26371</v>
      </c>
      <c r="B16373" s="203">
        <v>50.45</v>
      </c>
      <c r="D16373" s="53" t="s">
        <v>24572</v>
      </c>
      <c r="E16373" s="55" t="s">
        <v>24573</v>
      </c>
      <c r="F16373" s="53" t="s">
        <v>83</v>
      </c>
    </row>
    <row r="16374" spans="1:6" x14ac:dyDescent="0.2">
      <c r="A16374" s="202" t="s">
        <v>26372</v>
      </c>
      <c r="B16374" s="203">
        <v>87.79</v>
      </c>
      <c r="D16374" s="53" t="s">
        <v>24574</v>
      </c>
      <c r="E16374" s="55" t="s">
        <v>24573</v>
      </c>
      <c r="F16374" s="53" t="s">
        <v>83</v>
      </c>
    </row>
    <row r="16375" spans="1:6" x14ac:dyDescent="0.2">
      <c r="A16375" s="202" t="s">
        <v>26374</v>
      </c>
      <c r="B16375" s="203">
        <v>86.87</v>
      </c>
      <c r="D16375" s="53" t="s">
        <v>24575</v>
      </c>
      <c r="E16375" s="55" t="s">
        <v>24576</v>
      </c>
      <c r="F16375" s="53" t="s">
        <v>83</v>
      </c>
    </row>
    <row r="16376" spans="1:6" x14ac:dyDescent="0.2">
      <c r="A16376" s="202" t="s">
        <v>26375</v>
      </c>
      <c r="B16376" s="203">
        <v>118.27</v>
      </c>
      <c r="D16376" s="53" t="s">
        <v>24577</v>
      </c>
      <c r="E16376" s="55" t="s">
        <v>24576</v>
      </c>
      <c r="F16376" s="53" t="s">
        <v>83</v>
      </c>
    </row>
    <row r="16377" spans="1:6" x14ac:dyDescent="0.2">
      <c r="A16377" s="202" t="s">
        <v>26377</v>
      </c>
      <c r="B16377" s="203">
        <v>117.28</v>
      </c>
      <c r="D16377" s="53" t="s">
        <v>24578</v>
      </c>
      <c r="E16377" s="55" t="s">
        <v>24579</v>
      </c>
      <c r="F16377" s="53" t="s">
        <v>83</v>
      </c>
    </row>
    <row r="16378" spans="1:6" x14ac:dyDescent="0.2">
      <c r="A16378" s="202" t="s">
        <v>26378</v>
      </c>
      <c r="B16378" s="203">
        <v>239.47</v>
      </c>
      <c r="D16378" s="53" t="s">
        <v>24580</v>
      </c>
      <c r="E16378" s="55" t="s">
        <v>24579</v>
      </c>
      <c r="F16378" s="53" t="s">
        <v>83</v>
      </c>
    </row>
    <row r="16379" spans="1:6" x14ac:dyDescent="0.2">
      <c r="A16379" s="202" t="s">
        <v>26380</v>
      </c>
      <c r="B16379" s="203">
        <v>238.28</v>
      </c>
      <c r="D16379" s="53" t="s">
        <v>24581</v>
      </c>
      <c r="E16379" s="55" t="s">
        <v>24582</v>
      </c>
      <c r="F16379" s="53" t="s">
        <v>83</v>
      </c>
    </row>
    <row r="16380" spans="1:6" x14ac:dyDescent="0.2">
      <c r="A16380" s="202" t="s">
        <v>26381</v>
      </c>
      <c r="B16380" s="203">
        <v>8.9</v>
      </c>
      <c r="D16380" s="53" t="s">
        <v>24583</v>
      </c>
      <c r="E16380" s="55" t="s">
        <v>24582</v>
      </c>
      <c r="F16380" s="53" t="s">
        <v>83</v>
      </c>
    </row>
    <row r="16381" spans="1:6" x14ac:dyDescent="0.2">
      <c r="A16381" s="202" t="s">
        <v>26383</v>
      </c>
      <c r="B16381" s="203">
        <v>7.85</v>
      </c>
      <c r="D16381" s="53" t="s">
        <v>24584</v>
      </c>
      <c r="E16381" s="55" t="s">
        <v>24585</v>
      </c>
      <c r="F16381" s="53" t="s">
        <v>83</v>
      </c>
    </row>
    <row r="16382" spans="1:6" x14ac:dyDescent="0.2">
      <c r="A16382" s="202" t="s">
        <v>26384</v>
      </c>
      <c r="B16382" s="203">
        <v>11.71</v>
      </c>
      <c r="D16382" s="53" t="s">
        <v>24586</v>
      </c>
      <c r="E16382" s="55" t="s">
        <v>24585</v>
      </c>
      <c r="F16382" s="53" t="s">
        <v>83</v>
      </c>
    </row>
    <row r="16383" spans="1:6" x14ac:dyDescent="0.2">
      <c r="A16383" s="202" t="s">
        <v>26386</v>
      </c>
      <c r="B16383" s="203">
        <v>10.39</v>
      </c>
      <c r="D16383" s="53" t="s">
        <v>24587</v>
      </c>
      <c r="E16383" s="55" t="s">
        <v>24588</v>
      </c>
      <c r="F16383" s="53" t="s">
        <v>83</v>
      </c>
    </row>
    <row r="16384" spans="1:6" x14ac:dyDescent="0.2">
      <c r="A16384" s="202" t="s">
        <v>26387</v>
      </c>
      <c r="B16384" s="203">
        <v>14.15</v>
      </c>
      <c r="D16384" s="53" t="s">
        <v>24589</v>
      </c>
      <c r="E16384" s="55" t="s">
        <v>24588</v>
      </c>
      <c r="F16384" s="53" t="s">
        <v>83</v>
      </c>
    </row>
    <row r="16385" spans="1:6" x14ac:dyDescent="0.2">
      <c r="A16385" s="202" t="s">
        <v>26389</v>
      </c>
      <c r="B16385" s="203">
        <v>12.55</v>
      </c>
      <c r="D16385" s="53" t="s">
        <v>24590</v>
      </c>
      <c r="E16385" s="55" t="s">
        <v>24591</v>
      </c>
      <c r="F16385" s="53" t="s">
        <v>83</v>
      </c>
    </row>
    <row r="16386" spans="1:6" x14ac:dyDescent="0.2">
      <c r="A16386" s="202" t="s">
        <v>26390</v>
      </c>
      <c r="B16386" s="203">
        <v>18.239999999999998</v>
      </c>
      <c r="D16386" s="53" t="s">
        <v>24592</v>
      </c>
      <c r="E16386" s="55" t="s">
        <v>24591</v>
      </c>
      <c r="F16386" s="53" t="s">
        <v>83</v>
      </c>
    </row>
    <row r="16387" spans="1:6" x14ac:dyDescent="0.2">
      <c r="A16387" s="202" t="s">
        <v>26392</v>
      </c>
      <c r="B16387" s="203">
        <v>16.399999999999999</v>
      </c>
      <c r="D16387" s="53" t="s">
        <v>24593</v>
      </c>
      <c r="E16387" s="55" t="s">
        <v>24594</v>
      </c>
      <c r="F16387" s="53" t="s">
        <v>83</v>
      </c>
    </row>
    <row r="16388" spans="1:6" x14ac:dyDescent="0.2">
      <c r="A16388" s="202" t="s">
        <v>26393</v>
      </c>
      <c r="B16388" s="203">
        <v>20.94</v>
      </c>
      <c r="D16388" s="53" t="s">
        <v>24595</v>
      </c>
      <c r="E16388" s="55" t="s">
        <v>24594</v>
      </c>
      <c r="F16388" s="53" t="s">
        <v>83</v>
      </c>
    </row>
    <row r="16389" spans="1:6" x14ac:dyDescent="0.2">
      <c r="A16389" s="202" t="s">
        <v>26395</v>
      </c>
      <c r="B16389" s="203">
        <v>18.84</v>
      </c>
      <c r="D16389" s="53" t="s">
        <v>24596</v>
      </c>
      <c r="E16389" s="55" t="s">
        <v>24597</v>
      </c>
      <c r="F16389" s="53" t="s">
        <v>83</v>
      </c>
    </row>
    <row r="16390" spans="1:6" x14ac:dyDescent="0.2">
      <c r="A16390" s="202" t="s">
        <v>26396</v>
      </c>
      <c r="B16390" s="203">
        <v>33.03</v>
      </c>
      <c r="D16390" s="53" t="s">
        <v>24598</v>
      </c>
      <c r="E16390" s="55" t="s">
        <v>24597</v>
      </c>
      <c r="F16390" s="53" t="s">
        <v>83</v>
      </c>
    </row>
    <row r="16391" spans="1:6" x14ac:dyDescent="0.2">
      <c r="A16391" s="202" t="s">
        <v>26398</v>
      </c>
      <c r="B16391" s="203">
        <v>29.71</v>
      </c>
      <c r="D16391" s="53" t="s">
        <v>24599</v>
      </c>
      <c r="E16391" s="55" t="s">
        <v>24600</v>
      </c>
      <c r="F16391" s="53" t="s">
        <v>83</v>
      </c>
    </row>
    <row r="16392" spans="1:6" x14ac:dyDescent="0.2">
      <c r="A16392" s="202" t="s">
        <v>26399</v>
      </c>
      <c r="B16392" s="203">
        <v>40.229999999999997</v>
      </c>
      <c r="D16392" s="53" t="s">
        <v>24601</v>
      </c>
      <c r="E16392" s="55" t="s">
        <v>24600</v>
      </c>
      <c r="F16392" s="53" t="s">
        <v>83</v>
      </c>
    </row>
    <row r="16393" spans="1:6" x14ac:dyDescent="0.2">
      <c r="A16393" s="202" t="s">
        <v>26401</v>
      </c>
      <c r="B16393" s="203">
        <v>35.93</v>
      </c>
      <c r="D16393" s="53" t="s">
        <v>24602</v>
      </c>
      <c r="E16393" s="55" t="s">
        <v>24603</v>
      </c>
      <c r="F16393" s="53" t="s">
        <v>83</v>
      </c>
    </row>
    <row r="16394" spans="1:6" x14ac:dyDescent="0.2">
      <c r="A16394" s="202" t="s">
        <v>26402</v>
      </c>
      <c r="B16394" s="203">
        <v>64.37</v>
      </c>
      <c r="D16394" s="53" t="s">
        <v>24604</v>
      </c>
      <c r="E16394" s="55" t="s">
        <v>24603</v>
      </c>
      <c r="F16394" s="53" t="s">
        <v>83</v>
      </c>
    </row>
    <row r="16395" spans="1:6" x14ac:dyDescent="0.2">
      <c r="A16395" s="202" t="s">
        <v>26404</v>
      </c>
      <c r="B16395" s="203">
        <v>57.7</v>
      </c>
      <c r="D16395" s="53" t="s">
        <v>24605</v>
      </c>
      <c r="E16395" s="55" t="s">
        <v>24606</v>
      </c>
      <c r="F16395" s="53" t="s">
        <v>83</v>
      </c>
    </row>
    <row r="16396" spans="1:6" x14ac:dyDescent="0.2">
      <c r="A16396" s="202" t="s">
        <v>26405</v>
      </c>
      <c r="B16396" s="203">
        <v>96</v>
      </c>
      <c r="D16396" s="53" t="s">
        <v>24607</v>
      </c>
      <c r="E16396" s="55" t="s">
        <v>24606</v>
      </c>
      <c r="F16396" s="53" t="s">
        <v>83</v>
      </c>
    </row>
    <row r="16397" spans="1:6" x14ac:dyDescent="0.2">
      <c r="A16397" s="202" t="s">
        <v>26407</v>
      </c>
      <c r="B16397" s="203">
        <v>86.5</v>
      </c>
      <c r="D16397" s="53" t="s">
        <v>24608</v>
      </c>
      <c r="E16397" s="55" t="s">
        <v>24609</v>
      </c>
      <c r="F16397" s="53" t="s">
        <v>83</v>
      </c>
    </row>
    <row r="16398" spans="1:6" x14ac:dyDescent="0.2">
      <c r="A16398" s="202" t="s">
        <v>26408</v>
      </c>
      <c r="B16398" s="203">
        <v>13.48</v>
      </c>
      <c r="D16398" s="53" t="s">
        <v>24610</v>
      </c>
      <c r="E16398" s="55" t="s">
        <v>24609</v>
      </c>
      <c r="F16398" s="53" t="s">
        <v>83</v>
      </c>
    </row>
    <row r="16399" spans="1:6" x14ac:dyDescent="0.2">
      <c r="A16399" s="202" t="s">
        <v>26410</v>
      </c>
      <c r="B16399" s="203">
        <v>11.68</v>
      </c>
      <c r="D16399" s="53" t="s">
        <v>24611</v>
      </c>
      <c r="E16399" s="55" t="s">
        <v>24612</v>
      </c>
      <c r="F16399" s="53" t="s">
        <v>83</v>
      </c>
    </row>
    <row r="16400" spans="1:6" x14ac:dyDescent="0.2">
      <c r="A16400" s="202" t="s">
        <v>26411</v>
      </c>
      <c r="B16400" s="203">
        <v>15.73</v>
      </c>
      <c r="D16400" s="53" t="s">
        <v>24613</v>
      </c>
      <c r="E16400" s="55" t="s">
        <v>24612</v>
      </c>
      <c r="F16400" s="53" t="s">
        <v>83</v>
      </c>
    </row>
    <row r="16401" spans="1:6" x14ac:dyDescent="0.2">
      <c r="A16401" s="202" t="s">
        <v>26413</v>
      </c>
      <c r="B16401" s="203">
        <v>13.63</v>
      </c>
      <c r="D16401" s="53" t="s">
        <v>24614</v>
      </c>
      <c r="E16401" s="55" t="s">
        <v>24615</v>
      </c>
      <c r="F16401" s="53" t="s">
        <v>83</v>
      </c>
    </row>
    <row r="16402" spans="1:6" x14ac:dyDescent="0.2">
      <c r="A16402" s="202" t="s">
        <v>26414</v>
      </c>
      <c r="B16402" s="203">
        <v>19.100000000000001</v>
      </c>
      <c r="D16402" s="53" t="s">
        <v>24616</v>
      </c>
      <c r="E16402" s="55" t="s">
        <v>24615</v>
      </c>
      <c r="F16402" s="53" t="s">
        <v>83</v>
      </c>
    </row>
    <row r="16403" spans="1:6" x14ac:dyDescent="0.2">
      <c r="A16403" s="202" t="s">
        <v>26416</v>
      </c>
      <c r="B16403" s="203">
        <v>16.55</v>
      </c>
      <c r="D16403" s="53" t="s">
        <v>24617</v>
      </c>
      <c r="E16403" s="55" t="s">
        <v>24618</v>
      </c>
      <c r="F16403" s="53" t="s">
        <v>83</v>
      </c>
    </row>
    <row r="16404" spans="1:6" x14ac:dyDescent="0.2">
      <c r="A16404" s="202" t="s">
        <v>26417</v>
      </c>
      <c r="B16404" s="203">
        <v>21.35</v>
      </c>
      <c r="D16404" s="53" t="s">
        <v>24619</v>
      </c>
      <c r="E16404" s="55" t="s">
        <v>24618</v>
      </c>
      <c r="F16404" s="53" t="s">
        <v>83</v>
      </c>
    </row>
    <row r="16405" spans="1:6" x14ac:dyDescent="0.2">
      <c r="A16405" s="202" t="s">
        <v>26419</v>
      </c>
      <c r="B16405" s="203">
        <v>18.5</v>
      </c>
      <c r="D16405" s="53" t="s">
        <v>24620</v>
      </c>
      <c r="E16405" s="55" t="s">
        <v>24621</v>
      </c>
      <c r="F16405" s="53" t="s">
        <v>83</v>
      </c>
    </row>
    <row r="16406" spans="1:6" x14ac:dyDescent="0.2">
      <c r="A16406" s="202" t="s">
        <v>26420</v>
      </c>
      <c r="B16406" s="203">
        <v>29.22</v>
      </c>
      <c r="D16406" s="53" t="s">
        <v>24622</v>
      </c>
      <c r="E16406" s="55" t="s">
        <v>24621</v>
      </c>
      <c r="F16406" s="53" t="s">
        <v>83</v>
      </c>
    </row>
    <row r="16407" spans="1:6" x14ac:dyDescent="0.2">
      <c r="A16407" s="202" t="s">
        <v>26422</v>
      </c>
      <c r="B16407" s="203">
        <v>25.32</v>
      </c>
      <c r="D16407" s="53" t="s">
        <v>24623</v>
      </c>
      <c r="E16407" s="55" t="s">
        <v>24624</v>
      </c>
      <c r="F16407" s="53" t="s">
        <v>83</v>
      </c>
    </row>
    <row r="16408" spans="1:6" x14ac:dyDescent="0.2">
      <c r="A16408" s="202" t="s">
        <v>26423</v>
      </c>
      <c r="B16408" s="203">
        <v>35.96</v>
      </c>
      <c r="D16408" s="53" t="s">
        <v>24625</v>
      </c>
      <c r="E16408" s="55" t="s">
        <v>24624</v>
      </c>
      <c r="F16408" s="53" t="s">
        <v>83</v>
      </c>
    </row>
    <row r="16409" spans="1:6" x14ac:dyDescent="0.2">
      <c r="A16409" s="202" t="s">
        <v>26425</v>
      </c>
      <c r="B16409" s="203">
        <v>31.17</v>
      </c>
      <c r="D16409" s="53" t="s">
        <v>24626</v>
      </c>
      <c r="E16409" s="55" t="s">
        <v>24627</v>
      </c>
      <c r="F16409" s="53" t="s">
        <v>83</v>
      </c>
    </row>
    <row r="16410" spans="1:6" x14ac:dyDescent="0.2">
      <c r="A16410" s="202" t="s">
        <v>26426</v>
      </c>
      <c r="B16410" s="203">
        <v>53.95</v>
      </c>
      <c r="D16410" s="53" t="s">
        <v>24628</v>
      </c>
      <c r="E16410" s="55" t="s">
        <v>24627</v>
      </c>
      <c r="F16410" s="53" t="s">
        <v>83</v>
      </c>
    </row>
    <row r="16411" spans="1:6" x14ac:dyDescent="0.2">
      <c r="A16411" s="202" t="s">
        <v>26428</v>
      </c>
      <c r="B16411" s="203">
        <v>46.75</v>
      </c>
      <c r="D16411" s="53" t="s">
        <v>24629</v>
      </c>
      <c r="E16411" s="55" t="s">
        <v>24630</v>
      </c>
      <c r="F16411" s="53" t="s">
        <v>83</v>
      </c>
    </row>
    <row r="16412" spans="1:6" x14ac:dyDescent="0.2">
      <c r="A16412" s="202" t="s">
        <v>26429</v>
      </c>
      <c r="B16412" s="203">
        <v>67.430000000000007</v>
      </c>
      <c r="D16412" s="53" t="s">
        <v>24631</v>
      </c>
      <c r="E16412" s="55" t="s">
        <v>24630</v>
      </c>
      <c r="F16412" s="53" t="s">
        <v>83</v>
      </c>
    </row>
    <row r="16413" spans="1:6" x14ac:dyDescent="0.2">
      <c r="A16413" s="202" t="s">
        <v>26431</v>
      </c>
      <c r="B16413" s="203">
        <v>58.44</v>
      </c>
      <c r="D16413" s="53" t="s">
        <v>24632</v>
      </c>
      <c r="E16413" s="55" t="s">
        <v>24633</v>
      </c>
      <c r="F16413" s="53" t="s">
        <v>83</v>
      </c>
    </row>
    <row r="16414" spans="1:6" x14ac:dyDescent="0.2">
      <c r="A16414" s="202" t="s">
        <v>26432</v>
      </c>
      <c r="B16414" s="203">
        <v>85.42</v>
      </c>
      <c r="D16414" s="53" t="s">
        <v>24634</v>
      </c>
      <c r="E16414" s="55" t="s">
        <v>24633</v>
      </c>
      <c r="F16414" s="53" t="s">
        <v>83</v>
      </c>
    </row>
    <row r="16415" spans="1:6" x14ac:dyDescent="0.2">
      <c r="A16415" s="202" t="s">
        <v>26434</v>
      </c>
      <c r="B16415" s="203">
        <v>74.03</v>
      </c>
      <c r="D16415" s="53" t="s">
        <v>24635</v>
      </c>
      <c r="E16415" s="55" t="s">
        <v>24636</v>
      </c>
      <c r="F16415" s="53" t="s">
        <v>83</v>
      </c>
    </row>
    <row r="16416" spans="1:6" x14ac:dyDescent="0.2">
      <c r="A16416" s="202" t="s">
        <v>26435</v>
      </c>
      <c r="B16416" s="203">
        <v>15.73</v>
      </c>
      <c r="D16416" s="53" t="s">
        <v>24637</v>
      </c>
      <c r="E16416" s="55" t="s">
        <v>24636</v>
      </c>
      <c r="F16416" s="53" t="s">
        <v>83</v>
      </c>
    </row>
    <row r="16417" spans="1:6" x14ac:dyDescent="0.2">
      <c r="A16417" s="202" t="s">
        <v>26437</v>
      </c>
      <c r="B16417" s="203">
        <v>13.63</v>
      </c>
      <c r="D16417" s="53" t="s">
        <v>24638</v>
      </c>
      <c r="E16417" s="55" t="s">
        <v>24639</v>
      </c>
      <c r="F16417" s="53" t="s">
        <v>83</v>
      </c>
    </row>
    <row r="16418" spans="1:6" x14ac:dyDescent="0.2">
      <c r="A16418" s="202" t="s">
        <v>26438</v>
      </c>
      <c r="B16418" s="203">
        <v>17.98</v>
      </c>
      <c r="D16418" s="53" t="s">
        <v>24640</v>
      </c>
      <c r="E16418" s="55" t="s">
        <v>24639</v>
      </c>
      <c r="F16418" s="53" t="s">
        <v>83</v>
      </c>
    </row>
    <row r="16419" spans="1:6" x14ac:dyDescent="0.2">
      <c r="A16419" s="202" t="s">
        <v>26440</v>
      </c>
      <c r="B16419" s="203">
        <v>15.58</v>
      </c>
      <c r="D16419" s="53" t="s">
        <v>24641</v>
      </c>
      <c r="E16419" s="55" t="s">
        <v>24642</v>
      </c>
      <c r="F16419" s="53" t="s">
        <v>83</v>
      </c>
    </row>
    <row r="16420" spans="1:6" x14ac:dyDescent="0.2">
      <c r="A16420" s="202" t="s">
        <v>26441</v>
      </c>
      <c r="B16420" s="203">
        <v>24.72</v>
      </c>
      <c r="D16420" s="53" t="s">
        <v>24643</v>
      </c>
      <c r="E16420" s="55" t="s">
        <v>24642</v>
      </c>
      <c r="F16420" s="53" t="s">
        <v>83</v>
      </c>
    </row>
    <row r="16421" spans="1:6" x14ac:dyDescent="0.2">
      <c r="A16421" s="202" t="s">
        <v>26443</v>
      </c>
      <c r="B16421" s="203">
        <v>21.43</v>
      </c>
      <c r="D16421" s="53" t="s">
        <v>24644</v>
      </c>
      <c r="E16421" s="55" t="s">
        <v>24645</v>
      </c>
      <c r="F16421" s="53" t="s">
        <v>83</v>
      </c>
    </row>
    <row r="16422" spans="1:6" x14ac:dyDescent="0.2">
      <c r="A16422" s="202" t="s">
        <v>26444</v>
      </c>
      <c r="B16422" s="203">
        <v>25.17</v>
      </c>
      <c r="D16422" s="53" t="s">
        <v>24646</v>
      </c>
      <c r="E16422" s="55" t="s">
        <v>24645</v>
      </c>
      <c r="F16422" s="53" t="s">
        <v>83</v>
      </c>
    </row>
    <row r="16423" spans="1:6" x14ac:dyDescent="0.2">
      <c r="A16423" s="202" t="s">
        <v>26446</v>
      </c>
      <c r="B16423" s="203">
        <v>21.82</v>
      </c>
      <c r="D16423" s="53" t="s">
        <v>24647</v>
      </c>
      <c r="E16423" s="55" t="s">
        <v>24648</v>
      </c>
      <c r="F16423" s="53" t="s">
        <v>83</v>
      </c>
    </row>
    <row r="16424" spans="1:6" x14ac:dyDescent="0.2">
      <c r="A16424" s="202" t="s">
        <v>26447</v>
      </c>
      <c r="B16424" s="203">
        <v>31.47</v>
      </c>
      <c r="D16424" s="53" t="s">
        <v>24649</v>
      </c>
      <c r="E16424" s="55" t="s">
        <v>24648</v>
      </c>
      <c r="F16424" s="53" t="s">
        <v>83</v>
      </c>
    </row>
    <row r="16425" spans="1:6" x14ac:dyDescent="0.2">
      <c r="A16425" s="202" t="s">
        <v>26449</v>
      </c>
      <c r="B16425" s="203">
        <v>27.27</v>
      </c>
      <c r="D16425" s="53" t="s">
        <v>24650</v>
      </c>
      <c r="E16425" s="55" t="s">
        <v>24651</v>
      </c>
      <c r="F16425" s="53" t="s">
        <v>83</v>
      </c>
    </row>
    <row r="16426" spans="1:6" x14ac:dyDescent="0.2">
      <c r="A16426" s="202" t="s">
        <v>26450</v>
      </c>
      <c r="B16426" s="203">
        <v>49.45</v>
      </c>
      <c r="D16426" s="53" t="s">
        <v>24652</v>
      </c>
      <c r="E16426" s="55" t="s">
        <v>24651</v>
      </c>
      <c r="F16426" s="53" t="s">
        <v>83</v>
      </c>
    </row>
    <row r="16427" spans="1:6" x14ac:dyDescent="0.2">
      <c r="A16427" s="202" t="s">
        <v>26452</v>
      </c>
      <c r="B16427" s="203">
        <v>42.86</v>
      </c>
      <c r="D16427" s="53" t="s">
        <v>24653</v>
      </c>
      <c r="E16427" s="55" t="s">
        <v>24654</v>
      </c>
      <c r="F16427" s="53" t="s">
        <v>83</v>
      </c>
    </row>
    <row r="16428" spans="1:6" x14ac:dyDescent="0.2">
      <c r="A16428" s="202" t="s">
        <v>26453</v>
      </c>
      <c r="B16428" s="203">
        <v>89.91</v>
      </c>
      <c r="D16428" s="53" t="s">
        <v>24655</v>
      </c>
      <c r="E16428" s="55" t="s">
        <v>24654</v>
      </c>
      <c r="F16428" s="53" t="s">
        <v>83</v>
      </c>
    </row>
    <row r="16429" spans="1:6" x14ac:dyDescent="0.2">
      <c r="A16429" s="202" t="s">
        <v>26455</v>
      </c>
      <c r="B16429" s="203">
        <v>77.92</v>
      </c>
      <c r="D16429" s="53" t="s">
        <v>24656</v>
      </c>
      <c r="E16429" s="55" t="s">
        <v>24657</v>
      </c>
      <c r="F16429" s="53" t="s">
        <v>83</v>
      </c>
    </row>
    <row r="16430" spans="1:6" x14ac:dyDescent="0.2">
      <c r="A16430" s="202" t="s">
        <v>26456</v>
      </c>
      <c r="B16430" s="203">
        <v>103.4</v>
      </c>
      <c r="D16430" s="53" t="s">
        <v>24658</v>
      </c>
      <c r="E16430" s="55" t="s">
        <v>24657</v>
      </c>
      <c r="F16430" s="53" t="s">
        <v>83</v>
      </c>
    </row>
    <row r="16431" spans="1:6" x14ac:dyDescent="0.2">
      <c r="A16431" s="202" t="s">
        <v>26458</v>
      </c>
      <c r="B16431" s="203">
        <v>89.61</v>
      </c>
      <c r="D16431" s="53" t="s">
        <v>24659</v>
      </c>
      <c r="E16431" s="55" t="s">
        <v>24660</v>
      </c>
      <c r="F16431" s="53" t="s">
        <v>83</v>
      </c>
    </row>
    <row r="16432" spans="1:6" x14ac:dyDescent="0.2">
      <c r="A16432" s="202" t="s">
        <v>26459</v>
      </c>
      <c r="B16432" s="203">
        <v>130.38</v>
      </c>
      <c r="D16432" s="53" t="s">
        <v>24661</v>
      </c>
      <c r="E16432" s="55" t="s">
        <v>24660</v>
      </c>
      <c r="F16432" s="53" t="s">
        <v>83</v>
      </c>
    </row>
    <row r="16433" spans="1:6" x14ac:dyDescent="0.2">
      <c r="A16433" s="202" t="s">
        <v>26461</v>
      </c>
      <c r="B16433" s="203">
        <v>112.99</v>
      </c>
      <c r="D16433" s="53" t="s">
        <v>24662</v>
      </c>
      <c r="E16433" s="55" t="s">
        <v>24663</v>
      </c>
      <c r="F16433" s="53" t="s">
        <v>83</v>
      </c>
    </row>
    <row r="16434" spans="1:6" x14ac:dyDescent="0.2">
      <c r="A16434" s="202" t="s">
        <v>26462</v>
      </c>
      <c r="B16434" s="203">
        <v>5.61</v>
      </c>
      <c r="D16434" s="53" t="s">
        <v>24664</v>
      </c>
      <c r="E16434" s="55" t="s">
        <v>24663</v>
      </c>
      <c r="F16434" s="53" t="s">
        <v>83</v>
      </c>
    </row>
    <row r="16435" spans="1:6" x14ac:dyDescent="0.2">
      <c r="A16435" s="202" t="s">
        <v>26464</v>
      </c>
      <c r="B16435" s="203">
        <v>4.87</v>
      </c>
      <c r="D16435" s="53" t="s">
        <v>24665</v>
      </c>
      <c r="E16435" s="55" t="s">
        <v>24666</v>
      </c>
      <c r="F16435" s="53" t="s">
        <v>83</v>
      </c>
    </row>
    <row r="16436" spans="1:6" x14ac:dyDescent="0.2">
      <c r="A16436" s="202" t="s">
        <v>26465</v>
      </c>
      <c r="B16436" s="203">
        <v>6.74</v>
      </c>
      <c r="D16436" s="53" t="s">
        <v>24667</v>
      </c>
      <c r="E16436" s="55" t="s">
        <v>24666</v>
      </c>
      <c r="F16436" s="53" t="s">
        <v>83</v>
      </c>
    </row>
    <row r="16437" spans="1:6" x14ac:dyDescent="0.2">
      <c r="A16437" s="202" t="s">
        <v>26467</v>
      </c>
      <c r="B16437" s="203">
        <v>5.84</v>
      </c>
      <c r="D16437" s="53" t="s">
        <v>24668</v>
      </c>
      <c r="E16437" s="55" t="s">
        <v>24669</v>
      </c>
      <c r="F16437" s="53" t="s">
        <v>83</v>
      </c>
    </row>
    <row r="16438" spans="1:6" x14ac:dyDescent="0.2">
      <c r="A16438" s="202" t="s">
        <v>26468</v>
      </c>
      <c r="B16438" s="203">
        <v>8.31</v>
      </c>
      <c r="D16438" s="53" t="s">
        <v>24670</v>
      </c>
      <c r="E16438" s="55" t="s">
        <v>24669</v>
      </c>
      <c r="F16438" s="53" t="s">
        <v>83</v>
      </c>
    </row>
    <row r="16439" spans="1:6" x14ac:dyDescent="0.2">
      <c r="A16439" s="202" t="s">
        <v>26470</v>
      </c>
      <c r="B16439" s="203">
        <v>7.2</v>
      </c>
      <c r="D16439" s="53" t="s">
        <v>24671</v>
      </c>
      <c r="E16439" s="55" t="s">
        <v>24672</v>
      </c>
      <c r="F16439" s="53" t="s">
        <v>83</v>
      </c>
    </row>
    <row r="16440" spans="1:6" x14ac:dyDescent="0.2">
      <c r="A16440" s="202" t="s">
        <v>26471</v>
      </c>
      <c r="B16440" s="203">
        <v>9.89</v>
      </c>
      <c r="D16440" s="53" t="s">
        <v>24673</v>
      </c>
      <c r="E16440" s="55" t="s">
        <v>24672</v>
      </c>
      <c r="F16440" s="53" t="s">
        <v>83</v>
      </c>
    </row>
    <row r="16441" spans="1:6" x14ac:dyDescent="0.2">
      <c r="A16441" s="202" t="s">
        <v>26473</v>
      </c>
      <c r="B16441" s="203">
        <v>8.57</v>
      </c>
      <c r="D16441" s="53" t="s">
        <v>24674</v>
      </c>
      <c r="E16441" s="55" t="s">
        <v>24675</v>
      </c>
      <c r="F16441" s="53" t="s">
        <v>83</v>
      </c>
    </row>
    <row r="16442" spans="1:6" x14ac:dyDescent="0.2">
      <c r="A16442" s="202" t="s">
        <v>26474</v>
      </c>
      <c r="B16442" s="203">
        <v>11.23</v>
      </c>
      <c r="D16442" s="53" t="s">
        <v>24676</v>
      </c>
      <c r="E16442" s="55" t="s">
        <v>24675</v>
      </c>
      <c r="F16442" s="53" t="s">
        <v>83</v>
      </c>
    </row>
    <row r="16443" spans="1:6" x14ac:dyDescent="0.2">
      <c r="A16443" s="202" t="s">
        <v>26476</v>
      </c>
      <c r="B16443" s="203">
        <v>9.74</v>
      </c>
      <c r="D16443" s="53" t="s">
        <v>24677</v>
      </c>
      <c r="E16443" s="55" t="s">
        <v>24678</v>
      </c>
      <c r="F16443" s="53" t="s">
        <v>83</v>
      </c>
    </row>
    <row r="16444" spans="1:6" x14ac:dyDescent="0.2">
      <c r="A16444" s="202" t="s">
        <v>26477</v>
      </c>
      <c r="B16444" s="203">
        <v>17.98</v>
      </c>
      <c r="D16444" s="53" t="s">
        <v>24679</v>
      </c>
      <c r="E16444" s="55" t="s">
        <v>24678</v>
      </c>
      <c r="F16444" s="53" t="s">
        <v>83</v>
      </c>
    </row>
    <row r="16445" spans="1:6" x14ac:dyDescent="0.2">
      <c r="A16445" s="202" t="s">
        <v>26479</v>
      </c>
      <c r="B16445" s="203">
        <v>15.58</v>
      </c>
      <c r="D16445" s="53" t="s">
        <v>24680</v>
      </c>
      <c r="E16445" s="55" t="s">
        <v>24681</v>
      </c>
      <c r="F16445" s="53" t="s">
        <v>83</v>
      </c>
    </row>
    <row r="16446" spans="1:6" x14ac:dyDescent="0.2">
      <c r="A16446" s="202" t="s">
        <v>26480</v>
      </c>
      <c r="B16446" s="203">
        <v>22.47</v>
      </c>
      <c r="D16446" s="53" t="s">
        <v>24682</v>
      </c>
      <c r="E16446" s="55" t="s">
        <v>24681</v>
      </c>
      <c r="F16446" s="53" t="s">
        <v>83</v>
      </c>
    </row>
    <row r="16447" spans="1:6" x14ac:dyDescent="0.2">
      <c r="A16447" s="202" t="s">
        <v>26482</v>
      </c>
      <c r="B16447" s="203">
        <v>19.48</v>
      </c>
      <c r="D16447" s="53" t="s">
        <v>24683</v>
      </c>
      <c r="E16447" s="55" t="s">
        <v>24684</v>
      </c>
      <c r="F16447" s="53" t="s">
        <v>83</v>
      </c>
    </row>
    <row r="16448" spans="1:6" x14ac:dyDescent="0.2">
      <c r="A16448" s="202" t="s">
        <v>26483</v>
      </c>
      <c r="B16448" s="203">
        <v>33.71</v>
      </c>
      <c r="D16448" s="53" t="s">
        <v>24685</v>
      </c>
      <c r="E16448" s="55" t="s">
        <v>24684</v>
      </c>
      <c r="F16448" s="53" t="s">
        <v>83</v>
      </c>
    </row>
    <row r="16449" spans="1:6" x14ac:dyDescent="0.2">
      <c r="A16449" s="202" t="s">
        <v>26485</v>
      </c>
      <c r="B16449" s="203">
        <v>29.22</v>
      </c>
      <c r="D16449" s="53" t="s">
        <v>24686</v>
      </c>
      <c r="E16449" s="55" t="s">
        <v>24687</v>
      </c>
      <c r="F16449" s="53" t="s">
        <v>83</v>
      </c>
    </row>
    <row r="16450" spans="1:6" x14ac:dyDescent="0.2">
      <c r="A16450" s="202" t="s">
        <v>26486</v>
      </c>
      <c r="B16450" s="203">
        <v>44.95</v>
      </c>
      <c r="D16450" s="53" t="s">
        <v>24688</v>
      </c>
      <c r="E16450" s="55" t="s">
        <v>24687</v>
      </c>
      <c r="F16450" s="53" t="s">
        <v>83</v>
      </c>
    </row>
    <row r="16451" spans="1:6" x14ac:dyDescent="0.2">
      <c r="A16451" s="202" t="s">
        <v>26488</v>
      </c>
      <c r="B16451" s="203">
        <v>38.96</v>
      </c>
      <c r="D16451" s="53" t="s">
        <v>24689</v>
      </c>
      <c r="E16451" s="55" t="s">
        <v>24690</v>
      </c>
      <c r="F16451" s="53" t="s">
        <v>83</v>
      </c>
    </row>
    <row r="16452" spans="1:6" x14ac:dyDescent="0.2">
      <c r="A16452" s="202" t="s">
        <v>26489</v>
      </c>
      <c r="B16452" s="203">
        <v>3.93</v>
      </c>
      <c r="D16452" s="53" t="s">
        <v>24691</v>
      </c>
      <c r="E16452" s="55" t="s">
        <v>24690</v>
      </c>
      <c r="F16452" s="53" t="s">
        <v>83</v>
      </c>
    </row>
    <row r="16453" spans="1:6" x14ac:dyDescent="0.2">
      <c r="A16453" s="202" t="s">
        <v>26491</v>
      </c>
      <c r="B16453" s="203">
        <v>3.4</v>
      </c>
      <c r="D16453" s="53" t="s">
        <v>24692</v>
      </c>
      <c r="E16453" s="55" t="s">
        <v>24693</v>
      </c>
      <c r="F16453" s="53" t="s">
        <v>83</v>
      </c>
    </row>
    <row r="16454" spans="1:6" x14ac:dyDescent="0.2">
      <c r="A16454" s="202" t="s">
        <v>26492</v>
      </c>
      <c r="B16454" s="203">
        <v>4.72</v>
      </c>
      <c r="D16454" s="53" t="s">
        <v>24694</v>
      </c>
      <c r="E16454" s="55" t="s">
        <v>24693</v>
      </c>
      <c r="F16454" s="53" t="s">
        <v>83</v>
      </c>
    </row>
    <row r="16455" spans="1:6" x14ac:dyDescent="0.2">
      <c r="A16455" s="202" t="s">
        <v>26494</v>
      </c>
      <c r="B16455" s="203">
        <v>4.09</v>
      </c>
      <c r="D16455" s="53" t="s">
        <v>24695</v>
      </c>
      <c r="E16455" s="55" t="s">
        <v>24696</v>
      </c>
      <c r="F16455" s="53" t="s">
        <v>83</v>
      </c>
    </row>
    <row r="16456" spans="1:6" x14ac:dyDescent="0.2">
      <c r="A16456" s="202" t="s">
        <v>26495</v>
      </c>
      <c r="B16456" s="203">
        <v>5.84</v>
      </c>
      <c r="D16456" s="53" t="s">
        <v>24697</v>
      </c>
      <c r="E16456" s="55" t="s">
        <v>24696</v>
      </c>
      <c r="F16456" s="53" t="s">
        <v>83</v>
      </c>
    </row>
    <row r="16457" spans="1:6" x14ac:dyDescent="0.2">
      <c r="A16457" s="202" t="s">
        <v>26497</v>
      </c>
      <c r="B16457" s="203">
        <v>5.0599999999999996</v>
      </c>
      <c r="D16457" s="53" t="s">
        <v>24698</v>
      </c>
      <c r="E16457" s="55" t="s">
        <v>24699</v>
      </c>
      <c r="F16457" s="53" t="s">
        <v>83</v>
      </c>
    </row>
    <row r="16458" spans="1:6" x14ac:dyDescent="0.2">
      <c r="A16458" s="202" t="s">
        <v>26498</v>
      </c>
      <c r="B16458" s="203">
        <v>6.74</v>
      </c>
      <c r="D16458" s="53" t="s">
        <v>24700</v>
      </c>
      <c r="E16458" s="55" t="s">
        <v>24699</v>
      </c>
      <c r="F16458" s="53" t="s">
        <v>83</v>
      </c>
    </row>
    <row r="16459" spans="1:6" x14ac:dyDescent="0.2">
      <c r="A16459" s="202" t="s">
        <v>26500</v>
      </c>
      <c r="B16459" s="203">
        <v>5.84</v>
      </c>
      <c r="D16459" s="53" t="s">
        <v>24701</v>
      </c>
      <c r="E16459" s="55" t="s">
        <v>24702</v>
      </c>
      <c r="F16459" s="53" t="s">
        <v>83</v>
      </c>
    </row>
    <row r="16460" spans="1:6" x14ac:dyDescent="0.2">
      <c r="A16460" s="202" t="s">
        <v>26501</v>
      </c>
      <c r="B16460" s="203">
        <v>7.86</v>
      </c>
      <c r="D16460" s="53" t="s">
        <v>24703</v>
      </c>
      <c r="E16460" s="55" t="s">
        <v>24702</v>
      </c>
      <c r="F16460" s="53" t="s">
        <v>83</v>
      </c>
    </row>
    <row r="16461" spans="1:6" x14ac:dyDescent="0.2">
      <c r="A16461" s="202" t="s">
        <v>26503</v>
      </c>
      <c r="B16461" s="203">
        <v>6.81</v>
      </c>
      <c r="D16461" s="53" t="s">
        <v>24704</v>
      </c>
      <c r="E16461" s="55" t="s">
        <v>24705</v>
      </c>
      <c r="F16461" s="53" t="s">
        <v>83</v>
      </c>
    </row>
    <row r="16462" spans="1:6" x14ac:dyDescent="0.2">
      <c r="A16462" s="202" t="s">
        <v>26504</v>
      </c>
      <c r="B16462" s="203">
        <v>12.58</v>
      </c>
      <c r="D16462" s="53" t="s">
        <v>24706</v>
      </c>
      <c r="E16462" s="55" t="s">
        <v>24705</v>
      </c>
      <c r="F16462" s="53" t="s">
        <v>83</v>
      </c>
    </row>
    <row r="16463" spans="1:6" x14ac:dyDescent="0.2">
      <c r="A16463" s="202" t="s">
        <v>26506</v>
      </c>
      <c r="B16463" s="203">
        <v>10.91</v>
      </c>
      <c r="D16463" s="53" t="s">
        <v>24707</v>
      </c>
      <c r="E16463" s="55" t="s">
        <v>24708</v>
      </c>
      <c r="F16463" s="53" t="s">
        <v>83</v>
      </c>
    </row>
    <row r="16464" spans="1:6" x14ac:dyDescent="0.2">
      <c r="A16464" s="202" t="s">
        <v>26507</v>
      </c>
      <c r="B16464" s="203">
        <v>15.73</v>
      </c>
      <c r="D16464" s="53" t="s">
        <v>24709</v>
      </c>
      <c r="E16464" s="55" t="s">
        <v>24708</v>
      </c>
      <c r="F16464" s="53" t="s">
        <v>83</v>
      </c>
    </row>
    <row r="16465" spans="1:6" x14ac:dyDescent="0.2">
      <c r="A16465" s="202" t="s">
        <v>26509</v>
      </c>
      <c r="B16465" s="203">
        <v>13.63</v>
      </c>
      <c r="D16465" s="53" t="s">
        <v>24710</v>
      </c>
      <c r="E16465" s="55" t="s">
        <v>24711</v>
      </c>
      <c r="F16465" s="53" t="s">
        <v>83</v>
      </c>
    </row>
    <row r="16466" spans="1:6" x14ac:dyDescent="0.2">
      <c r="A16466" s="202" t="s">
        <v>26510</v>
      </c>
      <c r="B16466" s="203">
        <v>24.72</v>
      </c>
      <c r="D16466" s="53" t="s">
        <v>24712</v>
      </c>
      <c r="E16466" s="55" t="s">
        <v>24711</v>
      </c>
      <c r="F16466" s="53" t="s">
        <v>83</v>
      </c>
    </row>
    <row r="16467" spans="1:6" x14ac:dyDescent="0.2">
      <c r="A16467" s="202" t="s">
        <v>26512</v>
      </c>
      <c r="B16467" s="203">
        <v>21.43</v>
      </c>
      <c r="D16467" s="53" t="s">
        <v>24713</v>
      </c>
      <c r="E16467" s="55" t="s">
        <v>24714</v>
      </c>
      <c r="F16467" s="53" t="s">
        <v>83</v>
      </c>
    </row>
    <row r="16468" spans="1:6" x14ac:dyDescent="0.2">
      <c r="A16468" s="202" t="s">
        <v>26513</v>
      </c>
      <c r="B16468" s="203">
        <v>31.47</v>
      </c>
      <c r="D16468" s="53" t="s">
        <v>24715</v>
      </c>
      <c r="E16468" s="55" t="s">
        <v>24714</v>
      </c>
      <c r="F16468" s="53" t="s">
        <v>83</v>
      </c>
    </row>
    <row r="16469" spans="1:6" x14ac:dyDescent="0.2">
      <c r="A16469" s="202" t="s">
        <v>26515</v>
      </c>
      <c r="B16469" s="203">
        <v>27.27</v>
      </c>
      <c r="D16469" s="53" t="s">
        <v>24716</v>
      </c>
      <c r="E16469" s="55" t="s">
        <v>24717</v>
      </c>
      <c r="F16469" s="53" t="s">
        <v>83</v>
      </c>
    </row>
    <row r="16470" spans="1:6" x14ac:dyDescent="0.2">
      <c r="A16470" s="202" t="s">
        <v>26516</v>
      </c>
      <c r="B16470" s="203">
        <v>1.79</v>
      </c>
      <c r="D16470" s="53" t="s">
        <v>24718</v>
      </c>
      <c r="E16470" s="55" t="s">
        <v>24717</v>
      </c>
      <c r="F16470" s="53" t="s">
        <v>83</v>
      </c>
    </row>
    <row r="16471" spans="1:6" x14ac:dyDescent="0.2">
      <c r="A16471" s="202" t="s">
        <v>26518</v>
      </c>
      <c r="B16471" s="203">
        <v>1.55</v>
      </c>
      <c r="D16471" s="53" t="s">
        <v>24719</v>
      </c>
      <c r="E16471" s="55" t="s">
        <v>24720</v>
      </c>
      <c r="F16471" s="53" t="s">
        <v>83</v>
      </c>
    </row>
    <row r="16472" spans="1:6" x14ac:dyDescent="0.2">
      <c r="A16472" s="202" t="s">
        <v>26519</v>
      </c>
      <c r="B16472" s="203">
        <v>2.2400000000000002</v>
      </c>
      <c r="D16472" s="53" t="s">
        <v>24721</v>
      </c>
      <c r="E16472" s="55" t="s">
        <v>24720</v>
      </c>
      <c r="F16472" s="53" t="s">
        <v>83</v>
      </c>
    </row>
    <row r="16473" spans="1:6" x14ac:dyDescent="0.2">
      <c r="A16473" s="202" t="s">
        <v>26521</v>
      </c>
      <c r="B16473" s="203">
        <v>1.94</v>
      </c>
      <c r="D16473" s="53" t="s">
        <v>24722</v>
      </c>
      <c r="E16473" s="55" t="s">
        <v>24723</v>
      </c>
      <c r="F16473" s="53" t="s">
        <v>83</v>
      </c>
    </row>
    <row r="16474" spans="1:6" x14ac:dyDescent="0.2">
      <c r="A16474" s="202" t="s">
        <v>26522</v>
      </c>
      <c r="B16474" s="203">
        <v>2.69</v>
      </c>
      <c r="D16474" s="53" t="s">
        <v>24724</v>
      </c>
      <c r="E16474" s="55" t="s">
        <v>24723</v>
      </c>
      <c r="F16474" s="53" t="s">
        <v>83</v>
      </c>
    </row>
    <row r="16475" spans="1:6" x14ac:dyDescent="0.2">
      <c r="A16475" s="202" t="s">
        <v>26524</v>
      </c>
      <c r="B16475" s="203">
        <v>2.33</v>
      </c>
      <c r="D16475" s="53" t="s">
        <v>24725</v>
      </c>
      <c r="E16475" s="55" t="s">
        <v>24726</v>
      </c>
      <c r="F16475" s="53" t="s">
        <v>83</v>
      </c>
    </row>
    <row r="16476" spans="1:6" x14ac:dyDescent="0.2">
      <c r="A16476" s="202" t="s">
        <v>26525</v>
      </c>
      <c r="B16476" s="203">
        <v>3.14</v>
      </c>
      <c r="D16476" s="53" t="s">
        <v>24727</v>
      </c>
      <c r="E16476" s="55" t="s">
        <v>24726</v>
      </c>
      <c r="F16476" s="53" t="s">
        <v>83</v>
      </c>
    </row>
    <row r="16477" spans="1:6" x14ac:dyDescent="0.2">
      <c r="A16477" s="202" t="s">
        <v>26527</v>
      </c>
      <c r="B16477" s="203">
        <v>2.72</v>
      </c>
      <c r="D16477" s="53" t="s">
        <v>24728</v>
      </c>
      <c r="E16477" s="55" t="s">
        <v>24729</v>
      </c>
      <c r="F16477" s="53" t="s">
        <v>83</v>
      </c>
    </row>
    <row r="16478" spans="1:6" x14ac:dyDescent="0.2">
      <c r="A16478" s="202" t="s">
        <v>26528</v>
      </c>
      <c r="B16478" s="203">
        <v>7.19</v>
      </c>
      <c r="D16478" s="53" t="s">
        <v>24730</v>
      </c>
      <c r="E16478" s="55" t="s">
        <v>24729</v>
      </c>
      <c r="F16478" s="53" t="s">
        <v>83</v>
      </c>
    </row>
    <row r="16479" spans="1:6" x14ac:dyDescent="0.2">
      <c r="A16479" s="202" t="s">
        <v>26530</v>
      </c>
      <c r="B16479" s="203">
        <v>6.23</v>
      </c>
      <c r="D16479" s="53" t="s">
        <v>24731</v>
      </c>
      <c r="E16479" s="55" t="s">
        <v>24732</v>
      </c>
      <c r="F16479" s="53" t="s">
        <v>83</v>
      </c>
    </row>
    <row r="16480" spans="1:6" x14ac:dyDescent="0.2">
      <c r="A16480" s="202" t="s">
        <v>26531</v>
      </c>
      <c r="B16480" s="203">
        <v>8.99</v>
      </c>
      <c r="D16480" s="53" t="s">
        <v>24733</v>
      </c>
      <c r="E16480" s="55" t="s">
        <v>24732</v>
      </c>
      <c r="F16480" s="53" t="s">
        <v>83</v>
      </c>
    </row>
    <row r="16481" spans="1:6" x14ac:dyDescent="0.2">
      <c r="A16481" s="202" t="s">
        <v>26533</v>
      </c>
      <c r="B16481" s="203">
        <v>7.79</v>
      </c>
      <c r="D16481" s="53" t="s">
        <v>24734</v>
      </c>
      <c r="E16481" s="55" t="s">
        <v>24735</v>
      </c>
      <c r="F16481" s="53" t="s">
        <v>83</v>
      </c>
    </row>
    <row r="16482" spans="1:6" x14ac:dyDescent="0.2">
      <c r="A16482" s="202" t="s">
        <v>26534</v>
      </c>
      <c r="B16482" s="203">
        <v>13.48</v>
      </c>
      <c r="D16482" s="53" t="s">
        <v>24736</v>
      </c>
      <c r="E16482" s="55" t="s">
        <v>24735</v>
      </c>
      <c r="F16482" s="53" t="s">
        <v>83</v>
      </c>
    </row>
    <row r="16483" spans="1:6" x14ac:dyDescent="0.2">
      <c r="A16483" s="202" t="s">
        <v>26536</v>
      </c>
      <c r="B16483" s="203">
        <v>11.68</v>
      </c>
      <c r="D16483" s="53" t="s">
        <v>24737</v>
      </c>
      <c r="E16483" s="55" t="s">
        <v>24738</v>
      </c>
      <c r="F16483" s="53" t="s">
        <v>83</v>
      </c>
    </row>
    <row r="16484" spans="1:6" x14ac:dyDescent="0.2">
      <c r="A16484" s="202" t="s">
        <v>26537</v>
      </c>
      <c r="B16484" s="203">
        <v>17.98</v>
      </c>
      <c r="D16484" s="53" t="s">
        <v>24739</v>
      </c>
      <c r="E16484" s="55" t="s">
        <v>24738</v>
      </c>
      <c r="F16484" s="53" t="s">
        <v>83</v>
      </c>
    </row>
    <row r="16485" spans="1:6" x14ac:dyDescent="0.2">
      <c r="A16485" s="202" t="s">
        <v>26539</v>
      </c>
      <c r="B16485" s="203">
        <v>15.58</v>
      </c>
      <c r="D16485" s="53" t="s">
        <v>24740</v>
      </c>
      <c r="E16485" s="55" t="s">
        <v>24741</v>
      </c>
      <c r="F16485" s="53" t="s">
        <v>83</v>
      </c>
    </row>
    <row r="16486" spans="1:6" x14ac:dyDescent="0.2">
      <c r="A16486" s="202" t="s">
        <v>26540</v>
      </c>
      <c r="B16486" s="203">
        <v>22.47</v>
      </c>
      <c r="D16486" s="53" t="s">
        <v>24742</v>
      </c>
      <c r="E16486" s="55" t="s">
        <v>24741</v>
      </c>
      <c r="F16486" s="53" t="s">
        <v>83</v>
      </c>
    </row>
    <row r="16487" spans="1:6" x14ac:dyDescent="0.2">
      <c r="A16487" s="202" t="s">
        <v>26542</v>
      </c>
      <c r="B16487" s="203">
        <v>19.48</v>
      </c>
      <c r="D16487" s="53" t="s">
        <v>24743</v>
      </c>
      <c r="E16487" s="55" t="s">
        <v>24744</v>
      </c>
      <c r="F16487" s="53" t="s">
        <v>83</v>
      </c>
    </row>
    <row r="16488" spans="1:6" x14ac:dyDescent="0.2">
      <c r="A16488" s="202" t="s">
        <v>26543</v>
      </c>
      <c r="B16488" s="203">
        <v>26.97</v>
      </c>
      <c r="D16488" s="53" t="s">
        <v>24745</v>
      </c>
      <c r="E16488" s="55" t="s">
        <v>24744</v>
      </c>
      <c r="F16488" s="53" t="s">
        <v>83</v>
      </c>
    </row>
    <row r="16489" spans="1:6" x14ac:dyDescent="0.2">
      <c r="A16489" s="202" t="s">
        <v>26545</v>
      </c>
      <c r="B16489" s="203">
        <v>23.37</v>
      </c>
      <c r="D16489" s="53" t="s">
        <v>24746</v>
      </c>
      <c r="E16489" s="55" t="s">
        <v>24747</v>
      </c>
      <c r="F16489" s="53" t="s">
        <v>83</v>
      </c>
    </row>
    <row r="16490" spans="1:6" x14ac:dyDescent="0.2">
      <c r="A16490" s="202" t="s">
        <v>26546</v>
      </c>
      <c r="B16490" s="203">
        <v>31.47</v>
      </c>
      <c r="D16490" s="53" t="s">
        <v>24748</v>
      </c>
      <c r="E16490" s="55" t="s">
        <v>24747</v>
      </c>
      <c r="F16490" s="53" t="s">
        <v>83</v>
      </c>
    </row>
    <row r="16491" spans="1:6" x14ac:dyDescent="0.2">
      <c r="A16491" s="202" t="s">
        <v>26548</v>
      </c>
      <c r="B16491" s="203">
        <v>27.27</v>
      </c>
      <c r="D16491" s="53" t="s">
        <v>24749</v>
      </c>
      <c r="E16491" s="55" t="s">
        <v>24750</v>
      </c>
      <c r="F16491" s="53" t="s">
        <v>83</v>
      </c>
    </row>
    <row r="16492" spans="1:6" x14ac:dyDescent="0.2">
      <c r="A16492" s="202" t="s">
        <v>26549</v>
      </c>
      <c r="B16492" s="203">
        <v>35.96</v>
      </c>
      <c r="D16492" s="53" t="s">
        <v>24751</v>
      </c>
      <c r="E16492" s="55" t="s">
        <v>24750</v>
      </c>
      <c r="F16492" s="53" t="s">
        <v>83</v>
      </c>
    </row>
    <row r="16493" spans="1:6" x14ac:dyDescent="0.2">
      <c r="A16493" s="202" t="s">
        <v>26551</v>
      </c>
      <c r="B16493" s="203">
        <v>31.17</v>
      </c>
      <c r="D16493" s="53" t="s">
        <v>24752</v>
      </c>
      <c r="E16493" s="55" t="s">
        <v>24753</v>
      </c>
      <c r="F16493" s="53" t="s">
        <v>83</v>
      </c>
    </row>
    <row r="16494" spans="1:6" x14ac:dyDescent="0.2">
      <c r="A16494" s="202" t="s">
        <v>26552</v>
      </c>
      <c r="B16494" s="203">
        <v>40.46</v>
      </c>
      <c r="D16494" s="53" t="s">
        <v>24754</v>
      </c>
      <c r="E16494" s="55" t="s">
        <v>24753</v>
      </c>
      <c r="F16494" s="53" t="s">
        <v>83</v>
      </c>
    </row>
    <row r="16495" spans="1:6" x14ac:dyDescent="0.2">
      <c r="A16495" s="202" t="s">
        <v>26554</v>
      </c>
      <c r="B16495" s="203">
        <v>35.06</v>
      </c>
      <c r="D16495" s="53" t="s">
        <v>24755</v>
      </c>
      <c r="E16495" s="55" t="s">
        <v>24756</v>
      </c>
      <c r="F16495" s="53" t="s">
        <v>83</v>
      </c>
    </row>
    <row r="16496" spans="1:6" x14ac:dyDescent="0.2">
      <c r="A16496" s="202" t="s">
        <v>26555</v>
      </c>
      <c r="B16496" s="203">
        <v>7.94</v>
      </c>
      <c r="D16496" s="53" t="s">
        <v>24757</v>
      </c>
      <c r="E16496" s="55" t="s">
        <v>24756</v>
      </c>
      <c r="F16496" s="53" t="s">
        <v>83</v>
      </c>
    </row>
    <row r="16497" spans="1:6" x14ac:dyDescent="0.2">
      <c r="A16497" s="202" t="s">
        <v>26557</v>
      </c>
      <c r="B16497" s="203">
        <v>6.92</v>
      </c>
      <c r="D16497" s="53" t="s">
        <v>24758</v>
      </c>
      <c r="E16497" s="55" t="s">
        <v>24759</v>
      </c>
      <c r="F16497" s="53" t="s">
        <v>83</v>
      </c>
    </row>
    <row r="16498" spans="1:6" x14ac:dyDescent="0.2">
      <c r="A16498" s="202" t="s">
        <v>26558</v>
      </c>
      <c r="B16498" s="203">
        <v>9.14</v>
      </c>
      <c r="D16498" s="53" t="s">
        <v>24760</v>
      </c>
      <c r="E16498" s="55" t="s">
        <v>24759</v>
      </c>
      <c r="F16498" s="53" t="s">
        <v>83</v>
      </c>
    </row>
    <row r="16499" spans="1:6" x14ac:dyDescent="0.2">
      <c r="A16499" s="202" t="s">
        <v>26560</v>
      </c>
      <c r="B16499" s="203">
        <v>7.99</v>
      </c>
      <c r="D16499" s="53" t="s">
        <v>24761</v>
      </c>
      <c r="E16499" s="55" t="s">
        <v>24762</v>
      </c>
      <c r="F16499" s="53" t="s">
        <v>83</v>
      </c>
    </row>
    <row r="16500" spans="1:6" x14ac:dyDescent="0.2">
      <c r="A16500" s="202" t="s">
        <v>26561</v>
      </c>
      <c r="B16500" s="203">
        <v>11.47</v>
      </c>
      <c r="D16500" s="53" t="s">
        <v>24763</v>
      </c>
      <c r="E16500" s="55" t="s">
        <v>24762</v>
      </c>
      <c r="F16500" s="53" t="s">
        <v>83</v>
      </c>
    </row>
    <row r="16501" spans="1:6" x14ac:dyDescent="0.2">
      <c r="A16501" s="202" t="s">
        <v>26563</v>
      </c>
      <c r="B16501" s="203">
        <v>10.029999999999999</v>
      </c>
      <c r="D16501" s="53" t="s">
        <v>24764</v>
      </c>
      <c r="E16501" s="55" t="s">
        <v>24765</v>
      </c>
      <c r="F16501" s="53" t="s">
        <v>83</v>
      </c>
    </row>
    <row r="16502" spans="1:6" x14ac:dyDescent="0.2">
      <c r="A16502" s="202" t="s">
        <v>26564</v>
      </c>
      <c r="B16502" s="203">
        <v>17.25</v>
      </c>
      <c r="D16502" s="53" t="s">
        <v>24766</v>
      </c>
      <c r="E16502" s="55" t="s">
        <v>24765</v>
      </c>
      <c r="F16502" s="53" t="s">
        <v>83</v>
      </c>
    </row>
    <row r="16503" spans="1:6" x14ac:dyDescent="0.2">
      <c r="A16503" s="202" t="s">
        <v>26566</v>
      </c>
      <c r="B16503" s="203">
        <v>15.09</v>
      </c>
      <c r="D16503" s="53" t="s">
        <v>24767</v>
      </c>
      <c r="E16503" s="55" t="s">
        <v>24768</v>
      </c>
      <c r="F16503" s="53" t="s">
        <v>83</v>
      </c>
    </row>
    <row r="16504" spans="1:6" x14ac:dyDescent="0.2">
      <c r="A16504" s="202" t="s">
        <v>26567</v>
      </c>
      <c r="B16504" s="203">
        <v>23.45</v>
      </c>
      <c r="D16504" s="53" t="s">
        <v>24769</v>
      </c>
      <c r="E16504" s="55" t="s">
        <v>24768</v>
      </c>
      <c r="F16504" s="53" t="s">
        <v>83</v>
      </c>
    </row>
    <row r="16505" spans="1:6" x14ac:dyDescent="0.2">
      <c r="A16505" s="202" t="s">
        <v>26569</v>
      </c>
      <c r="B16505" s="203">
        <v>20.57</v>
      </c>
      <c r="D16505" s="53" t="s">
        <v>24770</v>
      </c>
      <c r="E16505" s="55" t="s">
        <v>24771</v>
      </c>
      <c r="F16505" s="53" t="s">
        <v>83</v>
      </c>
    </row>
    <row r="16506" spans="1:6" x14ac:dyDescent="0.2">
      <c r="A16506" s="202" t="s">
        <v>26570</v>
      </c>
      <c r="B16506" s="203">
        <v>29.53</v>
      </c>
      <c r="D16506" s="53" t="s">
        <v>24772</v>
      </c>
      <c r="E16506" s="55" t="s">
        <v>24771</v>
      </c>
      <c r="F16506" s="53" t="s">
        <v>83</v>
      </c>
    </row>
    <row r="16507" spans="1:6" x14ac:dyDescent="0.2">
      <c r="A16507" s="202" t="s">
        <v>26572</v>
      </c>
      <c r="B16507" s="203">
        <v>25.94</v>
      </c>
      <c r="D16507" s="53" t="s">
        <v>24773</v>
      </c>
      <c r="E16507" s="55" t="s">
        <v>24774</v>
      </c>
      <c r="F16507" s="53" t="s">
        <v>83</v>
      </c>
    </row>
    <row r="16508" spans="1:6" x14ac:dyDescent="0.2">
      <c r="A16508" s="202" t="s">
        <v>26573</v>
      </c>
      <c r="B16508" s="203">
        <v>36.909999999999997</v>
      </c>
      <c r="D16508" s="53" t="s">
        <v>24775</v>
      </c>
      <c r="E16508" s="55" t="s">
        <v>24774</v>
      </c>
      <c r="F16508" s="53" t="s">
        <v>83</v>
      </c>
    </row>
    <row r="16509" spans="1:6" x14ac:dyDescent="0.2">
      <c r="A16509" s="202" t="s">
        <v>26575</v>
      </c>
      <c r="B16509" s="203">
        <v>32.409999999999997</v>
      </c>
      <c r="D16509" s="53" t="s">
        <v>24776</v>
      </c>
      <c r="E16509" s="55" t="s">
        <v>24777</v>
      </c>
      <c r="F16509" s="53" t="s">
        <v>83</v>
      </c>
    </row>
    <row r="16510" spans="1:6" x14ac:dyDescent="0.2">
      <c r="A16510" s="202" t="s">
        <v>26576</v>
      </c>
      <c r="B16510" s="203">
        <v>41.58</v>
      </c>
      <c r="D16510" s="53" t="s">
        <v>24778</v>
      </c>
      <c r="E16510" s="55" t="s">
        <v>24777</v>
      </c>
      <c r="F16510" s="53" t="s">
        <v>83</v>
      </c>
    </row>
    <row r="16511" spans="1:6" x14ac:dyDescent="0.2">
      <c r="A16511" s="202" t="s">
        <v>26578</v>
      </c>
      <c r="B16511" s="203">
        <v>36.54</v>
      </c>
      <c r="D16511" s="53" t="s">
        <v>24779</v>
      </c>
      <c r="E16511" s="55" t="s">
        <v>24780</v>
      </c>
      <c r="F16511" s="53" t="s">
        <v>83</v>
      </c>
    </row>
    <row r="16512" spans="1:6" x14ac:dyDescent="0.2">
      <c r="A16512" s="202" t="s">
        <v>26579</v>
      </c>
      <c r="B16512" s="203">
        <v>53.33</v>
      </c>
      <c r="D16512" s="53" t="s">
        <v>24781</v>
      </c>
      <c r="E16512" s="55" t="s">
        <v>24780</v>
      </c>
      <c r="F16512" s="53" t="s">
        <v>83</v>
      </c>
    </row>
    <row r="16513" spans="1:6" x14ac:dyDescent="0.2">
      <c r="A16513" s="202" t="s">
        <v>26581</v>
      </c>
      <c r="B16513" s="203">
        <v>46.85</v>
      </c>
      <c r="D16513" s="53" t="s">
        <v>24782</v>
      </c>
      <c r="E16513" s="55" t="s">
        <v>24783</v>
      </c>
      <c r="F16513" s="53" t="s">
        <v>83</v>
      </c>
    </row>
    <row r="16514" spans="1:6" x14ac:dyDescent="0.2">
      <c r="A16514" s="202" t="s">
        <v>26582</v>
      </c>
      <c r="B16514" s="203">
        <v>14.52</v>
      </c>
      <c r="D16514" s="53" t="s">
        <v>24784</v>
      </c>
      <c r="E16514" s="55" t="s">
        <v>24783</v>
      </c>
      <c r="F16514" s="53" t="s">
        <v>83</v>
      </c>
    </row>
    <row r="16515" spans="1:6" x14ac:dyDescent="0.2">
      <c r="A16515" s="202" t="s">
        <v>26584</v>
      </c>
      <c r="B16515" s="203">
        <v>12.64</v>
      </c>
      <c r="D16515" s="53" t="s">
        <v>24785</v>
      </c>
      <c r="E16515" s="55" t="s">
        <v>24786</v>
      </c>
      <c r="F16515" s="53" t="s">
        <v>83</v>
      </c>
    </row>
    <row r="16516" spans="1:6" x14ac:dyDescent="0.2">
      <c r="A16516" s="202" t="s">
        <v>26585</v>
      </c>
      <c r="B16516" s="203">
        <v>70.8</v>
      </c>
      <c r="D16516" s="53" t="s">
        <v>24787</v>
      </c>
      <c r="E16516" s="55" t="s">
        <v>24786</v>
      </c>
      <c r="F16516" s="53" t="s">
        <v>83</v>
      </c>
    </row>
    <row r="16517" spans="1:6" x14ac:dyDescent="0.2">
      <c r="A16517" s="202" t="s">
        <v>26587</v>
      </c>
      <c r="B16517" s="203">
        <v>61.41</v>
      </c>
      <c r="D16517" s="53" t="s">
        <v>24788</v>
      </c>
      <c r="E16517" s="55" t="s">
        <v>24789</v>
      </c>
      <c r="F16517" s="53" t="s">
        <v>83</v>
      </c>
    </row>
    <row r="16518" spans="1:6" x14ac:dyDescent="0.2">
      <c r="A16518" s="202" t="s">
        <v>26588</v>
      </c>
      <c r="B16518" s="203">
        <v>23.48</v>
      </c>
      <c r="D16518" s="53" t="s">
        <v>24790</v>
      </c>
      <c r="E16518" s="55" t="s">
        <v>24789</v>
      </c>
      <c r="F16518" s="53" t="s">
        <v>83</v>
      </c>
    </row>
    <row r="16519" spans="1:6" x14ac:dyDescent="0.2">
      <c r="A16519" s="202" t="s">
        <v>26590</v>
      </c>
      <c r="B16519" s="203">
        <v>20.48</v>
      </c>
      <c r="D16519" s="53" t="s">
        <v>24791</v>
      </c>
      <c r="E16519" s="55" t="s">
        <v>24792</v>
      </c>
      <c r="F16519" s="53" t="s">
        <v>83</v>
      </c>
    </row>
    <row r="16520" spans="1:6" x14ac:dyDescent="0.2">
      <c r="A16520" s="202" t="s">
        <v>26591</v>
      </c>
      <c r="B16520" s="203">
        <v>112.82</v>
      </c>
      <c r="D16520" s="53" t="s">
        <v>24793</v>
      </c>
      <c r="E16520" s="55" t="s">
        <v>24792</v>
      </c>
      <c r="F16520" s="53" t="s">
        <v>83</v>
      </c>
    </row>
    <row r="16521" spans="1:6" x14ac:dyDescent="0.2">
      <c r="A16521" s="202" t="s">
        <v>26593</v>
      </c>
      <c r="B16521" s="203">
        <v>97.92</v>
      </c>
      <c r="D16521" s="53" t="s">
        <v>24794</v>
      </c>
      <c r="E16521" s="55" t="s">
        <v>24795</v>
      </c>
      <c r="F16521" s="53" t="s">
        <v>83</v>
      </c>
    </row>
    <row r="16522" spans="1:6" x14ac:dyDescent="0.2">
      <c r="A16522" s="202" t="s">
        <v>26594</v>
      </c>
      <c r="B16522" s="203">
        <v>34.200000000000003</v>
      </c>
      <c r="D16522" s="53" t="s">
        <v>24796</v>
      </c>
      <c r="E16522" s="55" t="s">
        <v>24795</v>
      </c>
      <c r="F16522" s="53" t="s">
        <v>83</v>
      </c>
    </row>
    <row r="16523" spans="1:6" x14ac:dyDescent="0.2">
      <c r="A16523" s="202" t="s">
        <v>26596</v>
      </c>
      <c r="B16523" s="203">
        <v>29.91</v>
      </c>
      <c r="D16523" s="53" t="s">
        <v>24797</v>
      </c>
      <c r="E16523" s="55" t="s">
        <v>24798</v>
      </c>
      <c r="F16523" s="53" t="s">
        <v>83</v>
      </c>
    </row>
    <row r="16524" spans="1:6" x14ac:dyDescent="0.2">
      <c r="A16524" s="202" t="s">
        <v>26597</v>
      </c>
      <c r="B16524" s="203">
        <v>161.84</v>
      </c>
      <c r="D16524" s="53" t="s">
        <v>24799</v>
      </c>
      <c r="E16524" s="55" t="s">
        <v>24798</v>
      </c>
      <c r="F16524" s="53" t="s">
        <v>83</v>
      </c>
    </row>
    <row r="16525" spans="1:6" x14ac:dyDescent="0.2">
      <c r="A16525" s="202" t="s">
        <v>26599</v>
      </c>
      <c r="B16525" s="203">
        <v>140.53</v>
      </c>
      <c r="D16525" s="53" t="s">
        <v>24800</v>
      </c>
      <c r="E16525" s="55" t="s">
        <v>24801</v>
      </c>
      <c r="F16525" s="53" t="s">
        <v>83</v>
      </c>
    </row>
    <row r="16526" spans="1:6" x14ac:dyDescent="0.2">
      <c r="A16526" s="202" t="s">
        <v>26600</v>
      </c>
      <c r="B16526" s="203">
        <v>19.91</v>
      </c>
      <c r="D16526" s="53" t="s">
        <v>24802</v>
      </c>
      <c r="E16526" s="55" t="s">
        <v>24801</v>
      </c>
      <c r="F16526" s="53" t="s">
        <v>83</v>
      </c>
    </row>
    <row r="16527" spans="1:6" x14ac:dyDescent="0.2">
      <c r="A16527" s="202" t="s">
        <v>26602</v>
      </c>
      <c r="B16527" s="203">
        <v>17.41</v>
      </c>
      <c r="D16527" s="53" t="s">
        <v>24803</v>
      </c>
      <c r="E16527" s="55" t="s">
        <v>24804</v>
      </c>
      <c r="F16527" s="53" t="s">
        <v>83</v>
      </c>
    </row>
    <row r="16528" spans="1:6" x14ac:dyDescent="0.2">
      <c r="A16528" s="202" t="s">
        <v>26603</v>
      </c>
      <c r="B16528" s="203">
        <v>21.99</v>
      </c>
      <c r="D16528" s="53" t="s">
        <v>24805</v>
      </c>
      <c r="E16528" s="55" t="s">
        <v>24804</v>
      </c>
      <c r="F16528" s="53" t="s">
        <v>83</v>
      </c>
    </row>
    <row r="16529" spans="1:6" x14ac:dyDescent="0.2">
      <c r="A16529" s="202" t="s">
        <v>26605</v>
      </c>
      <c r="B16529" s="203">
        <v>19.23</v>
      </c>
      <c r="D16529" s="53" t="s">
        <v>24806</v>
      </c>
      <c r="E16529" s="55" t="s">
        <v>24807</v>
      </c>
      <c r="F16529" s="53" t="s">
        <v>83</v>
      </c>
    </row>
    <row r="16530" spans="1:6" x14ac:dyDescent="0.2">
      <c r="A16530" s="202" t="s">
        <v>26606</v>
      </c>
      <c r="B16530" s="203">
        <v>27.05</v>
      </c>
      <c r="D16530" s="53" t="s">
        <v>24808</v>
      </c>
      <c r="E16530" s="55" t="s">
        <v>24807</v>
      </c>
      <c r="F16530" s="53" t="s">
        <v>83</v>
      </c>
    </row>
    <row r="16531" spans="1:6" x14ac:dyDescent="0.2">
      <c r="A16531" s="202" t="s">
        <v>26608</v>
      </c>
      <c r="B16531" s="203">
        <v>23.72</v>
      </c>
      <c r="D16531" s="53" t="s">
        <v>24809</v>
      </c>
      <c r="E16531" s="55" t="s">
        <v>24810</v>
      </c>
      <c r="F16531" s="53" t="s">
        <v>83</v>
      </c>
    </row>
    <row r="16532" spans="1:6" x14ac:dyDescent="0.2">
      <c r="A16532" s="202" t="s">
        <v>26609</v>
      </c>
      <c r="B16532" s="203">
        <v>31.87</v>
      </c>
      <c r="D16532" s="53" t="s">
        <v>24811</v>
      </c>
      <c r="E16532" s="55" t="s">
        <v>24810</v>
      </c>
      <c r="F16532" s="53" t="s">
        <v>83</v>
      </c>
    </row>
    <row r="16533" spans="1:6" x14ac:dyDescent="0.2">
      <c r="A16533" s="202" t="s">
        <v>26611</v>
      </c>
      <c r="B16533" s="203">
        <v>27.97</v>
      </c>
      <c r="D16533" s="53" t="s">
        <v>24812</v>
      </c>
      <c r="E16533" s="55" t="s">
        <v>24813</v>
      </c>
      <c r="F16533" s="53" t="s">
        <v>83</v>
      </c>
    </row>
    <row r="16534" spans="1:6" x14ac:dyDescent="0.2">
      <c r="A16534" s="202" t="s">
        <v>26612</v>
      </c>
      <c r="B16534" s="203">
        <v>41.89</v>
      </c>
      <c r="D16534" s="53" t="s">
        <v>24814</v>
      </c>
      <c r="E16534" s="55" t="s">
        <v>24813</v>
      </c>
      <c r="F16534" s="53" t="s">
        <v>83</v>
      </c>
    </row>
    <row r="16535" spans="1:6" x14ac:dyDescent="0.2">
      <c r="A16535" s="202" t="s">
        <v>26614</v>
      </c>
      <c r="B16535" s="203">
        <v>36.700000000000003</v>
      </c>
      <c r="D16535" s="53" t="s">
        <v>24815</v>
      </c>
      <c r="E16535" s="55" t="s">
        <v>24816</v>
      </c>
      <c r="F16535" s="53" t="s">
        <v>83</v>
      </c>
    </row>
    <row r="16536" spans="1:6" x14ac:dyDescent="0.2">
      <c r="A16536" s="202" t="s">
        <v>26615</v>
      </c>
      <c r="B16536" s="203">
        <v>72.48</v>
      </c>
      <c r="D16536" s="53" t="s">
        <v>24817</v>
      </c>
      <c r="E16536" s="55" t="s">
        <v>24816</v>
      </c>
      <c r="F16536" s="53" t="s">
        <v>83</v>
      </c>
    </row>
    <row r="16537" spans="1:6" x14ac:dyDescent="0.2">
      <c r="A16537" s="202" t="s">
        <v>26617</v>
      </c>
      <c r="B16537" s="203">
        <v>63.57</v>
      </c>
      <c r="D16537" s="53" t="s">
        <v>24818</v>
      </c>
      <c r="E16537" s="55" t="s">
        <v>24819</v>
      </c>
      <c r="F16537" s="53" t="s">
        <v>83</v>
      </c>
    </row>
    <row r="16538" spans="1:6" x14ac:dyDescent="0.2">
      <c r="A16538" s="202" t="s">
        <v>26618</v>
      </c>
      <c r="B16538" s="203">
        <v>118.82</v>
      </c>
      <c r="D16538" s="53" t="s">
        <v>24820</v>
      </c>
      <c r="E16538" s="55" t="s">
        <v>24819</v>
      </c>
      <c r="F16538" s="53" t="s">
        <v>83</v>
      </c>
    </row>
    <row r="16539" spans="1:6" x14ac:dyDescent="0.2">
      <c r="A16539" s="202" t="s">
        <v>26620</v>
      </c>
      <c r="B16539" s="203">
        <v>103.97</v>
      </c>
      <c r="D16539" s="53" t="s">
        <v>24821</v>
      </c>
      <c r="E16539" s="55" t="s">
        <v>24822</v>
      </c>
      <c r="F16539" s="53" t="s">
        <v>83</v>
      </c>
    </row>
    <row r="16540" spans="1:6" x14ac:dyDescent="0.2">
      <c r="A16540" s="202" t="s">
        <v>26621</v>
      </c>
      <c r="B16540" s="203">
        <v>135.19</v>
      </c>
      <c r="D16540" s="53" t="s">
        <v>24823</v>
      </c>
      <c r="E16540" s="55" t="s">
        <v>24822</v>
      </c>
      <c r="F16540" s="53" t="s">
        <v>83</v>
      </c>
    </row>
    <row r="16541" spans="1:6" x14ac:dyDescent="0.2">
      <c r="A16541" s="202" t="s">
        <v>26623</v>
      </c>
      <c r="B16541" s="203">
        <v>118.72</v>
      </c>
      <c r="D16541" s="53" t="s">
        <v>24824</v>
      </c>
      <c r="E16541" s="55" t="s">
        <v>24825</v>
      </c>
      <c r="F16541" s="53" t="s">
        <v>83</v>
      </c>
    </row>
    <row r="16542" spans="1:6" x14ac:dyDescent="0.2">
      <c r="A16542" s="202" t="s">
        <v>26624</v>
      </c>
      <c r="B16542" s="203">
        <v>167.57</v>
      </c>
      <c r="D16542" s="53" t="s">
        <v>24826</v>
      </c>
      <c r="E16542" s="55" t="s">
        <v>24825</v>
      </c>
      <c r="F16542" s="53" t="s">
        <v>83</v>
      </c>
    </row>
    <row r="16543" spans="1:6" x14ac:dyDescent="0.2">
      <c r="A16543" s="202" t="s">
        <v>26626</v>
      </c>
      <c r="B16543" s="203">
        <v>147.61000000000001</v>
      </c>
      <c r="D16543" s="53" t="s">
        <v>24827</v>
      </c>
      <c r="E16543" s="55" t="s">
        <v>24828</v>
      </c>
      <c r="F16543" s="53" t="s">
        <v>83</v>
      </c>
    </row>
    <row r="16544" spans="1:6" x14ac:dyDescent="0.2">
      <c r="A16544" s="202" t="s">
        <v>26627</v>
      </c>
      <c r="B16544" s="203">
        <v>53.75</v>
      </c>
      <c r="D16544" s="53" t="s">
        <v>24829</v>
      </c>
      <c r="E16544" s="55" t="s">
        <v>24828</v>
      </c>
      <c r="F16544" s="53" t="s">
        <v>83</v>
      </c>
    </row>
    <row r="16545" spans="1:6" x14ac:dyDescent="0.2">
      <c r="A16545" s="202" t="s">
        <v>26629</v>
      </c>
      <c r="B16545" s="203">
        <v>52.85</v>
      </c>
      <c r="D16545" s="53" t="s">
        <v>24830</v>
      </c>
      <c r="E16545" s="55" t="s">
        <v>24831</v>
      </c>
      <c r="F16545" s="53" t="s">
        <v>83</v>
      </c>
    </row>
    <row r="16546" spans="1:6" x14ac:dyDescent="0.2">
      <c r="A16546" s="202" t="s">
        <v>26630</v>
      </c>
      <c r="B16546" s="203">
        <v>69.510000000000005</v>
      </c>
      <c r="D16546" s="53" t="s">
        <v>24832</v>
      </c>
      <c r="E16546" s="55" t="s">
        <v>24831</v>
      </c>
      <c r="F16546" s="53" t="s">
        <v>83</v>
      </c>
    </row>
    <row r="16547" spans="1:6" x14ac:dyDescent="0.2">
      <c r="A16547" s="202" t="s">
        <v>26632</v>
      </c>
      <c r="B16547" s="203">
        <v>68.489999999999995</v>
      </c>
      <c r="D16547" s="53" t="s">
        <v>24833</v>
      </c>
      <c r="E16547" s="55" t="s">
        <v>24834</v>
      </c>
      <c r="F16547" s="53" t="s">
        <v>83</v>
      </c>
    </row>
    <row r="16548" spans="1:6" x14ac:dyDescent="0.2">
      <c r="A16548" s="202" t="s">
        <v>26633</v>
      </c>
      <c r="B16548" s="203">
        <v>80.349999999999994</v>
      </c>
      <c r="D16548" s="53" t="s">
        <v>24835</v>
      </c>
      <c r="E16548" s="55" t="s">
        <v>24834</v>
      </c>
      <c r="F16548" s="53" t="s">
        <v>83</v>
      </c>
    </row>
    <row r="16549" spans="1:6" x14ac:dyDescent="0.2">
      <c r="A16549" s="202" t="s">
        <v>26635</v>
      </c>
      <c r="B16549" s="203">
        <v>79.150000000000006</v>
      </c>
      <c r="D16549" s="53" t="s">
        <v>24836</v>
      </c>
      <c r="E16549" s="55" t="s">
        <v>24837</v>
      </c>
      <c r="F16549" s="53" t="s">
        <v>83</v>
      </c>
    </row>
    <row r="16550" spans="1:6" x14ac:dyDescent="0.2">
      <c r="A16550" s="202" t="s">
        <v>26636</v>
      </c>
      <c r="B16550" s="203">
        <v>87.6</v>
      </c>
      <c r="D16550" s="53" t="s">
        <v>24838</v>
      </c>
      <c r="E16550" s="55" t="s">
        <v>24837</v>
      </c>
      <c r="F16550" s="53" t="s">
        <v>83</v>
      </c>
    </row>
    <row r="16551" spans="1:6" x14ac:dyDescent="0.2">
      <c r="A16551" s="202" t="s">
        <v>26638</v>
      </c>
      <c r="B16551" s="203">
        <v>86.28</v>
      </c>
      <c r="D16551" s="53" t="s">
        <v>24839</v>
      </c>
      <c r="E16551" s="55" t="s">
        <v>24840</v>
      </c>
      <c r="F16551" s="53" t="s">
        <v>83</v>
      </c>
    </row>
    <row r="16552" spans="1:6" x14ac:dyDescent="0.2">
      <c r="A16552" s="202" t="s">
        <v>26639</v>
      </c>
      <c r="B16552" s="203">
        <v>94.68</v>
      </c>
      <c r="D16552" s="53" t="s">
        <v>24841</v>
      </c>
      <c r="E16552" s="55" t="s">
        <v>24840</v>
      </c>
      <c r="F16552" s="53" t="s">
        <v>83</v>
      </c>
    </row>
    <row r="16553" spans="1:6" x14ac:dyDescent="0.2">
      <c r="A16553" s="202" t="s">
        <v>26641</v>
      </c>
      <c r="B16553" s="203">
        <v>93.3</v>
      </c>
      <c r="D16553" s="53" t="s">
        <v>24842</v>
      </c>
      <c r="E16553" s="55" t="s">
        <v>24843</v>
      </c>
      <c r="F16553" s="53" t="s">
        <v>83</v>
      </c>
    </row>
    <row r="16554" spans="1:6" x14ac:dyDescent="0.2">
      <c r="A16554" s="202" t="s">
        <v>26642</v>
      </c>
      <c r="B16554" s="203">
        <v>162.13999999999999</v>
      </c>
      <c r="D16554" s="53" t="s">
        <v>24844</v>
      </c>
      <c r="E16554" s="55" t="s">
        <v>24843</v>
      </c>
      <c r="F16554" s="53" t="s">
        <v>83</v>
      </c>
    </row>
    <row r="16555" spans="1:6" x14ac:dyDescent="0.2">
      <c r="A16555" s="202" t="s">
        <v>26644</v>
      </c>
      <c r="B16555" s="203">
        <v>160.63999999999999</v>
      </c>
      <c r="D16555" s="53" t="s">
        <v>24845</v>
      </c>
      <c r="E16555" s="55" t="s">
        <v>24846</v>
      </c>
      <c r="F16555" s="53" t="s">
        <v>83</v>
      </c>
    </row>
    <row r="16556" spans="1:6" x14ac:dyDescent="0.2">
      <c r="A16556" s="202" t="s">
        <v>26645</v>
      </c>
      <c r="B16556" s="203">
        <v>189.31</v>
      </c>
      <c r="D16556" s="53" t="s">
        <v>24847</v>
      </c>
      <c r="E16556" s="55" t="s">
        <v>24846</v>
      </c>
      <c r="F16556" s="53" t="s">
        <v>83</v>
      </c>
    </row>
    <row r="16557" spans="1:6" x14ac:dyDescent="0.2">
      <c r="A16557" s="202" t="s">
        <v>26647</v>
      </c>
      <c r="B16557" s="203">
        <v>187.63</v>
      </c>
      <c r="D16557" s="53" t="s">
        <v>24848</v>
      </c>
      <c r="E16557" s="55" t="s">
        <v>24849</v>
      </c>
      <c r="F16557" s="53" t="s">
        <v>83</v>
      </c>
    </row>
    <row r="16558" spans="1:6" x14ac:dyDescent="0.2">
      <c r="A16558" s="202" t="s">
        <v>26648</v>
      </c>
      <c r="B16558" s="203">
        <v>197.31</v>
      </c>
      <c r="D16558" s="53" t="s">
        <v>24850</v>
      </c>
      <c r="E16558" s="55" t="s">
        <v>24849</v>
      </c>
      <c r="F16558" s="53" t="s">
        <v>83</v>
      </c>
    </row>
    <row r="16559" spans="1:6" x14ac:dyDescent="0.2">
      <c r="A16559" s="202" t="s">
        <v>26650</v>
      </c>
      <c r="B16559" s="203">
        <v>195.51</v>
      </c>
      <c r="D16559" s="53" t="s">
        <v>24851</v>
      </c>
      <c r="E16559" s="55" t="s">
        <v>24852</v>
      </c>
      <c r="F16559" s="53" t="s">
        <v>83</v>
      </c>
    </row>
    <row r="16560" spans="1:6" x14ac:dyDescent="0.2">
      <c r="A16560" s="202" t="s">
        <v>26651</v>
      </c>
      <c r="B16560" s="203">
        <v>247.4</v>
      </c>
      <c r="D16560" s="53" t="s">
        <v>24853</v>
      </c>
      <c r="E16560" s="55" t="s">
        <v>24852</v>
      </c>
      <c r="F16560" s="53" t="s">
        <v>83</v>
      </c>
    </row>
    <row r="16561" spans="1:6" x14ac:dyDescent="0.2">
      <c r="A16561" s="202" t="s">
        <v>26653</v>
      </c>
      <c r="B16561" s="203">
        <v>245.31</v>
      </c>
      <c r="D16561" s="53" t="s">
        <v>24854</v>
      </c>
      <c r="E16561" s="55" t="s">
        <v>24855</v>
      </c>
      <c r="F16561" s="53" t="s">
        <v>83</v>
      </c>
    </row>
    <row r="16562" spans="1:6" x14ac:dyDescent="0.2">
      <c r="A16562" s="202" t="s">
        <v>26654</v>
      </c>
      <c r="B16562" s="203">
        <v>29.09</v>
      </c>
      <c r="D16562" s="53" t="s">
        <v>24856</v>
      </c>
      <c r="E16562" s="55" t="s">
        <v>24855</v>
      </c>
      <c r="F16562" s="53" t="s">
        <v>83</v>
      </c>
    </row>
    <row r="16563" spans="1:6" x14ac:dyDescent="0.2">
      <c r="A16563" s="202" t="s">
        <v>26656</v>
      </c>
      <c r="B16563" s="203">
        <v>29.09</v>
      </c>
      <c r="D16563" s="53" t="s">
        <v>24857</v>
      </c>
      <c r="E16563" s="55" t="s">
        <v>24858</v>
      </c>
      <c r="F16563" s="53" t="s">
        <v>83</v>
      </c>
    </row>
    <row r="16564" spans="1:6" x14ac:dyDescent="0.2">
      <c r="A16564" s="202" t="s">
        <v>26657</v>
      </c>
      <c r="B16564" s="203">
        <v>30.55</v>
      </c>
      <c r="D16564" s="53" t="s">
        <v>24859</v>
      </c>
      <c r="E16564" s="55" t="s">
        <v>24858</v>
      </c>
      <c r="F16564" s="53" t="s">
        <v>83</v>
      </c>
    </row>
    <row r="16565" spans="1:6" x14ac:dyDescent="0.2">
      <c r="A16565" s="202" t="s">
        <v>26659</v>
      </c>
      <c r="B16565" s="203">
        <v>30.55</v>
      </c>
      <c r="D16565" s="53" t="s">
        <v>24860</v>
      </c>
      <c r="E16565" s="55" t="s">
        <v>24861</v>
      </c>
      <c r="F16565" s="53" t="s">
        <v>83</v>
      </c>
    </row>
    <row r="16566" spans="1:6" x14ac:dyDescent="0.2">
      <c r="A16566" s="202" t="s">
        <v>26660</v>
      </c>
      <c r="B16566" s="203">
        <v>35.75</v>
      </c>
      <c r="D16566" s="53" t="s">
        <v>24862</v>
      </c>
      <c r="E16566" s="55" t="s">
        <v>24861</v>
      </c>
      <c r="F16566" s="53" t="s">
        <v>83</v>
      </c>
    </row>
    <row r="16567" spans="1:6" x14ac:dyDescent="0.2">
      <c r="A16567" s="202" t="s">
        <v>26662</v>
      </c>
      <c r="B16567" s="203">
        <v>35.75</v>
      </c>
      <c r="D16567" s="53" t="s">
        <v>24863</v>
      </c>
      <c r="E16567" s="55" t="s">
        <v>24864</v>
      </c>
      <c r="F16567" s="53" t="s">
        <v>83</v>
      </c>
    </row>
    <row r="16568" spans="1:6" x14ac:dyDescent="0.2">
      <c r="A16568" s="202" t="s">
        <v>26663</v>
      </c>
      <c r="B16568" s="203">
        <v>23.07</v>
      </c>
      <c r="D16568" s="53" t="s">
        <v>24865</v>
      </c>
      <c r="E16568" s="55" t="s">
        <v>24864</v>
      </c>
      <c r="F16568" s="53" t="s">
        <v>83</v>
      </c>
    </row>
    <row r="16569" spans="1:6" x14ac:dyDescent="0.2">
      <c r="A16569" s="202" t="s">
        <v>26665</v>
      </c>
      <c r="B16569" s="203">
        <v>23.07</v>
      </c>
      <c r="D16569" s="53" t="s">
        <v>24866</v>
      </c>
      <c r="E16569" s="55" t="s">
        <v>24867</v>
      </c>
      <c r="F16569" s="53" t="s">
        <v>83</v>
      </c>
    </row>
    <row r="16570" spans="1:6" x14ac:dyDescent="0.2">
      <c r="A16570" s="202" t="s">
        <v>26666</v>
      </c>
      <c r="B16570" s="203">
        <v>26.5</v>
      </c>
      <c r="D16570" s="53" t="s">
        <v>24868</v>
      </c>
      <c r="E16570" s="55" t="s">
        <v>24867</v>
      </c>
      <c r="F16570" s="53" t="s">
        <v>83</v>
      </c>
    </row>
    <row r="16571" spans="1:6" x14ac:dyDescent="0.2">
      <c r="A16571" s="202" t="s">
        <v>26668</v>
      </c>
      <c r="B16571" s="203">
        <v>26.5</v>
      </c>
      <c r="D16571" s="53" t="s">
        <v>24869</v>
      </c>
      <c r="E16571" s="55" t="s">
        <v>24870</v>
      </c>
      <c r="F16571" s="53" t="s">
        <v>83</v>
      </c>
    </row>
    <row r="16572" spans="1:6" x14ac:dyDescent="0.2">
      <c r="A16572" s="202" t="s">
        <v>26669</v>
      </c>
      <c r="B16572" s="203">
        <v>27.98</v>
      </c>
      <c r="D16572" s="53" t="s">
        <v>24871</v>
      </c>
      <c r="E16572" s="55" t="s">
        <v>24870</v>
      </c>
      <c r="F16572" s="53" t="s">
        <v>83</v>
      </c>
    </row>
    <row r="16573" spans="1:6" x14ac:dyDescent="0.2">
      <c r="A16573" s="202" t="s">
        <v>26671</v>
      </c>
      <c r="B16573" s="203">
        <v>27.98</v>
      </c>
      <c r="D16573" s="53" t="s">
        <v>24872</v>
      </c>
      <c r="E16573" s="55" t="s">
        <v>24873</v>
      </c>
      <c r="F16573" s="53" t="s">
        <v>83</v>
      </c>
    </row>
    <row r="16574" spans="1:6" x14ac:dyDescent="0.2">
      <c r="A16574" s="202" t="s">
        <v>26672</v>
      </c>
      <c r="B16574" s="203">
        <v>2612.7199999999998</v>
      </c>
      <c r="D16574" s="53" t="s">
        <v>24874</v>
      </c>
      <c r="E16574" s="55" t="s">
        <v>24873</v>
      </c>
      <c r="F16574" s="53" t="s">
        <v>83</v>
      </c>
    </row>
    <row r="16575" spans="1:6" x14ac:dyDescent="0.2">
      <c r="A16575" s="202" t="s">
        <v>26674</v>
      </c>
      <c r="B16575" s="203">
        <v>2467.2399999999998</v>
      </c>
      <c r="D16575" s="53" t="s">
        <v>24875</v>
      </c>
      <c r="E16575" s="55" t="s">
        <v>24876</v>
      </c>
      <c r="F16575" s="53" t="s">
        <v>83</v>
      </c>
    </row>
    <row r="16576" spans="1:6" x14ac:dyDescent="0.2">
      <c r="A16576" s="202" t="s">
        <v>26675</v>
      </c>
      <c r="B16576" s="203">
        <v>2821.79</v>
      </c>
      <c r="D16576" s="53" t="s">
        <v>24877</v>
      </c>
      <c r="E16576" s="55" t="s">
        <v>24876</v>
      </c>
      <c r="F16576" s="53" t="s">
        <v>83</v>
      </c>
    </row>
    <row r="16577" spans="1:6" x14ac:dyDescent="0.2">
      <c r="A16577" s="202" t="s">
        <v>26677</v>
      </c>
      <c r="B16577" s="203">
        <v>2676.34</v>
      </c>
      <c r="D16577" s="53" t="s">
        <v>24878</v>
      </c>
      <c r="E16577" s="55" t="s">
        <v>24879</v>
      </c>
      <c r="F16577" s="53" t="s">
        <v>83</v>
      </c>
    </row>
    <row r="16578" spans="1:6" x14ac:dyDescent="0.2">
      <c r="A16578" s="202" t="s">
        <v>26678</v>
      </c>
      <c r="B16578" s="203">
        <v>3566.4</v>
      </c>
      <c r="D16578" s="53" t="s">
        <v>24880</v>
      </c>
      <c r="E16578" s="55" t="s">
        <v>24879</v>
      </c>
      <c r="F16578" s="53" t="s">
        <v>83</v>
      </c>
    </row>
    <row r="16579" spans="1:6" x14ac:dyDescent="0.2">
      <c r="A16579" s="202" t="s">
        <v>26680</v>
      </c>
      <c r="B16579" s="203">
        <v>3329.38</v>
      </c>
      <c r="D16579" s="53" t="s">
        <v>24881</v>
      </c>
      <c r="E16579" s="55" t="s">
        <v>24882</v>
      </c>
      <c r="F16579" s="53" t="s">
        <v>83</v>
      </c>
    </row>
    <row r="16580" spans="1:6" x14ac:dyDescent="0.2">
      <c r="A16580" s="202" t="s">
        <v>26681</v>
      </c>
      <c r="B16580" s="203">
        <v>3833.47</v>
      </c>
      <c r="D16580" s="53" t="s">
        <v>24883</v>
      </c>
      <c r="E16580" s="55" t="s">
        <v>24882</v>
      </c>
      <c r="F16580" s="53" t="s">
        <v>83</v>
      </c>
    </row>
    <row r="16581" spans="1:6" x14ac:dyDescent="0.2">
      <c r="A16581" s="202" t="s">
        <v>26683</v>
      </c>
      <c r="B16581" s="203">
        <v>3596.45</v>
      </c>
      <c r="D16581" s="53" t="s">
        <v>24884</v>
      </c>
      <c r="E16581" s="55" t="s">
        <v>24885</v>
      </c>
      <c r="F16581" s="53" t="s">
        <v>83</v>
      </c>
    </row>
    <row r="16582" spans="1:6" x14ac:dyDescent="0.2">
      <c r="A16582" s="202" t="s">
        <v>26684</v>
      </c>
      <c r="B16582" s="203">
        <v>4792.32</v>
      </c>
      <c r="D16582" s="53" t="s">
        <v>24886</v>
      </c>
      <c r="E16582" s="55" t="s">
        <v>24885</v>
      </c>
      <c r="F16582" s="53" t="s">
        <v>83</v>
      </c>
    </row>
    <row r="16583" spans="1:6" x14ac:dyDescent="0.2">
      <c r="A16583" s="202" t="s">
        <v>26686</v>
      </c>
      <c r="B16583" s="203">
        <v>4457.9799999999996</v>
      </c>
      <c r="D16583" s="53" t="s">
        <v>24887</v>
      </c>
      <c r="E16583" s="55" t="s">
        <v>24888</v>
      </c>
      <c r="F16583" s="53" t="s">
        <v>83</v>
      </c>
    </row>
    <row r="16584" spans="1:6" x14ac:dyDescent="0.2">
      <c r="A16584" s="202" t="s">
        <v>26687</v>
      </c>
      <c r="B16584" s="203">
        <v>4964.6499999999996</v>
      </c>
      <c r="D16584" s="53" t="s">
        <v>24889</v>
      </c>
      <c r="E16584" s="55" t="s">
        <v>24888</v>
      </c>
      <c r="F16584" s="53" t="s">
        <v>83</v>
      </c>
    </row>
    <row r="16585" spans="1:6" x14ac:dyDescent="0.2">
      <c r="A16585" s="202" t="s">
        <v>26689</v>
      </c>
      <c r="B16585" s="203">
        <v>4634.09</v>
      </c>
      <c r="D16585" s="53" t="s">
        <v>24890</v>
      </c>
      <c r="E16585" s="55" t="s">
        <v>24891</v>
      </c>
      <c r="F16585" s="53" t="s">
        <v>83</v>
      </c>
    </row>
    <row r="16586" spans="1:6" x14ac:dyDescent="0.2">
      <c r="A16586" s="202" t="s">
        <v>26690</v>
      </c>
      <c r="B16586" s="203">
        <v>5916.11</v>
      </c>
      <c r="D16586" s="53" t="s">
        <v>24892</v>
      </c>
      <c r="E16586" s="55" t="s">
        <v>24891</v>
      </c>
      <c r="F16586" s="53" t="s">
        <v>83</v>
      </c>
    </row>
    <row r="16587" spans="1:6" x14ac:dyDescent="0.2">
      <c r="A16587" s="202" t="s">
        <v>26692</v>
      </c>
      <c r="B16587" s="203">
        <v>5562.63</v>
      </c>
      <c r="D16587" s="53" t="s">
        <v>24893</v>
      </c>
      <c r="E16587" s="55" t="s">
        <v>24894</v>
      </c>
      <c r="F16587" s="53" t="s">
        <v>83</v>
      </c>
    </row>
    <row r="16588" spans="1:6" x14ac:dyDescent="0.2">
      <c r="A16588" s="202" t="s">
        <v>26693</v>
      </c>
      <c r="B16588" s="203">
        <v>6910.01</v>
      </c>
      <c r="D16588" s="53" t="s">
        <v>24895</v>
      </c>
      <c r="E16588" s="55" t="s">
        <v>24894</v>
      </c>
      <c r="F16588" s="53" t="s">
        <v>83</v>
      </c>
    </row>
    <row r="16589" spans="1:6" x14ac:dyDescent="0.2">
      <c r="A16589" s="202" t="s">
        <v>26695</v>
      </c>
      <c r="B16589" s="203">
        <v>6452.1</v>
      </c>
      <c r="D16589" s="53" t="s">
        <v>24896</v>
      </c>
      <c r="E16589" s="55" t="s">
        <v>24897</v>
      </c>
      <c r="F16589" s="53" t="s">
        <v>83</v>
      </c>
    </row>
    <row r="16590" spans="1:6" x14ac:dyDescent="0.2">
      <c r="A16590" s="202" t="s">
        <v>26696</v>
      </c>
      <c r="B16590" s="203">
        <v>148.4</v>
      </c>
      <c r="D16590" s="53" t="s">
        <v>24898</v>
      </c>
      <c r="E16590" s="55" t="s">
        <v>24897</v>
      </c>
      <c r="F16590" s="53" t="s">
        <v>83</v>
      </c>
    </row>
    <row r="16591" spans="1:6" x14ac:dyDescent="0.2">
      <c r="A16591" s="202" t="s">
        <v>26698</v>
      </c>
      <c r="B16591" s="203">
        <v>148.4</v>
      </c>
      <c r="D16591" s="53" t="s">
        <v>24899</v>
      </c>
      <c r="E16591" s="55" t="s">
        <v>24900</v>
      </c>
      <c r="F16591" s="53" t="s">
        <v>83</v>
      </c>
    </row>
    <row r="16592" spans="1:6" x14ac:dyDescent="0.2">
      <c r="A16592" s="202" t="s">
        <v>26699</v>
      </c>
      <c r="B16592" s="203">
        <v>207.17</v>
      </c>
      <c r="D16592" s="53" t="s">
        <v>24901</v>
      </c>
      <c r="E16592" s="55" t="s">
        <v>24900</v>
      </c>
      <c r="F16592" s="53" t="s">
        <v>83</v>
      </c>
    </row>
    <row r="16593" spans="1:6" x14ac:dyDescent="0.2">
      <c r="A16593" s="202" t="s">
        <v>26701</v>
      </c>
      <c r="B16593" s="203">
        <v>207.17</v>
      </c>
      <c r="D16593" s="53" t="s">
        <v>24902</v>
      </c>
      <c r="E16593" s="55" t="s">
        <v>24903</v>
      </c>
      <c r="F16593" s="53" t="s">
        <v>83</v>
      </c>
    </row>
    <row r="16594" spans="1:6" x14ac:dyDescent="0.2">
      <c r="A16594" s="202" t="s">
        <v>26702</v>
      </c>
      <c r="B16594" s="203">
        <v>288.22000000000003</v>
      </c>
      <c r="D16594" s="53" t="s">
        <v>24904</v>
      </c>
      <c r="E16594" s="55" t="s">
        <v>24903</v>
      </c>
      <c r="F16594" s="53" t="s">
        <v>83</v>
      </c>
    </row>
    <row r="16595" spans="1:6" x14ac:dyDescent="0.2">
      <c r="A16595" s="202" t="s">
        <v>26704</v>
      </c>
      <c r="B16595" s="203">
        <v>288.22000000000003</v>
      </c>
      <c r="D16595" s="53" t="s">
        <v>24905</v>
      </c>
      <c r="E16595" s="55" t="s">
        <v>24906</v>
      </c>
      <c r="F16595" s="53" t="s">
        <v>83</v>
      </c>
    </row>
    <row r="16596" spans="1:6" x14ac:dyDescent="0.2">
      <c r="A16596" s="202" t="s">
        <v>26705</v>
      </c>
      <c r="B16596" s="203">
        <v>436.83</v>
      </c>
      <c r="D16596" s="53" t="s">
        <v>24907</v>
      </c>
      <c r="E16596" s="55" t="s">
        <v>24906</v>
      </c>
      <c r="F16596" s="53" t="s">
        <v>83</v>
      </c>
    </row>
    <row r="16597" spans="1:6" x14ac:dyDescent="0.2">
      <c r="A16597" s="202" t="s">
        <v>26707</v>
      </c>
      <c r="B16597" s="203">
        <v>436.83</v>
      </c>
      <c r="D16597" s="53" t="s">
        <v>24908</v>
      </c>
      <c r="E16597" s="55" t="s">
        <v>24909</v>
      </c>
      <c r="F16597" s="53" t="s">
        <v>83</v>
      </c>
    </row>
    <row r="16598" spans="1:6" x14ac:dyDescent="0.2">
      <c r="A16598" s="202" t="s">
        <v>26708</v>
      </c>
      <c r="B16598" s="203">
        <v>139.13999999999999</v>
      </c>
      <c r="D16598" s="53" t="s">
        <v>24910</v>
      </c>
      <c r="E16598" s="55" t="s">
        <v>24909</v>
      </c>
      <c r="F16598" s="53" t="s">
        <v>83</v>
      </c>
    </row>
    <row r="16599" spans="1:6" x14ac:dyDescent="0.2">
      <c r="A16599" s="202" t="s">
        <v>26710</v>
      </c>
      <c r="B16599" s="203">
        <v>139.13999999999999</v>
      </c>
      <c r="D16599" s="53" t="s">
        <v>24911</v>
      </c>
      <c r="E16599" s="55" t="s">
        <v>24912</v>
      </c>
      <c r="F16599" s="53" t="s">
        <v>83</v>
      </c>
    </row>
    <row r="16600" spans="1:6" x14ac:dyDescent="0.2">
      <c r="A16600" s="202" t="s">
        <v>26711</v>
      </c>
      <c r="B16600" s="203">
        <v>193.21</v>
      </c>
      <c r="D16600" s="53" t="s">
        <v>24913</v>
      </c>
      <c r="E16600" s="55" t="s">
        <v>24912</v>
      </c>
      <c r="F16600" s="53" t="s">
        <v>83</v>
      </c>
    </row>
    <row r="16601" spans="1:6" x14ac:dyDescent="0.2">
      <c r="A16601" s="202" t="s">
        <v>26713</v>
      </c>
      <c r="B16601" s="203">
        <v>193.21</v>
      </c>
      <c r="D16601" s="53" t="s">
        <v>24914</v>
      </c>
      <c r="E16601" s="55" t="s">
        <v>24915</v>
      </c>
      <c r="F16601" s="53" t="s">
        <v>83</v>
      </c>
    </row>
    <row r="16602" spans="1:6" x14ac:dyDescent="0.2">
      <c r="A16602" s="202" t="s">
        <v>26714</v>
      </c>
      <c r="B16602" s="203">
        <v>136.31</v>
      </c>
      <c r="D16602" s="53" t="s">
        <v>24916</v>
      </c>
      <c r="E16602" s="55" t="s">
        <v>24915</v>
      </c>
      <c r="F16602" s="53" t="s">
        <v>83</v>
      </c>
    </row>
    <row r="16603" spans="1:6" x14ac:dyDescent="0.2">
      <c r="A16603" s="202" t="s">
        <v>26716</v>
      </c>
      <c r="B16603" s="203">
        <v>136.31</v>
      </c>
      <c r="D16603" s="53" t="s">
        <v>24917</v>
      </c>
      <c r="E16603" s="55" t="s">
        <v>24918</v>
      </c>
      <c r="F16603" s="53" t="s">
        <v>83</v>
      </c>
    </row>
    <row r="16604" spans="1:6" x14ac:dyDescent="0.2">
      <c r="A16604" s="202" t="s">
        <v>26717</v>
      </c>
      <c r="B16604" s="203">
        <v>107.02</v>
      </c>
      <c r="D16604" s="53" t="s">
        <v>24919</v>
      </c>
      <c r="E16604" s="55" t="s">
        <v>24918</v>
      </c>
      <c r="F16604" s="53" t="s">
        <v>83</v>
      </c>
    </row>
    <row r="16605" spans="1:6" x14ac:dyDescent="0.2">
      <c r="A16605" s="202" t="s">
        <v>26719</v>
      </c>
      <c r="B16605" s="203">
        <v>107.02</v>
      </c>
      <c r="D16605" s="53" t="s">
        <v>24920</v>
      </c>
      <c r="E16605" s="55" t="s">
        <v>24921</v>
      </c>
      <c r="F16605" s="53" t="s">
        <v>83</v>
      </c>
    </row>
    <row r="16606" spans="1:6" x14ac:dyDescent="0.2">
      <c r="A16606" s="202" t="s">
        <v>26813</v>
      </c>
      <c r="B16606" s="203">
        <v>1046.58</v>
      </c>
      <c r="D16606" s="53" t="s">
        <v>24922</v>
      </c>
      <c r="E16606" s="55" t="s">
        <v>24921</v>
      </c>
      <c r="F16606" s="53" t="s">
        <v>83</v>
      </c>
    </row>
    <row r="16607" spans="1:6" x14ac:dyDescent="0.2">
      <c r="A16607" s="202" t="s">
        <v>26815</v>
      </c>
      <c r="B16607" s="203">
        <v>1046.58</v>
      </c>
      <c r="D16607" s="53" t="s">
        <v>24923</v>
      </c>
      <c r="E16607" s="55" t="s">
        <v>24924</v>
      </c>
      <c r="F16607" s="53" t="s">
        <v>83</v>
      </c>
    </row>
    <row r="16608" spans="1:6" x14ac:dyDescent="0.2">
      <c r="A16608" s="202" t="s">
        <v>26816</v>
      </c>
      <c r="B16608" s="203">
        <v>1102.9000000000001</v>
      </c>
      <c r="D16608" s="53" t="s">
        <v>24925</v>
      </c>
      <c r="E16608" s="55" t="s">
        <v>24924</v>
      </c>
      <c r="F16608" s="53" t="s">
        <v>83</v>
      </c>
    </row>
    <row r="16609" spans="1:6" x14ac:dyDescent="0.2">
      <c r="A16609" s="202" t="s">
        <v>26818</v>
      </c>
      <c r="B16609" s="203">
        <v>1102.9000000000001</v>
      </c>
      <c r="D16609" s="53" t="s">
        <v>24926</v>
      </c>
      <c r="E16609" s="55" t="s">
        <v>24927</v>
      </c>
      <c r="F16609" s="53" t="s">
        <v>83</v>
      </c>
    </row>
    <row r="16610" spans="1:6" x14ac:dyDescent="0.2">
      <c r="A16610" s="202" t="s">
        <v>26819</v>
      </c>
      <c r="B16610" s="203">
        <v>2591.19</v>
      </c>
      <c r="D16610" s="53" t="s">
        <v>24928</v>
      </c>
      <c r="E16610" s="55" t="s">
        <v>24927</v>
      </c>
      <c r="F16610" s="53" t="s">
        <v>83</v>
      </c>
    </row>
    <row r="16611" spans="1:6" x14ac:dyDescent="0.2">
      <c r="A16611" s="202" t="s">
        <v>26821</v>
      </c>
      <c r="B16611" s="203">
        <v>2591.19</v>
      </c>
      <c r="D16611" s="53" t="s">
        <v>24929</v>
      </c>
      <c r="E16611" s="55" t="s">
        <v>24930</v>
      </c>
      <c r="F16611" s="53" t="s">
        <v>83</v>
      </c>
    </row>
    <row r="16612" spans="1:6" x14ac:dyDescent="0.2">
      <c r="A16612" s="202" t="s">
        <v>26822</v>
      </c>
      <c r="B16612" s="203">
        <v>2845.86</v>
      </c>
      <c r="D16612" s="53" t="s">
        <v>24931</v>
      </c>
      <c r="E16612" s="55" t="s">
        <v>24930</v>
      </c>
      <c r="F16612" s="53" t="s">
        <v>83</v>
      </c>
    </row>
    <row r="16613" spans="1:6" x14ac:dyDescent="0.2">
      <c r="A16613" s="202" t="s">
        <v>26824</v>
      </c>
      <c r="B16613" s="203">
        <v>2845.86</v>
      </c>
      <c r="D16613" s="53" t="s">
        <v>24932</v>
      </c>
      <c r="E16613" s="55" t="s">
        <v>24933</v>
      </c>
      <c r="F16613" s="53" t="s">
        <v>83</v>
      </c>
    </row>
    <row r="16614" spans="1:6" x14ac:dyDescent="0.2">
      <c r="A16614" s="202" t="s">
        <v>26825</v>
      </c>
      <c r="B16614" s="203">
        <v>3921.83</v>
      </c>
      <c r="D16614" s="53" t="s">
        <v>24934</v>
      </c>
      <c r="E16614" s="55" t="s">
        <v>24933</v>
      </c>
      <c r="F16614" s="53" t="s">
        <v>83</v>
      </c>
    </row>
    <row r="16615" spans="1:6" x14ac:dyDescent="0.2">
      <c r="A16615" s="202" t="s">
        <v>26827</v>
      </c>
      <c r="B16615" s="203">
        <v>3921.83</v>
      </c>
      <c r="D16615" s="53" t="s">
        <v>24935</v>
      </c>
      <c r="E16615" s="55" t="s">
        <v>24936</v>
      </c>
      <c r="F16615" s="53" t="s">
        <v>83</v>
      </c>
    </row>
    <row r="16616" spans="1:6" x14ac:dyDescent="0.2">
      <c r="A16616" s="202" t="s">
        <v>26828</v>
      </c>
      <c r="B16616" s="203">
        <v>4623.7299999999996</v>
      </c>
      <c r="D16616" s="53" t="s">
        <v>24937</v>
      </c>
      <c r="E16616" s="55" t="s">
        <v>24936</v>
      </c>
      <c r="F16616" s="53" t="s">
        <v>83</v>
      </c>
    </row>
    <row r="16617" spans="1:6" x14ac:dyDescent="0.2">
      <c r="A16617" s="202" t="s">
        <v>26830</v>
      </c>
      <c r="B16617" s="203">
        <v>4623.7299999999996</v>
      </c>
      <c r="D16617" s="53" t="s">
        <v>24938</v>
      </c>
      <c r="E16617" s="55" t="s">
        <v>24939</v>
      </c>
      <c r="F16617" s="53" t="s">
        <v>83</v>
      </c>
    </row>
    <row r="16618" spans="1:6" x14ac:dyDescent="0.2">
      <c r="A16618" s="202" t="s">
        <v>26831</v>
      </c>
      <c r="B16618" s="203">
        <v>6276.49</v>
      </c>
      <c r="D16618" s="53" t="s">
        <v>24940</v>
      </c>
      <c r="E16618" s="55" t="s">
        <v>24939</v>
      </c>
      <c r="F16618" s="53" t="s">
        <v>83</v>
      </c>
    </row>
    <row r="16619" spans="1:6" x14ac:dyDescent="0.2">
      <c r="A16619" s="202" t="s">
        <v>26833</v>
      </c>
      <c r="B16619" s="203">
        <v>6276.49</v>
      </c>
      <c r="D16619" s="53" t="s">
        <v>24941</v>
      </c>
      <c r="E16619" s="55" t="s">
        <v>24942</v>
      </c>
      <c r="F16619" s="53" t="s">
        <v>83</v>
      </c>
    </row>
    <row r="16620" spans="1:6" x14ac:dyDescent="0.2">
      <c r="A16620" s="202" t="s">
        <v>26834</v>
      </c>
      <c r="B16620" s="203">
        <v>952.75</v>
      </c>
      <c r="D16620" s="53" t="s">
        <v>24943</v>
      </c>
      <c r="E16620" s="55" t="s">
        <v>24942</v>
      </c>
      <c r="F16620" s="53" t="s">
        <v>83</v>
      </c>
    </row>
    <row r="16621" spans="1:6" x14ac:dyDescent="0.2">
      <c r="A16621" s="202" t="s">
        <v>26836</v>
      </c>
      <c r="B16621" s="203">
        <v>952.75</v>
      </c>
      <c r="D16621" s="53" t="s">
        <v>24944</v>
      </c>
      <c r="E16621" s="55" t="s">
        <v>24945</v>
      </c>
      <c r="F16621" s="53" t="s">
        <v>83</v>
      </c>
    </row>
    <row r="16622" spans="1:6" x14ac:dyDescent="0.2">
      <c r="A16622" s="202" t="s">
        <v>26837</v>
      </c>
      <c r="B16622" s="203">
        <v>1342.35</v>
      </c>
      <c r="D16622" s="53" t="s">
        <v>24946</v>
      </c>
      <c r="E16622" s="55" t="s">
        <v>24945</v>
      </c>
      <c r="F16622" s="53" t="s">
        <v>83</v>
      </c>
    </row>
    <row r="16623" spans="1:6" x14ac:dyDescent="0.2">
      <c r="A16623" s="202" t="s">
        <v>26839</v>
      </c>
      <c r="B16623" s="203">
        <v>1342.35</v>
      </c>
      <c r="D16623" s="53" t="s">
        <v>24947</v>
      </c>
      <c r="E16623" s="55" t="s">
        <v>24948</v>
      </c>
      <c r="F16623" s="53" t="s">
        <v>83</v>
      </c>
    </row>
    <row r="16624" spans="1:6" x14ac:dyDescent="0.2">
      <c r="A16624" s="202" t="s">
        <v>26840</v>
      </c>
      <c r="B16624" s="203">
        <v>1398.67</v>
      </c>
      <c r="D16624" s="53" t="s">
        <v>24949</v>
      </c>
      <c r="E16624" s="55" t="s">
        <v>24948</v>
      </c>
      <c r="F16624" s="53" t="s">
        <v>83</v>
      </c>
    </row>
    <row r="16625" spans="1:6" x14ac:dyDescent="0.2">
      <c r="A16625" s="202" t="s">
        <v>26842</v>
      </c>
      <c r="B16625" s="203">
        <v>1398.67</v>
      </c>
      <c r="D16625" s="53" t="s">
        <v>24950</v>
      </c>
      <c r="E16625" s="55" t="s">
        <v>24951</v>
      </c>
      <c r="F16625" s="53" t="s">
        <v>83</v>
      </c>
    </row>
    <row r="16626" spans="1:6" x14ac:dyDescent="0.2">
      <c r="A16626" s="202" t="s">
        <v>26843</v>
      </c>
      <c r="B16626" s="203">
        <v>2947.75</v>
      </c>
      <c r="D16626" s="53" t="s">
        <v>24952</v>
      </c>
      <c r="E16626" s="55" t="s">
        <v>24951</v>
      </c>
      <c r="F16626" s="53" t="s">
        <v>83</v>
      </c>
    </row>
    <row r="16627" spans="1:6" x14ac:dyDescent="0.2">
      <c r="A16627" s="202" t="s">
        <v>26845</v>
      </c>
      <c r="B16627" s="203">
        <v>2947.75</v>
      </c>
      <c r="D16627" s="53" t="s">
        <v>24953</v>
      </c>
      <c r="E16627" s="55" t="s">
        <v>24954</v>
      </c>
      <c r="F16627" s="53" t="s">
        <v>83</v>
      </c>
    </row>
    <row r="16628" spans="1:6" x14ac:dyDescent="0.2">
      <c r="A16628" s="202" t="s">
        <v>26846</v>
      </c>
      <c r="B16628" s="203">
        <v>3186.31</v>
      </c>
      <c r="D16628" s="53" t="s">
        <v>24955</v>
      </c>
      <c r="E16628" s="55" t="s">
        <v>24954</v>
      </c>
      <c r="F16628" s="53" t="s">
        <v>83</v>
      </c>
    </row>
    <row r="16629" spans="1:6" x14ac:dyDescent="0.2">
      <c r="A16629" s="202" t="s">
        <v>26848</v>
      </c>
      <c r="B16629" s="203">
        <v>3186.31</v>
      </c>
      <c r="D16629" s="53" t="s">
        <v>24956</v>
      </c>
      <c r="E16629" s="55" t="s">
        <v>24957</v>
      </c>
      <c r="F16629" s="53" t="s">
        <v>83</v>
      </c>
    </row>
    <row r="16630" spans="1:6" x14ac:dyDescent="0.2">
      <c r="A16630" s="202" t="s">
        <v>26849</v>
      </c>
      <c r="B16630" s="203">
        <v>4509.46</v>
      </c>
      <c r="D16630" s="53" t="s">
        <v>24958</v>
      </c>
      <c r="E16630" s="55" t="s">
        <v>24957</v>
      </c>
      <c r="F16630" s="53" t="s">
        <v>83</v>
      </c>
    </row>
    <row r="16631" spans="1:6" x14ac:dyDescent="0.2">
      <c r="A16631" s="202" t="s">
        <v>26851</v>
      </c>
      <c r="B16631" s="203">
        <v>4509.46</v>
      </c>
      <c r="D16631" s="53" t="s">
        <v>24959</v>
      </c>
      <c r="E16631" s="55" t="s">
        <v>24960</v>
      </c>
      <c r="F16631" s="53" t="s">
        <v>83</v>
      </c>
    </row>
    <row r="16632" spans="1:6" x14ac:dyDescent="0.2">
      <c r="A16632" s="202" t="s">
        <v>26852</v>
      </c>
      <c r="B16632" s="203">
        <v>4960.01</v>
      </c>
      <c r="D16632" s="53" t="s">
        <v>24961</v>
      </c>
      <c r="E16632" s="55" t="s">
        <v>24960</v>
      </c>
      <c r="F16632" s="53" t="s">
        <v>83</v>
      </c>
    </row>
    <row r="16633" spans="1:6" x14ac:dyDescent="0.2">
      <c r="A16633" s="202" t="s">
        <v>26854</v>
      </c>
      <c r="B16633" s="203">
        <v>4960.01</v>
      </c>
      <c r="D16633" s="53" t="s">
        <v>24962</v>
      </c>
      <c r="E16633" s="55" t="s">
        <v>24963</v>
      </c>
      <c r="F16633" s="53" t="s">
        <v>83</v>
      </c>
    </row>
    <row r="16634" spans="1:6" x14ac:dyDescent="0.2">
      <c r="A16634" s="202" t="s">
        <v>26855</v>
      </c>
      <c r="B16634" s="203">
        <v>6627.87</v>
      </c>
      <c r="D16634" s="53" t="s">
        <v>24964</v>
      </c>
      <c r="E16634" s="55" t="s">
        <v>24963</v>
      </c>
      <c r="F16634" s="53" t="s">
        <v>83</v>
      </c>
    </row>
    <row r="16635" spans="1:6" x14ac:dyDescent="0.2">
      <c r="A16635" s="202" t="s">
        <v>26857</v>
      </c>
      <c r="B16635" s="203">
        <v>6627.87</v>
      </c>
      <c r="D16635" s="53" t="s">
        <v>24965</v>
      </c>
      <c r="E16635" s="55" t="s">
        <v>24966</v>
      </c>
      <c r="F16635" s="53" t="s">
        <v>83</v>
      </c>
    </row>
    <row r="16636" spans="1:6" x14ac:dyDescent="0.2">
      <c r="A16636" s="202" t="s">
        <v>26858</v>
      </c>
      <c r="B16636" s="203">
        <v>1266.3599999999999</v>
      </c>
      <c r="D16636" s="53" t="s">
        <v>24967</v>
      </c>
      <c r="E16636" s="55" t="s">
        <v>24966</v>
      </c>
      <c r="F16636" s="53" t="s">
        <v>83</v>
      </c>
    </row>
    <row r="16637" spans="1:6" x14ac:dyDescent="0.2">
      <c r="A16637" s="202" t="s">
        <v>26860</v>
      </c>
      <c r="B16637" s="203">
        <v>1266.3599999999999</v>
      </c>
      <c r="D16637" s="53" t="s">
        <v>24968</v>
      </c>
      <c r="E16637" s="55" t="s">
        <v>24969</v>
      </c>
      <c r="F16637" s="53" t="s">
        <v>83</v>
      </c>
    </row>
    <row r="16638" spans="1:6" x14ac:dyDescent="0.2">
      <c r="A16638" s="202" t="s">
        <v>26861</v>
      </c>
      <c r="B16638" s="203">
        <v>218.76</v>
      </c>
      <c r="D16638" s="53" t="s">
        <v>24970</v>
      </c>
      <c r="E16638" s="55" t="s">
        <v>24969</v>
      </c>
      <c r="F16638" s="53" t="s">
        <v>83</v>
      </c>
    </row>
    <row r="16639" spans="1:6" x14ac:dyDescent="0.2">
      <c r="A16639" s="202" t="s">
        <v>26863</v>
      </c>
      <c r="B16639" s="203">
        <v>210.37</v>
      </c>
      <c r="D16639" s="53" t="s">
        <v>24971</v>
      </c>
      <c r="E16639" s="55" t="s">
        <v>24972</v>
      </c>
      <c r="F16639" s="53" t="s">
        <v>83</v>
      </c>
    </row>
    <row r="16640" spans="1:6" x14ac:dyDescent="0.2">
      <c r="A16640" s="202" t="s">
        <v>26864</v>
      </c>
      <c r="B16640" s="203">
        <v>289.45999999999998</v>
      </c>
      <c r="D16640" s="53" t="s">
        <v>24973</v>
      </c>
      <c r="E16640" s="55" t="s">
        <v>24972</v>
      </c>
      <c r="F16640" s="53" t="s">
        <v>83</v>
      </c>
    </row>
    <row r="16641" spans="1:6" x14ac:dyDescent="0.2">
      <c r="A16641" s="202" t="s">
        <v>26866</v>
      </c>
      <c r="B16641" s="203">
        <v>279.87</v>
      </c>
      <c r="D16641" s="53" t="s">
        <v>24974</v>
      </c>
      <c r="E16641" s="55" t="s">
        <v>24975</v>
      </c>
      <c r="F16641" s="53" t="s">
        <v>83</v>
      </c>
    </row>
    <row r="16642" spans="1:6" x14ac:dyDescent="0.2">
      <c r="A16642" s="202" t="s">
        <v>26867</v>
      </c>
      <c r="B16642" s="203">
        <v>383.56</v>
      </c>
      <c r="D16642" s="53" t="s">
        <v>24976</v>
      </c>
      <c r="E16642" s="55" t="s">
        <v>24975</v>
      </c>
      <c r="F16642" s="53" t="s">
        <v>83</v>
      </c>
    </row>
    <row r="16643" spans="1:6" x14ac:dyDescent="0.2">
      <c r="A16643" s="202" t="s">
        <v>26869</v>
      </c>
      <c r="B16643" s="203">
        <v>372.77</v>
      </c>
      <c r="D16643" s="53" t="s">
        <v>24977</v>
      </c>
      <c r="E16643" s="55" t="s">
        <v>24978</v>
      </c>
      <c r="F16643" s="53" t="s">
        <v>83</v>
      </c>
    </row>
    <row r="16644" spans="1:6" x14ac:dyDescent="0.2">
      <c r="A16644" s="202" t="s">
        <v>26903</v>
      </c>
      <c r="B16644" s="203">
        <v>44.95</v>
      </c>
      <c r="D16644" s="53" t="s">
        <v>24979</v>
      </c>
      <c r="E16644" s="55" t="s">
        <v>24978</v>
      </c>
      <c r="F16644" s="53" t="s">
        <v>83</v>
      </c>
    </row>
    <row r="16645" spans="1:6" x14ac:dyDescent="0.2">
      <c r="A16645" s="202" t="s">
        <v>26905</v>
      </c>
      <c r="B16645" s="203">
        <v>38.96</v>
      </c>
      <c r="D16645" s="53" t="s">
        <v>24980</v>
      </c>
      <c r="E16645" s="55" t="s">
        <v>24981</v>
      </c>
      <c r="F16645" s="53" t="s">
        <v>83</v>
      </c>
    </row>
    <row r="16646" spans="1:6" x14ac:dyDescent="0.2">
      <c r="A16646" s="202" t="s">
        <v>26906</v>
      </c>
      <c r="B16646" s="203">
        <v>48.1</v>
      </c>
      <c r="D16646" s="53" t="s">
        <v>24982</v>
      </c>
      <c r="E16646" s="55" t="s">
        <v>24981</v>
      </c>
      <c r="F16646" s="53" t="s">
        <v>83</v>
      </c>
    </row>
    <row r="16647" spans="1:6" x14ac:dyDescent="0.2">
      <c r="A16647" s="202" t="s">
        <v>26908</v>
      </c>
      <c r="B16647" s="203">
        <v>41.69</v>
      </c>
      <c r="D16647" s="53" t="s">
        <v>24983</v>
      </c>
      <c r="E16647" s="55" t="s">
        <v>24984</v>
      </c>
      <c r="F16647" s="53" t="s">
        <v>83</v>
      </c>
    </row>
    <row r="16648" spans="1:6" x14ac:dyDescent="0.2">
      <c r="A16648" s="202" t="s">
        <v>26909</v>
      </c>
      <c r="B16648" s="203">
        <v>58.89</v>
      </c>
      <c r="D16648" s="53" t="s">
        <v>24985</v>
      </c>
      <c r="E16648" s="55" t="s">
        <v>24984</v>
      </c>
      <c r="F16648" s="53" t="s">
        <v>83</v>
      </c>
    </row>
    <row r="16649" spans="1:6" x14ac:dyDescent="0.2">
      <c r="A16649" s="202" t="s">
        <v>26911</v>
      </c>
      <c r="B16649" s="203">
        <v>51.04</v>
      </c>
      <c r="D16649" s="53" t="s">
        <v>24986</v>
      </c>
      <c r="E16649" s="55" t="s">
        <v>24987</v>
      </c>
      <c r="F16649" s="53" t="s">
        <v>83</v>
      </c>
    </row>
    <row r="16650" spans="1:6" x14ac:dyDescent="0.2">
      <c r="A16650" s="202" t="s">
        <v>26912</v>
      </c>
      <c r="B16650" s="203">
        <v>80.92</v>
      </c>
      <c r="D16650" s="53" t="s">
        <v>24988</v>
      </c>
      <c r="E16650" s="55" t="s">
        <v>24987</v>
      </c>
      <c r="F16650" s="53" t="s">
        <v>83</v>
      </c>
    </row>
    <row r="16651" spans="1:6" x14ac:dyDescent="0.2">
      <c r="A16651" s="202" t="s">
        <v>26914</v>
      </c>
      <c r="B16651" s="203">
        <v>70.13</v>
      </c>
      <c r="D16651" s="53" t="s">
        <v>24989</v>
      </c>
      <c r="E16651" s="55" t="s">
        <v>24990</v>
      </c>
      <c r="F16651" s="53" t="s">
        <v>83</v>
      </c>
    </row>
    <row r="16652" spans="1:6" x14ac:dyDescent="0.2">
      <c r="A16652" s="202" t="s">
        <v>26915</v>
      </c>
      <c r="B16652" s="203">
        <v>123.63</v>
      </c>
      <c r="D16652" s="53" t="s">
        <v>24991</v>
      </c>
      <c r="E16652" s="55" t="s">
        <v>24990</v>
      </c>
      <c r="F16652" s="53" t="s">
        <v>83</v>
      </c>
    </row>
    <row r="16653" spans="1:6" x14ac:dyDescent="0.2">
      <c r="A16653" s="202" t="s">
        <v>26917</v>
      </c>
      <c r="B16653" s="203">
        <v>107.15</v>
      </c>
      <c r="D16653" s="53" t="s">
        <v>24992</v>
      </c>
      <c r="E16653" s="55" t="s">
        <v>24993</v>
      </c>
      <c r="F16653" s="53" t="s">
        <v>83</v>
      </c>
    </row>
    <row r="16654" spans="1:6" x14ac:dyDescent="0.2">
      <c r="A16654" s="202" t="s">
        <v>26918</v>
      </c>
      <c r="B16654" s="203">
        <v>167.24</v>
      </c>
      <c r="D16654" s="53" t="s">
        <v>24994</v>
      </c>
      <c r="E16654" s="55" t="s">
        <v>24993</v>
      </c>
      <c r="F16654" s="53" t="s">
        <v>83</v>
      </c>
    </row>
    <row r="16655" spans="1:6" x14ac:dyDescent="0.2">
      <c r="A16655" s="202" t="s">
        <v>26920</v>
      </c>
      <c r="B16655" s="203">
        <v>144.94</v>
      </c>
      <c r="D16655" s="53" t="s">
        <v>24995</v>
      </c>
      <c r="E16655" s="55" t="s">
        <v>24996</v>
      </c>
      <c r="F16655" s="53" t="s">
        <v>83</v>
      </c>
    </row>
    <row r="16656" spans="1:6" x14ac:dyDescent="0.2">
      <c r="A16656" s="202" t="s">
        <v>26921</v>
      </c>
      <c r="B16656" s="203">
        <v>17.98</v>
      </c>
      <c r="D16656" s="53" t="s">
        <v>24997</v>
      </c>
      <c r="E16656" s="55" t="s">
        <v>24996</v>
      </c>
      <c r="F16656" s="53" t="s">
        <v>83</v>
      </c>
    </row>
    <row r="16657" spans="1:6" x14ac:dyDescent="0.2">
      <c r="A16657" s="202" t="s">
        <v>26923</v>
      </c>
      <c r="B16657" s="203">
        <v>15.58</v>
      </c>
      <c r="D16657" s="53" t="s">
        <v>24998</v>
      </c>
      <c r="E16657" s="55" t="s">
        <v>24999</v>
      </c>
      <c r="F16657" s="53" t="s">
        <v>83</v>
      </c>
    </row>
    <row r="16658" spans="1:6" x14ac:dyDescent="0.2">
      <c r="A16658" s="202" t="s">
        <v>26924</v>
      </c>
      <c r="B16658" s="203">
        <v>21.58</v>
      </c>
      <c r="D16658" s="53" t="s">
        <v>25000</v>
      </c>
      <c r="E16658" s="55" t="s">
        <v>24999</v>
      </c>
      <c r="F16658" s="53" t="s">
        <v>83</v>
      </c>
    </row>
    <row r="16659" spans="1:6" x14ac:dyDescent="0.2">
      <c r="A16659" s="202" t="s">
        <v>26926</v>
      </c>
      <c r="B16659" s="203">
        <v>18.7</v>
      </c>
      <c r="D16659" s="53" t="s">
        <v>25001</v>
      </c>
      <c r="E16659" s="55" t="s">
        <v>25002</v>
      </c>
      <c r="F16659" s="53" t="s">
        <v>83</v>
      </c>
    </row>
    <row r="16660" spans="1:6" x14ac:dyDescent="0.2">
      <c r="A16660" s="202" t="s">
        <v>26927</v>
      </c>
      <c r="B16660" s="203">
        <v>14.38</v>
      </c>
      <c r="D16660" s="53" t="s">
        <v>25003</v>
      </c>
      <c r="E16660" s="55" t="s">
        <v>25002</v>
      </c>
      <c r="F16660" s="53" t="s">
        <v>83</v>
      </c>
    </row>
    <row r="16661" spans="1:6" x14ac:dyDescent="0.2">
      <c r="A16661" s="202" t="s">
        <v>26929</v>
      </c>
      <c r="B16661" s="203">
        <v>12.46</v>
      </c>
      <c r="D16661" s="53" t="s">
        <v>25004</v>
      </c>
      <c r="E16661" s="55" t="s">
        <v>25005</v>
      </c>
      <c r="F16661" s="53" t="s">
        <v>83</v>
      </c>
    </row>
    <row r="16662" spans="1:6" x14ac:dyDescent="0.2">
      <c r="A16662" s="202" t="s">
        <v>26930</v>
      </c>
      <c r="B16662" s="203">
        <v>23.37</v>
      </c>
      <c r="D16662" s="53" t="s">
        <v>25006</v>
      </c>
      <c r="E16662" s="55" t="s">
        <v>25005</v>
      </c>
      <c r="F16662" s="53" t="s">
        <v>83</v>
      </c>
    </row>
    <row r="16663" spans="1:6" x14ac:dyDescent="0.2">
      <c r="A16663" s="202" t="s">
        <v>26932</v>
      </c>
      <c r="B16663" s="203">
        <v>20.260000000000002</v>
      </c>
      <c r="D16663" s="53" t="s">
        <v>25007</v>
      </c>
      <c r="E16663" s="55" t="s">
        <v>25008</v>
      </c>
      <c r="F16663" s="53" t="s">
        <v>83</v>
      </c>
    </row>
    <row r="16664" spans="1:6" x14ac:dyDescent="0.2">
      <c r="A16664" s="202" t="s">
        <v>26933</v>
      </c>
      <c r="B16664" s="203">
        <v>16.18</v>
      </c>
      <c r="D16664" s="53" t="s">
        <v>25009</v>
      </c>
      <c r="E16664" s="55" t="s">
        <v>25008</v>
      </c>
      <c r="F16664" s="53" t="s">
        <v>83</v>
      </c>
    </row>
    <row r="16665" spans="1:6" x14ac:dyDescent="0.2">
      <c r="A16665" s="202" t="s">
        <v>26935</v>
      </c>
      <c r="B16665" s="203">
        <v>14.02</v>
      </c>
      <c r="D16665" s="53" t="s">
        <v>25010</v>
      </c>
      <c r="E16665" s="55" t="s">
        <v>25011</v>
      </c>
      <c r="F16665" s="53" t="s">
        <v>83</v>
      </c>
    </row>
    <row r="16666" spans="1:6" x14ac:dyDescent="0.2">
      <c r="A16666" s="202" t="s">
        <v>26936</v>
      </c>
      <c r="B16666" s="203">
        <v>25.17</v>
      </c>
      <c r="D16666" s="53" t="s">
        <v>25012</v>
      </c>
      <c r="E16666" s="55" t="s">
        <v>25011</v>
      </c>
      <c r="F16666" s="53" t="s">
        <v>83</v>
      </c>
    </row>
    <row r="16667" spans="1:6" x14ac:dyDescent="0.2">
      <c r="A16667" s="202" t="s">
        <v>26938</v>
      </c>
      <c r="B16667" s="203">
        <v>21.82</v>
      </c>
      <c r="D16667" s="53" t="s">
        <v>25013</v>
      </c>
      <c r="E16667" s="55" t="s">
        <v>25014</v>
      </c>
      <c r="F16667" s="53" t="s">
        <v>83</v>
      </c>
    </row>
    <row r="16668" spans="1:6" x14ac:dyDescent="0.2">
      <c r="A16668" s="202" t="s">
        <v>26939</v>
      </c>
      <c r="B16668" s="203">
        <v>18.43</v>
      </c>
      <c r="D16668" s="53" t="s">
        <v>25015</v>
      </c>
      <c r="E16668" s="55" t="s">
        <v>25014</v>
      </c>
      <c r="F16668" s="53" t="s">
        <v>83</v>
      </c>
    </row>
    <row r="16669" spans="1:6" x14ac:dyDescent="0.2">
      <c r="A16669" s="202" t="s">
        <v>26941</v>
      </c>
      <c r="B16669" s="203">
        <v>15.97</v>
      </c>
      <c r="D16669" s="53" t="s">
        <v>25016</v>
      </c>
      <c r="E16669" s="55" t="s">
        <v>25017</v>
      </c>
      <c r="F16669" s="53" t="s">
        <v>83</v>
      </c>
    </row>
    <row r="16670" spans="1:6" x14ac:dyDescent="0.2">
      <c r="A16670" s="202" t="s">
        <v>26942</v>
      </c>
      <c r="B16670" s="203">
        <v>27.42</v>
      </c>
      <c r="D16670" s="53" t="s">
        <v>25018</v>
      </c>
      <c r="E16670" s="55" t="s">
        <v>25017</v>
      </c>
      <c r="F16670" s="53" t="s">
        <v>83</v>
      </c>
    </row>
    <row r="16671" spans="1:6" x14ac:dyDescent="0.2">
      <c r="A16671" s="202" t="s">
        <v>26944</v>
      </c>
      <c r="B16671" s="203">
        <v>23.76</v>
      </c>
      <c r="D16671" s="53" t="s">
        <v>25019</v>
      </c>
      <c r="E16671" s="55" t="s">
        <v>25020</v>
      </c>
      <c r="F16671" s="53" t="s">
        <v>83</v>
      </c>
    </row>
    <row r="16672" spans="1:6" x14ac:dyDescent="0.2">
      <c r="A16672" s="202" t="s">
        <v>26945</v>
      </c>
      <c r="B16672" s="203">
        <v>65.19</v>
      </c>
      <c r="D16672" s="53" t="s">
        <v>25021</v>
      </c>
      <c r="E16672" s="55" t="s">
        <v>25020</v>
      </c>
      <c r="F16672" s="53" t="s">
        <v>83</v>
      </c>
    </row>
    <row r="16673" spans="1:6" x14ac:dyDescent="0.2">
      <c r="A16673" s="202" t="s">
        <v>26947</v>
      </c>
      <c r="B16673" s="203">
        <v>56.49</v>
      </c>
      <c r="D16673" s="53" t="s">
        <v>25022</v>
      </c>
      <c r="E16673" s="55" t="s">
        <v>25023</v>
      </c>
      <c r="F16673" s="53" t="s">
        <v>83</v>
      </c>
    </row>
    <row r="16674" spans="1:6" x14ac:dyDescent="0.2">
      <c r="A16674" s="202" t="s">
        <v>26948</v>
      </c>
      <c r="B16674" s="203">
        <v>45.85</v>
      </c>
      <c r="D16674" s="53" t="s">
        <v>25024</v>
      </c>
      <c r="E16674" s="55" t="s">
        <v>25023</v>
      </c>
      <c r="F16674" s="53" t="s">
        <v>83</v>
      </c>
    </row>
    <row r="16675" spans="1:6" x14ac:dyDescent="0.2">
      <c r="A16675" s="202" t="s">
        <v>26950</v>
      </c>
      <c r="B16675" s="203">
        <v>39.74</v>
      </c>
      <c r="D16675" s="53" t="s">
        <v>25025</v>
      </c>
      <c r="E16675" s="55" t="s">
        <v>25026</v>
      </c>
      <c r="F16675" s="53" t="s">
        <v>83</v>
      </c>
    </row>
    <row r="16676" spans="1:6" x14ac:dyDescent="0.2">
      <c r="A16676" s="202" t="s">
        <v>26951</v>
      </c>
      <c r="B16676" s="203">
        <v>45.85</v>
      </c>
      <c r="D16676" s="53" t="s">
        <v>25027</v>
      </c>
      <c r="E16676" s="55" t="s">
        <v>25026</v>
      </c>
      <c r="F16676" s="53" t="s">
        <v>83</v>
      </c>
    </row>
    <row r="16677" spans="1:6" x14ac:dyDescent="0.2">
      <c r="A16677" s="202" t="s">
        <v>26953</v>
      </c>
      <c r="B16677" s="203">
        <v>39.74</v>
      </c>
      <c r="D16677" s="53" t="s">
        <v>25028</v>
      </c>
      <c r="E16677" s="55" t="s">
        <v>25029</v>
      </c>
      <c r="F16677" s="53" t="s">
        <v>83</v>
      </c>
    </row>
    <row r="16678" spans="1:6" x14ac:dyDescent="0.2">
      <c r="A16678" s="202" t="s">
        <v>26954</v>
      </c>
      <c r="B16678" s="203">
        <v>30.57</v>
      </c>
      <c r="D16678" s="53" t="s">
        <v>25030</v>
      </c>
      <c r="E16678" s="55" t="s">
        <v>25029</v>
      </c>
      <c r="F16678" s="53" t="s">
        <v>83</v>
      </c>
    </row>
    <row r="16679" spans="1:6" x14ac:dyDescent="0.2">
      <c r="A16679" s="202" t="s">
        <v>26956</v>
      </c>
      <c r="B16679" s="203">
        <v>26.49</v>
      </c>
      <c r="D16679" s="53" t="s">
        <v>25031</v>
      </c>
      <c r="E16679" s="55" t="s">
        <v>25032</v>
      </c>
      <c r="F16679" s="53" t="s">
        <v>83</v>
      </c>
    </row>
    <row r="16680" spans="1:6" x14ac:dyDescent="0.2">
      <c r="A16680" s="202" t="s">
        <v>26957</v>
      </c>
      <c r="B16680" s="203">
        <v>300.39</v>
      </c>
      <c r="D16680" s="53" t="s">
        <v>25033</v>
      </c>
      <c r="E16680" s="55" t="s">
        <v>25032</v>
      </c>
      <c r="F16680" s="53" t="s">
        <v>83</v>
      </c>
    </row>
    <row r="16681" spans="1:6" x14ac:dyDescent="0.2">
      <c r="A16681" s="202" t="s">
        <v>26959</v>
      </c>
      <c r="B16681" s="203">
        <v>267.3</v>
      </c>
      <c r="D16681" s="53" t="s">
        <v>25034</v>
      </c>
      <c r="E16681" s="55" t="s">
        <v>25035</v>
      </c>
      <c r="F16681" s="53" t="s">
        <v>83</v>
      </c>
    </row>
    <row r="16682" spans="1:6" x14ac:dyDescent="0.2">
      <c r="A16682" s="202" t="s">
        <v>26960</v>
      </c>
      <c r="B16682" s="203">
        <v>301.57</v>
      </c>
      <c r="D16682" s="53" t="s">
        <v>25036</v>
      </c>
      <c r="E16682" s="55" t="s">
        <v>25035</v>
      </c>
      <c r="F16682" s="53" t="s">
        <v>83</v>
      </c>
    </row>
    <row r="16683" spans="1:6" x14ac:dyDescent="0.2">
      <c r="A16683" s="202" t="s">
        <v>26962</v>
      </c>
      <c r="B16683" s="203">
        <v>268.33</v>
      </c>
      <c r="D16683" s="53" t="s">
        <v>25037</v>
      </c>
      <c r="E16683" s="55" t="s">
        <v>25038</v>
      </c>
      <c r="F16683" s="53" t="s">
        <v>83</v>
      </c>
    </row>
    <row r="16684" spans="1:6" x14ac:dyDescent="0.2">
      <c r="A16684" s="202" t="s">
        <v>26963</v>
      </c>
      <c r="B16684" s="203">
        <v>303.22000000000003</v>
      </c>
      <c r="D16684" s="53" t="s">
        <v>25039</v>
      </c>
      <c r="E16684" s="55" t="s">
        <v>25038</v>
      </c>
      <c r="F16684" s="53" t="s">
        <v>83</v>
      </c>
    </row>
    <row r="16685" spans="1:6" x14ac:dyDescent="0.2">
      <c r="A16685" s="202" t="s">
        <v>26965</v>
      </c>
      <c r="B16685" s="203">
        <v>269.76</v>
      </c>
      <c r="D16685" s="53" t="s">
        <v>25040</v>
      </c>
      <c r="E16685" s="55" t="s">
        <v>25041</v>
      </c>
      <c r="F16685" s="53" t="s">
        <v>83</v>
      </c>
    </row>
    <row r="16686" spans="1:6" x14ac:dyDescent="0.2">
      <c r="A16686" s="202" t="s">
        <v>26966</v>
      </c>
      <c r="B16686" s="203">
        <v>2025.27</v>
      </c>
      <c r="D16686" s="53" t="s">
        <v>25042</v>
      </c>
      <c r="E16686" s="55" t="s">
        <v>25041</v>
      </c>
      <c r="F16686" s="53" t="s">
        <v>83</v>
      </c>
    </row>
    <row r="16687" spans="1:6" x14ac:dyDescent="0.2">
      <c r="A16687" s="202" t="s">
        <v>26968</v>
      </c>
      <c r="B16687" s="203">
        <v>1887.36</v>
      </c>
      <c r="D16687" s="53" t="s">
        <v>25043</v>
      </c>
      <c r="E16687" s="55" t="s">
        <v>25044</v>
      </c>
      <c r="F16687" s="53" t="s">
        <v>83</v>
      </c>
    </row>
    <row r="16688" spans="1:6" x14ac:dyDescent="0.2">
      <c r="A16688" s="202" t="s">
        <v>26969</v>
      </c>
      <c r="B16688" s="203">
        <v>2667.92</v>
      </c>
      <c r="D16688" s="53" t="s">
        <v>25045</v>
      </c>
      <c r="E16688" s="55" t="s">
        <v>25044</v>
      </c>
      <c r="F16688" s="53" t="s">
        <v>83</v>
      </c>
    </row>
    <row r="16689" spans="1:6" x14ac:dyDescent="0.2">
      <c r="A16689" s="202" t="s">
        <v>26971</v>
      </c>
      <c r="B16689" s="203">
        <v>2489.46</v>
      </c>
      <c r="D16689" s="53" t="s">
        <v>25046</v>
      </c>
      <c r="E16689" s="55" t="s">
        <v>25047</v>
      </c>
      <c r="F16689" s="53" t="s">
        <v>83</v>
      </c>
    </row>
    <row r="16690" spans="1:6" x14ac:dyDescent="0.2">
      <c r="A16690" s="202" t="s">
        <v>26972</v>
      </c>
      <c r="B16690" s="203">
        <v>2834.87</v>
      </c>
      <c r="D16690" s="53" t="s">
        <v>25048</v>
      </c>
      <c r="E16690" s="55" t="s">
        <v>25047</v>
      </c>
      <c r="F16690" s="53" t="s">
        <v>83</v>
      </c>
    </row>
    <row r="16691" spans="1:6" x14ac:dyDescent="0.2">
      <c r="A16691" s="202" t="s">
        <v>26974</v>
      </c>
      <c r="B16691" s="203">
        <v>2668.22</v>
      </c>
      <c r="D16691" s="53" t="s">
        <v>25049</v>
      </c>
      <c r="E16691" s="55" t="s">
        <v>25050</v>
      </c>
      <c r="F16691" s="53" t="s">
        <v>83</v>
      </c>
    </row>
    <row r="16692" spans="1:6" x14ac:dyDescent="0.2">
      <c r="A16692" s="202" t="s">
        <v>26975</v>
      </c>
      <c r="B16692" s="203">
        <v>4015.07</v>
      </c>
      <c r="D16692" s="53" t="s">
        <v>25051</v>
      </c>
      <c r="E16692" s="55" t="s">
        <v>25050</v>
      </c>
      <c r="F16692" s="53" t="s">
        <v>83</v>
      </c>
    </row>
    <row r="16693" spans="1:6" x14ac:dyDescent="0.2">
      <c r="A16693" s="202" t="s">
        <v>26977</v>
      </c>
      <c r="B16693" s="203">
        <v>3780.14</v>
      </c>
      <c r="D16693" s="53" t="s">
        <v>25052</v>
      </c>
      <c r="E16693" s="55" t="s">
        <v>25053</v>
      </c>
      <c r="F16693" s="53" t="s">
        <v>83</v>
      </c>
    </row>
    <row r="16694" spans="1:6" x14ac:dyDescent="0.2">
      <c r="A16694" s="202" t="s">
        <v>26978</v>
      </c>
      <c r="B16694" s="203">
        <v>566.16999999999996</v>
      </c>
      <c r="D16694" s="53" t="s">
        <v>25054</v>
      </c>
      <c r="E16694" s="55" t="s">
        <v>25053</v>
      </c>
      <c r="F16694" s="53" t="s">
        <v>83</v>
      </c>
    </row>
    <row r="16695" spans="1:6" x14ac:dyDescent="0.2">
      <c r="A16695" s="202" t="s">
        <v>26980</v>
      </c>
      <c r="B16695" s="203">
        <v>541.41999999999996</v>
      </c>
      <c r="D16695" s="53" t="s">
        <v>25055</v>
      </c>
      <c r="E16695" s="55" t="s">
        <v>25056</v>
      </c>
      <c r="F16695" s="53" t="s">
        <v>83</v>
      </c>
    </row>
    <row r="16696" spans="1:6" x14ac:dyDescent="0.2">
      <c r="A16696" s="202" t="s">
        <v>26981</v>
      </c>
      <c r="B16696" s="203">
        <v>326.72000000000003</v>
      </c>
      <c r="D16696" s="53" t="s">
        <v>25057</v>
      </c>
      <c r="E16696" s="55" t="s">
        <v>25056</v>
      </c>
      <c r="F16696" s="53" t="s">
        <v>83</v>
      </c>
    </row>
    <row r="16697" spans="1:6" x14ac:dyDescent="0.2">
      <c r="A16697" s="202" t="s">
        <v>26983</v>
      </c>
      <c r="B16697" s="203">
        <v>314.05</v>
      </c>
      <c r="D16697" s="53" t="s">
        <v>25058</v>
      </c>
      <c r="E16697" s="55" t="s">
        <v>25059</v>
      </c>
      <c r="F16697" s="53" t="s">
        <v>83</v>
      </c>
    </row>
    <row r="16698" spans="1:6" x14ac:dyDescent="0.2">
      <c r="A16698" s="202" t="s">
        <v>26984</v>
      </c>
      <c r="B16698" s="203">
        <v>700.58</v>
      </c>
      <c r="D16698" s="53" t="s">
        <v>25060</v>
      </c>
      <c r="E16698" s="55" t="s">
        <v>25059</v>
      </c>
      <c r="F16698" s="53" t="s">
        <v>83</v>
      </c>
    </row>
    <row r="16699" spans="1:6" x14ac:dyDescent="0.2">
      <c r="A16699" s="202" t="s">
        <v>26986</v>
      </c>
      <c r="B16699" s="203">
        <v>667.22</v>
      </c>
      <c r="D16699" s="53" t="s">
        <v>25061</v>
      </c>
      <c r="E16699" s="55" t="s">
        <v>25062</v>
      </c>
      <c r="F16699" s="53" t="s">
        <v>83</v>
      </c>
    </row>
    <row r="16700" spans="1:6" x14ac:dyDescent="0.2">
      <c r="A16700" s="202" t="s">
        <v>26987</v>
      </c>
      <c r="B16700" s="203">
        <v>1528.58</v>
      </c>
      <c r="D16700" s="53" t="s">
        <v>25063</v>
      </c>
      <c r="E16700" s="55" t="s">
        <v>25062</v>
      </c>
      <c r="F16700" s="53" t="s">
        <v>83</v>
      </c>
    </row>
    <row r="16701" spans="1:6" x14ac:dyDescent="0.2">
      <c r="A16701" s="202" t="s">
        <v>26989</v>
      </c>
      <c r="B16701" s="203">
        <v>1435.77</v>
      </c>
      <c r="D16701" s="53" t="s">
        <v>25064</v>
      </c>
      <c r="E16701" s="55" t="s">
        <v>25065</v>
      </c>
      <c r="F16701" s="53" t="s">
        <v>83</v>
      </c>
    </row>
    <row r="16702" spans="1:6" x14ac:dyDescent="0.2">
      <c r="A16702" s="202" t="s">
        <v>26990</v>
      </c>
      <c r="B16702" s="203">
        <v>1931.59</v>
      </c>
      <c r="D16702" s="53" t="s">
        <v>25066</v>
      </c>
      <c r="E16702" s="55" t="s">
        <v>25065</v>
      </c>
      <c r="F16702" s="53" t="s">
        <v>83</v>
      </c>
    </row>
    <row r="16703" spans="1:6" x14ac:dyDescent="0.2">
      <c r="A16703" s="202" t="s">
        <v>26992</v>
      </c>
      <c r="B16703" s="203">
        <v>1824.29</v>
      </c>
      <c r="D16703" s="53" t="s">
        <v>25067</v>
      </c>
      <c r="E16703" s="55" t="s">
        <v>25068</v>
      </c>
      <c r="F16703" s="53" t="s">
        <v>83</v>
      </c>
    </row>
    <row r="16704" spans="1:6" x14ac:dyDescent="0.2">
      <c r="A16704" s="202" t="s">
        <v>26999</v>
      </c>
      <c r="B16704" s="203">
        <v>1479.89</v>
      </c>
      <c r="D16704" s="53" t="s">
        <v>25069</v>
      </c>
      <c r="E16704" s="55" t="s">
        <v>25068</v>
      </c>
      <c r="F16704" s="53" t="s">
        <v>83</v>
      </c>
    </row>
    <row r="16705" spans="1:6" x14ac:dyDescent="0.2">
      <c r="A16705" s="202" t="s">
        <v>27001</v>
      </c>
      <c r="B16705" s="203">
        <v>1365.26</v>
      </c>
      <c r="D16705" s="53" t="s">
        <v>25070</v>
      </c>
      <c r="E16705" s="55" t="s">
        <v>25071</v>
      </c>
      <c r="F16705" s="53" t="s">
        <v>83</v>
      </c>
    </row>
    <row r="16706" spans="1:6" x14ac:dyDescent="0.2">
      <c r="A16706" s="202" t="s">
        <v>27002</v>
      </c>
      <c r="B16706" s="203">
        <v>1757.19</v>
      </c>
      <c r="D16706" s="53" t="s">
        <v>25072</v>
      </c>
      <c r="E16706" s="55" t="s">
        <v>25071</v>
      </c>
      <c r="F16706" s="53" t="s">
        <v>83</v>
      </c>
    </row>
    <row r="16707" spans="1:6" x14ac:dyDescent="0.2">
      <c r="A16707" s="202" t="s">
        <v>27004</v>
      </c>
      <c r="B16707" s="203">
        <v>1635.26</v>
      </c>
      <c r="D16707" s="53" t="s">
        <v>25073</v>
      </c>
      <c r="E16707" s="55" t="s">
        <v>25074</v>
      </c>
      <c r="F16707" s="53" t="s">
        <v>83</v>
      </c>
    </row>
    <row r="16708" spans="1:6" x14ac:dyDescent="0.2">
      <c r="A16708" s="202" t="s">
        <v>27005</v>
      </c>
      <c r="B16708" s="203">
        <v>2322.2199999999998</v>
      </c>
      <c r="D16708" s="53" t="s">
        <v>25075</v>
      </c>
      <c r="E16708" s="55" t="s">
        <v>25074</v>
      </c>
      <c r="F16708" s="53" t="s">
        <v>83</v>
      </c>
    </row>
    <row r="16709" spans="1:6" x14ac:dyDescent="0.2">
      <c r="A16709" s="202" t="s">
        <v>27007</v>
      </c>
      <c r="B16709" s="203">
        <v>2189.9899999999998</v>
      </c>
      <c r="D16709" s="53" t="s">
        <v>25076</v>
      </c>
      <c r="E16709" s="55" t="s">
        <v>25077</v>
      </c>
      <c r="F16709" s="53" t="s">
        <v>201</v>
      </c>
    </row>
    <row r="16710" spans="1:6" x14ac:dyDescent="0.2">
      <c r="A16710" s="202" t="s">
        <v>27008</v>
      </c>
      <c r="B16710" s="203">
        <v>135.72999999999999</v>
      </c>
      <c r="D16710" s="53" t="s">
        <v>25078</v>
      </c>
      <c r="E16710" s="55" t="s">
        <v>25077</v>
      </c>
      <c r="F16710" s="53" t="s">
        <v>201</v>
      </c>
    </row>
    <row r="16711" spans="1:6" x14ac:dyDescent="0.2">
      <c r="A16711" s="202" t="s">
        <v>27010</v>
      </c>
      <c r="B16711" s="203">
        <v>128.53</v>
      </c>
      <c r="D16711" s="53" t="s">
        <v>25079</v>
      </c>
      <c r="E16711" s="55" t="s">
        <v>25080</v>
      </c>
      <c r="F16711" s="53" t="s">
        <v>201</v>
      </c>
    </row>
    <row r="16712" spans="1:6" x14ac:dyDescent="0.2">
      <c r="A16712" s="202" t="s">
        <v>27011</v>
      </c>
      <c r="B16712" s="203">
        <v>144.4</v>
      </c>
      <c r="D16712" s="53" t="s">
        <v>25081</v>
      </c>
      <c r="E16712" s="55" t="s">
        <v>25080</v>
      </c>
      <c r="F16712" s="53" t="s">
        <v>201</v>
      </c>
    </row>
    <row r="16713" spans="1:6" x14ac:dyDescent="0.2">
      <c r="A16713" s="202" t="s">
        <v>27013</v>
      </c>
      <c r="B16713" s="203">
        <v>135.77000000000001</v>
      </c>
      <c r="D16713" s="53" t="s">
        <v>25082</v>
      </c>
      <c r="E16713" s="55" t="s">
        <v>25083</v>
      </c>
      <c r="F16713" s="53" t="s">
        <v>201</v>
      </c>
    </row>
    <row r="16714" spans="1:6" x14ac:dyDescent="0.2">
      <c r="A16714" s="202" t="s">
        <v>27014</v>
      </c>
      <c r="B16714" s="203">
        <v>134.09</v>
      </c>
      <c r="D16714" s="53" t="s">
        <v>25084</v>
      </c>
      <c r="E16714" s="55" t="s">
        <v>25083</v>
      </c>
      <c r="F16714" s="53" t="s">
        <v>201</v>
      </c>
    </row>
    <row r="16715" spans="1:6" x14ac:dyDescent="0.2">
      <c r="A16715" s="202" t="s">
        <v>27016</v>
      </c>
      <c r="B16715" s="203">
        <v>126.6</v>
      </c>
      <c r="D16715" s="53" t="s">
        <v>25085</v>
      </c>
      <c r="E16715" s="55" t="s">
        <v>25086</v>
      </c>
      <c r="F16715" s="53" t="s">
        <v>201</v>
      </c>
    </row>
    <row r="16716" spans="1:6" x14ac:dyDescent="0.2">
      <c r="A16716" s="202" t="s">
        <v>27017</v>
      </c>
      <c r="B16716" s="203">
        <v>158.07</v>
      </c>
      <c r="D16716" s="53" t="s">
        <v>25087</v>
      </c>
      <c r="E16716" s="55" t="s">
        <v>25086</v>
      </c>
      <c r="F16716" s="53" t="s">
        <v>201</v>
      </c>
    </row>
    <row r="16717" spans="1:6" x14ac:dyDescent="0.2">
      <c r="A16717" s="202" t="s">
        <v>27019</v>
      </c>
      <c r="B16717" s="203">
        <v>149.43</v>
      </c>
      <c r="D16717" s="53" t="s">
        <v>25088</v>
      </c>
      <c r="E16717" s="55" t="s">
        <v>25089</v>
      </c>
      <c r="F16717" s="53" t="s">
        <v>201</v>
      </c>
    </row>
    <row r="16718" spans="1:6" x14ac:dyDescent="0.2">
      <c r="A16718" s="202" t="s">
        <v>27020</v>
      </c>
      <c r="B16718" s="203">
        <v>43.86</v>
      </c>
      <c r="D16718" s="53" t="s">
        <v>25090</v>
      </c>
      <c r="E16718" s="55" t="s">
        <v>25089</v>
      </c>
      <c r="F16718" s="53" t="s">
        <v>201</v>
      </c>
    </row>
    <row r="16719" spans="1:6" x14ac:dyDescent="0.2">
      <c r="A16719" s="202" t="s">
        <v>27022</v>
      </c>
      <c r="B16719" s="203">
        <v>42.36</v>
      </c>
      <c r="D16719" s="53" t="s">
        <v>25091</v>
      </c>
      <c r="E16719" s="55" t="s">
        <v>25092</v>
      </c>
      <c r="F16719" s="53" t="s">
        <v>201</v>
      </c>
    </row>
    <row r="16720" spans="1:6" x14ac:dyDescent="0.2">
      <c r="A16720" s="202" t="s">
        <v>27023</v>
      </c>
      <c r="B16720" s="203">
        <v>54.37</v>
      </c>
      <c r="D16720" s="53" t="s">
        <v>25093</v>
      </c>
      <c r="E16720" s="55" t="s">
        <v>25092</v>
      </c>
      <c r="F16720" s="53" t="s">
        <v>201</v>
      </c>
    </row>
    <row r="16721" spans="1:6" x14ac:dyDescent="0.2">
      <c r="A16721" s="202" t="s">
        <v>27025</v>
      </c>
      <c r="B16721" s="203">
        <v>52.57</v>
      </c>
      <c r="D16721" s="53" t="s">
        <v>25094</v>
      </c>
      <c r="E16721" s="55" t="s">
        <v>25095</v>
      </c>
      <c r="F16721" s="53" t="s">
        <v>201</v>
      </c>
    </row>
    <row r="16722" spans="1:6" x14ac:dyDescent="0.2">
      <c r="A16722" s="202" t="s">
        <v>27026</v>
      </c>
      <c r="B16722" s="203">
        <v>1458.52</v>
      </c>
      <c r="D16722" s="53" t="s">
        <v>25096</v>
      </c>
      <c r="E16722" s="55" t="s">
        <v>25095</v>
      </c>
      <c r="F16722" s="53" t="s">
        <v>201</v>
      </c>
    </row>
    <row r="16723" spans="1:6" x14ac:dyDescent="0.2">
      <c r="A16723" s="202" t="s">
        <v>27028</v>
      </c>
      <c r="B16723" s="203">
        <v>1344.81</v>
      </c>
      <c r="D16723" s="53" t="s">
        <v>25097</v>
      </c>
      <c r="E16723" s="55" t="s">
        <v>25098</v>
      </c>
      <c r="F16723" s="53" t="s">
        <v>201</v>
      </c>
    </row>
    <row r="16724" spans="1:6" x14ac:dyDescent="0.2">
      <c r="A16724" s="202" t="s">
        <v>27029</v>
      </c>
      <c r="B16724" s="203">
        <v>2005.41</v>
      </c>
      <c r="D16724" s="53" t="s">
        <v>25099</v>
      </c>
      <c r="E16724" s="55" t="s">
        <v>25098</v>
      </c>
      <c r="F16724" s="53" t="s">
        <v>201</v>
      </c>
    </row>
    <row r="16725" spans="1:6" x14ac:dyDescent="0.2">
      <c r="A16725" s="202" t="s">
        <v>27031</v>
      </c>
      <c r="B16725" s="203">
        <v>1868.95</v>
      </c>
      <c r="D16725" s="53" t="s">
        <v>25100</v>
      </c>
      <c r="E16725" s="55" t="s">
        <v>25101</v>
      </c>
      <c r="F16725" s="53" t="s">
        <v>201</v>
      </c>
    </row>
    <row r="16726" spans="1:6" x14ac:dyDescent="0.2">
      <c r="A16726" s="202" t="s">
        <v>27032</v>
      </c>
      <c r="B16726" s="203">
        <v>1754.05</v>
      </c>
      <c r="D16726" s="53" t="s">
        <v>25102</v>
      </c>
      <c r="E16726" s="55" t="s">
        <v>25101</v>
      </c>
      <c r="F16726" s="53" t="s">
        <v>201</v>
      </c>
    </row>
    <row r="16727" spans="1:6" x14ac:dyDescent="0.2">
      <c r="A16727" s="202" t="s">
        <v>27034</v>
      </c>
      <c r="B16727" s="203">
        <v>1621.39</v>
      </c>
      <c r="D16727" s="53" t="s">
        <v>25103</v>
      </c>
      <c r="E16727" s="55" t="s">
        <v>25104</v>
      </c>
      <c r="F16727" s="53" t="s">
        <v>201</v>
      </c>
    </row>
    <row r="16728" spans="1:6" x14ac:dyDescent="0.2">
      <c r="A16728" s="202" t="s">
        <v>27035</v>
      </c>
      <c r="B16728" s="203">
        <v>2086.5100000000002</v>
      </c>
      <c r="D16728" s="53" t="s">
        <v>25105</v>
      </c>
      <c r="E16728" s="55" t="s">
        <v>25104</v>
      </c>
      <c r="F16728" s="53" t="s">
        <v>201</v>
      </c>
    </row>
    <row r="16729" spans="1:6" x14ac:dyDescent="0.2">
      <c r="A16729" s="202" t="s">
        <v>27037</v>
      </c>
      <c r="B16729" s="203">
        <v>1927.31</v>
      </c>
      <c r="D16729" s="53" t="s">
        <v>25106</v>
      </c>
      <c r="E16729" s="55" t="s">
        <v>25107</v>
      </c>
      <c r="F16729" s="53" t="s">
        <v>201</v>
      </c>
    </row>
    <row r="16730" spans="1:6" x14ac:dyDescent="0.2">
      <c r="A16730" s="202" t="s">
        <v>27038</v>
      </c>
      <c r="B16730" s="203">
        <v>2222.5500000000002</v>
      </c>
      <c r="D16730" s="53" t="s">
        <v>25108</v>
      </c>
      <c r="E16730" s="55" t="s">
        <v>25107</v>
      </c>
      <c r="F16730" s="53" t="s">
        <v>201</v>
      </c>
    </row>
    <row r="16731" spans="1:6" x14ac:dyDescent="0.2">
      <c r="A16731" s="202" t="s">
        <v>27040</v>
      </c>
      <c r="B16731" s="203">
        <v>2070.94</v>
      </c>
      <c r="D16731" s="53" t="s">
        <v>25109</v>
      </c>
      <c r="E16731" s="55" t="s">
        <v>25110</v>
      </c>
      <c r="F16731" s="53" t="s">
        <v>201</v>
      </c>
    </row>
    <row r="16732" spans="1:6" x14ac:dyDescent="0.2">
      <c r="A16732" s="202" t="s">
        <v>27041</v>
      </c>
      <c r="B16732" s="203">
        <v>2642.95</v>
      </c>
      <c r="D16732" s="53" t="s">
        <v>25111</v>
      </c>
      <c r="E16732" s="55" t="s">
        <v>25110</v>
      </c>
      <c r="F16732" s="53" t="s">
        <v>201</v>
      </c>
    </row>
    <row r="16733" spans="1:6" x14ac:dyDescent="0.2">
      <c r="A16733" s="202" t="s">
        <v>27043</v>
      </c>
      <c r="B16733" s="203">
        <v>2461.0100000000002</v>
      </c>
      <c r="D16733" s="53" t="s">
        <v>25112</v>
      </c>
      <c r="E16733" s="55" t="s">
        <v>25113</v>
      </c>
      <c r="F16733" s="53" t="s">
        <v>201</v>
      </c>
    </row>
    <row r="16734" spans="1:6" x14ac:dyDescent="0.2">
      <c r="A16734" s="202" t="s">
        <v>27044</v>
      </c>
      <c r="B16734" s="203">
        <v>2583.75</v>
      </c>
      <c r="D16734" s="53" t="s">
        <v>25114</v>
      </c>
      <c r="E16734" s="55" t="s">
        <v>25113</v>
      </c>
      <c r="F16734" s="53" t="s">
        <v>201</v>
      </c>
    </row>
    <row r="16735" spans="1:6" x14ac:dyDescent="0.2">
      <c r="A16735" s="202" t="s">
        <v>27046</v>
      </c>
      <c r="B16735" s="203">
        <v>2413.1799999999998</v>
      </c>
      <c r="D16735" s="53" t="s">
        <v>25115</v>
      </c>
      <c r="E16735" s="55" t="s">
        <v>25116</v>
      </c>
      <c r="F16735" s="53" t="s">
        <v>201</v>
      </c>
    </row>
    <row r="16736" spans="1:6" x14ac:dyDescent="0.2">
      <c r="A16736" s="202" t="s">
        <v>27047</v>
      </c>
      <c r="B16736" s="203">
        <v>3074.29</v>
      </c>
      <c r="D16736" s="53" t="s">
        <v>25117</v>
      </c>
      <c r="E16736" s="55" t="s">
        <v>25116</v>
      </c>
      <c r="F16736" s="53" t="s">
        <v>201</v>
      </c>
    </row>
    <row r="16737" spans="1:6" x14ac:dyDescent="0.2">
      <c r="A16737" s="202" t="s">
        <v>27049</v>
      </c>
      <c r="B16737" s="203">
        <v>2869.61</v>
      </c>
      <c r="D16737" s="53" t="s">
        <v>25118</v>
      </c>
      <c r="E16737" s="55" t="s">
        <v>25119</v>
      </c>
      <c r="F16737" s="53" t="s">
        <v>201</v>
      </c>
    </row>
    <row r="16738" spans="1:6" x14ac:dyDescent="0.2">
      <c r="A16738" s="202" t="s">
        <v>27050</v>
      </c>
      <c r="B16738" s="203">
        <v>3358.21</v>
      </c>
      <c r="D16738" s="53" t="s">
        <v>25120</v>
      </c>
      <c r="E16738" s="55" t="s">
        <v>25119</v>
      </c>
      <c r="F16738" s="53" t="s">
        <v>201</v>
      </c>
    </row>
    <row r="16739" spans="1:6" x14ac:dyDescent="0.2">
      <c r="A16739" s="202" t="s">
        <v>27052</v>
      </c>
      <c r="B16739" s="203">
        <v>3168.69</v>
      </c>
      <c r="D16739" s="53" t="s">
        <v>25121</v>
      </c>
      <c r="E16739" s="55" t="s">
        <v>25122</v>
      </c>
      <c r="F16739" s="53" t="s">
        <v>201</v>
      </c>
    </row>
    <row r="16740" spans="1:6" x14ac:dyDescent="0.2">
      <c r="A16740" s="202" t="s">
        <v>27053</v>
      </c>
      <c r="B16740" s="203">
        <v>4001.54</v>
      </c>
      <c r="D16740" s="53" t="s">
        <v>25123</v>
      </c>
      <c r="E16740" s="55" t="s">
        <v>25122</v>
      </c>
      <c r="F16740" s="53" t="s">
        <v>201</v>
      </c>
    </row>
    <row r="16741" spans="1:6" x14ac:dyDescent="0.2">
      <c r="A16741" s="202" t="s">
        <v>27055</v>
      </c>
      <c r="B16741" s="203">
        <v>3774.11</v>
      </c>
      <c r="D16741" s="53" t="s">
        <v>25124</v>
      </c>
      <c r="E16741" s="55" t="s">
        <v>25125</v>
      </c>
      <c r="F16741" s="53" t="s">
        <v>201</v>
      </c>
    </row>
    <row r="16742" spans="1:6" x14ac:dyDescent="0.2">
      <c r="A16742" s="202" t="s">
        <v>27056</v>
      </c>
      <c r="B16742" s="203">
        <v>3783.63</v>
      </c>
      <c r="D16742" s="53" t="s">
        <v>25126</v>
      </c>
      <c r="E16742" s="55" t="s">
        <v>25125</v>
      </c>
      <c r="F16742" s="53" t="s">
        <v>201</v>
      </c>
    </row>
    <row r="16743" spans="1:6" x14ac:dyDescent="0.2">
      <c r="A16743" s="202" t="s">
        <v>27058</v>
      </c>
      <c r="B16743" s="203">
        <v>3575.16</v>
      </c>
      <c r="D16743" s="53" t="s">
        <v>25127</v>
      </c>
      <c r="E16743" s="55" t="s">
        <v>25128</v>
      </c>
      <c r="F16743" s="53" t="s">
        <v>201</v>
      </c>
    </row>
    <row r="16744" spans="1:6" x14ac:dyDescent="0.2">
      <c r="A16744" s="202" t="s">
        <v>27059</v>
      </c>
      <c r="B16744" s="203">
        <v>4508.12</v>
      </c>
      <c r="D16744" s="53" t="s">
        <v>25129</v>
      </c>
      <c r="E16744" s="55" t="s">
        <v>25128</v>
      </c>
      <c r="F16744" s="53" t="s">
        <v>201</v>
      </c>
    </row>
    <row r="16745" spans="1:6" x14ac:dyDescent="0.2">
      <c r="A16745" s="202" t="s">
        <v>27061</v>
      </c>
      <c r="B16745" s="203">
        <v>4257.95</v>
      </c>
      <c r="D16745" s="53" t="s">
        <v>25130</v>
      </c>
      <c r="E16745" s="55" t="s">
        <v>25131</v>
      </c>
      <c r="F16745" s="53" t="s">
        <v>201</v>
      </c>
    </row>
    <row r="16746" spans="1:6" x14ac:dyDescent="0.2">
      <c r="A16746" s="202" t="s">
        <v>27062</v>
      </c>
      <c r="B16746" s="203">
        <v>4188.96</v>
      </c>
      <c r="D16746" s="53" t="s">
        <v>25132</v>
      </c>
      <c r="E16746" s="55" t="s">
        <v>25131</v>
      </c>
      <c r="F16746" s="53" t="s">
        <v>201</v>
      </c>
    </row>
    <row r="16747" spans="1:6" x14ac:dyDescent="0.2">
      <c r="A16747" s="202" t="s">
        <v>27064</v>
      </c>
      <c r="B16747" s="203">
        <v>3961.53</v>
      </c>
      <c r="D16747" s="53" t="s">
        <v>25133</v>
      </c>
      <c r="E16747" s="55" t="s">
        <v>25134</v>
      </c>
      <c r="F16747" s="53" t="s">
        <v>201</v>
      </c>
    </row>
    <row r="16748" spans="1:6" x14ac:dyDescent="0.2">
      <c r="A16748" s="202" t="s">
        <v>27065</v>
      </c>
      <c r="B16748" s="203">
        <v>4992.41</v>
      </c>
      <c r="D16748" s="53" t="s">
        <v>25135</v>
      </c>
      <c r="E16748" s="55" t="s">
        <v>25134</v>
      </c>
      <c r="F16748" s="53" t="s">
        <v>201</v>
      </c>
    </row>
    <row r="16749" spans="1:6" x14ac:dyDescent="0.2">
      <c r="A16749" s="202" t="s">
        <v>27067</v>
      </c>
      <c r="B16749" s="203">
        <v>4719.5</v>
      </c>
      <c r="D16749" s="53" t="s">
        <v>25136</v>
      </c>
      <c r="E16749" s="55" t="s">
        <v>25137</v>
      </c>
      <c r="F16749" s="53" t="s">
        <v>201</v>
      </c>
    </row>
    <row r="16750" spans="1:6" x14ac:dyDescent="0.2">
      <c r="A16750" s="202" t="s">
        <v>27068</v>
      </c>
      <c r="B16750" s="203">
        <v>4949.9799999999996</v>
      </c>
      <c r="D16750" s="53" t="s">
        <v>25138</v>
      </c>
      <c r="E16750" s="55" t="s">
        <v>25137</v>
      </c>
      <c r="F16750" s="53" t="s">
        <v>201</v>
      </c>
    </row>
    <row r="16751" spans="1:6" x14ac:dyDescent="0.2">
      <c r="A16751" s="202" t="s">
        <v>27070</v>
      </c>
      <c r="B16751" s="203">
        <v>4698.87</v>
      </c>
      <c r="D16751" s="53" t="s">
        <v>25139</v>
      </c>
      <c r="E16751" s="55" t="s">
        <v>25140</v>
      </c>
      <c r="F16751" s="53" t="s">
        <v>201</v>
      </c>
    </row>
    <row r="16752" spans="1:6" x14ac:dyDescent="0.2">
      <c r="A16752" s="202" t="s">
        <v>27071</v>
      </c>
      <c r="B16752" s="203">
        <v>5901.71</v>
      </c>
      <c r="D16752" s="53" t="s">
        <v>25141</v>
      </c>
      <c r="E16752" s="55" t="s">
        <v>25140</v>
      </c>
      <c r="F16752" s="53" t="s">
        <v>201</v>
      </c>
    </row>
    <row r="16753" spans="1:6" x14ac:dyDescent="0.2">
      <c r="A16753" s="202" t="s">
        <v>27073</v>
      </c>
      <c r="B16753" s="203">
        <v>5600.37</v>
      </c>
      <c r="D16753" s="53" t="s">
        <v>25142</v>
      </c>
      <c r="E16753" s="55" t="s">
        <v>25143</v>
      </c>
      <c r="F16753" s="53" t="s">
        <v>201</v>
      </c>
    </row>
    <row r="16754" spans="1:6" x14ac:dyDescent="0.2">
      <c r="A16754" s="202" t="s">
        <v>27074</v>
      </c>
      <c r="B16754" s="203">
        <v>5454.64</v>
      </c>
      <c r="D16754" s="53" t="s">
        <v>25144</v>
      </c>
      <c r="E16754" s="55" t="s">
        <v>25143</v>
      </c>
      <c r="F16754" s="53" t="s">
        <v>201</v>
      </c>
    </row>
    <row r="16755" spans="1:6" x14ac:dyDescent="0.2">
      <c r="A16755" s="202" t="s">
        <v>27076</v>
      </c>
      <c r="B16755" s="203">
        <v>5175.1000000000004</v>
      </c>
      <c r="D16755" s="53" t="s">
        <v>25145</v>
      </c>
      <c r="E16755" s="55" t="s">
        <v>25146</v>
      </c>
      <c r="F16755" s="53" t="s">
        <v>201</v>
      </c>
    </row>
    <row r="16756" spans="1:6" x14ac:dyDescent="0.2">
      <c r="A16756" s="202" t="s">
        <v>27077</v>
      </c>
      <c r="B16756" s="203">
        <v>6505.2</v>
      </c>
      <c r="D16756" s="53" t="s">
        <v>25147</v>
      </c>
      <c r="E16756" s="55" t="s">
        <v>25146</v>
      </c>
      <c r="F16756" s="53" t="s">
        <v>201</v>
      </c>
    </row>
    <row r="16757" spans="1:6" x14ac:dyDescent="0.2">
      <c r="A16757" s="202" t="s">
        <v>27079</v>
      </c>
      <c r="B16757" s="203">
        <v>6169.75</v>
      </c>
      <c r="D16757" s="53" t="s">
        <v>25148</v>
      </c>
      <c r="E16757" s="55" t="s">
        <v>25149</v>
      </c>
      <c r="F16757" s="53" t="s">
        <v>201</v>
      </c>
    </row>
    <row r="16758" spans="1:6" x14ac:dyDescent="0.2">
      <c r="A16758" s="202" t="s">
        <v>27080</v>
      </c>
      <c r="B16758" s="203">
        <v>6292.06</v>
      </c>
      <c r="D16758" s="53" t="s">
        <v>25150</v>
      </c>
      <c r="E16758" s="55" t="s">
        <v>25149</v>
      </c>
      <c r="F16758" s="53" t="s">
        <v>201</v>
      </c>
    </row>
    <row r="16759" spans="1:6" x14ac:dyDescent="0.2">
      <c r="A16759" s="202" t="s">
        <v>27082</v>
      </c>
      <c r="B16759" s="203">
        <v>5960.4</v>
      </c>
      <c r="D16759" s="53" t="s">
        <v>25151</v>
      </c>
      <c r="E16759" s="55" t="s">
        <v>25152</v>
      </c>
      <c r="F16759" s="53" t="s">
        <v>201</v>
      </c>
    </row>
    <row r="16760" spans="1:6" x14ac:dyDescent="0.2">
      <c r="A16760" s="202" t="s">
        <v>27083</v>
      </c>
      <c r="B16760" s="203">
        <v>7506.18</v>
      </c>
      <c r="D16760" s="53" t="s">
        <v>25153</v>
      </c>
      <c r="E16760" s="55" t="s">
        <v>25152</v>
      </c>
      <c r="F16760" s="53" t="s">
        <v>201</v>
      </c>
    </row>
    <row r="16761" spans="1:6" x14ac:dyDescent="0.2">
      <c r="A16761" s="202" t="s">
        <v>27085</v>
      </c>
      <c r="B16761" s="203">
        <v>7108.19</v>
      </c>
      <c r="D16761" s="53" t="s">
        <v>25154</v>
      </c>
      <c r="E16761" s="55" t="s">
        <v>25155</v>
      </c>
      <c r="F16761" s="53" t="s">
        <v>201</v>
      </c>
    </row>
    <row r="16762" spans="1:6" x14ac:dyDescent="0.2">
      <c r="A16762" s="202" t="s">
        <v>27086</v>
      </c>
      <c r="B16762" s="203">
        <v>48.43</v>
      </c>
      <c r="D16762" s="53" t="s">
        <v>25156</v>
      </c>
      <c r="E16762" s="55" t="s">
        <v>25155</v>
      </c>
      <c r="F16762" s="53" t="s">
        <v>201</v>
      </c>
    </row>
    <row r="16763" spans="1:6" x14ac:dyDescent="0.2">
      <c r="A16763" s="202" t="s">
        <v>27088</v>
      </c>
      <c r="B16763" s="203">
        <v>46.03</v>
      </c>
      <c r="D16763" s="53" t="s">
        <v>25157</v>
      </c>
      <c r="E16763" s="55" t="s">
        <v>25158</v>
      </c>
      <c r="F16763" s="53" t="s">
        <v>201</v>
      </c>
    </row>
    <row r="16764" spans="1:6" x14ac:dyDescent="0.2">
      <c r="A16764" s="202" t="s">
        <v>27089</v>
      </c>
      <c r="B16764" s="203">
        <v>41.06</v>
      </c>
      <c r="D16764" s="53" t="s">
        <v>25159</v>
      </c>
      <c r="E16764" s="55" t="s">
        <v>25158</v>
      </c>
      <c r="F16764" s="53" t="s">
        <v>201</v>
      </c>
    </row>
    <row r="16765" spans="1:6" x14ac:dyDescent="0.2">
      <c r="A16765" s="202" t="s">
        <v>27091</v>
      </c>
      <c r="B16765" s="203">
        <v>39.26</v>
      </c>
      <c r="D16765" s="53" t="s">
        <v>25160</v>
      </c>
      <c r="E16765" s="55" t="s">
        <v>25161</v>
      </c>
      <c r="F16765" s="53" t="s">
        <v>201</v>
      </c>
    </row>
    <row r="16766" spans="1:6" x14ac:dyDescent="0.2">
      <c r="A16766" s="202" t="s">
        <v>27092</v>
      </c>
      <c r="B16766" s="203">
        <v>30.15</v>
      </c>
      <c r="D16766" s="53" t="s">
        <v>25162</v>
      </c>
      <c r="E16766" s="55" t="s">
        <v>25161</v>
      </c>
      <c r="F16766" s="53" t="s">
        <v>201</v>
      </c>
    </row>
    <row r="16767" spans="1:6" x14ac:dyDescent="0.2">
      <c r="A16767" s="202" t="s">
        <v>27094</v>
      </c>
      <c r="B16767" s="203">
        <v>28.96</v>
      </c>
      <c r="D16767" s="53" t="s">
        <v>25163</v>
      </c>
      <c r="E16767" s="55" t="s">
        <v>25164</v>
      </c>
      <c r="F16767" s="53" t="s">
        <v>201</v>
      </c>
    </row>
    <row r="16768" spans="1:6" x14ac:dyDescent="0.2">
      <c r="A16768" s="202" t="s">
        <v>27095</v>
      </c>
      <c r="B16768" s="203">
        <v>36.17</v>
      </c>
      <c r="D16768" s="53" t="s">
        <v>25165</v>
      </c>
      <c r="E16768" s="55" t="s">
        <v>25164</v>
      </c>
      <c r="F16768" s="53" t="s">
        <v>201</v>
      </c>
    </row>
    <row r="16769" spans="1:6" x14ac:dyDescent="0.2">
      <c r="A16769" s="202" t="s">
        <v>27097</v>
      </c>
      <c r="B16769" s="203">
        <v>34.729999999999997</v>
      </c>
      <c r="D16769" s="53" t="s">
        <v>25166</v>
      </c>
      <c r="E16769" s="55" t="s">
        <v>25167</v>
      </c>
      <c r="F16769" s="53" t="s">
        <v>201</v>
      </c>
    </row>
    <row r="16770" spans="1:6" x14ac:dyDescent="0.2">
      <c r="A16770" s="202" t="s">
        <v>27098</v>
      </c>
      <c r="B16770" s="203">
        <v>54.15</v>
      </c>
      <c r="D16770" s="53" t="s">
        <v>25168</v>
      </c>
      <c r="E16770" s="55" t="s">
        <v>25167</v>
      </c>
      <c r="F16770" s="53" t="s">
        <v>201</v>
      </c>
    </row>
    <row r="16771" spans="1:6" x14ac:dyDescent="0.2">
      <c r="A16771" s="202" t="s">
        <v>27100</v>
      </c>
      <c r="B16771" s="203">
        <v>52.65</v>
      </c>
      <c r="D16771" s="53" t="s">
        <v>25169</v>
      </c>
      <c r="E16771" s="55" t="s">
        <v>25170</v>
      </c>
      <c r="F16771" s="53" t="s">
        <v>201</v>
      </c>
    </row>
    <row r="16772" spans="1:6" x14ac:dyDescent="0.2">
      <c r="A16772" s="202" t="s">
        <v>27101</v>
      </c>
      <c r="B16772" s="203">
        <v>64.959999999999994</v>
      </c>
      <c r="D16772" s="53" t="s">
        <v>25171</v>
      </c>
      <c r="E16772" s="55" t="s">
        <v>25170</v>
      </c>
      <c r="F16772" s="53" t="s">
        <v>201</v>
      </c>
    </row>
    <row r="16773" spans="1:6" x14ac:dyDescent="0.2">
      <c r="A16773" s="202" t="s">
        <v>27103</v>
      </c>
      <c r="B16773" s="203">
        <v>63.16</v>
      </c>
      <c r="D16773" s="53" t="s">
        <v>25172</v>
      </c>
      <c r="E16773" s="55" t="s">
        <v>25173</v>
      </c>
      <c r="F16773" s="53" t="s">
        <v>201</v>
      </c>
    </row>
    <row r="16774" spans="1:6" x14ac:dyDescent="0.2">
      <c r="A16774" s="202" t="s">
        <v>27104</v>
      </c>
      <c r="B16774" s="203">
        <v>75.78</v>
      </c>
      <c r="D16774" s="53" t="s">
        <v>25174</v>
      </c>
      <c r="E16774" s="55" t="s">
        <v>25173</v>
      </c>
      <c r="F16774" s="53" t="s">
        <v>201</v>
      </c>
    </row>
    <row r="16775" spans="1:6" x14ac:dyDescent="0.2">
      <c r="A16775" s="202" t="s">
        <v>27106</v>
      </c>
      <c r="B16775" s="203">
        <v>73.98</v>
      </c>
      <c r="D16775" s="53" t="s">
        <v>25175</v>
      </c>
      <c r="E16775" s="55" t="s">
        <v>25176</v>
      </c>
      <c r="F16775" s="53" t="s">
        <v>201</v>
      </c>
    </row>
    <row r="16776" spans="1:6" x14ac:dyDescent="0.2">
      <c r="A16776" s="202" t="s">
        <v>27107</v>
      </c>
      <c r="B16776" s="203">
        <v>90.92</v>
      </c>
      <c r="D16776" s="53" t="s">
        <v>25177</v>
      </c>
      <c r="E16776" s="55" t="s">
        <v>25176</v>
      </c>
      <c r="F16776" s="53" t="s">
        <v>201</v>
      </c>
    </row>
    <row r="16777" spans="1:6" x14ac:dyDescent="0.2">
      <c r="A16777" s="202" t="s">
        <v>27109</v>
      </c>
      <c r="B16777" s="203">
        <v>88.76</v>
      </c>
      <c r="D16777" s="53" t="s">
        <v>25178</v>
      </c>
      <c r="E16777" s="55" t="s">
        <v>25179</v>
      </c>
      <c r="F16777" s="53" t="s">
        <v>201</v>
      </c>
    </row>
    <row r="16778" spans="1:6" x14ac:dyDescent="0.2">
      <c r="A16778" s="202" t="s">
        <v>27110</v>
      </c>
      <c r="B16778" s="203">
        <v>102.13</v>
      </c>
      <c r="D16778" s="53" t="s">
        <v>25180</v>
      </c>
      <c r="E16778" s="55" t="s">
        <v>25179</v>
      </c>
      <c r="F16778" s="53" t="s">
        <v>201</v>
      </c>
    </row>
    <row r="16779" spans="1:6" x14ac:dyDescent="0.2">
      <c r="A16779" s="202" t="s">
        <v>27112</v>
      </c>
      <c r="B16779" s="203">
        <v>100.03</v>
      </c>
      <c r="D16779" s="53" t="s">
        <v>25181</v>
      </c>
      <c r="E16779" s="55" t="s">
        <v>25182</v>
      </c>
      <c r="F16779" s="53" t="s">
        <v>201</v>
      </c>
    </row>
    <row r="16780" spans="1:6" x14ac:dyDescent="0.2">
      <c r="A16780" s="202" t="s">
        <v>27113</v>
      </c>
      <c r="B16780" s="203">
        <v>122.54</v>
      </c>
      <c r="D16780" s="53" t="s">
        <v>25183</v>
      </c>
      <c r="E16780" s="55" t="s">
        <v>25182</v>
      </c>
      <c r="F16780" s="53" t="s">
        <v>201</v>
      </c>
    </row>
    <row r="16781" spans="1:6" x14ac:dyDescent="0.2">
      <c r="A16781" s="202" t="s">
        <v>27115</v>
      </c>
      <c r="B16781" s="203">
        <v>120.02</v>
      </c>
      <c r="D16781" s="53" t="s">
        <v>25184</v>
      </c>
      <c r="E16781" s="55" t="s">
        <v>25185</v>
      </c>
      <c r="F16781" s="53" t="s">
        <v>201</v>
      </c>
    </row>
    <row r="16782" spans="1:6" x14ac:dyDescent="0.2">
      <c r="A16782" s="202" t="s">
        <v>27116</v>
      </c>
      <c r="B16782" s="203">
        <v>156.97999999999999</v>
      </c>
      <c r="D16782" s="53" t="s">
        <v>25186</v>
      </c>
      <c r="E16782" s="55" t="s">
        <v>25185</v>
      </c>
      <c r="F16782" s="53" t="s">
        <v>201</v>
      </c>
    </row>
    <row r="16783" spans="1:6" x14ac:dyDescent="0.2">
      <c r="A16783" s="202" t="s">
        <v>27118</v>
      </c>
      <c r="B16783" s="203">
        <v>154.58000000000001</v>
      </c>
      <c r="D16783" s="53" t="s">
        <v>25187</v>
      </c>
      <c r="E16783" s="55" t="s">
        <v>25188</v>
      </c>
      <c r="F16783" s="53" t="s">
        <v>201</v>
      </c>
    </row>
    <row r="16784" spans="1:6" x14ac:dyDescent="0.2">
      <c r="A16784" s="202" t="s">
        <v>27119</v>
      </c>
      <c r="B16784" s="203">
        <v>188.36</v>
      </c>
      <c r="D16784" s="53" t="s">
        <v>25189</v>
      </c>
      <c r="E16784" s="55" t="s">
        <v>25188</v>
      </c>
      <c r="F16784" s="53" t="s">
        <v>201</v>
      </c>
    </row>
    <row r="16785" spans="1:6" x14ac:dyDescent="0.2">
      <c r="A16785" s="202" t="s">
        <v>27121</v>
      </c>
      <c r="B16785" s="203">
        <v>185.48</v>
      </c>
      <c r="D16785" s="53" t="s">
        <v>25190</v>
      </c>
      <c r="E16785" s="55" t="s">
        <v>25191</v>
      </c>
      <c r="F16785" s="53" t="s">
        <v>201</v>
      </c>
    </row>
    <row r="16786" spans="1:6" x14ac:dyDescent="0.2">
      <c r="A16786" s="202" t="s">
        <v>27122</v>
      </c>
      <c r="B16786" s="203">
        <v>25.16</v>
      </c>
      <c r="D16786" s="53" t="s">
        <v>25192</v>
      </c>
      <c r="E16786" s="55" t="s">
        <v>25191</v>
      </c>
      <c r="F16786" s="53" t="s">
        <v>201</v>
      </c>
    </row>
    <row r="16787" spans="1:6" x14ac:dyDescent="0.2">
      <c r="A16787" s="202" t="s">
        <v>27124</v>
      </c>
      <c r="B16787" s="203">
        <v>24.08</v>
      </c>
      <c r="D16787" s="53" t="s">
        <v>25193</v>
      </c>
      <c r="E16787" s="55" t="s">
        <v>25194</v>
      </c>
      <c r="F16787" s="53" t="s">
        <v>201</v>
      </c>
    </row>
    <row r="16788" spans="1:6" x14ac:dyDescent="0.2">
      <c r="A16788" s="202" t="s">
        <v>27125</v>
      </c>
      <c r="B16788" s="203">
        <v>29.88</v>
      </c>
      <c r="D16788" s="53" t="s">
        <v>25195</v>
      </c>
      <c r="E16788" s="55" t="s">
        <v>25194</v>
      </c>
      <c r="F16788" s="53" t="s">
        <v>201</v>
      </c>
    </row>
    <row r="16789" spans="1:6" x14ac:dyDescent="0.2">
      <c r="A16789" s="202" t="s">
        <v>27127</v>
      </c>
      <c r="B16789" s="203">
        <v>28.62</v>
      </c>
      <c r="D16789" s="53" t="s">
        <v>25196</v>
      </c>
      <c r="E16789" s="55" t="s">
        <v>25197</v>
      </c>
      <c r="F16789" s="53" t="s">
        <v>201</v>
      </c>
    </row>
    <row r="16790" spans="1:6" x14ac:dyDescent="0.2">
      <c r="A16790" s="202" t="s">
        <v>27128</v>
      </c>
      <c r="B16790" s="203">
        <v>31.63</v>
      </c>
      <c r="D16790" s="53" t="s">
        <v>25198</v>
      </c>
      <c r="E16790" s="55" t="s">
        <v>25197</v>
      </c>
      <c r="F16790" s="53" t="s">
        <v>201</v>
      </c>
    </row>
    <row r="16791" spans="1:6" x14ac:dyDescent="0.2">
      <c r="A16791" s="202" t="s">
        <v>27130</v>
      </c>
      <c r="B16791" s="203">
        <v>30.43</v>
      </c>
      <c r="D16791" s="53" t="s">
        <v>25199</v>
      </c>
      <c r="E16791" s="55" t="s">
        <v>25200</v>
      </c>
      <c r="F16791" s="53" t="s">
        <v>201</v>
      </c>
    </row>
    <row r="16792" spans="1:6" x14ac:dyDescent="0.2">
      <c r="A16792" s="202" t="s">
        <v>27131</v>
      </c>
      <c r="B16792" s="203">
        <v>37.92</v>
      </c>
      <c r="D16792" s="53" t="s">
        <v>25201</v>
      </c>
      <c r="E16792" s="55" t="s">
        <v>25200</v>
      </c>
      <c r="F16792" s="53" t="s">
        <v>201</v>
      </c>
    </row>
    <row r="16793" spans="1:6" x14ac:dyDescent="0.2">
      <c r="A16793" s="202" t="s">
        <v>27133</v>
      </c>
      <c r="B16793" s="203">
        <v>36.479999999999997</v>
      </c>
      <c r="D16793" s="53" t="s">
        <v>25202</v>
      </c>
      <c r="E16793" s="55" t="s">
        <v>25203</v>
      </c>
      <c r="F16793" s="53" t="s">
        <v>201</v>
      </c>
    </row>
    <row r="16794" spans="1:6" x14ac:dyDescent="0.2">
      <c r="A16794" s="202" t="s">
        <v>27134</v>
      </c>
      <c r="B16794" s="203">
        <v>9.44</v>
      </c>
      <c r="D16794" s="53" t="s">
        <v>25204</v>
      </c>
      <c r="E16794" s="55" t="s">
        <v>25203</v>
      </c>
      <c r="F16794" s="53" t="s">
        <v>201</v>
      </c>
    </row>
    <row r="16795" spans="1:6" x14ac:dyDescent="0.2">
      <c r="A16795" s="202" t="s">
        <v>27136</v>
      </c>
      <c r="B16795" s="203">
        <v>8.84</v>
      </c>
      <c r="D16795" s="53" t="s">
        <v>25205</v>
      </c>
      <c r="E16795" s="55" t="s">
        <v>25206</v>
      </c>
      <c r="F16795" s="53" t="s">
        <v>201</v>
      </c>
    </row>
    <row r="16796" spans="1:6" x14ac:dyDescent="0.2">
      <c r="A16796" s="202" t="s">
        <v>27137</v>
      </c>
      <c r="B16796" s="203">
        <v>11.29</v>
      </c>
      <c r="D16796" s="53" t="s">
        <v>25207</v>
      </c>
      <c r="E16796" s="55" t="s">
        <v>25206</v>
      </c>
      <c r="F16796" s="53" t="s">
        <v>201</v>
      </c>
    </row>
    <row r="16797" spans="1:6" x14ac:dyDescent="0.2">
      <c r="A16797" s="202" t="s">
        <v>27139</v>
      </c>
      <c r="B16797" s="203">
        <v>10.57</v>
      </c>
      <c r="D16797" s="53" t="s">
        <v>25208</v>
      </c>
      <c r="E16797" s="55" t="s">
        <v>25209</v>
      </c>
      <c r="F16797" s="53" t="s">
        <v>201</v>
      </c>
    </row>
    <row r="16798" spans="1:6" x14ac:dyDescent="0.2">
      <c r="A16798" s="202" t="s">
        <v>27140</v>
      </c>
      <c r="B16798" s="203">
        <v>105.16</v>
      </c>
      <c r="D16798" s="53" t="s">
        <v>25210</v>
      </c>
      <c r="E16798" s="55" t="s">
        <v>25209</v>
      </c>
      <c r="F16798" s="53" t="s">
        <v>201</v>
      </c>
    </row>
    <row r="16799" spans="1:6" x14ac:dyDescent="0.2">
      <c r="A16799" s="202" t="s">
        <v>27142</v>
      </c>
      <c r="B16799" s="203">
        <v>98.61</v>
      </c>
      <c r="D16799" s="53" t="s">
        <v>25211</v>
      </c>
      <c r="E16799" s="55" t="s">
        <v>25212</v>
      </c>
      <c r="F16799" s="53" t="s">
        <v>201</v>
      </c>
    </row>
    <row r="16800" spans="1:6" x14ac:dyDescent="0.2">
      <c r="A16800" s="202" t="s">
        <v>27143</v>
      </c>
      <c r="B16800" s="203">
        <v>152.97999999999999</v>
      </c>
      <c r="D16800" s="53" t="s">
        <v>25213</v>
      </c>
      <c r="E16800" s="55" t="s">
        <v>25212</v>
      </c>
      <c r="F16800" s="53" t="s">
        <v>201</v>
      </c>
    </row>
    <row r="16801" spans="1:6" x14ac:dyDescent="0.2">
      <c r="A16801" s="202" t="s">
        <v>27145</v>
      </c>
      <c r="B16801" s="203">
        <v>139.47999999999999</v>
      </c>
      <c r="D16801" s="53" t="s">
        <v>25214</v>
      </c>
      <c r="E16801" s="55" t="s">
        <v>25215</v>
      </c>
      <c r="F16801" s="53" t="s">
        <v>201</v>
      </c>
    </row>
    <row r="16802" spans="1:6" x14ac:dyDescent="0.2">
      <c r="A16802" s="202" t="s">
        <v>27146</v>
      </c>
      <c r="B16802" s="203">
        <v>73.959999999999994</v>
      </c>
      <c r="D16802" s="53" t="s">
        <v>25216</v>
      </c>
      <c r="E16802" s="55" t="s">
        <v>25215</v>
      </c>
      <c r="F16802" s="53" t="s">
        <v>201</v>
      </c>
    </row>
    <row r="16803" spans="1:6" x14ac:dyDescent="0.2">
      <c r="A16803" s="202" t="s">
        <v>27148</v>
      </c>
      <c r="B16803" s="203">
        <v>67.41</v>
      </c>
      <c r="D16803" s="53" t="s">
        <v>25217</v>
      </c>
      <c r="E16803" s="55" t="s">
        <v>25218</v>
      </c>
      <c r="F16803" s="53" t="s">
        <v>201</v>
      </c>
    </row>
    <row r="16804" spans="1:6" x14ac:dyDescent="0.2">
      <c r="A16804" s="202" t="s">
        <v>27149</v>
      </c>
      <c r="B16804" s="203">
        <v>31.04</v>
      </c>
      <c r="D16804" s="53" t="s">
        <v>25219</v>
      </c>
      <c r="E16804" s="55" t="s">
        <v>25218</v>
      </c>
      <c r="F16804" s="53" t="s">
        <v>201</v>
      </c>
    </row>
    <row r="16805" spans="1:6" x14ac:dyDescent="0.2">
      <c r="A16805" s="202" t="s">
        <v>27151</v>
      </c>
      <c r="B16805" s="203">
        <v>27.92</v>
      </c>
      <c r="D16805" s="53" t="s">
        <v>25220</v>
      </c>
      <c r="E16805" s="55" t="s">
        <v>25221</v>
      </c>
      <c r="F16805" s="53" t="s">
        <v>201</v>
      </c>
    </row>
    <row r="16806" spans="1:6" x14ac:dyDescent="0.2">
      <c r="A16806" s="202" t="s">
        <v>27152</v>
      </c>
      <c r="B16806" s="203">
        <v>59.63</v>
      </c>
      <c r="D16806" s="53" t="s">
        <v>25222</v>
      </c>
      <c r="E16806" s="55" t="s">
        <v>25221</v>
      </c>
      <c r="F16806" s="53" t="s">
        <v>201</v>
      </c>
    </row>
    <row r="16807" spans="1:6" x14ac:dyDescent="0.2">
      <c r="A16807" s="202" t="s">
        <v>27154</v>
      </c>
      <c r="B16807" s="203">
        <v>53.55</v>
      </c>
      <c r="D16807" s="53" t="s">
        <v>25223</v>
      </c>
      <c r="E16807" s="55" t="s">
        <v>25224</v>
      </c>
      <c r="F16807" s="53" t="s">
        <v>201</v>
      </c>
    </row>
    <row r="16808" spans="1:6" x14ac:dyDescent="0.2">
      <c r="A16808" s="202" t="s">
        <v>27155</v>
      </c>
      <c r="B16808" s="203">
        <v>49.55</v>
      </c>
      <c r="D16808" s="53" t="s">
        <v>25225</v>
      </c>
      <c r="E16808" s="55" t="s">
        <v>25224</v>
      </c>
      <c r="F16808" s="53" t="s">
        <v>201</v>
      </c>
    </row>
    <row r="16809" spans="1:6" x14ac:dyDescent="0.2">
      <c r="A16809" s="202" t="s">
        <v>27157</v>
      </c>
      <c r="B16809" s="203">
        <v>43.46</v>
      </c>
      <c r="D16809" s="53" t="s">
        <v>25226</v>
      </c>
      <c r="E16809" s="55" t="s">
        <v>25227</v>
      </c>
      <c r="F16809" s="53" t="s">
        <v>201</v>
      </c>
    </row>
    <row r="16810" spans="1:6" x14ac:dyDescent="0.2">
      <c r="A16810" s="202" t="s">
        <v>27158</v>
      </c>
      <c r="B16810" s="203">
        <v>22.12</v>
      </c>
      <c r="D16810" s="53" t="s">
        <v>25228</v>
      </c>
      <c r="E16810" s="55" t="s">
        <v>25227</v>
      </c>
      <c r="F16810" s="53" t="s">
        <v>201</v>
      </c>
    </row>
    <row r="16811" spans="1:6" x14ac:dyDescent="0.2">
      <c r="A16811" s="202" t="s">
        <v>27160</v>
      </c>
      <c r="B16811" s="203">
        <v>19.47</v>
      </c>
      <c r="D16811" s="53" t="s">
        <v>25229</v>
      </c>
      <c r="E16811" s="55" t="s">
        <v>25230</v>
      </c>
      <c r="F16811" s="53" t="s">
        <v>201</v>
      </c>
    </row>
    <row r="16812" spans="1:6" x14ac:dyDescent="0.2">
      <c r="A16812" s="202" t="s">
        <v>27161</v>
      </c>
      <c r="B16812" s="203">
        <v>54.76</v>
      </c>
      <c r="D16812" s="53" t="s">
        <v>25231</v>
      </c>
      <c r="E16812" s="55" t="s">
        <v>25230</v>
      </c>
      <c r="F16812" s="53" t="s">
        <v>201</v>
      </c>
    </row>
    <row r="16813" spans="1:6" x14ac:dyDescent="0.2">
      <c r="A16813" s="202" t="s">
        <v>27163</v>
      </c>
      <c r="B16813" s="203">
        <v>51.07</v>
      </c>
      <c r="D16813" s="53" t="s">
        <v>25232</v>
      </c>
      <c r="E16813" s="55" t="s">
        <v>25233</v>
      </c>
      <c r="F16813" s="53" t="s">
        <v>201</v>
      </c>
    </row>
    <row r="16814" spans="1:6" x14ac:dyDescent="0.2">
      <c r="A16814" s="202" t="s">
        <v>27164</v>
      </c>
      <c r="B16814" s="203">
        <v>118.5</v>
      </c>
      <c r="D16814" s="53" t="s">
        <v>25234</v>
      </c>
      <c r="E16814" s="55" t="s">
        <v>25233</v>
      </c>
      <c r="F16814" s="53" t="s">
        <v>201</v>
      </c>
    </row>
    <row r="16815" spans="1:6" x14ac:dyDescent="0.2">
      <c r="A16815" s="202" t="s">
        <v>27166</v>
      </c>
      <c r="B16815" s="203">
        <v>109.12</v>
      </c>
      <c r="D16815" s="53" t="s">
        <v>25235</v>
      </c>
      <c r="E16815" s="55" t="s">
        <v>25236</v>
      </c>
      <c r="F16815" s="53" t="s">
        <v>201</v>
      </c>
    </row>
    <row r="16816" spans="1:6" x14ac:dyDescent="0.2">
      <c r="A16816" s="202" t="s">
        <v>27167</v>
      </c>
      <c r="B16816" s="203">
        <v>48.06</v>
      </c>
      <c r="D16816" s="53" t="s">
        <v>25237</v>
      </c>
      <c r="E16816" s="55" t="s">
        <v>25236</v>
      </c>
      <c r="F16816" s="53" t="s">
        <v>201</v>
      </c>
    </row>
    <row r="16817" spans="1:6" x14ac:dyDescent="0.2">
      <c r="A16817" s="202" t="s">
        <v>27169</v>
      </c>
      <c r="B16817" s="203">
        <v>46.26</v>
      </c>
      <c r="D16817" s="53" t="s">
        <v>25238</v>
      </c>
      <c r="E16817" s="55" t="s">
        <v>25239</v>
      </c>
      <c r="F16817" s="53" t="s">
        <v>201</v>
      </c>
    </row>
    <row r="16818" spans="1:6" x14ac:dyDescent="0.2">
      <c r="A16818" s="202" t="s">
        <v>27170</v>
      </c>
      <c r="B16818" s="203">
        <v>69.84</v>
      </c>
      <c r="D16818" s="53" t="s">
        <v>25240</v>
      </c>
      <c r="E16818" s="55" t="s">
        <v>25239</v>
      </c>
      <c r="F16818" s="53" t="s">
        <v>201</v>
      </c>
    </row>
    <row r="16819" spans="1:6" x14ac:dyDescent="0.2">
      <c r="A16819" s="202" t="s">
        <v>27172</v>
      </c>
      <c r="B16819" s="203">
        <v>68.040000000000006</v>
      </c>
      <c r="D16819" s="53" t="s">
        <v>25241</v>
      </c>
      <c r="E16819" s="55" t="s">
        <v>25242</v>
      </c>
      <c r="F16819" s="53" t="s">
        <v>201</v>
      </c>
    </row>
    <row r="16820" spans="1:6" x14ac:dyDescent="0.2">
      <c r="A16820" s="202" t="s">
        <v>27173</v>
      </c>
      <c r="B16820" s="203">
        <v>160.49</v>
      </c>
      <c r="D16820" s="53" t="s">
        <v>25243</v>
      </c>
      <c r="E16820" s="55" t="s">
        <v>25242</v>
      </c>
      <c r="F16820" s="53" t="s">
        <v>201</v>
      </c>
    </row>
    <row r="16821" spans="1:6" x14ac:dyDescent="0.2">
      <c r="A16821" s="202" t="s">
        <v>27175</v>
      </c>
      <c r="B16821" s="203">
        <v>155.38</v>
      </c>
      <c r="D16821" s="53" t="s">
        <v>25244</v>
      </c>
      <c r="E16821" s="55" t="s">
        <v>25245</v>
      </c>
      <c r="F16821" s="53" t="s">
        <v>201</v>
      </c>
    </row>
    <row r="16822" spans="1:6" x14ac:dyDescent="0.2">
      <c r="A16822" s="202" t="s">
        <v>27176</v>
      </c>
      <c r="B16822" s="203">
        <v>142.71</v>
      </c>
      <c r="D16822" s="53" t="s">
        <v>25246</v>
      </c>
      <c r="E16822" s="55" t="s">
        <v>25245</v>
      </c>
      <c r="F16822" s="53" t="s">
        <v>201</v>
      </c>
    </row>
    <row r="16823" spans="1:6" x14ac:dyDescent="0.2">
      <c r="A16823" s="202" t="s">
        <v>27178</v>
      </c>
      <c r="B16823" s="203">
        <v>140.91999999999999</v>
      </c>
      <c r="D16823" s="53" t="s">
        <v>25247</v>
      </c>
      <c r="E16823" s="55" t="s">
        <v>25248</v>
      </c>
      <c r="F16823" s="53" t="s">
        <v>201</v>
      </c>
    </row>
    <row r="16824" spans="1:6" x14ac:dyDescent="0.2">
      <c r="A16824" s="202" t="s">
        <v>27179</v>
      </c>
      <c r="B16824" s="203">
        <v>118</v>
      </c>
      <c r="D16824" s="53" t="s">
        <v>25249</v>
      </c>
      <c r="E16824" s="55" t="s">
        <v>25248</v>
      </c>
      <c r="F16824" s="53" t="s">
        <v>201</v>
      </c>
    </row>
    <row r="16825" spans="1:6" x14ac:dyDescent="0.2">
      <c r="A16825" s="202" t="s">
        <v>27181</v>
      </c>
      <c r="B16825" s="203">
        <v>116.68</v>
      </c>
      <c r="D16825" s="53" t="s">
        <v>25250</v>
      </c>
      <c r="E16825" s="55" t="s">
        <v>25251</v>
      </c>
      <c r="F16825" s="53" t="s">
        <v>201</v>
      </c>
    </row>
    <row r="16826" spans="1:6" x14ac:dyDescent="0.2">
      <c r="A16826" s="202" t="s">
        <v>27182</v>
      </c>
      <c r="B16826" s="203">
        <v>71.36</v>
      </c>
      <c r="D16826" s="53" t="s">
        <v>25252</v>
      </c>
      <c r="E16826" s="55" t="s">
        <v>25251</v>
      </c>
      <c r="F16826" s="53" t="s">
        <v>201</v>
      </c>
    </row>
    <row r="16827" spans="1:6" x14ac:dyDescent="0.2">
      <c r="A16827" s="202" t="s">
        <v>27184</v>
      </c>
      <c r="B16827" s="203">
        <v>70.16</v>
      </c>
      <c r="D16827" s="53" t="s">
        <v>25253</v>
      </c>
      <c r="E16827" s="55" t="s">
        <v>25254</v>
      </c>
      <c r="F16827" s="53" t="s">
        <v>201</v>
      </c>
    </row>
    <row r="16828" spans="1:6" x14ac:dyDescent="0.2">
      <c r="A16828" s="202" t="s">
        <v>27185</v>
      </c>
      <c r="B16828" s="203">
        <v>60.13</v>
      </c>
      <c r="D16828" s="53" t="s">
        <v>25255</v>
      </c>
      <c r="E16828" s="55" t="s">
        <v>25254</v>
      </c>
      <c r="F16828" s="53" t="s">
        <v>201</v>
      </c>
    </row>
    <row r="16829" spans="1:6" x14ac:dyDescent="0.2">
      <c r="A16829" s="202" t="s">
        <v>27187</v>
      </c>
      <c r="B16829" s="203">
        <v>59.18</v>
      </c>
      <c r="D16829" s="53" t="s">
        <v>25256</v>
      </c>
      <c r="E16829" s="55" t="s">
        <v>25257</v>
      </c>
      <c r="F16829" s="53" t="s">
        <v>201</v>
      </c>
    </row>
    <row r="16830" spans="1:6" x14ac:dyDescent="0.2">
      <c r="A16830" s="202" t="s">
        <v>27188</v>
      </c>
      <c r="B16830" s="203">
        <v>62.97</v>
      </c>
      <c r="D16830" s="53" t="s">
        <v>25258</v>
      </c>
      <c r="E16830" s="55" t="s">
        <v>25257</v>
      </c>
      <c r="F16830" s="53" t="s">
        <v>201</v>
      </c>
    </row>
    <row r="16831" spans="1:6" x14ac:dyDescent="0.2">
      <c r="A16831" s="202" t="s">
        <v>27190</v>
      </c>
      <c r="B16831" s="203">
        <v>61.77</v>
      </c>
      <c r="D16831" s="53" t="s">
        <v>25259</v>
      </c>
      <c r="E16831" s="55" t="s">
        <v>25260</v>
      </c>
      <c r="F16831" s="53" t="s">
        <v>201</v>
      </c>
    </row>
    <row r="16832" spans="1:6" x14ac:dyDescent="0.2">
      <c r="A16832" s="202" t="s">
        <v>27191</v>
      </c>
      <c r="B16832" s="203">
        <v>41.63</v>
      </c>
      <c r="D16832" s="53" t="s">
        <v>25261</v>
      </c>
      <c r="E16832" s="55" t="s">
        <v>25260</v>
      </c>
      <c r="F16832" s="53" t="s">
        <v>201</v>
      </c>
    </row>
    <row r="16833" spans="1:6" x14ac:dyDescent="0.2">
      <c r="A16833" s="202" t="s">
        <v>27193</v>
      </c>
      <c r="B16833" s="203">
        <v>40.69</v>
      </c>
      <c r="D16833" s="53" t="s">
        <v>25262</v>
      </c>
      <c r="E16833" s="55" t="s">
        <v>25263</v>
      </c>
      <c r="F16833" s="53" t="s">
        <v>201</v>
      </c>
    </row>
    <row r="16834" spans="1:6" x14ac:dyDescent="0.2">
      <c r="A16834" s="202" t="s">
        <v>27194</v>
      </c>
      <c r="B16834" s="203">
        <v>106.82</v>
      </c>
      <c r="D16834" s="53" t="s">
        <v>25264</v>
      </c>
      <c r="E16834" s="55" t="s">
        <v>25263</v>
      </c>
      <c r="F16834" s="53" t="s">
        <v>201</v>
      </c>
    </row>
    <row r="16835" spans="1:6" x14ac:dyDescent="0.2">
      <c r="A16835" s="202" t="s">
        <v>27196</v>
      </c>
      <c r="B16835" s="203">
        <v>104.19</v>
      </c>
      <c r="D16835" s="53" t="s">
        <v>25265</v>
      </c>
      <c r="E16835" s="55" t="s">
        <v>25266</v>
      </c>
      <c r="F16835" s="53" t="s">
        <v>201</v>
      </c>
    </row>
    <row r="16836" spans="1:6" x14ac:dyDescent="0.2">
      <c r="A16836" s="202" t="s">
        <v>27197</v>
      </c>
      <c r="B16836" s="203">
        <v>81.819999999999993</v>
      </c>
      <c r="D16836" s="53" t="s">
        <v>25267</v>
      </c>
      <c r="E16836" s="55" t="s">
        <v>25266</v>
      </c>
      <c r="F16836" s="53" t="s">
        <v>201</v>
      </c>
    </row>
    <row r="16837" spans="1:6" x14ac:dyDescent="0.2">
      <c r="A16837" s="202" t="s">
        <v>27199</v>
      </c>
      <c r="B16837" s="203">
        <v>80.680000000000007</v>
      </c>
      <c r="D16837" s="53" t="s">
        <v>25268</v>
      </c>
      <c r="E16837" s="55" t="s">
        <v>25269</v>
      </c>
      <c r="F16837" s="53" t="s">
        <v>201</v>
      </c>
    </row>
    <row r="16838" spans="1:6" x14ac:dyDescent="0.2">
      <c r="A16838" s="202" t="s">
        <v>27203</v>
      </c>
      <c r="B16838" s="203">
        <v>76.569999999999993</v>
      </c>
      <c r="D16838" s="53" t="s">
        <v>25270</v>
      </c>
      <c r="E16838" s="55" t="s">
        <v>25269</v>
      </c>
      <c r="F16838" s="53" t="s">
        <v>201</v>
      </c>
    </row>
    <row r="16839" spans="1:6" x14ac:dyDescent="0.2">
      <c r="A16839" s="202" t="s">
        <v>27205</v>
      </c>
      <c r="B16839" s="203">
        <v>74.77</v>
      </c>
      <c r="D16839" s="53" t="s">
        <v>25271</v>
      </c>
      <c r="E16839" s="55" t="s">
        <v>25272</v>
      </c>
      <c r="F16839" s="53" t="s">
        <v>201</v>
      </c>
    </row>
    <row r="16840" spans="1:6" x14ac:dyDescent="0.2">
      <c r="A16840" s="202" t="s">
        <v>27206</v>
      </c>
      <c r="B16840" s="203">
        <v>96.83</v>
      </c>
      <c r="D16840" s="53" t="s">
        <v>25273</v>
      </c>
      <c r="E16840" s="55" t="s">
        <v>25272</v>
      </c>
      <c r="F16840" s="53" t="s">
        <v>201</v>
      </c>
    </row>
    <row r="16841" spans="1:6" x14ac:dyDescent="0.2">
      <c r="A16841" s="202" t="s">
        <v>27208</v>
      </c>
      <c r="B16841" s="203">
        <v>95.03</v>
      </c>
      <c r="D16841" s="53" t="s">
        <v>25274</v>
      </c>
      <c r="E16841" s="55" t="s">
        <v>25275</v>
      </c>
      <c r="F16841" s="53" t="s">
        <v>201</v>
      </c>
    </row>
    <row r="16842" spans="1:6" x14ac:dyDescent="0.2">
      <c r="A16842" s="202" t="s">
        <v>27209</v>
      </c>
      <c r="B16842" s="203">
        <v>86.93</v>
      </c>
      <c r="D16842" s="53" t="s">
        <v>25276</v>
      </c>
      <c r="E16842" s="55" t="s">
        <v>25275</v>
      </c>
      <c r="F16842" s="53" t="s">
        <v>201</v>
      </c>
    </row>
    <row r="16843" spans="1:6" x14ac:dyDescent="0.2">
      <c r="A16843" s="202" t="s">
        <v>27211</v>
      </c>
      <c r="B16843" s="203">
        <v>85.38</v>
      </c>
      <c r="D16843" s="53" t="s">
        <v>25277</v>
      </c>
      <c r="E16843" s="55" t="s">
        <v>25278</v>
      </c>
      <c r="F16843" s="53" t="s">
        <v>201</v>
      </c>
    </row>
    <row r="16844" spans="1:6" x14ac:dyDescent="0.2">
      <c r="A16844" s="202" t="s">
        <v>27212</v>
      </c>
      <c r="B16844" s="203">
        <v>75.27</v>
      </c>
      <c r="D16844" s="53" t="s">
        <v>25279</v>
      </c>
      <c r="E16844" s="55" t="s">
        <v>25278</v>
      </c>
      <c r="F16844" s="53" t="s">
        <v>201</v>
      </c>
    </row>
    <row r="16845" spans="1:6" x14ac:dyDescent="0.2">
      <c r="A16845" s="202" t="s">
        <v>27214</v>
      </c>
      <c r="B16845" s="203">
        <v>73.47</v>
      </c>
      <c r="D16845" s="53" t="s">
        <v>25280</v>
      </c>
      <c r="E16845" s="55" t="s">
        <v>25281</v>
      </c>
      <c r="F16845" s="53" t="s">
        <v>201</v>
      </c>
    </row>
    <row r="16846" spans="1:6" x14ac:dyDescent="0.2">
      <c r="A16846" s="202" t="s">
        <v>27215</v>
      </c>
      <c r="B16846" s="203">
        <v>99.84</v>
      </c>
      <c r="D16846" s="53" t="s">
        <v>25282</v>
      </c>
      <c r="E16846" s="55" t="s">
        <v>25281</v>
      </c>
      <c r="F16846" s="53" t="s">
        <v>201</v>
      </c>
    </row>
    <row r="16847" spans="1:6" x14ac:dyDescent="0.2">
      <c r="A16847" s="202" t="s">
        <v>27217</v>
      </c>
      <c r="B16847" s="203">
        <v>98.04</v>
      </c>
      <c r="D16847" s="53" t="s">
        <v>25283</v>
      </c>
      <c r="E16847" s="55" t="s">
        <v>25284</v>
      </c>
      <c r="F16847" s="53" t="s">
        <v>201</v>
      </c>
    </row>
    <row r="16848" spans="1:6" x14ac:dyDescent="0.2">
      <c r="A16848" s="202" t="s">
        <v>27218</v>
      </c>
      <c r="B16848" s="203">
        <v>86.93</v>
      </c>
      <c r="D16848" s="53" t="s">
        <v>25285</v>
      </c>
      <c r="E16848" s="55" t="s">
        <v>25284</v>
      </c>
      <c r="F16848" s="53" t="s">
        <v>201</v>
      </c>
    </row>
    <row r="16849" spans="1:6" x14ac:dyDescent="0.2">
      <c r="A16849" s="202" t="s">
        <v>27220</v>
      </c>
      <c r="B16849" s="203">
        <v>85.38</v>
      </c>
      <c r="D16849" s="53" t="s">
        <v>25286</v>
      </c>
      <c r="E16849" s="55" t="s">
        <v>25287</v>
      </c>
      <c r="F16849" s="53" t="s">
        <v>201</v>
      </c>
    </row>
    <row r="16850" spans="1:6" x14ac:dyDescent="0.2">
      <c r="A16850" s="202" t="s">
        <v>27221</v>
      </c>
      <c r="B16850" s="203">
        <v>86.03</v>
      </c>
      <c r="D16850" s="53" t="s">
        <v>25288</v>
      </c>
      <c r="E16850" s="55" t="s">
        <v>25287</v>
      </c>
      <c r="F16850" s="53" t="s">
        <v>201</v>
      </c>
    </row>
    <row r="16851" spans="1:6" x14ac:dyDescent="0.2">
      <c r="A16851" s="202" t="s">
        <v>27223</v>
      </c>
      <c r="B16851" s="203">
        <v>84.6</v>
      </c>
      <c r="D16851" s="53" t="s">
        <v>25289</v>
      </c>
      <c r="E16851" s="55" t="s">
        <v>25290</v>
      </c>
      <c r="F16851" s="53" t="s">
        <v>201</v>
      </c>
    </row>
    <row r="16852" spans="1:6" x14ac:dyDescent="0.2">
      <c r="A16852" s="202" t="s">
        <v>27224</v>
      </c>
      <c r="B16852" s="203">
        <v>136.49</v>
      </c>
      <c r="D16852" s="53" t="s">
        <v>25291</v>
      </c>
      <c r="E16852" s="55" t="s">
        <v>25290</v>
      </c>
      <c r="F16852" s="53" t="s">
        <v>201</v>
      </c>
    </row>
    <row r="16853" spans="1:6" x14ac:dyDescent="0.2">
      <c r="A16853" s="202" t="s">
        <v>27226</v>
      </c>
      <c r="B16853" s="203">
        <v>128.6</v>
      </c>
      <c r="D16853" s="53" t="s">
        <v>25292</v>
      </c>
      <c r="E16853" s="55" t="s">
        <v>25293</v>
      </c>
      <c r="F16853" s="53" t="s">
        <v>201</v>
      </c>
    </row>
    <row r="16854" spans="1:6" x14ac:dyDescent="0.2">
      <c r="A16854" s="202" t="s">
        <v>27227</v>
      </c>
      <c r="B16854" s="203">
        <v>213.82</v>
      </c>
      <c r="D16854" s="53" t="s">
        <v>25294</v>
      </c>
      <c r="E16854" s="55" t="s">
        <v>25293</v>
      </c>
      <c r="F16854" s="53" t="s">
        <v>201</v>
      </c>
    </row>
    <row r="16855" spans="1:6" x14ac:dyDescent="0.2">
      <c r="A16855" s="202" t="s">
        <v>27229</v>
      </c>
      <c r="B16855" s="203">
        <v>205.93</v>
      </c>
      <c r="D16855" s="53" t="s">
        <v>25295</v>
      </c>
      <c r="E16855" s="55" t="s">
        <v>25296</v>
      </c>
      <c r="F16855" s="53" t="s">
        <v>201</v>
      </c>
    </row>
    <row r="16856" spans="1:6" x14ac:dyDescent="0.2">
      <c r="A16856" s="202" t="s">
        <v>27230</v>
      </c>
      <c r="B16856" s="203">
        <v>94.5</v>
      </c>
      <c r="D16856" s="53" t="s">
        <v>25297</v>
      </c>
      <c r="E16856" s="55" t="s">
        <v>25296</v>
      </c>
      <c r="F16856" s="53" t="s">
        <v>201</v>
      </c>
    </row>
    <row r="16857" spans="1:6" x14ac:dyDescent="0.2">
      <c r="A16857" s="202" t="s">
        <v>27232</v>
      </c>
      <c r="B16857" s="203">
        <v>86.61</v>
      </c>
      <c r="D16857" s="53" t="s">
        <v>25298</v>
      </c>
      <c r="E16857" s="55" t="s">
        <v>25299</v>
      </c>
      <c r="F16857" s="53" t="s">
        <v>201</v>
      </c>
    </row>
    <row r="16858" spans="1:6" x14ac:dyDescent="0.2">
      <c r="A16858" s="202" t="s">
        <v>27233</v>
      </c>
      <c r="B16858" s="203">
        <v>141.06</v>
      </c>
      <c r="D16858" s="53" t="s">
        <v>25300</v>
      </c>
      <c r="E16858" s="55" t="s">
        <v>25299</v>
      </c>
      <c r="F16858" s="53" t="s">
        <v>201</v>
      </c>
    </row>
    <row r="16859" spans="1:6" x14ac:dyDescent="0.2">
      <c r="A16859" s="202" t="s">
        <v>27235</v>
      </c>
      <c r="B16859" s="203">
        <v>133.05000000000001</v>
      </c>
      <c r="D16859" s="53" t="s">
        <v>25301</v>
      </c>
      <c r="E16859" s="55" t="s">
        <v>25302</v>
      </c>
      <c r="F16859" s="53" t="s">
        <v>201</v>
      </c>
    </row>
    <row r="16860" spans="1:6" x14ac:dyDescent="0.2">
      <c r="A16860" s="202" t="s">
        <v>27236</v>
      </c>
      <c r="B16860" s="203">
        <v>90.39</v>
      </c>
      <c r="D16860" s="53" t="s">
        <v>25303</v>
      </c>
      <c r="E16860" s="55" t="s">
        <v>25302</v>
      </c>
      <c r="F16860" s="53" t="s">
        <v>201</v>
      </c>
    </row>
    <row r="16861" spans="1:6" x14ac:dyDescent="0.2">
      <c r="A16861" s="202" t="s">
        <v>27238</v>
      </c>
      <c r="B16861" s="203">
        <v>83.28</v>
      </c>
      <c r="D16861" s="53" t="s">
        <v>25304</v>
      </c>
      <c r="E16861" s="55" t="s">
        <v>25305</v>
      </c>
      <c r="F16861" s="53" t="s">
        <v>201</v>
      </c>
    </row>
    <row r="16862" spans="1:6" x14ac:dyDescent="0.2">
      <c r="A16862" s="202" t="s">
        <v>27239</v>
      </c>
      <c r="B16862" s="203">
        <v>84.68</v>
      </c>
      <c r="D16862" s="53" t="s">
        <v>25306</v>
      </c>
      <c r="E16862" s="55" t="s">
        <v>25305</v>
      </c>
      <c r="F16862" s="53" t="s">
        <v>201</v>
      </c>
    </row>
    <row r="16863" spans="1:6" x14ac:dyDescent="0.2">
      <c r="A16863" s="202" t="s">
        <v>27241</v>
      </c>
      <c r="B16863" s="203">
        <v>82.88</v>
      </c>
      <c r="D16863" s="53" t="s">
        <v>25307</v>
      </c>
      <c r="E16863" s="55" t="s">
        <v>25308</v>
      </c>
      <c r="F16863" s="53" t="s">
        <v>201</v>
      </c>
    </row>
    <row r="16864" spans="1:6" x14ac:dyDescent="0.2">
      <c r="A16864" s="202" t="s">
        <v>27242</v>
      </c>
      <c r="B16864" s="203">
        <v>93.38</v>
      </c>
      <c r="D16864" s="53" t="s">
        <v>25309</v>
      </c>
      <c r="E16864" s="55" t="s">
        <v>25308</v>
      </c>
      <c r="F16864" s="53" t="s">
        <v>201</v>
      </c>
    </row>
    <row r="16865" spans="1:6" x14ac:dyDescent="0.2">
      <c r="A16865" s="202" t="s">
        <v>27244</v>
      </c>
      <c r="B16865" s="203">
        <v>91.58</v>
      </c>
      <c r="D16865" s="53" t="s">
        <v>25310</v>
      </c>
      <c r="E16865" s="55" t="s">
        <v>25311</v>
      </c>
      <c r="F16865" s="53" t="s">
        <v>201</v>
      </c>
    </row>
    <row r="16866" spans="1:6" x14ac:dyDescent="0.2">
      <c r="A16866" s="202" t="s">
        <v>27245</v>
      </c>
      <c r="B16866" s="203">
        <v>165.42</v>
      </c>
      <c r="D16866" s="53" t="s">
        <v>25312</v>
      </c>
      <c r="E16866" s="55" t="s">
        <v>25311</v>
      </c>
      <c r="F16866" s="53" t="s">
        <v>201</v>
      </c>
    </row>
    <row r="16867" spans="1:6" x14ac:dyDescent="0.2">
      <c r="A16867" s="202" t="s">
        <v>27247</v>
      </c>
      <c r="B16867" s="203">
        <v>157.41</v>
      </c>
      <c r="D16867" s="53" t="s">
        <v>25313</v>
      </c>
      <c r="E16867" s="55" t="s">
        <v>25314</v>
      </c>
      <c r="F16867" s="53" t="s">
        <v>201</v>
      </c>
    </row>
    <row r="16868" spans="1:6" x14ac:dyDescent="0.2">
      <c r="A16868" s="202" t="s">
        <v>27248</v>
      </c>
      <c r="B16868" s="203">
        <v>162.99</v>
      </c>
      <c r="D16868" s="53" t="s">
        <v>25315</v>
      </c>
      <c r="E16868" s="55" t="s">
        <v>25314</v>
      </c>
      <c r="F16868" s="53" t="s">
        <v>201</v>
      </c>
    </row>
    <row r="16869" spans="1:6" x14ac:dyDescent="0.2">
      <c r="A16869" s="202" t="s">
        <v>27250</v>
      </c>
      <c r="B16869" s="203">
        <v>154.97999999999999</v>
      </c>
      <c r="D16869" s="53" t="s">
        <v>25316</v>
      </c>
      <c r="E16869" s="55" t="s">
        <v>25317</v>
      </c>
      <c r="F16869" s="53" t="s">
        <v>201</v>
      </c>
    </row>
    <row r="16870" spans="1:6" x14ac:dyDescent="0.2">
      <c r="A16870" s="202" t="s">
        <v>27251</v>
      </c>
      <c r="B16870" s="203">
        <v>128.38999999999999</v>
      </c>
      <c r="D16870" s="53" t="s">
        <v>25318</v>
      </c>
      <c r="E16870" s="55" t="s">
        <v>25317</v>
      </c>
      <c r="F16870" s="53" t="s">
        <v>201</v>
      </c>
    </row>
    <row r="16871" spans="1:6" x14ac:dyDescent="0.2">
      <c r="A16871" s="202" t="s">
        <v>27253</v>
      </c>
      <c r="B16871" s="203">
        <v>126.59</v>
      </c>
      <c r="D16871" s="53" t="s">
        <v>25319</v>
      </c>
      <c r="E16871" s="55" t="s">
        <v>25320</v>
      </c>
      <c r="F16871" s="53" t="s">
        <v>201</v>
      </c>
    </row>
    <row r="16872" spans="1:6" x14ac:dyDescent="0.2">
      <c r="A16872" s="202" t="s">
        <v>27254</v>
      </c>
      <c r="B16872" s="203">
        <v>119.74</v>
      </c>
      <c r="D16872" s="53" t="s">
        <v>25321</v>
      </c>
      <c r="E16872" s="55" t="s">
        <v>25320</v>
      </c>
      <c r="F16872" s="53" t="s">
        <v>201</v>
      </c>
    </row>
    <row r="16873" spans="1:6" x14ac:dyDescent="0.2">
      <c r="A16873" s="202" t="s">
        <v>27256</v>
      </c>
      <c r="B16873" s="203">
        <v>117.94</v>
      </c>
      <c r="D16873" s="53" t="s">
        <v>25322</v>
      </c>
      <c r="E16873" s="55" t="s">
        <v>25323</v>
      </c>
      <c r="F16873" s="53" t="s">
        <v>201</v>
      </c>
    </row>
    <row r="16874" spans="1:6" x14ac:dyDescent="0.2">
      <c r="A16874" s="202" t="s">
        <v>27257</v>
      </c>
      <c r="B16874" s="203">
        <v>146.91999999999999</v>
      </c>
      <c r="D16874" s="53" t="s">
        <v>25324</v>
      </c>
      <c r="E16874" s="55" t="s">
        <v>25323</v>
      </c>
      <c r="F16874" s="53" t="s">
        <v>201</v>
      </c>
    </row>
    <row r="16875" spans="1:6" x14ac:dyDescent="0.2">
      <c r="A16875" s="202" t="s">
        <v>27259</v>
      </c>
      <c r="B16875" s="203">
        <v>140.93</v>
      </c>
      <c r="D16875" s="53" t="s">
        <v>25325</v>
      </c>
      <c r="E16875" s="55" t="s">
        <v>25326</v>
      </c>
      <c r="F16875" s="53" t="s">
        <v>201</v>
      </c>
    </row>
    <row r="16876" spans="1:6" x14ac:dyDescent="0.2">
      <c r="A16876" s="202" t="s">
        <v>27260</v>
      </c>
      <c r="B16876" s="203">
        <v>143.93</v>
      </c>
      <c r="D16876" s="53" t="s">
        <v>25327</v>
      </c>
      <c r="E16876" s="55" t="s">
        <v>25326</v>
      </c>
      <c r="F16876" s="53" t="s">
        <v>201</v>
      </c>
    </row>
    <row r="16877" spans="1:6" x14ac:dyDescent="0.2">
      <c r="A16877" s="202" t="s">
        <v>27262</v>
      </c>
      <c r="B16877" s="203">
        <v>137.94</v>
      </c>
      <c r="D16877" s="53" t="s">
        <v>25328</v>
      </c>
      <c r="E16877" s="55" t="s">
        <v>25329</v>
      </c>
      <c r="F16877" s="53" t="s">
        <v>201</v>
      </c>
    </row>
    <row r="16878" spans="1:6" x14ac:dyDescent="0.2">
      <c r="A16878" s="202" t="s">
        <v>27263</v>
      </c>
      <c r="B16878" s="203">
        <v>154.74</v>
      </c>
      <c r="D16878" s="53" t="s">
        <v>25330</v>
      </c>
      <c r="E16878" s="55" t="s">
        <v>25329</v>
      </c>
      <c r="F16878" s="53" t="s">
        <v>201</v>
      </c>
    </row>
    <row r="16879" spans="1:6" x14ac:dyDescent="0.2">
      <c r="A16879" s="202" t="s">
        <v>27265</v>
      </c>
      <c r="B16879" s="203">
        <v>153.99</v>
      </c>
      <c r="D16879" s="53" t="s">
        <v>25331</v>
      </c>
      <c r="E16879" s="55" t="s">
        <v>25332</v>
      </c>
      <c r="F16879" s="53" t="s">
        <v>201</v>
      </c>
    </row>
    <row r="16880" spans="1:6" x14ac:dyDescent="0.2">
      <c r="A16880" s="202" t="s">
        <v>27266</v>
      </c>
      <c r="B16880" s="203">
        <v>195.37</v>
      </c>
      <c r="D16880" s="53" t="s">
        <v>25333</v>
      </c>
      <c r="E16880" s="55" t="s">
        <v>25332</v>
      </c>
      <c r="F16880" s="53" t="s">
        <v>201</v>
      </c>
    </row>
    <row r="16881" spans="1:6" x14ac:dyDescent="0.2">
      <c r="A16881" s="202" t="s">
        <v>27268</v>
      </c>
      <c r="B16881" s="203">
        <v>192.39</v>
      </c>
      <c r="D16881" s="53" t="s">
        <v>25334</v>
      </c>
      <c r="E16881" s="55" t="s">
        <v>25335</v>
      </c>
      <c r="F16881" s="53" t="s">
        <v>201</v>
      </c>
    </row>
    <row r="16882" spans="1:6" x14ac:dyDescent="0.2">
      <c r="A16882" s="202" t="s">
        <v>27269</v>
      </c>
      <c r="B16882" s="203">
        <v>195.73</v>
      </c>
      <c r="D16882" s="53" t="s">
        <v>25336</v>
      </c>
      <c r="E16882" s="55" t="s">
        <v>25335</v>
      </c>
      <c r="F16882" s="53" t="s">
        <v>201</v>
      </c>
    </row>
    <row r="16883" spans="1:6" x14ac:dyDescent="0.2">
      <c r="A16883" s="202" t="s">
        <v>27271</v>
      </c>
      <c r="B16883" s="203">
        <v>194.23</v>
      </c>
      <c r="D16883" s="53" t="s">
        <v>25337</v>
      </c>
      <c r="E16883" s="55" t="s">
        <v>25338</v>
      </c>
      <c r="F16883" s="53" t="s">
        <v>201</v>
      </c>
    </row>
    <row r="16884" spans="1:6" x14ac:dyDescent="0.2">
      <c r="A16884" s="202" t="s">
        <v>27272</v>
      </c>
      <c r="B16884" s="203">
        <v>232.39</v>
      </c>
      <c r="D16884" s="53" t="s">
        <v>25339</v>
      </c>
      <c r="E16884" s="55" t="s">
        <v>25338</v>
      </c>
      <c r="F16884" s="53" t="s">
        <v>201</v>
      </c>
    </row>
    <row r="16885" spans="1:6" x14ac:dyDescent="0.2">
      <c r="A16885" s="202" t="s">
        <v>27274</v>
      </c>
      <c r="B16885" s="203">
        <v>230.51</v>
      </c>
      <c r="D16885" s="53" t="s">
        <v>25340</v>
      </c>
      <c r="E16885" s="55" t="s">
        <v>25341</v>
      </c>
      <c r="F16885" s="53" t="s">
        <v>201</v>
      </c>
    </row>
    <row r="16886" spans="1:6" x14ac:dyDescent="0.2">
      <c r="A16886" s="202" t="s">
        <v>27275</v>
      </c>
      <c r="B16886" s="203">
        <v>295.87</v>
      </c>
      <c r="D16886" s="53" t="s">
        <v>25342</v>
      </c>
      <c r="E16886" s="55" t="s">
        <v>25341</v>
      </c>
      <c r="F16886" s="53" t="s">
        <v>201</v>
      </c>
    </row>
    <row r="16887" spans="1:6" x14ac:dyDescent="0.2">
      <c r="A16887" s="202" t="s">
        <v>27277</v>
      </c>
      <c r="B16887" s="203">
        <v>293.99</v>
      </c>
      <c r="D16887" s="53" t="s">
        <v>25343</v>
      </c>
      <c r="E16887" s="55" t="s">
        <v>25344</v>
      </c>
      <c r="F16887" s="53" t="s">
        <v>201</v>
      </c>
    </row>
    <row r="16888" spans="1:6" x14ac:dyDescent="0.2">
      <c r="A16888" s="202" t="s">
        <v>27278</v>
      </c>
      <c r="B16888" s="203">
        <v>241.41</v>
      </c>
      <c r="D16888" s="53" t="s">
        <v>25345</v>
      </c>
      <c r="E16888" s="55" t="s">
        <v>25344</v>
      </c>
      <c r="F16888" s="53" t="s">
        <v>201</v>
      </c>
    </row>
    <row r="16889" spans="1:6" x14ac:dyDescent="0.2">
      <c r="A16889" s="202" t="s">
        <v>27280</v>
      </c>
      <c r="B16889" s="203">
        <v>238.59</v>
      </c>
      <c r="D16889" s="53" t="s">
        <v>25346</v>
      </c>
      <c r="E16889" s="55" t="s">
        <v>25347</v>
      </c>
      <c r="F16889" s="53" t="s">
        <v>201</v>
      </c>
    </row>
    <row r="16890" spans="1:6" x14ac:dyDescent="0.2">
      <c r="A16890" s="202" t="s">
        <v>27281</v>
      </c>
      <c r="B16890" s="203">
        <v>326.79000000000002</v>
      </c>
      <c r="D16890" s="53" t="s">
        <v>25348</v>
      </c>
      <c r="E16890" s="55" t="s">
        <v>25347</v>
      </c>
      <c r="F16890" s="53" t="s">
        <v>201</v>
      </c>
    </row>
    <row r="16891" spans="1:6" x14ac:dyDescent="0.2">
      <c r="A16891" s="202" t="s">
        <v>27283</v>
      </c>
      <c r="B16891" s="203">
        <v>323.97000000000003</v>
      </c>
      <c r="D16891" s="53" t="s">
        <v>25349</v>
      </c>
      <c r="E16891" s="55" t="s">
        <v>25350</v>
      </c>
      <c r="F16891" s="53" t="s">
        <v>201</v>
      </c>
    </row>
    <row r="16892" spans="1:6" x14ac:dyDescent="0.2">
      <c r="A16892" s="202" t="s">
        <v>27284</v>
      </c>
      <c r="B16892" s="203">
        <v>285.2</v>
      </c>
      <c r="D16892" s="53" t="s">
        <v>25351</v>
      </c>
      <c r="E16892" s="55" t="s">
        <v>25350</v>
      </c>
      <c r="F16892" s="53" t="s">
        <v>201</v>
      </c>
    </row>
    <row r="16893" spans="1:6" x14ac:dyDescent="0.2">
      <c r="A16893" s="202" t="s">
        <v>27286</v>
      </c>
      <c r="B16893" s="203">
        <v>281.44</v>
      </c>
      <c r="D16893" s="53" t="s">
        <v>25352</v>
      </c>
      <c r="E16893" s="55" t="s">
        <v>25323</v>
      </c>
      <c r="F16893" s="53" t="s">
        <v>201</v>
      </c>
    </row>
    <row r="16894" spans="1:6" x14ac:dyDescent="0.2">
      <c r="A16894" s="202" t="s">
        <v>27287</v>
      </c>
      <c r="B16894" s="203">
        <v>370.88</v>
      </c>
      <c r="D16894" s="53" t="s">
        <v>25353</v>
      </c>
      <c r="E16894" s="55" t="s">
        <v>25323</v>
      </c>
      <c r="F16894" s="53" t="s">
        <v>201</v>
      </c>
    </row>
    <row r="16895" spans="1:6" x14ac:dyDescent="0.2">
      <c r="A16895" s="202" t="s">
        <v>27289</v>
      </c>
      <c r="B16895" s="203">
        <v>367.12</v>
      </c>
      <c r="D16895" s="53" t="s">
        <v>25354</v>
      </c>
      <c r="E16895" s="55" t="s">
        <v>25326</v>
      </c>
      <c r="F16895" s="53" t="s">
        <v>201</v>
      </c>
    </row>
    <row r="16896" spans="1:6" x14ac:dyDescent="0.2">
      <c r="A16896" s="202" t="s">
        <v>27290</v>
      </c>
      <c r="B16896" s="203">
        <v>354.15</v>
      </c>
      <c r="D16896" s="53" t="s">
        <v>25355</v>
      </c>
      <c r="E16896" s="55" t="s">
        <v>25326</v>
      </c>
      <c r="F16896" s="53" t="s">
        <v>201</v>
      </c>
    </row>
    <row r="16897" spans="1:6" x14ac:dyDescent="0.2">
      <c r="A16897" s="202" t="s">
        <v>27292</v>
      </c>
      <c r="B16897" s="203">
        <v>349.77</v>
      </c>
      <c r="D16897" s="53" t="s">
        <v>25356</v>
      </c>
      <c r="E16897" s="55" t="s">
        <v>25332</v>
      </c>
      <c r="F16897" s="53" t="s">
        <v>201</v>
      </c>
    </row>
    <row r="16898" spans="1:6" x14ac:dyDescent="0.2">
      <c r="A16898" s="202" t="s">
        <v>27293</v>
      </c>
      <c r="B16898" s="203">
        <v>396.99</v>
      </c>
      <c r="D16898" s="53" t="s">
        <v>25357</v>
      </c>
      <c r="E16898" s="55" t="s">
        <v>25332</v>
      </c>
      <c r="F16898" s="53" t="s">
        <v>201</v>
      </c>
    </row>
    <row r="16899" spans="1:6" x14ac:dyDescent="0.2">
      <c r="A16899" s="202" t="s">
        <v>27295</v>
      </c>
      <c r="B16899" s="203">
        <v>392.61</v>
      </c>
      <c r="D16899" s="53" t="s">
        <v>25358</v>
      </c>
      <c r="E16899" s="55" t="s">
        <v>25359</v>
      </c>
      <c r="F16899" s="53" t="s">
        <v>201</v>
      </c>
    </row>
    <row r="16900" spans="1:6" x14ac:dyDescent="0.2">
      <c r="A16900" s="202" t="s">
        <v>27296</v>
      </c>
      <c r="B16900" s="203">
        <v>61.73</v>
      </c>
      <c r="D16900" s="53" t="s">
        <v>25360</v>
      </c>
      <c r="E16900" s="55" t="s">
        <v>25359</v>
      </c>
      <c r="F16900" s="53" t="s">
        <v>201</v>
      </c>
    </row>
    <row r="16901" spans="1:6" x14ac:dyDescent="0.2">
      <c r="A16901" s="202" t="s">
        <v>27298</v>
      </c>
      <c r="B16901" s="203">
        <v>59.93</v>
      </c>
      <c r="D16901" s="53" t="s">
        <v>25361</v>
      </c>
      <c r="E16901" s="55" t="s">
        <v>25362</v>
      </c>
      <c r="F16901" s="53" t="s">
        <v>201</v>
      </c>
    </row>
    <row r="16902" spans="1:6" x14ac:dyDescent="0.2">
      <c r="A16902" s="202" t="s">
        <v>27299</v>
      </c>
      <c r="B16902" s="203">
        <v>94.67</v>
      </c>
      <c r="D16902" s="53" t="s">
        <v>25363</v>
      </c>
      <c r="E16902" s="55" t="s">
        <v>25362</v>
      </c>
      <c r="F16902" s="53" t="s">
        <v>201</v>
      </c>
    </row>
    <row r="16903" spans="1:6" x14ac:dyDescent="0.2">
      <c r="A16903" s="202" t="s">
        <v>27301</v>
      </c>
      <c r="B16903" s="203">
        <v>92.87</v>
      </c>
      <c r="D16903" s="53" t="s">
        <v>25364</v>
      </c>
      <c r="E16903" s="55" t="s">
        <v>25365</v>
      </c>
      <c r="F16903" s="53" t="s">
        <v>201</v>
      </c>
    </row>
    <row r="16904" spans="1:6" x14ac:dyDescent="0.2">
      <c r="A16904" s="202" t="s">
        <v>27302</v>
      </c>
      <c r="B16904" s="203">
        <v>90.01</v>
      </c>
      <c r="D16904" s="53" t="s">
        <v>25366</v>
      </c>
      <c r="E16904" s="55" t="s">
        <v>25365</v>
      </c>
      <c r="F16904" s="53" t="s">
        <v>201</v>
      </c>
    </row>
    <row r="16905" spans="1:6" x14ac:dyDescent="0.2">
      <c r="A16905" s="202" t="s">
        <v>27304</v>
      </c>
      <c r="B16905" s="203">
        <v>82.81</v>
      </c>
      <c r="D16905" s="53" t="s">
        <v>25367</v>
      </c>
      <c r="E16905" s="55" t="s">
        <v>25368</v>
      </c>
      <c r="F16905" s="53" t="s">
        <v>201</v>
      </c>
    </row>
    <row r="16906" spans="1:6" x14ac:dyDescent="0.2">
      <c r="A16906" s="202" t="s">
        <v>27305</v>
      </c>
      <c r="B16906" s="203">
        <v>127.61</v>
      </c>
      <c r="D16906" s="53" t="s">
        <v>25369</v>
      </c>
      <c r="E16906" s="55" t="s">
        <v>25368</v>
      </c>
      <c r="F16906" s="53" t="s">
        <v>201</v>
      </c>
    </row>
    <row r="16907" spans="1:6" x14ac:dyDescent="0.2">
      <c r="A16907" s="202" t="s">
        <v>27307</v>
      </c>
      <c r="B16907" s="203">
        <v>118.27</v>
      </c>
      <c r="D16907" s="53" t="s">
        <v>25370</v>
      </c>
      <c r="E16907" s="55" t="s">
        <v>25371</v>
      </c>
      <c r="F16907" s="53" t="s">
        <v>201</v>
      </c>
    </row>
    <row r="16908" spans="1:6" x14ac:dyDescent="0.2">
      <c r="A16908" s="202" t="s">
        <v>27308</v>
      </c>
      <c r="B16908" s="203">
        <v>163.33000000000001</v>
      </c>
      <c r="D16908" s="53" t="s">
        <v>25372</v>
      </c>
      <c r="E16908" s="55" t="s">
        <v>25371</v>
      </c>
      <c r="F16908" s="53" t="s">
        <v>201</v>
      </c>
    </row>
    <row r="16909" spans="1:6" x14ac:dyDescent="0.2">
      <c r="A16909" s="202" t="s">
        <v>27310</v>
      </c>
      <c r="B16909" s="203">
        <v>152.1</v>
      </c>
      <c r="D16909" s="53" t="s">
        <v>25373</v>
      </c>
      <c r="E16909" s="55" t="s">
        <v>25374</v>
      </c>
      <c r="F16909" s="53" t="s">
        <v>201</v>
      </c>
    </row>
    <row r="16910" spans="1:6" x14ac:dyDescent="0.2">
      <c r="A16910" s="202" t="s">
        <v>27311</v>
      </c>
      <c r="B16910" s="203">
        <v>77.09</v>
      </c>
      <c r="D16910" s="53" t="s">
        <v>25375</v>
      </c>
      <c r="E16910" s="55" t="s">
        <v>25374</v>
      </c>
      <c r="F16910" s="53" t="s">
        <v>201</v>
      </c>
    </row>
    <row r="16911" spans="1:6" x14ac:dyDescent="0.2">
      <c r="A16911" s="202" t="s">
        <v>27313</v>
      </c>
      <c r="B16911" s="203">
        <v>69.900000000000006</v>
      </c>
      <c r="D16911" s="53" t="s">
        <v>25376</v>
      </c>
      <c r="E16911" s="55" t="s">
        <v>25377</v>
      </c>
      <c r="F16911" s="53" t="s">
        <v>201</v>
      </c>
    </row>
    <row r="16912" spans="1:6" x14ac:dyDescent="0.2">
      <c r="A16912" s="202" t="s">
        <v>27314</v>
      </c>
      <c r="B16912" s="203">
        <v>65.44</v>
      </c>
      <c r="D16912" s="53" t="s">
        <v>25378</v>
      </c>
      <c r="E16912" s="55" t="s">
        <v>25377</v>
      </c>
      <c r="F16912" s="53" t="s">
        <v>201</v>
      </c>
    </row>
    <row r="16913" spans="1:6" x14ac:dyDescent="0.2">
      <c r="A16913" s="202" t="s">
        <v>27316</v>
      </c>
      <c r="B16913" s="203">
        <v>63.64</v>
      </c>
      <c r="D16913" s="53" t="s">
        <v>25379</v>
      </c>
      <c r="E16913" s="55" t="s">
        <v>25380</v>
      </c>
      <c r="F16913" s="53" t="s">
        <v>201</v>
      </c>
    </row>
    <row r="16914" spans="1:6" x14ac:dyDescent="0.2">
      <c r="A16914" s="202" t="s">
        <v>27317</v>
      </c>
      <c r="B16914" s="203">
        <v>82.2</v>
      </c>
      <c r="D16914" s="53" t="s">
        <v>25381</v>
      </c>
      <c r="E16914" s="55" t="s">
        <v>25380</v>
      </c>
      <c r="F16914" s="53" t="s">
        <v>201</v>
      </c>
    </row>
    <row r="16915" spans="1:6" x14ac:dyDescent="0.2">
      <c r="A16915" s="202" t="s">
        <v>27319</v>
      </c>
      <c r="B16915" s="203">
        <v>81.25</v>
      </c>
      <c r="D16915" s="53" t="s">
        <v>25382</v>
      </c>
      <c r="E16915" s="55" t="s">
        <v>25383</v>
      </c>
      <c r="F16915" s="53" t="s">
        <v>201</v>
      </c>
    </row>
    <row r="16916" spans="1:6" x14ac:dyDescent="0.2">
      <c r="A16916" s="202" t="s">
        <v>27320</v>
      </c>
      <c r="B16916" s="203">
        <v>183.29</v>
      </c>
      <c r="D16916" s="53" t="s">
        <v>25384</v>
      </c>
      <c r="E16916" s="55" t="s">
        <v>25383</v>
      </c>
      <c r="F16916" s="53" t="s">
        <v>201</v>
      </c>
    </row>
    <row r="16917" spans="1:6" x14ac:dyDescent="0.2">
      <c r="A16917" s="202" t="s">
        <v>27322</v>
      </c>
      <c r="B16917" s="203">
        <v>175.4</v>
      </c>
      <c r="D16917" s="53" t="s">
        <v>25385</v>
      </c>
      <c r="E16917" s="55" t="s">
        <v>25386</v>
      </c>
      <c r="F16917" s="53" t="s">
        <v>201</v>
      </c>
    </row>
    <row r="16918" spans="1:6" x14ac:dyDescent="0.2">
      <c r="A16918" s="202" t="s">
        <v>27323</v>
      </c>
      <c r="B16918" s="203">
        <v>266.08</v>
      </c>
      <c r="D16918" s="53" t="s">
        <v>25387</v>
      </c>
      <c r="E16918" s="55" t="s">
        <v>25386</v>
      </c>
      <c r="F16918" s="53" t="s">
        <v>201</v>
      </c>
    </row>
    <row r="16919" spans="1:6" x14ac:dyDescent="0.2">
      <c r="A16919" s="202" t="s">
        <v>27325</v>
      </c>
      <c r="B16919" s="203">
        <v>258.19</v>
      </c>
      <c r="D16919" s="53" t="s">
        <v>25388</v>
      </c>
      <c r="E16919" s="55" t="s">
        <v>25389</v>
      </c>
      <c r="F16919" s="53" t="s">
        <v>201</v>
      </c>
    </row>
    <row r="16920" spans="1:6" x14ac:dyDescent="0.2">
      <c r="A16920" s="202" t="s">
        <v>27326</v>
      </c>
      <c r="B16920" s="203">
        <v>472.5</v>
      </c>
      <c r="D16920" s="53" t="s">
        <v>25390</v>
      </c>
      <c r="E16920" s="55" t="s">
        <v>25389</v>
      </c>
      <c r="F16920" s="53" t="s">
        <v>201</v>
      </c>
    </row>
    <row r="16921" spans="1:6" x14ac:dyDescent="0.2">
      <c r="A16921" s="202" t="s">
        <v>27328</v>
      </c>
      <c r="B16921" s="203">
        <v>464.61</v>
      </c>
      <c r="D16921" s="53" t="s">
        <v>25391</v>
      </c>
      <c r="E16921" s="55" t="s">
        <v>25392</v>
      </c>
      <c r="F16921" s="53" t="s">
        <v>201</v>
      </c>
    </row>
    <row r="16922" spans="1:6" x14ac:dyDescent="0.2">
      <c r="A16922" s="202" t="s">
        <v>35767</v>
      </c>
      <c r="B16922" s="203">
        <v>669.5</v>
      </c>
      <c r="D16922" s="53" t="s">
        <v>25393</v>
      </c>
      <c r="E16922" s="55" t="s">
        <v>25392</v>
      </c>
      <c r="F16922" s="53" t="s">
        <v>201</v>
      </c>
    </row>
    <row r="16923" spans="1:6" x14ac:dyDescent="0.2">
      <c r="A16923" s="202" t="s">
        <v>35768</v>
      </c>
      <c r="B16923" s="203">
        <v>669.5</v>
      </c>
      <c r="D16923" s="53" t="s">
        <v>25394</v>
      </c>
      <c r="E16923" s="55" t="s">
        <v>25395</v>
      </c>
      <c r="F16923" s="53" t="s">
        <v>201</v>
      </c>
    </row>
    <row r="16924" spans="1:6" x14ac:dyDescent="0.2">
      <c r="A16924" s="202" t="s">
        <v>27338</v>
      </c>
      <c r="B16924" s="203">
        <v>491.2</v>
      </c>
      <c r="D16924" s="53" t="s">
        <v>25396</v>
      </c>
      <c r="E16924" s="55" t="s">
        <v>25395</v>
      </c>
      <c r="F16924" s="53" t="s">
        <v>201</v>
      </c>
    </row>
    <row r="16925" spans="1:6" x14ac:dyDescent="0.2">
      <c r="A16925" s="202" t="s">
        <v>27340</v>
      </c>
      <c r="B16925" s="203">
        <v>476.46</v>
      </c>
      <c r="D16925" s="53" t="s">
        <v>25397</v>
      </c>
      <c r="E16925" s="55" t="s">
        <v>25398</v>
      </c>
      <c r="F16925" s="53" t="s">
        <v>201</v>
      </c>
    </row>
    <row r="16926" spans="1:6" x14ac:dyDescent="0.2">
      <c r="A16926" s="202" t="s">
        <v>27341</v>
      </c>
      <c r="B16926" s="203">
        <v>19008.8</v>
      </c>
      <c r="D16926" s="53" t="s">
        <v>25399</v>
      </c>
      <c r="E16926" s="55" t="s">
        <v>25398</v>
      </c>
      <c r="F16926" s="53" t="s">
        <v>201</v>
      </c>
    </row>
    <row r="16927" spans="1:6" x14ac:dyDescent="0.2">
      <c r="A16927" s="202" t="s">
        <v>27343</v>
      </c>
      <c r="B16927" s="203">
        <v>18127.68</v>
      </c>
      <c r="D16927" s="53" t="s">
        <v>25400</v>
      </c>
      <c r="E16927" s="55" t="s">
        <v>25401</v>
      </c>
      <c r="F16927" s="53" t="s">
        <v>201</v>
      </c>
    </row>
    <row r="16928" spans="1:6" x14ac:dyDescent="0.2">
      <c r="A16928" s="202" t="s">
        <v>27344</v>
      </c>
      <c r="B16928" s="203">
        <v>417.83</v>
      </c>
      <c r="D16928" s="53" t="s">
        <v>25402</v>
      </c>
      <c r="E16928" s="55" t="s">
        <v>25401</v>
      </c>
      <c r="F16928" s="53" t="s">
        <v>201</v>
      </c>
    </row>
    <row r="16929" spans="1:6" x14ac:dyDescent="0.2">
      <c r="A16929" s="202" t="s">
        <v>27346</v>
      </c>
      <c r="B16929" s="203">
        <v>414.23</v>
      </c>
      <c r="D16929" s="53" t="s">
        <v>25403</v>
      </c>
      <c r="E16929" s="55" t="s">
        <v>25404</v>
      </c>
      <c r="F16929" s="53" t="s">
        <v>201</v>
      </c>
    </row>
    <row r="16930" spans="1:6" x14ac:dyDescent="0.2">
      <c r="A16930" s="202" t="s">
        <v>27347</v>
      </c>
      <c r="B16930" s="203">
        <v>145.6</v>
      </c>
      <c r="D16930" s="53" t="s">
        <v>25405</v>
      </c>
      <c r="E16930" s="55" t="s">
        <v>25404</v>
      </c>
      <c r="F16930" s="53" t="s">
        <v>201</v>
      </c>
    </row>
    <row r="16931" spans="1:6" x14ac:dyDescent="0.2">
      <c r="A16931" s="202" t="s">
        <v>27349</v>
      </c>
      <c r="B16931" s="203">
        <v>143.43</v>
      </c>
      <c r="D16931" s="53" t="s">
        <v>25406</v>
      </c>
      <c r="E16931" s="55" t="s">
        <v>25407</v>
      </c>
      <c r="F16931" s="53" t="s">
        <v>201</v>
      </c>
    </row>
    <row r="16932" spans="1:6" x14ac:dyDescent="0.2">
      <c r="A16932" s="202" t="s">
        <v>27350</v>
      </c>
      <c r="B16932" s="203">
        <v>147.5</v>
      </c>
      <c r="D16932" s="53" t="s">
        <v>25408</v>
      </c>
      <c r="E16932" s="55" t="s">
        <v>25407</v>
      </c>
      <c r="F16932" s="53" t="s">
        <v>201</v>
      </c>
    </row>
    <row r="16933" spans="1:6" x14ac:dyDescent="0.2">
      <c r="A16933" s="202" t="s">
        <v>27352</v>
      </c>
      <c r="B16933" s="203">
        <v>145.33000000000001</v>
      </c>
      <c r="D16933" s="53" t="s">
        <v>25409</v>
      </c>
      <c r="E16933" s="55" t="s">
        <v>25410</v>
      </c>
      <c r="F16933" s="53" t="s">
        <v>201</v>
      </c>
    </row>
    <row r="16934" spans="1:6" x14ac:dyDescent="0.2">
      <c r="A16934" s="202" t="s">
        <v>27353</v>
      </c>
      <c r="B16934" s="203">
        <v>436.69</v>
      </c>
      <c r="D16934" s="53" t="s">
        <v>25411</v>
      </c>
      <c r="E16934" s="55" t="s">
        <v>25410</v>
      </c>
      <c r="F16934" s="53" t="s">
        <v>201</v>
      </c>
    </row>
    <row r="16935" spans="1:6" x14ac:dyDescent="0.2">
      <c r="A16935" s="202" t="s">
        <v>27355</v>
      </c>
      <c r="B16935" s="203">
        <v>413.62</v>
      </c>
      <c r="D16935" s="53" t="s">
        <v>25412</v>
      </c>
      <c r="E16935" s="55" t="s">
        <v>25413</v>
      </c>
      <c r="F16935" s="53" t="s">
        <v>201</v>
      </c>
    </row>
    <row r="16936" spans="1:6" x14ac:dyDescent="0.2">
      <c r="A16936" s="202" t="s">
        <v>27356</v>
      </c>
      <c r="B16936" s="203">
        <v>62.07</v>
      </c>
      <c r="D16936" s="53" t="s">
        <v>25414</v>
      </c>
      <c r="E16936" s="55" t="s">
        <v>25413</v>
      </c>
      <c r="F16936" s="53" t="s">
        <v>201</v>
      </c>
    </row>
    <row r="16937" spans="1:6" x14ac:dyDescent="0.2">
      <c r="A16937" s="202" t="s">
        <v>27358</v>
      </c>
      <c r="B16937" s="203">
        <v>53.79</v>
      </c>
      <c r="D16937" s="53" t="s">
        <v>25415</v>
      </c>
      <c r="E16937" s="55" t="s">
        <v>25416</v>
      </c>
      <c r="F16937" s="53" t="s">
        <v>201</v>
      </c>
    </row>
    <row r="16938" spans="1:6" x14ac:dyDescent="0.2">
      <c r="A16938" s="202" t="s">
        <v>27359</v>
      </c>
      <c r="B16938" s="203">
        <v>129.65</v>
      </c>
      <c r="D16938" s="53" t="s">
        <v>25417</v>
      </c>
      <c r="E16938" s="55" t="s">
        <v>25416</v>
      </c>
      <c r="F16938" s="53" t="s">
        <v>201</v>
      </c>
    </row>
    <row r="16939" spans="1:6" x14ac:dyDescent="0.2">
      <c r="A16939" s="202" t="s">
        <v>27361</v>
      </c>
      <c r="B16939" s="203">
        <v>112.37</v>
      </c>
      <c r="D16939" s="53" t="s">
        <v>25418</v>
      </c>
      <c r="E16939" s="55" t="s">
        <v>25419</v>
      </c>
      <c r="F16939" s="53" t="s">
        <v>201</v>
      </c>
    </row>
    <row r="16940" spans="1:6" x14ac:dyDescent="0.2">
      <c r="A16940" s="202" t="s">
        <v>27362</v>
      </c>
      <c r="B16940" s="203">
        <v>26.4</v>
      </c>
      <c r="D16940" s="53" t="s">
        <v>25420</v>
      </c>
      <c r="E16940" s="55" t="s">
        <v>25419</v>
      </c>
      <c r="F16940" s="53" t="s">
        <v>201</v>
      </c>
    </row>
    <row r="16941" spans="1:6" x14ac:dyDescent="0.2">
      <c r="A16941" s="202" t="s">
        <v>27364</v>
      </c>
      <c r="B16941" s="203">
        <v>22.87</v>
      </c>
      <c r="D16941" s="53" t="s">
        <v>25421</v>
      </c>
      <c r="E16941" s="55" t="s">
        <v>25422</v>
      </c>
      <c r="F16941" s="53" t="s">
        <v>201</v>
      </c>
    </row>
    <row r="16942" spans="1:6" x14ac:dyDescent="0.2">
      <c r="A16942" s="202" t="s">
        <v>27365</v>
      </c>
      <c r="B16942" s="203">
        <v>22.47</v>
      </c>
      <c r="D16942" s="53" t="s">
        <v>25423</v>
      </c>
      <c r="E16942" s="55" t="s">
        <v>25422</v>
      </c>
      <c r="F16942" s="53" t="s">
        <v>201</v>
      </c>
    </row>
    <row r="16943" spans="1:6" x14ac:dyDescent="0.2">
      <c r="A16943" s="202" t="s">
        <v>27367</v>
      </c>
      <c r="B16943" s="203">
        <v>19.48</v>
      </c>
      <c r="D16943" s="53" t="s">
        <v>25424</v>
      </c>
      <c r="E16943" s="55" t="s">
        <v>25425</v>
      </c>
      <c r="F16943" s="53" t="s">
        <v>201</v>
      </c>
    </row>
    <row r="16944" spans="1:6" x14ac:dyDescent="0.2">
      <c r="A16944" s="202" t="s">
        <v>27368</v>
      </c>
      <c r="B16944" s="203">
        <v>23.64</v>
      </c>
      <c r="D16944" s="53" t="s">
        <v>25426</v>
      </c>
      <c r="E16944" s="55" t="s">
        <v>25425</v>
      </c>
      <c r="F16944" s="53" t="s">
        <v>201</v>
      </c>
    </row>
    <row r="16945" spans="1:6" x14ac:dyDescent="0.2">
      <c r="A16945" s="202" t="s">
        <v>27370</v>
      </c>
      <c r="B16945" s="203">
        <v>20.49</v>
      </c>
      <c r="D16945" s="53" t="s">
        <v>25427</v>
      </c>
      <c r="E16945" s="55" t="s">
        <v>25428</v>
      </c>
      <c r="F16945" s="53" t="s">
        <v>201</v>
      </c>
    </row>
    <row r="16946" spans="1:6" x14ac:dyDescent="0.2">
      <c r="A16946" s="202" t="s">
        <v>27371</v>
      </c>
      <c r="B16946" s="203">
        <v>20.23</v>
      </c>
      <c r="D16946" s="53" t="s">
        <v>25429</v>
      </c>
      <c r="E16946" s="55" t="s">
        <v>25428</v>
      </c>
      <c r="F16946" s="53" t="s">
        <v>201</v>
      </c>
    </row>
    <row r="16947" spans="1:6" x14ac:dyDescent="0.2">
      <c r="A16947" s="202" t="s">
        <v>27373</v>
      </c>
      <c r="B16947" s="203">
        <v>17.53</v>
      </c>
      <c r="D16947" s="53" t="s">
        <v>25430</v>
      </c>
      <c r="E16947" s="55" t="s">
        <v>25431</v>
      </c>
      <c r="F16947" s="53" t="s">
        <v>201</v>
      </c>
    </row>
    <row r="16948" spans="1:6" x14ac:dyDescent="0.2">
      <c r="A16948" s="202" t="s">
        <v>27374</v>
      </c>
      <c r="B16948" s="203">
        <v>17.98</v>
      </c>
      <c r="D16948" s="53" t="s">
        <v>25432</v>
      </c>
      <c r="E16948" s="55" t="s">
        <v>25431</v>
      </c>
      <c r="F16948" s="53" t="s">
        <v>201</v>
      </c>
    </row>
    <row r="16949" spans="1:6" x14ac:dyDescent="0.2">
      <c r="A16949" s="202" t="s">
        <v>27376</v>
      </c>
      <c r="B16949" s="203">
        <v>15.58</v>
      </c>
      <c r="D16949" s="53" t="s">
        <v>25433</v>
      </c>
      <c r="E16949" s="55" t="s">
        <v>25434</v>
      </c>
      <c r="F16949" s="53" t="s">
        <v>201</v>
      </c>
    </row>
    <row r="16950" spans="1:6" x14ac:dyDescent="0.2">
      <c r="A16950" s="202" t="s">
        <v>27377</v>
      </c>
      <c r="B16950" s="203">
        <v>24.36</v>
      </c>
      <c r="D16950" s="53" t="s">
        <v>25435</v>
      </c>
      <c r="E16950" s="55" t="s">
        <v>25434</v>
      </c>
      <c r="F16950" s="53" t="s">
        <v>201</v>
      </c>
    </row>
    <row r="16951" spans="1:6" x14ac:dyDescent="0.2">
      <c r="A16951" s="202" t="s">
        <v>27379</v>
      </c>
      <c r="B16951" s="203">
        <v>21.11</v>
      </c>
      <c r="D16951" s="53" t="s">
        <v>25436</v>
      </c>
      <c r="E16951" s="55" t="s">
        <v>25437</v>
      </c>
      <c r="F16951" s="53" t="s">
        <v>201</v>
      </c>
    </row>
    <row r="16952" spans="1:6" x14ac:dyDescent="0.2">
      <c r="A16952" s="202" t="s">
        <v>27380</v>
      </c>
      <c r="B16952" s="203">
        <v>80.92</v>
      </c>
      <c r="D16952" s="53" t="s">
        <v>25438</v>
      </c>
      <c r="E16952" s="55" t="s">
        <v>25437</v>
      </c>
      <c r="F16952" s="53" t="s">
        <v>201</v>
      </c>
    </row>
    <row r="16953" spans="1:6" x14ac:dyDescent="0.2">
      <c r="A16953" s="202" t="s">
        <v>27382</v>
      </c>
      <c r="B16953" s="203">
        <v>70.13</v>
      </c>
      <c r="D16953" s="53" t="s">
        <v>25439</v>
      </c>
      <c r="E16953" s="55" t="s">
        <v>25440</v>
      </c>
      <c r="F16953" s="53" t="s">
        <v>201</v>
      </c>
    </row>
    <row r="16954" spans="1:6" x14ac:dyDescent="0.2">
      <c r="A16954" s="202" t="s">
        <v>27383</v>
      </c>
      <c r="B16954" s="203">
        <v>31.9</v>
      </c>
      <c r="D16954" s="53" t="s">
        <v>25441</v>
      </c>
      <c r="E16954" s="55" t="s">
        <v>25440</v>
      </c>
      <c r="F16954" s="53" t="s">
        <v>201</v>
      </c>
    </row>
    <row r="16955" spans="1:6" x14ac:dyDescent="0.2">
      <c r="A16955" s="202" t="s">
        <v>27385</v>
      </c>
      <c r="B16955" s="203">
        <v>30.7</v>
      </c>
      <c r="D16955" s="53" t="s">
        <v>25442</v>
      </c>
      <c r="E16955" s="55" t="s">
        <v>25443</v>
      </c>
      <c r="F16955" s="53" t="s">
        <v>201</v>
      </c>
    </row>
    <row r="16956" spans="1:6" x14ac:dyDescent="0.2">
      <c r="A16956" s="202" t="s">
        <v>27386</v>
      </c>
      <c r="B16956" s="203">
        <v>44.98</v>
      </c>
      <c r="D16956" s="53" t="s">
        <v>25444</v>
      </c>
      <c r="E16956" s="55" t="s">
        <v>25443</v>
      </c>
      <c r="F16956" s="53" t="s">
        <v>201</v>
      </c>
    </row>
    <row r="16957" spans="1:6" x14ac:dyDescent="0.2">
      <c r="A16957" s="202" t="s">
        <v>27388</v>
      </c>
      <c r="B16957" s="203">
        <v>43.72</v>
      </c>
      <c r="D16957" s="53" t="s">
        <v>25445</v>
      </c>
      <c r="E16957" s="55" t="s">
        <v>25446</v>
      </c>
      <c r="F16957" s="53" t="s">
        <v>201</v>
      </c>
    </row>
    <row r="16958" spans="1:6" x14ac:dyDescent="0.2">
      <c r="A16958" s="202" t="s">
        <v>27389</v>
      </c>
      <c r="B16958" s="203">
        <v>28.27</v>
      </c>
      <c r="D16958" s="53" t="s">
        <v>25447</v>
      </c>
      <c r="E16958" s="55" t="s">
        <v>25446</v>
      </c>
      <c r="F16958" s="53" t="s">
        <v>201</v>
      </c>
    </row>
    <row r="16959" spans="1:6" x14ac:dyDescent="0.2">
      <c r="A16959" s="202" t="s">
        <v>27391</v>
      </c>
      <c r="B16959" s="203">
        <v>27.02</v>
      </c>
      <c r="D16959" s="53" t="s">
        <v>25448</v>
      </c>
      <c r="E16959" s="55" t="s">
        <v>25449</v>
      </c>
      <c r="F16959" s="53" t="s">
        <v>201</v>
      </c>
    </row>
    <row r="16960" spans="1:6" x14ac:dyDescent="0.2">
      <c r="A16960" s="202" t="s">
        <v>27392</v>
      </c>
      <c r="B16960" s="203">
        <v>95.95</v>
      </c>
      <c r="D16960" s="53" t="s">
        <v>25450</v>
      </c>
      <c r="E16960" s="55" t="s">
        <v>25449</v>
      </c>
      <c r="F16960" s="53" t="s">
        <v>201</v>
      </c>
    </row>
    <row r="16961" spans="1:6" x14ac:dyDescent="0.2">
      <c r="A16961" s="202" t="s">
        <v>27394</v>
      </c>
      <c r="B16961" s="203">
        <v>91.15</v>
      </c>
      <c r="D16961" s="53" t="s">
        <v>25451</v>
      </c>
      <c r="E16961" s="55" t="s">
        <v>25452</v>
      </c>
      <c r="F16961" s="53" t="s">
        <v>201</v>
      </c>
    </row>
    <row r="16962" spans="1:6" x14ac:dyDescent="0.2">
      <c r="A16962" s="202" t="s">
        <v>27395</v>
      </c>
      <c r="B16962" s="203">
        <v>110.52</v>
      </c>
      <c r="D16962" s="53" t="s">
        <v>25453</v>
      </c>
      <c r="E16962" s="55" t="s">
        <v>25452</v>
      </c>
      <c r="F16962" s="53" t="s">
        <v>201</v>
      </c>
    </row>
    <row r="16963" spans="1:6" x14ac:dyDescent="0.2">
      <c r="A16963" s="202" t="s">
        <v>27397</v>
      </c>
      <c r="B16963" s="203">
        <v>105.72</v>
      </c>
      <c r="D16963" s="53" t="s">
        <v>25454</v>
      </c>
      <c r="E16963" s="55" t="s">
        <v>25455</v>
      </c>
      <c r="F16963" s="53" t="s">
        <v>201</v>
      </c>
    </row>
    <row r="16964" spans="1:6" x14ac:dyDescent="0.2">
      <c r="A16964" s="202" t="s">
        <v>27398</v>
      </c>
      <c r="B16964" s="203">
        <v>188.19</v>
      </c>
      <c r="D16964" s="53" t="s">
        <v>25456</v>
      </c>
      <c r="E16964" s="55" t="s">
        <v>25455</v>
      </c>
      <c r="F16964" s="53" t="s">
        <v>201</v>
      </c>
    </row>
    <row r="16965" spans="1:6" x14ac:dyDescent="0.2">
      <c r="A16965" s="202" t="s">
        <v>27400</v>
      </c>
      <c r="B16965" s="203">
        <v>183.4</v>
      </c>
      <c r="D16965" s="53" t="s">
        <v>25457</v>
      </c>
      <c r="E16965" s="55" t="s">
        <v>25458</v>
      </c>
      <c r="F16965" s="53" t="s">
        <v>83</v>
      </c>
    </row>
    <row r="16966" spans="1:6" x14ac:dyDescent="0.2">
      <c r="A16966" s="202" t="s">
        <v>27401</v>
      </c>
      <c r="B16966" s="203">
        <v>159.72999999999999</v>
      </c>
      <c r="D16966" s="53" t="s">
        <v>25459</v>
      </c>
      <c r="E16966" s="55" t="s">
        <v>25458</v>
      </c>
      <c r="F16966" s="53" t="s">
        <v>83</v>
      </c>
    </row>
    <row r="16967" spans="1:6" x14ac:dyDescent="0.2">
      <c r="A16967" s="202" t="s">
        <v>27403</v>
      </c>
      <c r="B16967" s="203">
        <v>153.5</v>
      </c>
      <c r="D16967" s="53" t="s">
        <v>25460</v>
      </c>
      <c r="E16967" s="55" t="s">
        <v>25461</v>
      </c>
      <c r="F16967" s="53" t="s">
        <v>83</v>
      </c>
    </row>
    <row r="16968" spans="1:6" x14ac:dyDescent="0.2">
      <c r="A16968" s="202" t="s">
        <v>27404</v>
      </c>
      <c r="B16968" s="203">
        <v>93.24</v>
      </c>
      <c r="D16968" s="53" t="s">
        <v>25462</v>
      </c>
      <c r="E16968" s="55" t="s">
        <v>25461</v>
      </c>
      <c r="F16968" s="53" t="s">
        <v>83</v>
      </c>
    </row>
    <row r="16969" spans="1:6" x14ac:dyDescent="0.2">
      <c r="A16969" s="202" t="s">
        <v>27406</v>
      </c>
      <c r="B16969" s="203">
        <v>88.44</v>
      </c>
      <c r="D16969" s="53" t="s">
        <v>25463</v>
      </c>
      <c r="E16969" s="55" t="s">
        <v>25464</v>
      </c>
      <c r="F16969" s="53" t="s">
        <v>201</v>
      </c>
    </row>
    <row r="16970" spans="1:6" x14ac:dyDescent="0.2">
      <c r="A16970" s="202" t="s">
        <v>27407</v>
      </c>
      <c r="B16970" s="203">
        <v>344.22</v>
      </c>
      <c r="D16970" s="53" t="s">
        <v>25465</v>
      </c>
      <c r="E16970" s="55" t="s">
        <v>25464</v>
      </c>
      <c r="F16970" s="53" t="s">
        <v>201</v>
      </c>
    </row>
    <row r="16971" spans="1:6" x14ac:dyDescent="0.2">
      <c r="A16971" s="202" t="s">
        <v>27409</v>
      </c>
      <c r="B16971" s="203">
        <v>337.98</v>
      </c>
      <c r="D16971" s="53" t="s">
        <v>25466</v>
      </c>
      <c r="E16971" s="55" t="s">
        <v>25467</v>
      </c>
      <c r="F16971" s="53" t="s">
        <v>201</v>
      </c>
    </row>
    <row r="16972" spans="1:6" x14ac:dyDescent="0.2">
      <c r="A16972" s="202" t="s">
        <v>27410</v>
      </c>
      <c r="B16972" s="203">
        <v>119.71</v>
      </c>
      <c r="D16972" s="53" t="s">
        <v>25468</v>
      </c>
      <c r="E16972" s="55" t="s">
        <v>25467</v>
      </c>
      <c r="F16972" s="53" t="s">
        <v>201</v>
      </c>
    </row>
    <row r="16973" spans="1:6" x14ac:dyDescent="0.2">
      <c r="A16973" s="202" t="s">
        <v>27412</v>
      </c>
      <c r="B16973" s="203">
        <v>114.91</v>
      </c>
      <c r="D16973" s="53" t="s">
        <v>25469</v>
      </c>
      <c r="E16973" s="55" t="s">
        <v>25470</v>
      </c>
      <c r="F16973" s="53" t="s">
        <v>201</v>
      </c>
    </row>
    <row r="16974" spans="1:6" x14ac:dyDescent="0.2">
      <c r="A16974" s="202" t="s">
        <v>27413</v>
      </c>
      <c r="B16974" s="203">
        <v>207.24</v>
      </c>
      <c r="D16974" s="53" t="s">
        <v>25471</v>
      </c>
      <c r="E16974" s="55" t="s">
        <v>25470</v>
      </c>
      <c r="F16974" s="53" t="s">
        <v>201</v>
      </c>
    </row>
    <row r="16975" spans="1:6" x14ac:dyDescent="0.2">
      <c r="A16975" s="202" t="s">
        <v>27415</v>
      </c>
      <c r="B16975" s="203">
        <v>201.01</v>
      </c>
      <c r="D16975" s="53" t="s">
        <v>25472</v>
      </c>
      <c r="E16975" s="55" t="s">
        <v>25473</v>
      </c>
      <c r="F16975" s="53" t="s">
        <v>201</v>
      </c>
    </row>
    <row r="16976" spans="1:6" x14ac:dyDescent="0.2">
      <c r="A16976" s="202" t="s">
        <v>27416</v>
      </c>
      <c r="B16976" s="203">
        <v>23.21</v>
      </c>
      <c r="D16976" s="53" t="s">
        <v>25474</v>
      </c>
      <c r="E16976" s="55" t="s">
        <v>25473</v>
      </c>
      <c r="F16976" s="53" t="s">
        <v>201</v>
      </c>
    </row>
    <row r="16977" spans="1:6" x14ac:dyDescent="0.2">
      <c r="A16977" s="202" t="s">
        <v>27418</v>
      </c>
      <c r="B16977" s="203">
        <v>22.71</v>
      </c>
      <c r="D16977" s="53" t="s">
        <v>25475</v>
      </c>
      <c r="E16977" s="55" t="s">
        <v>25476</v>
      </c>
      <c r="F16977" s="53" t="s">
        <v>201</v>
      </c>
    </row>
    <row r="16978" spans="1:6" x14ac:dyDescent="0.2">
      <c r="A16978" s="202" t="s">
        <v>27419</v>
      </c>
      <c r="B16978" s="203">
        <v>178.48</v>
      </c>
      <c r="D16978" s="53" t="s">
        <v>25477</v>
      </c>
      <c r="E16978" s="55" t="s">
        <v>25476</v>
      </c>
      <c r="F16978" s="53" t="s">
        <v>201</v>
      </c>
    </row>
    <row r="16979" spans="1:6" x14ac:dyDescent="0.2">
      <c r="A16979" s="202" t="s">
        <v>27421</v>
      </c>
      <c r="B16979" s="203">
        <v>171.28</v>
      </c>
      <c r="D16979" s="53" t="s">
        <v>25478</v>
      </c>
      <c r="E16979" s="55" t="s">
        <v>25479</v>
      </c>
      <c r="F16979" s="53" t="s">
        <v>201</v>
      </c>
    </row>
    <row r="16980" spans="1:6" x14ac:dyDescent="0.2">
      <c r="A16980" s="202" t="s">
        <v>27422</v>
      </c>
      <c r="B16980" s="203">
        <v>215.4</v>
      </c>
      <c r="D16980" s="53" t="s">
        <v>25480</v>
      </c>
      <c r="E16980" s="55" t="s">
        <v>25479</v>
      </c>
      <c r="F16980" s="53" t="s">
        <v>201</v>
      </c>
    </row>
    <row r="16981" spans="1:6" x14ac:dyDescent="0.2">
      <c r="A16981" s="202" t="s">
        <v>27424</v>
      </c>
      <c r="B16981" s="203">
        <v>210.01</v>
      </c>
      <c r="D16981" s="53" t="s">
        <v>25481</v>
      </c>
      <c r="E16981" s="55" t="s">
        <v>25482</v>
      </c>
      <c r="F16981" s="53" t="s">
        <v>201</v>
      </c>
    </row>
    <row r="16982" spans="1:6" x14ac:dyDescent="0.2">
      <c r="A16982" s="202" t="s">
        <v>27425</v>
      </c>
      <c r="B16982" s="203">
        <v>87.67</v>
      </c>
      <c r="D16982" s="53" t="s">
        <v>25483</v>
      </c>
      <c r="E16982" s="55" t="s">
        <v>25482</v>
      </c>
      <c r="F16982" s="53" t="s">
        <v>201</v>
      </c>
    </row>
    <row r="16983" spans="1:6" x14ac:dyDescent="0.2">
      <c r="A16983" s="202" t="s">
        <v>27427</v>
      </c>
      <c r="B16983" s="203">
        <v>79.88</v>
      </c>
      <c r="D16983" s="53" t="s">
        <v>25484</v>
      </c>
      <c r="E16983" s="55" t="s">
        <v>25485</v>
      </c>
      <c r="F16983" s="53" t="s">
        <v>201</v>
      </c>
    </row>
    <row r="16984" spans="1:6" x14ac:dyDescent="0.2">
      <c r="A16984" s="202" t="s">
        <v>27428</v>
      </c>
      <c r="B16984" s="203">
        <v>104.45</v>
      </c>
      <c r="D16984" s="53" t="s">
        <v>25486</v>
      </c>
      <c r="E16984" s="55" t="s">
        <v>25485</v>
      </c>
      <c r="F16984" s="53" t="s">
        <v>201</v>
      </c>
    </row>
    <row r="16985" spans="1:6" x14ac:dyDescent="0.2">
      <c r="A16985" s="202" t="s">
        <v>27430</v>
      </c>
      <c r="B16985" s="203">
        <v>97.86</v>
      </c>
      <c r="D16985" s="53" t="s">
        <v>25487</v>
      </c>
      <c r="E16985" s="55" t="s">
        <v>25488</v>
      </c>
      <c r="F16985" s="53" t="s">
        <v>201</v>
      </c>
    </row>
    <row r="16986" spans="1:6" x14ac:dyDescent="0.2">
      <c r="A16986" s="202" t="s">
        <v>27431</v>
      </c>
      <c r="B16986" s="203">
        <v>132.93</v>
      </c>
      <c r="D16986" s="53" t="s">
        <v>25489</v>
      </c>
      <c r="E16986" s="55" t="s">
        <v>25488</v>
      </c>
      <c r="F16986" s="53" t="s">
        <v>201</v>
      </c>
    </row>
    <row r="16987" spans="1:6" x14ac:dyDescent="0.2">
      <c r="A16987" s="202" t="s">
        <v>27433</v>
      </c>
      <c r="B16987" s="203">
        <v>126.34</v>
      </c>
      <c r="D16987" s="53" t="s">
        <v>25490</v>
      </c>
      <c r="E16987" s="55" t="s">
        <v>25491</v>
      </c>
      <c r="F16987" s="53" t="s">
        <v>201</v>
      </c>
    </row>
    <row r="16988" spans="1:6" x14ac:dyDescent="0.2">
      <c r="A16988" s="202" t="s">
        <v>27434</v>
      </c>
      <c r="B16988" s="203">
        <v>103.99</v>
      </c>
      <c r="D16988" s="53" t="s">
        <v>25492</v>
      </c>
      <c r="E16988" s="55" t="s">
        <v>25491</v>
      </c>
      <c r="F16988" s="53" t="s">
        <v>201</v>
      </c>
    </row>
    <row r="16989" spans="1:6" x14ac:dyDescent="0.2">
      <c r="A16989" s="202" t="s">
        <v>27436</v>
      </c>
      <c r="B16989" s="203">
        <v>96.8</v>
      </c>
      <c r="D16989" s="53" t="s">
        <v>25493</v>
      </c>
      <c r="E16989" s="55" t="s">
        <v>25494</v>
      </c>
      <c r="F16989" s="53" t="s">
        <v>201</v>
      </c>
    </row>
    <row r="16990" spans="1:6" x14ac:dyDescent="0.2">
      <c r="A16990" s="202" t="s">
        <v>27437</v>
      </c>
      <c r="B16990" s="203">
        <v>74.97</v>
      </c>
      <c r="D16990" s="53" t="s">
        <v>25495</v>
      </c>
      <c r="E16990" s="55" t="s">
        <v>25494</v>
      </c>
      <c r="F16990" s="53" t="s">
        <v>201</v>
      </c>
    </row>
    <row r="16991" spans="1:6" x14ac:dyDescent="0.2">
      <c r="A16991" s="202" t="s">
        <v>27439</v>
      </c>
      <c r="B16991" s="203">
        <v>69.58</v>
      </c>
      <c r="D16991" s="53" t="s">
        <v>25496</v>
      </c>
      <c r="E16991" s="55" t="s">
        <v>25497</v>
      </c>
      <c r="F16991" s="53" t="s">
        <v>83</v>
      </c>
    </row>
    <row r="16992" spans="1:6" x14ac:dyDescent="0.2">
      <c r="A16992" s="202" t="s">
        <v>27440</v>
      </c>
      <c r="B16992" s="203">
        <v>105.76</v>
      </c>
      <c r="D16992" s="53" t="s">
        <v>25498</v>
      </c>
      <c r="E16992" s="55" t="s">
        <v>25497</v>
      </c>
      <c r="F16992" s="53" t="s">
        <v>83</v>
      </c>
    </row>
    <row r="16993" spans="1:6" x14ac:dyDescent="0.2">
      <c r="A16993" s="202" t="s">
        <v>27442</v>
      </c>
      <c r="B16993" s="203">
        <v>100.36</v>
      </c>
      <c r="D16993" s="53" t="s">
        <v>25499</v>
      </c>
      <c r="E16993" s="55" t="s">
        <v>25500</v>
      </c>
      <c r="F16993" s="53" t="s">
        <v>83</v>
      </c>
    </row>
    <row r="16994" spans="1:6" x14ac:dyDescent="0.2">
      <c r="A16994" s="202" t="s">
        <v>27443</v>
      </c>
      <c r="B16994" s="203">
        <v>118.49</v>
      </c>
      <c r="D16994" s="53" t="s">
        <v>25501</v>
      </c>
      <c r="E16994" s="55" t="s">
        <v>25500</v>
      </c>
      <c r="F16994" s="53" t="s">
        <v>83</v>
      </c>
    </row>
    <row r="16995" spans="1:6" x14ac:dyDescent="0.2">
      <c r="A16995" s="202" t="s">
        <v>27445</v>
      </c>
      <c r="B16995" s="203">
        <v>111.3</v>
      </c>
      <c r="D16995" s="53" t="s">
        <v>25502</v>
      </c>
      <c r="E16995" s="55" t="s">
        <v>25503</v>
      </c>
      <c r="F16995" s="53" t="s">
        <v>83</v>
      </c>
    </row>
    <row r="16996" spans="1:6" x14ac:dyDescent="0.2">
      <c r="A16996" s="202" t="s">
        <v>27446</v>
      </c>
      <c r="B16996" s="203">
        <v>175.64</v>
      </c>
      <c r="D16996" s="53" t="s">
        <v>25504</v>
      </c>
      <c r="E16996" s="55" t="s">
        <v>25503</v>
      </c>
      <c r="F16996" s="53" t="s">
        <v>83</v>
      </c>
    </row>
    <row r="16997" spans="1:6" x14ac:dyDescent="0.2">
      <c r="A16997" s="202" t="s">
        <v>27448</v>
      </c>
      <c r="B16997" s="203">
        <v>168.15</v>
      </c>
      <c r="D16997" s="53" t="s">
        <v>25505</v>
      </c>
      <c r="E16997" s="55" t="s">
        <v>25506</v>
      </c>
      <c r="F16997" s="53" t="s">
        <v>83</v>
      </c>
    </row>
    <row r="16998" spans="1:6" x14ac:dyDescent="0.2">
      <c r="A16998" s="202" t="s">
        <v>27449</v>
      </c>
      <c r="B16998" s="203">
        <v>121.64</v>
      </c>
      <c r="D16998" s="53" t="s">
        <v>25507</v>
      </c>
      <c r="E16998" s="55" t="s">
        <v>25506</v>
      </c>
      <c r="F16998" s="53" t="s">
        <v>83</v>
      </c>
    </row>
    <row r="16999" spans="1:6" x14ac:dyDescent="0.2">
      <c r="A16999" s="202" t="s">
        <v>27451</v>
      </c>
      <c r="B16999" s="203">
        <v>116.24</v>
      </c>
      <c r="D16999" s="53" t="s">
        <v>25508</v>
      </c>
      <c r="E16999" s="55" t="s">
        <v>25509</v>
      </c>
      <c r="F16999" s="53" t="s">
        <v>83</v>
      </c>
    </row>
    <row r="17000" spans="1:6" x14ac:dyDescent="0.2">
      <c r="A17000" s="202" t="s">
        <v>27452</v>
      </c>
      <c r="B17000" s="203">
        <v>138.12</v>
      </c>
      <c r="D17000" s="53" t="s">
        <v>25510</v>
      </c>
      <c r="E17000" s="55" t="s">
        <v>25509</v>
      </c>
      <c r="F17000" s="53" t="s">
        <v>83</v>
      </c>
    </row>
    <row r="17001" spans="1:6" x14ac:dyDescent="0.2">
      <c r="A17001" s="202" t="s">
        <v>27454</v>
      </c>
      <c r="B17001" s="203">
        <v>132.72999999999999</v>
      </c>
      <c r="D17001" s="53" t="s">
        <v>25511</v>
      </c>
      <c r="E17001" s="55" t="s">
        <v>25512</v>
      </c>
      <c r="F17001" s="53" t="s">
        <v>83</v>
      </c>
    </row>
    <row r="17002" spans="1:6" x14ac:dyDescent="0.2">
      <c r="A17002" s="202" t="s">
        <v>27455</v>
      </c>
      <c r="B17002" s="203">
        <v>91.65</v>
      </c>
      <c r="D17002" s="53" t="s">
        <v>25513</v>
      </c>
      <c r="E17002" s="55" t="s">
        <v>25512</v>
      </c>
      <c r="F17002" s="53" t="s">
        <v>83</v>
      </c>
    </row>
    <row r="17003" spans="1:6" x14ac:dyDescent="0.2">
      <c r="A17003" s="202" t="s">
        <v>27457</v>
      </c>
      <c r="B17003" s="203">
        <v>86.25</v>
      </c>
      <c r="D17003" s="53" t="s">
        <v>25514</v>
      </c>
      <c r="E17003" s="55" t="s">
        <v>25515</v>
      </c>
      <c r="F17003" s="53" t="s">
        <v>83</v>
      </c>
    </row>
    <row r="17004" spans="1:6" x14ac:dyDescent="0.2">
      <c r="A17004" s="202" t="s">
        <v>27458</v>
      </c>
      <c r="B17004" s="203">
        <v>104.1</v>
      </c>
      <c r="D17004" s="53" t="s">
        <v>25516</v>
      </c>
      <c r="E17004" s="55" t="s">
        <v>25515</v>
      </c>
      <c r="F17004" s="53" t="s">
        <v>83</v>
      </c>
    </row>
    <row r="17005" spans="1:6" x14ac:dyDescent="0.2">
      <c r="A17005" s="202" t="s">
        <v>27460</v>
      </c>
      <c r="B17005" s="203">
        <v>98.71</v>
      </c>
      <c r="D17005" s="53" t="s">
        <v>25517</v>
      </c>
      <c r="E17005" s="55" t="s">
        <v>25518</v>
      </c>
      <c r="F17005" s="53" t="s">
        <v>83</v>
      </c>
    </row>
    <row r="17006" spans="1:6" x14ac:dyDescent="0.2">
      <c r="A17006" s="202" t="s">
        <v>27461</v>
      </c>
      <c r="B17006" s="203">
        <v>115.49</v>
      </c>
      <c r="D17006" s="53" t="s">
        <v>25519</v>
      </c>
      <c r="E17006" s="55" t="s">
        <v>25518</v>
      </c>
      <c r="F17006" s="53" t="s">
        <v>83</v>
      </c>
    </row>
    <row r="17007" spans="1:6" x14ac:dyDescent="0.2">
      <c r="A17007" s="202" t="s">
        <v>27463</v>
      </c>
      <c r="B17007" s="203">
        <v>110.09</v>
      </c>
      <c r="D17007" s="53" t="s">
        <v>25520</v>
      </c>
      <c r="E17007" s="55" t="s">
        <v>25521</v>
      </c>
      <c r="F17007" s="53" t="s">
        <v>83</v>
      </c>
    </row>
    <row r="17008" spans="1:6" x14ac:dyDescent="0.2">
      <c r="A17008" s="202" t="s">
        <v>27464</v>
      </c>
      <c r="B17008" s="203">
        <v>177.47</v>
      </c>
      <c r="D17008" s="53" t="s">
        <v>25522</v>
      </c>
      <c r="E17008" s="55" t="s">
        <v>25521</v>
      </c>
      <c r="F17008" s="53" t="s">
        <v>83</v>
      </c>
    </row>
    <row r="17009" spans="1:6" x14ac:dyDescent="0.2">
      <c r="A17009" s="202" t="s">
        <v>27466</v>
      </c>
      <c r="B17009" s="203">
        <v>170.88</v>
      </c>
      <c r="D17009" s="53" t="s">
        <v>25523</v>
      </c>
      <c r="E17009" s="55" t="s">
        <v>25524</v>
      </c>
      <c r="F17009" s="53" t="s">
        <v>83</v>
      </c>
    </row>
    <row r="17010" spans="1:6" x14ac:dyDescent="0.2">
      <c r="A17010" s="202" t="s">
        <v>27467</v>
      </c>
      <c r="B17010" s="203">
        <v>225.86</v>
      </c>
      <c r="D17010" s="53" t="s">
        <v>25525</v>
      </c>
      <c r="E17010" s="55" t="s">
        <v>25524</v>
      </c>
      <c r="F17010" s="53" t="s">
        <v>83</v>
      </c>
    </row>
    <row r="17011" spans="1:6" x14ac:dyDescent="0.2">
      <c r="A17011" s="202" t="s">
        <v>27469</v>
      </c>
      <c r="B17011" s="203">
        <v>218.36</v>
      </c>
      <c r="D17011" s="53" t="s">
        <v>25526</v>
      </c>
      <c r="E17011" s="55" t="s">
        <v>25527</v>
      </c>
      <c r="F17011" s="53" t="s">
        <v>83</v>
      </c>
    </row>
    <row r="17012" spans="1:6" x14ac:dyDescent="0.2">
      <c r="A17012" s="202" t="s">
        <v>27470</v>
      </c>
      <c r="B17012" s="203">
        <v>164.05</v>
      </c>
      <c r="D17012" s="53" t="s">
        <v>25528</v>
      </c>
      <c r="E17012" s="55" t="s">
        <v>25527</v>
      </c>
      <c r="F17012" s="53" t="s">
        <v>83</v>
      </c>
    </row>
    <row r="17013" spans="1:6" x14ac:dyDescent="0.2">
      <c r="A17013" s="202" t="s">
        <v>27472</v>
      </c>
      <c r="B17013" s="203">
        <v>156.53</v>
      </c>
      <c r="D17013" s="53" t="s">
        <v>25529</v>
      </c>
      <c r="E17013" s="55" t="s">
        <v>25530</v>
      </c>
      <c r="F17013" s="53" t="s">
        <v>83</v>
      </c>
    </row>
    <row r="17014" spans="1:6" x14ac:dyDescent="0.2">
      <c r="A17014" s="202" t="s">
        <v>27473</v>
      </c>
      <c r="B17014" s="203">
        <v>113.63</v>
      </c>
      <c r="D17014" s="53" t="s">
        <v>25531</v>
      </c>
      <c r="E17014" s="55" t="s">
        <v>25530</v>
      </c>
      <c r="F17014" s="53" t="s">
        <v>83</v>
      </c>
    </row>
    <row r="17015" spans="1:6" x14ac:dyDescent="0.2">
      <c r="A17015" s="202" t="s">
        <v>27475</v>
      </c>
      <c r="B17015" s="203">
        <v>105.98</v>
      </c>
      <c r="D17015" s="53" t="s">
        <v>25532</v>
      </c>
      <c r="E17015" s="55" t="s">
        <v>25533</v>
      </c>
      <c r="F17015" s="53" t="s">
        <v>83</v>
      </c>
    </row>
    <row r="17016" spans="1:6" x14ac:dyDescent="0.2">
      <c r="A17016" s="202" t="s">
        <v>27476</v>
      </c>
      <c r="B17016" s="203">
        <v>149.97999999999999</v>
      </c>
      <c r="D17016" s="53" t="s">
        <v>25534</v>
      </c>
      <c r="E17016" s="55" t="s">
        <v>25533</v>
      </c>
      <c r="F17016" s="53" t="s">
        <v>83</v>
      </c>
    </row>
    <row r="17017" spans="1:6" x14ac:dyDescent="0.2">
      <c r="A17017" s="202" t="s">
        <v>27478</v>
      </c>
      <c r="B17017" s="203">
        <v>142.93</v>
      </c>
      <c r="D17017" s="53" t="s">
        <v>25535</v>
      </c>
      <c r="E17017" s="55" t="s">
        <v>25536</v>
      </c>
      <c r="F17017" s="53" t="s">
        <v>83</v>
      </c>
    </row>
    <row r="17018" spans="1:6" x14ac:dyDescent="0.2">
      <c r="A17018" s="202" t="s">
        <v>27479</v>
      </c>
      <c r="B17018" s="203">
        <v>90.65</v>
      </c>
      <c r="D17018" s="53" t="s">
        <v>25537</v>
      </c>
      <c r="E17018" s="55" t="s">
        <v>25536</v>
      </c>
      <c r="F17018" s="53" t="s">
        <v>83</v>
      </c>
    </row>
    <row r="17019" spans="1:6" x14ac:dyDescent="0.2">
      <c r="A17019" s="202" t="s">
        <v>27481</v>
      </c>
      <c r="B17019" s="203">
        <v>83.6</v>
      </c>
      <c r="D17019" s="53" t="s">
        <v>25538</v>
      </c>
      <c r="E17019" s="55" t="s">
        <v>25539</v>
      </c>
      <c r="F17019" s="53" t="s">
        <v>83</v>
      </c>
    </row>
    <row r="17020" spans="1:6" x14ac:dyDescent="0.2">
      <c r="A17020" s="202" t="s">
        <v>27482</v>
      </c>
      <c r="B17020" s="203">
        <v>84.77</v>
      </c>
      <c r="D17020" s="53" t="s">
        <v>25540</v>
      </c>
      <c r="E17020" s="55" t="s">
        <v>25539</v>
      </c>
      <c r="F17020" s="53" t="s">
        <v>83</v>
      </c>
    </row>
    <row r="17021" spans="1:6" x14ac:dyDescent="0.2">
      <c r="A17021" s="202" t="s">
        <v>27484</v>
      </c>
      <c r="B17021" s="203">
        <v>76</v>
      </c>
      <c r="D17021" s="53" t="s">
        <v>25541</v>
      </c>
      <c r="E17021" s="55" t="s">
        <v>25542</v>
      </c>
      <c r="F17021" s="53" t="s">
        <v>83</v>
      </c>
    </row>
    <row r="17022" spans="1:6" x14ac:dyDescent="0.2">
      <c r="A17022" s="202" t="s">
        <v>27485</v>
      </c>
      <c r="B17022" s="203">
        <v>116.22</v>
      </c>
      <c r="D17022" s="53" t="s">
        <v>25543</v>
      </c>
      <c r="E17022" s="55" t="s">
        <v>25542</v>
      </c>
      <c r="F17022" s="53" t="s">
        <v>83</v>
      </c>
    </row>
    <row r="17023" spans="1:6" x14ac:dyDescent="0.2">
      <c r="A17023" s="202" t="s">
        <v>27487</v>
      </c>
      <c r="B17023" s="203">
        <v>109.18</v>
      </c>
      <c r="D17023" s="53" t="s">
        <v>25544</v>
      </c>
      <c r="E17023" s="55" t="s">
        <v>25545</v>
      </c>
      <c r="F17023" s="53" t="s">
        <v>83</v>
      </c>
    </row>
    <row r="17024" spans="1:6" x14ac:dyDescent="0.2">
      <c r="A17024" s="202" t="s">
        <v>27488</v>
      </c>
      <c r="B17024" s="203">
        <v>106.95</v>
      </c>
      <c r="D17024" s="53" t="s">
        <v>25546</v>
      </c>
      <c r="E17024" s="55" t="s">
        <v>25545</v>
      </c>
      <c r="F17024" s="53" t="s">
        <v>83</v>
      </c>
    </row>
    <row r="17025" spans="1:6" x14ac:dyDescent="0.2">
      <c r="A17025" s="202" t="s">
        <v>27490</v>
      </c>
      <c r="B17025" s="203">
        <v>99.9</v>
      </c>
      <c r="D17025" s="53" t="s">
        <v>25547</v>
      </c>
      <c r="E17025" s="55" t="s">
        <v>25548</v>
      </c>
      <c r="F17025" s="53" t="s">
        <v>83</v>
      </c>
    </row>
    <row r="17026" spans="1:6" x14ac:dyDescent="0.2">
      <c r="A17026" s="202" t="s">
        <v>27491</v>
      </c>
      <c r="B17026" s="203">
        <v>74.42</v>
      </c>
      <c r="D17026" s="53" t="s">
        <v>25549</v>
      </c>
      <c r="E17026" s="55" t="s">
        <v>25548</v>
      </c>
      <c r="F17026" s="53" t="s">
        <v>83</v>
      </c>
    </row>
    <row r="17027" spans="1:6" x14ac:dyDescent="0.2">
      <c r="A17027" s="202" t="s">
        <v>27493</v>
      </c>
      <c r="B17027" s="203">
        <v>66.48</v>
      </c>
      <c r="D17027" s="53" t="s">
        <v>25550</v>
      </c>
      <c r="E17027" s="55" t="s">
        <v>25551</v>
      </c>
      <c r="F17027" s="53" t="s">
        <v>83</v>
      </c>
    </row>
    <row r="17028" spans="1:6" x14ac:dyDescent="0.2">
      <c r="A17028" s="202" t="s">
        <v>27494</v>
      </c>
      <c r="B17028" s="203">
        <v>74.42</v>
      </c>
      <c r="D17028" s="53" t="s">
        <v>25552</v>
      </c>
      <c r="E17028" s="55" t="s">
        <v>25551</v>
      </c>
      <c r="F17028" s="53" t="s">
        <v>83</v>
      </c>
    </row>
    <row r="17029" spans="1:6" x14ac:dyDescent="0.2">
      <c r="A17029" s="202" t="s">
        <v>27496</v>
      </c>
      <c r="B17029" s="203">
        <v>66.48</v>
      </c>
      <c r="D17029" s="53" t="s">
        <v>25553</v>
      </c>
      <c r="E17029" s="55" t="s">
        <v>25554</v>
      </c>
      <c r="F17029" s="53" t="s">
        <v>83</v>
      </c>
    </row>
    <row r="17030" spans="1:6" x14ac:dyDescent="0.2">
      <c r="A17030" s="202" t="s">
        <v>27497</v>
      </c>
      <c r="B17030" s="203">
        <v>228.47</v>
      </c>
      <c r="D17030" s="53" t="s">
        <v>25555</v>
      </c>
      <c r="E17030" s="55" t="s">
        <v>25554</v>
      </c>
      <c r="F17030" s="53" t="s">
        <v>83</v>
      </c>
    </row>
    <row r="17031" spans="1:6" x14ac:dyDescent="0.2">
      <c r="A17031" s="202" t="s">
        <v>27499</v>
      </c>
      <c r="B17031" s="203">
        <v>221.42</v>
      </c>
      <c r="D17031" s="53" t="s">
        <v>25556</v>
      </c>
      <c r="E17031" s="55" t="s">
        <v>25557</v>
      </c>
      <c r="F17031" s="53" t="s">
        <v>83</v>
      </c>
    </row>
    <row r="17032" spans="1:6" x14ac:dyDescent="0.2">
      <c r="A17032" s="202" t="s">
        <v>27500</v>
      </c>
      <c r="B17032" s="203">
        <v>258.39999999999998</v>
      </c>
      <c r="D17032" s="53" t="s">
        <v>25558</v>
      </c>
      <c r="E17032" s="55" t="s">
        <v>25557</v>
      </c>
      <c r="F17032" s="53" t="s">
        <v>83</v>
      </c>
    </row>
    <row r="17033" spans="1:6" x14ac:dyDescent="0.2">
      <c r="A17033" s="202" t="s">
        <v>27502</v>
      </c>
      <c r="B17033" s="203">
        <v>253.85</v>
      </c>
      <c r="D17033" s="53" t="s">
        <v>25559</v>
      </c>
      <c r="E17033" s="55" t="s">
        <v>25560</v>
      </c>
      <c r="F17033" s="53" t="s">
        <v>83</v>
      </c>
    </row>
    <row r="17034" spans="1:6" x14ac:dyDescent="0.2">
      <c r="A17034" s="202" t="s">
        <v>27506</v>
      </c>
      <c r="B17034" s="203">
        <v>232.24</v>
      </c>
      <c r="D17034" s="53" t="s">
        <v>25561</v>
      </c>
      <c r="E17034" s="55" t="s">
        <v>25560</v>
      </c>
      <c r="F17034" s="53" t="s">
        <v>83</v>
      </c>
    </row>
    <row r="17035" spans="1:6" x14ac:dyDescent="0.2">
      <c r="A17035" s="202" t="s">
        <v>27508</v>
      </c>
      <c r="B17035" s="203">
        <v>224.69</v>
      </c>
      <c r="D17035" s="53" t="s">
        <v>25562</v>
      </c>
      <c r="E17035" s="55" t="s">
        <v>25563</v>
      </c>
      <c r="F17035" s="53" t="s">
        <v>83</v>
      </c>
    </row>
    <row r="17036" spans="1:6" x14ac:dyDescent="0.2">
      <c r="A17036" s="202" t="s">
        <v>27509</v>
      </c>
      <c r="B17036" s="203">
        <v>24.72</v>
      </c>
      <c r="D17036" s="53" t="s">
        <v>25564</v>
      </c>
      <c r="E17036" s="55" t="s">
        <v>25563</v>
      </c>
      <c r="F17036" s="53" t="s">
        <v>83</v>
      </c>
    </row>
    <row r="17037" spans="1:6" x14ac:dyDescent="0.2">
      <c r="A17037" s="202" t="s">
        <v>27511</v>
      </c>
      <c r="B17037" s="203">
        <v>23.77</v>
      </c>
      <c r="D17037" s="53" t="s">
        <v>25565</v>
      </c>
      <c r="E17037" s="55" t="s">
        <v>25566</v>
      </c>
      <c r="F17037" s="53" t="s">
        <v>83</v>
      </c>
    </row>
    <row r="17038" spans="1:6" x14ac:dyDescent="0.2">
      <c r="A17038" s="202" t="s">
        <v>27512</v>
      </c>
      <c r="B17038" s="203">
        <v>13.33</v>
      </c>
      <c r="D17038" s="53" t="s">
        <v>25567</v>
      </c>
      <c r="E17038" s="55" t="s">
        <v>25566</v>
      </c>
      <c r="F17038" s="53" t="s">
        <v>83</v>
      </c>
    </row>
    <row r="17039" spans="1:6" x14ac:dyDescent="0.2">
      <c r="A17039" s="202" t="s">
        <v>27514</v>
      </c>
      <c r="B17039" s="203">
        <v>12.73</v>
      </c>
      <c r="D17039" s="53" t="s">
        <v>25568</v>
      </c>
      <c r="E17039" s="55" t="s">
        <v>25569</v>
      </c>
      <c r="F17039" s="53" t="s">
        <v>83</v>
      </c>
    </row>
    <row r="17040" spans="1:6" x14ac:dyDescent="0.2">
      <c r="A17040" s="202" t="s">
        <v>27515</v>
      </c>
      <c r="B17040" s="203">
        <v>5.77</v>
      </c>
      <c r="D17040" s="53" t="s">
        <v>25570</v>
      </c>
      <c r="E17040" s="55" t="s">
        <v>25569</v>
      </c>
      <c r="F17040" s="53" t="s">
        <v>83</v>
      </c>
    </row>
    <row r="17041" spans="1:6" x14ac:dyDescent="0.2">
      <c r="A17041" s="202" t="s">
        <v>27517</v>
      </c>
      <c r="B17041" s="203">
        <v>5.39</v>
      </c>
      <c r="D17041" s="53" t="s">
        <v>25571</v>
      </c>
      <c r="E17041" s="55" t="s">
        <v>25572</v>
      </c>
      <c r="F17041" s="53" t="s">
        <v>83</v>
      </c>
    </row>
    <row r="17042" spans="1:6" x14ac:dyDescent="0.2">
      <c r="A17042" s="202" t="s">
        <v>27518</v>
      </c>
      <c r="B17042" s="203">
        <v>43.42</v>
      </c>
      <c r="D17042" s="53" t="s">
        <v>25573</v>
      </c>
      <c r="E17042" s="55" t="s">
        <v>25572</v>
      </c>
      <c r="F17042" s="53" t="s">
        <v>83</v>
      </c>
    </row>
    <row r="17043" spans="1:6" x14ac:dyDescent="0.2">
      <c r="A17043" s="202" t="s">
        <v>27520</v>
      </c>
      <c r="B17043" s="203">
        <v>42.24</v>
      </c>
      <c r="D17043" s="53" t="s">
        <v>25574</v>
      </c>
      <c r="E17043" s="55" t="s">
        <v>25575</v>
      </c>
      <c r="F17043" s="53" t="s">
        <v>83</v>
      </c>
    </row>
    <row r="17044" spans="1:6" x14ac:dyDescent="0.2">
      <c r="A17044" s="202" t="s">
        <v>27521</v>
      </c>
      <c r="B17044" s="203">
        <v>165.1</v>
      </c>
      <c r="D17044" s="53" t="s">
        <v>25576</v>
      </c>
      <c r="E17044" s="55" t="s">
        <v>25575</v>
      </c>
      <c r="F17044" s="53" t="s">
        <v>83</v>
      </c>
    </row>
    <row r="17045" spans="1:6" x14ac:dyDescent="0.2">
      <c r="A17045" s="202" t="s">
        <v>27523</v>
      </c>
      <c r="B17045" s="203">
        <v>160.06</v>
      </c>
      <c r="D17045" s="53" t="s">
        <v>25577</v>
      </c>
      <c r="E17045" s="55" t="s">
        <v>25578</v>
      </c>
      <c r="F17045" s="53" t="s">
        <v>83</v>
      </c>
    </row>
    <row r="17046" spans="1:6" x14ac:dyDescent="0.2">
      <c r="A17046" s="202" t="s">
        <v>27524</v>
      </c>
      <c r="B17046" s="203">
        <v>109.07</v>
      </c>
      <c r="D17046" s="53" t="s">
        <v>25579</v>
      </c>
      <c r="E17046" s="55" t="s">
        <v>25578</v>
      </c>
      <c r="F17046" s="53" t="s">
        <v>83</v>
      </c>
    </row>
    <row r="17047" spans="1:6" x14ac:dyDescent="0.2">
      <c r="A17047" s="202" t="s">
        <v>27526</v>
      </c>
      <c r="B17047" s="203">
        <v>104.71</v>
      </c>
      <c r="D17047" s="53" t="s">
        <v>25580</v>
      </c>
      <c r="E17047" s="55" t="s">
        <v>25581</v>
      </c>
      <c r="F17047" s="53" t="s">
        <v>83</v>
      </c>
    </row>
    <row r="17048" spans="1:6" x14ac:dyDescent="0.2">
      <c r="A17048" s="202" t="s">
        <v>27527</v>
      </c>
      <c r="B17048" s="203">
        <v>89.84</v>
      </c>
      <c r="D17048" s="53" t="s">
        <v>25582</v>
      </c>
      <c r="E17048" s="55" t="s">
        <v>25581</v>
      </c>
      <c r="F17048" s="53" t="s">
        <v>83</v>
      </c>
    </row>
    <row r="17049" spans="1:6" x14ac:dyDescent="0.2">
      <c r="A17049" s="202" t="s">
        <v>27529</v>
      </c>
      <c r="B17049" s="203">
        <v>84.55</v>
      </c>
      <c r="D17049" s="53" t="s">
        <v>25583</v>
      </c>
      <c r="E17049" s="55" t="s">
        <v>25584</v>
      </c>
      <c r="F17049" s="53" t="s">
        <v>83</v>
      </c>
    </row>
    <row r="17050" spans="1:6" x14ac:dyDescent="0.2">
      <c r="A17050" s="202" t="s">
        <v>27530</v>
      </c>
      <c r="B17050" s="203">
        <v>106.03</v>
      </c>
      <c r="D17050" s="53" t="s">
        <v>25585</v>
      </c>
      <c r="E17050" s="55" t="s">
        <v>25584</v>
      </c>
      <c r="F17050" s="53" t="s">
        <v>83</v>
      </c>
    </row>
    <row r="17051" spans="1:6" x14ac:dyDescent="0.2">
      <c r="A17051" s="202" t="s">
        <v>27532</v>
      </c>
      <c r="B17051" s="203">
        <v>98.24</v>
      </c>
      <c r="D17051" s="53" t="s">
        <v>25586</v>
      </c>
      <c r="E17051" s="55" t="s">
        <v>25587</v>
      </c>
      <c r="F17051" s="53" t="s">
        <v>83</v>
      </c>
    </row>
    <row r="17052" spans="1:6" x14ac:dyDescent="0.2">
      <c r="A17052" s="202" t="s">
        <v>27533</v>
      </c>
      <c r="B17052" s="203">
        <v>230.35</v>
      </c>
      <c r="D17052" s="53" t="s">
        <v>25588</v>
      </c>
      <c r="E17052" s="55" t="s">
        <v>25587</v>
      </c>
      <c r="F17052" s="53" t="s">
        <v>83</v>
      </c>
    </row>
    <row r="17053" spans="1:6" x14ac:dyDescent="0.2">
      <c r="A17053" s="202" t="s">
        <v>27535</v>
      </c>
      <c r="B17053" s="203">
        <v>223.06</v>
      </c>
      <c r="D17053" s="53" t="s">
        <v>25589</v>
      </c>
      <c r="E17053" s="55" t="s">
        <v>25590</v>
      </c>
      <c r="F17053" s="53" t="s">
        <v>83</v>
      </c>
    </row>
    <row r="17054" spans="1:6" x14ac:dyDescent="0.2">
      <c r="A17054" s="202" t="s">
        <v>27536</v>
      </c>
      <c r="B17054" s="203">
        <v>57.14</v>
      </c>
      <c r="D17054" s="53" t="s">
        <v>25591</v>
      </c>
      <c r="E17054" s="55" t="s">
        <v>25590</v>
      </c>
      <c r="F17054" s="53" t="s">
        <v>83</v>
      </c>
    </row>
    <row r="17055" spans="1:6" x14ac:dyDescent="0.2">
      <c r="A17055" s="202" t="s">
        <v>27538</v>
      </c>
      <c r="B17055" s="203">
        <v>56.01</v>
      </c>
      <c r="D17055" s="53" t="s">
        <v>25592</v>
      </c>
      <c r="E17055" s="55" t="s">
        <v>25593</v>
      </c>
      <c r="F17055" s="53" t="s">
        <v>83</v>
      </c>
    </row>
    <row r="17056" spans="1:6" x14ac:dyDescent="0.2">
      <c r="A17056" s="202" t="s">
        <v>27539</v>
      </c>
      <c r="B17056" s="203">
        <v>120.87</v>
      </c>
      <c r="D17056" s="53" t="s">
        <v>25594</v>
      </c>
      <c r="E17056" s="55" t="s">
        <v>25593</v>
      </c>
      <c r="F17056" s="53" t="s">
        <v>83</v>
      </c>
    </row>
    <row r="17057" spans="1:6" x14ac:dyDescent="0.2">
      <c r="A17057" s="202" t="s">
        <v>27541</v>
      </c>
      <c r="B17057" s="203">
        <v>113.08</v>
      </c>
      <c r="D17057" s="53" t="s">
        <v>25595</v>
      </c>
      <c r="E17057" s="55" t="s">
        <v>25596</v>
      </c>
      <c r="F17057" s="53" t="s">
        <v>83</v>
      </c>
    </row>
    <row r="17058" spans="1:6" x14ac:dyDescent="0.2">
      <c r="A17058" s="202" t="s">
        <v>27542</v>
      </c>
      <c r="B17058" s="203">
        <v>20.56</v>
      </c>
      <c r="D17058" s="53" t="s">
        <v>25597</v>
      </c>
      <c r="E17058" s="55" t="s">
        <v>25596</v>
      </c>
      <c r="F17058" s="53" t="s">
        <v>83</v>
      </c>
    </row>
    <row r="17059" spans="1:6" x14ac:dyDescent="0.2">
      <c r="A17059" s="202" t="s">
        <v>27544</v>
      </c>
      <c r="B17059" s="203">
        <v>18.760000000000002</v>
      </c>
      <c r="D17059" s="53" t="s">
        <v>25598</v>
      </c>
      <c r="E17059" s="55" t="s">
        <v>25599</v>
      </c>
      <c r="F17059" s="53" t="s">
        <v>83</v>
      </c>
    </row>
    <row r="17060" spans="1:6" x14ac:dyDescent="0.2">
      <c r="A17060" s="202" t="s">
        <v>27545</v>
      </c>
      <c r="B17060" s="203">
        <v>41.08</v>
      </c>
      <c r="D17060" s="53" t="s">
        <v>25600</v>
      </c>
      <c r="E17060" s="55" t="s">
        <v>25599</v>
      </c>
      <c r="F17060" s="53" t="s">
        <v>83</v>
      </c>
    </row>
    <row r="17061" spans="1:6" x14ac:dyDescent="0.2">
      <c r="A17061" s="202" t="s">
        <v>27547</v>
      </c>
      <c r="B17061" s="203">
        <v>39.28</v>
      </c>
      <c r="D17061" s="53" t="s">
        <v>25601</v>
      </c>
      <c r="E17061" s="55" t="s">
        <v>25602</v>
      </c>
      <c r="F17061" s="53" t="s">
        <v>83</v>
      </c>
    </row>
    <row r="17062" spans="1:6" x14ac:dyDescent="0.2">
      <c r="A17062" s="202" t="s">
        <v>27548</v>
      </c>
      <c r="B17062" s="203">
        <v>165.07</v>
      </c>
      <c r="D17062" s="53" t="s">
        <v>25603</v>
      </c>
      <c r="E17062" s="55" t="s">
        <v>25602</v>
      </c>
      <c r="F17062" s="53" t="s">
        <v>83</v>
      </c>
    </row>
    <row r="17063" spans="1:6" x14ac:dyDescent="0.2">
      <c r="A17063" s="202" t="s">
        <v>27550</v>
      </c>
      <c r="B17063" s="203">
        <v>162.16999999999999</v>
      </c>
      <c r="D17063" s="53" t="s">
        <v>25604</v>
      </c>
      <c r="E17063" s="55" t="s">
        <v>25605</v>
      </c>
      <c r="F17063" s="53" t="s">
        <v>83</v>
      </c>
    </row>
    <row r="17064" spans="1:6" x14ac:dyDescent="0.2">
      <c r="A17064" s="202" t="s">
        <v>27551</v>
      </c>
      <c r="B17064" s="203">
        <v>197.29</v>
      </c>
      <c r="D17064" s="53" t="s">
        <v>25606</v>
      </c>
      <c r="E17064" s="55" t="s">
        <v>25605</v>
      </c>
      <c r="F17064" s="53" t="s">
        <v>83</v>
      </c>
    </row>
    <row r="17065" spans="1:6" x14ac:dyDescent="0.2">
      <c r="A17065" s="202" t="s">
        <v>27553</v>
      </c>
      <c r="B17065" s="203">
        <v>193.91</v>
      </c>
      <c r="D17065" s="53" t="s">
        <v>25607</v>
      </c>
      <c r="E17065" s="55" t="s">
        <v>25608</v>
      </c>
      <c r="F17065" s="53" t="s">
        <v>83</v>
      </c>
    </row>
    <row r="17066" spans="1:6" x14ac:dyDescent="0.2">
      <c r="A17066" s="202" t="s">
        <v>27554</v>
      </c>
      <c r="B17066" s="203">
        <v>315.5</v>
      </c>
      <c r="D17066" s="53" t="s">
        <v>25609</v>
      </c>
      <c r="E17066" s="55" t="s">
        <v>25608</v>
      </c>
      <c r="F17066" s="53" t="s">
        <v>83</v>
      </c>
    </row>
    <row r="17067" spans="1:6" x14ac:dyDescent="0.2">
      <c r="A17067" s="202" t="s">
        <v>27556</v>
      </c>
      <c r="B17067" s="203">
        <v>311.64999999999998</v>
      </c>
      <c r="D17067" s="53" t="s">
        <v>25610</v>
      </c>
      <c r="E17067" s="55" t="s">
        <v>25611</v>
      </c>
      <c r="F17067" s="53" t="s">
        <v>83</v>
      </c>
    </row>
    <row r="17068" spans="1:6" x14ac:dyDescent="0.2">
      <c r="A17068" s="202" t="s">
        <v>27557</v>
      </c>
      <c r="B17068" s="203">
        <v>389.4</v>
      </c>
      <c r="D17068" s="53" t="s">
        <v>25612</v>
      </c>
      <c r="E17068" s="55" t="s">
        <v>25611</v>
      </c>
      <c r="F17068" s="53" t="s">
        <v>83</v>
      </c>
    </row>
    <row r="17069" spans="1:6" x14ac:dyDescent="0.2">
      <c r="A17069" s="202" t="s">
        <v>27559</v>
      </c>
      <c r="B17069" s="203">
        <v>385.26</v>
      </c>
      <c r="D17069" s="53" t="s">
        <v>25613</v>
      </c>
      <c r="E17069" s="55" t="s">
        <v>25614</v>
      </c>
      <c r="F17069" s="53" t="s">
        <v>83</v>
      </c>
    </row>
    <row r="17070" spans="1:6" x14ac:dyDescent="0.2">
      <c r="A17070" s="202" t="s">
        <v>27560</v>
      </c>
      <c r="B17070" s="203">
        <v>69.14</v>
      </c>
      <c r="D17070" s="53" t="s">
        <v>25615</v>
      </c>
      <c r="E17070" s="55" t="s">
        <v>25614</v>
      </c>
      <c r="F17070" s="53" t="s">
        <v>83</v>
      </c>
    </row>
    <row r="17071" spans="1:6" x14ac:dyDescent="0.2">
      <c r="A17071" s="202" t="s">
        <v>27562</v>
      </c>
      <c r="B17071" s="203">
        <v>67.569999999999993</v>
      </c>
      <c r="D17071" s="53" t="s">
        <v>25616</v>
      </c>
      <c r="E17071" s="55" t="s">
        <v>25617</v>
      </c>
      <c r="F17071" s="53" t="s">
        <v>83</v>
      </c>
    </row>
    <row r="17072" spans="1:6" x14ac:dyDescent="0.2">
      <c r="A17072" s="202" t="s">
        <v>27563</v>
      </c>
      <c r="B17072" s="203">
        <v>168.27</v>
      </c>
      <c r="D17072" s="53" t="s">
        <v>25618</v>
      </c>
      <c r="E17072" s="55" t="s">
        <v>25617</v>
      </c>
      <c r="F17072" s="53" t="s">
        <v>83</v>
      </c>
    </row>
    <row r="17073" spans="1:6" x14ac:dyDescent="0.2">
      <c r="A17073" s="202" t="s">
        <v>27565</v>
      </c>
      <c r="B17073" s="203">
        <v>165.37</v>
      </c>
      <c r="D17073" s="53" t="s">
        <v>25619</v>
      </c>
      <c r="E17073" s="55" t="s">
        <v>25620</v>
      </c>
      <c r="F17073" s="53" t="s">
        <v>83</v>
      </c>
    </row>
    <row r="17074" spans="1:6" x14ac:dyDescent="0.2">
      <c r="A17074" s="202" t="s">
        <v>27566</v>
      </c>
      <c r="B17074" s="203">
        <v>200.98</v>
      </c>
      <c r="D17074" s="53" t="s">
        <v>25621</v>
      </c>
      <c r="E17074" s="55" t="s">
        <v>25620</v>
      </c>
      <c r="F17074" s="53" t="s">
        <v>83</v>
      </c>
    </row>
    <row r="17075" spans="1:6" x14ac:dyDescent="0.2">
      <c r="A17075" s="202" t="s">
        <v>27568</v>
      </c>
      <c r="B17075" s="203">
        <v>197.6</v>
      </c>
      <c r="D17075" s="53" t="s">
        <v>25622</v>
      </c>
      <c r="E17075" s="55" t="s">
        <v>25623</v>
      </c>
      <c r="F17075" s="53" t="s">
        <v>83</v>
      </c>
    </row>
    <row r="17076" spans="1:6" x14ac:dyDescent="0.2">
      <c r="A17076" s="202" t="s">
        <v>27569</v>
      </c>
      <c r="B17076" s="203">
        <v>320.91000000000003</v>
      </c>
      <c r="D17076" s="53" t="s">
        <v>25624</v>
      </c>
      <c r="E17076" s="55" t="s">
        <v>25623</v>
      </c>
      <c r="F17076" s="53" t="s">
        <v>83</v>
      </c>
    </row>
    <row r="17077" spans="1:6" x14ac:dyDescent="0.2">
      <c r="A17077" s="202" t="s">
        <v>27571</v>
      </c>
      <c r="B17077" s="203">
        <v>317.06</v>
      </c>
      <c r="D17077" s="53" t="s">
        <v>25625</v>
      </c>
      <c r="E17077" s="55" t="s">
        <v>25626</v>
      </c>
      <c r="F17077" s="53" t="s">
        <v>83</v>
      </c>
    </row>
    <row r="17078" spans="1:6" x14ac:dyDescent="0.2">
      <c r="A17078" s="202" t="s">
        <v>27572</v>
      </c>
      <c r="B17078" s="203">
        <v>396.78</v>
      </c>
      <c r="D17078" s="53" t="s">
        <v>25627</v>
      </c>
      <c r="E17078" s="55" t="s">
        <v>25626</v>
      </c>
      <c r="F17078" s="53" t="s">
        <v>83</v>
      </c>
    </row>
    <row r="17079" spans="1:6" x14ac:dyDescent="0.2">
      <c r="A17079" s="202" t="s">
        <v>27574</v>
      </c>
      <c r="B17079" s="203">
        <v>392.64</v>
      </c>
      <c r="D17079" s="53" t="s">
        <v>25628</v>
      </c>
      <c r="E17079" s="55" t="s">
        <v>25629</v>
      </c>
      <c r="F17079" s="53" t="s">
        <v>83</v>
      </c>
    </row>
    <row r="17080" spans="1:6" x14ac:dyDescent="0.2">
      <c r="A17080" s="202" t="s">
        <v>27575</v>
      </c>
      <c r="B17080" s="203">
        <v>212.56</v>
      </c>
      <c r="D17080" s="53" t="s">
        <v>25630</v>
      </c>
      <c r="E17080" s="55" t="s">
        <v>25629</v>
      </c>
      <c r="F17080" s="53" t="s">
        <v>83</v>
      </c>
    </row>
    <row r="17081" spans="1:6" x14ac:dyDescent="0.2">
      <c r="A17081" s="202" t="s">
        <v>27577</v>
      </c>
      <c r="B17081" s="203">
        <v>209.06</v>
      </c>
      <c r="D17081" s="53" t="s">
        <v>25631</v>
      </c>
      <c r="E17081" s="55" t="s">
        <v>25632</v>
      </c>
      <c r="F17081" s="53" t="s">
        <v>83</v>
      </c>
    </row>
    <row r="17082" spans="1:6" x14ac:dyDescent="0.2">
      <c r="A17082" s="202" t="s">
        <v>27578</v>
      </c>
      <c r="B17082" s="203">
        <v>253.38</v>
      </c>
      <c r="D17082" s="53" t="s">
        <v>25633</v>
      </c>
      <c r="E17082" s="55" t="s">
        <v>25632</v>
      </c>
      <c r="F17082" s="53" t="s">
        <v>83</v>
      </c>
    </row>
    <row r="17083" spans="1:6" x14ac:dyDescent="0.2">
      <c r="A17083" s="202" t="s">
        <v>27580</v>
      </c>
      <c r="B17083" s="203">
        <v>249.4</v>
      </c>
      <c r="D17083" s="53" t="s">
        <v>25634</v>
      </c>
      <c r="E17083" s="55" t="s">
        <v>25635</v>
      </c>
      <c r="F17083" s="53" t="s">
        <v>83</v>
      </c>
    </row>
    <row r="17084" spans="1:6" x14ac:dyDescent="0.2">
      <c r="A17084" s="202" t="s">
        <v>27581</v>
      </c>
      <c r="B17084" s="203">
        <v>405.98</v>
      </c>
      <c r="D17084" s="53" t="s">
        <v>25636</v>
      </c>
      <c r="E17084" s="55" t="s">
        <v>25635</v>
      </c>
      <c r="F17084" s="53" t="s">
        <v>83</v>
      </c>
    </row>
    <row r="17085" spans="1:6" x14ac:dyDescent="0.2">
      <c r="A17085" s="202" t="s">
        <v>27583</v>
      </c>
      <c r="B17085" s="203">
        <v>401.54</v>
      </c>
      <c r="D17085" s="53" t="s">
        <v>25637</v>
      </c>
      <c r="E17085" s="55" t="s">
        <v>25638</v>
      </c>
      <c r="F17085" s="53" t="s">
        <v>83</v>
      </c>
    </row>
    <row r="17086" spans="1:6" x14ac:dyDescent="0.2">
      <c r="A17086" s="202" t="s">
        <v>27584</v>
      </c>
      <c r="B17086" s="203">
        <v>501.39</v>
      </c>
      <c r="D17086" s="53" t="s">
        <v>25639</v>
      </c>
      <c r="E17086" s="55" t="s">
        <v>25638</v>
      </c>
      <c r="F17086" s="53" t="s">
        <v>83</v>
      </c>
    </row>
    <row r="17087" spans="1:6" x14ac:dyDescent="0.2">
      <c r="A17087" s="202" t="s">
        <v>27586</v>
      </c>
      <c r="B17087" s="203">
        <v>496.64</v>
      </c>
      <c r="D17087" s="53" t="s">
        <v>25640</v>
      </c>
      <c r="E17087" s="55" t="s">
        <v>25641</v>
      </c>
      <c r="F17087" s="53" t="s">
        <v>83</v>
      </c>
    </row>
    <row r="17088" spans="1:6" x14ac:dyDescent="0.2">
      <c r="A17088" s="202" t="s">
        <v>27587</v>
      </c>
      <c r="B17088" s="203">
        <v>90.84</v>
      </c>
      <c r="D17088" s="53" t="s">
        <v>25642</v>
      </c>
      <c r="E17088" s="55" t="s">
        <v>25641</v>
      </c>
      <c r="F17088" s="53" t="s">
        <v>83</v>
      </c>
    </row>
    <row r="17089" spans="1:6" x14ac:dyDescent="0.2">
      <c r="A17089" s="202" t="s">
        <v>27589</v>
      </c>
      <c r="B17089" s="203">
        <v>88.66</v>
      </c>
      <c r="D17089" s="53" t="s">
        <v>25643</v>
      </c>
      <c r="E17089" s="55" t="s">
        <v>25644</v>
      </c>
      <c r="F17089" s="53" t="s">
        <v>83</v>
      </c>
    </row>
    <row r="17090" spans="1:6" x14ac:dyDescent="0.2">
      <c r="A17090" s="202" t="s">
        <v>27590</v>
      </c>
      <c r="B17090" s="203">
        <v>215.76</v>
      </c>
      <c r="D17090" s="53" t="s">
        <v>25645</v>
      </c>
      <c r="E17090" s="55" t="s">
        <v>25644</v>
      </c>
      <c r="F17090" s="53" t="s">
        <v>83</v>
      </c>
    </row>
    <row r="17091" spans="1:6" x14ac:dyDescent="0.2">
      <c r="A17091" s="202" t="s">
        <v>27592</v>
      </c>
      <c r="B17091" s="203">
        <v>212.26</v>
      </c>
      <c r="D17091" s="53" t="s">
        <v>25646</v>
      </c>
      <c r="E17091" s="55" t="s">
        <v>25647</v>
      </c>
      <c r="F17091" s="53" t="s">
        <v>83</v>
      </c>
    </row>
    <row r="17092" spans="1:6" x14ac:dyDescent="0.2">
      <c r="A17092" s="202" t="s">
        <v>27593</v>
      </c>
      <c r="B17092" s="203">
        <v>257.07</v>
      </c>
      <c r="D17092" s="53" t="s">
        <v>25648</v>
      </c>
      <c r="E17092" s="55" t="s">
        <v>25647</v>
      </c>
      <c r="F17092" s="53" t="s">
        <v>83</v>
      </c>
    </row>
    <row r="17093" spans="1:6" x14ac:dyDescent="0.2">
      <c r="A17093" s="202" t="s">
        <v>27595</v>
      </c>
      <c r="B17093" s="203">
        <v>253.09</v>
      </c>
      <c r="D17093" s="53" t="s">
        <v>25649</v>
      </c>
      <c r="E17093" s="55" t="s">
        <v>25650</v>
      </c>
      <c r="F17093" s="53" t="s">
        <v>83</v>
      </c>
    </row>
    <row r="17094" spans="1:6" x14ac:dyDescent="0.2">
      <c r="A17094" s="202" t="s">
        <v>27596</v>
      </c>
      <c r="B17094" s="203">
        <v>411.4</v>
      </c>
      <c r="D17094" s="53" t="s">
        <v>25651</v>
      </c>
      <c r="E17094" s="55" t="s">
        <v>25650</v>
      </c>
      <c r="F17094" s="53" t="s">
        <v>83</v>
      </c>
    </row>
    <row r="17095" spans="1:6" x14ac:dyDescent="0.2">
      <c r="A17095" s="202" t="s">
        <v>27598</v>
      </c>
      <c r="B17095" s="203">
        <v>406.95</v>
      </c>
      <c r="D17095" s="53" t="s">
        <v>25652</v>
      </c>
      <c r="E17095" s="55" t="s">
        <v>25653</v>
      </c>
      <c r="F17095" s="53" t="s">
        <v>83</v>
      </c>
    </row>
    <row r="17096" spans="1:6" x14ac:dyDescent="0.2">
      <c r="A17096" s="202" t="s">
        <v>27599</v>
      </c>
      <c r="B17096" s="203">
        <v>508.77</v>
      </c>
      <c r="D17096" s="53" t="s">
        <v>25654</v>
      </c>
      <c r="E17096" s="55" t="s">
        <v>25653</v>
      </c>
      <c r="F17096" s="53" t="s">
        <v>83</v>
      </c>
    </row>
    <row r="17097" spans="1:6" x14ac:dyDescent="0.2">
      <c r="A17097" s="202" t="s">
        <v>27601</v>
      </c>
      <c r="B17097" s="203">
        <v>504.02</v>
      </c>
      <c r="D17097" s="53" t="s">
        <v>25655</v>
      </c>
      <c r="E17097" s="55" t="s">
        <v>25656</v>
      </c>
      <c r="F17097" s="53" t="s">
        <v>83</v>
      </c>
    </row>
    <row r="17098" spans="1:6" x14ac:dyDescent="0.2">
      <c r="A17098" s="202" t="s">
        <v>27602</v>
      </c>
      <c r="B17098" s="203">
        <v>10.08</v>
      </c>
      <c r="D17098" s="53" t="s">
        <v>25657</v>
      </c>
      <c r="E17098" s="55" t="s">
        <v>25656</v>
      </c>
      <c r="F17098" s="53" t="s">
        <v>83</v>
      </c>
    </row>
    <row r="17099" spans="1:6" x14ac:dyDescent="0.2">
      <c r="A17099" s="202" t="s">
        <v>27604</v>
      </c>
      <c r="B17099" s="203">
        <v>8.7799999999999994</v>
      </c>
      <c r="D17099" s="53" t="s">
        <v>25658</v>
      </c>
      <c r="E17099" s="55" t="s">
        <v>25659</v>
      </c>
      <c r="F17099" s="53" t="s">
        <v>83</v>
      </c>
    </row>
    <row r="17100" spans="1:6" x14ac:dyDescent="0.2">
      <c r="A17100" s="202" t="s">
        <v>27605</v>
      </c>
      <c r="B17100" s="203">
        <v>13.38</v>
      </c>
      <c r="D17100" s="53" t="s">
        <v>25660</v>
      </c>
      <c r="E17100" s="55" t="s">
        <v>25659</v>
      </c>
      <c r="F17100" s="53" t="s">
        <v>83</v>
      </c>
    </row>
    <row r="17101" spans="1:6" x14ac:dyDescent="0.2">
      <c r="A17101" s="202" t="s">
        <v>27607</v>
      </c>
      <c r="B17101" s="203">
        <v>11.67</v>
      </c>
      <c r="D17101" s="53" t="s">
        <v>25661</v>
      </c>
      <c r="E17101" s="55" t="s">
        <v>25662</v>
      </c>
      <c r="F17101" s="53" t="s">
        <v>83</v>
      </c>
    </row>
    <row r="17102" spans="1:6" x14ac:dyDescent="0.2">
      <c r="A17102" s="202" t="s">
        <v>27608</v>
      </c>
      <c r="B17102" s="203">
        <v>10.95</v>
      </c>
      <c r="D17102" s="53" t="s">
        <v>25663</v>
      </c>
      <c r="E17102" s="55" t="s">
        <v>25662</v>
      </c>
      <c r="F17102" s="53" t="s">
        <v>83</v>
      </c>
    </row>
    <row r="17103" spans="1:6" x14ac:dyDescent="0.2">
      <c r="A17103" s="202" t="s">
        <v>27610</v>
      </c>
      <c r="B17103" s="203">
        <v>9.66</v>
      </c>
      <c r="D17103" s="53" t="s">
        <v>25664</v>
      </c>
      <c r="E17103" s="55" t="s">
        <v>25665</v>
      </c>
      <c r="F17103" s="53" t="s">
        <v>83</v>
      </c>
    </row>
    <row r="17104" spans="1:6" x14ac:dyDescent="0.2">
      <c r="A17104" s="202" t="s">
        <v>27611</v>
      </c>
      <c r="B17104" s="203">
        <v>14.26</v>
      </c>
      <c r="D17104" s="53" t="s">
        <v>25666</v>
      </c>
      <c r="E17104" s="55" t="s">
        <v>25665</v>
      </c>
      <c r="F17104" s="53" t="s">
        <v>83</v>
      </c>
    </row>
    <row r="17105" spans="1:6" x14ac:dyDescent="0.2">
      <c r="A17105" s="202" t="s">
        <v>27613</v>
      </c>
      <c r="B17105" s="203">
        <v>12.54</v>
      </c>
      <c r="D17105" s="53" t="s">
        <v>25667</v>
      </c>
      <c r="E17105" s="55" t="s">
        <v>25668</v>
      </c>
      <c r="F17105" s="53" t="s">
        <v>83</v>
      </c>
    </row>
    <row r="17106" spans="1:6" x14ac:dyDescent="0.2">
      <c r="A17106" s="202" t="s">
        <v>27614</v>
      </c>
      <c r="B17106" s="203">
        <v>15.3</v>
      </c>
      <c r="D17106" s="53" t="s">
        <v>25669</v>
      </c>
      <c r="E17106" s="55" t="s">
        <v>25668</v>
      </c>
      <c r="F17106" s="53" t="s">
        <v>83</v>
      </c>
    </row>
    <row r="17107" spans="1:6" x14ac:dyDescent="0.2">
      <c r="A17107" s="202" t="s">
        <v>27616</v>
      </c>
      <c r="B17107" s="203">
        <v>13.36</v>
      </c>
      <c r="D17107" s="53" t="s">
        <v>25670</v>
      </c>
      <c r="E17107" s="55" t="s">
        <v>25671</v>
      </c>
      <c r="F17107" s="53" t="s">
        <v>83</v>
      </c>
    </row>
    <row r="17108" spans="1:6" x14ac:dyDescent="0.2">
      <c r="A17108" s="202" t="s">
        <v>27617</v>
      </c>
      <c r="B17108" s="203">
        <v>4.33</v>
      </c>
      <c r="D17108" s="53" t="s">
        <v>25672</v>
      </c>
      <c r="E17108" s="55" t="s">
        <v>25671</v>
      </c>
      <c r="F17108" s="53" t="s">
        <v>83</v>
      </c>
    </row>
    <row r="17109" spans="1:6" x14ac:dyDescent="0.2">
      <c r="A17109" s="202" t="s">
        <v>27619</v>
      </c>
      <c r="B17109" s="203">
        <v>3.83</v>
      </c>
      <c r="D17109" s="53" t="s">
        <v>25673</v>
      </c>
      <c r="E17109" s="55" t="s">
        <v>25674</v>
      </c>
      <c r="F17109" s="53" t="s">
        <v>83</v>
      </c>
    </row>
    <row r="17110" spans="1:6" x14ac:dyDescent="0.2">
      <c r="A17110" s="202" t="s">
        <v>27620</v>
      </c>
      <c r="B17110" s="203">
        <v>18.97</v>
      </c>
      <c r="D17110" s="53" t="s">
        <v>25675</v>
      </c>
      <c r="E17110" s="55" t="s">
        <v>25674</v>
      </c>
      <c r="F17110" s="53" t="s">
        <v>83</v>
      </c>
    </row>
    <row r="17111" spans="1:6" x14ac:dyDescent="0.2">
      <c r="A17111" s="202" t="s">
        <v>27622</v>
      </c>
      <c r="B17111" s="203">
        <v>17.55</v>
      </c>
      <c r="D17111" s="53" t="s">
        <v>25676</v>
      </c>
      <c r="E17111" s="55" t="s">
        <v>25677</v>
      </c>
      <c r="F17111" s="53" t="s">
        <v>83</v>
      </c>
    </row>
    <row r="17112" spans="1:6" x14ac:dyDescent="0.2">
      <c r="A17112" s="202" t="s">
        <v>27623</v>
      </c>
      <c r="B17112" s="203">
        <v>120.02</v>
      </c>
      <c r="D17112" s="53" t="s">
        <v>25678</v>
      </c>
      <c r="E17112" s="55" t="s">
        <v>25677</v>
      </c>
      <c r="F17112" s="53" t="s">
        <v>83</v>
      </c>
    </row>
    <row r="17113" spans="1:6" x14ac:dyDescent="0.2">
      <c r="A17113" s="202" t="s">
        <v>27625</v>
      </c>
      <c r="B17113" s="203">
        <v>118.4</v>
      </c>
      <c r="D17113" s="53" t="s">
        <v>25679</v>
      </c>
      <c r="E17113" s="55" t="s">
        <v>25680</v>
      </c>
      <c r="F17113" s="53" t="s">
        <v>83</v>
      </c>
    </row>
    <row r="17114" spans="1:6" x14ac:dyDescent="0.2">
      <c r="A17114" s="202" t="s">
        <v>27626</v>
      </c>
      <c r="B17114" s="203">
        <v>231.19</v>
      </c>
      <c r="D17114" s="53" t="s">
        <v>25681</v>
      </c>
      <c r="E17114" s="55" t="s">
        <v>25680</v>
      </c>
      <c r="F17114" s="53" t="s">
        <v>83</v>
      </c>
    </row>
    <row r="17115" spans="1:6" x14ac:dyDescent="0.2">
      <c r="A17115" s="202" t="s">
        <v>27628</v>
      </c>
      <c r="B17115" s="203">
        <v>229.11</v>
      </c>
      <c r="D17115" s="53" t="s">
        <v>25682</v>
      </c>
      <c r="E17115" s="55" t="s">
        <v>25683</v>
      </c>
      <c r="F17115" s="53" t="s">
        <v>83</v>
      </c>
    </row>
    <row r="17116" spans="1:6" x14ac:dyDescent="0.2">
      <c r="A17116" s="202" t="s">
        <v>27629</v>
      </c>
      <c r="B17116" s="203">
        <v>24.33</v>
      </c>
      <c r="D17116" s="53" t="s">
        <v>25684</v>
      </c>
      <c r="E17116" s="55" t="s">
        <v>25683</v>
      </c>
      <c r="F17116" s="53" t="s">
        <v>83</v>
      </c>
    </row>
    <row r="17117" spans="1:6" x14ac:dyDescent="0.2">
      <c r="A17117" s="202" t="s">
        <v>27631</v>
      </c>
      <c r="B17117" s="203">
        <v>22.72</v>
      </c>
      <c r="D17117" s="53" t="s">
        <v>25685</v>
      </c>
      <c r="E17117" s="55" t="s">
        <v>25686</v>
      </c>
      <c r="F17117" s="53" t="s">
        <v>83</v>
      </c>
    </row>
    <row r="17118" spans="1:6" x14ac:dyDescent="0.2">
      <c r="A17118" s="202" t="s">
        <v>27632</v>
      </c>
      <c r="B17118" s="203">
        <v>33.520000000000003</v>
      </c>
      <c r="D17118" s="53" t="s">
        <v>25687</v>
      </c>
      <c r="E17118" s="55" t="s">
        <v>25686</v>
      </c>
      <c r="F17118" s="53" t="s">
        <v>83</v>
      </c>
    </row>
    <row r="17119" spans="1:6" x14ac:dyDescent="0.2">
      <c r="A17119" s="202" t="s">
        <v>27634</v>
      </c>
      <c r="B17119" s="203">
        <v>31.1</v>
      </c>
      <c r="D17119" s="53" t="s">
        <v>25688</v>
      </c>
      <c r="E17119" s="55" t="s">
        <v>25689</v>
      </c>
      <c r="F17119" s="53" t="s">
        <v>83</v>
      </c>
    </row>
    <row r="17120" spans="1:6" x14ac:dyDescent="0.2">
      <c r="A17120" s="202" t="s">
        <v>27635</v>
      </c>
      <c r="B17120" s="203">
        <v>55.4</v>
      </c>
      <c r="D17120" s="53" t="s">
        <v>25690</v>
      </c>
      <c r="E17120" s="55" t="s">
        <v>25689</v>
      </c>
      <c r="F17120" s="53" t="s">
        <v>83</v>
      </c>
    </row>
    <row r="17121" spans="1:6" x14ac:dyDescent="0.2">
      <c r="A17121" s="202" t="s">
        <v>27637</v>
      </c>
      <c r="B17121" s="203">
        <v>50.9</v>
      </c>
      <c r="D17121" s="53" t="s">
        <v>25691</v>
      </c>
      <c r="E17121" s="55" t="s">
        <v>25692</v>
      </c>
      <c r="F17121" s="53" t="s">
        <v>83</v>
      </c>
    </row>
    <row r="17122" spans="1:6" x14ac:dyDescent="0.2">
      <c r="A17122" s="202" t="s">
        <v>27638</v>
      </c>
      <c r="B17122" s="203">
        <v>20</v>
      </c>
      <c r="D17122" s="53" t="s">
        <v>25693</v>
      </c>
      <c r="E17122" s="55" t="s">
        <v>25692</v>
      </c>
      <c r="F17122" s="53" t="s">
        <v>83</v>
      </c>
    </row>
    <row r="17123" spans="1:6" x14ac:dyDescent="0.2">
      <c r="A17123" s="202" t="s">
        <v>27640</v>
      </c>
      <c r="B17123" s="203">
        <v>20</v>
      </c>
      <c r="D17123" s="53" t="s">
        <v>25694</v>
      </c>
      <c r="E17123" s="55" t="s">
        <v>25695</v>
      </c>
      <c r="F17123" s="53" t="s">
        <v>83</v>
      </c>
    </row>
    <row r="17124" spans="1:6" x14ac:dyDescent="0.2">
      <c r="A17124" s="202" t="s">
        <v>27641</v>
      </c>
      <c r="B17124" s="203">
        <v>20</v>
      </c>
      <c r="D17124" s="53" t="s">
        <v>25696</v>
      </c>
      <c r="E17124" s="55" t="s">
        <v>25695</v>
      </c>
      <c r="F17124" s="53" t="s">
        <v>83</v>
      </c>
    </row>
    <row r="17125" spans="1:6" x14ac:dyDescent="0.2">
      <c r="A17125" s="202" t="s">
        <v>27643</v>
      </c>
      <c r="B17125" s="203">
        <v>20</v>
      </c>
      <c r="D17125" s="53" t="s">
        <v>25697</v>
      </c>
      <c r="E17125" s="55" t="s">
        <v>25698</v>
      </c>
      <c r="F17125" s="53" t="s">
        <v>83</v>
      </c>
    </row>
    <row r="17126" spans="1:6" x14ac:dyDescent="0.2">
      <c r="A17126" s="202" t="s">
        <v>27644</v>
      </c>
      <c r="B17126" s="203">
        <v>25.18</v>
      </c>
      <c r="D17126" s="53" t="s">
        <v>25699</v>
      </c>
      <c r="E17126" s="55" t="s">
        <v>25698</v>
      </c>
      <c r="F17126" s="53" t="s">
        <v>83</v>
      </c>
    </row>
    <row r="17127" spans="1:6" x14ac:dyDescent="0.2">
      <c r="A17127" s="202" t="s">
        <v>27646</v>
      </c>
      <c r="B17127" s="203">
        <v>22.34</v>
      </c>
      <c r="D17127" s="53" t="s">
        <v>25700</v>
      </c>
      <c r="E17127" s="55" t="s">
        <v>25701</v>
      </c>
      <c r="F17127" s="53" t="s">
        <v>83</v>
      </c>
    </row>
    <row r="17128" spans="1:6" x14ac:dyDescent="0.2">
      <c r="A17128" s="202" t="s">
        <v>27647</v>
      </c>
      <c r="B17128" s="203">
        <v>10.08</v>
      </c>
      <c r="D17128" s="53" t="s">
        <v>25702</v>
      </c>
      <c r="E17128" s="55" t="s">
        <v>25701</v>
      </c>
      <c r="F17128" s="53" t="s">
        <v>83</v>
      </c>
    </row>
    <row r="17129" spans="1:6" x14ac:dyDescent="0.2">
      <c r="A17129" s="202" t="s">
        <v>27649</v>
      </c>
      <c r="B17129" s="203">
        <v>9.4700000000000006</v>
      </c>
      <c r="D17129" s="53" t="s">
        <v>25703</v>
      </c>
      <c r="E17129" s="55" t="s">
        <v>25704</v>
      </c>
      <c r="F17129" s="53" t="s">
        <v>83</v>
      </c>
    </row>
    <row r="17130" spans="1:6" x14ac:dyDescent="0.2">
      <c r="A17130" s="202" t="s">
        <v>27650</v>
      </c>
      <c r="B17130" s="203">
        <v>37.770000000000003</v>
      </c>
      <c r="D17130" s="53" t="s">
        <v>25705</v>
      </c>
      <c r="E17130" s="55" t="s">
        <v>25704</v>
      </c>
      <c r="F17130" s="53" t="s">
        <v>83</v>
      </c>
    </row>
    <row r="17131" spans="1:6" x14ac:dyDescent="0.2">
      <c r="A17131" s="202" t="s">
        <v>27652</v>
      </c>
      <c r="B17131" s="203">
        <v>33.979999999999997</v>
      </c>
      <c r="D17131" s="53" t="s">
        <v>25706</v>
      </c>
      <c r="E17131" s="55" t="s">
        <v>25707</v>
      </c>
      <c r="F17131" s="53" t="s">
        <v>83</v>
      </c>
    </row>
    <row r="17132" spans="1:6" x14ac:dyDescent="0.2">
      <c r="A17132" s="202" t="s">
        <v>27653</v>
      </c>
      <c r="B17132" s="203">
        <v>26.64</v>
      </c>
      <c r="D17132" s="53" t="s">
        <v>25708</v>
      </c>
      <c r="E17132" s="55" t="s">
        <v>25707</v>
      </c>
      <c r="F17132" s="53" t="s">
        <v>83</v>
      </c>
    </row>
    <row r="17133" spans="1:6" x14ac:dyDescent="0.2">
      <c r="A17133" s="202" t="s">
        <v>27655</v>
      </c>
      <c r="B17133" s="203">
        <v>24.02</v>
      </c>
      <c r="D17133" s="53" t="s">
        <v>25709</v>
      </c>
      <c r="E17133" s="55" t="s">
        <v>25710</v>
      </c>
      <c r="F17133" s="53" t="s">
        <v>83</v>
      </c>
    </row>
    <row r="17134" spans="1:6" x14ac:dyDescent="0.2">
      <c r="A17134" s="202" t="s">
        <v>27656</v>
      </c>
      <c r="B17134" s="203">
        <v>13.21</v>
      </c>
      <c r="D17134" s="53" t="s">
        <v>25711</v>
      </c>
      <c r="E17134" s="55" t="s">
        <v>25710</v>
      </c>
      <c r="F17134" s="53" t="s">
        <v>83</v>
      </c>
    </row>
    <row r="17135" spans="1:6" x14ac:dyDescent="0.2">
      <c r="A17135" s="202" t="s">
        <v>27658</v>
      </c>
      <c r="B17135" s="203">
        <v>12.02</v>
      </c>
      <c r="D17135" s="53" t="s">
        <v>25712</v>
      </c>
      <c r="E17135" s="55" t="s">
        <v>25713</v>
      </c>
      <c r="F17135" s="53" t="s">
        <v>83</v>
      </c>
    </row>
    <row r="17136" spans="1:6" x14ac:dyDescent="0.2">
      <c r="A17136" s="202" t="s">
        <v>27659</v>
      </c>
      <c r="B17136" s="203">
        <v>2.98</v>
      </c>
      <c r="D17136" s="53" t="s">
        <v>25714</v>
      </c>
      <c r="E17136" s="55" t="s">
        <v>25713</v>
      </c>
      <c r="F17136" s="53" t="s">
        <v>83</v>
      </c>
    </row>
    <row r="17137" spans="1:6" x14ac:dyDescent="0.2">
      <c r="A17137" s="202" t="s">
        <v>27661</v>
      </c>
      <c r="B17137" s="203">
        <v>2.74</v>
      </c>
      <c r="D17137" s="53" t="s">
        <v>25715</v>
      </c>
      <c r="E17137" s="55" t="s">
        <v>25716</v>
      </c>
      <c r="F17137" s="53" t="s">
        <v>83</v>
      </c>
    </row>
    <row r="17138" spans="1:6" x14ac:dyDescent="0.2">
      <c r="A17138" s="202" t="s">
        <v>27662</v>
      </c>
      <c r="B17138" s="203">
        <v>39.770000000000003</v>
      </c>
      <c r="D17138" s="53" t="s">
        <v>25717</v>
      </c>
      <c r="E17138" s="55" t="s">
        <v>25716</v>
      </c>
      <c r="F17138" s="53" t="s">
        <v>83</v>
      </c>
    </row>
    <row r="17139" spans="1:6" x14ac:dyDescent="0.2">
      <c r="A17139" s="202" t="s">
        <v>27664</v>
      </c>
      <c r="B17139" s="203">
        <v>35.979999999999997</v>
      </c>
      <c r="D17139" s="53" t="s">
        <v>25718</v>
      </c>
      <c r="E17139" s="55" t="s">
        <v>25719</v>
      </c>
      <c r="F17139" s="53" t="s">
        <v>83</v>
      </c>
    </row>
    <row r="17140" spans="1:6" x14ac:dyDescent="0.2">
      <c r="A17140" s="202" t="s">
        <v>27665</v>
      </c>
      <c r="B17140" s="203">
        <v>15.65</v>
      </c>
      <c r="D17140" s="53" t="s">
        <v>25720</v>
      </c>
      <c r="E17140" s="55" t="s">
        <v>25719</v>
      </c>
      <c r="F17140" s="53" t="s">
        <v>83</v>
      </c>
    </row>
    <row r="17141" spans="1:6" x14ac:dyDescent="0.2">
      <c r="A17141" s="202" t="s">
        <v>27667</v>
      </c>
      <c r="B17141" s="203">
        <v>14.18</v>
      </c>
      <c r="D17141" s="53" t="s">
        <v>25721</v>
      </c>
      <c r="E17141" s="55" t="s">
        <v>25722</v>
      </c>
      <c r="F17141" s="53" t="s">
        <v>83</v>
      </c>
    </row>
    <row r="17142" spans="1:6" x14ac:dyDescent="0.2">
      <c r="A17142" s="202" t="s">
        <v>27668</v>
      </c>
      <c r="B17142" s="203">
        <v>17.07</v>
      </c>
      <c r="D17142" s="53" t="s">
        <v>25723</v>
      </c>
      <c r="E17142" s="55" t="s">
        <v>25722</v>
      </c>
      <c r="F17142" s="53" t="s">
        <v>83</v>
      </c>
    </row>
    <row r="17143" spans="1:6" x14ac:dyDescent="0.2">
      <c r="A17143" s="202" t="s">
        <v>27670</v>
      </c>
      <c r="B17143" s="203">
        <v>15.42</v>
      </c>
      <c r="D17143" s="53" t="s">
        <v>25724</v>
      </c>
      <c r="E17143" s="55" t="s">
        <v>25725</v>
      </c>
      <c r="F17143" s="53" t="s">
        <v>83</v>
      </c>
    </row>
    <row r="17144" spans="1:6" x14ac:dyDescent="0.2">
      <c r="A17144" s="202" t="s">
        <v>27671</v>
      </c>
      <c r="B17144" s="203">
        <v>22.02</v>
      </c>
      <c r="D17144" s="53" t="s">
        <v>25726</v>
      </c>
      <c r="E17144" s="55" t="s">
        <v>25725</v>
      </c>
      <c r="F17144" s="53" t="s">
        <v>83</v>
      </c>
    </row>
    <row r="17145" spans="1:6" x14ac:dyDescent="0.2">
      <c r="A17145" s="202" t="s">
        <v>27673</v>
      </c>
      <c r="B17145" s="203">
        <v>19.89</v>
      </c>
      <c r="D17145" s="53" t="s">
        <v>25727</v>
      </c>
      <c r="E17145" s="55" t="s">
        <v>25728</v>
      </c>
      <c r="F17145" s="53" t="s">
        <v>83</v>
      </c>
    </row>
    <row r="17146" spans="1:6" x14ac:dyDescent="0.2">
      <c r="A17146" s="202" t="s">
        <v>27674</v>
      </c>
      <c r="B17146" s="203">
        <v>12.2</v>
      </c>
      <c r="D17146" s="53" t="s">
        <v>25729</v>
      </c>
      <c r="E17146" s="55" t="s">
        <v>25728</v>
      </c>
      <c r="F17146" s="53" t="s">
        <v>83</v>
      </c>
    </row>
    <row r="17147" spans="1:6" x14ac:dyDescent="0.2">
      <c r="A17147" s="202" t="s">
        <v>27676</v>
      </c>
      <c r="B17147" s="203">
        <v>11.25</v>
      </c>
      <c r="D17147" s="53" t="s">
        <v>25730</v>
      </c>
      <c r="E17147" s="55" t="s">
        <v>25731</v>
      </c>
      <c r="F17147" s="53" t="s">
        <v>83</v>
      </c>
    </row>
    <row r="17148" spans="1:6" x14ac:dyDescent="0.2">
      <c r="A17148" s="202" t="s">
        <v>27677</v>
      </c>
      <c r="B17148" s="203">
        <v>36.57</v>
      </c>
      <c r="D17148" s="53" t="s">
        <v>25732</v>
      </c>
      <c r="E17148" s="55" t="s">
        <v>25731</v>
      </c>
      <c r="F17148" s="53" t="s">
        <v>83</v>
      </c>
    </row>
    <row r="17149" spans="1:6" x14ac:dyDescent="0.2">
      <c r="A17149" s="202" t="s">
        <v>27679</v>
      </c>
      <c r="B17149" s="203">
        <v>35.340000000000003</v>
      </c>
      <c r="D17149" s="53" t="s">
        <v>25733</v>
      </c>
      <c r="E17149" s="55" t="s">
        <v>25734</v>
      </c>
      <c r="F17149" s="53" t="s">
        <v>83</v>
      </c>
    </row>
    <row r="17150" spans="1:6" x14ac:dyDescent="0.2">
      <c r="A17150" s="202" t="s">
        <v>27680</v>
      </c>
      <c r="B17150" s="203">
        <v>49.29</v>
      </c>
      <c r="D17150" s="53" t="s">
        <v>25735</v>
      </c>
      <c r="E17150" s="55" t="s">
        <v>25734</v>
      </c>
      <c r="F17150" s="53" t="s">
        <v>83</v>
      </c>
    </row>
    <row r="17151" spans="1:6" x14ac:dyDescent="0.2">
      <c r="A17151" s="202" t="s">
        <v>27682</v>
      </c>
      <c r="B17151" s="203">
        <v>45.5</v>
      </c>
      <c r="D17151" s="53" t="s">
        <v>25736</v>
      </c>
      <c r="E17151" s="55" t="s">
        <v>25737</v>
      </c>
      <c r="F17151" s="53" t="s">
        <v>83</v>
      </c>
    </row>
    <row r="17152" spans="1:6" x14ac:dyDescent="0.2">
      <c r="A17152" s="202" t="s">
        <v>27683</v>
      </c>
      <c r="B17152" s="203">
        <v>31.35</v>
      </c>
      <c r="D17152" s="53" t="s">
        <v>25738</v>
      </c>
      <c r="E17152" s="55" t="s">
        <v>25737</v>
      </c>
      <c r="F17152" s="53" t="s">
        <v>83</v>
      </c>
    </row>
    <row r="17153" spans="1:6" x14ac:dyDescent="0.2">
      <c r="A17153" s="202" t="s">
        <v>27685</v>
      </c>
      <c r="B17153" s="203">
        <v>28.85</v>
      </c>
      <c r="D17153" s="53" t="s">
        <v>25739</v>
      </c>
      <c r="E17153" s="55" t="s">
        <v>25740</v>
      </c>
      <c r="F17153" s="53" t="s">
        <v>83</v>
      </c>
    </row>
    <row r="17154" spans="1:6" x14ac:dyDescent="0.2">
      <c r="A17154" s="202" t="s">
        <v>27686</v>
      </c>
      <c r="B17154" s="203">
        <v>8.5299999999999994</v>
      </c>
      <c r="D17154" s="53" t="s">
        <v>25741</v>
      </c>
      <c r="E17154" s="55" t="s">
        <v>25740</v>
      </c>
      <c r="F17154" s="53" t="s">
        <v>83</v>
      </c>
    </row>
    <row r="17155" spans="1:6" x14ac:dyDescent="0.2">
      <c r="A17155" s="202" t="s">
        <v>27688</v>
      </c>
      <c r="B17155" s="203">
        <v>7.93</v>
      </c>
      <c r="D17155" s="53" t="s">
        <v>25742</v>
      </c>
      <c r="E17155" s="55" t="s">
        <v>25743</v>
      </c>
      <c r="F17155" s="53" t="s">
        <v>83</v>
      </c>
    </row>
    <row r="17156" spans="1:6" x14ac:dyDescent="0.2">
      <c r="A17156" s="202" t="s">
        <v>27689</v>
      </c>
      <c r="B17156" s="203">
        <v>18.5</v>
      </c>
      <c r="D17156" s="53" t="s">
        <v>25744</v>
      </c>
      <c r="E17156" s="55" t="s">
        <v>25743</v>
      </c>
      <c r="F17156" s="53" t="s">
        <v>83</v>
      </c>
    </row>
    <row r="17157" spans="1:6" x14ac:dyDescent="0.2">
      <c r="A17157" s="202" t="s">
        <v>27691</v>
      </c>
      <c r="B17157" s="203">
        <v>16.95</v>
      </c>
      <c r="D17157" s="53" t="s">
        <v>25745</v>
      </c>
      <c r="E17157" s="55" t="s">
        <v>25746</v>
      </c>
      <c r="F17157" s="53" t="s">
        <v>83</v>
      </c>
    </row>
    <row r="17158" spans="1:6" x14ac:dyDescent="0.2">
      <c r="A17158" s="202" t="s">
        <v>27692</v>
      </c>
      <c r="B17158" s="203">
        <v>10.08</v>
      </c>
      <c r="D17158" s="53" t="s">
        <v>25747</v>
      </c>
      <c r="E17158" s="55" t="s">
        <v>25746</v>
      </c>
      <c r="F17158" s="53" t="s">
        <v>83</v>
      </c>
    </row>
    <row r="17159" spans="1:6" x14ac:dyDescent="0.2">
      <c r="A17159" s="202" t="s">
        <v>27694</v>
      </c>
      <c r="B17159" s="203">
        <v>9.4700000000000006</v>
      </c>
      <c r="D17159" s="53" t="s">
        <v>25748</v>
      </c>
      <c r="E17159" s="55" t="s">
        <v>25749</v>
      </c>
      <c r="F17159" s="53" t="s">
        <v>83</v>
      </c>
    </row>
    <row r="17160" spans="1:6" x14ac:dyDescent="0.2">
      <c r="A17160" s="202" t="s">
        <v>27695</v>
      </c>
      <c r="B17160" s="203">
        <v>16.53</v>
      </c>
      <c r="D17160" s="53" t="s">
        <v>25750</v>
      </c>
      <c r="E17160" s="55" t="s">
        <v>25749</v>
      </c>
      <c r="F17160" s="53" t="s">
        <v>83</v>
      </c>
    </row>
    <row r="17161" spans="1:6" x14ac:dyDescent="0.2">
      <c r="A17161" s="202" t="s">
        <v>27697</v>
      </c>
      <c r="B17161" s="203">
        <v>15.1</v>
      </c>
      <c r="D17161" s="53" t="s">
        <v>25751</v>
      </c>
      <c r="E17161" s="55" t="s">
        <v>25752</v>
      </c>
      <c r="F17161" s="53" t="s">
        <v>83</v>
      </c>
    </row>
    <row r="17162" spans="1:6" x14ac:dyDescent="0.2">
      <c r="A17162" s="202" t="s">
        <v>27698</v>
      </c>
      <c r="B17162" s="203">
        <v>21.92</v>
      </c>
      <c r="D17162" s="53" t="s">
        <v>25753</v>
      </c>
      <c r="E17162" s="55" t="s">
        <v>25752</v>
      </c>
      <c r="F17162" s="53" t="s">
        <v>83</v>
      </c>
    </row>
    <row r="17163" spans="1:6" x14ac:dyDescent="0.2">
      <c r="A17163" s="202" t="s">
        <v>27700</v>
      </c>
      <c r="B17163" s="203">
        <v>20.11</v>
      </c>
      <c r="D17163" s="53" t="s">
        <v>25754</v>
      </c>
      <c r="E17163" s="55" t="s">
        <v>25755</v>
      </c>
      <c r="F17163" s="53" t="s">
        <v>83</v>
      </c>
    </row>
    <row r="17164" spans="1:6" x14ac:dyDescent="0.2">
      <c r="A17164" s="202" t="s">
        <v>27701</v>
      </c>
      <c r="B17164" s="203">
        <v>17.55</v>
      </c>
      <c r="D17164" s="53" t="s">
        <v>25756</v>
      </c>
      <c r="E17164" s="55" t="s">
        <v>25755</v>
      </c>
      <c r="F17164" s="53" t="s">
        <v>83</v>
      </c>
    </row>
    <row r="17165" spans="1:6" x14ac:dyDescent="0.2">
      <c r="A17165" s="202" t="s">
        <v>27703</v>
      </c>
      <c r="B17165" s="203">
        <v>15.82</v>
      </c>
      <c r="D17165" s="53" t="s">
        <v>25757</v>
      </c>
      <c r="E17165" s="55" t="s">
        <v>25758</v>
      </c>
      <c r="F17165" s="53" t="s">
        <v>83</v>
      </c>
    </row>
    <row r="17166" spans="1:6" x14ac:dyDescent="0.2">
      <c r="A17166" s="202" t="s">
        <v>27704</v>
      </c>
      <c r="B17166" s="203">
        <v>13.78</v>
      </c>
      <c r="D17166" s="53" t="s">
        <v>25759</v>
      </c>
      <c r="E17166" s="55" t="s">
        <v>25758</v>
      </c>
      <c r="F17166" s="53" t="s">
        <v>83</v>
      </c>
    </row>
    <row r="17167" spans="1:6" x14ac:dyDescent="0.2">
      <c r="A17167" s="202" t="s">
        <v>27706</v>
      </c>
      <c r="B17167" s="203">
        <v>12.36</v>
      </c>
      <c r="D17167" s="53" t="s">
        <v>25760</v>
      </c>
      <c r="E17167" s="55" t="s">
        <v>25761</v>
      </c>
      <c r="F17167" s="53" t="s">
        <v>83</v>
      </c>
    </row>
    <row r="17168" spans="1:6" x14ac:dyDescent="0.2">
      <c r="A17168" s="202" t="s">
        <v>27707</v>
      </c>
      <c r="B17168" s="203">
        <v>50.45</v>
      </c>
      <c r="D17168" s="53" t="s">
        <v>25762</v>
      </c>
      <c r="E17168" s="55" t="s">
        <v>25761</v>
      </c>
      <c r="F17168" s="53" t="s">
        <v>83</v>
      </c>
    </row>
    <row r="17169" spans="1:6" x14ac:dyDescent="0.2">
      <c r="A17169" s="202" t="s">
        <v>27709</v>
      </c>
      <c r="B17169" s="203">
        <v>46.53</v>
      </c>
      <c r="D17169" s="53" t="s">
        <v>25763</v>
      </c>
      <c r="E17169" s="55" t="s">
        <v>25764</v>
      </c>
      <c r="F17169" s="53" t="s">
        <v>83</v>
      </c>
    </row>
    <row r="17170" spans="1:6" x14ac:dyDescent="0.2">
      <c r="A17170" s="202" t="s">
        <v>27710</v>
      </c>
      <c r="B17170" s="203">
        <v>19.690000000000001</v>
      </c>
      <c r="D17170" s="53" t="s">
        <v>25765</v>
      </c>
      <c r="E17170" s="55" t="s">
        <v>25764</v>
      </c>
      <c r="F17170" s="53" t="s">
        <v>83</v>
      </c>
    </row>
    <row r="17171" spans="1:6" x14ac:dyDescent="0.2">
      <c r="A17171" s="202" t="s">
        <v>27712</v>
      </c>
      <c r="B17171" s="203">
        <v>18.03</v>
      </c>
      <c r="D17171" s="53" t="s">
        <v>25766</v>
      </c>
      <c r="E17171" s="55" t="s">
        <v>25767</v>
      </c>
      <c r="F17171" s="53" t="s">
        <v>83</v>
      </c>
    </row>
    <row r="17172" spans="1:6" x14ac:dyDescent="0.2">
      <c r="A17172" s="202" t="s">
        <v>27713</v>
      </c>
      <c r="B17172" s="203">
        <v>22.18</v>
      </c>
      <c r="D17172" s="53" t="s">
        <v>25768</v>
      </c>
      <c r="E17172" s="55" t="s">
        <v>25767</v>
      </c>
      <c r="F17172" s="53" t="s">
        <v>83</v>
      </c>
    </row>
    <row r="17173" spans="1:6" x14ac:dyDescent="0.2">
      <c r="A17173" s="202" t="s">
        <v>27715</v>
      </c>
      <c r="B17173" s="203">
        <v>20.010000000000002</v>
      </c>
      <c r="D17173" s="53" t="s">
        <v>25769</v>
      </c>
      <c r="E17173" s="55" t="s">
        <v>25770</v>
      </c>
      <c r="F17173" s="53" t="s">
        <v>83</v>
      </c>
    </row>
    <row r="17174" spans="1:6" x14ac:dyDescent="0.2">
      <c r="A17174" s="202" t="s">
        <v>27716</v>
      </c>
      <c r="B17174" s="203">
        <v>19.78</v>
      </c>
      <c r="D17174" s="53" t="s">
        <v>25771</v>
      </c>
      <c r="E17174" s="55" t="s">
        <v>25770</v>
      </c>
      <c r="F17174" s="53" t="s">
        <v>83</v>
      </c>
    </row>
    <row r="17175" spans="1:6" x14ac:dyDescent="0.2">
      <c r="A17175" s="202" t="s">
        <v>27718</v>
      </c>
      <c r="B17175" s="203">
        <v>17.36</v>
      </c>
      <c r="D17175" s="53" t="s">
        <v>25772</v>
      </c>
      <c r="E17175" s="55" t="s">
        <v>25773</v>
      </c>
      <c r="F17175" s="53" t="s">
        <v>83</v>
      </c>
    </row>
    <row r="17176" spans="1:6" x14ac:dyDescent="0.2">
      <c r="A17176" s="202" t="s">
        <v>27719</v>
      </c>
      <c r="B17176" s="203">
        <v>6.01</v>
      </c>
      <c r="D17176" s="53" t="s">
        <v>25774</v>
      </c>
      <c r="E17176" s="55" t="s">
        <v>25773</v>
      </c>
      <c r="F17176" s="53" t="s">
        <v>83</v>
      </c>
    </row>
    <row r="17177" spans="1:6" x14ac:dyDescent="0.2">
      <c r="A17177" s="202" t="s">
        <v>27721</v>
      </c>
      <c r="B17177" s="203">
        <v>5.28</v>
      </c>
      <c r="D17177" s="53" t="s">
        <v>25775</v>
      </c>
      <c r="E17177" s="55" t="s">
        <v>25776</v>
      </c>
      <c r="F17177" s="53" t="s">
        <v>83</v>
      </c>
    </row>
    <row r="17178" spans="1:6" x14ac:dyDescent="0.2">
      <c r="A17178" s="202" t="s">
        <v>27722</v>
      </c>
      <c r="B17178" s="203">
        <v>13.16</v>
      </c>
      <c r="D17178" s="53" t="s">
        <v>25777</v>
      </c>
      <c r="E17178" s="55" t="s">
        <v>25776</v>
      </c>
      <c r="F17178" s="53" t="s">
        <v>83</v>
      </c>
    </row>
    <row r="17179" spans="1:6" x14ac:dyDescent="0.2">
      <c r="A17179" s="202" t="s">
        <v>27724</v>
      </c>
      <c r="B17179" s="203">
        <v>11.64</v>
      </c>
      <c r="D17179" s="53" t="s">
        <v>25778</v>
      </c>
      <c r="E17179" s="55" t="s">
        <v>25779</v>
      </c>
      <c r="F17179" s="53" t="s">
        <v>83</v>
      </c>
    </row>
    <row r="17180" spans="1:6" x14ac:dyDescent="0.2">
      <c r="A17180" s="202" t="s">
        <v>27725</v>
      </c>
      <c r="B17180" s="203">
        <v>13</v>
      </c>
      <c r="D17180" s="53" t="s">
        <v>25780</v>
      </c>
      <c r="E17180" s="55" t="s">
        <v>25779</v>
      </c>
      <c r="F17180" s="53" t="s">
        <v>83</v>
      </c>
    </row>
    <row r="17181" spans="1:6" x14ac:dyDescent="0.2">
      <c r="A17181" s="202" t="s">
        <v>27727</v>
      </c>
      <c r="B17181" s="203">
        <v>11.48</v>
      </c>
      <c r="D17181" s="53" t="s">
        <v>25781</v>
      </c>
      <c r="E17181" s="55" t="s">
        <v>25782</v>
      </c>
      <c r="F17181" s="53" t="s">
        <v>83</v>
      </c>
    </row>
    <row r="17182" spans="1:6" x14ac:dyDescent="0.2">
      <c r="A17182" s="202" t="s">
        <v>27728</v>
      </c>
      <c r="B17182" s="203">
        <v>9.42</v>
      </c>
      <c r="D17182" s="53" t="s">
        <v>25783</v>
      </c>
      <c r="E17182" s="55" t="s">
        <v>25782</v>
      </c>
      <c r="F17182" s="53" t="s">
        <v>83</v>
      </c>
    </row>
    <row r="17183" spans="1:6" x14ac:dyDescent="0.2">
      <c r="A17183" s="202" t="s">
        <v>27730</v>
      </c>
      <c r="B17183" s="203">
        <v>8.3000000000000007</v>
      </c>
      <c r="D17183" s="53" t="s">
        <v>25784</v>
      </c>
      <c r="E17183" s="55" t="s">
        <v>25785</v>
      </c>
      <c r="F17183" s="53" t="s">
        <v>83</v>
      </c>
    </row>
    <row r="17184" spans="1:6" x14ac:dyDescent="0.2">
      <c r="A17184" s="202" t="s">
        <v>27731</v>
      </c>
      <c r="B17184" s="203">
        <v>38.75</v>
      </c>
      <c r="D17184" s="53" t="s">
        <v>25786</v>
      </c>
      <c r="E17184" s="55" t="s">
        <v>25785</v>
      </c>
      <c r="F17184" s="53" t="s">
        <v>83</v>
      </c>
    </row>
    <row r="17185" spans="1:6" x14ac:dyDescent="0.2">
      <c r="A17185" s="202" t="s">
        <v>27733</v>
      </c>
      <c r="B17185" s="203">
        <v>34.64</v>
      </c>
      <c r="D17185" s="53" t="s">
        <v>25787</v>
      </c>
      <c r="E17185" s="55" t="s">
        <v>25788</v>
      </c>
      <c r="F17185" s="53" t="s">
        <v>83</v>
      </c>
    </row>
    <row r="17186" spans="1:6" x14ac:dyDescent="0.2">
      <c r="A17186" s="202" t="s">
        <v>27734</v>
      </c>
      <c r="B17186" s="203">
        <v>21.14</v>
      </c>
      <c r="D17186" s="53" t="s">
        <v>25789</v>
      </c>
      <c r="E17186" s="55" t="s">
        <v>25788</v>
      </c>
      <c r="F17186" s="53" t="s">
        <v>83</v>
      </c>
    </row>
    <row r="17187" spans="1:6" x14ac:dyDescent="0.2">
      <c r="A17187" s="202" t="s">
        <v>27736</v>
      </c>
      <c r="B17187" s="203">
        <v>19.34</v>
      </c>
      <c r="D17187" s="53" t="s">
        <v>25790</v>
      </c>
      <c r="E17187" s="55" t="s">
        <v>25791</v>
      </c>
      <c r="F17187" s="53" t="s">
        <v>83</v>
      </c>
    </row>
    <row r="17188" spans="1:6" x14ac:dyDescent="0.2">
      <c r="A17188" s="202" t="s">
        <v>27737</v>
      </c>
      <c r="B17188" s="203">
        <v>17.670000000000002</v>
      </c>
      <c r="D17188" s="53" t="s">
        <v>25792</v>
      </c>
      <c r="E17188" s="55" t="s">
        <v>25791</v>
      </c>
      <c r="F17188" s="53" t="s">
        <v>83</v>
      </c>
    </row>
    <row r="17189" spans="1:6" x14ac:dyDescent="0.2">
      <c r="A17189" s="202" t="s">
        <v>27739</v>
      </c>
      <c r="B17189" s="203">
        <v>16.12</v>
      </c>
      <c r="D17189" s="53" t="s">
        <v>25793</v>
      </c>
      <c r="E17189" s="55" t="s">
        <v>25794</v>
      </c>
      <c r="F17189" s="53" t="s">
        <v>83</v>
      </c>
    </row>
    <row r="17190" spans="1:6" x14ac:dyDescent="0.2">
      <c r="A17190" s="202" t="s">
        <v>27740</v>
      </c>
      <c r="B17190" s="203">
        <v>21.68</v>
      </c>
      <c r="D17190" s="53" t="s">
        <v>25795</v>
      </c>
      <c r="E17190" s="55" t="s">
        <v>25794</v>
      </c>
      <c r="F17190" s="53" t="s">
        <v>83</v>
      </c>
    </row>
    <row r="17191" spans="1:6" x14ac:dyDescent="0.2">
      <c r="A17191" s="202" t="s">
        <v>27742</v>
      </c>
      <c r="B17191" s="203">
        <v>19.88</v>
      </c>
      <c r="D17191" s="53" t="s">
        <v>25796</v>
      </c>
      <c r="E17191" s="55" t="s">
        <v>25797</v>
      </c>
      <c r="F17191" s="53" t="s">
        <v>83</v>
      </c>
    </row>
    <row r="17192" spans="1:6" x14ac:dyDescent="0.2">
      <c r="A17192" s="202" t="s">
        <v>27743</v>
      </c>
      <c r="B17192" s="203">
        <v>17.59</v>
      </c>
      <c r="D17192" s="53" t="s">
        <v>25798</v>
      </c>
      <c r="E17192" s="55" t="s">
        <v>25797</v>
      </c>
      <c r="F17192" s="53" t="s">
        <v>83</v>
      </c>
    </row>
    <row r="17193" spans="1:6" x14ac:dyDescent="0.2">
      <c r="A17193" s="202" t="s">
        <v>27745</v>
      </c>
      <c r="B17193" s="203">
        <v>16.04</v>
      </c>
      <c r="D17193" s="53" t="s">
        <v>25799</v>
      </c>
      <c r="E17193" s="55" t="s">
        <v>25800</v>
      </c>
      <c r="F17193" s="53" t="s">
        <v>83</v>
      </c>
    </row>
    <row r="17194" spans="1:6" x14ac:dyDescent="0.2">
      <c r="A17194" s="202" t="s">
        <v>27746</v>
      </c>
      <c r="B17194" s="203">
        <v>25.74</v>
      </c>
      <c r="D17194" s="53" t="s">
        <v>25801</v>
      </c>
      <c r="E17194" s="55" t="s">
        <v>25800</v>
      </c>
      <c r="F17194" s="53" t="s">
        <v>83</v>
      </c>
    </row>
    <row r="17195" spans="1:6" x14ac:dyDescent="0.2">
      <c r="A17195" s="202" t="s">
        <v>27748</v>
      </c>
      <c r="B17195" s="203">
        <v>24.55</v>
      </c>
      <c r="D17195" s="53" t="s">
        <v>25802</v>
      </c>
      <c r="E17195" s="55" t="s">
        <v>25803</v>
      </c>
      <c r="F17195" s="53" t="s">
        <v>83</v>
      </c>
    </row>
    <row r="17196" spans="1:6" x14ac:dyDescent="0.2">
      <c r="A17196" s="202" t="s">
        <v>27749</v>
      </c>
      <c r="B17196" s="203">
        <v>21.63</v>
      </c>
      <c r="D17196" s="53" t="s">
        <v>25804</v>
      </c>
      <c r="E17196" s="55" t="s">
        <v>25803</v>
      </c>
      <c r="F17196" s="53" t="s">
        <v>83</v>
      </c>
    </row>
    <row r="17197" spans="1:6" x14ac:dyDescent="0.2">
      <c r="A17197" s="202" t="s">
        <v>27751</v>
      </c>
      <c r="B17197" s="203">
        <v>19.829999999999998</v>
      </c>
      <c r="D17197" s="53" t="s">
        <v>25805</v>
      </c>
      <c r="E17197" s="55" t="s">
        <v>25806</v>
      </c>
      <c r="F17197" s="53" t="s">
        <v>83</v>
      </c>
    </row>
    <row r="17198" spans="1:6" x14ac:dyDescent="0.2">
      <c r="A17198" s="202" t="s">
        <v>27752</v>
      </c>
      <c r="B17198" s="203">
        <v>16.95</v>
      </c>
      <c r="D17198" s="53" t="s">
        <v>25807</v>
      </c>
      <c r="E17198" s="55" t="s">
        <v>25806</v>
      </c>
      <c r="F17198" s="53" t="s">
        <v>83</v>
      </c>
    </row>
    <row r="17199" spans="1:6" x14ac:dyDescent="0.2">
      <c r="A17199" s="202" t="s">
        <v>27754</v>
      </c>
      <c r="B17199" s="203">
        <v>15.4</v>
      </c>
      <c r="D17199" s="53" t="s">
        <v>25808</v>
      </c>
      <c r="E17199" s="55" t="s">
        <v>25809</v>
      </c>
      <c r="F17199" s="53" t="s">
        <v>83</v>
      </c>
    </row>
    <row r="17200" spans="1:6" x14ac:dyDescent="0.2">
      <c r="A17200" s="202" t="s">
        <v>27755</v>
      </c>
      <c r="B17200" s="203">
        <v>5.26</v>
      </c>
      <c r="D17200" s="53" t="s">
        <v>25810</v>
      </c>
      <c r="E17200" s="55" t="s">
        <v>25809</v>
      </c>
      <c r="F17200" s="53" t="s">
        <v>83</v>
      </c>
    </row>
    <row r="17201" spans="1:6" x14ac:dyDescent="0.2">
      <c r="A17201" s="202" t="s">
        <v>27757</v>
      </c>
      <c r="B17201" s="203">
        <v>4.74</v>
      </c>
      <c r="D17201" s="53" t="s">
        <v>25811</v>
      </c>
      <c r="E17201" s="55" t="s">
        <v>25812</v>
      </c>
      <c r="F17201" s="53" t="s">
        <v>83</v>
      </c>
    </row>
    <row r="17202" spans="1:6" x14ac:dyDescent="0.2">
      <c r="A17202" s="202" t="s">
        <v>27758</v>
      </c>
      <c r="B17202" s="203">
        <v>23.05</v>
      </c>
      <c r="D17202" s="53" t="s">
        <v>25813</v>
      </c>
      <c r="E17202" s="55" t="s">
        <v>25812</v>
      </c>
      <c r="F17202" s="53" t="s">
        <v>83</v>
      </c>
    </row>
    <row r="17203" spans="1:6" x14ac:dyDescent="0.2">
      <c r="A17203" s="202" t="s">
        <v>27760</v>
      </c>
      <c r="B17203" s="203">
        <v>21.76</v>
      </c>
      <c r="D17203" s="53" t="s">
        <v>25814</v>
      </c>
      <c r="E17203" s="55" t="s">
        <v>25815</v>
      </c>
      <c r="F17203" s="53" t="s">
        <v>83</v>
      </c>
    </row>
    <row r="17204" spans="1:6" x14ac:dyDescent="0.2">
      <c r="A17204" s="202" t="s">
        <v>27761</v>
      </c>
      <c r="B17204" s="203">
        <v>47.99</v>
      </c>
      <c r="D17204" s="53" t="s">
        <v>25816</v>
      </c>
      <c r="E17204" s="55" t="s">
        <v>25815</v>
      </c>
      <c r="F17204" s="53" t="s">
        <v>83</v>
      </c>
    </row>
    <row r="17205" spans="1:6" x14ac:dyDescent="0.2">
      <c r="A17205" s="202" t="s">
        <v>27763</v>
      </c>
      <c r="B17205" s="203">
        <v>43.49</v>
      </c>
      <c r="D17205" s="53" t="s">
        <v>25817</v>
      </c>
      <c r="E17205" s="55" t="s">
        <v>25818</v>
      </c>
      <c r="F17205" s="53" t="s">
        <v>83</v>
      </c>
    </row>
    <row r="17206" spans="1:6" x14ac:dyDescent="0.2">
      <c r="A17206" s="202" t="s">
        <v>27764</v>
      </c>
      <c r="B17206" s="203">
        <v>22.3</v>
      </c>
      <c r="D17206" s="53" t="s">
        <v>25819</v>
      </c>
      <c r="E17206" s="55" t="s">
        <v>25818</v>
      </c>
      <c r="F17206" s="53" t="s">
        <v>83</v>
      </c>
    </row>
    <row r="17207" spans="1:6" x14ac:dyDescent="0.2">
      <c r="A17207" s="202" t="s">
        <v>27766</v>
      </c>
      <c r="B17207" s="203">
        <v>19.82</v>
      </c>
      <c r="D17207" s="53" t="s">
        <v>25820</v>
      </c>
      <c r="E17207" s="55" t="s">
        <v>25821</v>
      </c>
      <c r="F17207" s="53" t="s">
        <v>83</v>
      </c>
    </row>
    <row r="17208" spans="1:6" x14ac:dyDescent="0.2">
      <c r="A17208" s="202" t="s">
        <v>27767</v>
      </c>
      <c r="B17208" s="203">
        <v>10.11</v>
      </c>
      <c r="D17208" s="53" t="s">
        <v>25822</v>
      </c>
      <c r="E17208" s="55" t="s">
        <v>25821</v>
      </c>
      <c r="F17208" s="53" t="s">
        <v>83</v>
      </c>
    </row>
    <row r="17209" spans="1:6" x14ac:dyDescent="0.2">
      <c r="A17209" s="202" t="s">
        <v>27769</v>
      </c>
      <c r="B17209" s="203">
        <v>8.91</v>
      </c>
      <c r="D17209" s="53" t="s">
        <v>25823</v>
      </c>
      <c r="E17209" s="55" t="s">
        <v>25824</v>
      </c>
      <c r="F17209" s="53" t="s">
        <v>83</v>
      </c>
    </row>
    <row r="17210" spans="1:6" x14ac:dyDescent="0.2">
      <c r="A17210" s="202" t="s">
        <v>27770</v>
      </c>
      <c r="B17210" s="203">
        <v>10.92</v>
      </c>
      <c r="D17210" s="53" t="s">
        <v>25825</v>
      </c>
      <c r="E17210" s="55" t="s">
        <v>25824</v>
      </c>
      <c r="F17210" s="53" t="s">
        <v>83</v>
      </c>
    </row>
    <row r="17211" spans="1:6" x14ac:dyDescent="0.2">
      <c r="A17211" s="202" t="s">
        <v>27772</v>
      </c>
      <c r="B17211" s="203">
        <v>9.69</v>
      </c>
      <c r="D17211" s="53" t="s">
        <v>25826</v>
      </c>
      <c r="E17211" s="55" t="s">
        <v>25827</v>
      </c>
      <c r="F17211" s="53" t="s">
        <v>83</v>
      </c>
    </row>
    <row r="17212" spans="1:6" x14ac:dyDescent="0.2">
      <c r="A17212" s="202" t="s">
        <v>27773</v>
      </c>
      <c r="B17212" s="203">
        <v>30.55</v>
      </c>
      <c r="D17212" s="53" t="s">
        <v>25828</v>
      </c>
      <c r="E17212" s="55" t="s">
        <v>25827</v>
      </c>
      <c r="F17212" s="53" t="s">
        <v>83</v>
      </c>
    </row>
    <row r="17213" spans="1:6" x14ac:dyDescent="0.2">
      <c r="A17213" s="202" t="s">
        <v>27775</v>
      </c>
      <c r="B17213" s="203">
        <v>27.47</v>
      </c>
      <c r="D17213" s="53" t="s">
        <v>25829</v>
      </c>
      <c r="E17213" s="55" t="s">
        <v>25830</v>
      </c>
      <c r="F17213" s="53" t="s">
        <v>83</v>
      </c>
    </row>
    <row r="17214" spans="1:6" x14ac:dyDescent="0.2">
      <c r="A17214" s="202" t="s">
        <v>27776</v>
      </c>
      <c r="B17214" s="203">
        <v>6.51</v>
      </c>
      <c r="D17214" s="53" t="s">
        <v>25831</v>
      </c>
      <c r="E17214" s="55" t="s">
        <v>25830</v>
      </c>
      <c r="F17214" s="53" t="s">
        <v>83</v>
      </c>
    </row>
    <row r="17215" spans="1:6" x14ac:dyDescent="0.2">
      <c r="A17215" s="202" t="s">
        <v>27778</v>
      </c>
      <c r="B17215" s="203">
        <v>5.8</v>
      </c>
      <c r="D17215" s="53" t="s">
        <v>25832</v>
      </c>
      <c r="E17215" s="55" t="s">
        <v>25833</v>
      </c>
      <c r="F17215" s="53" t="s">
        <v>83</v>
      </c>
    </row>
    <row r="17216" spans="1:6" x14ac:dyDescent="0.2">
      <c r="A17216" s="202" t="s">
        <v>27779</v>
      </c>
      <c r="B17216" s="203">
        <v>10.31</v>
      </c>
      <c r="D17216" s="53" t="s">
        <v>25834</v>
      </c>
      <c r="E17216" s="55" t="s">
        <v>25833</v>
      </c>
      <c r="F17216" s="53" t="s">
        <v>83</v>
      </c>
    </row>
    <row r="17217" spans="1:6" x14ac:dyDescent="0.2">
      <c r="A17217" s="202" t="s">
        <v>27781</v>
      </c>
      <c r="B17217" s="203">
        <v>9.31</v>
      </c>
      <c r="D17217" s="53" t="s">
        <v>25835</v>
      </c>
      <c r="E17217" s="55" t="s">
        <v>25836</v>
      </c>
      <c r="F17217" s="53" t="s">
        <v>83</v>
      </c>
    </row>
    <row r="17218" spans="1:6" x14ac:dyDescent="0.2">
      <c r="A17218" s="202" t="s">
        <v>27782</v>
      </c>
      <c r="B17218" s="203">
        <v>19.170000000000002</v>
      </c>
      <c r="D17218" s="53" t="s">
        <v>25837</v>
      </c>
      <c r="E17218" s="55" t="s">
        <v>25836</v>
      </c>
      <c r="F17218" s="53" t="s">
        <v>83</v>
      </c>
    </row>
    <row r="17219" spans="1:6" x14ac:dyDescent="0.2">
      <c r="A17219" s="202" t="s">
        <v>27784</v>
      </c>
      <c r="B17219" s="203">
        <v>18.079999999999998</v>
      </c>
      <c r="D17219" s="53" t="s">
        <v>25838</v>
      </c>
      <c r="E17219" s="55" t="s">
        <v>25839</v>
      </c>
      <c r="F17219" s="53" t="s">
        <v>83</v>
      </c>
    </row>
    <row r="17220" spans="1:6" x14ac:dyDescent="0.2">
      <c r="A17220" s="202" t="s">
        <v>27785</v>
      </c>
      <c r="B17220" s="203">
        <v>31.78</v>
      </c>
      <c r="D17220" s="53" t="s">
        <v>25840</v>
      </c>
      <c r="E17220" s="55" t="s">
        <v>25839</v>
      </c>
      <c r="F17220" s="53" t="s">
        <v>83</v>
      </c>
    </row>
    <row r="17221" spans="1:6" x14ac:dyDescent="0.2">
      <c r="A17221" s="202" t="s">
        <v>27787</v>
      </c>
      <c r="B17221" s="203">
        <v>28.58</v>
      </c>
      <c r="D17221" s="53" t="s">
        <v>25841</v>
      </c>
      <c r="E17221" s="55" t="s">
        <v>25842</v>
      </c>
      <c r="F17221" s="53" t="s">
        <v>83</v>
      </c>
    </row>
    <row r="17222" spans="1:6" x14ac:dyDescent="0.2">
      <c r="A17222" s="202" t="s">
        <v>27788</v>
      </c>
      <c r="B17222" s="203">
        <v>16.55</v>
      </c>
      <c r="D17222" s="53" t="s">
        <v>25843</v>
      </c>
      <c r="E17222" s="55" t="s">
        <v>25842</v>
      </c>
      <c r="F17222" s="53" t="s">
        <v>83</v>
      </c>
    </row>
    <row r="17223" spans="1:6" x14ac:dyDescent="0.2">
      <c r="A17223" s="202" t="s">
        <v>27790</v>
      </c>
      <c r="B17223" s="203">
        <v>14.89</v>
      </c>
      <c r="D17223" s="53" t="s">
        <v>25844</v>
      </c>
      <c r="E17223" s="55" t="s">
        <v>25845</v>
      </c>
      <c r="F17223" s="53" t="s">
        <v>83</v>
      </c>
    </row>
    <row r="17224" spans="1:6" x14ac:dyDescent="0.2">
      <c r="A17224" s="202" t="s">
        <v>27791</v>
      </c>
      <c r="B17224" s="203">
        <v>6.16</v>
      </c>
      <c r="D17224" s="53" t="s">
        <v>25846</v>
      </c>
      <c r="E17224" s="55" t="s">
        <v>25845</v>
      </c>
      <c r="F17224" s="53" t="s">
        <v>83</v>
      </c>
    </row>
    <row r="17225" spans="1:6" x14ac:dyDescent="0.2">
      <c r="A17225" s="202" t="s">
        <v>27793</v>
      </c>
      <c r="B17225" s="203">
        <v>5.45</v>
      </c>
      <c r="D17225" s="53" t="s">
        <v>25847</v>
      </c>
      <c r="E17225" s="55" t="s">
        <v>25848</v>
      </c>
      <c r="F17225" s="53" t="s">
        <v>83</v>
      </c>
    </row>
    <row r="17226" spans="1:6" x14ac:dyDescent="0.2">
      <c r="A17226" s="202" t="s">
        <v>27794</v>
      </c>
      <c r="B17226" s="203">
        <v>15.28</v>
      </c>
      <c r="D17226" s="53" t="s">
        <v>25849</v>
      </c>
      <c r="E17226" s="55" t="s">
        <v>25848</v>
      </c>
      <c r="F17226" s="53" t="s">
        <v>83</v>
      </c>
    </row>
    <row r="17227" spans="1:6" x14ac:dyDescent="0.2">
      <c r="A17227" s="202" t="s">
        <v>27796</v>
      </c>
      <c r="B17227" s="203">
        <v>13.73</v>
      </c>
      <c r="D17227" s="53" t="s">
        <v>25850</v>
      </c>
      <c r="E17227" s="55" t="s">
        <v>25851</v>
      </c>
      <c r="F17227" s="53" t="s">
        <v>83</v>
      </c>
    </row>
    <row r="17228" spans="1:6" x14ac:dyDescent="0.2">
      <c r="A17228" s="202" t="s">
        <v>27797</v>
      </c>
      <c r="B17228" s="203">
        <v>18.260000000000002</v>
      </c>
      <c r="D17228" s="53" t="s">
        <v>25852</v>
      </c>
      <c r="E17228" s="55" t="s">
        <v>25851</v>
      </c>
      <c r="F17228" s="53" t="s">
        <v>83</v>
      </c>
    </row>
    <row r="17229" spans="1:6" x14ac:dyDescent="0.2">
      <c r="A17229" s="202" t="s">
        <v>27799</v>
      </c>
      <c r="B17229" s="203">
        <v>16.600000000000001</v>
      </c>
      <c r="D17229" s="53" t="s">
        <v>25853</v>
      </c>
      <c r="E17229" s="55" t="s">
        <v>25854</v>
      </c>
      <c r="F17229" s="53" t="s">
        <v>83</v>
      </c>
    </row>
    <row r="17230" spans="1:6" x14ac:dyDescent="0.2">
      <c r="A17230" s="202" t="s">
        <v>27800</v>
      </c>
      <c r="B17230" s="203">
        <v>36.520000000000003</v>
      </c>
      <c r="D17230" s="53" t="s">
        <v>25855</v>
      </c>
      <c r="E17230" s="55" t="s">
        <v>25854</v>
      </c>
      <c r="F17230" s="53" t="s">
        <v>83</v>
      </c>
    </row>
    <row r="17231" spans="1:6" x14ac:dyDescent="0.2">
      <c r="A17231" s="202" t="s">
        <v>27802</v>
      </c>
      <c r="B17231" s="203">
        <v>33.21</v>
      </c>
      <c r="D17231" s="53" t="s">
        <v>25856</v>
      </c>
      <c r="E17231" s="55" t="s">
        <v>25857</v>
      </c>
      <c r="F17231" s="53" t="s">
        <v>83</v>
      </c>
    </row>
    <row r="17232" spans="1:6" x14ac:dyDescent="0.2">
      <c r="A17232" s="202" t="s">
        <v>27803</v>
      </c>
      <c r="B17232" s="203">
        <v>28.71</v>
      </c>
      <c r="D17232" s="53" t="s">
        <v>25858</v>
      </c>
      <c r="E17232" s="55" t="s">
        <v>25857</v>
      </c>
      <c r="F17232" s="53" t="s">
        <v>83</v>
      </c>
    </row>
    <row r="17233" spans="1:6" x14ac:dyDescent="0.2">
      <c r="A17233" s="202" t="s">
        <v>27805</v>
      </c>
      <c r="B17233" s="203">
        <v>25.97</v>
      </c>
      <c r="D17233" s="53" t="s">
        <v>25859</v>
      </c>
      <c r="E17233" s="55" t="s">
        <v>25860</v>
      </c>
      <c r="F17233" s="53" t="s">
        <v>83</v>
      </c>
    </row>
    <row r="17234" spans="1:6" x14ac:dyDescent="0.2">
      <c r="A17234" s="202" t="s">
        <v>27806</v>
      </c>
      <c r="B17234" s="203">
        <v>34.61</v>
      </c>
      <c r="D17234" s="53" t="s">
        <v>25861</v>
      </c>
      <c r="E17234" s="55" t="s">
        <v>25860</v>
      </c>
      <c r="F17234" s="53" t="s">
        <v>83</v>
      </c>
    </row>
    <row r="17235" spans="1:6" x14ac:dyDescent="0.2">
      <c r="A17235" s="202" t="s">
        <v>27808</v>
      </c>
      <c r="B17235" s="203">
        <v>31.3</v>
      </c>
      <c r="D17235" s="53" t="s">
        <v>25862</v>
      </c>
      <c r="E17235" s="55" t="s">
        <v>25863</v>
      </c>
      <c r="F17235" s="53" t="s">
        <v>83</v>
      </c>
    </row>
    <row r="17236" spans="1:6" x14ac:dyDescent="0.2">
      <c r="A17236" s="202" t="s">
        <v>27809</v>
      </c>
      <c r="B17236" s="203">
        <v>46.12</v>
      </c>
      <c r="D17236" s="53" t="s">
        <v>25864</v>
      </c>
      <c r="E17236" s="55" t="s">
        <v>25863</v>
      </c>
      <c r="F17236" s="53" t="s">
        <v>83</v>
      </c>
    </row>
    <row r="17237" spans="1:6" x14ac:dyDescent="0.2">
      <c r="A17237" s="202" t="s">
        <v>27811</v>
      </c>
      <c r="B17237" s="203">
        <v>41.62</v>
      </c>
      <c r="D17237" s="53" t="s">
        <v>25865</v>
      </c>
      <c r="E17237" s="55" t="s">
        <v>25866</v>
      </c>
      <c r="F17237" s="53" t="s">
        <v>83</v>
      </c>
    </row>
    <row r="17238" spans="1:6" x14ac:dyDescent="0.2">
      <c r="A17238" s="202" t="s">
        <v>27812</v>
      </c>
      <c r="B17238" s="203">
        <v>6.56</v>
      </c>
      <c r="D17238" s="53" t="s">
        <v>25867</v>
      </c>
      <c r="E17238" s="55" t="s">
        <v>25866</v>
      </c>
      <c r="F17238" s="53" t="s">
        <v>83</v>
      </c>
    </row>
    <row r="17239" spans="1:6" x14ac:dyDescent="0.2">
      <c r="A17239" s="202" t="s">
        <v>27814</v>
      </c>
      <c r="B17239" s="203">
        <v>5.85</v>
      </c>
      <c r="D17239" s="53" t="s">
        <v>25868</v>
      </c>
      <c r="E17239" s="55" t="s">
        <v>25869</v>
      </c>
      <c r="F17239" s="53" t="s">
        <v>83</v>
      </c>
    </row>
    <row r="17240" spans="1:6" x14ac:dyDescent="0.2">
      <c r="A17240" s="202" t="s">
        <v>27815</v>
      </c>
      <c r="B17240" s="203">
        <v>14.02</v>
      </c>
      <c r="D17240" s="53" t="s">
        <v>25870</v>
      </c>
      <c r="E17240" s="55" t="s">
        <v>25869</v>
      </c>
      <c r="F17240" s="53" t="s">
        <v>83</v>
      </c>
    </row>
    <row r="17241" spans="1:6" x14ac:dyDescent="0.2">
      <c r="A17241" s="202" t="s">
        <v>27817</v>
      </c>
      <c r="B17241" s="203">
        <v>12.7</v>
      </c>
      <c r="D17241" s="53" t="s">
        <v>25871</v>
      </c>
      <c r="E17241" s="55" t="s">
        <v>25872</v>
      </c>
      <c r="F17241" s="53" t="s">
        <v>83</v>
      </c>
    </row>
    <row r="17242" spans="1:6" x14ac:dyDescent="0.2">
      <c r="A17242" s="202" t="s">
        <v>27818</v>
      </c>
      <c r="B17242" s="203">
        <v>34.44</v>
      </c>
      <c r="D17242" s="53" t="s">
        <v>25873</v>
      </c>
      <c r="E17242" s="55" t="s">
        <v>25872</v>
      </c>
      <c r="F17242" s="53" t="s">
        <v>83</v>
      </c>
    </row>
    <row r="17243" spans="1:6" x14ac:dyDescent="0.2">
      <c r="A17243" s="202" t="s">
        <v>27820</v>
      </c>
      <c r="B17243" s="203">
        <v>31.2</v>
      </c>
      <c r="D17243" s="53" t="s">
        <v>25874</v>
      </c>
      <c r="E17243" s="55" t="s">
        <v>25875</v>
      </c>
      <c r="F17243" s="53" t="s">
        <v>83</v>
      </c>
    </row>
    <row r="17244" spans="1:6" x14ac:dyDescent="0.2">
      <c r="A17244" s="202" t="s">
        <v>27821</v>
      </c>
      <c r="B17244" s="203">
        <v>40.65</v>
      </c>
      <c r="D17244" s="53" t="s">
        <v>25876</v>
      </c>
      <c r="E17244" s="55" t="s">
        <v>25875</v>
      </c>
      <c r="F17244" s="53" t="s">
        <v>83</v>
      </c>
    </row>
    <row r="17245" spans="1:6" x14ac:dyDescent="0.2">
      <c r="A17245" s="202" t="s">
        <v>27823</v>
      </c>
      <c r="B17245" s="203">
        <v>37.409999999999997</v>
      </c>
      <c r="D17245" s="53" t="s">
        <v>25877</v>
      </c>
      <c r="E17245" s="55" t="s">
        <v>25878</v>
      </c>
      <c r="F17245" s="53" t="s">
        <v>83</v>
      </c>
    </row>
    <row r="17246" spans="1:6" x14ac:dyDescent="0.2">
      <c r="A17246" s="202" t="s">
        <v>27824</v>
      </c>
      <c r="B17246" s="203">
        <v>33.96</v>
      </c>
      <c r="D17246" s="53" t="s">
        <v>25879</v>
      </c>
      <c r="E17246" s="55" t="s">
        <v>25878</v>
      </c>
      <c r="F17246" s="53" t="s">
        <v>83</v>
      </c>
    </row>
    <row r="17247" spans="1:6" x14ac:dyDescent="0.2">
      <c r="A17247" s="202" t="s">
        <v>27826</v>
      </c>
      <c r="B17247" s="203">
        <v>31.76</v>
      </c>
      <c r="D17247" s="53" t="s">
        <v>25880</v>
      </c>
      <c r="E17247" s="55" t="s">
        <v>25881</v>
      </c>
      <c r="F17247" s="53" t="s">
        <v>83</v>
      </c>
    </row>
    <row r="17248" spans="1:6" x14ac:dyDescent="0.2">
      <c r="A17248" s="202" t="s">
        <v>27827</v>
      </c>
      <c r="B17248" s="203">
        <v>63.98</v>
      </c>
      <c r="D17248" s="53" t="s">
        <v>25882</v>
      </c>
      <c r="E17248" s="55" t="s">
        <v>25881</v>
      </c>
      <c r="F17248" s="53" t="s">
        <v>83</v>
      </c>
    </row>
    <row r="17249" spans="1:6" x14ac:dyDescent="0.2">
      <c r="A17249" s="202" t="s">
        <v>27829</v>
      </c>
      <c r="B17249" s="203">
        <v>60.89</v>
      </c>
      <c r="D17249" s="53" t="s">
        <v>25883</v>
      </c>
      <c r="E17249" s="55" t="s">
        <v>25884</v>
      </c>
      <c r="F17249" s="53" t="s">
        <v>83</v>
      </c>
    </row>
    <row r="17250" spans="1:6" x14ac:dyDescent="0.2">
      <c r="A17250" s="202" t="s">
        <v>27830</v>
      </c>
      <c r="B17250" s="203">
        <v>18.420000000000002</v>
      </c>
      <c r="D17250" s="53" t="s">
        <v>25885</v>
      </c>
      <c r="E17250" s="55" t="s">
        <v>25884</v>
      </c>
      <c r="F17250" s="53" t="s">
        <v>83</v>
      </c>
    </row>
    <row r="17251" spans="1:6" x14ac:dyDescent="0.2">
      <c r="A17251" s="202" t="s">
        <v>27832</v>
      </c>
      <c r="B17251" s="203">
        <v>16.760000000000002</v>
      </c>
      <c r="D17251" s="53" t="s">
        <v>25886</v>
      </c>
      <c r="E17251" s="55" t="s">
        <v>25887</v>
      </c>
      <c r="F17251" s="53" t="s">
        <v>83</v>
      </c>
    </row>
    <row r="17252" spans="1:6" x14ac:dyDescent="0.2">
      <c r="A17252" s="202" t="s">
        <v>27833</v>
      </c>
      <c r="B17252" s="203">
        <v>36.85</v>
      </c>
      <c r="D17252" s="53" t="s">
        <v>25888</v>
      </c>
      <c r="E17252" s="55" t="s">
        <v>25887</v>
      </c>
      <c r="F17252" s="53" t="s">
        <v>83</v>
      </c>
    </row>
    <row r="17253" spans="1:6" x14ac:dyDescent="0.2">
      <c r="A17253" s="202" t="s">
        <v>27835</v>
      </c>
      <c r="B17253" s="203">
        <v>33.53</v>
      </c>
      <c r="D17253" s="53" t="s">
        <v>25889</v>
      </c>
      <c r="E17253" s="55" t="s">
        <v>25890</v>
      </c>
      <c r="F17253" s="53" t="s">
        <v>83</v>
      </c>
    </row>
    <row r="17254" spans="1:6" x14ac:dyDescent="0.2">
      <c r="A17254" s="202" t="s">
        <v>27836</v>
      </c>
      <c r="B17254" s="203">
        <v>28.88</v>
      </c>
      <c r="D17254" s="53" t="s">
        <v>25891</v>
      </c>
      <c r="E17254" s="55" t="s">
        <v>25890</v>
      </c>
      <c r="F17254" s="53" t="s">
        <v>83</v>
      </c>
    </row>
    <row r="17255" spans="1:6" x14ac:dyDescent="0.2">
      <c r="A17255" s="202" t="s">
        <v>27838</v>
      </c>
      <c r="B17255" s="203">
        <v>26.13</v>
      </c>
      <c r="D17255" s="53" t="s">
        <v>25892</v>
      </c>
      <c r="E17255" s="55" t="s">
        <v>25893</v>
      </c>
      <c r="F17255" s="53" t="s">
        <v>83</v>
      </c>
    </row>
    <row r="17256" spans="1:6" x14ac:dyDescent="0.2">
      <c r="A17256" s="202" t="s">
        <v>27839</v>
      </c>
      <c r="B17256" s="203">
        <v>34.78</v>
      </c>
      <c r="D17256" s="53" t="s">
        <v>25894</v>
      </c>
      <c r="E17256" s="55" t="s">
        <v>25893</v>
      </c>
      <c r="F17256" s="53" t="s">
        <v>83</v>
      </c>
    </row>
    <row r="17257" spans="1:6" x14ac:dyDescent="0.2">
      <c r="A17257" s="202" t="s">
        <v>27841</v>
      </c>
      <c r="B17257" s="203">
        <v>31.46</v>
      </c>
      <c r="D17257" s="53" t="s">
        <v>25895</v>
      </c>
      <c r="E17257" s="55" t="s">
        <v>25896</v>
      </c>
      <c r="F17257" s="53" t="s">
        <v>83</v>
      </c>
    </row>
    <row r="17258" spans="1:6" x14ac:dyDescent="0.2">
      <c r="A17258" s="202" t="s">
        <v>27842</v>
      </c>
      <c r="B17258" s="203">
        <v>46.28</v>
      </c>
      <c r="D17258" s="53" t="s">
        <v>25897</v>
      </c>
      <c r="E17258" s="55" t="s">
        <v>25896</v>
      </c>
      <c r="F17258" s="53" t="s">
        <v>83</v>
      </c>
    </row>
    <row r="17259" spans="1:6" x14ac:dyDescent="0.2">
      <c r="A17259" s="202" t="s">
        <v>27844</v>
      </c>
      <c r="B17259" s="203">
        <v>41.78</v>
      </c>
      <c r="D17259" s="53" t="s">
        <v>25898</v>
      </c>
      <c r="E17259" s="55" t="s">
        <v>25899</v>
      </c>
      <c r="F17259" s="53" t="s">
        <v>83</v>
      </c>
    </row>
    <row r="17260" spans="1:6" x14ac:dyDescent="0.2">
      <c r="A17260" s="202" t="s">
        <v>27845</v>
      </c>
      <c r="B17260" s="203">
        <v>6.61</v>
      </c>
      <c r="D17260" s="53" t="s">
        <v>25900</v>
      </c>
      <c r="E17260" s="55" t="s">
        <v>25899</v>
      </c>
      <c r="F17260" s="53" t="s">
        <v>83</v>
      </c>
    </row>
    <row r="17261" spans="1:6" x14ac:dyDescent="0.2">
      <c r="A17261" s="202" t="s">
        <v>27847</v>
      </c>
      <c r="B17261" s="203">
        <v>5.9</v>
      </c>
      <c r="D17261" s="53" t="s">
        <v>25901</v>
      </c>
      <c r="E17261" s="55" t="s">
        <v>25902</v>
      </c>
      <c r="F17261" s="53" t="s">
        <v>83</v>
      </c>
    </row>
    <row r="17262" spans="1:6" x14ac:dyDescent="0.2">
      <c r="A17262" s="202" t="s">
        <v>27848</v>
      </c>
      <c r="B17262" s="203">
        <v>46.16</v>
      </c>
      <c r="D17262" s="53" t="s">
        <v>25903</v>
      </c>
      <c r="E17262" s="55" t="s">
        <v>25902</v>
      </c>
      <c r="F17262" s="53" t="s">
        <v>83</v>
      </c>
    </row>
    <row r="17263" spans="1:6" x14ac:dyDescent="0.2">
      <c r="A17263" s="202" t="s">
        <v>27850</v>
      </c>
      <c r="B17263" s="203">
        <v>41.66</v>
      </c>
      <c r="D17263" s="53" t="s">
        <v>25904</v>
      </c>
      <c r="E17263" s="55" t="s">
        <v>25905</v>
      </c>
      <c r="F17263" s="53" t="s">
        <v>83</v>
      </c>
    </row>
    <row r="17264" spans="1:6" x14ac:dyDescent="0.2">
      <c r="A17264" s="202" t="s">
        <v>27851</v>
      </c>
      <c r="B17264" s="203">
        <v>15.56</v>
      </c>
      <c r="D17264" s="53" t="s">
        <v>25906</v>
      </c>
      <c r="E17264" s="55" t="s">
        <v>25905</v>
      </c>
      <c r="F17264" s="53" t="s">
        <v>83</v>
      </c>
    </row>
    <row r="17265" spans="1:6" x14ac:dyDescent="0.2">
      <c r="A17265" s="202" t="s">
        <v>27853</v>
      </c>
      <c r="B17265" s="203">
        <v>14.14</v>
      </c>
      <c r="D17265" s="53" t="s">
        <v>25907</v>
      </c>
      <c r="E17265" s="55" t="s">
        <v>25908</v>
      </c>
      <c r="F17265" s="53" t="s">
        <v>83</v>
      </c>
    </row>
    <row r="17266" spans="1:6" x14ac:dyDescent="0.2">
      <c r="A17266" s="202" t="s">
        <v>27854</v>
      </c>
      <c r="B17266" s="203">
        <v>6.43</v>
      </c>
      <c r="D17266" s="53" t="s">
        <v>25909</v>
      </c>
      <c r="E17266" s="55" t="s">
        <v>25908</v>
      </c>
      <c r="F17266" s="53" t="s">
        <v>83</v>
      </c>
    </row>
    <row r="17267" spans="1:6" x14ac:dyDescent="0.2">
      <c r="A17267" s="202" t="s">
        <v>27856</v>
      </c>
      <c r="B17267" s="203">
        <v>5.71</v>
      </c>
      <c r="D17267" s="53" t="s">
        <v>25910</v>
      </c>
      <c r="E17267" s="55" t="s">
        <v>25911</v>
      </c>
      <c r="F17267" s="53" t="s">
        <v>83</v>
      </c>
    </row>
    <row r="17268" spans="1:6" x14ac:dyDescent="0.2">
      <c r="A17268" s="202" t="s">
        <v>27857</v>
      </c>
      <c r="B17268" s="203">
        <v>86.01</v>
      </c>
      <c r="D17268" s="53" t="s">
        <v>25912</v>
      </c>
      <c r="E17268" s="55" t="s">
        <v>25911</v>
      </c>
      <c r="F17268" s="53" t="s">
        <v>83</v>
      </c>
    </row>
    <row r="17269" spans="1:6" x14ac:dyDescent="0.2">
      <c r="A17269" s="202" t="s">
        <v>27859</v>
      </c>
      <c r="B17269" s="203">
        <v>75</v>
      </c>
      <c r="D17269" s="53" t="s">
        <v>25913</v>
      </c>
      <c r="E17269" s="55" t="s">
        <v>25914</v>
      </c>
      <c r="F17269" s="53" t="s">
        <v>83</v>
      </c>
    </row>
    <row r="17270" spans="1:6" x14ac:dyDescent="0.2">
      <c r="A17270" s="202" t="s">
        <v>27860</v>
      </c>
      <c r="B17270" s="203">
        <v>79.67</v>
      </c>
      <c r="D17270" s="53" t="s">
        <v>25915</v>
      </c>
      <c r="E17270" s="55" t="s">
        <v>25914</v>
      </c>
      <c r="F17270" s="53" t="s">
        <v>83</v>
      </c>
    </row>
    <row r="17271" spans="1:6" x14ac:dyDescent="0.2">
      <c r="A17271" s="202" t="s">
        <v>27862</v>
      </c>
      <c r="B17271" s="203">
        <v>69.95</v>
      </c>
      <c r="D17271" s="53" t="s">
        <v>25916</v>
      </c>
      <c r="E17271" s="55" t="s">
        <v>25917</v>
      </c>
      <c r="F17271" s="53" t="s">
        <v>83</v>
      </c>
    </row>
    <row r="17272" spans="1:6" x14ac:dyDescent="0.2">
      <c r="A17272" s="202" t="s">
        <v>27863</v>
      </c>
      <c r="B17272" s="203">
        <v>11.62</v>
      </c>
      <c r="D17272" s="53" t="s">
        <v>25918</v>
      </c>
      <c r="E17272" s="55" t="s">
        <v>25917</v>
      </c>
      <c r="F17272" s="53" t="s">
        <v>83</v>
      </c>
    </row>
    <row r="17273" spans="1:6" x14ac:dyDescent="0.2">
      <c r="A17273" s="202" t="s">
        <v>27865</v>
      </c>
      <c r="B17273" s="203">
        <v>10.43</v>
      </c>
      <c r="D17273" s="53" t="s">
        <v>25919</v>
      </c>
      <c r="E17273" s="55" t="s">
        <v>25920</v>
      </c>
      <c r="F17273" s="53" t="s">
        <v>83</v>
      </c>
    </row>
    <row r="17274" spans="1:6" x14ac:dyDescent="0.2">
      <c r="A17274" s="202" t="s">
        <v>27866</v>
      </c>
      <c r="B17274" s="203">
        <v>12.28</v>
      </c>
      <c r="D17274" s="53" t="s">
        <v>25921</v>
      </c>
      <c r="E17274" s="55" t="s">
        <v>25920</v>
      </c>
      <c r="F17274" s="53" t="s">
        <v>83</v>
      </c>
    </row>
    <row r="17275" spans="1:6" x14ac:dyDescent="0.2">
      <c r="A17275" s="202" t="s">
        <v>27868</v>
      </c>
      <c r="B17275" s="203">
        <v>10.76</v>
      </c>
      <c r="D17275" s="53" t="s">
        <v>25922</v>
      </c>
      <c r="E17275" s="55" t="s">
        <v>25923</v>
      </c>
      <c r="F17275" s="53" t="s">
        <v>83</v>
      </c>
    </row>
    <row r="17276" spans="1:6" x14ac:dyDescent="0.2">
      <c r="A17276" s="202" t="s">
        <v>27869</v>
      </c>
      <c r="B17276" s="203">
        <v>3.28</v>
      </c>
      <c r="D17276" s="53" t="s">
        <v>25924</v>
      </c>
      <c r="E17276" s="55" t="s">
        <v>25923</v>
      </c>
      <c r="F17276" s="53" t="s">
        <v>83</v>
      </c>
    </row>
    <row r="17277" spans="1:6" x14ac:dyDescent="0.2">
      <c r="A17277" s="202" t="s">
        <v>27871</v>
      </c>
      <c r="B17277" s="203">
        <v>2.86</v>
      </c>
      <c r="D17277" s="53" t="s">
        <v>25925</v>
      </c>
      <c r="E17277" s="55" t="s">
        <v>25926</v>
      </c>
      <c r="F17277" s="53" t="s">
        <v>83</v>
      </c>
    </row>
    <row r="17278" spans="1:6" x14ac:dyDescent="0.2">
      <c r="A17278" s="202" t="s">
        <v>27872</v>
      </c>
      <c r="B17278" s="203">
        <v>16.350000000000001</v>
      </c>
      <c r="D17278" s="53" t="s">
        <v>25927</v>
      </c>
      <c r="E17278" s="55" t="s">
        <v>25926</v>
      </c>
      <c r="F17278" s="53" t="s">
        <v>83</v>
      </c>
    </row>
    <row r="17279" spans="1:6" x14ac:dyDescent="0.2">
      <c r="A17279" s="202" t="s">
        <v>27874</v>
      </c>
      <c r="B17279" s="203">
        <v>14.93</v>
      </c>
      <c r="D17279" s="53" t="s">
        <v>25928</v>
      </c>
      <c r="E17279" s="55" t="s">
        <v>25929</v>
      </c>
      <c r="F17279" s="53" t="s">
        <v>83</v>
      </c>
    </row>
    <row r="17280" spans="1:6" x14ac:dyDescent="0.2">
      <c r="A17280" s="202" t="s">
        <v>27875</v>
      </c>
      <c r="B17280" s="203">
        <v>20.93</v>
      </c>
      <c r="D17280" s="53" t="s">
        <v>25930</v>
      </c>
      <c r="E17280" s="55" t="s">
        <v>25929</v>
      </c>
      <c r="F17280" s="53" t="s">
        <v>83</v>
      </c>
    </row>
    <row r="17281" spans="1:6" x14ac:dyDescent="0.2">
      <c r="A17281" s="202" t="s">
        <v>27877</v>
      </c>
      <c r="B17281" s="203">
        <v>18.760000000000002</v>
      </c>
      <c r="D17281" s="53" t="s">
        <v>25931</v>
      </c>
      <c r="E17281" s="55" t="s">
        <v>25932</v>
      </c>
      <c r="F17281" s="53" t="s">
        <v>83</v>
      </c>
    </row>
    <row r="17282" spans="1:6" x14ac:dyDescent="0.2">
      <c r="A17282" s="202" t="s">
        <v>27878</v>
      </c>
      <c r="B17282" s="203">
        <v>13.63</v>
      </c>
      <c r="D17282" s="53" t="s">
        <v>25933</v>
      </c>
      <c r="E17282" s="55" t="s">
        <v>25932</v>
      </c>
      <c r="F17282" s="53" t="s">
        <v>83</v>
      </c>
    </row>
    <row r="17283" spans="1:6" x14ac:dyDescent="0.2">
      <c r="A17283" s="202" t="s">
        <v>27880</v>
      </c>
      <c r="B17283" s="203">
        <v>12.21</v>
      </c>
      <c r="D17283" s="53" t="s">
        <v>25934</v>
      </c>
      <c r="E17283" s="55" t="s">
        <v>25935</v>
      </c>
      <c r="F17283" s="53" t="s">
        <v>83</v>
      </c>
    </row>
    <row r="17284" spans="1:6" x14ac:dyDescent="0.2">
      <c r="A17284" s="202" t="s">
        <v>27881</v>
      </c>
      <c r="B17284" s="203">
        <v>41.86</v>
      </c>
      <c r="D17284" s="53" t="s">
        <v>25936</v>
      </c>
      <c r="E17284" s="55" t="s">
        <v>25935</v>
      </c>
      <c r="F17284" s="53" t="s">
        <v>83</v>
      </c>
    </row>
    <row r="17285" spans="1:6" x14ac:dyDescent="0.2">
      <c r="A17285" s="202" t="s">
        <v>27883</v>
      </c>
      <c r="B17285" s="203">
        <v>37.520000000000003</v>
      </c>
      <c r="D17285" s="53" t="s">
        <v>25937</v>
      </c>
      <c r="E17285" s="55" t="s">
        <v>25938</v>
      </c>
      <c r="F17285" s="53" t="s">
        <v>83</v>
      </c>
    </row>
    <row r="17286" spans="1:6" x14ac:dyDescent="0.2">
      <c r="A17286" s="202" t="s">
        <v>27884</v>
      </c>
      <c r="B17286" s="203">
        <v>44.12</v>
      </c>
      <c r="D17286" s="53" t="s">
        <v>25939</v>
      </c>
      <c r="E17286" s="55" t="s">
        <v>25938</v>
      </c>
      <c r="F17286" s="53" t="s">
        <v>83</v>
      </c>
    </row>
    <row r="17287" spans="1:6" x14ac:dyDescent="0.2">
      <c r="A17287" s="202" t="s">
        <v>27886</v>
      </c>
      <c r="B17287" s="203">
        <v>39.619999999999997</v>
      </c>
      <c r="D17287" s="53" t="s">
        <v>25940</v>
      </c>
      <c r="E17287" s="55" t="s">
        <v>25941</v>
      </c>
      <c r="F17287" s="53" t="s">
        <v>83</v>
      </c>
    </row>
    <row r="17288" spans="1:6" x14ac:dyDescent="0.2">
      <c r="A17288" s="202" t="s">
        <v>27887</v>
      </c>
      <c r="B17288" s="203">
        <v>29.23</v>
      </c>
      <c r="D17288" s="53" t="s">
        <v>25942</v>
      </c>
      <c r="E17288" s="55" t="s">
        <v>25941</v>
      </c>
      <c r="F17288" s="53" t="s">
        <v>83</v>
      </c>
    </row>
    <row r="17289" spans="1:6" x14ac:dyDescent="0.2">
      <c r="A17289" s="202" t="s">
        <v>27889</v>
      </c>
      <c r="B17289" s="203">
        <v>27.57</v>
      </c>
      <c r="D17289" s="53" t="s">
        <v>25943</v>
      </c>
      <c r="E17289" s="55" t="s">
        <v>25944</v>
      </c>
      <c r="F17289" s="53" t="s">
        <v>83</v>
      </c>
    </row>
    <row r="17290" spans="1:6" x14ac:dyDescent="0.2">
      <c r="A17290" s="202" t="s">
        <v>27890</v>
      </c>
      <c r="B17290" s="203">
        <v>22.82</v>
      </c>
      <c r="D17290" s="53" t="s">
        <v>25945</v>
      </c>
      <c r="E17290" s="55" t="s">
        <v>25944</v>
      </c>
      <c r="F17290" s="53" t="s">
        <v>83</v>
      </c>
    </row>
    <row r="17291" spans="1:6" x14ac:dyDescent="0.2">
      <c r="A17291" s="202" t="s">
        <v>27892</v>
      </c>
      <c r="B17291" s="203">
        <v>20.87</v>
      </c>
      <c r="D17291" s="53" t="s">
        <v>25946</v>
      </c>
      <c r="E17291" s="55" t="s">
        <v>25947</v>
      </c>
      <c r="F17291" s="53" t="s">
        <v>83</v>
      </c>
    </row>
    <row r="17292" spans="1:6" x14ac:dyDescent="0.2">
      <c r="A17292" s="202" t="s">
        <v>27893</v>
      </c>
      <c r="B17292" s="203">
        <v>29.14</v>
      </c>
      <c r="D17292" s="53" t="s">
        <v>25948</v>
      </c>
      <c r="E17292" s="55" t="s">
        <v>25947</v>
      </c>
      <c r="F17292" s="53" t="s">
        <v>83</v>
      </c>
    </row>
    <row r="17293" spans="1:6" x14ac:dyDescent="0.2">
      <c r="A17293" s="202" t="s">
        <v>27895</v>
      </c>
      <c r="B17293" s="203">
        <v>26.89</v>
      </c>
      <c r="D17293" s="53" t="s">
        <v>25949</v>
      </c>
      <c r="E17293" s="55" t="s">
        <v>25950</v>
      </c>
      <c r="F17293" s="53" t="s">
        <v>83</v>
      </c>
    </row>
    <row r="17294" spans="1:6" x14ac:dyDescent="0.2">
      <c r="A17294" s="202" t="s">
        <v>27896</v>
      </c>
      <c r="B17294" s="203">
        <v>10.91</v>
      </c>
      <c r="D17294" s="53" t="s">
        <v>25951</v>
      </c>
      <c r="E17294" s="55" t="s">
        <v>25950</v>
      </c>
      <c r="F17294" s="53" t="s">
        <v>83</v>
      </c>
    </row>
    <row r="17295" spans="1:6" x14ac:dyDescent="0.2">
      <c r="A17295" s="202" t="s">
        <v>27898</v>
      </c>
      <c r="B17295" s="203">
        <v>9.73</v>
      </c>
      <c r="D17295" s="53" t="s">
        <v>25952</v>
      </c>
      <c r="E17295" s="55" t="s">
        <v>25953</v>
      </c>
      <c r="F17295" s="53" t="s">
        <v>83</v>
      </c>
    </row>
    <row r="17296" spans="1:6" x14ac:dyDescent="0.2">
      <c r="A17296" s="202" t="s">
        <v>27899</v>
      </c>
      <c r="B17296" s="203">
        <v>6.6</v>
      </c>
      <c r="D17296" s="53" t="s">
        <v>25954</v>
      </c>
      <c r="E17296" s="55" t="s">
        <v>25953</v>
      </c>
      <c r="F17296" s="53" t="s">
        <v>83</v>
      </c>
    </row>
    <row r="17297" spans="1:6" x14ac:dyDescent="0.2">
      <c r="A17297" s="202" t="s">
        <v>27901</v>
      </c>
      <c r="B17297" s="203">
        <v>6.1</v>
      </c>
      <c r="D17297" s="53" t="s">
        <v>25955</v>
      </c>
      <c r="E17297" s="55" t="s">
        <v>25956</v>
      </c>
      <c r="F17297" s="53" t="s">
        <v>83</v>
      </c>
    </row>
    <row r="17298" spans="1:6" x14ac:dyDescent="0.2">
      <c r="A17298" s="202" t="s">
        <v>27902</v>
      </c>
      <c r="B17298" s="203">
        <v>3.66</v>
      </c>
      <c r="D17298" s="53" t="s">
        <v>25957</v>
      </c>
      <c r="E17298" s="55" t="s">
        <v>25956</v>
      </c>
      <c r="F17298" s="53" t="s">
        <v>83</v>
      </c>
    </row>
    <row r="17299" spans="1:6" x14ac:dyDescent="0.2">
      <c r="A17299" s="202" t="s">
        <v>27904</v>
      </c>
      <c r="B17299" s="203">
        <v>3.28</v>
      </c>
      <c r="D17299" s="53" t="s">
        <v>25958</v>
      </c>
      <c r="E17299" s="55" t="s">
        <v>25959</v>
      </c>
      <c r="F17299" s="53" t="s">
        <v>83</v>
      </c>
    </row>
    <row r="17300" spans="1:6" x14ac:dyDescent="0.2">
      <c r="A17300" s="202" t="s">
        <v>27905</v>
      </c>
      <c r="B17300" s="203">
        <v>3.42</v>
      </c>
      <c r="D17300" s="53" t="s">
        <v>25960</v>
      </c>
      <c r="E17300" s="55" t="s">
        <v>25959</v>
      </c>
      <c r="F17300" s="53" t="s">
        <v>83</v>
      </c>
    </row>
    <row r="17301" spans="1:6" x14ac:dyDescent="0.2">
      <c r="A17301" s="202" t="s">
        <v>27907</v>
      </c>
      <c r="B17301" s="203">
        <v>3.04</v>
      </c>
      <c r="D17301" s="53" t="s">
        <v>25961</v>
      </c>
      <c r="E17301" s="55" t="s">
        <v>25962</v>
      </c>
      <c r="F17301" s="53" t="s">
        <v>83</v>
      </c>
    </row>
    <row r="17302" spans="1:6" x14ac:dyDescent="0.2">
      <c r="A17302" s="202" t="s">
        <v>27908</v>
      </c>
      <c r="B17302" s="203">
        <v>6.28</v>
      </c>
      <c r="D17302" s="53" t="s">
        <v>25963</v>
      </c>
      <c r="E17302" s="55" t="s">
        <v>25962</v>
      </c>
      <c r="F17302" s="53" t="s">
        <v>83</v>
      </c>
    </row>
    <row r="17303" spans="1:6" x14ac:dyDescent="0.2">
      <c r="A17303" s="202" t="s">
        <v>27910</v>
      </c>
      <c r="B17303" s="203">
        <v>5.53</v>
      </c>
      <c r="D17303" s="53" t="s">
        <v>25964</v>
      </c>
      <c r="E17303" s="55" t="s">
        <v>25965</v>
      </c>
      <c r="F17303" s="53" t="s">
        <v>83</v>
      </c>
    </row>
    <row r="17304" spans="1:6" x14ac:dyDescent="0.2">
      <c r="A17304" s="202" t="s">
        <v>27911</v>
      </c>
      <c r="B17304" s="203">
        <v>8.17</v>
      </c>
      <c r="D17304" s="53" t="s">
        <v>25966</v>
      </c>
      <c r="E17304" s="55" t="s">
        <v>25965</v>
      </c>
      <c r="F17304" s="53" t="s">
        <v>83</v>
      </c>
    </row>
    <row r="17305" spans="1:6" x14ac:dyDescent="0.2">
      <c r="A17305" s="202" t="s">
        <v>27913</v>
      </c>
      <c r="B17305" s="203">
        <v>7.16</v>
      </c>
      <c r="D17305" s="53" t="s">
        <v>25967</v>
      </c>
      <c r="E17305" s="55" t="s">
        <v>25968</v>
      </c>
      <c r="F17305" s="53" t="s">
        <v>83</v>
      </c>
    </row>
    <row r="17306" spans="1:6" x14ac:dyDescent="0.2">
      <c r="A17306" s="202" t="s">
        <v>27914</v>
      </c>
      <c r="B17306" s="203">
        <v>36.19</v>
      </c>
      <c r="D17306" s="53" t="s">
        <v>25969</v>
      </c>
      <c r="E17306" s="55" t="s">
        <v>25968</v>
      </c>
      <c r="F17306" s="53" t="s">
        <v>83</v>
      </c>
    </row>
    <row r="17307" spans="1:6" x14ac:dyDescent="0.2">
      <c r="A17307" s="202" t="s">
        <v>27916</v>
      </c>
      <c r="B17307" s="203">
        <v>35.44</v>
      </c>
      <c r="D17307" s="53" t="s">
        <v>25970</v>
      </c>
      <c r="E17307" s="55" t="s">
        <v>25971</v>
      </c>
      <c r="F17307" s="53" t="s">
        <v>83</v>
      </c>
    </row>
    <row r="17308" spans="1:6" x14ac:dyDescent="0.2">
      <c r="A17308" s="202" t="s">
        <v>27917</v>
      </c>
      <c r="B17308" s="203">
        <v>56.82</v>
      </c>
      <c r="D17308" s="53" t="s">
        <v>25972</v>
      </c>
      <c r="E17308" s="55" t="s">
        <v>25971</v>
      </c>
      <c r="F17308" s="53" t="s">
        <v>83</v>
      </c>
    </row>
    <row r="17309" spans="1:6" x14ac:dyDescent="0.2">
      <c r="A17309" s="202" t="s">
        <v>27919</v>
      </c>
      <c r="B17309" s="203">
        <v>55.82</v>
      </c>
      <c r="D17309" s="53" t="s">
        <v>25973</v>
      </c>
      <c r="E17309" s="55" t="s">
        <v>25974</v>
      </c>
      <c r="F17309" s="53" t="s">
        <v>83</v>
      </c>
    </row>
    <row r="17310" spans="1:6" x14ac:dyDescent="0.2">
      <c r="A17310" s="202" t="s">
        <v>27920</v>
      </c>
      <c r="B17310" s="203">
        <v>8.42</v>
      </c>
      <c r="D17310" s="53" t="s">
        <v>25975</v>
      </c>
      <c r="E17310" s="55" t="s">
        <v>25974</v>
      </c>
      <c r="F17310" s="53" t="s">
        <v>83</v>
      </c>
    </row>
    <row r="17311" spans="1:6" x14ac:dyDescent="0.2">
      <c r="A17311" s="202" t="s">
        <v>27922</v>
      </c>
      <c r="B17311" s="203">
        <v>7.99</v>
      </c>
      <c r="D17311" s="53" t="s">
        <v>25976</v>
      </c>
      <c r="E17311" s="55" t="s">
        <v>25977</v>
      </c>
      <c r="F17311" s="53" t="s">
        <v>83</v>
      </c>
    </row>
    <row r="17312" spans="1:6" x14ac:dyDescent="0.2">
      <c r="A17312" s="202" t="s">
        <v>27923</v>
      </c>
      <c r="B17312" s="203">
        <v>75.11</v>
      </c>
      <c r="D17312" s="53" t="s">
        <v>25978</v>
      </c>
      <c r="E17312" s="55" t="s">
        <v>25977</v>
      </c>
      <c r="F17312" s="53" t="s">
        <v>83</v>
      </c>
    </row>
    <row r="17313" spans="1:6" x14ac:dyDescent="0.2">
      <c r="A17313" s="202" t="s">
        <v>27925</v>
      </c>
      <c r="B17313" s="203">
        <v>66.650000000000006</v>
      </c>
      <c r="D17313" s="53" t="s">
        <v>25979</v>
      </c>
      <c r="E17313" s="55" t="s">
        <v>25980</v>
      </c>
      <c r="F17313" s="53" t="s">
        <v>83</v>
      </c>
    </row>
    <row r="17314" spans="1:6" x14ac:dyDescent="0.2">
      <c r="A17314" s="202" t="s">
        <v>27926</v>
      </c>
      <c r="B17314" s="203">
        <v>69.53</v>
      </c>
      <c r="D17314" s="53" t="s">
        <v>25981</v>
      </c>
      <c r="E17314" s="55" t="s">
        <v>25980</v>
      </c>
      <c r="F17314" s="53" t="s">
        <v>83</v>
      </c>
    </row>
    <row r="17315" spans="1:6" x14ac:dyDescent="0.2">
      <c r="A17315" s="202" t="s">
        <v>27928</v>
      </c>
      <c r="B17315" s="203">
        <v>61.07</v>
      </c>
      <c r="D17315" s="53" t="s">
        <v>25982</v>
      </c>
      <c r="E17315" s="55" t="s">
        <v>25983</v>
      </c>
      <c r="F17315" s="53" t="s">
        <v>83</v>
      </c>
    </row>
    <row r="17316" spans="1:6" x14ac:dyDescent="0.2">
      <c r="A17316" s="202" t="s">
        <v>27929</v>
      </c>
      <c r="B17316" s="203">
        <v>38.67</v>
      </c>
      <c r="D17316" s="53" t="s">
        <v>25984</v>
      </c>
      <c r="E17316" s="55" t="s">
        <v>25983</v>
      </c>
      <c r="F17316" s="53" t="s">
        <v>83</v>
      </c>
    </row>
    <row r="17317" spans="1:6" x14ac:dyDescent="0.2">
      <c r="A17317" s="202" t="s">
        <v>27931</v>
      </c>
      <c r="B17317" s="203">
        <v>34.04</v>
      </c>
      <c r="D17317" s="53" t="s">
        <v>25985</v>
      </c>
      <c r="E17317" s="55" t="s">
        <v>25986</v>
      </c>
      <c r="F17317" s="53" t="s">
        <v>83</v>
      </c>
    </row>
    <row r="17318" spans="1:6" x14ac:dyDescent="0.2">
      <c r="A17318" s="202" t="s">
        <v>27932</v>
      </c>
      <c r="B17318" s="203">
        <v>15.48</v>
      </c>
      <c r="D17318" s="53" t="s">
        <v>25987</v>
      </c>
      <c r="E17318" s="55" t="s">
        <v>25986</v>
      </c>
      <c r="F17318" s="53" t="s">
        <v>83</v>
      </c>
    </row>
    <row r="17319" spans="1:6" x14ac:dyDescent="0.2">
      <c r="A17319" s="202" t="s">
        <v>27934</v>
      </c>
      <c r="B17319" s="203">
        <v>14.06</v>
      </c>
      <c r="D17319" s="53" t="s">
        <v>25988</v>
      </c>
      <c r="E17319" s="55" t="s">
        <v>25989</v>
      </c>
      <c r="F17319" s="53" t="s">
        <v>83</v>
      </c>
    </row>
    <row r="17320" spans="1:6" x14ac:dyDescent="0.2">
      <c r="A17320" s="202" t="s">
        <v>27935</v>
      </c>
      <c r="B17320" s="203">
        <v>41.07</v>
      </c>
      <c r="D17320" s="53" t="s">
        <v>25990</v>
      </c>
      <c r="E17320" s="55" t="s">
        <v>25989</v>
      </c>
      <c r="F17320" s="53" t="s">
        <v>83</v>
      </c>
    </row>
    <row r="17321" spans="1:6" x14ac:dyDescent="0.2">
      <c r="A17321" s="202" t="s">
        <v>27937</v>
      </c>
      <c r="B17321" s="203">
        <v>36.58</v>
      </c>
      <c r="D17321" s="53" t="s">
        <v>25991</v>
      </c>
      <c r="E17321" s="55" t="s">
        <v>25992</v>
      </c>
      <c r="F17321" s="53" t="s">
        <v>83</v>
      </c>
    </row>
    <row r="17322" spans="1:6" x14ac:dyDescent="0.2">
      <c r="A17322" s="202" t="s">
        <v>27938</v>
      </c>
      <c r="B17322" s="203">
        <v>228.76</v>
      </c>
      <c r="D17322" s="53" t="s">
        <v>25993</v>
      </c>
      <c r="E17322" s="55" t="s">
        <v>25992</v>
      </c>
      <c r="F17322" s="53" t="s">
        <v>83</v>
      </c>
    </row>
    <row r="17323" spans="1:6" x14ac:dyDescent="0.2">
      <c r="A17323" s="202" t="s">
        <v>27940</v>
      </c>
      <c r="B17323" s="203">
        <v>228.76</v>
      </c>
      <c r="D17323" s="53" t="s">
        <v>25994</v>
      </c>
      <c r="E17323" s="55" t="s">
        <v>25995</v>
      </c>
      <c r="F17323" s="53" t="s">
        <v>83</v>
      </c>
    </row>
    <row r="17324" spans="1:6" x14ac:dyDescent="0.2">
      <c r="A17324" s="202" t="s">
        <v>27941</v>
      </c>
      <c r="B17324" s="203">
        <v>270.79000000000002</v>
      </c>
      <c r="D17324" s="53" t="s">
        <v>25996</v>
      </c>
      <c r="E17324" s="55" t="s">
        <v>25995</v>
      </c>
      <c r="F17324" s="53" t="s">
        <v>83</v>
      </c>
    </row>
    <row r="17325" spans="1:6" x14ac:dyDescent="0.2">
      <c r="A17325" s="202" t="s">
        <v>27943</v>
      </c>
      <c r="B17325" s="203">
        <v>270.79000000000002</v>
      </c>
      <c r="D17325" s="53" t="s">
        <v>25997</v>
      </c>
      <c r="E17325" s="55" t="s">
        <v>25998</v>
      </c>
      <c r="F17325" s="53" t="s">
        <v>83</v>
      </c>
    </row>
    <row r="17326" spans="1:6" x14ac:dyDescent="0.2">
      <c r="A17326" s="202" t="s">
        <v>27944</v>
      </c>
      <c r="B17326" s="203">
        <v>324.93</v>
      </c>
      <c r="D17326" s="53" t="s">
        <v>25999</v>
      </c>
      <c r="E17326" s="55" t="s">
        <v>25998</v>
      </c>
      <c r="F17326" s="53" t="s">
        <v>83</v>
      </c>
    </row>
    <row r="17327" spans="1:6" x14ac:dyDescent="0.2">
      <c r="A17327" s="202" t="s">
        <v>27946</v>
      </c>
      <c r="B17327" s="203">
        <v>324.93</v>
      </c>
      <c r="D17327" s="53" t="s">
        <v>26000</v>
      </c>
      <c r="E17327" s="55" t="s">
        <v>26001</v>
      </c>
      <c r="F17327" s="53" t="s">
        <v>83</v>
      </c>
    </row>
    <row r="17328" spans="1:6" x14ac:dyDescent="0.2">
      <c r="A17328" s="202" t="s">
        <v>27947</v>
      </c>
      <c r="B17328" s="203">
        <v>957.7</v>
      </c>
      <c r="D17328" s="53" t="s">
        <v>26002</v>
      </c>
      <c r="E17328" s="55" t="s">
        <v>26001</v>
      </c>
      <c r="F17328" s="53" t="s">
        <v>83</v>
      </c>
    </row>
    <row r="17329" spans="1:6" x14ac:dyDescent="0.2">
      <c r="A17329" s="202" t="s">
        <v>27949</v>
      </c>
      <c r="B17329" s="203">
        <v>957.7</v>
      </c>
      <c r="D17329" s="53" t="s">
        <v>26003</v>
      </c>
      <c r="E17329" s="55" t="s">
        <v>26004</v>
      </c>
      <c r="F17329" s="53" t="s">
        <v>83</v>
      </c>
    </row>
    <row r="17330" spans="1:6" x14ac:dyDescent="0.2">
      <c r="A17330" s="202" t="s">
        <v>27950</v>
      </c>
      <c r="B17330" s="203">
        <v>906.87</v>
      </c>
      <c r="D17330" s="53" t="s">
        <v>26005</v>
      </c>
      <c r="E17330" s="55" t="s">
        <v>26004</v>
      </c>
      <c r="F17330" s="53" t="s">
        <v>83</v>
      </c>
    </row>
    <row r="17331" spans="1:6" x14ac:dyDescent="0.2">
      <c r="A17331" s="202" t="s">
        <v>27952</v>
      </c>
      <c r="B17331" s="203">
        <v>906.87</v>
      </c>
      <c r="D17331" s="53" t="s">
        <v>26006</v>
      </c>
      <c r="E17331" s="55" t="s">
        <v>26007</v>
      </c>
      <c r="F17331" s="53" t="s">
        <v>83</v>
      </c>
    </row>
    <row r="17332" spans="1:6" x14ac:dyDescent="0.2">
      <c r="A17332" s="202" t="s">
        <v>27953</v>
      </c>
      <c r="B17332" s="203">
        <v>917.23</v>
      </c>
      <c r="D17332" s="53" t="s">
        <v>26008</v>
      </c>
      <c r="E17332" s="55" t="s">
        <v>26007</v>
      </c>
      <c r="F17332" s="53" t="s">
        <v>83</v>
      </c>
    </row>
    <row r="17333" spans="1:6" x14ac:dyDescent="0.2">
      <c r="A17333" s="202" t="s">
        <v>27955</v>
      </c>
      <c r="B17333" s="203">
        <v>917.23</v>
      </c>
      <c r="D17333" s="53" t="s">
        <v>26009</v>
      </c>
      <c r="E17333" s="55" t="s">
        <v>26010</v>
      </c>
      <c r="F17333" s="53" t="s">
        <v>83</v>
      </c>
    </row>
    <row r="17334" spans="1:6" x14ac:dyDescent="0.2">
      <c r="A17334" s="202" t="s">
        <v>27956</v>
      </c>
      <c r="B17334" s="203">
        <v>153.72</v>
      </c>
      <c r="D17334" s="53" t="s">
        <v>26011</v>
      </c>
      <c r="E17334" s="55" t="s">
        <v>26010</v>
      </c>
      <c r="F17334" s="53" t="s">
        <v>83</v>
      </c>
    </row>
    <row r="17335" spans="1:6" x14ac:dyDescent="0.2">
      <c r="A17335" s="202" t="s">
        <v>27958</v>
      </c>
      <c r="B17335" s="203">
        <v>153.72</v>
      </c>
      <c r="D17335" s="53" t="s">
        <v>26012</v>
      </c>
      <c r="E17335" s="55" t="s">
        <v>26013</v>
      </c>
      <c r="F17335" s="53" t="s">
        <v>83</v>
      </c>
    </row>
    <row r="17336" spans="1:6" x14ac:dyDescent="0.2">
      <c r="A17336" s="202" t="s">
        <v>27959</v>
      </c>
      <c r="B17336" s="203">
        <v>606.22</v>
      </c>
      <c r="D17336" s="53" t="s">
        <v>26014</v>
      </c>
      <c r="E17336" s="55" t="s">
        <v>26013</v>
      </c>
      <c r="F17336" s="53" t="s">
        <v>83</v>
      </c>
    </row>
    <row r="17337" spans="1:6" x14ac:dyDescent="0.2">
      <c r="A17337" s="202" t="s">
        <v>27961</v>
      </c>
      <c r="B17337" s="203">
        <v>606.22</v>
      </c>
      <c r="D17337" s="53" t="s">
        <v>26015</v>
      </c>
      <c r="E17337" s="55" t="s">
        <v>26016</v>
      </c>
      <c r="F17337" s="53" t="s">
        <v>83</v>
      </c>
    </row>
    <row r="17338" spans="1:6" x14ac:dyDescent="0.2">
      <c r="A17338" s="202" t="s">
        <v>27962</v>
      </c>
      <c r="B17338" s="203">
        <v>363.9</v>
      </c>
      <c r="D17338" s="53" t="s">
        <v>26017</v>
      </c>
      <c r="E17338" s="55" t="s">
        <v>26016</v>
      </c>
      <c r="F17338" s="53" t="s">
        <v>83</v>
      </c>
    </row>
    <row r="17339" spans="1:6" x14ac:dyDescent="0.2">
      <c r="A17339" s="202" t="s">
        <v>27964</v>
      </c>
      <c r="B17339" s="203">
        <v>363.9</v>
      </c>
      <c r="D17339" s="53" t="s">
        <v>26018</v>
      </c>
      <c r="E17339" s="55" t="s">
        <v>26019</v>
      </c>
      <c r="F17339" s="53" t="s">
        <v>83</v>
      </c>
    </row>
    <row r="17340" spans="1:6" x14ac:dyDescent="0.2">
      <c r="A17340" s="202" t="s">
        <v>27965</v>
      </c>
      <c r="B17340" s="203">
        <v>203.74</v>
      </c>
      <c r="D17340" s="53" t="s">
        <v>26020</v>
      </c>
      <c r="E17340" s="55" t="s">
        <v>26019</v>
      </c>
      <c r="F17340" s="53" t="s">
        <v>83</v>
      </c>
    </row>
    <row r="17341" spans="1:6" x14ac:dyDescent="0.2">
      <c r="A17341" s="202" t="s">
        <v>27967</v>
      </c>
      <c r="B17341" s="203">
        <v>203.74</v>
      </c>
      <c r="D17341" s="53" t="s">
        <v>26021</v>
      </c>
      <c r="E17341" s="55" t="s">
        <v>26022</v>
      </c>
      <c r="F17341" s="53" t="s">
        <v>83</v>
      </c>
    </row>
    <row r="17342" spans="1:6" x14ac:dyDescent="0.2">
      <c r="A17342" s="202" t="s">
        <v>27968</v>
      </c>
      <c r="B17342" s="203">
        <v>259.79000000000002</v>
      </c>
      <c r="D17342" s="53" t="s">
        <v>26023</v>
      </c>
      <c r="E17342" s="55" t="s">
        <v>26022</v>
      </c>
      <c r="F17342" s="53" t="s">
        <v>83</v>
      </c>
    </row>
    <row r="17343" spans="1:6" x14ac:dyDescent="0.2">
      <c r="A17343" s="202" t="s">
        <v>27970</v>
      </c>
      <c r="B17343" s="203">
        <v>259.79000000000002</v>
      </c>
      <c r="D17343" s="53" t="s">
        <v>26024</v>
      </c>
      <c r="E17343" s="55" t="s">
        <v>26025</v>
      </c>
      <c r="F17343" s="53" t="s">
        <v>83</v>
      </c>
    </row>
    <row r="17344" spans="1:6" x14ac:dyDescent="0.2">
      <c r="A17344" s="202" t="s">
        <v>27971</v>
      </c>
      <c r="B17344" s="203">
        <v>119.93</v>
      </c>
      <c r="D17344" s="53" t="s">
        <v>26026</v>
      </c>
      <c r="E17344" s="55" t="s">
        <v>26025</v>
      </c>
      <c r="F17344" s="53" t="s">
        <v>83</v>
      </c>
    </row>
    <row r="17345" spans="1:6" x14ac:dyDescent="0.2">
      <c r="A17345" s="202" t="s">
        <v>27973</v>
      </c>
      <c r="B17345" s="203">
        <v>119.93</v>
      </c>
      <c r="D17345" s="53" t="s">
        <v>26027</v>
      </c>
      <c r="E17345" s="55" t="s">
        <v>26028</v>
      </c>
      <c r="F17345" s="53" t="s">
        <v>83</v>
      </c>
    </row>
    <row r="17346" spans="1:6" x14ac:dyDescent="0.2">
      <c r="A17346" s="202" t="s">
        <v>27974</v>
      </c>
      <c r="B17346" s="203">
        <v>292.58999999999997</v>
      </c>
      <c r="D17346" s="53" t="s">
        <v>26029</v>
      </c>
      <c r="E17346" s="55" t="s">
        <v>26028</v>
      </c>
      <c r="F17346" s="53" t="s">
        <v>83</v>
      </c>
    </row>
    <row r="17347" spans="1:6" x14ac:dyDescent="0.2">
      <c r="A17347" s="202" t="s">
        <v>27976</v>
      </c>
      <c r="B17347" s="203">
        <v>292.58999999999997</v>
      </c>
      <c r="D17347" s="53" t="s">
        <v>26030</v>
      </c>
      <c r="E17347" s="55" t="s">
        <v>26031</v>
      </c>
      <c r="F17347" s="53" t="s">
        <v>83</v>
      </c>
    </row>
    <row r="17348" spans="1:6" x14ac:dyDescent="0.2">
      <c r="A17348" s="202" t="s">
        <v>27977</v>
      </c>
      <c r="B17348" s="203">
        <v>489.65</v>
      </c>
      <c r="D17348" s="53" t="s">
        <v>26032</v>
      </c>
      <c r="E17348" s="55" t="s">
        <v>26031</v>
      </c>
      <c r="F17348" s="53" t="s">
        <v>83</v>
      </c>
    </row>
    <row r="17349" spans="1:6" x14ac:dyDescent="0.2">
      <c r="A17349" s="202" t="s">
        <v>27979</v>
      </c>
      <c r="B17349" s="203">
        <v>489.65</v>
      </c>
      <c r="D17349" s="53" t="s">
        <v>26033</v>
      </c>
      <c r="E17349" s="55" t="s">
        <v>26034</v>
      </c>
      <c r="F17349" s="53" t="s">
        <v>83</v>
      </c>
    </row>
    <row r="17350" spans="1:6" x14ac:dyDescent="0.2">
      <c r="A17350" s="202" t="s">
        <v>27980</v>
      </c>
      <c r="B17350" s="203">
        <v>633.98</v>
      </c>
      <c r="D17350" s="53" t="s">
        <v>26035</v>
      </c>
      <c r="E17350" s="55" t="s">
        <v>26034</v>
      </c>
      <c r="F17350" s="53" t="s">
        <v>83</v>
      </c>
    </row>
    <row r="17351" spans="1:6" x14ac:dyDescent="0.2">
      <c r="A17351" s="202" t="s">
        <v>27982</v>
      </c>
      <c r="B17351" s="203">
        <v>633.98</v>
      </c>
      <c r="D17351" s="53" t="s">
        <v>26036</v>
      </c>
      <c r="E17351" s="55" t="s">
        <v>26037</v>
      </c>
      <c r="F17351" s="53" t="s">
        <v>83</v>
      </c>
    </row>
    <row r="17352" spans="1:6" x14ac:dyDescent="0.2">
      <c r="A17352" s="202" t="s">
        <v>27983</v>
      </c>
      <c r="B17352" s="203">
        <v>391.54</v>
      </c>
      <c r="D17352" s="53" t="s">
        <v>26038</v>
      </c>
      <c r="E17352" s="55" t="s">
        <v>26037</v>
      </c>
      <c r="F17352" s="53" t="s">
        <v>83</v>
      </c>
    </row>
    <row r="17353" spans="1:6" x14ac:dyDescent="0.2">
      <c r="A17353" s="202" t="s">
        <v>27985</v>
      </c>
      <c r="B17353" s="203">
        <v>391.54</v>
      </c>
      <c r="D17353" s="53" t="s">
        <v>26039</v>
      </c>
      <c r="E17353" s="55" t="s">
        <v>26040</v>
      </c>
      <c r="F17353" s="53" t="s">
        <v>83</v>
      </c>
    </row>
    <row r="17354" spans="1:6" x14ac:dyDescent="0.2">
      <c r="A17354" s="202" t="s">
        <v>27986</v>
      </c>
      <c r="B17354" s="203">
        <v>279.27999999999997</v>
      </c>
      <c r="D17354" s="53" t="s">
        <v>26041</v>
      </c>
      <c r="E17354" s="55" t="s">
        <v>26040</v>
      </c>
      <c r="F17354" s="53" t="s">
        <v>83</v>
      </c>
    </row>
    <row r="17355" spans="1:6" x14ac:dyDescent="0.2">
      <c r="A17355" s="202" t="s">
        <v>27988</v>
      </c>
      <c r="B17355" s="203">
        <v>279.27999999999997</v>
      </c>
      <c r="D17355" s="53" t="s">
        <v>26042</v>
      </c>
      <c r="E17355" s="55" t="s">
        <v>26043</v>
      </c>
      <c r="F17355" s="53" t="s">
        <v>83</v>
      </c>
    </row>
    <row r="17356" spans="1:6" x14ac:dyDescent="0.2">
      <c r="A17356" s="202" t="s">
        <v>27989</v>
      </c>
      <c r="B17356" s="203">
        <v>360.07</v>
      </c>
      <c r="D17356" s="53" t="s">
        <v>26044</v>
      </c>
      <c r="E17356" s="55" t="s">
        <v>26043</v>
      </c>
      <c r="F17356" s="53" t="s">
        <v>83</v>
      </c>
    </row>
    <row r="17357" spans="1:6" x14ac:dyDescent="0.2">
      <c r="A17357" s="202" t="s">
        <v>27991</v>
      </c>
      <c r="B17357" s="203">
        <v>360.07</v>
      </c>
      <c r="D17357" s="53" t="s">
        <v>26045</v>
      </c>
      <c r="E17357" s="55" t="s">
        <v>26046</v>
      </c>
      <c r="F17357" s="53" t="s">
        <v>83</v>
      </c>
    </row>
    <row r="17358" spans="1:6" x14ac:dyDescent="0.2">
      <c r="A17358" s="202" t="s">
        <v>27992</v>
      </c>
      <c r="B17358" s="203">
        <v>498.6</v>
      </c>
      <c r="D17358" s="53" t="s">
        <v>26047</v>
      </c>
      <c r="E17358" s="55" t="s">
        <v>26046</v>
      </c>
      <c r="F17358" s="53" t="s">
        <v>83</v>
      </c>
    </row>
    <row r="17359" spans="1:6" x14ac:dyDescent="0.2">
      <c r="A17359" s="202" t="s">
        <v>27994</v>
      </c>
      <c r="B17359" s="203">
        <v>498.6</v>
      </c>
      <c r="D17359" s="53" t="s">
        <v>26048</v>
      </c>
      <c r="E17359" s="55" t="s">
        <v>26049</v>
      </c>
      <c r="F17359" s="53" t="s">
        <v>83</v>
      </c>
    </row>
    <row r="17360" spans="1:6" x14ac:dyDescent="0.2">
      <c r="A17360" s="202" t="s">
        <v>27995</v>
      </c>
      <c r="B17360" s="203">
        <v>202.13</v>
      </c>
      <c r="D17360" s="53" t="s">
        <v>26050</v>
      </c>
      <c r="E17360" s="55" t="s">
        <v>26049</v>
      </c>
      <c r="F17360" s="53" t="s">
        <v>83</v>
      </c>
    </row>
    <row r="17361" spans="1:6" x14ac:dyDescent="0.2">
      <c r="A17361" s="202" t="s">
        <v>27997</v>
      </c>
      <c r="B17361" s="203">
        <v>202.13</v>
      </c>
      <c r="D17361" s="53" t="s">
        <v>26051</v>
      </c>
      <c r="E17361" s="55" t="s">
        <v>26052</v>
      </c>
      <c r="F17361" s="53" t="s">
        <v>83</v>
      </c>
    </row>
    <row r="17362" spans="1:6" x14ac:dyDescent="0.2">
      <c r="A17362" s="202" t="s">
        <v>27998</v>
      </c>
      <c r="B17362" s="203">
        <v>396.04</v>
      </c>
      <c r="D17362" s="53" t="s">
        <v>26053</v>
      </c>
      <c r="E17362" s="55" t="s">
        <v>26052</v>
      </c>
      <c r="F17362" s="53" t="s">
        <v>83</v>
      </c>
    </row>
    <row r="17363" spans="1:6" x14ac:dyDescent="0.2">
      <c r="A17363" s="202" t="s">
        <v>28000</v>
      </c>
      <c r="B17363" s="203">
        <v>396.04</v>
      </c>
      <c r="D17363" s="53" t="s">
        <v>26054</v>
      </c>
      <c r="E17363" s="55" t="s">
        <v>26055</v>
      </c>
      <c r="F17363" s="53" t="s">
        <v>83</v>
      </c>
    </row>
    <row r="17364" spans="1:6" x14ac:dyDescent="0.2">
      <c r="A17364" s="202" t="s">
        <v>28001</v>
      </c>
      <c r="B17364" s="203">
        <v>632.39</v>
      </c>
      <c r="D17364" s="53" t="s">
        <v>26056</v>
      </c>
      <c r="E17364" s="55" t="s">
        <v>26055</v>
      </c>
      <c r="F17364" s="53" t="s">
        <v>83</v>
      </c>
    </row>
    <row r="17365" spans="1:6" x14ac:dyDescent="0.2">
      <c r="A17365" s="202" t="s">
        <v>28003</v>
      </c>
      <c r="B17365" s="203">
        <v>632.39</v>
      </c>
      <c r="D17365" s="53" t="s">
        <v>26057</v>
      </c>
      <c r="E17365" s="55" t="s">
        <v>26058</v>
      </c>
      <c r="F17365" s="53" t="s">
        <v>83</v>
      </c>
    </row>
    <row r="17366" spans="1:6" x14ac:dyDescent="0.2">
      <c r="A17366" s="202" t="s">
        <v>28004</v>
      </c>
      <c r="B17366" s="203">
        <v>152.18</v>
      </c>
      <c r="D17366" s="53" t="s">
        <v>26059</v>
      </c>
      <c r="E17366" s="55" t="s">
        <v>26058</v>
      </c>
      <c r="F17366" s="53" t="s">
        <v>83</v>
      </c>
    </row>
    <row r="17367" spans="1:6" x14ac:dyDescent="0.2">
      <c r="A17367" s="202" t="s">
        <v>28006</v>
      </c>
      <c r="B17367" s="203">
        <v>152.18</v>
      </c>
      <c r="D17367" s="53" t="s">
        <v>26060</v>
      </c>
      <c r="E17367" s="55" t="s">
        <v>26061</v>
      </c>
      <c r="F17367" s="53" t="s">
        <v>83</v>
      </c>
    </row>
    <row r="17368" spans="1:6" x14ac:dyDescent="0.2">
      <c r="A17368" s="202" t="s">
        <v>28007</v>
      </c>
      <c r="B17368" s="203">
        <v>143.26</v>
      </c>
      <c r="D17368" s="53" t="s">
        <v>26062</v>
      </c>
      <c r="E17368" s="55" t="s">
        <v>26061</v>
      </c>
      <c r="F17368" s="53" t="s">
        <v>83</v>
      </c>
    </row>
    <row r="17369" spans="1:6" x14ac:dyDescent="0.2">
      <c r="A17369" s="202" t="s">
        <v>28009</v>
      </c>
      <c r="B17369" s="203">
        <v>143.26</v>
      </c>
      <c r="D17369" s="53" t="s">
        <v>26063</v>
      </c>
      <c r="E17369" s="55" t="s">
        <v>26064</v>
      </c>
      <c r="F17369" s="53" t="s">
        <v>83</v>
      </c>
    </row>
    <row r="17370" spans="1:6" x14ac:dyDescent="0.2">
      <c r="A17370" s="202" t="s">
        <v>28010</v>
      </c>
      <c r="B17370" s="203">
        <v>1551.92</v>
      </c>
      <c r="D17370" s="53" t="s">
        <v>26065</v>
      </c>
      <c r="E17370" s="55" t="s">
        <v>26064</v>
      </c>
      <c r="F17370" s="53" t="s">
        <v>83</v>
      </c>
    </row>
    <row r="17371" spans="1:6" x14ac:dyDescent="0.2">
      <c r="A17371" s="202" t="s">
        <v>28012</v>
      </c>
      <c r="B17371" s="203">
        <v>1551.92</v>
      </c>
      <c r="D17371" s="53" t="s">
        <v>26066</v>
      </c>
      <c r="E17371" s="55" t="s">
        <v>26067</v>
      </c>
      <c r="F17371" s="53" t="s">
        <v>83</v>
      </c>
    </row>
    <row r="17372" spans="1:6" x14ac:dyDescent="0.2">
      <c r="A17372" s="202" t="s">
        <v>28013</v>
      </c>
      <c r="B17372" s="203">
        <v>80.52</v>
      </c>
      <c r="D17372" s="53" t="s">
        <v>26068</v>
      </c>
      <c r="E17372" s="55" t="s">
        <v>26067</v>
      </c>
      <c r="F17372" s="53" t="s">
        <v>83</v>
      </c>
    </row>
    <row r="17373" spans="1:6" x14ac:dyDescent="0.2">
      <c r="A17373" s="202" t="s">
        <v>28015</v>
      </c>
      <c r="B17373" s="203">
        <v>80.52</v>
      </c>
      <c r="D17373" s="53" t="s">
        <v>26069</v>
      </c>
      <c r="E17373" s="55" t="s">
        <v>26070</v>
      </c>
      <c r="F17373" s="53" t="s">
        <v>83</v>
      </c>
    </row>
    <row r="17374" spans="1:6" x14ac:dyDescent="0.2">
      <c r="A17374" s="202" t="s">
        <v>28016</v>
      </c>
      <c r="B17374" s="203">
        <v>785.68</v>
      </c>
      <c r="D17374" s="53" t="s">
        <v>26071</v>
      </c>
      <c r="E17374" s="55" t="s">
        <v>26070</v>
      </c>
      <c r="F17374" s="53" t="s">
        <v>83</v>
      </c>
    </row>
    <row r="17375" spans="1:6" x14ac:dyDescent="0.2">
      <c r="A17375" s="202" t="s">
        <v>28018</v>
      </c>
      <c r="B17375" s="203">
        <v>785.68</v>
      </c>
      <c r="D17375" s="53" t="s">
        <v>26072</v>
      </c>
      <c r="E17375" s="55" t="s">
        <v>26073</v>
      </c>
      <c r="F17375" s="53" t="s">
        <v>83</v>
      </c>
    </row>
    <row r="17376" spans="1:6" x14ac:dyDescent="0.2">
      <c r="A17376" s="202" t="s">
        <v>28019</v>
      </c>
      <c r="B17376" s="203">
        <v>1038.6400000000001</v>
      </c>
      <c r="D17376" s="53" t="s">
        <v>26074</v>
      </c>
      <c r="E17376" s="55" t="s">
        <v>26073</v>
      </c>
      <c r="F17376" s="53" t="s">
        <v>83</v>
      </c>
    </row>
    <row r="17377" spans="1:6" x14ac:dyDescent="0.2">
      <c r="A17377" s="202" t="s">
        <v>28021</v>
      </c>
      <c r="B17377" s="203">
        <v>1038.6400000000001</v>
      </c>
      <c r="D17377" s="53" t="s">
        <v>26075</v>
      </c>
      <c r="E17377" s="55" t="s">
        <v>26076</v>
      </c>
      <c r="F17377" s="53" t="s">
        <v>83</v>
      </c>
    </row>
    <row r="17378" spans="1:6" x14ac:dyDescent="0.2">
      <c r="A17378" s="202" t="s">
        <v>28022</v>
      </c>
      <c r="B17378" s="203">
        <v>1431.36</v>
      </c>
      <c r="D17378" s="53" t="s">
        <v>26077</v>
      </c>
      <c r="E17378" s="55" t="s">
        <v>26076</v>
      </c>
      <c r="F17378" s="53" t="s">
        <v>83</v>
      </c>
    </row>
    <row r="17379" spans="1:6" x14ac:dyDescent="0.2">
      <c r="A17379" s="202" t="s">
        <v>28024</v>
      </c>
      <c r="B17379" s="203">
        <v>1431.36</v>
      </c>
      <c r="D17379" s="53" t="s">
        <v>26078</v>
      </c>
      <c r="E17379" s="55" t="s">
        <v>26079</v>
      </c>
      <c r="F17379" s="53" t="s">
        <v>83</v>
      </c>
    </row>
    <row r="17380" spans="1:6" x14ac:dyDescent="0.2">
      <c r="A17380" s="202" t="s">
        <v>28025</v>
      </c>
      <c r="B17380" s="203">
        <v>40.47</v>
      </c>
      <c r="D17380" s="53" t="s">
        <v>26080</v>
      </c>
      <c r="E17380" s="55" t="s">
        <v>26079</v>
      </c>
      <c r="F17380" s="53" t="s">
        <v>83</v>
      </c>
    </row>
    <row r="17381" spans="1:6" x14ac:dyDescent="0.2">
      <c r="A17381" s="202" t="s">
        <v>28027</v>
      </c>
      <c r="B17381" s="203">
        <v>38.6</v>
      </c>
      <c r="D17381" s="53" t="s">
        <v>26081</v>
      </c>
      <c r="E17381" s="55" t="s">
        <v>26082</v>
      </c>
      <c r="F17381" s="53" t="s">
        <v>83</v>
      </c>
    </row>
    <row r="17382" spans="1:6" x14ac:dyDescent="0.2">
      <c r="A17382" s="202" t="s">
        <v>28028</v>
      </c>
      <c r="B17382" s="203">
        <v>43.79</v>
      </c>
      <c r="D17382" s="53" t="s">
        <v>26083</v>
      </c>
      <c r="E17382" s="55" t="s">
        <v>26082</v>
      </c>
      <c r="F17382" s="53" t="s">
        <v>83</v>
      </c>
    </row>
    <row r="17383" spans="1:6" x14ac:dyDescent="0.2">
      <c r="A17383" s="202" t="s">
        <v>28030</v>
      </c>
      <c r="B17383" s="203">
        <v>41.92</v>
      </c>
      <c r="D17383" s="53" t="s">
        <v>26084</v>
      </c>
      <c r="E17383" s="55" t="s">
        <v>26085</v>
      </c>
      <c r="F17383" s="53" t="s">
        <v>83</v>
      </c>
    </row>
    <row r="17384" spans="1:6" x14ac:dyDescent="0.2">
      <c r="A17384" s="202" t="s">
        <v>28031</v>
      </c>
      <c r="B17384" s="203">
        <v>36.67</v>
      </c>
      <c r="D17384" s="53" t="s">
        <v>26086</v>
      </c>
      <c r="E17384" s="55" t="s">
        <v>26085</v>
      </c>
      <c r="F17384" s="53" t="s">
        <v>83</v>
      </c>
    </row>
    <row r="17385" spans="1:6" x14ac:dyDescent="0.2">
      <c r="A17385" s="202" t="s">
        <v>28033</v>
      </c>
      <c r="B17385" s="203">
        <v>34.799999999999997</v>
      </c>
      <c r="D17385" s="53" t="s">
        <v>26087</v>
      </c>
      <c r="E17385" s="55" t="s">
        <v>26088</v>
      </c>
      <c r="F17385" s="53" t="s">
        <v>83</v>
      </c>
    </row>
    <row r="17386" spans="1:6" x14ac:dyDescent="0.2">
      <c r="A17386" s="202" t="s">
        <v>28034</v>
      </c>
      <c r="B17386" s="203">
        <v>83.68</v>
      </c>
      <c r="D17386" s="53" t="s">
        <v>26089</v>
      </c>
      <c r="E17386" s="55" t="s">
        <v>26088</v>
      </c>
      <c r="F17386" s="53" t="s">
        <v>83</v>
      </c>
    </row>
    <row r="17387" spans="1:6" x14ac:dyDescent="0.2">
      <c r="A17387" s="202" t="s">
        <v>28036</v>
      </c>
      <c r="B17387" s="203">
        <v>83.61</v>
      </c>
      <c r="D17387" s="53" t="s">
        <v>26090</v>
      </c>
      <c r="E17387" s="55" t="s">
        <v>26091</v>
      </c>
      <c r="F17387" s="53" t="s">
        <v>83</v>
      </c>
    </row>
    <row r="17388" spans="1:6" x14ac:dyDescent="0.2">
      <c r="A17388" s="202" t="s">
        <v>28037</v>
      </c>
      <c r="B17388" s="203">
        <v>21.15</v>
      </c>
      <c r="D17388" s="53" t="s">
        <v>26092</v>
      </c>
      <c r="E17388" s="55" t="s">
        <v>26091</v>
      </c>
      <c r="F17388" s="53" t="s">
        <v>83</v>
      </c>
    </row>
    <row r="17389" spans="1:6" x14ac:dyDescent="0.2">
      <c r="A17389" s="202" t="s">
        <v>28039</v>
      </c>
      <c r="B17389" s="203">
        <v>21.08</v>
      </c>
      <c r="D17389" s="53" t="s">
        <v>26093</v>
      </c>
      <c r="E17389" s="55" t="s">
        <v>26094</v>
      </c>
      <c r="F17389" s="53" t="s">
        <v>83</v>
      </c>
    </row>
    <row r="17390" spans="1:6" x14ac:dyDescent="0.2">
      <c r="A17390" s="202" t="s">
        <v>28040</v>
      </c>
      <c r="B17390" s="203">
        <v>45.48</v>
      </c>
      <c r="D17390" s="53" t="s">
        <v>26095</v>
      </c>
      <c r="E17390" s="55" t="s">
        <v>26094</v>
      </c>
      <c r="F17390" s="53" t="s">
        <v>83</v>
      </c>
    </row>
    <row r="17391" spans="1:6" x14ac:dyDescent="0.2">
      <c r="A17391" s="202" t="s">
        <v>28042</v>
      </c>
      <c r="B17391" s="203">
        <v>45.41</v>
      </c>
      <c r="D17391" s="53" t="s">
        <v>26096</v>
      </c>
      <c r="E17391" s="55" t="s">
        <v>26097</v>
      </c>
      <c r="F17391" s="53" t="s">
        <v>83</v>
      </c>
    </row>
    <row r="17392" spans="1:6" x14ac:dyDescent="0.2">
      <c r="A17392" s="202" t="s">
        <v>28043</v>
      </c>
      <c r="B17392" s="203">
        <v>102.33</v>
      </c>
      <c r="D17392" s="53" t="s">
        <v>26098</v>
      </c>
      <c r="E17392" s="55" t="s">
        <v>26097</v>
      </c>
      <c r="F17392" s="53" t="s">
        <v>83</v>
      </c>
    </row>
    <row r="17393" spans="1:6" x14ac:dyDescent="0.2">
      <c r="A17393" s="202" t="s">
        <v>28045</v>
      </c>
      <c r="B17393" s="203">
        <v>101.9</v>
      </c>
      <c r="D17393" s="53" t="s">
        <v>26099</v>
      </c>
      <c r="E17393" s="55" t="s">
        <v>26100</v>
      </c>
      <c r="F17393" s="53" t="s">
        <v>83</v>
      </c>
    </row>
    <row r="17394" spans="1:6" x14ac:dyDescent="0.2">
      <c r="A17394" s="202" t="s">
        <v>28046</v>
      </c>
      <c r="B17394" s="203">
        <v>85.37</v>
      </c>
      <c r="D17394" s="53" t="s">
        <v>26101</v>
      </c>
      <c r="E17394" s="55" t="s">
        <v>26100</v>
      </c>
      <c r="F17394" s="53" t="s">
        <v>83</v>
      </c>
    </row>
    <row r="17395" spans="1:6" x14ac:dyDescent="0.2">
      <c r="A17395" s="202" t="s">
        <v>28048</v>
      </c>
      <c r="B17395" s="203">
        <v>83.57</v>
      </c>
      <c r="D17395" s="53" t="s">
        <v>26102</v>
      </c>
      <c r="E17395" s="55" t="s">
        <v>26103</v>
      </c>
      <c r="F17395" s="53" t="s">
        <v>83</v>
      </c>
    </row>
    <row r="17396" spans="1:6" x14ac:dyDescent="0.2">
      <c r="A17396" s="202" t="s">
        <v>28049</v>
      </c>
      <c r="B17396" s="203">
        <v>72.34</v>
      </c>
      <c r="D17396" s="53" t="s">
        <v>26104</v>
      </c>
      <c r="E17396" s="55" t="s">
        <v>26103</v>
      </c>
      <c r="F17396" s="53" t="s">
        <v>83</v>
      </c>
    </row>
    <row r="17397" spans="1:6" x14ac:dyDescent="0.2">
      <c r="A17397" s="202" t="s">
        <v>28051</v>
      </c>
      <c r="B17397" s="203">
        <v>72.34</v>
      </c>
      <c r="D17397" s="53" t="s">
        <v>26105</v>
      </c>
      <c r="E17397" s="55" t="s">
        <v>26106</v>
      </c>
      <c r="F17397" s="53" t="s">
        <v>83</v>
      </c>
    </row>
    <row r="17398" spans="1:6" x14ac:dyDescent="0.2">
      <c r="A17398" s="202" t="s">
        <v>28052</v>
      </c>
      <c r="B17398" s="203">
        <v>108.49</v>
      </c>
      <c r="D17398" s="53" t="s">
        <v>26107</v>
      </c>
      <c r="E17398" s="55" t="s">
        <v>26106</v>
      </c>
      <c r="F17398" s="53" t="s">
        <v>83</v>
      </c>
    </row>
    <row r="17399" spans="1:6" x14ac:dyDescent="0.2">
      <c r="A17399" s="202" t="s">
        <v>28054</v>
      </c>
      <c r="B17399" s="203">
        <v>108.49</v>
      </c>
      <c r="D17399" s="53" t="s">
        <v>26108</v>
      </c>
      <c r="E17399" s="55" t="s">
        <v>26109</v>
      </c>
      <c r="F17399" s="53" t="s">
        <v>83</v>
      </c>
    </row>
    <row r="17400" spans="1:6" x14ac:dyDescent="0.2">
      <c r="A17400" s="202" t="s">
        <v>28055</v>
      </c>
      <c r="B17400" s="203">
        <v>416.44</v>
      </c>
      <c r="D17400" s="53" t="s">
        <v>26110</v>
      </c>
      <c r="E17400" s="55" t="s">
        <v>26109</v>
      </c>
      <c r="F17400" s="53" t="s">
        <v>83</v>
      </c>
    </row>
    <row r="17401" spans="1:6" x14ac:dyDescent="0.2">
      <c r="A17401" s="202" t="s">
        <v>28057</v>
      </c>
      <c r="B17401" s="203">
        <v>416.44</v>
      </c>
      <c r="D17401" s="53" t="s">
        <v>26111</v>
      </c>
      <c r="E17401" s="55" t="s">
        <v>26112</v>
      </c>
      <c r="F17401" s="53" t="s">
        <v>83</v>
      </c>
    </row>
    <row r="17402" spans="1:6" x14ac:dyDescent="0.2">
      <c r="A17402" s="202" t="s">
        <v>28058</v>
      </c>
      <c r="B17402" s="203">
        <v>97.45</v>
      </c>
      <c r="D17402" s="53" t="s">
        <v>26113</v>
      </c>
      <c r="E17402" s="55" t="s">
        <v>26112</v>
      </c>
      <c r="F17402" s="53" t="s">
        <v>83</v>
      </c>
    </row>
    <row r="17403" spans="1:6" x14ac:dyDescent="0.2">
      <c r="A17403" s="202" t="s">
        <v>28060</v>
      </c>
      <c r="B17403" s="203">
        <v>97.45</v>
      </c>
      <c r="D17403" s="53" t="s">
        <v>26114</v>
      </c>
      <c r="E17403" s="55" t="s">
        <v>26115</v>
      </c>
      <c r="F17403" s="53" t="s">
        <v>83</v>
      </c>
    </row>
    <row r="17404" spans="1:6" x14ac:dyDescent="0.2">
      <c r="A17404" s="202" t="s">
        <v>28061</v>
      </c>
      <c r="B17404" s="203">
        <v>139.61000000000001</v>
      </c>
      <c r="D17404" s="53" t="s">
        <v>26116</v>
      </c>
      <c r="E17404" s="55" t="s">
        <v>26115</v>
      </c>
      <c r="F17404" s="53" t="s">
        <v>83</v>
      </c>
    </row>
    <row r="17405" spans="1:6" x14ac:dyDescent="0.2">
      <c r="A17405" s="202" t="s">
        <v>28063</v>
      </c>
      <c r="B17405" s="203">
        <v>139.61000000000001</v>
      </c>
      <c r="D17405" s="53" t="s">
        <v>26117</v>
      </c>
      <c r="E17405" s="55" t="s">
        <v>26118</v>
      </c>
      <c r="F17405" s="53" t="s">
        <v>83</v>
      </c>
    </row>
    <row r="17406" spans="1:6" x14ac:dyDescent="0.2">
      <c r="A17406" s="202" t="s">
        <v>28064</v>
      </c>
      <c r="B17406" s="203">
        <v>229.65</v>
      </c>
      <c r="D17406" s="53" t="s">
        <v>26119</v>
      </c>
      <c r="E17406" s="55" t="s">
        <v>26118</v>
      </c>
      <c r="F17406" s="53" t="s">
        <v>83</v>
      </c>
    </row>
    <row r="17407" spans="1:6" x14ac:dyDescent="0.2">
      <c r="A17407" s="202" t="s">
        <v>28066</v>
      </c>
      <c r="B17407" s="203">
        <v>229.65</v>
      </c>
      <c r="D17407" s="53" t="s">
        <v>26120</v>
      </c>
      <c r="E17407" s="55" t="s">
        <v>26121</v>
      </c>
      <c r="F17407" s="53" t="s">
        <v>83</v>
      </c>
    </row>
    <row r="17408" spans="1:6" x14ac:dyDescent="0.2">
      <c r="A17408" s="202" t="s">
        <v>28067</v>
      </c>
      <c r="B17408" s="203">
        <v>449.8</v>
      </c>
      <c r="D17408" s="53" t="s">
        <v>26122</v>
      </c>
      <c r="E17408" s="55" t="s">
        <v>26121</v>
      </c>
      <c r="F17408" s="53" t="s">
        <v>83</v>
      </c>
    </row>
    <row r="17409" spans="1:6" x14ac:dyDescent="0.2">
      <c r="A17409" s="202" t="s">
        <v>28069</v>
      </c>
      <c r="B17409" s="203">
        <v>449.8</v>
      </c>
      <c r="D17409" s="53" t="s">
        <v>26123</v>
      </c>
      <c r="E17409" s="55" t="s">
        <v>26124</v>
      </c>
      <c r="F17409" s="53" t="s">
        <v>83</v>
      </c>
    </row>
    <row r="17410" spans="1:6" x14ac:dyDescent="0.2">
      <c r="A17410" s="202" t="s">
        <v>28070</v>
      </c>
      <c r="B17410" s="203">
        <v>201.6</v>
      </c>
      <c r="D17410" s="53" t="s">
        <v>26125</v>
      </c>
      <c r="E17410" s="55" t="s">
        <v>26124</v>
      </c>
      <c r="F17410" s="53" t="s">
        <v>83</v>
      </c>
    </row>
    <row r="17411" spans="1:6" x14ac:dyDescent="0.2">
      <c r="A17411" s="202" t="s">
        <v>28072</v>
      </c>
      <c r="B17411" s="203">
        <v>201.6</v>
      </c>
      <c r="D17411" s="53" t="s">
        <v>26126</v>
      </c>
      <c r="E17411" s="55" t="s">
        <v>26127</v>
      </c>
      <c r="F17411" s="53" t="s">
        <v>83</v>
      </c>
    </row>
    <row r="17412" spans="1:6" x14ac:dyDescent="0.2">
      <c r="A17412" s="202" t="s">
        <v>28073</v>
      </c>
      <c r="B17412" s="203">
        <v>47.32</v>
      </c>
      <c r="D17412" s="53" t="s">
        <v>26128</v>
      </c>
      <c r="E17412" s="55" t="s">
        <v>26127</v>
      </c>
      <c r="F17412" s="53" t="s">
        <v>83</v>
      </c>
    </row>
    <row r="17413" spans="1:6" x14ac:dyDescent="0.2">
      <c r="A17413" s="202" t="s">
        <v>28075</v>
      </c>
      <c r="B17413" s="203">
        <v>47.32</v>
      </c>
      <c r="D17413" s="53" t="s">
        <v>26129</v>
      </c>
      <c r="E17413" s="55" t="s">
        <v>26130</v>
      </c>
      <c r="F17413" s="53" t="s">
        <v>83</v>
      </c>
    </row>
    <row r="17414" spans="1:6" x14ac:dyDescent="0.2">
      <c r="A17414" s="202" t="s">
        <v>28076</v>
      </c>
      <c r="B17414" s="203">
        <v>97.49</v>
      </c>
      <c r="D17414" s="53" t="s">
        <v>26131</v>
      </c>
      <c r="E17414" s="55" t="s">
        <v>26130</v>
      </c>
      <c r="F17414" s="53" t="s">
        <v>83</v>
      </c>
    </row>
    <row r="17415" spans="1:6" x14ac:dyDescent="0.2">
      <c r="A17415" s="202" t="s">
        <v>28078</v>
      </c>
      <c r="B17415" s="203">
        <v>97.49</v>
      </c>
      <c r="D17415" s="53" t="s">
        <v>26132</v>
      </c>
      <c r="E17415" s="55" t="s">
        <v>26133</v>
      </c>
      <c r="F17415" s="53" t="s">
        <v>83</v>
      </c>
    </row>
    <row r="17416" spans="1:6" x14ac:dyDescent="0.2">
      <c r="A17416" s="202" t="s">
        <v>28079</v>
      </c>
      <c r="B17416" s="203">
        <v>319.74</v>
      </c>
      <c r="D17416" s="53" t="s">
        <v>26134</v>
      </c>
      <c r="E17416" s="55" t="s">
        <v>26133</v>
      </c>
      <c r="F17416" s="53" t="s">
        <v>83</v>
      </c>
    </row>
    <row r="17417" spans="1:6" x14ac:dyDescent="0.2">
      <c r="A17417" s="202" t="s">
        <v>28081</v>
      </c>
      <c r="B17417" s="203">
        <v>319.74</v>
      </c>
      <c r="D17417" s="53" t="s">
        <v>26135</v>
      </c>
      <c r="E17417" s="55" t="s">
        <v>26136</v>
      </c>
      <c r="F17417" s="53" t="s">
        <v>83</v>
      </c>
    </row>
    <row r="17418" spans="1:6" x14ac:dyDescent="0.2">
      <c r="A17418" s="202" t="s">
        <v>28082</v>
      </c>
      <c r="B17418" s="203">
        <v>413.93</v>
      </c>
      <c r="D17418" s="53" t="s">
        <v>26137</v>
      </c>
      <c r="E17418" s="55" t="s">
        <v>26136</v>
      </c>
      <c r="F17418" s="53" t="s">
        <v>83</v>
      </c>
    </row>
    <row r="17419" spans="1:6" x14ac:dyDescent="0.2">
      <c r="A17419" s="202" t="s">
        <v>28084</v>
      </c>
      <c r="B17419" s="203">
        <v>413.93</v>
      </c>
      <c r="D17419" s="53" t="s">
        <v>26138</v>
      </c>
      <c r="E17419" s="55" t="s">
        <v>26139</v>
      </c>
      <c r="F17419" s="53" t="s">
        <v>83</v>
      </c>
    </row>
    <row r="17420" spans="1:6" x14ac:dyDescent="0.2">
      <c r="A17420" s="202" t="s">
        <v>28085</v>
      </c>
      <c r="B17420" s="203">
        <v>219.43</v>
      </c>
      <c r="D17420" s="53" t="s">
        <v>26140</v>
      </c>
      <c r="E17420" s="55" t="s">
        <v>26139</v>
      </c>
      <c r="F17420" s="53" t="s">
        <v>83</v>
      </c>
    </row>
    <row r="17421" spans="1:6" x14ac:dyDescent="0.2">
      <c r="A17421" s="202" t="s">
        <v>28087</v>
      </c>
      <c r="B17421" s="203">
        <v>219.43</v>
      </c>
      <c r="D17421" s="53" t="s">
        <v>26141</v>
      </c>
      <c r="E17421" s="55" t="s">
        <v>26142</v>
      </c>
      <c r="F17421" s="53" t="s">
        <v>83</v>
      </c>
    </row>
    <row r="17422" spans="1:6" x14ac:dyDescent="0.2">
      <c r="A17422" s="202" t="s">
        <v>28088</v>
      </c>
      <c r="B17422" s="203">
        <v>26.18</v>
      </c>
      <c r="D17422" s="53" t="s">
        <v>26143</v>
      </c>
      <c r="E17422" s="55" t="s">
        <v>26142</v>
      </c>
      <c r="F17422" s="53" t="s">
        <v>83</v>
      </c>
    </row>
    <row r="17423" spans="1:6" x14ac:dyDescent="0.2">
      <c r="A17423" s="202" t="s">
        <v>28090</v>
      </c>
      <c r="B17423" s="203">
        <v>24.31</v>
      </c>
      <c r="D17423" s="53" t="s">
        <v>26144</v>
      </c>
      <c r="E17423" s="55" t="s">
        <v>26145</v>
      </c>
      <c r="F17423" s="53" t="s">
        <v>83</v>
      </c>
    </row>
    <row r="17424" spans="1:6" x14ac:dyDescent="0.2">
      <c r="A17424" s="202" t="s">
        <v>28091</v>
      </c>
      <c r="B17424" s="203">
        <v>44.83</v>
      </c>
      <c r="D17424" s="53" t="s">
        <v>26146</v>
      </c>
      <c r="E17424" s="55" t="s">
        <v>26145</v>
      </c>
      <c r="F17424" s="53" t="s">
        <v>83</v>
      </c>
    </row>
    <row r="17425" spans="1:6" x14ac:dyDescent="0.2">
      <c r="A17425" s="202" t="s">
        <v>28093</v>
      </c>
      <c r="B17425" s="203">
        <v>42.96</v>
      </c>
      <c r="D17425" s="53" t="s">
        <v>26147</v>
      </c>
      <c r="E17425" s="55" t="s">
        <v>26148</v>
      </c>
      <c r="F17425" s="53" t="s">
        <v>83</v>
      </c>
    </row>
    <row r="17426" spans="1:6" x14ac:dyDescent="0.2">
      <c r="A17426" s="202" t="s">
        <v>28094</v>
      </c>
      <c r="B17426" s="203">
        <v>27.18</v>
      </c>
      <c r="D17426" s="53" t="s">
        <v>26149</v>
      </c>
      <c r="E17426" s="55" t="s">
        <v>26148</v>
      </c>
      <c r="F17426" s="53" t="s">
        <v>83</v>
      </c>
    </row>
    <row r="17427" spans="1:6" x14ac:dyDescent="0.2">
      <c r="A17427" s="202" t="s">
        <v>28096</v>
      </c>
      <c r="B17427" s="203">
        <v>25.31</v>
      </c>
      <c r="D17427" s="53" t="s">
        <v>26150</v>
      </c>
      <c r="E17427" s="55" t="s">
        <v>26151</v>
      </c>
      <c r="F17427" s="53" t="s">
        <v>83</v>
      </c>
    </row>
    <row r="17428" spans="1:6" x14ac:dyDescent="0.2">
      <c r="A17428" s="202" t="s">
        <v>28097</v>
      </c>
      <c r="B17428" s="203">
        <v>23.2</v>
      </c>
      <c r="D17428" s="53" t="s">
        <v>26152</v>
      </c>
      <c r="E17428" s="55" t="s">
        <v>26151</v>
      </c>
      <c r="F17428" s="53" t="s">
        <v>83</v>
      </c>
    </row>
    <row r="17429" spans="1:6" x14ac:dyDescent="0.2">
      <c r="A17429" s="202" t="s">
        <v>28099</v>
      </c>
      <c r="B17429" s="203">
        <v>21.33</v>
      </c>
      <c r="D17429" s="53" t="s">
        <v>26153</v>
      </c>
      <c r="E17429" s="55" t="s">
        <v>26154</v>
      </c>
      <c r="F17429" s="53" t="s">
        <v>83</v>
      </c>
    </row>
    <row r="17430" spans="1:6" x14ac:dyDescent="0.2">
      <c r="A17430" s="202" t="s">
        <v>28100</v>
      </c>
      <c r="B17430" s="203">
        <v>18.760000000000002</v>
      </c>
      <c r="D17430" s="53" t="s">
        <v>26155</v>
      </c>
      <c r="E17430" s="55" t="s">
        <v>26154</v>
      </c>
      <c r="F17430" s="53" t="s">
        <v>83</v>
      </c>
    </row>
    <row r="17431" spans="1:6" x14ac:dyDescent="0.2">
      <c r="A17431" s="202" t="s">
        <v>28102</v>
      </c>
      <c r="B17431" s="203">
        <v>16.89</v>
      </c>
      <c r="D17431" s="53" t="s">
        <v>26156</v>
      </c>
      <c r="E17431" s="55" t="s">
        <v>26157</v>
      </c>
      <c r="F17431" s="53" t="s">
        <v>83</v>
      </c>
    </row>
    <row r="17432" spans="1:6" x14ac:dyDescent="0.2">
      <c r="A17432" s="202" t="s">
        <v>28103</v>
      </c>
      <c r="B17432" s="203">
        <v>65.77</v>
      </c>
      <c r="D17432" s="53" t="s">
        <v>26158</v>
      </c>
      <c r="E17432" s="55" t="s">
        <v>26157</v>
      </c>
      <c r="F17432" s="53" t="s">
        <v>83</v>
      </c>
    </row>
    <row r="17433" spans="1:6" x14ac:dyDescent="0.2">
      <c r="A17433" s="202" t="s">
        <v>28105</v>
      </c>
      <c r="B17433" s="203">
        <v>62.02</v>
      </c>
      <c r="D17433" s="53" t="s">
        <v>26159</v>
      </c>
      <c r="E17433" s="55" t="s">
        <v>26160</v>
      </c>
      <c r="F17433" s="53" t="s">
        <v>83</v>
      </c>
    </row>
    <row r="17434" spans="1:6" x14ac:dyDescent="0.2">
      <c r="A17434" s="202" t="s">
        <v>28106</v>
      </c>
      <c r="B17434" s="203">
        <v>51.4</v>
      </c>
      <c r="D17434" s="53" t="s">
        <v>26161</v>
      </c>
      <c r="E17434" s="55" t="s">
        <v>26160</v>
      </c>
      <c r="F17434" s="53" t="s">
        <v>83</v>
      </c>
    </row>
    <row r="17435" spans="1:6" x14ac:dyDescent="0.2">
      <c r="A17435" s="202" t="s">
        <v>28108</v>
      </c>
      <c r="B17435" s="203">
        <v>51.4</v>
      </c>
      <c r="D17435" s="53" t="s">
        <v>26162</v>
      </c>
      <c r="E17435" s="55" t="s">
        <v>26163</v>
      </c>
      <c r="F17435" s="53" t="s">
        <v>83</v>
      </c>
    </row>
    <row r="17436" spans="1:6" x14ac:dyDescent="0.2">
      <c r="A17436" s="202" t="s">
        <v>28109</v>
      </c>
      <c r="B17436" s="203">
        <v>98.78</v>
      </c>
      <c r="D17436" s="53" t="s">
        <v>26164</v>
      </c>
      <c r="E17436" s="55" t="s">
        <v>26163</v>
      </c>
      <c r="F17436" s="53" t="s">
        <v>83</v>
      </c>
    </row>
    <row r="17437" spans="1:6" x14ac:dyDescent="0.2">
      <c r="A17437" s="202" t="s">
        <v>28111</v>
      </c>
      <c r="B17437" s="203">
        <v>98.78</v>
      </c>
      <c r="D17437" s="53" t="s">
        <v>26165</v>
      </c>
      <c r="E17437" s="55" t="s">
        <v>26166</v>
      </c>
      <c r="F17437" s="53" t="s">
        <v>83</v>
      </c>
    </row>
    <row r="17438" spans="1:6" x14ac:dyDescent="0.2">
      <c r="A17438" s="202" t="s">
        <v>28112</v>
      </c>
      <c r="B17438" s="203">
        <v>5.92</v>
      </c>
      <c r="D17438" s="53" t="s">
        <v>26167</v>
      </c>
      <c r="E17438" s="55" t="s">
        <v>26166</v>
      </c>
      <c r="F17438" s="53" t="s">
        <v>83</v>
      </c>
    </row>
    <row r="17439" spans="1:6" x14ac:dyDescent="0.2">
      <c r="A17439" s="202" t="s">
        <v>28114</v>
      </c>
      <c r="B17439" s="203">
        <v>5.92</v>
      </c>
      <c r="D17439" s="53" t="s">
        <v>26168</v>
      </c>
      <c r="E17439" s="55" t="s">
        <v>26169</v>
      </c>
      <c r="F17439" s="53" t="s">
        <v>83</v>
      </c>
    </row>
    <row r="17440" spans="1:6" x14ac:dyDescent="0.2">
      <c r="A17440" s="202" t="s">
        <v>28115</v>
      </c>
      <c r="B17440" s="203">
        <v>7.11</v>
      </c>
      <c r="D17440" s="53" t="s">
        <v>26170</v>
      </c>
      <c r="E17440" s="55" t="s">
        <v>26169</v>
      </c>
      <c r="F17440" s="53" t="s">
        <v>83</v>
      </c>
    </row>
    <row r="17441" spans="1:6" x14ac:dyDescent="0.2">
      <c r="A17441" s="202" t="s">
        <v>28117</v>
      </c>
      <c r="B17441" s="203">
        <v>7.11</v>
      </c>
      <c r="D17441" s="53" t="s">
        <v>26171</v>
      </c>
      <c r="E17441" s="55" t="s">
        <v>26172</v>
      </c>
      <c r="F17441" s="53" t="s">
        <v>83</v>
      </c>
    </row>
    <row r="17442" spans="1:6" x14ac:dyDescent="0.2">
      <c r="A17442" s="202" t="s">
        <v>28118</v>
      </c>
      <c r="B17442" s="203">
        <v>215.17</v>
      </c>
      <c r="D17442" s="53" t="s">
        <v>26173</v>
      </c>
      <c r="E17442" s="55" t="s">
        <v>26172</v>
      </c>
      <c r="F17442" s="53" t="s">
        <v>83</v>
      </c>
    </row>
    <row r="17443" spans="1:6" x14ac:dyDescent="0.2">
      <c r="A17443" s="202" t="s">
        <v>28120</v>
      </c>
      <c r="B17443" s="203">
        <v>215.17</v>
      </c>
      <c r="D17443" s="53" t="s">
        <v>26174</v>
      </c>
      <c r="E17443" s="55" t="s">
        <v>26175</v>
      </c>
      <c r="F17443" s="53" t="s">
        <v>83</v>
      </c>
    </row>
    <row r="17444" spans="1:6" x14ac:dyDescent="0.2">
      <c r="A17444" s="202" t="s">
        <v>28121</v>
      </c>
      <c r="B17444" s="203">
        <v>41.1</v>
      </c>
      <c r="D17444" s="53" t="s">
        <v>26176</v>
      </c>
      <c r="E17444" s="55" t="s">
        <v>26175</v>
      </c>
      <c r="F17444" s="53" t="s">
        <v>83</v>
      </c>
    </row>
    <row r="17445" spans="1:6" x14ac:dyDescent="0.2">
      <c r="A17445" s="202" t="s">
        <v>28123</v>
      </c>
      <c r="B17445" s="203">
        <v>41.1</v>
      </c>
      <c r="D17445" s="53" t="s">
        <v>26177</v>
      </c>
      <c r="E17445" s="55" t="s">
        <v>26178</v>
      </c>
      <c r="F17445" s="53" t="s">
        <v>83</v>
      </c>
    </row>
    <row r="17446" spans="1:6" x14ac:dyDescent="0.2">
      <c r="A17446" s="202" t="s">
        <v>28124</v>
      </c>
      <c r="B17446" s="203">
        <v>44.28</v>
      </c>
      <c r="D17446" s="53" t="s">
        <v>26179</v>
      </c>
      <c r="E17446" s="55" t="s">
        <v>26178</v>
      </c>
      <c r="F17446" s="53" t="s">
        <v>83</v>
      </c>
    </row>
    <row r="17447" spans="1:6" x14ac:dyDescent="0.2">
      <c r="A17447" s="202" t="s">
        <v>28126</v>
      </c>
      <c r="B17447" s="203">
        <v>44.28</v>
      </c>
      <c r="D17447" s="53" t="s">
        <v>26180</v>
      </c>
      <c r="E17447" s="55" t="s">
        <v>26181</v>
      </c>
      <c r="F17447" s="53" t="s">
        <v>83</v>
      </c>
    </row>
    <row r="17448" spans="1:6" x14ac:dyDescent="0.2">
      <c r="A17448" s="202" t="s">
        <v>28127</v>
      </c>
      <c r="B17448" s="203">
        <v>96.93</v>
      </c>
      <c r="D17448" s="53" t="s">
        <v>26182</v>
      </c>
      <c r="E17448" s="55" t="s">
        <v>26181</v>
      </c>
      <c r="F17448" s="53" t="s">
        <v>83</v>
      </c>
    </row>
    <row r="17449" spans="1:6" x14ac:dyDescent="0.2">
      <c r="A17449" s="202" t="s">
        <v>28129</v>
      </c>
      <c r="B17449" s="203">
        <v>96.93</v>
      </c>
      <c r="D17449" s="53" t="s">
        <v>26183</v>
      </c>
      <c r="E17449" s="55" t="s">
        <v>26184</v>
      </c>
      <c r="F17449" s="53" t="s">
        <v>83</v>
      </c>
    </row>
    <row r="17450" spans="1:6" x14ac:dyDescent="0.2">
      <c r="A17450" s="202" t="s">
        <v>28130</v>
      </c>
      <c r="B17450" s="203">
        <v>189.84</v>
      </c>
      <c r="D17450" s="53" t="s">
        <v>26185</v>
      </c>
      <c r="E17450" s="55" t="s">
        <v>26184</v>
      </c>
      <c r="F17450" s="53" t="s">
        <v>83</v>
      </c>
    </row>
    <row r="17451" spans="1:6" x14ac:dyDescent="0.2">
      <c r="A17451" s="202" t="s">
        <v>28132</v>
      </c>
      <c r="B17451" s="203">
        <v>189.84</v>
      </c>
      <c r="D17451" s="53" t="s">
        <v>26186</v>
      </c>
      <c r="E17451" s="55" t="s">
        <v>26187</v>
      </c>
      <c r="F17451" s="53" t="s">
        <v>83</v>
      </c>
    </row>
    <row r="17452" spans="1:6" x14ac:dyDescent="0.2">
      <c r="A17452" s="202" t="s">
        <v>28133</v>
      </c>
      <c r="B17452" s="203">
        <v>52.64</v>
      </c>
      <c r="D17452" s="53" t="s">
        <v>26188</v>
      </c>
      <c r="E17452" s="55" t="s">
        <v>26187</v>
      </c>
      <c r="F17452" s="53" t="s">
        <v>83</v>
      </c>
    </row>
    <row r="17453" spans="1:6" x14ac:dyDescent="0.2">
      <c r="A17453" s="202" t="s">
        <v>28135</v>
      </c>
      <c r="B17453" s="203">
        <v>52.64</v>
      </c>
      <c r="D17453" s="53" t="s">
        <v>26189</v>
      </c>
      <c r="E17453" s="55" t="s">
        <v>26190</v>
      </c>
      <c r="F17453" s="53" t="s">
        <v>83</v>
      </c>
    </row>
    <row r="17454" spans="1:6" x14ac:dyDescent="0.2">
      <c r="A17454" s="202" t="s">
        <v>28136</v>
      </c>
      <c r="B17454" s="203">
        <v>257.24</v>
      </c>
      <c r="D17454" s="53" t="s">
        <v>26191</v>
      </c>
      <c r="E17454" s="55" t="s">
        <v>26190</v>
      </c>
      <c r="F17454" s="53" t="s">
        <v>83</v>
      </c>
    </row>
    <row r="17455" spans="1:6" x14ac:dyDescent="0.2">
      <c r="A17455" s="202" t="s">
        <v>28138</v>
      </c>
      <c r="B17455" s="203">
        <v>257.24</v>
      </c>
      <c r="D17455" s="53" t="s">
        <v>26192</v>
      </c>
      <c r="E17455" s="55" t="s">
        <v>26193</v>
      </c>
      <c r="F17455" s="53" t="s">
        <v>83</v>
      </c>
    </row>
    <row r="17456" spans="1:6" x14ac:dyDescent="0.2">
      <c r="A17456" s="202" t="s">
        <v>28139</v>
      </c>
      <c r="B17456" s="203">
        <v>83.17</v>
      </c>
      <c r="D17456" s="53" t="s">
        <v>26194</v>
      </c>
      <c r="E17456" s="55" t="s">
        <v>26193</v>
      </c>
      <c r="F17456" s="53" t="s">
        <v>83</v>
      </c>
    </row>
    <row r="17457" spans="1:6" x14ac:dyDescent="0.2">
      <c r="A17457" s="202" t="s">
        <v>28141</v>
      </c>
      <c r="B17457" s="203">
        <v>83.17</v>
      </c>
      <c r="D17457" s="53" t="s">
        <v>26195</v>
      </c>
      <c r="E17457" s="55" t="s">
        <v>26196</v>
      </c>
      <c r="F17457" s="53" t="s">
        <v>83</v>
      </c>
    </row>
    <row r="17458" spans="1:6" x14ac:dyDescent="0.2">
      <c r="A17458" s="202" t="s">
        <v>28142</v>
      </c>
      <c r="B17458" s="203">
        <v>176.66</v>
      </c>
      <c r="D17458" s="53" t="s">
        <v>26197</v>
      </c>
      <c r="E17458" s="55" t="s">
        <v>26196</v>
      </c>
      <c r="F17458" s="53" t="s">
        <v>83</v>
      </c>
    </row>
    <row r="17459" spans="1:6" x14ac:dyDescent="0.2">
      <c r="A17459" s="202" t="s">
        <v>28144</v>
      </c>
      <c r="B17459" s="203">
        <v>176.66</v>
      </c>
      <c r="D17459" s="53" t="s">
        <v>26198</v>
      </c>
      <c r="E17459" s="55" t="s">
        <v>26199</v>
      </c>
      <c r="F17459" s="53" t="s">
        <v>83</v>
      </c>
    </row>
    <row r="17460" spans="1:6" x14ac:dyDescent="0.2">
      <c r="A17460" s="202" t="s">
        <v>28145</v>
      </c>
      <c r="B17460" s="203">
        <v>8.86</v>
      </c>
      <c r="D17460" s="53" t="s">
        <v>26200</v>
      </c>
      <c r="E17460" s="55" t="s">
        <v>26199</v>
      </c>
      <c r="F17460" s="53" t="s">
        <v>83</v>
      </c>
    </row>
    <row r="17461" spans="1:6" x14ac:dyDescent="0.2">
      <c r="A17461" s="202" t="s">
        <v>28147</v>
      </c>
      <c r="B17461" s="203">
        <v>8.86</v>
      </c>
      <c r="D17461" s="53" t="s">
        <v>26201</v>
      </c>
      <c r="E17461" s="55" t="s">
        <v>26202</v>
      </c>
      <c r="F17461" s="53" t="s">
        <v>83</v>
      </c>
    </row>
    <row r="17462" spans="1:6" x14ac:dyDescent="0.2">
      <c r="A17462" s="202" t="s">
        <v>28148</v>
      </c>
      <c r="B17462" s="203">
        <v>7.74</v>
      </c>
      <c r="D17462" s="53" t="s">
        <v>26203</v>
      </c>
      <c r="E17462" s="55" t="s">
        <v>26202</v>
      </c>
      <c r="F17462" s="53" t="s">
        <v>83</v>
      </c>
    </row>
    <row r="17463" spans="1:6" x14ac:dyDescent="0.2">
      <c r="A17463" s="202" t="s">
        <v>28150</v>
      </c>
      <c r="B17463" s="203">
        <v>7.74</v>
      </c>
      <c r="D17463" s="53" t="s">
        <v>26204</v>
      </c>
      <c r="E17463" s="55" t="s">
        <v>26205</v>
      </c>
      <c r="F17463" s="53" t="s">
        <v>83</v>
      </c>
    </row>
    <row r="17464" spans="1:6" x14ac:dyDescent="0.2">
      <c r="A17464" s="202" t="s">
        <v>28151</v>
      </c>
      <c r="B17464" s="203">
        <v>57.96</v>
      </c>
      <c r="D17464" s="53" t="s">
        <v>26206</v>
      </c>
      <c r="E17464" s="55" t="s">
        <v>26205</v>
      </c>
      <c r="F17464" s="53" t="s">
        <v>83</v>
      </c>
    </row>
    <row r="17465" spans="1:6" x14ac:dyDescent="0.2">
      <c r="A17465" s="202" t="s">
        <v>28153</v>
      </c>
      <c r="B17465" s="203">
        <v>57.96</v>
      </c>
      <c r="D17465" s="53" t="s">
        <v>26207</v>
      </c>
      <c r="E17465" s="55" t="s">
        <v>26208</v>
      </c>
      <c r="F17465" s="53" t="s">
        <v>83</v>
      </c>
    </row>
    <row r="17466" spans="1:6" x14ac:dyDescent="0.2">
      <c r="A17466" s="202" t="s">
        <v>28154</v>
      </c>
      <c r="B17466" s="203">
        <v>152.86000000000001</v>
      </c>
      <c r="D17466" s="53" t="s">
        <v>26209</v>
      </c>
      <c r="E17466" s="55" t="s">
        <v>26208</v>
      </c>
      <c r="F17466" s="53" t="s">
        <v>83</v>
      </c>
    </row>
    <row r="17467" spans="1:6" x14ac:dyDescent="0.2">
      <c r="A17467" s="202" t="s">
        <v>28156</v>
      </c>
      <c r="B17467" s="203">
        <v>152.86000000000001</v>
      </c>
      <c r="D17467" s="53" t="s">
        <v>26210</v>
      </c>
      <c r="E17467" s="55" t="s">
        <v>26211</v>
      </c>
      <c r="F17467" s="53" t="s">
        <v>83</v>
      </c>
    </row>
    <row r="17468" spans="1:6" x14ac:dyDescent="0.2">
      <c r="A17468" s="202" t="s">
        <v>28157</v>
      </c>
      <c r="B17468" s="203">
        <v>70.53</v>
      </c>
      <c r="D17468" s="53" t="s">
        <v>26212</v>
      </c>
      <c r="E17468" s="55" t="s">
        <v>26211</v>
      </c>
      <c r="F17468" s="53" t="s">
        <v>83</v>
      </c>
    </row>
    <row r="17469" spans="1:6" x14ac:dyDescent="0.2">
      <c r="A17469" s="202" t="s">
        <v>28159</v>
      </c>
      <c r="B17469" s="203">
        <v>70.53</v>
      </c>
      <c r="D17469" s="53" t="s">
        <v>26213</v>
      </c>
      <c r="E17469" s="55" t="s">
        <v>26214</v>
      </c>
      <c r="F17469" s="53" t="s">
        <v>83</v>
      </c>
    </row>
    <row r="17470" spans="1:6" x14ac:dyDescent="0.2">
      <c r="A17470" s="202" t="s">
        <v>28160</v>
      </c>
      <c r="B17470" s="203">
        <v>73.44</v>
      </c>
      <c r="D17470" s="53" t="s">
        <v>26215</v>
      </c>
      <c r="E17470" s="55" t="s">
        <v>26214</v>
      </c>
      <c r="F17470" s="53" t="s">
        <v>83</v>
      </c>
    </row>
    <row r="17471" spans="1:6" x14ac:dyDescent="0.2">
      <c r="A17471" s="202" t="s">
        <v>28162</v>
      </c>
      <c r="B17471" s="203">
        <v>73.44</v>
      </c>
      <c r="D17471" s="53" t="s">
        <v>26216</v>
      </c>
      <c r="E17471" s="55" t="s">
        <v>26217</v>
      </c>
      <c r="F17471" s="53" t="s">
        <v>83</v>
      </c>
    </row>
    <row r="17472" spans="1:6" x14ac:dyDescent="0.2">
      <c r="A17472" s="202" t="s">
        <v>28163</v>
      </c>
      <c r="B17472" s="203">
        <v>99.96</v>
      </c>
      <c r="D17472" s="53" t="s">
        <v>26218</v>
      </c>
      <c r="E17472" s="55" t="s">
        <v>26217</v>
      </c>
      <c r="F17472" s="53" t="s">
        <v>83</v>
      </c>
    </row>
    <row r="17473" spans="1:6" x14ac:dyDescent="0.2">
      <c r="A17473" s="202" t="s">
        <v>28165</v>
      </c>
      <c r="B17473" s="203">
        <v>99.96</v>
      </c>
      <c r="D17473" s="53" t="s">
        <v>26219</v>
      </c>
      <c r="E17473" s="55" t="s">
        <v>26220</v>
      </c>
      <c r="F17473" s="53" t="s">
        <v>83</v>
      </c>
    </row>
    <row r="17474" spans="1:6" x14ac:dyDescent="0.2">
      <c r="A17474" s="202" t="s">
        <v>28166</v>
      </c>
      <c r="B17474" s="203">
        <v>231.78</v>
      </c>
      <c r="D17474" s="53" t="s">
        <v>26221</v>
      </c>
      <c r="E17474" s="55" t="s">
        <v>26220</v>
      </c>
      <c r="F17474" s="53" t="s">
        <v>83</v>
      </c>
    </row>
    <row r="17475" spans="1:6" x14ac:dyDescent="0.2">
      <c r="A17475" s="202" t="s">
        <v>28168</v>
      </c>
      <c r="B17475" s="203">
        <v>231.78</v>
      </c>
      <c r="D17475" s="53" t="s">
        <v>26222</v>
      </c>
      <c r="E17475" s="55" t="s">
        <v>26223</v>
      </c>
      <c r="F17475" s="53" t="s">
        <v>83</v>
      </c>
    </row>
    <row r="17476" spans="1:6" x14ac:dyDescent="0.2">
      <c r="A17476" s="202" t="s">
        <v>28169</v>
      </c>
      <c r="B17476" s="203">
        <v>257.58</v>
      </c>
      <c r="D17476" s="53" t="s">
        <v>26224</v>
      </c>
      <c r="E17476" s="55" t="s">
        <v>26223</v>
      </c>
      <c r="F17476" s="53" t="s">
        <v>83</v>
      </c>
    </row>
    <row r="17477" spans="1:6" x14ac:dyDescent="0.2">
      <c r="A17477" s="202" t="s">
        <v>28171</v>
      </c>
      <c r="B17477" s="203">
        <v>257.58</v>
      </c>
      <c r="D17477" s="53" t="s">
        <v>26225</v>
      </c>
      <c r="E17477" s="55" t="s">
        <v>26226</v>
      </c>
      <c r="F17477" s="53" t="s">
        <v>83</v>
      </c>
    </row>
    <row r="17478" spans="1:6" x14ac:dyDescent="0.2">
      <c r="A17478" s="202" t="s">
        <v>28172</v>
      </c>
      <c r="B17478" s="203">
        <v>32.950000000000003</v>
      </c>
      <c r="D17478" s="53" t="s">
        <v>26227</v>
      </c>
      <c r="E17478" s="55" t="s">
        <v>26226</v>
      </c>
      <c r="F17478" s="53" t="s">
        <v>83</v>
      </c>
    </row>
    <row r="17479" spans="1:6" x14ac:dyDescent="0.2">
      <c r="A17479" s="202" t="s">
        <v>28174</v>
      </c>
      <c r="B17479" s="203">
        <v>32.950000000000003</v>
      </c>
      <c r="D17479" s="53" t="s">
        <v>26228</v>
      </c>
      <c r="E17479" s="55" t="s">
        <v>26229</v>
      </c>
      <c r="F17479" s="53" t="s">
        <v>83</v>
      </c>
    </row>
    <row r="17480" spans="1:6" x14ac:dyDescent="0.2">
      <c r="A17480" s="202" t="s">
        <v>28175</v>
      </c>
      <c r="B17480" s="203">
        <v>24.87</v>
      </c>
      <c r="D17480" s="53" t="s">
        <v>26230</v>
      </c>
      <c r="E17480" s="55" t="s">
        <v>26229</v>
      </c>
      <c r="F17480" s="53" t="s">
        <v>83</v>
      </c>
    </row>
    <row r="17481" spans="1:6" x14ac:dyDescent="0.2">
      <c r="A17481" s="202" t="s">
        <v>28177</v>
      </c>
      <c r="B17481" s="203">
        <v>24.87</v>
      </c>
      <c r="D17481" s="53" t="s">
        <v>26231</v>
      </c>
      <c r="E17481" s="55" t="s">
        <v>26232</v>
      </c>
      <c r="F17481" s="53" t="s">
        <v>83</v>
      </c>
    </row>
    <row r="17482" spans="1:6" x14ac:dyDescent="0.2">
      <c r="A17482" s="202" t="s">
        <v>28178</v>
      </c>
      <c r="B17482" s="203">
        <v>27.3</v>
      </c>
      <c r="D17482" s="53" t="s">
        <v>26233</v>
      </c>
      <c r="E17482" s="55" t="s">
        <v>26232</v>
      </c>
      <c r="F17482" s="53" t="s">
        <v>83</v>
      </c>
    </row>
    <row r="17483" spans="1:6" x14ac:dyDescent="0.2">
      <c r="A17483" s="202" t="s">
        <v>28180</v>
      </c>
      <c r="B17483" s="203">
        <v>27.3</v>
      </c>
      <c r="D17483" s="53" t="s">
        <v>26234</v>
      </c>
      <c r="E17483" s="55" t="s">
        <v>26235</v>
      </c>
      <c r="F17483" s="53" t="s">
        <v>83</v>
      </c>
    </row>
    <row r="17484" spans="1:6" x14ac:dyDescent="0.2">
      <c r="A17484" s="202" t="s">
        <v>28181</v>
      </c>
      <c r="B17484" s="203">
        <v>770.49</v>
      </c>
      <c r="D17484" s="53" t="s">
        <v>26236</v>
      </c>
      <c r="E17484" s="55" t="s">
        <v>26235</v>
      </c>
      <c r="F17484" s="53" t="s">
        <v>83</v>
      </c>
    </row>
    <row r="17485" spans="1:6" x14ac:dyDescent="0.2">
      <c r="A17485" s="202" t="s">
        <v>28183</v>
      </c>
      <c r="B17485" s="203">
        <v>770.49</v>
      </c>
      <c r="D17485" s="53" t="s">
        <v>26237</v>
      </c>
      <c r="E17485" s="55" t="s">
        <v>26238</v>
      </c>
      <c r="F17485" s="53" t="s">
        <v>83</v>
      </c>
    </row>
    <row r="17486" spans="1:6" x14ac:dyDescent="0.2">
      <c r="A17486" s="202" t="s">
        <v>35769</v>
      </c>
      <c r="B17486" s="203">
        <v>315.23</v>
      </c>
      <c r="D17486" s="53" t="s">
        <v>26239</v>
      </c>
      <c r="E17486" s="55" t="s">
        <v>26238</v>
      </c>
      <c r="F17486" s="53" t="s">
        <v>83</v>
      </c>
    </row>
    <row r="17487" spans="1:6" x14ac:dyDescent="0.2">
      <c r="A17487" s="202" t="s">
        <v>35770</v>
      </c>
      <c r="B17487" s="203">
        <v>315.23</v>
      </c>
      <c r="D17487" s="53" t="s">
        <v>26240</v>
      </c>
      <c r="E17487" s="55" t="s">
        <v>26241</v>
      </c>
      <c r="F17487" s="53" t="s">
        <v>83</v>
      </c>
    </row>
    <row r="17488" spans="1:6" x14ac:dyDescent="0.2">
      <c r="A17488" s="202" t="s">
        <v>28184</v>
      </c>
      <c r="B17488" s="203">
        <v>42.69</v>
      </c>
      <c r="D17488" s="53" t="s">
        <v>26242</v>
      </c>
      <c r="E17488" s="55" t="s">
        <v>26241</v>
      </c>
      <c r="F17488" s="53" t="s">
        <v>83</v>
      </c>
    </row>
    <row r="17489" spans="1:6" x14ac:dyDescent="0.2">
      <c r="A17489" s="202" t="s">
        <v>28186</v>
      </c>
      <c r="B17489" s="203">
        <v>42.69</v>
      </c>
      <c r="D17489" s="53" t="s">
        <v>26243</v>
      </c>
      <c r="E17489" s="55" t="s">
        <v>26244</v>
      </c>
      <c r="F17489" s="53" t="s">
        <v>83</v>
      </c>
    </row>
    <row r="17490" spans="1:6" x14ac:dyDescent="0.2">
      <c r="A17490" s="202" t="s">
        <v>28187</v>
      </c>
      <c r="B17490" s="203">
        <v>595.02</v>
      </c>
      <c r="D17490" s="53" t="s">
        <v>26245</v>
      </c>
      <c r="E17490" s="55" t="s">
        <v>26244</v>
      </c>
      <c r="F17490" s="53" t="s">
        <v>83</v>
      </c>
    </row>
    <row r="17491" spans="1:6" x14ac:dyDescent="0.2">
      <c r="A17491" s="202" t="s">
        <v>28189</v>
      </c>
      <c r="B17491" s="203">
        <v>595.02</v>
      </c>
      <c r="D17491" s="53" t="s">
        <v>26246</v>
      </c>
      <c r="E17491" s="55" t="s">
        <v>26247</v>
      </c>
      <c r="F17491" s="53" t="s">
        <v>83</v>
      </c>
    </row>
    <row r="17492" spans="1:6" x14ac:dyDescent="0.2">
      <c r="A17492" s="202" t="s">
        <v>28190</v>
      </c>
      <c r="B17492" s="203">
        <v>679.81</v>
      </c>
      <c r="D17492" s="53" t="s">
        <v>26248</v>
      </c>
      <c r="E17492" s="55" t="s">
        <v>26247</v>
      </c>
      <c r="F17492" s="53" t="s">
        <v>83</v>
      </c>
    </row>
    <row r="17493" spans="1:6" x14ac:dyDescent="0.2">
      <c r="A17493" s="202" t="s">
        <v>28192</v>
      </c>
      <c r="B17493" s="203">
        <v>679.81</v>
      </c>
      <c r="D17493" s="53" t="s">
        <v>26249</v>
      </c>
      <c r="E17493" s="55" t="s">
        <v>26250</v>
      </c>
      <c r="F17493" s="53" t="s">
        <v>83</v>
      </c>
    </row>
    <row r="17494" spans="1:6" x14ac:dyDescent="0.2">
      <c r="A17494" s="202" t="s">
        <v>28193</v>
      </c>
      <c r="B17494" s="203">
        <v>61.48</v>
      </c>
      <c r="D17494" s="53" t="s">
        <v>26251</v>
      </c>
      <c r="E17494" s="55" t="s">
        <v>26250</v>
      </c>
      <c r="F17494" s="53" t="s">
        <v>83</v>
      </c>
    </row>
    <row r="17495" spans="1:6" x14ac:dyDescent="0.2">
      <c r="A17495" s="202" t="s">
        <v>28195</v>
      </c>
      <c r="B17495" s="203">
        <v>61.48</v>
      </c>
      <c r="D17495" s="53" t="s">
        <v>26252</v>
      </c>
      <c r="E17495" s="55" t="s">
        <v>26253</v>
      </c>
      <c r="F17495" s="53" t="s">
        <v>83</v>
      </c>
    </row>
    <row r="17496" spans="1:6" x14ac:dyDescent="0.2">
      <c r="A17496" s="202" t="s">
        <v>28196</v>
      </c>
      <c r="B17496" s="203">
        <v>79.239999999999995</v>
      </c>
      <c r="D17496" s="53" t="s">
        <v>26254</v>
      </c>
      <c r="E17496" s="55" t="s">
        <v>26253</v>
      </c>
      <c r="F17496" s="53" t="s">
        <v>83</v>
      </c>
    </row>
    <row r="17497" spans="1:6" x14ac:dyDescent="0.2">
      <c r="A17497" s="202" t="s">
        <v>28198</v>
      </c>
      <c r="B17497" s="203">
        <v>79.239999999999995</v>
      </c>
      <c r="D17497" s="53" t="s">
        <v>26255</v>
      </c>
      <c r="E17497" s="55" t="s">
        <v>26256</v>
      </c>
      <c r="F17497" s="53" t="s">
        <v>83</v>
      </c>
    </row>
    <row r="17498" spans="1:6" x14ac:dyDescent="0.2">
      <c r="A17498" s="202" t="s">
        <v>28199</v>
      </c>
      <c r="B17498" s="203">
        <v>337.83</v>
      </c>
      <c r="D17498" s="53" t="s">
        <v>26257</v>
      </c>
      <c r="E17498" s="55" t="s">
        <v>26256</v>
      </c>
      <c r="F17498" s="53" t="s">
        <v>83</v>
      </c>
    </row>
    <row r="17499" spans="1:6" x14ac:dyDescent="0.2">
      <c r="A17499" s="202" t="s">
        <v>28201</v>
      </c>
      <c r="B17499" s="203">
        <v>337.83</v>
      </c>
      <c r="D17499" s="53" t="s">
        <v>26258</v>
      </c>
      <c r="E17499" s="55" t="s">
        <v>26259</v>
      </c>
      <c r="F17499" s="53" t="s">
        <v>83</v>
      </c>
    </row>
    <row r="17500" spans="1:6" x14ac:dyDescent="0.2">
      <c r="A17500" s="202" t="s">
        <v>28202</v>
      </c>
      <c r="B17500" s="203">
        <v>168.62</v>
      </c>
      <c r="D17500" s="53" t="s">
        <v>26260</v>
      </c>
      <c r="E17500" s="55" t="s">
        <v>26259</v>
      </c>
      <c r="F17500" s="53" t="s">
        <v>83</v>
      </c>
    </row>
    <row r="17501" spans="1:6" x14ac:dyDescent="0.2">
      <c r="A17501" s="202" t="s">
        <v>28204</v>
      </c>
      <c r="B17501" s="203">
        <v>168.62</v>
      </c>
      <c r="D17501" s="53" t="s">
        <v>26261</v>
      </c>
      <c r="E17501" s="55" t="s">
        <v>26262</v>
      </c>
      <c r="F17501" s="53" t="s">
        <v>83</v>
      </c>
    </row>
    <row r="17502" spans="1:6" x14ac:dyDescent="0.2">
      <c r="A17502" s="202" t="s">
        <v>28205</v>
      </c>
      <c r="B17502" s="203">
        <v>22.78</v>
      </c>
      <c r="D17502" s="53" t="s">
        <v>26263</v>
      </c>
      <c r="E17502" s="55" t="s">
        <v>26262</v>
      </c>
      <c r="F17502" s="53" t="s">
        <v>83</v>
      </c>
    </row>
    <row r="17503" spans="1:6" x14ac:dyDescent="0.2">
      <c r="A17503" s="202" t="s">
        <v>28207</v>
      </c>
      <c r="B17503" s="203">
        <v>20.98</v>
      </c>
      <c r="D17503" s="53" t="s">
        <v>26264</v>
      </c>
      <c r="E17503" s="55" t="s">
        <v>26265</v>
      </c>
      <c r="F17503" s="53" t="s">
        <v>83</v>
      </c>
    </row>
    <row r="17504" spans="1:6" x14ac:dyDescent="0.2">
      <c r="A17504" s="202" t="s">
        <v>28208</v>
      </c>
      <c r="B17504" s="203">
        <v>22.65</v>
      </c>
      <c r="D17504" s="53" t="s">
        <v>26266</v>
      </c>
      <c r="E17504" s="55" t="s">
        <v>26265</v>
      </c>
      <c r="F17504" s="53" t="s">
        <v>83</v>
      </c>
    </row>
    <row r="17505" spans="1:6" x14ac:dyDescent="0.2">
      <c r="A17505" s="202" t="s">
        <v>28210</v>
      </c>
      <c r="B17505" s="203">
        <v>20.85</v>
      </c>
      <c r="D17505" s="53" t="s">
        <v>26267</v>
      </c>
      <c r="E17505" s="55" t="s">
        <v>26268</v>
      </c>
      <c r="F17505" s="53" t="s">
        <v>83</v>
      </c>
    </row>
    <row r="17506" spans="1:6" x14ac:dyDescent="0.2">
      <c r="A17506" s="202" t="s">
        <v>28211</v>
      </c>
      <c r="B17506" s="203">
        <v>58.8</v>
      </c>
      <c r="D17506" s="53" t="s">
        <v>26269</v>
      </c>
      <c r="E17506" s="55" t="s">
        <v>26268</v>
      </c>
      <c r="F17506" s="53" t="s">
        <v>83</v>
      </c>
    </row>
    <row r="17507" spans="1:6" x14ac:dyDescent="0.2">
      <c r="A17507" s="202" t="s">
        <v>28213</v>
      </c>
      <c r="B17507" s="203">
        <v>55.81</v>
      </c>
      <c r="D17507" s="53" t="s">
        <v>26270</v>
      </c>
      <c r="E17507" s="55" t="s">
        <v>26271</v>
      </c>
      <c r="F17507" s="53" t="s">
        <v>83</v>
      </c>
    </row>
    <row r="17508" spans="1:6" x14ac:dyDescent="0.2">
      <c r="A17508" s="202" t="s">
        <v>28214</v>
      </c>
      <c r="B17508" s="203">
        <v>85.3</v>
      </c>
      <c r="D17508" s="53" t="s">
        <v>26272</v>
      </c>
      <c r="E17508" s="55" t="s">
        <v>26271</v>
      </c>
      <c r="F17508" s="53" t="s">
        <v>83</v>
      </c>
    </row>
    <row r="17509" spans="1:6" x14ac:dyDescent="0.2">
      <c r="A17509" s="202" t="s">
        <v>28216</v>
      </c>
      <c r="B17509" s="203">
        <v>82.31</v>
      </c>
      <c r="D17509" s="53" t="s">
        <v>26273</v>
      </c>
      <c r="E17509" s="55" t="s">
        <v>26274</v>
      </c>
      <c r="F17509" s="53" t="s">
        <v>83</v>
      </c>
    </row>
    <row r="17510" spans="1:6" x14ac:dyDescent="0.2">
      <c r="A17510" s="202" t="s">
        <v>28217</v>
      </c>
      <c r="B17510" s="203">
        <v>126.5</v>
      </c>
      <c r="D17510" s="53" t="s">
        <v>26275</v>
      </c>
      <c r="E17510" s="55" t="s">
        <v>26274</v>
      </c>
      <c r="F17510" s="53" t="s">
        <v>83</v>
      </c>
    </row>
    <row r="17511" spans="1:6" x14ac:dyDescent="0.2">
      <c r="A17511" s="202" t="s">
        <v>28219</v>
      </c>
      <c r="B17511" s="203">
        <v>123.51</v>
      </c>
      <c r="D17511" s="53" t="s">
        <v>26276</v>
      </c>
      <c r="E17511" s="55" t="s">
        <v>26277</v>
      </c>
      <c r="F17511" s="53" t="s">
        <v>83</v>
      </c>
    </row>
    <row r="17512" spans="1:6" x14ac:dyDescent="0.2">
      <c r="A17512" s="202" t="s">
        <v>28220</v>
      </c>
      <c r="B17512" s="203">
        <v>198.21</v>
      </c>
      <c r="D17512" s="53" t="s">
        <v>26278</v>
      </c>
      <c r="E17512" s="55" t="s">
        <v>26277</v>
      </c>
      <c r="F17512" s="53" t="s">
        <v>83</v>
      </c>
    </row>
    <row r="17513" spans="1:6" x14ac:dyDescent="0.2">
      <c r="A17513" s="202" t="s">
        <v>28222</v>
      </c>
      <c r="B17513" s="203">
        <v>194.61</v>
      </c>
      <c r="D17513" s="53" t="s">
        <v>26279</v>
      </c>
      <c r="E17513" s="55" t="s">
        <v>26280</v>
      </c>
      <c r="F17513" s="53" t="s">
        <v>83</v>
      </c>
    </row>
    <row r="17514" spans="1:6" x14ac:dyDescent="0.2">
      <c r="A17514" s="202" t="s">
        <v>28223</v>
      </c>
      <c r="B17514" s="203">
        <v>262.83</v>
      </c>
      <c r="D17514" s="53" t="s">
        <v>26281</v>
      </c>
      <c r="E17514" s="55" t="s">
        <v>26280</v>
      </c>
      <c r="F17514" s="53" t="s">
        <v>83</v>
      </c>
    </row>
    <row r="17515" spans="1:6" x14ac:dyDescent="0.2">
      <c r="A17515" s="202" t="s">
        <v>28225</v>
      </c>
      <c r="B17515" s="203">
        <v>259.23</v>
      </c>
      <c r="D17515" s="53" t="s">
        <v>26282</v>
      </c>
      <c r="E17515" s="55" t="s">
        <v>26283</v>
      </c>
      <c r="F17515" s="53" t="s">
        <v>83</v>
      </c>
    </row>
    <row r="17516" spans="1:6" x14ac:dyDescent="0.2">
      <c r="A17516" s="202" t="s">
        <v>28226</v>
      </c>
      <c r="B17516" s="203">
        <v>26.95</v>
      </c>
      <c r="D17516" s="53" t="s">
        <v>26284</v>
      </c>
      <c r="E17516" s="55" t="s">
        <v>26283</v>
      </c>
      <c r="F17516" s="53" t="s">
        <v>83</v>
      </c>
    </row>
    <row r="17517" spans="1:6" x14ac:dyDescent="0.2">
      <c r="A17517" s="202" t="s">
        <v>28228</v>
      </c>
      <c r="B17517" s="203">
        <v>26.95</v>
      </c>
      <c r="D17517" s="53" t="s">
        <v>26285</v>
      </c>
      <c r="E17517" s="55" t="s">
        <v>26286</v>
      </c>
      <c r="F17517" s="53" t="s">
        <v>83</v>
      </c>
    </row>
    <row r="17518" spans="1:6" x14ac:dyDescent="0.2">
      <c r="A17518" s="202" t="s">
        <v>28229</v>
      </c>
      <c r="B17518" s="203">
        <v>22.81</v>
      </c>
      <c r="D17518" s="53" t="s">
        <v>26287</v>
      </c>
      <c r="E17518" s="55" t="s">
        <v>26286</v>
      </c>
      <c r="F17518" s="53" t="s">
        <v>83</v>
      </c>
    </row>
    <row r="17519" spans="1:6" x14ac:dyDescent="0.2">
      <c r="A17519" s="202" t="s">
        <v>28231</v>
      </c>
      <c r="B17519" s="203">
        <v>22.81</v>
      </c>
      <c r="D17519" s="53" t="s">
        <v>26288</v>
      </c>
      <c r="E17519" s="55" t="s">
        <v>26289</v>
      </c>
      <c r="F17519" s="53" t="s">
        <v>83</v>
      </c>
    </row>
    <row r="17520" spans="1:6" x14ac:dyDescent="0.2">
      <c r="A17520" s="202" t="s">
        <v>28232</v>
      </c>
      <c r="B17520" s="203">
        <v>16.93</v>
      </c>
      <c r="D17520" s="53" t="s">
        <v>26290</v>
      </c>
      <c r="E17520" s="55" t="s">
        <v>26289</v>
      </c>
      <c r="F17520" s="53" t="s">
        <v>83</v>
      </c>
    </row>
    <row r="17521" spans="1:6" x14ac:dyDescent="0.2">
      <c r="A17521" s="202" t="s">
        <v>28234</v>
      </c>
      <c r="B17521" s="203">
        <v>16.93</v>
      </c>
      <c r="D17521" s="53" t="s">
        <v>26291</v>
      </c>
      <c r="E17521" s="55" t="s">
        <v>26292</v>
      </c>
      <c r="F17521" s="53" t="s">
        <v>83</v>
      </c>
    </row>
    <row r="17522" spans="1:6" x14ac:dyDescent="0.2">
      <c r="A17522" s="202" t="s">
        <v>28235</v>
      </c>
      <c r="B17522" s="203">
        <v>68.900000000000006</v>
      </c>
      <c r="D17522" s="53" t="s">
        <v>26293</v>
      </c>
      <c r="E17522" s="55" t="s">
        <v>26292</v>
      </c>
      <c r="F17522" s="53" t="s">
        <v>83</v>
      </c>
    </row>
    <row r="17523" spans="1:6" x14ac:dyDescent="0.2">
      <c r="A17523" s="202" t="s">
        <v>28237</v>
      </c>
      <c r="B17523" s="203">
        <v>68.900000000000006</v>
      </c>
      <c r="D17523" s="53" t="s">
        <v>26294</v>
      </c>
      <c r="E17523" s="55" t="s">
        <v>26295</v>
      </c>
      <c r="F17523" s="53" t="s">
        <v>83</v>
      </c>
    </row>
    <row r="17524" spans="1:6" x14ac:dyDescent="0.2">
      <c r="A17524" s="202" t="s">
        <v>28238</v>
      </c>
      <c r="B17524" s="203">
        <v>24.19</v>
      </c>
      <c r="D17524" s="53" t="s">
        <v>26296</v>
      </c>
      <c r="E17524" s="55" t="s">
        <v>26295</v>
      </c>
      <c r="F17524" s="53" t="s">
        <v>83</v>
      </c>
    </row>
    <row r="17525" spans="1:6" x14ac:dyDescent="0.2">
      <c r="A17525" s="202" t="s">
        <v>28240</v>
      </c>
      <c r="B17525" s="203">
        <v>24.19</v>
      </c>
      <c r="D17525" s="53" t="s">
        <v>26297</v>
      </c>
      <c r="E17525" s="55" t="s">
        <v>26298</v>
      </c>
      <c r="F17525" s="53" t="s">
        <v>83</v>
      </c>
    </row>
    <row r="17526" spans="1:6" x14ac:dyDescent="0.2">
      <c r="A17526" s="202" t="s">
        <v>28241</v>
      </c>
      <c r="B17526" s="203">
        <v>69.94</v>
      </c>
      <c r="D17526" s="53" t="s">
        <v>26299</v>
      </c>
      <c r="E17526" s="55" t="s">
        <v>26298</v>
      </c>
      <c r="F17526" s="53" t="s">
        <v>83</v>
      </c>
    </row>
    <row r="17527" spans="1:6" x14ac:dyDescent="0.2">
      <c r="A17527" s="202" t="s">
        <v>28243</v>
      </c>
      <c r="B17527" s="203">
        <v>69.94</v>
      </c>
      <c r="D17527" s="53" t="s">
        <v>26300</v>
      </c>
      <c r="E17527" s="55" t="s">
        <v>26301</v>
      </c>
      <c r="F17527" s="53" t="s">
        <v>83</v>
      </c>
    </row>
    <row r="17528" spans="1:6" x14ac:dyDescent="0.2">
      <c r="A17528" s="202" t="s">
        <v>28244</v>
      </c>
      <c r="B17528" s="203">
        <v>4.78</v>
      </c>
      <c r="D17528" s="53" t="s">
        <v>26302</v>
      </c>
      <c r="E17528" s="55" t="s">
        <v>26301</v>
      </c>
      <c r="F17528" s="53" t="s">
        <v>83</v>
      </c>
    </row>
    <row r="17529" spans="1:6" x14ac:dyDescent="0.2">
      <c r="A17529" s="202" t="s">
        <v>28246</v>
      </c>
      <c r="B17529" s="203">
        <v>4.78</v>
      </c>
      <c r="D17529" s="53" t="s">
        <v>26303</v>
      </c>
      <c r="E17529" s="55" t="s">
        <v>26304</v>
      </c>
      <c r="F17529" s="53" t="s">
        <v>83</v>
      </c>
    </row>
    <row r="17530" spans="1:6" x14ac:dyDescent="0.2">
      <c r="A17530" s="202" t="s">
        <v>28247</v>
      </c>
      <c r="B17530" s="203">
        <v>0.84</v>
      </c>
      <c r="D17530" s="53" t="s">
        <v>26305</v>
      </c>
      <c r="E17530" s="55" t="s">
        <v>26304</v>
      </c>
      <c r="F17530" s="53" t="s">
        <v>83</v>
      </c>
    </row>
    <row r="17531" spans="1:6" x14ac:dyDescent="0.2">
      <c r="A17531" s="202" t="s">
        <v>28249</v>
      </c>
      <c r="B17531" s="203">
        <v>0.84</v>
      </c>
      <c r="D17531" s="53" t="s">
        <v>26306</v>
      </c>
      <c r="E17531" s="55" t="s">
        <v>26307</v>
      </c>
      <c r="F17531" s="53" t="s">
        <v>83</v>
      </c>
    </row>
    <row r="17532" spans="1:6" x14ac:dyDescent="0.2">
      <c r="A17532" s="202" t="s">
        <v>28250</v>
      </c>
      <c r="B17532" s="203">
        <v>92.15</v>
      </c>
      <c r="D17532" s="53" t="s">
        <v>26308</v>
      </c>
      <c r="E17532" s="55" t="s">
        <v>26307</v>
      </c>
      <c r="F17532" s="53" t="s">
        <v>83</v>
      </c>
    </row>
    <row r="17533" spans="1:6" x14ac:dyDescent="0.2">
      <c r="A17533" s="202" t="s">
        <v>28252</v>
      </c>
      <c r="B17533" s="203">
        <v>92.15</v>
      </c>
      <c r="D17533" s="53" t="s">
        <v>26309</v>
      </c>
      <c r="E17533" s="55" t="s">
        <v>26310</v>
      </c>
      <c r="F17533" s="53" t="s">
        <v>83</v>
      </c>
    </row>
    <row r="17534" spans="1:6" x14ac:dyDescent="0.2">
      <c r="A17534" s="202" t="s">
        <v>28253</v>
      </c>
      <c r="B17534" s="203">
        <v>87.76</v>
      </c>
      <c r="D17534" s="53" t="s">
        <v>26311</v>
      </c>
      <c r="E17534" s="55" t="s">
        <v>26310</v>
      </c>
      <c r="F17534" s="53" t="s">
        <v>83</v>
      </c>
    </row>
    <row r="17535" spans="1:6" x14ac:dyDescent="0.2">
      <c r="A17535" s="202" t="s">
        <v>28255</v>
      </c>
      <c r="B17535" s="203">
        <v>87.76</v>
      </c>
      <c r="D17535" s="53" t="s">
        <v>26312</v>
      </c>
      <c r="E17535" s="55" t="s">
        <v>26313</v>
      </c>
      <c r="F17535" s="53" t="s">
        <v>83</v>
      </c>
    </row>
    <row r="17536" spans="1:6" x14ac:dyDescent="0.2">
      <c r="A17536" s="202" t="s">
        <v>28256</v>
      </c>
      <c r="B17536" s="203">
        <v>74.83</v>
      </c>
      <c r="D17536" s="53" t="s">
        <v>26314</v>
      </c>
      <c r="E17536" s="55" t="s">
        <v>26313</v>
      </c>
      <c r="F17536" s="53" t="s">
        <v>83</v>
      </c>
    </row>
    <row r="17537" spans="1:6" x14ac:dyDescent="0.2">
      <c r="A17537" s="202" t="s">
        <v>28258</v>
      </c>
      <c r="B17537" s="203">
        <v>74.83</v>
      </c>
      <c r="D17537" s="53" t="s">
        <v>26315</v>
      </c>
      <c r="E17537" s="55" t="s">
        <v>26316</v>
      </c>
      <c r="F17537" s="53" t="s">
        <v>83</v>
      </c>
    </row>
    <row r="17538" spans="1:6" x14ac:dyDescent="0.2">
      <c r="A17538" s="202" t="s">
        <v>28259</v>
      </c>
      <c r="B17538" s="203">
        <v>102.58</v>
      </c>
      <c r="D17538" s="53" t="s">
        <v>26317</v>
      </c>
      <c r="E17538" s="55" t="s">
        <v>26316</v>
      </c>
      <c r="F17538" s="53" t="s">
        <v>83</v>
      </c>
    </row>
    <row r="17539" spans="1:6" x14ac:dyDescent="0.2">
      <c r="A17539" s="202" t="s">
        <v>28261</v>
      </c>
      <c r="B17539" s="203">
        <v>102.58</v>
      </c>
      <c r="D17539" s="53" t="s">
        <v>26318</v>
      </c>
      <c r="E17539" s="55" t="s">
        <v>26319</v>
      </c>
      <c r="F17539" s="53" t="s">
        <v>83</v>
      </c>
    </row>
    <row r="17540" spans="1:6" x14ac:dyDescent="0.2">
      <c r="A17540" s="202" t="s">
        <v>28262</v>
      </c>
      <c r="B17540" s="203">
        <v>10.98</v>
      </c>
      <c r="D17540" s="53" t="s">
        <v>26320</v>
      </c>
      <c r="E17540" s="55" t="s">
        <v>26319</v>
      </c>
      <c r="F17540" s="53" t="s">
        <v>83</v>
      </c>
    </row>
    <row r="17541" spans="1:6" x14ac:dyDescent="0.2">
      <c r="A17541" s="202" t="s">
        <v>28264</v>
      </c>
      <c r="B17541" s="203">
        <v>10.98</v>
      </c>
      <c r="D17541" s="53" t="s">
        <v>26321</v>
      </c>
      <c r="E17541" s="55" t="s">
        <v>26322</v>
      </c>
      <c r="F17541" s="53" t="s">
        <v>83</v>
      </c>
    </row>
    <row r="17542" spans="1:6" x14ac:dyDescent="0.2">
      <c r="A17542" s="202" t="s">
        <v>28265</v>
      </c>
      <c r="B17542" s="203">
        <v>14.58</v>
      </c>
      <c r="D17542" s="53" t="s">
        <v>26323</v>
      </c>
      <c r="E17542" s="55" t="s">
        <v>26322</v>
      </c>
      <c r="F17542" s="53" t="s">
        <v>83</v>
      </c>
    </row>
    <row r="17543" spans="1:6" x14ac:dyDescent="0.2">
      <c r="A17543" s="202" t="s">
        <v>28267</v>
      </c>
      <c r="B17543" s="203">
        <v>14.58</v>
      </c>
      <c r="D17543" s="53" t="s">
        <v>26324</v>
      </c>
      <c r="E17543" s="55" t="s">
        <v>26325</v>
      </c>
      <c r="F17543" s="53" t="s">
        <v>83</v>
      </c>
    </row>
    <row r="17544" spans="1:6" x14ac:dyDescent="0.2">
      <c r="A17544" s="202" t="s">
        <v>35771</v>
      </c>
      <c r="B17544" s="203">
        <v>21.58</v>
      </c>
      <c r="D17544" s="53" t="s">
        <v>26326</v>
      </c>
      <c r="E17544" s="55" t="s">
        <v>26325</v>
      </c>
      <c r="F17544" s="53" t="s">
        <v>83</v>
      </c>
    </row>
    <row r="17545" spans="1:6" x14ac:dyDescent="0.2">
      <c r="A17545" s="202" t="s">
        <v>35772</v>
      </c>
      <c r="B17545" s="203">
        <v>21.58</v>
      </c>
      <c r="D17545" s="53" t="s">
        <v>26327</v>
      </c>
      <c r="E17545" s="55" t="s">
        <v>26328</v>
      </c>
      <c r="F17545" s="53" t="s">
        <v>83</v>
      </c>
    </row>
    <row r="17546" spans="1:6" x14ac:dyDescent="0.2">
      <c r="A17546" s="202" t="s">
        <v>28268</v>
      </c>
      <c r="B17546" s="203">
        <v>7.11</v>
      </c>
      <c r="D17546" s="53" t="s">
        <v>26329</v>
      </c>
      <c r="E17546" s="55" t="s">
        <v>26328</v>
      </c>
      <c r="F17546" s="53" t="s">
        <v>83</v>
      </c>
    </row>
    <row r="17547" spans="1:6" x14ac:dyDescent="0.2">
      <c r="A17547" s="202" t="s">
        <v>28270</v>
      </c>
      <c r="B17547" s="203">
        <v>7.11</v>
      </c>
      <c r="D17547" s="53" t="s">
        <v>26330</v>
      </c>
      <c r="E17547" s="55" t="s">
        <v>26331</v>
      </c>
      <c r="F17547" s="53" t="s">
        <v>83</v>
      </c>
    </row>
    <row r="17548" spans="1:6" x14ac:dyDescent="0.2">
      <c r="A17548" s="202" t="s">
        <v>28271</v>
      </c>
      <c r="B17548" s="203">
        <v>22.61</v>
      </c>
      <c r="D17548" s="53" t="s">
        <v>26332</v>
      </c>
      <c r="E17548" s="55" t="s">
        <v>26331</v>
      </c>
      <c r="F17548" s="53" t="s">
        <v>83</v>
      </c>
    </row>
    <row r="17549" spans="1:6" x14ac:dyDescent="0.2">
      <c r="A17549" s="202" t="s">
        <v>28273</v>
      </c>
      <c r="B17549" s="203">
        <v>22.61</v>
      </c>
      <c r="D17549" s="53" t="s">
        <v>26333</v>
      </c>
      <c r="E17549" s="55" t="s">
        <v>26334</v>
      </c>
      <c r="F17549" s="53" t="s">
        <v>83</v>
      </c>
    </row>
    <row r="17550" spans="1:6" x14ac:dyDescent="0.2">
      <c r="A17550" s="202" t="s">
        <v>28274</v>
      </c>
      <c r="B17550" s="203">
        <v>14.32</v>
      </c>
      <c r="D17550" s="53" t="s">
        <v>26335</v>
      </c>
      <c r="E17550" s="55" t="s">
        <v>26334</v>
      </c>
      <c r="F17550" s="53" t="s">
        <v>83</v>
      </c>
    </row>
    <row r="17551" spans="1:6" x14ac:dyDescent="0.2">
      <c r="A17551" s="202" t="s">
        <v>28276</v>
      </c>
      <c r="B17551" s="203">
        <v>14.32</v>
      </c>
      <c r="D17551" s="53" t="s">
        <v>26336</v>
      </c>
      <c r="E17551" s="55" t="s">
        <v>26337</v>
      </c>
      <c r="F17551" s="53" t="s">
        <v>83</v>
      </c>
    </row>
    <row r="17552" spans="1:6" x14ac:dyDescent="0.2">
      <c r="A17552" s="202" t="s">
        <v>28277</v>
      </c>
      <c r="B17552" s="203">
        <v>4.1100000000000003</v>
      </c>
      <c r="D17552" s="53" t="s">
        <v>26338</v>
      </c>
      <c r="E17552" s="55" t="s">
        <v>26337</v>
      </c>
      <c r="F17552" s="53" t="s">
        <v>83</v>
      </c>
    </row>
    <row r="17553" spans="1:6" x14ac:dyDescent="0.2">
      <c r="A17553" s="202" t="s">
        <v>28279</v>
      </c>
      <c r="B17553" s="203">
        <v>4.1100000000000003</v>
      </c>
      <c r="D17553" s="53" t="s">
        <v>26339</v>
      </c>
      <c r="E17553" s="55" t="s">
        <v>26340</v>
      </c>
      <c r="F17553" s="53" t="s">
        <v>83</v>
      </c>
    </row>
    <row r="17554" spans="1:6" x14ac:dyDescent="0.2">
      <c r="A17554" s="202" t="s">
        <v>28280</v>
      </c>
      <c r="B17554" s="203">
        <v>3.96</v>
      </c>
      <c r="D17554" s="53" t="s">
        <v>26341</v>
      </c>
      <c r="E17554" s="55" t="s">
        <v>26340</v>
      </c>
      <c r="F17554" s="53" t="s">
        <v>83</v>
      </c>
    </row>
    <row r="17555" spans="1:6" x14ac:dyDescent="0.2">
      <c r="A17555" s="202" t="s">
        <v>28282</v>
      </c>
      <c r="B17555" s="203">
        <v>3.96</v>
      </c>
      <c r="D17555" s="53" t="s">
        <v>26342</v>
      </c>
      <c r="E17555" s="55" t="s">
        <v>26343</v>
      </c>
      <c r="F17555" s="53" t="s">
        <v>201</v>
      </c>
    </row>
    <row r="17556" spans="1:6" x14ac:dyDescent="0.2">
      <c r="A17556" s="202" t="s">
        <v>28283</v>
      </c>
      <c r="B17556" s="203">
        <v>19.32</v>
      </c>
      <c r="D17556" s="53" t="s">
        <v>26344</v>
      </c>
      <c r="E17556" s="55" t="s">
        <v>26343</v>
      </c>
      <c r="F17556" s="53" t="s">
        <v>201</v>
      </c>
    </row>
    <row r="17557" spans="1:6" x14ac:dyDescent="0.2">
      <c r="A17557" s="202" t="s">
        <v>28285</v>
      </c>
      <c r="B17557" s="203">
        <v>19.32</v>
      </c>
      <c r="D17557" s="53" t="s">
        <v>26345</v>
      </c>
      <c r="E17557" s="55" t="s">
        <v>26346</v>
      </c>
      <c r="F17557" s="53" t="s">
        <v>201</v>
      </c>
    </row>
    <row r="17558" spans="1:6" x14ac:dyDescent="0.2">
      <c r="A17558" s="202" t="s">
        <v>28286</v>
      </c>
      <c r="B17558" s="203">
        <v>9.5500000000000007</v>
      </c>
      <c r="D17558" s="53" t="s">
        <v>26347</v>
      </c>
      <c r="E17558" s="55" t="s">
        <v>26346</v>
      </c>
      <c r="F17558" s="53" t="s">
        <v>201</v>
      </c>
    </row>
    <row r="17559" spans="1:6" x14ac:dyDescent="0.2">
      <c r="A17559" s="202" t="s">
        <v>28288</v>
      </c>
      <c r="B17559" s="203">
        <v>9.5500000000000007</v>
      </c>
      <c r="D17559" s="53" t="s">
        <v>26348</v>
      </c>
      <c r="E17559" s="55" t="s">
        <v>26349</v>
      </c>
      <c r="F17559" s="53" t="s">
        <v>201</v>
      </c>
    </row>
    <row r="17560" spans="1:6" x14ac:dyDescent="0.2">
      <c r="A17560" s="202" t="s">
        <v>28289</v>
      </c>
      <c r="B17560" s="203">
        <v>1.81</v>
      </c>
      <c r="D17560" s="53" t="s">
        <v>26350</v>
      </c>
      <c r="E17560" s="55" t="s">
        <v>26349</v>
      </c>
      <c r="F17560" s="53" t="s">
        <v>201</v>
      </c>
    </row>
    <row r="17561" spans="1:6" x14ac:dyDescent="0.2">
      <c r="A17561" s="202" t="s">
        <v>28291</v>
      </c>
      <c r="B17561" s="203">
        <v>1.81</v>
      </c>
      <c r="D17561" s="53" t="s">
        <v>26351</v>
      </c>
      <c r="E17561" s="55" t="s">
        <v>26352</v>
      </c>
      <c r="F17561" s="53" t="s">
        <v>201</v>
      </c>
    </row>
    <row r="17562" spans="1:6" x14ac:dyDescent="0.2">
      <c r="A17562" s="202" t="s">
        <v>28292</v>
      </c>
      <c r="B17562" s="203">
        <v>227.83</v>
      </c>
      <c r="D17562" s="53" t="s">
        <v>26353</v>
      </c>
      <c r="E17562" s="55" t="s">
        <v>26352</v>
      </c>
      <c r="F17562" s="53" t="s">
        <v>201</v>
      </c>
    </row>
    <row r="17563" spans="1:6" x14ac:dyDescent="0.2">
      <c r="A17563" s="202" t="s">
        <v>28294</v>
      </c>
      <c r="B17563" s="203">
        <v>227.83</v>
      </c>
      <c r="D17563" s="53" t="s">
        <v>26354</v>
      </c>
      <c r="E17563" s="55" t="s">
        <v>26355</v>
      </c>
      <c r="F17563" s="53" t="s">
        <v>201</v>
      </c>
    </row>
    <row r="17564" spans="1:6" x14ac:dyDescent="0.2">
      <c r="A17564" s="202" t="s">
        <v>28295</v>
      </c>
      <c r="B17564" s="203">
        <v>308.69</v>
      </c>
      <c r="D17564" s="53" t="s">
        <v>26356</v>
      </c>
      <c r="E17564" s="55" t="s">
        <v>26355</v>
      </c>
      <c r="F17564" s="53" t="s">
        <v>201</v>
      </c>
    </row>
    <row r="17565" spans="1:6" x14ac:dyDescent="0.2">
      <c r="A17565" s="202" t="s">
        <v>28297</v>
      </c>
      <c r="B17565" s="203">
        <v>308.69</v>
      </c>
      <c r="D17565" s="53" t="s">
        <v>26357</v>
      </c>
      <c r="E17565" s="55" t="s">
        <v>26358</v>
      </c>
      <c r="F17565" s="53" t="s">
        <v>201</v>
      </c>
    </row>
    <row r="17566" spans="1:6" x14ac:dyDescent="0.2">
      <c r="A17566" s="202" t="s">
        <v>28298</v>
      </c>
      <c r="B17566" s="203">
        <v>45.53</v>
      </c>
      <c r="D17566" s="53" t="s">
        <v>26359</v>
      </c>
      <c r="E17566" s="55" t="s">
        <v>26358</v>
      </c>
      <c r="F17566" s="53" t="s">
        <v>201</v>
      </c>
    </row>
    <row r="17567" spans="1:6" x14ac:dyDescent="0.2">
      <c r="A17567" s="202" t="s">
        <v>28300</v>
      </c>
      <c r="B17567" s="203">
        <v>45.53</v>
      </c>
      <c r="D17567" s="53" t="s">
        <v>26360</v>
      </c>
      <c r="E17567" s="55" t="s">
        <v>26361</v>
      </c>
      <c r="F17567" s="53" t="s">
        <v>201</v>
      </c>
    </row>
    <row r="17568" spans="1:6" x14ac:dyDescent="0.2">
      <c r="A17568" s="202" t="s">
        <v>28301</v>
      </c>
      <c r="B17568" s="203">
        <v>36.15</v>
      </c>
      <c r="D17568" s="53" t="s">
        <v>26362</v>
      </c>
      <c r="E17568" s="55" t="s">
        <v>26361</v>
      </c>
      <c r="F17568" s="53" t="s">
        <v>201</v>
      </c>
    </row>
    <row r="17569" spans="1:6" x14ac:dyDescent="0.2">
      <c r="A17569" s="202" t="s">
        <v>28303</v>
      </c>
      <c r="B17569" s="203">
        <v>36.15</v>
      </c>
      <c r="D17569" s="53" t="s">
        <v>26363</v>
      </c>
      <c r="E17569" s="55" t="s">
        <v>26364</v>
      </c>
      <c r="F17569" s="53" t="s">
        <v>201</v>
      </c>
    </row>
    <row r="17570" spans="1:6" x14ac:dyDescent="0.2">
      <c r="A17570" s="202" t="s">
        <v>28304</v>
      </c>
      <c r="B17570" s="203">
        <v>412.89</v>
      </c>
      <c r="D17570" s="53" t="s">
        <v>26365</v>
      </c>
      <c r="E17570" s="55" t="s">
        <v>26364</v>
      </c>
      <c r="F17570" s="53" t="s">
        <v>201</v>
      </c>
    </row>
    <row r="17571" spans="1:6" x14ac:dyDescent="0.2">
      <c r="A17571" s="202" t="s">
        <v>28306</v>
      </c>
      <c r="B17571" s="203">
        <v>409.9</v>
      </c>
      <c r="D17571" s="53" t="s">
        <v>26366</v>
      </c>
      <c r="E17571" s="55" t="s">
        <v>26367</v>
      </c>
      <c r="F17571" s="53" t="s">
        <v>201</v>
      </c>
    </row>
    <row r="17572" spans="1:6" x14ac:dyDescent="0.2">
      <c r="A17572" s="202" t="s">
        <v>28307</v>
      </c>
      <c r="B17572" s="203">
        <v>9.49</v>
      </c>
      <c r="D17572" s="53" t="s">
        <v>26368</v>
      </c>
      <c r="E17572" s="55" t="s">
        <v>26367</v>
      </c>
      <c r="F17572" s="53" t="s">
        <v>201</v>
      </c>
    </row>
    <row r="17573" spans="1:6" x14ac:dyDescent="0.2">
      <c r="A17573" s="202" t="s">
        <v>28309</v>
      </c>
      <c r="B17573" s="203">
        <v>9.49</v>
      </c>
      <c r="D17573" s="53" t="s">
        <v>26369</v>
      </c>
      <c r="E17573" s="55" t="s">
        <v>26370</v>
      </c>
      <c r="F17573" s="53" t="s">
        <v>201</v>
      </c>
    </row>
    <row r="17574" spans="1:6" x14ac:dyDescent="0.2">
      <c r="A17574" s="202" t="s">
        <v>28310</v>
      </c>
      <c r="B17574" s="203">
        <v>17.03</v>
      </c>
      <c r="D17574" s="53" t="s">
        <v>26371</v>
      </c>
      <c r="E17574" s="55" t="s">
        <v>26370</v>
      </c>
      <c r="F17574" s="53" t="s">
        <v>201</v>
      </c>
    </row>
    <row r="17575" spans="1:6" x14ac:dyDescent="0.2">
      <c r="A17575" s="202" t="s">
        <v>28312</v>
      </c>
      <c r="B17575" s="203">
        <v>17.03</v>
      </c>
      <c r="D17575" s="53" t="s">
        <v>26372</v>
      </c>
      <c r="E17575" s="55" t="s">
        <v>26373</v>
      </c>
      <c r="F17575" s="53" t="s">
        <v>201</v>
      </c>
    </row>
    <row r="17576" spans="1:6" x14ac:dyDescent="0.2">
      <c r="A17576" s="202" t="s">
        <v>28313</v>
      </c>
      <c r="B17576" s="203">
        <v>432.33</v>
      </c>
      <c r="D17576" s="53" t="s">
        <v>26374</v>
      </c>
      <c r="E17576" s="55" t="s">
        <v>26373</v>
      </c>
      <c r="F17576" s="53" t="s">
        <v>201</v>
      </c>
    </row>
    <row r="17577" spans="1:6" x14ac:dyDescent="0.2">
      <c r="A17577" s="202" t="s">
        <v>28315</v>
      </c>
      <c r="B17577" s="203">
        <v>432.33</v>
      </c>
      <c r="D17577" s="53" t="s">
        <v>26375</v>
      </c>
      <c r="E17577" s="55" t="s">
        <v>26376</v>
      </c>
      <c r="F17577" s="53" t="s">
        <v>201</v>
      </c>
    </row>
    <row r="17578" spans="1:6" x14ac:dyDescent="0.2">
      <c r="A17578" s="202" t="s">
        <v>28316</v>
      </c>
      <c r="B17578" s="203">
        <v>4880</v>
      </c>
      <c r="D17578" s="53" t="s">
        <v>26377</v>
      </c>
      <c r="E17578" s="55" t="s">
        <v>26376</v>
      </c>
      <c r="F17578" s="53" t="s">
        <v>201</v>
      </c>
    </row>
    <row r="17579" spans="1:6" x14ac:dyDescent="0.2">
      <c r="A17579" s="202" t="s">
        <v>28318</v>
      </c>
      <c r="B17579" s="203">
        <v>4880</v>
      </c>
      <c r="D17579" s="53" t="s">
        <v>26378</v>
      </c>
      <c r="E17579" s="55" t="s">
        <v>26379</v>
      </c>
      <c r="F17579" s="53" t="s">
        <v>201</v>
      </c>
    </row>
    <row r="17580" spans="1:6" x14ac:dyDescent="0.2">
      <c r="A17580" s="202" t="s">
        <v>28319</v>
      </c>
      <c r="B17580" s="203">
        <v>4880</v>
      </c>
      <c r="D17580" s="53" t="s">
        <v>26380</v>
      </c>
      <c r="E17580" s="55" t="s">
        <v>26379</v>
      </c>
      <c r="F17580" s="53" t="s">
        <v>201</v>
      </c>
    </row>
    <row r="17581" spans="1:6" x14ac:dyDescent="0.2">
      <c r="A17581" s="202" t="s">
        <v>28321</v>
      </c>
      <c r="B17581" s="203">
        <v>4880</v>
      </c>
      <c r="D17581" s="53" t="s">
        <v>26381</v>
      </c>
      <c r="E17581" s="55" t="s">
        <v>26382</v>
      </c>
      <c r="F17581" s="53" t="s">
        <v>83</v>
      </c>
    </row>
    <row r="17582" spans="1:6" x14ac:dyDescent="0.2">
      <c r="A17582" s="202" t="s">
        <v>28322</v>
      </c>
      <c r="B17582" s="203">
        <v>6034</v>
      </c>
      <c r="D17582" s="53" t="s">
        <v>26383</v>
      </c>
      <c r="E17582" s="55" t="s">
        <v>26382</v>
      </c>
      <c r="F17582" s="53" t="s">
        <v>83</v>
      </c>
    </row>
    <row r="17583" spans="1:6" x14ac:dyDescent="0.2">
      <c r="A17583" s="202" t="s">
        <v>28324</v>
      </c>
      <c r="B17583" s="203">
        <v>6034</v>
      </c>
      <c r="D17583" s="53" t="s">
        <v>26384</v>
      </c>
      <c r="E17583" s="55" t="s">
        <v>26385</v>
      </c>
      <c r="F17583" s="53" t="s">
        <v>83</v>
      </c>
    </row>
    <row r="17584" spans="1:6" x14ac:dyDescent="0.2">
      <c r="A17584" s="202" t="s">
        <v>28325</v>
      </c>
      <c r="B17584" s="203">
        <v>6034</v>
      </c>
      <c r="D17584" s="53" t="s">
        <v>26386</v>
      </c>
      <c r="E17584" s="55" t="s">
        <v>26385</v>
      </c>
      <c r="F17584" s="53" t="s">
        <v>83</v>
      </c>
    </row>
    <row r="17585" spans="1:6" x14ac:dyDescent="0.2">
      <c r="A17585" s="202" t="s">
        <v>28327</v>
      </c>
      <c r="B17585" s="203">
        <v>6034</v>
      </c>
      <c r="D17585" s="53" t="s">
        <v>26387</v>
      </c>
      <c r="E17585" s="55" t="s">
        <v>26388</v>
      </c>
      <c r="F17585" s="53" t="s">
        <v>83</v>
      </c>
    </row>
    <row r="17586" spans="1:6" x14ac:dyDescent="0.2">
      <c r="A17586" s="202" t="s">
        <v>28328</v>
      </c>
      <c r="B17586" s="203">
        <v>6795</v>
      </c>
      <c r="D17586" s="53" t="s">
        <v>26389</v>
      </c>
      <c r="E17586" s="55" t="s">
        <v>26388</v>
      </c>
      <c r="F17586" s="53" t="s">
        <v>83</v>
      </c>
    </row>
    <row r="17587" spans="1:6" x14ac:dyDescent="0.2">
      <c r="A17587" s="202" t="s">
        <v>28330</v>
      </c>
      <c r="B17587" s="203">
        <v>6795</v>
      </c>
      <c r="D17587" s="53" t="s">
        <v>26390</v>
      </c>
      <c r="E17587" s="55" t="s">
        <v>26391</v>
      </c>
      <c r="F17587" s="53" t="s">
        <v>83</v>
      </c>
    </row>
    <row r="17588" spans="1:6" x14ac:dyDescent="0.2">
      <c r="A17588" s="202" t="s">
        <v>28331</v>
      </c>
      <c r="B17588" s="203">
        <v>6795</v>
      </c>
      <c r="D17588" s="53" t="s">
        <v>26392</v>
      </c>
      <c r="E17588" s="55" t="s">
        <v>26391</v>
      </c>
      <c r="F17588" s="53" t="s">
        <v>83</v>
      </c>
    </row>
    <row r="17589" spans="1:6" x14ac:dyDescent="0.2">
      <c r="A17589" s="202" t="s">
        <v>28333</v>
      </c>
      <c r="B17589" s="203">
        <v>6795</v>
      </c>
      <c r="D17589" s="53" t="s">
        <v>26393</v>
      </c>
      <c r="E17589" s="55" t="s">
        <v>26394</v>
      </c>
      <c r="F17589" s="53" t="s">
        <v>83</v>
      </c>
    </row>
    <row r="17590" spans="1:6" x14ac:dyDescent="0.2">
      <c r="A17590" s="202" t="s">
        <v>28334</v>
      </c>
      <c r="B17590" s="203">
        <v>7502</v>
      </c>
      <c r="D17590" s="53" t="s">
        <v>26395</v>
      </c>
      <c r="E17590" s="55" t="s">
        <v>26394</v>
      </c>
      <c r="F17590" s="53" t="s">
        <v>83</v>
      </c>
    </row>
    <row r="17591" spans="1:6" x14ac:dyDescent="0.2">
      <c r="A17591" s="202" t="s">
        <v>28336</v>
      </c>
      <c r="B17591" s="203">
        <v>7502</v>
      </c>
      <c r="D17591" s="53" t="s">
        <v>26396</v>
      </c>
      <c r="E17591" s="55" t="s">
        <v>26397</v>
      </c>
      <c r="F17591" s="53" t="s">
        <v>83</v>
      </c>
    </row>
    <row r="17592" spans="1:6" x14ac:dyDescent="0.2">
      <c r="A17592" s="202" t="s">
        <v>28337</v>
      </c>
      <c r="B17592" s="203">
        <v>7502</v>
      </c>
      <c r="D17592" s="53" t="s">
        <v>26398</v>
      </c>
      <c r="E17592" s="55" t="s">
        <v>26397</v>
      </c>
      <c r="F17592" s="53" t="s">
        <v>83</v>
      </c>
    </row>
    <row r="17593" spans="1:6" x14ac:dyDescent="0.2">
      <c r="A17593" s="202" t="s">
        <v>28339</v>
      </c>
      <c r="B17593" s="203">
        <v>7502</v>
      </c>
      <c r="D17593" s="53" t="s">
        <v>26399</v>
      </c>
      <c r="E17593" s="55" t="s">
        <v>26400</v>
      </c>
      <c r="F17593" s="53" t="s">
        <v>83</v>
      </c>
    </row>
    <row r="17594" spans="1:6" x14ac:dyDescent="0.2">
      <c r="A17594" s="202" t="s">
        <v>28340</v>
      </c>
      <c r="B17594" s="203">
        <v>10756</v>
      </c>
      <c r="D17594" s="53" t="s">
        <v>26401</v>
      </c>
      <c r="E17594" s="55" t="s">
        <v>26400</v>
      </c>
      <c r="F17594" s="53" t="s">
        <v>83</v>
      </c>
    </row>
    <row r="17595" spans="1:6" x14ac:dyDescent="0.2">
      <c r="A17595" s="202" t="s">
        <v>28342</v>
      </c>
      <c r="B17595" s="203">
        <v>10756</v>
      </c>
      <c r="D17595" s="53" t="s">
        <v>26402</v>
      </c>
      <c r="E17595" s="55" t="s">
        <v>26403</v>
      </c>
      <c r="F17595" s="53" t="s">
        <v>83</v>
      </c>
    </row>
    <row r="17596" spans="1:6" x14ac:dyDescent="0.2">
      <c r="A17596" s="202" t="s">
        <v>28343</v>
      </c>
      <c r="B17596" s="203">
        <v>10756</v>
      </c>
      <c r="D17596" s="53" t="s">
        <v>26404</v>
      </c>
      <c r="E17596" s="55" t="s">
        <v>26403</v>
      </c>
      <c r="F17596" s="53" t="s">
        <v>83</v>
      </c>
    </row>
    <row r="17597" spans="1:6" x14ac:dyDescent="0.2">
      <c r="A17597" s="202" t="s">
        <v>28345</v>
      </c>
      <c r="B17597" s="203">
        <v>10756</v>
      </c>
      <c r="D17597" s="53" t="s">
        <v>26405</v>
      </c>
      <c r="E17597" s="55" t="s">
        <v>26406</v>
      </c>
      <c r="F17597" s="53" t="s">
        <v>83</v>
      </c>
    </row>
    <row r="17598" spans="1:6" x14ac:dyDescent="0.2">
      <c r="A17598" s="202" t="s">
        <v>28346</v>
      </c>
      <c r="B17598" s="203">
        <v>16263</v>
      </c>
      <c r="D17598" s="53" t="s">
        <v>26407</v>
      </c>
      <c r="E17598" s="55" t="s">
        <v>26406</v>
      </c>
      <c r="F17598" s="53" t="s">
        <v>83</v>
      </c>
    </row>
    <row r="17599" spans="1:6" x14ac:dyDescent="0.2">
      <c r="A17599" s="202" t="s">
        <v>28348</v>
      </c>
      <c r="B17599" s="203">
        <v>16263</v>
      </c>
      <c r="D17599" s="53" t="s">
        <v>26408</v>
      </c>
      <c r="E17599" s="55" t="s">
        <v>26409</v>
      </c>
      <c r="F17599" s="53" t="s">
        <v>83</v>
      </c>
    </row>
    <row r="17600" spans="1:6" x14ac:dyDescent="0.2">
      <c r="A17600" s="202" t="s">
        <v>28349</v>
      </c>
      <c r="B17600" s="203">
        <v>16263</v>
      </c>
      <c r="D17600" s="53" t="s">
        <v>26410</v>
      </c>
      <c r="E17600" s="55" t="s">
        <v>26409</v>
      </c>
      <c r="F17600" s="53" t="s">
        <v>83</v>
      </c>
    </row>
    <row r="17601" spans="1:6" x14ac:dyDescent="0.2">
      <c r="A17601" s="202" t="s">
        <v>28351</v>
      </c>
      <c r="B17601" s="203">
        <v>16263</v>
      </c>
      <c r="D17601" s="53" t="s">
        <v>26411</v>
      </c>
      <c r="E17601" s="55" t="s">
        <v>26412</v>
      </c>
      <c r="F17601" s="53" t="s">
        <v>83</v>
      </c>
    </row>
    <row r="17602" spans="1:6" x14ac:dyDescent="0.2">
      <c r="A17602" s="202" t="s">
        <v>28352</v>
      </c>
      <c r="B17602" s="203">
        <v>18184</v>
      </c>
      <c r="D17602" s="53" t="s">
        <v>26413</v>
      </c>
      <c r="E17602" s="55" t="s">
        <v>26412</v>
      </c>
      <c r="F17602" s="53" t="s">
        <v>83</v>
      </c>
    </row>
    <row r="17603" spans="1:6" x14ac:dyDescent="0.2">
      <c r="A17603" s="202" t="s">
        <v>28354</v>
      </c>
      <c r="B17603" s="203">
        <v>18184</v>
      </c>
      <c r="D17603" s="53" t="s">
        <v>26414</v>
      </c>
      <c r="E17603" s="55" t="s">
        <v>26415</v>
      </c>
      <c r="F17603" s="53" t="s">
        <v>83</v>
      </c>
    </row>
    <row r="17604" spans="1:6" x14ac:dyDescent="0.2">
      <c r="A17604" s="202" t="s">
        <v>28355</v>
      </c>
      <c r="B17604" s="203">
        <v>18184</v>
      </c>
      <c r="D17604" s="53" t="s">
        <v>26416</v>
      </c>
      <c r="E17604" s="55" t="s">
        <v>26415</v>
      </c>
      <c r="F17604" s="53" t="s">
        <v>83</v>
      </c>
    </row>
    <row r="17605" spans="1:6" x14ac:dyDescent="0.2">
      <c r="A17605" s="202" t="s">
        <v>28357</v>
      </c>
      <c r="B17605" s="203">
        <v>18184</v>
      </c>
      <c r="D17605" s="53" t="s">
        <v>26417</v>
      </c>
      <c r="E17605" s="55" t="s">
        <v>26418</v>
      </c>
      <c r="F17605" s="53" t="s">
        <v>83</v>
      </c>
    </row>
    <row r="17606" spans="1:6" x14ac:dyDescent="0.2">
      <c r="A17606" s="202" t="s">
        <v>28358</v>
      </c>
      <c r="B17606" s="203">
        <v>685.37</v>
      </c>
      <c r="D17606" s="53" t="s">
        <v>26419</v>
      </c>
      <c r="E17606" s="55" t="s">
        <v>26418</v>
      </c>
      <c r="F17606" s="53" t="s">
        <v>83</v>
      </c>
    </row>
    <row r="17607" spans="1:6" x14ac:dyDescent="0.2">
      <c r="A17607" s="202" t="s">
        <v>28360</v>
      </c>
      <c r="B17607" s="203">
        <v>685.37</v>
      </c>
      <c r="D17607" s="53" t="s">
        <v>26420</v>
      </c>
      <c r="E17607" s="55" t="s">
        <v>26421</v>
      </c>
      <c r="F17607" s="53" t="s">
        <v>83</v>
      </c>
    </row>
    <row r="17608" spans="1:6" x14ac:dyDescent="0.2">
      <c r="A17608" s="202" t="s">
        <v>28361</v>
      </c>
      <c r="B17608" s="203">
        <v>1380</v>
      </c>
      <c r="D17608" s="53" t="s">
        <v>26422</v>
      </c>
      <c r="E17608" s="55" t="s">
        <v>26421</v>
      </c>
      <c r="F17608" s="53" t="s">
        <v>83</v>
      </c>
    </row>
    <row r="17609" spans="1:6" x14ac:dyDescent="0.2">
      <c r="A17609" s="202" t="s">
        <v>28363</v>
      </c>
      <c r="B17609" s="203">
        <v>1380</v>
      </c>
      <c r="D17609" s="53" t="s">
        <v>26423</v>
      </c>
      <c r="E17609" s="55" t="s">
        <v>26424</v>
      </c>
      <c r="F17609" s="53" t="s">
        <v>83</v>
      </c>
    </row>
    <row r="17610" spans="1:6" x14ac:dyDescent="0.2">
      <c r="A17610" s="202" t="s">
        <v>28364</v>
      </c>
      <c r="B17610" s="203">
        <v>1771.5</v>
      </c>
      <c r="D17610" s="53" t="s">
        <v>26425</v>
      </c>
      <c r="E17610" s="55" t="s">
        <v>26424</v>
      </c>
      <c r="F17610" s="53" t="s">
        <v>83</v>
      </c>
    </row>
    <row r="17611" spans="1:6" x14ac:dyDescent="0.2">
      <c r="A17611" s="202" t="s">
        <v>28366</v>
      </c>
      <c r="B17611" s="203">
        <v>1771.5</v>
      </c>
      <c r="D17611" s="53" t="s">
        <v>26426</v>
      </c>
      <c r="E17611" s="55" t="s">
        <v>26427</v>
      </c>
      <c r="F17611" s="53" t="s">
        <v>83</v>
      </c>
    </row>
    <row r="17612" spans="1:6" x14ac:dyDescent="0.2">
      <c r="A17612" s="202" t="s">
        <v>28367</v>
      </c>
      <c r="B17612" s="203">
        <v>2184.2199999999998</v>
      </c>
      <c r="D17612" s="53" t="s">
        <v>26428</v>
      </c>
      <c r="E17612" s="55" t="s">
        <v>26427</v>
      </c>
      <c r="F17612" s="53" t="s">
        <v>83</v>
      </c>
    </row>
    <row r="17613" spans="1:6" x14ac:dyDescent="0.2">
      <c r="A17613" s="202" t="s">
        <v>28369</v>
      </c>
      <c r="B17613" s="203">
        <v>2184.2199999999998</v>
      </c>
      <c r="D17613" s="53" t="s">
        <v>26429</v>
      </c>
      <c r="E17613" s="55" t="s">
        <v>26430</v>
      </c>
      <c r="F17613" s="53" t="s">
        <v>83</v>
      </c>
    </row>
    <row r="17614" spans="1:6" x14ac:dyDescent="0.2">
      <c r="A17614" s="202" t="s">
        <v>28385</v>
      </c>
      <c r="B17614" s="203">
        <v>471.25</v>
      </c>
      <c r="D17614" s="53" t="s">
        <v>26431</v>
      </c>
      <c r="E17614" s="55" t="s">
        <v>26430</v>
      </c>
      <c r="F17614" s="53" t="s">
        <v>83</v>
      </c>
    </row>
    <row r="17615" spans="1:6" x14ac:dyDescent="0.2">
      <c r="A17615" s="202" t="s">
        <v>28387</v>
      </c>
      <c r="B17615" s="203">
        <v>471.25</v>
      </c>
      <c r="D17615" s="53" t="s">
        <v>26432</v>
      </c>
      <c r="E17615" s="55" t="s">
        <v>26433</v>
      </c>
      <c r="F17615" s="53" t="s">
        <v>83</v>
      </c>
    </row>
    <row r="17616" spans="1:6" x14ac:dyDescent="0.2">
      <c r="A17616" s="202" t="s">
        <v>28388</v>
      </c>
      <c r="B17616" s="203">
        <v>926.9</v>
      </c>
      <c r="D17616" s="53" t="s">
        <v>26434</v>
      </c>
      <c r="E17616" s="55" t="s">
        <v>26433</v>
      </c>
      <c r="F17616" s="53" t="s">
        <v>83</v>
      </c>
    </row>
    <row r="17617" spans="1:6" x14ac:dyDescent="0.2">
      <c r="A17617" s="202" t="s">
        <v>28390</v>
      </c>
      <c r="B17617" s="203">
        <v>926.9</v>
      </c>
      <c r="D17617" s="53" t="s">
        <v>26435</v>
      </c>
      <c r="E17617" s="55" t="s">
        <v>26436</v>
      </c>
      <c r="F17617" s="53" t="s">
        <v>83</v>
      </c>
    </row>
    <row r="17618" spans="1:6" x14ac:dyDescent="0.2">
      <c r="A17618" s="202" t="s">
        <v>28391</v>
      </c>
      <c r="B17618" s="203">
        <v>1761.14</v>
      </c>
      <c r="D17618" s="53" t="s">
        <v>26437</v>
      </c>
      <c r="E17618" s="55" t="s">
        <v>26436</v>
      </c>
      <c r="F17618" s="53" t="s">
        <v>83</v>
      </c>
    </row>
    <row r="17619" spans="1:6" x14ac:dyDescent="0.2">
      <c r="A17619" s="202" t="s">
        <v>28393</v>
      </c>
      <c r="B17619" s="203">
        <v>1761.14</v>
      </c>
      <c r="D17619" s="53" t="s">
        <v>26438</v>
      </c>
      <c r="E17619" s="55" t="s">
        <v>26439</v>
      </c>
      <c r="F17619" s="53" t="s">
        <v>83</v>
      </c>
    </row>
    <row r="17620" spans="1:6" x14ac:dyDescent="0.2">
      <c r="A17620" s="202" t="s">
        <v>28394</v>
      </c>
      <c r="B17620" s="203">
        <v>1350.49</v>
      </c>
      <c r="D17620" s="53" t="s">
        <v>26440</v>
      </c>
      <c r="E17620" s="55" t="s">
        <v>26439</v>
      </c>
      <c r="F17620" s="53" t="s">
        <v>83</v>
      </c>
    </row>
    <row r="17621" spans="1:6" x14ac:dyDescent="0.2">
      <c r="A17621" s="202" t="s">
        <v>28396</v>
      </c>
      <c r="B17621" s="203">
        <v>1350.49</v>
      </c>
      <c r="D17621" s="53" t="s">
        <v>26441</v>
      </c>
      <c r="E17621" s="55" t="s">
        <v>26442</v>
      </c>
      <c r="F17621" s="53" t="s">
        <v>83</v>
      </c>
    </row>
    <row r="17622" spans="1:6" x14ac:dyDescent="0.2">
      <c r="A17622" s="202" t="s">
        <v>28397</v>
      </c>
      <c r="B17622" s="203">
        <v>1019.7</v>
      </c>
      <c r="D17622" s="53" t="s">
        <v>26443</v>
      </c>
      <c r="E17622" s="55" t="s">
        <v>26442</v>
      </c>
      <c r="F17622" s="53" t="s">
        <v>83</v>
      </c>
    </row>
    <row r="17623" spans="1:6" x14ac:dyDescent="0.2">
      <c r="A17623" s="202" t="s">
        <v>28399</v>
      </c>
      <c r="B17623" s="203">
        <v>1019.7</v>
      </c>
      <c r="D17623" s="53" t="s">
        <v>26444</v>
      </c>
      <c r="E17623" s="55" t="s">
        <v>26445</v>
      </c>
      <c r="F17623" s="53" t="s">
        <v>83</v>
      </c>
    </row>
    <row r="17624" spans="1:6" x14ac:dyDescent="0.2">
      <c r="A17624" s="202" t="s">
        <v>28400</v>
      </c>
      <c r="B17624" s="203">
        <v>475.05</v>
      </c>
      <c r="D17624" s="53" t="s">
        <v>26446</v>
      </c>
      <c r="E17624" s="55" t="s">
        <v>26445</v>
      </c>
      <c r="F17624" s="53" t="s">
        <v>83</v>
      </c>
    </row>
    <row r="17625" spans="1:6" x14ac:dyDescent="0.2">
      <c r="A17625" s="202" t="s">
        <v>28402</v>
      </c>
      <c r="B17625" s="203">
        <v>475.05</v>
      </c>
      <c r="D17625" s="53" t="s">
        <v>26447</v>
      </c>
      <c r="E17625" s="55" t="s">
        <v>26448</v>
      </c>
      <c r="F17625" s="53" t="s">
        <v>83</v>
      </c>
    </row>
    <row r="17626" spans="1:6" x14ac:dyDescent="0.2">
      <c r="A17626" s="202" t="s">
        <v>28403</v>
      </c>
      <c r="B17626" s="203">
        <v>8009.22</v>
      </c>
      <c r="D17626" s="53" t="s">
        <v>26449</v>
      </c>
      <c r="E17626" s="55" t="s">
        <v>26448</v>
      </c>
      <c r="F17626" s="53" t="s">
        <v>83</v>
      </c>
    </row>
    <row r="17627" spans="1:6" x14ac:dyDescent="0.2">
      <c r="A17627" s="202" t="s">
        <v>28405</v>
      </c>
      <c r="B17627" s="203">
        <v>7991.24</v>
      </c>
      <c r="D17627" s="53" t="s">
        <v>26450</v>
      </c>
      <c r="E17627" s="55" t="s">
        <v>26451</v>
      </c>
      <c r="F17627" s="53" t="s">
        <v>83</v>
      </c>
    </row>
    <row r="17628" spans="1:6" x14ac:dyDescent="0.2">
      <c r="A17628" s="202" t="s">
        <v>28406</v>
      </c>
      <c r="B17628" s="203">
        <v>6927.34</v>
      </c>
      <c r="D17628" s="53" t="s">
        <v>26452</v>
      </c>
      <c r="E17628" s="55" t="s">
        <v>26451</v>
      </c>
      <c r="F17628" s="53" t="s">
        <v>83</v>
      </c>
    </row>
    <row r="17629" spans="1:6" x14ac:dyDescent="0.2">
      <c r="A17629" s="202" t="s">
        <v>28408</v>
      </c>
      <c r="B17629" s="203">
        <v>6913.25</v>
      </c>
      <c r="D17629" s="53" t="s">
        <v>26453</v>
      </c>
      <c r="E17629" s="55" t="s">
        <v>26454</v>
      </c>
      <c r="F17629" s="53" t="s">
        <v>83</v>
      </c>
    </row>
    <row r="17630" spans="1:6" x14ac:dyDescent="0.2">
      <c r="A17630" s="202" t="s">
        <v>28409</v>
      </c>
      <c r="B17630" s="203">
        <v>6136.94</v>
      </c>
      <c r="D17630" s="53" t="s">
        <v>26455</v>
      </c>
      <c r="E17630" s="55" t="s">
        <v>26454</v>
      </c>
      <c r="F17630" s="53" t="s">
        <v>83</v>
      </c>
    </row>
    <row r="17631" spans="1:6" x14ac:dyDescent="0.2">
      <c r="A17631" s="202" t="s">
        <v>28411</v>
      </c>
      <c r="B17631" s="203">
        <v>6126.81</v>
      </c>
      <c r="D17631" s="53" t="s">
        <v>26456</v>
      </c>
      <c r="E17631" s="55" t="s">
        <v>26457</v>
      </c>
      <c r="F17631" s="53" t="s">
        <v>83</v>
      </c>
    </row>
    <row r="17632" spans="1:6" x14ac:dyDescent="0.2">
      <c r="A17632" s="202" t="s">
        <v>28412</v>
      </c>
      <c r="B17632" s="203">
        <v>632.66999999999996</v>
      </c>
      <c r="D17632" s="53" t="s">
        <v>26458</v>
      </c>
      <c r="E17632" s="55" t="s">
        <v>26457</v>
      </c>
      <c r="F17632" s="53" t="s">
        <v>83</v>
      </c>
    </row>
    <row r="17633" spans="1:6" x14ac:dyDescent="0.2">
      <c r="A17633" s="202" t="s">
        <v>28414</v>
      </c>
      <c r="B17633" s="203">
        <v>628.65</v>
      </c>
      <c r="D17633" s="53" t="s">
        <v>26459</v>
      </c>
      <c r="E17633" s="55" t="s">
        <v>26460</v>
      </c>
      <c r="F17633" s="53" t="s">
        <v>83</v>
      </c>
    </row>
    <row r="17634" spans="1:6" x14ac:dyDescent="0.2">
      <c r="A17634" s="202" t="s">
        <v>28415</v>
      </c>
      <c r="B17634" s="203">
        <v>586.47</v>
      </c>
      <c r="D17634" s="53" t="s">
        <v>26461</v>
      </c>
      <c r="E17634" s="55" t="s">
        <v>26460</v>
      </c>
      <c r="F17634" s="53" t="s">
        <v>83</v>
      </c>
    </row>
    <row r="17635" spans="1:6" x14ac:dyDescent="0.2">
      <c r="A17635" s="202" t="s">
        <v>28417</v>
      </c>
      <c r="B17635" s="203">
        <v>582.45000000000005</v>
      </c>
      <c r="D17635" s="53" t="s">
        <v>26462</v>
      </c>
      <c r="E17635" s="55" t="s">
        <v>26463</v>
      </c>
      <c r="F17635" s="53" t="s">
        <v>83</v>
      </c>
    </row>
    <row r="17636" spans="1:6" x14ac:dyDescent="0.2">
      <c r="A17636" s="202" t="s">
        <v>28418</v>
      </c>
      <c r="B17636" s="203">
        <v>1007.49</v>
      </c>
      <c r="D17636" s="53" t="s">
        <v>26464</v>
      </c>
      <c r="E17636" s="55" t="s">
        <v>26463</v>
      </c>
      <c r="F17636" s="53" t="s">
        <v>83</v>
      </c>
    </row>
    <row r="17637" spans="1:6" x14ac:dyDescent="0.2">
      <c r="A17637" s="202" t="s">
        <v>28420</v>
      </c>
      <c r="B17637" s="203">
        <v>1001.5</v>
      </c>
      <c r="D17637" s="53" t="s">
        <v>26465</v>
      </c>
      <c r="E17637" s="55" t="s">
        <v>26466</v>
      </c>
      <c r="F17637" s="53" t="s">
        <v>83</v>
      </c>
    </row>
    <row r="17638" spans="1:6" x14ac:dyDescent="0.2">
      <c r="A17638" s="202" t="s">
        <v>28421</v>
      </c>
      <c r="B17638" s="203">
        <v>1110.81</v>
      </c>
      <c r="D17638" s="53" t="s">
        <v>26467</v>
      </c>
      <c r="E17638" s="55" t="s">
        <v>26466</v>
      </c>
      <c r="F17638" s="53" t="s">
        <v>83</v>
      </c>
    </row>
    <row r="17639" spans="1:6" x14ac:dyDescent="0.2">
      <c r="A17639" s="202" t="s">
        <v>28423</v>
      </c>
      <c r="B17639" s="203">
        <v>1103.6099999999999</v>
      </c>
      <c r="D17639" s="53" t="s">
        <v>26468</v>
      </c>
      <c r="E17639" s="55" t="s">
        <v>26469</v>
      </c>
      <c r="F17639" s="53" t="s">
        <v>83</v>
      </c>
    </row>
    <row r="17640" spans="1:6" x14ac:dyDescent="0.2">
      <c r="A17640" s="202" t="s">
        <v>28424</v>
      </c>
      <c r="B17640" s="203">
        <v>1217.9000000000001</v>
      </c>
      <c r="D17640" s="53" t="s">
        <v>26470</v>
      </c>
      <c r="E17640" s="55" t="s">
        <v>26469</v>
      </c>
      <c r="F17640" s="53" t="s">
        <v>83</v>
      </c>
    </row>
    <row r="17641" spans="1:6" x14ac:dyDescent="0.2">
      <c r="A17641" s="202" t="s">
        <v>28426</v>
      </c>
      <c r="B17641" s="203">
        <v>1210.1099999999999</v>
      </c>
      <c r="D17641" s="53" t="s">
        <v>26471</v>
      </c>
      <c r="E17641" s="55" t="s">
        <v>26472</v>
      </c>
      <c r="F17641" s="53" t="s">
        <v>83</v>
      </c>
    </row>
    <row r="17642" spans="1:6" x14ac:dyDescent="0.2">
      <c r="A17642" s="202" t="s">
        <v>28427</v>
      </c>
      <c r="B17642" s="203">
        <v>4869.5</v>
      </c>
      <c r="D17642" s="53" t="s">
        <v>26473</v>
      </c>
      <c r="E17642" s="55" t="s">
        <v>26472</v>
      </c>
      <c r="F17642" s="53" t="s">
        <v>83</v>
      </c>
    </row>
    <row r="17643" spans="1:6" x14ac:dyDescent="0.2">
      <c r="A17643" s="202" t="s">
        <v>28429</v>
      </c>
      <c r="B17643" s="203">
        <v>4857.51</v>
      </c>
      <c r="D17643" s="53" t="s">
        <v>26474</v>
      </c>
      <c r="E17643" s="55" t="s">
        <v>26475</v>
      </c>
      <c r="F17643" s="53" t="s">
        <v>83</v>
      </c>
    </row>
    <row r="17644" spans="1:6" x14ac:dyDescent="0.2">
      <c r="A17644" s="202" t="s">
        <v>28430</v>
      </c>
      <c r="B17644" s="203">
        <v>12179.65</v>
      </c>
      <c r="D17644" s="53" t="s">
        <v>26476</v>
      </c>
      <c r="E17644" s="55" t="s">
        <v>26475</v>
      </c>
      <c r="F17644" s="53" t="s">
        <v>83</v>
      </c>
    </row>
    <row r="17645" spans="1:6" x14ac:dyDescent="0.2">
      <c r="A17645" s="202" t="s">
        <v>28432</v>
      </c>
      <c r="B17645" s="203">
        <v>12161.67</v>
      </c>
      <c r="D17645" s="53" t="s">
        <v>26477</v>
      </c>
      <c r="E17645" s="55" t="s">
        <v>26478</v>
      </c>
      <c r="F17645" s="53" t="s">
        <v>83</v>
      </c>
    </row>
    <row r="17646" spans="1:6" x14ac:dyDescent="0.2">
      <c r="A17646" s="202" t="s">
        <v>28433</v>
      </c>
      <c r="B17646" s="203">
        <v>712.57</v>
      </c>
      <c r="D17646" s="53" t="s">
        <v>26479</v>
      </c>
      <c r="E17646" s="55" t="s">
        <v>26478</v>
      </c>
      <c r="F17646" s="53" t="s">
        <v>83</v>
      </c>
    </row>
    <row r="17647" spans="1:6" x14ac:dyDescent="0.2">
      <c r="A17647" s="202" t="s">
        <v>28435</v>
      </c>
      <c r="B17647" s="203">
        <v>709.58</v>
      </c>
      <c r="D17647" s="53" t="s">
        <v>26480</v>
      </c>
      <c r="E17647" s="55" t="s">
        <v>26481</v>
      </c>
      <c r="F17647" s="53" t="s">
        <v>83</v>
      </c>
    </row>
    <row r="17648" spans="1:6" x14ac:dyDescent="0.2">
      <c r="A17648" s="202" t="s">
        <v>28436</v>
      </c>
      <c r="B17648" s="203">
        <v>424.35</v>
      </c>
      <c r="D17648" s="53" t="s">
        <v>26482</v>
      </c>
      <c r="E17648" s="55" t="s">
        <v>26481</v>
      </c>
      <c r="F17648" s="53" t="s">
        <v>83</v>
      </c>
    </row>
    <row r="17649" spans="1:6" x14ac:dyDescent="0.2">
      <c r="A17649" s="202" t="s">
        <v>28438</v>
      </c>
      <c r="B17649" s="203">
        <v>424.35</v>
      </c>
      <c r="D17649" s="53" t="s">
        <v>26483</v>
      </c>
      <c r="E17649" s="55" t="s">
        <v>26484</v>
      </c>
      <c r="F17649" s="53" t="s">
        <v>83</v>
      </c>
    </row>
    <row r="17650" spans="1:6" x14ac:dyDescent="0.2">
      <c r="A17650" s="202" t="s">
        <v>28439</v>
      </c>
      <c r="B17650" s="203">
        <v>2808.23</v>
      </c>
      <c r="D17650" s="53" t="s">
        <v>26485</v>
      </c>
      <c r="E17650" s="55" t="s">
        <v>26484</v>
      </c>
      <c r="F17650" s="53" t="s">
        <v>83</v>
      </c>
    </row>
    <row r="17651" spans="1:6" x14ac:dyDescent="0.2">
      <c r="A17651" s="202" t="s">
        <v>28441</v>
      </c>
      <c r="B17651" s="203">
        <v>2802.24</v>
      </c>
      <c r="D17651" s="53" t="s">
        <v>26486</v>
      </c>
      <c r="E17651" s="55" t="s">
        <v>26487</v>
      </c>
      <c r="F17651" s="53" t="s">
        <v>83</v>
      </c>
    </row>
    <row r="17652" spans="1:6" x14ac:dyDescent="0.2">
      <c r="A17652" s="202" t="s">
        <v>28442</v>
      </c>
      <c r="B17652" s="203">
        <v>2730.27</v>
      </c>
      <c r="D17652" s="53" t="s">
        <v>26488</v>
      </c>
      <c r="E17652" s="55" t="s">
        <v>26487</v>
      </c>
      <c r="F17652" s="53" t="s">
        <v>83</v>
      </c>
    </row>
    <row r="17653" spans="1:6" x14ac:dyDescent="0.2">
      <c r="A17653" s="202" t="s">
        <v>28444</v>
      </c>
      <c r="B17653" s="203">
        <v>2711.11</v>
      </c>
      <c r="D17653" s="53" t="s">
        <v>26489</v>
      </c>
      <c r="E17653" s="55" t="s">
        <v>26490</v>
      </c>
      <c r="F17653" s="53" t="s">
        <v>83</v>
      </c>
    </row>
    <row r="17654" spans="1:6" x14ac:dyDescent="0.2">
      <c r="A17654" s="202" t="s">
        <v>28445</v>
      </c>
      <c r="B17654" s="203">
        <v>2849.37</v>
      </c>
      <c r="D17654" s="53" t="s">
        <v>26491</v>
      </c>
      <c r="E17654" s="55" t="s">
        <v>26490</v>
      </c>
      <c r="F17654" s="53" t="s">
        <v>83</v>
      </c>
    </row>
    <row r="17655" spans="1:6" x14ac:dyDescent="0.2">
      <c r="A17655" s="202" t="s">
        <v>28447</v>
      </c>
      <c r="B17655" s="203">
        <v>2830.21</v>
      </c>
      <c r="D17655" s="53" t="s">
        <v>26492</v>
      </c>
      <c r="E17655" s="55" t="s">
        <v>26493</v>
      </c>
      <c r="F17655" s="53" t="s">
        <v>83</v>
      </c>
    </row>
    <row r="17656" spans="1:6" x14ac:dyDescent="0.2">
      <c r="A17656" s="202" t="s">
        <v>28448</v>
      </c>
      <c r="B17656" s="203">
        <v>581.41999999999996</v>
      </c>
      <c r="D17656" s="53" t="s">
        <v>26494</v>
      </c>
      <c r="E17656" s="55" t="s">
        <v>26493</v>
      </c>
      <c r="F17656" s="53" t="s">
        <v>83</v>
      </c>
    </row>
    <row r="17657" spans="1:6" x14ac:dyDescent="0.2">
      <c r="A17657" s="202" t="s">
        <v>28450</v>
      </c>
      <c r="B17657" s="203">
        <v>577.22</v>
      </c>
      <c r="D17657" s="53" t="s">
        <v>26495</v>
      </c>
      <c r="E17657" s="55" t="s">
        <v>26496</v>
      </c>
      <c r="F17657" s="53" t="s">
        <v>83</v>
      </c>
    </row>
    <row r="17658" spans="1:6" x14ac:dyDescent="0.2">
      <c r="A17658" s="202" t="s">
        <v>28451</v>
      </c>
      <c r="B17658" s="203">
        <v>805.49</v>
      </c>
      <c r="D17658" s="53" t="s">
        <v>26497</v>
      </c>
      <c r="E17658" s="55" t="s">
        <v>26496</v>
      </c>
      <c r="F17658" s="53" t="s">
        <v>83</v>
      </c>
    </row>
    <row r="17659" spans="1:6" x14ac:dyDescent="0.2">
      <c r="A17659" s="202" t="s">
        <v>28453</v>
      </c>
      <c r="B17659" s="203">
        <v>799.5</v>
      </c>
      <c r="D17659" s="53" t="s">
        <v>26498</v>
      </c>
      <c r="E17659" s="55" t="s">
        <v>26499</v>
      </c>
      <c r="F17659" s="53" t="s">
        <v>83</v>
      </c>
    </row>
    <row r="17660" spans="1:6" x14ac:dyDescent="0.2">
      <c r="A17660" s="202" t="s">
        <v>28454</v>
      </c>
      <c r="B17660" s="203">
        <v>1108.24</v>
      </c>
      <c r="D17660" s="53" t="s">
        <v>26500</v>
      </c>
      <c r="E17660" s="55" t="s">
        <v>26499</v>
      </c>
      <c r="F17660" s="53" t="s">
        <v>83</v>
      </c>
    </row>
    <row r="17661" spans="1:6" x14ac:dyDescent="0.2">
      <c r="A17661" s="202" t="s">
        <v>28456</v>
      </c>
      <c r="B17661" s="203">
        <v>1095.3399999999999</v>
      </c>
      <c r="D17661" s="53" t="s">
        <v>26501</v>
      </c>
      <c r="E17661" s="55" t="s">
        <v>26502</v>
      </c>
      <c r="F17661" s="53" t="s">
        <v>83</v>
      </c>
    </row>
    <row r="17662" spans="1:6" x14ac:dyDescent="0.2">
      <c r="A17662" s="202" t="s">
        <v>28457</v>
      </c>
      <c r="B17662" s="203">
        <v>1107.1500000000001</v>
      </c>
      <c r="D17662" s="53" t="s">
        <v>26503</v>
      </c>
      <c r="E17662" s="55" t="s">
        <v>26502</v>
      </c>
      <c r="F17662" s="53" t="s">
        <v>83</v>
      </c>
    </row>
    <row r="17663" spans="1:6" x14ac:dyDescent="0.2">
      <c r="A17663" s="202" t="s">
        <v>28459</v>
      </c>
      <c r="B17663" s="203">
        <v>1107.1500000000001</v>
      </c>
      <c r="D17663" s="53" t="s">
        <v>26504</v>
      </c>
      <c r="E17663" s="55" t="s">
        <v>26505</v>
      </c>
      <c r="F17663" s="53" t="s">
        <v>83</v>
      </c>
    </row>
    <row r="17664" spans="1:6" x14ac:dyDescent="0.2">
      <c r="A17664" s="202" t="s">
        <v>28460</v>
      </c>
      <c r="B17664" s="203">
        <v>1182.75</v>
      </c>
      <c r="D17664" s="53" t="s">
        <v>26506</v>
      </c>
      <c r="E17664" s="55" t="s">
        <v>26505</v>
      </c>
      <c r="F17664" s="53" t="s">
        <v>83</v>
      </c>
    </row>
    <row r="17665" spans="1:6" x14ac:dyDescent="0.2">
      <c r="A17665" s="202" t="s">
        <v>28462</v>
      </c>
      <c r="B17665" s="203">
        <v>1182.75</v>
      </c>
      <c r="D17665" s="53" t="s">
        <v>26507</v>
      </c>
      <c r="E17665" s="55" t="s">
        <v>26508</v>
      </c>
      <c r="F17665" s="53" t="s">
        <v>83</v>
      </c>
    </row>
    <row r="17666" spans="1:6" x14ac:dyDescent="0.2">
      <c r="A17666" s="202" t="s">
        <v>28463</v>
      </c>
      <c r="B17666" s="203">
        <v>1744.29</v>
      </c>
      <c r="D17666" s="53" t="s">
        <v>26509</v>
      </c>
      <c r="E17666" s="55" t="s">
        <v>26508</v>
      </c>
      <c r="F17666" s="53" t="s">
        <v>83</v>
      </c>
    </row>
    <row r="17667" spans="1:6" x14ac:dyDescent="0.2">
      <c r="A17667" s="202" t="s">
        <v>28465</v>
      </c>
      <c r="B17667" s="203">
        <v>1744.29</v>
      </c>
      <c r="D17667" s="53" t="s">
        <v>26510</v>
      </c>
      <c r="E17667" s="55" t="s">
        <v>26511</v>
      </c>
      <c r="F17667" s="53" t="s">
        <v>83</v>
      </c>
    </row>
    <row r="17668" spans="1:6" x14ac:dyDescent="0.2">
      <c r="A17668" s="202" t="s">
        <v>28466</v>
      </c>
      <c r="B17668" s="203">
        <v>1359.43</v>
      </c>
      <c r="D17668" s="53" t="s">
        <v>26512</v>
      </c>
      <c r="E17668" s="55" t="s">
        <v>26511</v>
      </c>
      <c r="F17668" s="53" t="s">
        <v>83</v>
      </c>
    </row>
    <row r="17669" spans="1:6" x14ac:dyDescent="0.2">
      <c r="A17669" s="202" t="s">
        <v>28468</v>
      </c>
      <c r="B17669" s="203">
        <v>1350.44</v>
      </c>
      <c r="D17669" s="53" t="s">
        <v>26513</v>
      </c>
      <c r="E17669" s="55" t="s">
        <v>26514</v>
      </c>
      <c r="F17669" s="53" t="s">
        <v>83</v>
      </c>
    </row>
    <row r="17670" spans="1:6" x14ac:dyDescent="0.2">
      <c r="A17670" s="202" t="s">
        <v>28469</v>
      </c>
      <c r="B17670" s="203">
        <v>2035.16</v>
      </c>
      <c r="D17670" s="53" t="s">
        <v>26515</v>
      </c>
      <c r="E17670" s="55" t="s">
        <v>26514</v>
      </c>
      <c r="F17670" s="53" t="s">
        <v>83</v>
      </c>
    </row>
    <row r="17671" spans="1:6" x14ac:dyDescent="0.2">
      <c r="A17671" s="202" t="s">
        <v>28471</v>
      </c>
      <c r="B17671" s="203">
        <v>2009.99</v>
      </c>
      <c r="D17671" s="53" t="s">
        <v>26516</v>
      </c>
      <c r="E17671" s="55" t="s">
        <v>26517</v>
      </c>
      <c r="F17671" s="53" t="s">
        <v>83</v>
      </c>
    </row>
    <row r="17672" spans="1:6" x14ac:dyDescent="0.2">
      <c r="A17672" s="202" t="s">
        <v>28472</v>
      </c>
      <c r="B17672" s="203">
        <v>895.81</v>
      </c>
      <c r="D17672" s="53" t="s">
        <v>26518</v>
      </c>
      <c r="E17672" s="55" t="s">
        <v>26517</v>
      </c>
      <c r="F17672" s="53" t="s">
        <v>83</v>
      </c>
    </row>
    <row r="17673" spans="1:6" x14ac:dyDescent="0.2">
      <c r="A17673" s="202" t="s">
        <v>28474</v>
      </c>
      <c r="B17673" s="203">
        <v>892.82</v>
      </c>
      <c r="D17673" s="53" t="s">
        <v>26519</v>
      </c>
      <c r="E17673" s="55" t="s">
        <v>26520</v>
      </c>
      <c r="F17673" s="53" t="s">
        <v>83</v>
      </c>
    </row>
    <row r="17674" spans="1:6" x14ac:dyDescent="0.2">
      <c r="A17674" s="202" t="s">
        <v>28475</v>
      </c>
      <c r="B17674" s="203">
        <v>434.95</v>
      </c>
      <c r="D17674" s="53" t="s">
        <v>26521</v>
      </c>
      <c r="E17674" s="55" t="s">
        <v>26520</v>
      </c>
      <c r="F17674" s="53" t="s">
        <v>83</v>
      </c>
    </row>
    <row r="17675" spans="1:6" x14ac:dyDescent="0.2">
      <c r="A17675" s="202" t="s">
        <v>28477</v>
      </c>
      <c r="B17675" s="203">
        <v>428.96</v>
      </c>
      <c r="D17675" s="53" t="s">
        <v>26522</v>
      </c>
      <c r="E17675" s="55" t="s">
        <v>26523</v>
      </c>
      <c r="F17675" s="53" t="s">
        <v>83</v>
      </c>
    </row>
    <row r="17676" spans="1:6" x14ac:dyDescent="0.2">
      <c r="A17676" s="202" t="s">
        <v>28478</v>
      </c>
      <c r="B17676" s="203">
        <v>149.76</v>
      </c>
      <c r="D17676" s="53" t="s">
        <v>26524</v>
      </c>
      <c r="E17676" s="55" t="s">
        <v>26523</v>
      </c>
      <c r="F17676" s="53" t="s">
        <v>83</v>
      </c>
    </row>
    <row r="17677" spans="1:6" x14ac:dyDescent="0.2">
      <c r="A17677" s="202" t="s">
        <v>28480</v>
      </c>
      <c r="B17677" s="203">
        <v>143.77000000000001</v>
      </c>
      <c r="D17677" s="53" t="s">
        <v>26525</v>
      </c>
      <c r="E17677" s="55" t="s">
        <v>26526</v>
      </c>
      <c r="F17677" s="53" t="s">
        <v>83</v>
      </c>
    </row>
    <row r="17678" spans="1:6" x14ac:dyDescent="0.2">
      <c r="A17678" s="202" t="s">
        <v>28481</v>
      </c>
      <c r="B17678" s="203">
        <v>166.61</v>
      </c>
      <c r="D17678" s="53" t="s">
        <v>26527</v>
      </c>
      <c r="E17678" s="55" t="s">
        <v>26526</v>
      </c>
      <c r="F17678" s="53" t="s">
        <v>83</v>
      </c>
    </row>
    <row r="17679" spans="1:6" x14ac:dyDescent="0.2">
      <c r="A17679" s="202" t="s">
        <v>28483</v>
      </c>
      <c r="B17679" s="203">
        <v>160.62</v>
      </c>
      <c r="D17679" s="53" t="s">
        <v>26528</v>
      </c>
      <c r="E17679" s="55" t="s">
        <v>26529</v>
      </c>
      <c r="F17679" s="53" t="s">
        <v>83</v>
      </c>
    </row>
    <row r="17680" spans="1:6" x14ac:dyDescent="0.2">
      <c r="A17680" s="202" t="s">
        <v>28484</v>
      </c>
      <c r="B17680" s="203">
        <v>148.97999999999999</v>
      </c>
      <c r="D17680" s="53" t="s">
        <v>26530</v>
      </c>
      <c r="E17680" s="55" t="s">
        <v>26529</v>
      </c>
      <c r="F17680" s="53" t="s">
        <v>83</v>
      </c>
    </row>
    <row r="17681" spans="1:6" x14ac:dyDescent="0.2">
      <c r="A17681" s="202" t="s">
        <v>28486</v>
      </c>
      <c r="B17681" s="203">
        <v>142.99</v>
      </c>
      <c r="D17681" s="53" t="s">
        <v>26531</v>
      </c>
      <c r="E17681" s="55" t="s">
        <v>26532</v>
      </c>
      <c r="F17681" s="53" t="s">
        <v>83</v>
      </c>
    </row>
    <row r="17682" spans="1:6" x14ac:dyDescent="0.2">
      <c r="A17682" s="202" t="s">
        <v>28487</v>
      </c>
      <c r="B17682" s="203">
        <v>163.02000000000001</v>
      </c>
      <c r="D17682" s="53" t="s">
        <v>26533</v>
      </c>
      <c r="E17682" s="55" t="s">
        <v>26532</v>
      </c>
      <c r="F17682" s="53" t="s">
        <v>83</v>
      </c>
    </row>
    <row r="17683" spans="1:6" x14ac:dyDescent="0.2">
      <c r="A17683" s="202" t="s">
        <v>28489</v>
      </c>
      <c r="B17683" s="203">
        <v>157.03</v>
      </c>
      <c r="D17683" s="53" t="s">
        <v>26534</v>
      </c>
      <c r="E17683" s="55" t="s">
        <v>26535</v>
      </c>
      <c r="F17683" s="53" t="s">
        <v>83</v>
      </c>
    </row>
    <row r="17684" spans="1:6" x14ac:dyDescent="0.2">
      <c r="A17684" s="202" t="s">
        <v>28490</v>
      </c>
      <c r="B17684" s="203">
        <v>286.43</v>
      </c>
      <c r="D17684" s="53" t="s">
        <v>26536</v>
      </c>
      <c r="E17684" s="55" t="s">
        <v>26535</v>
      </c>
      <c r="F17684" s="53" t="s">
        <v>83</v>
      </c>
    </row>
    <row r="17685" spans="1:6" x14ac:dyDescent="0.2">
      <c r="A17685" s="202" t="s">
        <v>28492</v>
      </c>
      <c r="B17685" s="203">
        <v>280.44</v>
      </c>
      <c r="D17685" s="53" t="s">
        <v>26537</v>
      </c>
      <c r="E17685" s="55" t="s">
        <v>26538</v>
      </c>
      <c r="F17685" s="53" t="s">
        <v>83</v>
      </c>
    </row>
    <row r="17686" spans="1:6" x14ac:dyDescent="0.2">
      <c r="A17686" s="202" t="s">
        <v>28493</v>
      </c>
      <c r="B17686" s="203">
        <v>322.08999999999997</v>
      </c>
      <c r="D17686" s="53" t="s">
        <v>26539</v>
      </c>
      <c r="E17686" s="55" t="s">
        <v>26538</v>
      </c>
      <c r="F17686" s="53" t="s">
        <v>83</v>
      </c>
    </row>
    <row r="17687" spans="1:6" x14ac:dyDescent="0.2">
      <c r="A17687" s="202" t="s">
        <v>28495</v>
      </c>
      <c r="B17687" s="203">
        <v>316.10000000000002</v>
      </c>
      <c r="D17687" s="53" t="s">
        <v>26540</v>
      </c>
      <c r="E17687" s="55" t="s">
        <v>26541</v>
      </c>
      <c r="F17687" s="53" t="s">
        <v>83</v>
      </c>
    </row>
    <row r="17688" spans="1:6" x14ac:dyDescent="0.2">
      <c r="A17688" s="202" t="s">
        <v>28496</v>
      </c>
      <c r="B17688" s="203">
        <v>344.81</v>
      </c>
      <c r="D17688" s="53" t="s">
        <v>26542</v>
      </c>
      <c r="E17688" s="55" t="s">
        <v>26541</v>
      </c>
      <c r="F17688" s="53" t="s">
        <v>83</v>
      </c>
    </row>
    <row r="17689" spans="1:6" x14ac:dyDescent="0.2">
      <c r="A17689" s="202" t="s">
        <v>28498</v>
      </c>
      <c r="B17689" s="203">
        <v>338.82</v>
      </c>
      <c r="D17689" s="53" t="s">
        <v>26543</v>
      </c>
      <c r="E17689" s="55" t="s">
        <v>26544</v>
      </c>
      <c r="F17689" s="53" t="s">
        <v>83</v>
      </c>
    </row>
    <row r="17690" spans="1:6" x14ac:dyDescent="0.2">
      <c r="A17690" s="202" t="s">
        <v>28499</v>
      </c>
      <c r="B17690" s="203">
        <v>108.99</v>
      </c>
      <c r="D17690" s="53" t="s">
        <v>26545</v>
      </c>
      <c r="E17690" s="55" t="s">
        <v>26544</v>
      </c>
      <c r="F17690" s="53" t="s">
        <v>83</v>
      </c>
    </row>
    <row r="17691" spans="1:6" x14ac:dyDescent="0.2">
      <c r="A17691" s="202" t="s">
        <v>28501</v>
      </c>
      <c r="B17691" s="203">
        <v>105.86</v>
      </c>
      <c r="D17691" s="53" t="s">
        <v>26546</v>
      </c>
      <c r="E17691" s="55" t="s">
        <v>26547</v>
      </c>
      <c r="F17691" s="53" t="s">
        <v>83</v>
      </c>
    </row>
    <row r="17692" spans="1:6" x14ac:dyDescent="0.2">
      <c r="A17692" s="202" t="s">
        <v>28502</v>
      </c>
      <c r="B17692" s="203">
        <v>418.95</v>
      </c>
      <c r="D17692" s="53" t="s">
        <v>26548</v>
      </c>
      <c r="E17692" s="55" t="s">
        <v>26547</v>
      </c>
      <c r="F17692" s="53" t="s">
        <v>83</v>
      </c>
    </row>
    <row r="17693" spans="1:6" x14ac:dyDescent="0.2">
      <c r="A17693" s="202" t="s">
        <v>28504</v>
      </c>
      <c r="B17693" s="203">
        <v>412.96</v>
      </c>
      <c r="D17693" s="53" t="s">
        <v>26549</v>
      </c>
      <c r="E17693" s="55" t="s">
        <v>26550</v>
      </c>
      <c r="F17693" s="53" t="s">
        <v>83</v>
      </c>
    </row>
    <row r="17694" spans="1:6" x14ac:dyDescent="0.2">
      <c r="A17694" s="202" t="s">
        <v>28505</v>
      </c>
      <c r="B17694" s="203">
        <v>336.95</v>
      </c>
      <c r="D17694" s="53" t="s">
        <v>26551</v>
      </c>
      <c r="E17694" s="55" t="s">
        <v>26550</v>
      </c>
      <c r="F17694" s="53" t="s">
        <v>83</v>
      </c>
    </row>
    <row r="17695" spans="1:6" x14ac:dyDescent="0.2">
      <c r="A17695" s="202" t="s">
        <v>28507</v>
      </c>
      <c r="B17695" s="203">
        <v>330.96</v>
      </c>
      <c r="D17695" s="53" t="s">
        <v>26552</v>
      </c>
      <c r="E17695" s="55" t="s">
        <v>26553</v>
      </c>
      <c r="F17695" s="53" t="s">
        <v>83</v>
      </c>
    </row>
    <row r="17696" spans="1:6" x14ac:dyDescent="0.2">
      <c r="A17696" s="202" t="s">
        <v>28508</v>
      </c>
      <c r="B17696" s="203">
        <v>830.66</v>
      </c>
      <c r="D17696" s="53" t="s">
        <v>26554</v>
      </c>
      <c r="E17696" s="55" t="s">
        <v>26553</v>
      </c>
      <c r="F17696" s="53" t="s">
        <v>83</v>
      </c>
    </row>
    <row r="17697" spans="1:6" x14ac:dyDescent="0.2">
      <c r="A17697" s="202" t="s">
        <v>28510</v>
      </c>
      <c r="B17697" s="203">
        <v>824.67</v>
      </c>
      <c r="D17697" s="53" t="s">
        <v>26555</v>
      </c>
      <c r="E17697" s="55" t="s">
        <v>26556</v>
      </c>
      <c r="F17697" s="53" t="s">
        <v>83</v>
      </c>
    </row>
    <row r="17698" spans="1:6" x14ac:dyDescent="0.2">
      <c r="A17698" s="202" t="s">
        <v>35773</v>
      </c>
      <c r="B17698" s="203">
        <v>330.79</v>
      </c>
      <c r="D17698" s="53" t="s">
        <v>26557</v>
      </c>
      <c r="E17698" s="55" t="s">
        <v>26556</v>
      </c>
      <c r="F17698" s="53" t="s">
        <v>83</v>
      </c>
    </row>
    <row r="17699" spans="1:6" x14ac:dyDescent="0.2">
      <c r="A17699" s="202" t="s">
        <v>35774</v>
      </c>
      <c r="B17699" s="203">
        <v>305.74</v>
      </c>
      <c r="D17699" s="53" t="s">
        <v>26558</v>
      </c>
      <c r="E17699" s="55" t="s">
        <v>26559</v>
      </c>
      <c r="F17699" s="53" t="s">
        <v>83</v>
      </c>
    </row>
    <row r="17700" spans="1:6" x14ac:dyDescent="0.2">
      <c r="A17700" s="202" t="s">
        <v>35775</v>
      </c>
      <c r="B17700" s="203">
        <v>489.61</v>
      </c>
      <c r="D17700" s="53" t="s">
        <v>26560</v>
      </c>
      <c r="E17700" s="55" t="s">
        <v>26559</v>
      </c>
      <c r="F17700" s="53" t="s">
        <v>83</v>
      </c>
    </row>
    <row r="17701" spans="1:6" x14ac:dyDescent="0.2">
      <c r="A17701" s="202" t="s">
        <v>35776</v>
      </c>
      <c r="B17701" s="203">
        <v>454.54</v>
      </c>
      <c r="D17701" s="53" t="s">
        <v>26561</v>
      </c>
      <c r="E17701" s="55" t="s">
        <v>26562</v>
      </c>
      <c r="F17701" s="53" t="s">
        <v>83</v>
      </c>
    </row>
    <row r="17702" spans="1:6" x14ac:dyDescent="0.2">
      <c r="A17702" s="202" t="s">
        <v>35777</v>
      </c>
      <c r="B17702" s="203">
        <v>642.70000000000005</v>
      </c>
      <c r="D17702" s="53" t="s">
        <v>26563</v>
      </c>
      <c r="E17702" s="55" t="s">
        <v>26562</v>
      </c>
      <c r="F17702" s="53" t="s">
        <v>83</v>
      </c>
    </row>
    <row r="17703" spans="1:6" x14ac:dyDescent="0.2">
      <c r="A17703" s="202" t="s">
        <v>35778</v>
      </c>
      <c r="B17703" s="203">
        <v>606.38</v>
      </c>
      <c r="D17703" s="53" t="s">
        <v>26564</v>
      </c>
      <c r="E17703" s="55" t="s">
        <v>26565</v>
      </c>
      <c r="F17703" s="53" t="s">
        <v>83</v>
      </c>
    </row>
    <row r="17704" spans="1:6" x14ac:dyDescent="0.2">
      <c r="A17704" s="202" t="s">
        <v>35779</v>
      </c>
      <c r="B17704" s="203">
        <v>850.89</v>
      </c>
      <c r="D17704" s="53" t="s">
        <v>26566</v>
      </c>
      <c r="E17704" s="55" t="s">
        <v>26565</v>
      </c>
      <c r="F17704" s="53" t="s">
        <v>83</v>
      </c>
    </row>
    <row r="17705" spans="1:6" x14ac:dyDescent="0.2">
      <c r="A17705" s="202" t="s">
        <v>35780</v>
      </c>
      <c r="B17705" s="203">
        <v>787.76</v>
      </c>
      <c r="D17705" s="53" t="s">
        <v>26567</v>
      </c>
      <c r="E17705" s="55" t="s">
        <v>26568</v>
      </c>
      <c r="F17705" s="53" t="s">
        <v>83</v>
      </c>
    </row>
    <row r="17706" spans="1:6" x14ac:dyDescent="0.2">
      <c r="A17706" s="202" t="s">
        <v>35781</v>
      </c>
      <c r="B17706" s="203">
        <v>163.09</v>
      </c>
      <c r="D17706" s="53" t="s">
        <v>26569</v>
      </c>
      <c r="E17706" s="55" t="s">
        <v>26568</v>
      </c>
      <c r="F17706" s="53" t="s">
        <v>83</v>
      </c>
    </row>
    <row r="17707" spans="1:6" x14ac:dyDescent="0.2">
      <c r="A17707" s="202" t="s">
        <v>35782</v>
      </c>
      <c r="B17707" s="203">
        <v>150.56</v>
      </c>
      <c r="D17707" s="53" t="s">
        <v>26570</v>
      </c>
      <c r="E17707" s="55" t="s">
        <v>26571</v>
      </c>
      <c r="F17707" s="53" t="s">
        <v>83</v>
      </c>
    </row>
    <row r="17708" spans="1:6" x14ac:dyDescent="0.2">
      <c r="A17708" s="202" t="s">
        <v>28511</v>
      </c>
      <c r="B17708" s="203">
        <v>123.6</v>
      </c>
      <c r="D17708" s="53" t="s">
        <v>26572</v>
      </c>
      <c r="E17708" s="55" t="s">
        <v>26571</v>
      </c>
      <c r="F17708" s="53" t="s">
        <v>83</v>
      </c>
    </row>
    <row r="17709" spans="1:6" x14ac:dyDescent="0.2">
      <c r="A17709" s="202" t="s">
        <v>28513</v>
      </c>
      <c r="B17709" s="203">
        <v>123.6</v>
      </c>
      <c r="D17709" s="53" t="s">
        <v>26573</v>
      </c>
      <c r="E17709" s="55" t="s">
        <v>26574</v>
      </c>
      <c r="F17709" s="53" t="s">
        <v>83</v>
      </c>
    </row>
    <row r="17710" spans="1:6" x14ac:dyDescent="0.2">
      <c r="A17710" s="202" t="s">
        <v>28514</v>
      </c>
      <c r="B17710" s="203">
        <v>211.15</v>
      </c>
      <c r="D17710" s="53" t="s">
        <v>26575</v>
      </c>
      <c r="E17710" s="55" t="s">
        <v>26574</v>
      </c>
      <c r="F17710" s="53" t="s">
        <v>83</v>
      </c>
    </row>
    <row r="17711" spans="1:6" x14ac:dyDescent="0.2">
      <c r="A17711" s="202" t="s">
        <v>28516</v>
      </c>
      <c r="B17711" s="203">
        <v>211.15</v>
      </c>
      <c r="D17711" s="53" t="s">
        <v>26576</v>
      </c>
      <c r="E17711" s="55" t="s">
        <v>26577</v>
      </c>
      <c r="F17711" s="53" t="s">
        <v>83</v>
      </c>
    </row>
    <row r="17712" spans="1:6" x14ac:dyDescent="0.2">
      <c r="A17712" s="202" t="s">
        <v>28517</v>
      </c>
      <c r="B17712" s="203">
        <v>555.16999999999996</v>
      </c>
      <c r="D17712" s="53" t="s">
        <v>26578</v>
      </c>
      <c r="E17712" s="55" t="s">
        <v>26577</v>
      </c>
      <c r="F17712" s="53" t="s">
        <v>83</v>
      </c>
    </row>
    <row r="17713" spans="1:6" x14ac:dyDescent="0.2">
      <c r="A17713" s="202" t="s">
        <v>28519</v>
      </c>
      <c r="B17713" s="203">
        <v>555.16999999999996</v>
      </c>
      <c r="D17713" s="53" t="s">
        <v>26579</v>
      </c>
      <c r="E17713" s="55" t="s">
        <v>26580</v>
      </c>
      <c r="F17713" s="53" t="s">
        <v>83</v>
      </c>
    </row>
    <row r="17714" spans="1:6" x14ac:dyDescent="0.2">
      <c r="A17714" s="202" t="s">
        <v>35783</v>
      </c>
      <c r="B17714" s="203">
        <v>2077.69</v>
      </c>
      <c r="D17714" s="53" t="s">
        <v>26581</v>
      </c>
      <c r="E17714" s="55" t="s">
        <v>26580</v>
      </c>
      <c r="F17714" s="53" t="s">
        <v>83</v>
      </c>
    </row>
    <row r="17715" spans="1:6" x14ac:dyDescent="0.2">
      <c r="A17715" s="202" t="s">
        <v>35784</v>
      </c>
      <c r="B17715" s="203">
        <v>2077.69</v>
      </c>
      <c r="D17715" s="53" t="s">
        <v>26582</v>
      </c>
      <c r="E17715" s="55" t="s">
        <v>26583</v>
      </c>
      <c r="F17715" s="53" t="s">
        <v>201</v>
      </c>
    </row>
    <row r="17716" spans="1:6" x14ac:dyDescent="0.2">
      <c r="A17716" s="202" t="s">
        <v>35785</v>
      </c>
      <c r="B17716" s="203">
        <v>23338.560000000001</v>
      </c>
      <c r="D17716" s="53" t="s">
        <v>26584</v>
      </c>
      <c r="E17716" s="55" t="s">
        <v>26583</v>
      </c>
      <c r="F17716" s="53" t="s">
        <v>201</v>
      </c>
    </row>
    <row r="17717" spans="1:6" x14ac:dyDescent="0.2">
      <c r="A17717" s="202" t="s">
        <v>35786</v>
      </c>
      <c r="B17717" s="203">
        <v>23338.560000000001</v>
      </c>
      <c r="D17717" s="53" t="s">
        <v>26585</v>
      </c>
      <c r="E17717" s="55" t="s">
        <v>26586</v>
      </c>
      <c r="F17717" s="53" t="s">
        <v>201</v>
      </c>
    </row>
    <row r="17718" spans="1:6" x14ac:dyDescent="0.2">
      <c r="A17718" s="202" t="s">
        <v>28547</v>
      </c>
      <c r="B17718" s="203">
        <v>186.54</v>
      </c>
      <c r="D17718" s="53" t="s">
        <v>26587</v>
      </c>
      <c r="E17718" s="55" t="s">
        <v>26586</v>
      </c>
      <c r="F17718" s="53" t="s">
        <v>201</v>
      </c>
    </row>
    <row r="17719" spans="1:6" x14ac:dyDescent="0.2">
      <c r="A17719" s="202" t="s">
        <v>28549</v>
      </c>
      <c r="B17719" s="203">
        <v>185.7</v>
      </c>
      <c r="D17719" s="53" t="s">
        <v>26588</v>
      </c>
      <c r="E17719" s="55" t="s">
        <v>26589</v>
      </c>
      <c r="F17719" s="53" t="s">
        <v>201</v>
      </c>
    </row>
    <row r="17720" spans="1:6" x14ac:dyDescent="0.2">
      <c r="A17720" s="202" t="s">
        <v>28550</v>
      </c>
      <c r="B17720" s="203">
        <v>2104.34</v>
      </c>
      <c r="D17720" s="53" t="s">
        <v>26590</v>
      </c>
      <c r="E17720" s="55" t="s">
        <v>26589</v>
      </c>
      <c r="F17720" s="53" t="s">
        <v>201</v>
      </c>
    </row>
    <row r="17721" spans="1:6" x14ac:dyDescent="0.2">
      <c r="A17721" s="202" t="s">
        <v>28552</v>
      </c>
      <c r="B17721" s="203">
        <v>2104.34</v>
      </c>
      <c r="D17721" s="53" t="s">
        <v>26591</v>
      </c>
      <c r="E17721" s="55" t="s">
        <v>26592</v>
      </c>
      <c r="F17721" s="53" t="s">
        <v>201</v>
      </c>
    </row>
    <row r="17722" spans="1:6" x14ac:dyDescent="0.2">
      <c r="A17722" s="202" t="s">
        <v>28553</v>
      </c>
      <c r="B17722" s="203">
        <v>2613.2199999999998</v>
      </c>
      <c r="D17722" s="53" t="s">
        <v>26593</v>
      </c>
      <c r="E17722" s="55" t="s">
        <v>26592</v>
      </c>
      <c r="F17722" s="53" t="s">
        <v>201</v>
      </c>
    </row>
    <row r="17723" spans="1:6" x14ac:dyDescent="0.2">
      <c r="A17723" s="202" t="s">
        <v>28555</v>
      </c>
      <c r="B17723" s="203">
        <v>2613.2199999999998</v>
      </c>
      <c r="D17723" s="53" t="s">
        <v>26594</v>
      </c>
      <c r="E17723" s="55" t="s">
        <v>26595</v>
      </c>
      <c r="F17723" s="53" t="s">
        <v>201</v>
      </c>
    </row>
    <row r="17724" spans="1:6" x14ac:dyDescent="0.2">
      <c r="A17724" s="202" t="s">
        <v>28556</v>
      </c>
      <c r="B17724" s="203">
        <v>3459.31</v>
      </c>
      <c r="D17724" s="53" t="s">
        <v>26596</v>
      </c>
      <c r="E17724" s="55" t="s">
        <v>26595</v>
      </c>
      <c r="F17724" s="53" t="s">
        <v>201</v>
      </c>
    </row>
    <row r="17725" spans="1:6" x14ac:dyDescent="0.2">
      <c r="A17725" s="202" t="s">
        <v>28558</v>
      </c>
      <c r="B17725" s="203">
        <v>3459.31</v>
      </c>
      <c r="D17725" s="53" t="s">
        <v>26597</v>
      </c>
      <c r="E17725" s="55" t="s">
        <v>26598</v>
      </c>
      <c r="F17725" s="53" t="s">
        <v>201</v>
      </c>
    </row>
    <row r="17726" spans="1:6" x14ac:dyDescent="0.2">
      <c r="A17726" s="202" t="s">
        <v>28559</v>
      </c>
      <c r="B17726" s="203">
        <v>5646.46</v>
      </c>
      <c r="D17726" s="53" t="s">
        <v>26599</v>
      </c>
      <c r="E17726" s="55" t="s">
        <v>26598</v>
      </c>
      <c r="F17726" s="53" t="s">
        <v>201</v>
      </c>
    </row>
    <row r="17727" spans="1:6" x14ac:dyDescent="0.2">
      <c r="A17727" s="202" t="s">
        <v>28561</v>
      </c>
      <c r="B17727" s="203">
        <v>5646.46</v>
      </c>
      <c r="D17727" s="53" t="s">
        <v>26600</v>
      </c>
      <c r="E17727" s="55" t="s">
        <v>26601</v>
      </c>
      <c r="F17727" s="53" t="s">
        <v>83</v>
      </c>
    </row>
    <row r="17728" spans="1:6" x14ac:dyDescent="0.2">
      <c r="A17728" s="202" t="s">
        <v>28562</v>
      </c>
      <c r="B17728" s="203">
        <v>1096.6300000000001</v>
      </c>
      <c r="D17728" s="53" t="s">
        <v>26602</v>
      </c>
      <c r="E17728" s="55" t="s">
        <v>26601</v>
      </c>
      <c r="F17728" s="53" t="s">
        <v>83</v>
      </c>
    </row>
    <row r="17729" spans="1:6" x14ac:dyDescent="0.2">
      <c r="A17729" s="202" t="s">
        <v>28564</v>
      </c>
      <c r="B17729" s="203">
        <v>1094.25</v>
      </c>
      <c r="D17729" s="53" t="s">
        <v>26603</v>
      </c>
      <c r="E17729" s="55" t="s">
        <v>26604</v>
      </c>
      <c r="F17729" s="53" t="s">
        <v>83</v>
      </c>
    </row>
    <row r="17730" spans="1:6" x14ac:dyDescent="0.2">
      <c r="A17730" s="202" t="s">
        <v>28565</v>
      </c>
      <c r="B17730" s="203">
        <v>1636.01</v>
      </c>
      <c r="D17730" s="53" t="s">
        <v>26605</v>
      </c>
      <c r="E17730" s="55" t="s">
        <v>26604</v>
      </c>
      <c r="F17730" s="53" t="s">
        <v>83</v>
      </c>
    </row>
    <row r="17731" spans="1:6" x14ac:dyDescent="0.2">
      <c r="A17731" s="202" t="s">
        <v>28567</v>
      </c>
      <c r="B17731" s="203">
        <v>1633.63</v>
      </c>
      <c r="D17731" s="53" t="s">
        <v>26606</v>
      </c>
      <c r="E17731" s="55" t="s">
        <v>26607</v>
      </c>
      <c r="F17731" s="53" t="s">
        <v>83</v>
      </c>
    </row>
    <row r="17732" spans="1:6" x14ac:dyDescent="0.2">
      <c r="A17732" s="202" t="s">
        <v>28568</v>
      </c>
      <c r="B17732" s="203">
        <v>658.5</v>
      </c>
      <c r="D17732" s="53" t="s">
        <v>26608</v>
      </c>
      <c r="E17732" s="55" t="s">
        <v>26607</v>
      </c>
      <c r="F17732" s="53" t="s">
        <v>83</v>
      </c>
    </row>
    <row r="17733" spans="1:6" x14ac:dyDescent="0.2">
      <c r="A17733" s="202" t="s">
        <v>28570</v>
      </c>
      <c r="B17733" s="203">
        <v>658.5</v>
      </c>
      <c r="D17733" s="53" t="s">
        <v>26609</v>
      </c>
      <c r="E17733" s="55" t="s">
        <v>26610</v>
      </c>
      <c r="F17733" s="53" t="s">
        <v>83</v>
      </c>
    </row>
    <row r="17734" spans="1:6" x14ac:dyDescent="0.2">
      <c r="A17734" s="202" t="s">
        <v>28571</v>
      </c>
      <c r="B17734" s="203">
        <v>1630.18</v>
      </c>
      <c r="D17734" s="53" t="s">
        <v>26611</v>
      </c>
      <c r="E17734" s="55" t="s">
        <v>26610</v>
      </c>
      <c r="F17734" s="53" t="s">
        <v>83</v>
      </c>
    </row>
    <row r="17735" spans="1:6" x14ac:dyDescent="0.2">
      <c r="A17735" s="202" t="s">
        <v>28573</v>
      </c>
      <c r="B17735" s="203">
        <v>1630.18</v>
      </c>
      <c r="D17735" s="53" t="s">
        <v>26612</v>
      </c>
      <c r="E17735" s="55" t="s">
        <v>26613</v>
      </c>
      <c r="F17735" s="53" t="s">
        <v>83</v>
      </c>
    </row>
    <row r="17736" spans="1:6" x14ac:dyDescent="0.2">
      <c r="A17736" s="202" t="s">
        <v>35787</v>
      </c>
      <c r="B17736" s="203">
        <v>1866.86</v>
      </c>
      <c r="D17736" s="53" t="s">
        <v>26614</v>
      </c>
      <c r="E17736" s="55" t="s">
        <v>26613</v>
      </c>
      <c r="F17736" s="53" t="s">
        <v>83</v>
      </c>
    </row>
    <row r="17737" spans="1:6" x14ac:dyDescent="0.2">
      <c r="A17737" s="202" t="s">
        <v>35788</v>
      </c>
      <c r="B17737" s="203">
        <v>1863.73</v>
      </c>
      <c r="D17737" s="53" t="s">
        <v>26615</v>
      </c>
      <c r="E17737" s="55" t="s">
        <v>26616</v>
      </c>
      <c r="F17737" s="53" t="s">
        <v>83</v>
      </c>
    </row>
    <row r="17738" spans="1:6" x14ac:dyDescent="0.2">
      <c r="A17738" s="202" t="s">
        <v>35789</v>
      </c>
      <c r="B17738" s="203">
        <v>2336.94</v>
      </c>
      <c r="D17738" s="53" t="s">
        <v>26617</v>
      </c>
      <c r="E17738" s="55" t="s">
        <v>26616</v>
      </c>
      <c r="F17738" s="53" t="s">
        <v>83</v>
      </c>
    </row>
    <row r="17739" spans="1:6" x14ac:dyDescent="0.2">
      <c r="A17739" s="202" t="s">
        <v>35790</v>
      </c>
      <c r="B17739" s="203">
        <v>2336.94</v>
      </c>
      <c r="D17739" s="53" t="s">
        <v>26618</v>
      </c>
      <c r="E17739" s="55" t="s">
        <v>26619</v>
      </c>
      <c r="F17739" s="53" t="s">
        <v>83</v>
      </c>
    </row>
    <row r="17740" spans="1:6" x14ac:dyDescent="0.2">
      <c r="A17740" s="202" t="s">
        <v>28577</v>
      </c>
      <c r="B17740" s="203">
        <v>1030</v>
      </c>
      <c r="D17740" s="53" t="s">
        <v>26620</v>
      </c>
      <c r="E17740" s="55" t="s">
        <v>26619</v>
      </c>
      <c r="F17740" s="53" t="s">
        <v>83</v>
      </c>
    </row>
    <row r="17741" spans="1:6" x14ac:dyDescent="0.2">
      <c r="A17741" s="202" t="s">
        <v>28579</v>
      </c>
      <c r="B17741" s="203">
        <v>1030</v>
      </c>
      <c r="D17741" s="53" t="s">
        <v>26621</v>
      </c>
      <c r="E17741" s="55" t="s">
        <v>26622</v>
      </c>
      <c r="F17741" s="53" t="s">
        <v>83</v>
      </c>
    </row>
    <row r="17742" spans="1:6" x14ac:dyDescent="0.2">
      <c r="A17742" s="202" t="s">
        <v>28580</v>
      </c>
      <c r="B17742" s="203">
        <v>2457.83</v>
      </c>
      <c r="D17742" s="53" t="s">
        <v>26623</v>
      </c>
      <c r="E17742" s="55" t="s">
        <v>26622</v>
      </c>
      <c r="F17742" s="53" t="s">
        <v>83</v>
      </c>
    </row>
    <row r="17743" spans="1:6" x14ac:dyDescent="0.2">
      <c r="A17743" s="202" t="s">
        <v>28582</v>
      </c>
      <c r="B17743" s="203">
        <v>2457.83</v>
      </c>
      <c r="D17743" s="53" t="s">
        <v>26624</v>
      </c>
      <c r="E17743" s="55" t="s">
        <v>26625</v>
      </c>
      <c r="F17743" s="53" t="s">
        <v>83</v>
      </c>
    </row>
    <row r="17744" spans="1:6" x14ac:dyDescent="0.2">
      <c r="A17744" s="202" t="s">
        <v>35791</v>
      </c>
      <c r="B17744" s="203">
        <v>69.53</v>
      </c>
      <c r="D17744" s="53" t="s">
        <v>26626</v>
      </c>
      <c r="E17744" s="55" t="s">
        <v>26625</v>
      </c>
      <c r="F17744" s="53" t="s">
        <v>83</v>
      </c>
    </row>
    <row r="17745" spans="1:6" x14ac:dyDescent="0.2">
      <c r="A17745" s="202" t="s">
        <v>35792</v>
      </c>
      <c r="B17745" s="203">
        <v>69.53</v>
      </c>
      <c r="D17745" s="53" t="s">
        <v>26627</v>
      </c>
      <c r="E17745" s="55" t="s">
        <v>26628</v>
      </c>
      <c r="F17745" s="53" t="s">
        <v>201</v>
      </c>
    </row>
    <row r="17746" spans="1:6" x14ac:dyDescent="0.2">
      <c r="A17746" s="202" t="s">
        <v>28583</v>
      </c>
      <c r="B17746" s="203">
        <v>30.57</v>
      </c>
      <c r="D17746" s="53" t="s">
        <v>26629</v>
      </c>
      <c r="E17746" s="55" t="s">
        <v>26628</v>
      </c>
      <c r="F17746" s="53" t="s">
        <v>201</v>
      </c>
    </row>
    <row r="17747" spans="1:6" x14ac:dyDescent="0.2">
      <c r="A17747" s="202" t="s">
        <v>28585</v>
      </c>
      <c r="B17747" s="203">
        <v>30.57</v>
      </c>
      <c r="D17747" s="53" t="s">
        <v>26630</v>
      </c>
      <c r="E17747" s="55" t="s">
        <v>26631</v>
      </c>
      <c r="F17747" s="53" t="s">
        <v>201</v>
      </c>
    </row>
    <row r="17748" spans="1:6" x14ac:dyDescent="0.2">
      <c r="A17748" s="202" t="s">
        <v>28586</v>
      </c>
      <c r="B17748" s="203">
        <v>886.89</v>
      </c>
      <c r="D17748" s="53" t="s">
        <v>26632</v>
      </c>
      <c r="E17748" s="55" t="s">
        <v>26631</v>
      </c>
      <c r="F17748" s="53" t="s">
        <v>201</v>
      </c>
    </row>
    <row r="17749" spans="1:6" x14ac:dyDescent="0.2">
      <c r="A17749" s="202" t="s">
        <v>28588</v>
      </c>
      <c r="B17749" s="203">
        <v>886.89</v>
      </c>
      <c r="D17749" s="53" t="s">
        <v>26633</v>
      </c>
      <c r="E17749" s="55" t="s">
        <v>26634</v>
      </c>
      <c r="F17749" s="53" t="s">
        <v>201</v>
      </c>
    </row>
    <row r="17750" spans="1:6" x14ac:dyDescent="0.2">
      <c r="A17750" s="202" t="s">
        <v>28589</v>
      </c>
      <c r="B17750" s="203">
        <v>201.87</v>
      </c>
      <c r="D17750" s="53" t="s">
        <v>26635</v>
      </c>
      <c r="E17750" s="55" t="s">
        <v>26634</v>
      </c>
      <c r="F17750" s="53" t="s">
        <v>201</v>
      </c>
    </row>
    <row r="17751" spans="1:6" x14ac:dyDescent="0.2">
      <c r="A17751" s="202" t="s">
        <v>28591</v>
      </c>
      <c r="B17751" s="203">
        <v>201.87</v>
      </c>
      <c r="D17751" s="53" t="s">
        <v>26636</v>
      </c>
      <c r="E17751" s="55" t="s">
        <v>26637</v>
      </c>
      <c r="F17751" s="53" t="s">
        <v>201</v>
      </c>
    </row>
    <row r="17752" spans="1:6" x14ac:dyDescent="0.2">
      <c r="A17752" s="202" t="s">
        <v>28592</v>
      </c>
      <c r="B17752" s="203">
        <v>232.15</v>
      </c>
      <c r="D17752" s="53" t="s">
        <v>26638</v>
      </c>
      <c r="E17752" s="55" t="s">
        <v>26637</v>
      </c>
      <c r="F17752" s="53" t="s">
        <v>201</v>
      </c>
    </row>
    <row r="17753" spans="1:6" x14ac:dyDescent="0.2">
      <c r="A17753" s="202" t="s">
        <v>28594</v>
      </c>
      <c r="B17753" s="203">
        <v>232.15</v>
      </c>
      <c r="D17753" s="53" t="s">
        <v>26639</v>
      </c>
      <c r="E17753" s="55" t="s">
        <v>26640</v>
      </c>
      <c r="F17753" s="53" t="s">
        <v>201</v>
      </c>
    </row>
    <row r="17754" spans="1:6" x14ac:dyDescent="0.2">
      <c r="A17754" s="202" t="s">
        <v>28595</v>
      </c>
      <c r="B17754" s="203">
        <v>363.37</v>
      </c>
      <c r="D17754" s="53" t="s">
        <v>26641</v>
      </c>
      <c r="E17754" s="55" t="s">
        <v>26640</v>
      </c>
      <c r="F17754" s="53" t="s">
        <v>201</v>
      </c>
    </row>
    <row r="17755" spans="1:6" x14ac:dyDescent="0.2">
      <c r="A17755" s="202" t="s">
        <v>28597</v>
      </c>
      <c r="B17755" s="203">
        <v>363.37</v>
      </c>
      <c r="D17755" s="53" t="s">
        <v>26642</v>
      </c>
      <c r="E17755" s="55" t="s">
        <v>26643</v>
      </c>
      <c r="F17755" s="53" t="s">
        <v>201</v>
      </c>
    </row>
    <row r="17756" spans="1:6" x14ac:dyDescent="0.2">
      <c r="A17756" s="202" t="s">
        <v>28598</v>
      </c>
      <c r="B17756" s="203">
        <v>908.45</v>
      </c>
      <c r="D17756" s="53" t="s">
        <v>26644</v>
      </c>
      <c r="E17756" s="55" t="s">
        <v>26643</v>
      </c>
      <c r="F17756" s="53" t="s">
        <v>201</v>
      </c>
    </row>
    <row r="17757" spans="1:6" x14ac:dyDescent="0.2">
      <c r="A17757" s="202" t="s">
        <v>28600</v>
      </c>
      <c r="B17757" s="203">
        <v>908.45</v>
      </c>
      <c r="D17757" s="53" t="s">
        <v>26645</v>
      </c>
      <c r="E17757" s="55" t="s">
        <v>26646</v>
      </c>
      <c r="F17757" s="53" t="s">
        <v>201</v>
      </c>
    </row>
    <row r="17758" spans="1:6" x14ac:dyDescent="0.2">
      <c r="A17758" s="202" t="s">
        <v>28601</v>
      </c>
      <c r="B17758" s="203">
        <v>1008.37</v>
      </c>
      <c r="D17758" s="53" t="s">
        <v>26647</v>
      </c>
      <c r="E17758" s="55" t="s">
        <v>26646</v>
      </c>
      <c r="F17758" s="53" t="s">
        <v>201</v>
      </c>
    </row>
    <row r="17759" spans="1:6" x14ac:dyDescent="0.2">
      <c r="A17759" s="202" t="s">
        <v>28603</v>
      </c>
      <c r="B17759" s="203">
        <v>1008.37</v>
      </c>
      <c r="D17759" s="53" t="s">
        <v>26648</v>
      </c>
      <c r="E17759" s="55" t="s">
        <v>26649</v>
      </c>
      <c r="F17759" s="53" t="s">
        <v>201</v>
      </c>
    </row>
    <row r="17760" spans="1:6" x14ac:dyDescent="0.2">
      <c r="A17760" s="202" t="s">
        <v>28604</v>
      </c>
      <c r="B17760" s="203">
        <v>2047.44</v>
      </c>
      <c r="D17760" s="53" t="s">
        <v>26650</v>
      </c>
      <c r="E17760" s="55" t="s">
        <v>26649</v>
      </c>
      <c r="F17760" s="53" t="s">
        <v>201</v>
      </c>
    </row>
    <row r="17761" spans="1:6" x14ac:dyDescent="0.2">
      <c r="A17761" s="202" t="s">
        <v>28606</v>
      </c>
      <c r="B17761" s="203">
        <v>2047.44</v>
      </c>
      <c r="D17761" s="53" t="s">
        <v>26651</v>
      </c>
      <c r="E17761" s="55" t="s">
        <v>26652</v>
      </c>
      <c r="F17761" s="53" t="s">
        <v>201</v>
      </c>
    </row>
    <row r="17762" spans="1:6" x14ac:dyDescent="0.2">
      <c r="A17762" s="202" t="s">
        <v>28607</v>
      </c>
      <c r="B17762" s="203">
        <v>2000</v>
      </c>
      <c r="D17762" s="53" t="s">
        <v>26653</v>
      </c>
      <c r="E17762" s="55" t="s">
        <v>26652</v>
      </c>
      <c r="F17762" s="53" t="s">
        <v>201</v>
      </c>
    </row>
    <row r="17763" spans="1:6" x14ac:dyDescent="0.2">
      <c r="A17763" s="202" t="s">
        <v>28609</v>
      </c>
      <c r="B17763" s="203">
        <v>2000</v>
      </c>
      <c r="D17763" s="53" t="s">
        <v>26654</v>
      </c>
      <c r="E17763" s="55" t="s">
        <v>26655</v>
      </c>
      <c r="F17763" s="53" t="s">
        <v>16689</v>
      </c>
    </row>
    <row r="17764" spans="1:6" x14ac:dyDescent="0.2">
      <c r="A17764" s="202" t="s">
        <v>28610</v>
      </c>
      <c r="B17764" s="203">
        <v>2677.99</v>
      </c>
      <c r="D17764" s="53" t="s">
        <v>26656</v>
      </c>
      <c r="E17764" s="55" t="s">
        <v>26655</v>
      </c>
      <c r="F17764" s="53" t="s">
        <v>16689</v>
      </c>
    </row>
    <row r="17765" spans="1:6" x14ac:dyDescent="0.2">
      <c r="A17765" s="202" t="s">
        <v>28612</v>
      </c>
      <c r="B17765" s="203">
        <v>2677.99</v>
      </c>
      <c r="D17765" s="53" t="s">
        <v>26657</v>
      </c>
      <c r="E17765" s="55" t="s">
        <v>26658</v>
      </c>
      <c r="F17765" s="53" t="s">
        <v>16689</v>
      </c>
    </row>
    <row r="17766" spans="1:6" x14ac:dyDescent="0.2">
      <c r="A17766" s="202" t="s">
        <v>35793</v>
      </c>
      <c r="B17766" s="203">
        <v>3784.21</v>
      </c>
      <c r="D17766" s="53" t="s">
        <v>26659</v>
      </c>
      <c r="E17766" s="55" t="s">
        <v>26658</v>
      </c>
      <c r="F17766" s="53" t="s">
        <v>16689</v>
      </c>
    </row>
    <row r="17767" spans="1:6" x14ac:dyDescent="0.2">
      <c r="A17767" s="202" t="s">
        <v>35794</v>
      </c>
      <c r="B17767" s="203">
        <v>3784.21</v>
      </c>
      <c r="D17767" s="53" t="s">
        <v>26660</v>
      </c>
      <c r="E17767" s="55" t="s">
        <v>26661</v>
      </c>
      <c r="F17767" s="53" t="s">
        <v>16689</v>
      </c>
    </row>
    <row r="17768" spans="1:6" x14ac:dyDescent="0.2">
      <c r="A17768" s="202" t="s">
        <v>35795</v>
      </c>
      <c r="B17768" s="203">
        <v>2944.85</v>
      </c>
      <c r="D17768" s="53" t="s">
        <v>26662</v>
      </c>
      <c r="E17768" s="55" t="s">
        <v>26661</v>
      </c>
      <c r="F17768" s="53" t="s">
        <v>16689</v>
      </c>
    </row>
    <row r="17769" spans="1:6" x14ac:dyDescent="0.2">
      <c r="A17769" s="202" t="s">
        <v>35796</v>
      </c>
      <c r="B17769" s="203">
        <v>2944.85</v>
      </c>
      <c r="D17769" s="53" t="s">
        <v>26663</v>
      </c>
      <c r="E17769" s="55" t="s">
        <v>26664</v>
      </c>
      <c r="F17769" s="53" t="s">
        <v>16689</v>
      </c>
    </row>
    <row r="17770" spans="1:6" x14ac:dyDescent="0.2">
      <c r="A17770" s="202" t="s">
        <v>28613</v>
      </c>
      <c r="B17770" s="203">
        <v>9476</v>
      </c>
      <c r="D17770" s="53" t="s">
        <v>26665</v>
      </c>
      <c r="E17770" s="55" t="s">
        <v>26664</v>
      </c>
      <c r="F17770" s="53" t="s">
        <v>16689</v>
      </c>
    </row>
    <row r="17771" spans="1:6" x14ac:dyDescent="0.2">
      <c r="A17771" s="202" t="s">
        <v>28615</v>
      </c>
      <c r="B17771" s="203">
        <v>9476</v>
      </c>
      <c r="D17771" s="53" t="s">
        <v>26666</v>
      </c>
      <c r="E17771" s="55" t="s">
        <v>26667</v>
      </c>
      <c r="F17771" s="53" t="s">
        <v>16689</v>
      </c>
    </row>
    <row r="17772" spans="1:6" x14ac:dyDescent="0.2">
      <c r="A17772" s="202" t="s">
        <v>28616</v>
      </c>
      <c r="B17772" s="203">
        <v>16000</v>
      </c>
      <c r="D17772" s="53" t="s">
        <v>26668</v>
      </c>
      <c r="E17772" s="55" t="s">
        <v>26667</v>
      </c>
      <c r="F17772" s="53" t="s">
        <v>16689</v>
      </c>
    </row>
    <row r="17773" spans="1:6" x14ac:dyDescent="0.2">
      <c r="A17773" s="202" t="s">
        <v>28618</v>
      </c>
      <c r="B17773" s="203">
        <v>16000</v>
      </c>
      <c r="D17773" s="53" t="s">
        <v>26669</v>
      </c>
      <c r="E17773" s="55" t="s">
        <v>26670</v>
      </c>
      <c r="F17773" s="53" t="s">
        <v>16689</v>
      </c>
    </row>
    <row r="17774" spans="1:6" x14ac:dyDescent="0.2">
      <c r="A17774" s="202" t="s">
        <v>28619</v>
      </c>
      <c r="B17774" s="203">
        <v>32960</v>
      </c>
      <c r="D17774" s="53" t="s">
        <v>26671</v>
      </c>
      <c r="E17774" s="55" t="s">
        <v>26670</v>
      </c>
      <c r="F17774" s="53" t="s">
        <v>16689</v>
      </c>
    </row>
    <row r="17775" spans="1:6" x14ac:dyDescent="0.2">
      <c r="A17775" s="202" t="s">
        <v>28621</v>
      </c>
      <c r="B17775" s="203">
        <v>32960</v>
      </c>
      <c r="D17775" s="53" t="s">
        <v>26672</v>
      </c>
      <c r="E17775" s="55" t="s">
        <v>26673</v>
      </c>
      <c r="F17775" s="53" t="s">
        <v>83</v>
      </c>
    </row>
    <row r="17776" spans="1:6" x14ac:dyDescent="0.2">
      <c r="A17776" s="202" t="s">
        <v>28622</v>
      </c>
      <c r="B17776" s="203">
        <v>123796.82</v>
      </c>
      <c r="D17776" s="53" t="s">
        <v>26674</v>
      </c>
      <c r="E17776" s="55" t="s">
        <v>26673</v>
      </c>
      <c r="F17776" s="53" t="s">
        <v>83</v>
      </c>
    </row>
    <row r="17777" spans="1:6" x14ac:dyDescent="0.2">
      <c r="A17777" s="202" t="s">
        <v>28624</v>
      </c>
      <c r="B17777" s="203">
        <v>122102.91</v>
      </c>
      <c r="D17777" s="53" t="s">
        <v>26675</v>
      </c>
      <c r="E17777" s="55" t="s">
        <v>26676</v>
      </c>
      <c r="F17777" s="53" t="s">
        <v>83</v>
      </c>
    </row>
    <row r="17778" spans="1:6" x14ac:dyDescent="0.2">
      <c r="A17778" s="202" t="s">
        <v>28625</v>
      </c>
      <c r="B17778" s="203">
        <v>161720.66</v>
      </c>
      <c r="D17778" s="53" t="s">
        <v>26677</v>
      </c>
      <c r="E17778" s="55" t="s">
        <v>26676</v>
      </c>
      <c r="F17778" s="53" t="s">
        <v>83</v>
      </c>
    </row>
    <row r="17779" spans="1:6" x14ac:dyDescent="0.2">
      <c r="A17779" s="202" t="s">
        <v>28627</v>
      </c>
      <c r="B17779" s="203">
        <v>160026.75</v>
      </c>
      <c r="D17779" s="53" t="s">
        <v>26678</v>
      </c>
      <c r="E17779" s="55" t="s">
        <v>26679</v>
      </c>
      <c r="F17779" s="53" t="s">
        <v>83</v>
      </c>
    </row>
    <row r="17780" spans="1:6" x14ac:dyDescent="0.2">
      <c r="A17780" s="202" t="s">
        <v>28628</v>
      </c>
      <c r="B17780" s="203">
        <v>546.59</v>
      </c>
      <c r="D17780" s="53" t="s">
        <v>26680</v>
      </c>
      <c r="E17780" s="55" t="s">
        <v>26679</v>
      </c>
      <c r="F17780" s="53" t="s">
        <v>83</v>
      </c>
    </row>
    <row r="17781" spans="1:6" x14ac:dyDescent="0.2">
      <c r="A17781" s="202" t="s">
        <v>28630</v>
      </c>
      <c r="B17781" s="203">
        <v>514.95000000000005</v>
      </c>
      <c r="D17781" s="53" t="s">
        <v>26681</v>
      </c>
      <c r="E17781" s="55" t="s">
        <v>26682</v>
      </c>
      <c r="F17781" s="53" t="s">
        <v>83</v>
      </c>
    </row>
    <row r="17782" spans="1:6" x14ac:dyDescent="0.2">
      <c r="A17782" s="202" t="s">
        <v>28631</v>
      </c>
      <c r="B17782" s="203">
        <v>596.91999999999996</v>
      </c>
      <c r="D17782" s="53" t="s">
        <v>26683</v>
      </c>
      <c r="E17782" s="55" t="s">
        <v>26682</v>
      </c>
      <c r="F17782" s="53" t="s">
        <v>83</v>
      </c>
    </row>
    <row r="17783" spans="1:6" x14ac:dyDescent="0.2">
      <c r="A17783" s="202" t="s">
        <v>28633</v>
      </c>
      <c r="B17783" s="203">
        <v>563.46</v>
      </c>
      <c r="D17783" s="53" t="s">
        <v>26684</v>
      </c>
      <c r="E17783" s="55" t="s">
        <v>26685</v>
      </c>
      <c r="F17783" s="53" t="s">
        <v>83</v>
      </c>
    </row>
    <row r="17784" spans="1:6" x14ac:dyDescent="0.2">
      <c r="A17784" s="202" t="s">
        <v>28634</v>
      </c>
      <c r="B17784" s="203">
        <v>12838.55</v>
      </c>
      <c r="D17784" s="53" t="s">
        <v>26686</v>
      </c>
      <c r="E17784" s="55" t="s">
        <v>26685</v>
      </c>
      <c r="F17784" s="53" t="s">
        <v>83</v>
      </c>
    </row>
    <row r="17785" spans="1:6" x14ac:dyDescent="0.2">
      <c r="A17785" s="202" t="s">
        <v>28637</v>
      </c>
      <c r="B17785" s="203">
        <v>11877.16</v>
      </c>
      <c r="D17785" s="53" t="s">
        <v>26687</v>
      </c>
      <c r="E17785" s="55" t="s">
        <v>26688</v>
      </c>
      <c r="F17785" s="53" t="s">
        <v>83</v>
      </c>
    </row>
    <row r="17786" spans="1:6" x14ac:dyDescent="0.2">
      <c r="A17786" s="202" t="s">
        <v>28638</v>
      </c>
      <c r="B17786" s="203">
        <v>300.41000000000003</v>
      </c>
      <c r="D17786" s="53" t="s">
        <v>26689</v>
      </c>
      <c r="E17786" s="55" t="s">
        <v>26688</v>
      </c>
      <c r="F17786" s="53" t="s">
        <v>83</v>
      </c>
    </row>
    <row r="17787" spans="1:6" x14ac:dyDescent="0.2">
      <c r="A17787" s="202" t="s">
        <v>28640</v>
      </c>
      <c r="B17787" s="203">
        <v>281.64999999999998</v>
      </c>
      <c r="D17787" s="53" t="s">
        <v>26690</v>
      </c>
      <c r="E17787" s="55" t="s">
        <v>26691</v>
      </c>
      <c r="F17787" s="53" t="s">
        <v>83</v>
      </c>
    </row>
    <row r="17788" spans="1:6" x14ac:dyDescent="0.2">
      <c r="A17788" s="202" t="s">
        <v>28641</v>
      </c>
      <c r="B17788" s="203">
        <v>477.8</v>
      </c>
      <c r="D17788" s="53" t="s">
        <v>26692</v>
      </c>
      <c r="E17788" s="55" t="s">
        <v>26691</v>
      </c>
      <c r="F17788" s="53" t="s">
        <v>83</v>
      </c>
    </row>
    <row r="17789" spans="1:6" x14ac:dyDescent="0.2">
      <c r="A17789" s="202" t="s">
        <v>28643</v>
      </c>
      <c r="B17789" s="203">
        <v>451.07</v>
      </c>
      <c r="D17789" s="53" t="s">
        <v>26693</v>
      </c>
      <c r="E17789" s="55" t="s">
        <v>26694</v>
      </c>
      <c r="F17789" s="53" t="s">
        <v>83</v>
      </c>
    </row>
    <row r="17790" spans="1:6" x14ac:dyDescent="0.2">
      <c r="A17790" s="202" t="s">
        <v>28647</v>
      </c>
      <c r="B17790" s="203">
        <v>959.43</v>
      </c>
      <c r="D17790" s="53" t="s">
        <v>26695</v>
      </c>
      <c r="E17790" s="55" t="s">
        <v>26694</v>
      </c>
      <c r="F17790" s="53" t="s">
        <v>83</v>
      </c>
    </row>
    <row r="17791" spans="1:6" x14ac:dyDescent="0.2">
      <c r="A17791" s="202" t="s">
        <v>28649</v>
      </c>
      <c r="B17791" s="203">
        <v>888.59</v>
      </c>
      <c r="D17791" s="53" t="s">
        <v>26696</v>
      </c>
      <c r="E17791" s="55" t="s">
        <v>26697</v>
      </c>
      <c r="F17791" s="53" t="s">
        <v>83</v>
      </c>
    </row>
    <row r="17792" spans="1:6" x14ac:dyDescent="0.2">
      <c r="A17792" s="202" t="s">
        <v>28653</v>
      </c>
      <c r="B17792" s="203">
        <v>473.29</v>
      </c>
      <c r="D17792" s="53" t="s">
        <v>26698</v>
      </c>
      <c r="E17792" s="55" t="s">
        <v>26697</v>
      </c>
      <c r="F17792" s="53" t="s">
        <v>83</v>
      </c>
    </row>
    <row r="17793" spans="1:6" x14ac:dyDescent="0.2">
      <c r="A17793" s="202" t="s">
        <v>28655</v>
      </c>
      <c r="B17793" s="203">
        <v>448.4</v>
      </c>
      <c r="D17793" s="53" t="s">
        <v>26699</v>
      </c>
      <c r="E17793" s="55" t="s">
        <v>26700</v>
      </c>
      <c r="F17793" s="53" t="s">
        <v>83</v>
      </c>
    </row>
    <row r="17794" spans="1:6" x14ac:dyDescent="0.2">
      <c r="A17794" s="202" t="s">
        <v>28656</v>
      </c>
      <c r="B17794" s="203">
        <v>245.45</v>
      </c>
      <c r="D17794" s="53" t="s">
        <v>26701</v>
      </c>
      <c r="E17794" s="55" t="s">
        <v>26700</v>
      </c>
      <c r="F17794" s="53" t="s">
        <v>83</v>
      </c>
    </row>
    <row r="17795" spans="1:6" x14ac:dyDescent="0.2">
      <c r="A17795" s="202" t="s">
        <v>28658</v>
      </c>
      <c r="B17795" s="203">
        <v>229.81</v>
      </c>
      <c r="D17795" s="53" t="s">
        <v>26702</v>
      </c>
      <c r="E17795" s="55" t="s">
        <v>26703</v>
      </c>
      <c r="F17795" s="53" t="s">
        <v>83</v>
      </c>
    </row>
    <row r="17796" spans="1:6" x14ac:dyDescent="0.2">
      <c r="A17796" s="202" t="s">
        <v>28659</v>
      </c>
      <c r="B17796" s="203">
        <v>420.92</v>
      </c>
      <c r="D17796" s="53" t="s">
        <v>26704</v>
      </c>
      <c r="E17796" s="55" t="s">
        <v>26703</v>
      </c>
      <c r="F17796" s="53" t="s">
        <v>83</v>
      </c>
    </row>
    <row r="17797" spans="1:6" x14ac:dyDescent="0.2">
      <c r="A17797" s="202" t="s">
        <v>28661</v>
      </c>
      <c r="B17797" s="203">
        <v>396.86</v>
      </c>
      <c r="D17797" s="53" t="s">
        <v>26705</v>
      </c>
      <c r="E17797" s="55" t="s">
        <v>26706</v>
      </c>
      <c r="F17797" s="53" t="s">
        <v>83</v>
      </c>
    </row>
    <row r="17798" spans="1:6" x14ac:dyDescent="0.2">
      <c r="A17798" s="202" t="s">
        <v>28662</v>
      </c>
      <c r="B17798" s="203">
        <v>1359.09</v>
      </c>
      <c r="D17798" s="53" t="s">
        <v>26707</v>
      </c>
      <c r="E17798" s="55" t="s">
        <v>26706</v>
      </c>
      <c r="F17798" s="53" t="s">
        <v>83</v>
      </c>
    </row>
    <row r="17799" spans="1:6" x14ac:dyDescent="0.2">
      <c r="A17799" s="202" t="s">
        <v>28664</v>
      </c>
      <c r="B17799" s="203">
        <v>1268.23</v>
      </c>
      <c r="D17799" s="53" t="s">
        <v>26708</v>
      </c>
      <c r="E17799" s="55" t="s">
        <v>26709</v>
      </c>
      <c r="F17799" s="53" t="s">
        <v>83</v>
      </c>
    </row>
    <row r="17800" spans="1:6" x14ac:dyDescent="0.2">
      <c r="A17800" s="202" t="s">
        <v>28665</v>
      </c>
      <c r="B17800" s="203">
        <v>1170.81</v>
      </c>
      <c r="D17800" s="53" t="s">
        <v>26710</v>
      </c>
      <c r="E17800" s="55" t="s">
        <v>26709</v>
      </c>
      <c r="F17800" s="53" t="s">
        <v>83</v>
      </c>
    </row>
    <row r="17801" spans="1:6" x14ac:dyDescent="0.2">
      <c r="A17801" s="202" t="s">
        <v>28667</v>
      </c>
      <c r="B17801" s="203">
        <v>1090.8599999999999</v>
      </c>
      <c r="D17801" s="53" t="s">
        <v>26711</v>
      </c>
      <c r="E17801" s="55" t="s">
        <v>26712</v>
      </c>
      <c r="F17801" s="53" t="s">
        <v>83</v>
      </c>
    </row>
    <row r="17802" spans="1:6" x14ac:dyDescent="0.2">
      <c r="A17802" s="202" t="s">
        <v>28668</v>
      </c>
      <c r="B17802" s="203">
        <v>718.94</v>
      </c>
      <c r="D17802" s="53" t="s">
        <v>26713</v>
      </c>
      <c r="E17802" s="55" t="s">
        <v>26712</v>
      </c>
      <c r="F17802" s="53" t="s">
        <v>83</v>
      </c>
    </row>
    <row r="17803" spans="1:6" x14ac:dyDescent="0.2">
      <c r="A17803" s="202" t="s">
        <v>28670</v>
      </c>
      <c r="B17803" s="203">
        <v>662.88</v>
      </c>
      <c r="D17803" s="53" t="s">
        <v>26714</v>
      </c>
      <c r="E17803" s="55" t="s">
        <v>26715</v>
      </c>
      <c r="F17803" s="53" t="s">
        <v>83</v>
      </c>
    </row>
    <row r="17804" spans="1:6" x14ac:dyDescent="0.2">
      <c r="A17804" s="202" t="s">
        <v>28671</v>
      </c>
      <c r="B17804" s="203">
        <v>6327.54</v>
      </c>
      <c r="D17804" s="53" t="s">
        <v>26716</v>
      </c>
      <c r="E17804" s="55" t="s">
        <v>26715</v>
      </c>
      <c r="F17804" s="53" t="s">
        <v>83</v>
      </c>
    </row>
    <row r="17805" spans="1:6" x14ac:dyDescent="0.2">
      <c r="A17805" s="202" t="s">
        <v>28673</v>
      </c>
      <c r="B17805" s="203">
        <v>5909.04</v>
      </c>
      <c r="D17805" s="53" t="s">
        <v>26717</v>
      </c>
      <c r="E17805" s="55" t="s">
        <v>26718</v>
      </c>
      <c r="F17805" s="53" t="s">
        <v>83</v>
      </c>
    </row>
    <row r="17806" spans="1:6" x14ac:dyDescent="0.2">
      <c r="A17806" s="202" t="s">
        <v>28674</v>
      </c>
      <c r="B17806" s="203">
        <v>1070.6400000000001</v>
      </c>
      <c r="D17806" s="53" t="s">
        <v>26719</v>
      </c>
      <c r="E17806" s="55" t="s">
        <v>26718</v>
      </c>
      <c r="F17806" s="53" t="s">
        <v>83</v>
      </c>
    </row>
    <row r="17807" spans="1:6" x14ac:dyDescent="0.2">
      <c r="A17807" s="202" t="s">
        <v>28676</v>
      </c>
      <c r="B17807" s="203">
        <v>1070.6400000000001</v>
      </c>
      <c r="D17807" s="53" t="s">
        <v>26720</v>
      </c>
      <c r="E17807" s="55" t="s">
        <v>26721</v>
      </c>
      <c r="F17807" s="53" t="s">
        <v>83</v>
      </c>
    </row>
    <row r="17808" spans="1:6" x14ac:dyDescent="0.2">
      <c r="A17808" s="202" t="s">
        <v>28677</v>
      </c>
      <c r="B17808" s="203">
        <v>952.75</v>
      </c>
      <c r="D17808" s="53" t="s">
        <v>26722</v>
      </c>
      <c r="E17808" s="55" t="s">
        <v>26721</v>
      </c>
      <c r="F17808" s="53" t="s">
        <v>83</v>
      </c>
    </row>
    <row r="17809" spans="1:6" x14ac:dyDescent="0.2">
      <c r="A17809" s="202" t="s">
        <v>28679</v>
      </c>
      <c r="B17809" s="203">
        <v>952.75</v>
      </c>
      <c r="D17809" s="53" t="s">
        <v>26723</v>
      </c>
      <c r="E17809" s="55" t="s">
        <v>26724</v>
      </c>
      <c r="F17809" s="53" t="s">
        <v>83</v>
      </c>
    </row>
    <row r="17810" spans="1:6" x14ac:dyDescent="0.2">
      <c r="A17810" s="202" t="s">
        <v>28680</v>
      </c>
      <c r="B17810" s="203">
        <v>2994.89</v>
      </c>
      <c r="D17810" s="53" t="s">
        <v>26725</v>
      </c>
      <c r="E17810" s="55" t="s">
        <v>26724</v>
      </c>
      <c r="F17810" s="53" t="s">
        <v>83</v>
      </c>
    </row>
    <row r="17811" spans="1:6" x14ac:dyDescent="0.2">
      <c r="A17811" s="202" t="s">
        <v>28682</v>
      </c>
      <c r="B17811" s="203">
        <v>2994.89</v>
      </c>
      <c r="D17811" s="53" t="s">
        <v>26726</v>
      </c>
      <c r="E17811" s="55" t="s">
        <v>26727</v>
      </c>
      <c r="F17811" s="53" t="s">
        <v>83</v>
      </c>
    </row>
    <row r="17812" spans="1:6" x14ac:dyDescent="0.2">
      <c r="A17812" s="202" t="s">
        <v>28683</v>
      </c>
      <c r="B17812" s="203">
        <v>398.52</v>
      </c>
      <c r="D17812" s="53" t="s">
        <v>26728</v>
      </c>
      <c r="E17812" s="55" t="s">
        <v>26727</v>
      </c>
      <c r="F17812" s="53" t="s">
        <v>83</v>
      </c>
    </row>
    <row r="17813" spans="1:6" x14ac:dyDescent="0.2">
      <c r="A17813" s="202" t="s">
        <v>28685</v>
      </c>
      <c r="B17813" s="203">
        <v>398.52</v>
      </c>
      <c r="D17813" s="53" t="s">
        <v>26729</v>
      </c>
      <c r="E17813" s="55" t="s">
        <v>26730</v>
      </c>
      <c r="F17813" s="53" t="s">
        <v>83</v>
      </c>
    </row>
    <row r="17814" spans="1:6" x14ac:dyDescent="0.2">
      <c r="A17814" s="202" t="s">
        <v>28686</v>
      </c>
      <c r="B17814" s="203">
        <v>110973.25</v>
      </c>
      <c r="D17814" s="53" t="s">
        <v>26731</v>
      </c>
      <c r="E17814" s="55" t="s">
        <v>26730</v>
      </c>
      <c r="F17814" s="53" t="s">
        <v>83</v>
      </c>
    </row>
    <row r="17815" spans="1:6" x14ac:dyDescent="0.2">
      <c r="A17815" s="202" t="s">
        <v>28688</v>
      </c>
      <c r="B17815" s="203">
        <v>110973.25</v>
      </c>
      <c r="D17815" s="53" t="s">
        <v>26732</v>
      </c>
      <c r="E17815" s="55" t="s">
        <v>26733</v>
      </c>
      <c r="F17815" s="53" t="s">
        <v>83</v>
      </c>
    </row>
    <row r="17816" spans="1:6" x14ac:dyDescent="0.2">
      <c r="A17816" s="202" t="s">
        <v>28689</v>
      </c>
      <c r="B17816" s="203">
        <v>163708.63</v>
      </c>
      <c r="D17816" s="53" t="s">
        <v>26734</v>
      </c>
      <c r="E17816" s="55" t="s">
        <v>26733</v>
      </c>
      <c r="F17816" s="53" t="s">
        <v>83</v>
      </c>
    </row>
    <row r="17817" spans="1:6" x14ac:dyDescent="0.2">
      <c r="A17817" s="202" t="s">
        <v>28691</v>
      </c>
      <c r="B17817" s="203">
        <v>163708.63</v>
      </c>
      <c r="D17817" s="53" t="s">
        <v>26735</v>
      </c>
      <c r="E17817" s="55" t="s">
        <v>26736</v>
      </c>
      <c r="F17817" s="53" t="s">
        <v>83</v>
      </c>
    </row>
    <row r="17818" spans="1:6" x14ac:dyDescent="0.2">
      <c r="A17818" s="202" t="s">
        <v>28692</v>
      </c>
      <c r="B17818" s="203">
        <v>227558.27</v>
      </c>
      <c r="D17818" s="53" t="s">
        <v>26737</v>
      </c>
      <c r="E17818" s="55" t="s">
        <v>26736</v>
      </c>
      <c r="F17818" s="53" t="s">
        <v>83</v>
      </c>
    </row>
    <row r="17819" spans="1:6" x14ac:dyDescent="0.2">
      <c r="A17819" s="202" t="s">
        <v>28694</v>
      </c>
      <c r="B17819" s="203">
        <v>227558.27</v>
      </c>
      <c r="D17819" s="53" t="s">
        <v>26738</v>
      </c>
      <c r="E17819" s="55" t="s">
        <v>26739</v>
      </c>
      <c r="F17819" s="53" t="s">
        <v>83</v>
      </c>
    </row>
    <row r="17820" spans="1:6" x14ac:dyDescent="0.2">
      <c r="A17820" s="202" t="s">
        <v>28695</v>
      </c>
      <c r="B17820" s="203">
        <v>301655.28999999998</v>
      </c>
      <c r="D17820" s="53" t="s">
        <v>26740</v>
      </c>
      <c r="E17820" s="55" t="s">
        <v>26739</v>
      </c>
      <c r="F17820" s="53" t="s">
        <v>83</v>
      </c>
    </row>
    <row r="17821" spans="1:6" x14ac:dyDescent="0.2">
      <c r="A17821" s="202" t="s">
        <v>28697</v>
      </c>
      <c r="B17821" s="203">
        <v>301655.28999999998</v>
      </c>
      <c r="D17821" s="53" t="s">
        <v>26741</v>
      </c>
      <c r="E17821" s="55" t="s">
        <v>26742</v>
      </c>
      <c r="F17821" s="53" t="s">
        <v>83</v>
      </c>
    </row>
    <row r="17822" spans="1:6" x14ac:dyDescent="0.2">
      <c r="A17822" s="202" t="s">
        <v>28698</v>
      </c>
      <c r="B17822" s="203">
        <v>333678</v>
      </c>
      <c r="D17822" s="53" t="s">
        <v>26743</v>
      </c>
      <c r="E17822" s="55" t="s">
        <v>26742</v>
      </c>
      <c r="F17822" s="53" t="s">
        <v>83</v>
      </c>
    </row>
    <row r="17823" spans="1:6" x14ac:dyDescent="0.2">
      <c r="A17823" s="202" t="s">
        <v>28700</v>
      </c>
      <c r="B17823" s="203">
        <v>333678</v>
      </c>
      <c r="D17823" s="53" t="s">
        <v>26744</v>
      </c>
      <c r="E17823" s="55" t="s">
        <v>26745</v>
      </c>
      <c r="F17823" s="53" t="s">
        <v>83</v>
      </c>
    </row>
    <row r="17824" spans="1:6" x14ac:dyDescent="0.2">
      <c r="A17824" s="202" t="s">
        <v>28701</v>
      </c>
      <c r="B17824" s="203">
        <v>379687.45</v>
      </c>
      <c r="D17824" s="53" t="s">
        <v>26746</v>
      </c>
      <c r="E17824" s="55" t="s">
        <v>26745</v>
      </c>
      <c r="F17824" s="53" t="s">
        <v>83</v>
      </c>
    </row>
    <row r="17825" spans="1:6" x14ac:dyDescent="0.2">
      <c r="A17825" s="202" t="s">
        <v>28703</v>
      </c>
      <c r="B17825" s="203">
        <v>379687.45</v>
      </c>
      <c r="D17825" s="53" t="s">
        <v>26747</v>
      </c>
      <c r="E17825" s="55" t="s">
        <v>26748</v>
      </c>
      <c r="F17825" s="53" t="s">
        <v>83</v>
      </c>
    </row>
    <row r="17826" spans="1:6" x14ac:dyDescent="0.2">
      <c r="A17826" s="202" t="s">
        <v>28704</v>
      </c>
      <c r="B17826" s="203">
        <v>479015.46</v>
      </c>
      <c r="D17826" s="53" t="s">
        <v>26749</v>
      </c>
      <c r="E17826" s="55" t="s">
        <v>26748</v>
      </c>
      <c r="F17826" s="53" t="s">
        <v>83</v>
      </c>
    </row>
    <row r="17827" spans="1:6" x14ac:dyDescent="0.2">
      <c r="A17827" s="202" t="s">
        <v>28706</v>
      </c>
      <c r="B17827" s="203">
        <v>479015.46</v>
      </c>
      <c r="D17827" s="53" t="s">
        <v>26750</v>
      </c>
      <c r="E17827" s="55" t="s">
        <v>26751</v>
      </c>
      <c r="F17827" s="53" t="s">
        <v>83</v>
      </c>
    </row>
    <row r="17828" spans="1:6" x14ac:dyDescent="0.2">
      <c r="A17828" s="202" t="s">
        <v>28707</v>
      </c>
      <c r="B17828" s="203">
        <v>560487.27</v>
      </c>
      <c r="D17828" s="53" t="s">
        <v>26752</v>
      </c>
      <c r="E17828" s="55" t="s">
        <v>26751</v>
      </c>
      <c r="F17828" s="53" t="s">
        <v>83</v>
      </c>
    </row>
    <row r="17829" spans="1:6" x14ac:dyDescent="0.2">
      <c r="A17829" s="202" t="s">
        <v>28709</v>
      </c>
      <c r="B17829" s="203">
        <v>560487.27</v>
      </c>
      <c r="D17829" s="53" t="s">
        <v>26753</v>
      </c>
      <c r="E17829" s="55" t="s">
        <v>26754</v>
      </c>
      <c r="F17829" s="53" t="s">
        <v>83</v>
      </c>
    </row>
    <row r="17830" spans="1:6" x14ac:dyDescent="0.2">
      <c r="A17830" s="202" t="s">
        <v>28710</v>
      </c>
      <c r="B17830" s="203">
        <v>598510.05000000005</v>
      </c>
      <c r="D17830" s="53" t="s">
        <v>26755</v>
      </c>
      <c r="E17830" s="55" t="s">
        <v>26754</v>
      </c>
      <c r="F17830" s="53" t="s">
        <v>83</v>
      </c>
    </row>
    <row r="17831" spans="1:6" x14ac:dyDescent="0.2">
      <c r="A17831" s="202" t="s">
        <v>28712</v>
      </c>
      <c r="B17831" s="203">
        <v>598510.05000000005</v>
      </c>
      <c r="D17831" s="53" t="s">
        <v>26756</v>
      </c>
      <c r="E17831" s="55" t="s">
        <v>26757</v>
      </c>
      <c r="F17831" s="53" t="s">
        <v>83</v>
      </c>
    </row>
    <row r="17832" spans="1:6" x14ac:dyDescent="0.2">
      <c r="A17832" s="202" t="s">
        <v>28713</v>
      </c>
      <c r="B17832" s="203">
        <v>687584.81</v>
      </c>
      <c r="D17832" s="53" t="s">
        <v>26758</v>
      </c>
      <c r="E17832" s="55" t="s">
        <v>26757</v>
      </c>
      <c r="F17832" s="53" t="s">
        <v>83</v>
      </c>
    </row>
    <row r="17833" spans="1:6" x14ac:dyDescent="0.2">
      <c r="A17833" s="202" t="s">
        <v>28715</v>
      </c>
      <c r="B17833" s="203">
        <v>687584.81</v>
      </c>
      <c r="D17833" s="53" t="s">
        <v>26759</v>
      </c>
      <c r="E17833" s="55" t="s">
        <v>26760</v>
      </c>
      <c r="F17833" s="53" t="s">
        <v>83</v>
      </c>
    </row>
    <row r="17834" spans="1:6" x14ac:dyDescent="0.2">
      <c r="A17834" s="202" t="s">
        <v>28716</v>
      </c>
      <c r="B17834" s="203">
        <v>9888</v>
      </c>
      <c r="D17834" s="53" t="s">
        <v>26761</v>
      </c>
      <c r="E17834" s="55" t="s">
        <v>26760</v>
      </c>
      <c r="F17834" s="53" t="s">
        <v>83</v>
      </c>
    </row>
    <row r="17835" spans="1:6" x14ac:dyDescent="0.2">
      <c r="A17835" s="202" t="s">
        <v>28718</v>
      </c>
      <c r="B17835" s="203">
        <v>9888</v>
      </c>
      <c r="D17835" s="53" t="s">
        <v>26762</v>
      </c>
      <c r="E17835" s="55" t="s">
        <v>26763</v>
      </c>
      <c r="F17835" s="53" t="s">
        <v>83</v>
      </c>
    </row>
    <row r="17836" spans="1:6" x14ac:dyDescent="0.2">
      <c r="A17836" s="202" t="s">
        <v>28719</v>
      </c>
      <c r="B17836" s="203">
        <v>4314.59</v>
      </c>
      <c r="D17836" s="53" t="s">
        <v>26764</v>
      </c>
      <c r="E17836" s="55" t="s">
        <v>26763</v>
      </c>
      <c r="F17836" s="53" t="s">
        <v>83</v>
      </c>
    </row>
    <row r="17837" spans="1:6" x14ac:dyDescent="0.2">
      <c r="A17837" s="202" t="s">
        <v>28721</v>
      </c>
      <c r="B17837" s="203">
        <v>4314.59</v>
      </c>
      <c r="D17837" s="53" t="s">
        <v>26765</v>
      </c>
      <c r="E17837" s="55" t="s">
        <v>26766</v>
      </c>
      <c r="F17837" s="53" t="s">
        <v>83</v>
      </c>
    </row>
    <row r="17838" spans="1:6" x14ac:dyDescent="0.2">
      <c r="A17838" s="202" t="s">
        <v>28722</v>
      </c>
      <c r="B17838" s="203">
        <v>3743.38</v>
      </c>
      <c r="D17838" s="53" t="s">
        <v>26767</v>
      </c>
      <c r="E17838" s="55" t="s">
        <v>26766</v>
      </c>
      <c r="F17838" s="53" t="s">
        <v>83</v>
      </c>
    </row>
    <row r="17839" spans="1:6" x14ac:dyDescent="0.2">
      <c r="A17839" s="202" t="s">
        <v>28724</v>
      </c>
      <c r="B17839" s="203">
        <v>3743.38</v>
      </c>
      <c r="D17839" s="53" t="s">
        <v>26768</v>
      </c>
      <c r="E17839" s="55" t="s">
        <v>26769</v>
      </c>
      <c r="F17839" s="53" t="s">
        <v>83</v>
      </c>
    </row>
    <row r="17840" spans="1:6" x14ac:dyDescent="0.2">
      <c r="A17840" s="202" t="s">
        <v>28725</v>
      </c>
      <c r="B17840" s="203">
        <v>1949.79</v>
      </c>
      <c r="D17840" s="53" t="s">
        <v>26770</v>
      </c>
      <c r="E17840" s="55" t="s">
        <v>26769</v>
      </c>
      <c r="F17840" s="53" t="s">
        <v>83</v>
      </c>
    </row>
    <row r="17841" spans="1:6" x14ac:dyDescent="0.2">
      <c r="A17841" s="202" t="s">
        <v>28727</v>
      </c>
      <c r="B17841" s="203">
        <v>1949.79</v>
      </c>
      <c r="D17841" s="53" t="s">
        <v>26771</v>
      </c>
      <c r="E17841" s="55" t="s">
        <v>26772</v>
      </c>
      <c r="F17841" s="53" t="s">
        <v>83</v>
      </c>
    </row>
    <row r="17842" spans="1:6" x14ac:dyDescent="0.2">
      <c r="A17842" s="202" t="s">
        <v>28728</v>
      </c>
      <c r="B17842" s="203">
        <v>1440.96</v>
      </c>
      <c r="D17842" s="53" t="s">
        <v>26773</v>
      </c>
      <c r="E17842" s="55" t="s">
        <v>26772</v>
      </c>
      <c r="F17842" s="53" t="s">
        <v>83</v>
      </c>
    </row>
    <row r="17843" spans="1:6" x14ac:dyDescent="0.2">
      <c r="A17843" s="202" t="s">
        <v>28730</v>
      </c>
      <c r="B17843" s="203">
        <v>1440.96</v>
      </c>
      <c r="D17843" s="53" t="s">
        <v>26774</v>
      </c>
      <c r="E17843" s="55" t="s">
        <v>26775</v>
      </c>
      <c r="F17843" s="53" t="s">
        <v>83</v>
      </c>
    </row>
    <row r="17844" spans="1:6" x14ac:dyDescent="0.2">
      <c r="A17844" s="202" t="s">
        <v>28731</v>
      </c>
      <c r="B17844" s="203">
        <v>1162.8699999999999</v>
      </c>
      <c r="D17844" s="53" t="s">
        <v>26776</v>
      </c>
      <c r="E17844" s="55" t="s">
        <v>26775</v>
      </c>
      <c r="F17844" s="53" t="s">
        <v>83</v>
      </c>
    </row>
    <row r="17845" spans="1:6" x14ac:dyDescent="0.2">
      <c r="A17845" s="202" t="s">
        <v>28733</v>
      </c>
      <c r="B17845" s="203">
        <v>1162.8699999999999</v>
      </c>
      <c r="D17845" s="53" t="s">
        <v>26777</v>
      </c>
      <c r="E17845" s="55" t="s">
        <v>26778</v>
      </c>
      <c r="F17845" s="53" t="s">
        <v>83</v>
      </c>
    </row>
    <row r="17846" spans="1:6" x14ac:dyDescent="0.2">
      <c r="A17846" s="202" t="s">
        <v>28734</v>
      </c>
      <c r="B17846" s="203">
        <v>1833.94</v>
      </c>
      <c r="D17846" s="53" t="s">
        <v>26779</v>
      </c>
      <c r="E17846" s="55" t="s">
        <v>26778</v>
      </c>
      <c r="F17846" s="53" t="s">
        <v>83</v>
      </c>
    </row>
    <row r="17847" spans="1:6" x14ac:dyDescent="0.2">
      <c r="A17847" s="202" t="s">
        <v>28736</v>
      </c>
      <c r="B17847" s="203">
        <v>1833.94</v>
      </c>
      <c r="D17847" s="53" t="s">
        <v>26780</v>
      </c>
      <c r="E17847" s="55" t="s">
        <v>26781</v>
      </c>
      <c r="F17847" s="53" t="s">
        <v>83</v>
      </c>
    </row>
    <row r="17848" spans="1:6" x14ac:dyDescent="0.2">
      <c r="A17848" s="202" t="s">
        <v>28737</v>
      </c>
      <c r="B17848" s="203">
        <v>2382.9299999999998</v>
      </c>
      <c r="D17848" s="53" t="s">
        <v>26782</v>
      </c>
      <c r="E17848" s="55" t="s">
        <v>26781</v>
      </c>
      <c r="F17848" s="53" t="s">
        <v>83</v>
      </c>
    </row>
    <row r="17849" spans="1:6" x14ac:dyDescent="0.2">
      <c r="A17849" s="202" t="s">
        <v>28739</v>
      </c>
      <c r="B17849" s="203">
        <v>2382.9299999999998</v>
      </c>
      <c r="D17849" s="53" t="s">
        <v>26783</v>
      </c>
      <c r="E17849" s="55" t="s">
        <v>26784</v>
      </c>
      <c r="F17849" s="53" t="s">
        <v>83</v>
      </c>
    </row>
    <row r="17850" spans="1:6" x14ac:dyDescent="0.2">
      <c r="A17850" s="202" t="s">
        <v>28740</v>
      </c>
      <c r="B17850" s="203">
        <v>81.680000000000007</v>
      </c>
      <c r="D17850" s="53" t="s">
        <v>26785</v>
      </c>
      <c r="E17850" s="55" t="s">
        <v>26784</v>
      </c>
      <c r="F17850" s="53" t="s">
        <v>83</v>
      </c>
    </row>
    <row r="17851" spans="1:6" x14ac:dyDescent="0.2">
      <c r="A17851" s="202" t="s">
        <v>28742</v>
      </c>
      <c r="B17851" s="203">
        <v>78.69</v>
      </c>
      <c r="D17851" s="53" t="s">
        <v>26786</v>
      </c>
      <c r="E17851" s="55" t="s">
        <v>26787</v>
      </c>
      <c r="F17851" s="53" t="s">
        <v>83</v>
      </c>
    </row>
    <row r="17852" spans="1:6" x14ac:dyDescent="0.2">
      <c r="A17852" s="202" t="s">
        <v>28743</v>
      </c>
      <c r="B17852" s="203">
        <v>39.22</v>
      </c>
      <c r="D17852" s="53" t="s">
        <v>26788</v>
      </c>
      <c r="E17852" s="55" t="s">
        <v>26787</v>
      </c>
      <c r="F17852" s="53" t="s">
        <v>83</v>
      </c>
    </row>
    <row r="17853" spans="1:6" x14ac:dyDescent="0.2">
      <c r="A17853" s="202" t="s">
        <v>28745</v>
      </c>
      <c r="B17853" s="203">
        <v>36.229999999999997</v>
      </c>
      <c r="D17853" s="53" t="s">
        <v>26789</v>
      </c>
      <c r="E17853" s="55" t="s">
        <v>26790</v>
      </c>
      <c r="F17853" s="53" t="s">
        <v>83</v>
      </c>
    </row>
    <row r="17854" spans="1:6" x14ac:dyDescent="0.2">
      <c r="A17854" s="202" t="s">
        <v>28746</v>
      </c>
      <c r="B17854" s="203">
        <v>129.41999999999999</v>
      </c>
      <c r="D17854" s="53" t="s">
        <v>26791</v>
      </c>
      <c r="E17854" s="55" t="s">
        <v>26790</v>
      </c>
      <c r="F17854" s="53" t="s">
        <v>83</v>
      </c>
    </row>
    <row r="17855" spans="1:6" x14ac:dyDescent="0.2">
      <c r="A17855" s="202" t="s">
        <v>28748</v>
      </c>
      <c r="B17855" s="203">
        <v>126.43</v>
      </c>
      <c r="D17855" s="53" t="s">
        <v>26792</v>
      </c>
      <c r="E17855" s="55" t="s">
        <v>26793</v>
      </c>
      <c r="F17855" s="53" t="s">
        <v>83</v>
      </c>
    </row>
    <row r="17856" spans="1:6" x14ac:dyDescent="0.2">
      <c r="A17856" s="202" t="s">
        <v>28749</v>
      </c>
      <c r="B17856" s="203">
        <v>618.38</v>
      </c>
      <c r="D17856" s="53" t="s">
        <v>26794</v>
      </c>
      <c r="E17856" s="55" t="s">
        <v>26793</v>
      </c>
      <c r="F17856" s="53" t="s">
        <v>83</v>
      </c>
    </row>
    <row r="17857" spans="1:6" x14ac:dyDescent="0.2">
      <c r="A17857" s="202" t="s">
        <v>28751</v>
      </c>
      <c r="B17857" s="203">
        <v>615.39</v>
      </c>
      <c r="D17857" s="53" t="s">
        <v>26795</v>
      </c>
      <c r="E17857" s="55" t="s">
        <v>26796</v>
      </c>
      <c r="F17857" s="53" t="s">
        <v>83</v>
      </c>
    </row>
    <row r="17858" spans="1:6" x14ac:dyDescent="0.2">
      <c r="A17858" s="202" t="s">
        <v>28752</v>
      </c>
      <c r="B17858" s="203">
        <v>537.47</v>
      </c>
      <c r="D17858" s="53" t="s">
        <v>26797</v>
      </c>
      <c r="E17858" s="55" t="s">
        <v>26796</v>
      </c>
      <c r="F17858" s="53" t="s">
        <v>83</v>
      </c>
    </row>
    <row r="17859" spans="1:6" x14ac:dyDescent="0.2">
      <c r="A17859" s="202" t="s">
        <v>28754</v>
      </c>
      <c r="B17859" s="203">
        <v>534.48</v>
      </c>
      <c r="D17859" s="53" t="s">
        <v>26798</v>
      </c>
      <c r="E17859" s="55" t="s">
        <v>26799</v>
      </c>
      <c r="F17859" s="53" t="s">
        <v>83</v>
      </c>
    </row>
    <row r="17860" spans="1:6" x14ac:dyDescent="0.2">
      <c r="A17860" s="202" t="s">
        <v>35797</v>
      </c>
      <c r="B17860" s="203">
        <v>102.6</v>
      </c>
      <c r="D17860" s="53" t="s">
        <v>26800</v>
      </c>
      <c r="E17860" s="55" t="s">
        <v>26799</v>
      </c>
      <c r="F17860" s="53" t="s">
        <v>83</v>
      </c>
    </row>
    <row r="17861" spans="1:6" x14ac:dyDescent="0.2">
      <c r="A17861" s="202" t="s">
        <v>35798</v>
      </c>
      <c r="B17861" s="203">
        <v>99.61</v>
      </c>
      <c r="D17861" s="53" t="s">
        <v>26801</v>
      </c>
      <c r="E17861" s="55" t="s">
        <v>26802</v>
      </c>
      <c r="F17861" s="53" t="s">
        <v>83</v>
      </c>
    </row>
    <row r="17862" spans="1:6" x14ac:dyDescent="0.2">
      <c r="A17862" s="202" t="s">
        <v>35799</v>
      </c>
      <c r="B17862" s="203">
        <v>96.84</v>
      </c>
      <c r="D17862" s="53" t="s">
        <v>26803</v>
      </c>
      <c r="E17862" s="55" t="s">
        <v>26802</v>
      </c>
      <c r="F17862" s="53" t="s">
        <v>83</v>
      </c>
    </row>
    <row r="17863" spans="1:6" x14ac:dyDescent="0.2">
      <c r="A17863" s="202" t="s">
        <v>35800</v>
      </c>
      <c r="B17863" s="203">
        <v>93.85</v>
      </c>
      <c r="D17863" s="53" t="s">
        <v>26804</v>
      </c>
      <c r="E17863" s="55" t="s">
        <v>26805</v>
      </c>
      <c r="F17863" s="53" t="s">
        <v>83</v>
      </c>
    </row>
    <row r="17864" spans="1:6" x14ac:dyDescent="0.2">
      <c r="A17864" s="202" t="s">
        <v>28758</v>
      </c>
      <c r="B17864" s="203">
        <v>552.92999999999995</v>
      </c>
      <c r="D17864" s="53" t="s">
        <v>26806</v>
      </c>
      <c r="E17864" s="55" t="s">
        <v>26805</v>
      </c>
      <c r="F17864" s="53" t="s">
        <v>83</v>
      </c>
    </row>
    <row r="17865" spans="1:6" x14ac:dyDescent="0.2">
      <c r="A17865" s="202" t="s">
        <v>28760</v>
      </c>
      <c r="B17865" s="203">
        <v>548.28</v>
      </c>
      <c r="D17865" s="53" t="s">
        <v>26807</v>
      </c>
      <c r="E17865" s="55" t="s">
        <v>26808</v>
      </c>
      <c r="F17865" s="53" t="s">
        <v>83</v>
      </c>
    </row>
    <row r="17866" spans="1:6" x14ac:dyDescent="0.2">
      <c r="A17866" s="202" t="s">
        <v>28761</v>
      </c>
      <c r="B17866" s="203">
        <v>432.41</v>
      </c>
      <c r="D17866" s="53" t="s">
        <v>26809</v>
      </c>
      <c r="E17866" s="55" t="s">
        <v>26808</v>
      </c>
      <c r="F17866" s="53" t="s">
        <v>83</v>
      </c>
    </row>
    <row r="17867" spans="1:6" x14ac:dyDescent="0.2">
      <c r="A17867" s="202" t="s">
        <v>28763</v>
      </c>
      <c r="B17867" s="203">
        <v>429.42</v>
      </c>
      <c r="D17867" s="53" t="s">
        <v>26810</v>
      </c>
      <c r="E17867" s="55" t="s">
        <v>26811</v>
      </c>
      <c r="F17867" s="53" t="s">
        <v>83</v>
      </c>
    </row>
    <row r="17868" spans="1:6" x14ac:dyDescent="0.2">
      <c r="A17868" s="202" t="s">
        <v>28764</v>
      </c>
      <c r="B17868" s="203">
        <v>64.03</v>
      </c>
      <c r="D17868" s="53" t="s">
        <v>26812</v>
      </c>
      <c r="E17868" s="55" t="s">
        <v>26811</v>
      </c>
      <c r="F17868" s="53" t="s">
        <v>83</v>
      </c>
    </row>
    <row r="17869" spans="1:6" x14ac:dyDescent="0.2">
      <c r="A17869" s="202" t="s">
        <v>28766</v>
      </c>
      <c r="B17869" s="203">
        <v>61.04</v>
      </c>
      <c r="D17869" s="53" t="s">
        <v>26813</v>
      </c>
      <c r="E17869" s="55" t="s">
        <v>26814</v>
      </c>
      <c r="F17869" s="53" t="s">
        <v>83</v>
      </c>
    </row>
    <row r="17870" spans="1:6" x14ac:dyDescent="0.2">
      <c r="A17870" s="202" t="s">
        <v>35801</v>
      </c>
      <c r="B17870" s="203">
        <v>59.97</v>
      </c>
      <c r="D17870" s="53" t="s">
        <v>26815</v>
      </c>
      <c r="E17870" s="55" t="s">
        <v>26814</v>
      </c>
      <c r="F17870" s="53" t="s">
        <v>83</v>
      </c>
    </row>
    <row r="17871" spans="1:6" x14ac:dyDescent="0.2">
      <c r="A17871" s="202" t="s">
        <v>35802</v>
      </c>
      <c r="B17871" s="203">
        <v>56.98</v>
      </c>
      <c r="D17871" s="53" t="s">
        <v>26816</v>
      </c>
      <c r="E17871" s="55" t="s">
        <v>26817</v>
      </c>
      <c r="F17871" s="53" t="s">
        <v>83</v>
      </c>
    </row>
    <row r="17872" spans="1:6" x14ac:dyDescent="0.2">
      <c r="A17872" s="202" t="s">
        <v>28767</v>
      </c>
      <c r="B17872" s="203">
        <v>204.91</v>
      </c>
      <c r="D17872" s="53" t="s">
        <v>26818</v>
      </c>
      <c r="E17872" s="55" t="s">
        <v>26817</v>
      </c>
      <c r="F17872" s="53" t="s">
        <v>83</v>
      </c>
    </row>
    <row r="17873" spans="1:6" x14ac:dyDescent="0.2">
      <c r="A17873" s="202" t="s">
        <v>28769</v>
      </c>
      <c r="B17873" s="203">
        <v>200.26</v>
      </c>
      <c r="D17873" s="53" t="s">
        <v>26819</v>
      </c>
      <c r="E17873" s="55" t="s">
        <v>26820</v>
      </c>
      <c r="F17873" s="53" t="s">
        <v>83</v>
      </c>
    </row>
    <row r="17874" spans="1:6" x14ac:dyDescent="0.2">
      <c r="A17874" s="202" t="s">
        <v>28770</v>
      </c>
      <c r="B17874" s="203">
        <v>1314.15</v>
      </c>
      <c r="D17874" s="53" t="s">
        <v>26821</v>
      </c>
      <c r="E17874" s="55" t="s">
        <v>26820</v>
      </c>
      <c r="F17874" s="53" t="s">
        <v>83</v>
      </c>
    </row>
    <row r="17875" spans="1:6" x14ac:dyDescent="0.2">
      <c r="A17875" s="202" t="s">
        <v>28772</v>
      </c>
      <c r="B17875" s="203">
        <v>1309.5</v>
      </c>
      <c r="D17875" s="53" t="s">
        <v>26822</v>
      </c>
      <c r="E17875" s="55" t="s">
        <v>26823</v>
      </c>
      <c r="F17875" s="53" t="s">
        <v>83</v>
      </c>
    </row>
    <row r="17876" spans="1:6" x14ac:dyDescent="0.2">
      <c r="A17876" s="202" t="s">
        <v>28773</v>
      </c>
      <c r="B17876" s="203">
        <v>271.02999999999997</v>
      </c>
      <c r="D17876" s="53" t="s">
        <v>26824</v>
      </c>
      <c r="E17876" s="55" t="s">
        <v>26823</v>
      </c>
      <c r="F17876" s="53" t="s">
        <v>83</v>
      </c>
    </row>
    <row r="17877" spans="1:6" x14ac:dyDescent="0.2">
      <c r="A17877" s="202" t="s">
        <v>28775</v>
      </c>
      <c r="B17877" s="203">
        <v>268.02999999999997</v>
      </c>
      <c r="D17877" s="53" t="s">
        <v>26825</v>
      </c>
      <c r="E17877" s="55" t="s">
        <v>26826</v>
      </c>
      <c r="F17877" s="53" t="s">
        <v>83</v>
      </c>
    </row>
    <row r="17878" spans="1:6" x14ac:dyDescent="0.2">
      <c r="A17878" s="202" t="s">
        <v>28776</v>
      </c>
      <c r="B17878" s="203">
        <v>374.7</v>
      </c>
      <c r="D17878" s="53" t="s">
        <v>26827</v>
      </c>
      <c r="E17878" s="55" t="s">
        <v>26826</v>
      </c>
      <c r="F17878" s="53" t="s">
        <v>83</v>
      </c>
    </row>
    <row r="17879" spans="1:6" x14ac:dyDescent="0.2">
      <c r="A17879" s="202" t="s">
        <v>28778</v>
      </c>
      <c r="B17879" s="203">
        <v>371.7</v>
      </c>
      <c r="D17879" s="53" t="s">
        <v>26828</v>
      </c>
      <c r="E17879" s="55" t="s">
        <v>26829</v>
      </c>
      <c r="F17879" s="53" t="s">
        <v>83</v>
      </c>
    </row>
    <row r="17880" spans="1:6" x14ac:dyDescent="0.2">
      <c r="A17880" s="202" t="s">
        <v>28779</v>
      </c>
      <c r="B17880" s="203">
        <v>1158.98</v>
      </c>
      <c r="D17880" s="53" t="s">
        <v>26830</v>
      </c>
      <c r="E17880" s="55" t="s">
        <v>26829</v>
      </c>
      <c r="F17880" s="53" t="s">
        <v>83</v>
      </c>
    </row>
    <row r="17881" spans="1:6" x14ac:dyDescent="0.2">
      <c r="A17881" s="202" t="s">
        <v>28781</v>
      </c>
      <c r="B17881" s="203">
        <v>1155.99</v>
      </c>
      <c r="D17881" s="53" t="s">
        <v>26831</v>
      </c>
      <c r="E17881" s="55" t="s">
        <v>26832</v>
      </c>
      <c r="F17881" s="53" t="s">
        <v>83</v>
      </c>
    </row>
    <row r="17882" spans="1:6" x14ac:dyDescent="0.2">
      <c r="A17882" s="202" t="s">
        <v>28782</v>
      </c>
      <c r="B17882" s="203">
        <v>1260.01</v>
      </c>
      <c r="D17882" s="53" t="s">
        <v>26833</v>
      </c>
      <c r="E17882" s="55" t="s">
        <v>26832</v>
      </c>
      <c r="F17882" s="53" t="s">
        <v>83</v>
      </c>
    </row>
    <row r="17883" spans="1:6" x14ac:dyDescent="0.2">
      <c r="A17883" s="202" t="s">
        <v>28784</v>
      </c>
      <c r="B17883" s="203">
        <v>1257.01</v>
      </c>
      <c r="D17883" s="53" t="s">
        <v>26834</v>
      </c>
      <c r="E17883" s="55" t="s">
        <v>26835</v>
      </c>
      <c r="F17883" s="53" t="s">
        <v>83</v>
      </c>
    </row>
    <row r="17884" spans="1:6" x14ac:dyDescent="0.2">
      <c r="A17884" s="202" t="s">
        <v>28785</v>
      </c>
      <c r="B17884" s="203">
        <v>302.73</v>
      </c>
      <c r="D17884" s="53" t="s">
        <v>26836</v>
      </c>
      <c r="E17884" s="55" t="s">
        <v>26835</v>
      </c>
      <c r="F17884" s="53" t="s">
        <v>83</v>
      </c>
    </row>
    <row r="17885" spans="1:6" x14ac:dyDescent="0.2">
      <c r="A17885" s="202" t="s">
        <v>28787</v>
      </c>
      <c r="B17885" s="203">
        <v>296.73</v>
      </c>
      <c r="D17885" s="53" t="s">
        <v>26837</v>
      </c>
      <c r="E17885" s="55" t="s">
        <v>26838</v>
      </c>
      <c r="F17885" s="53" t="s">
        <v>83</v>
      </c>
    </row>
    <row r="17886" spans="1:6" x14ac:dyDescent="0.2">
      <c r="A17886" s="202" t="s">
        <v>28788</v>
      </c>
      <c r="B17886" s="203">
        <v>231.97</v>
      </c>
      <c r="D17886" s="53" t="s">
        <v>26839</v>
      </c>
      <c r="E17886" s="55" t="s">
        <v>26838</v>
      </c>
      <c r="F17886" s="53" t="s">
        <v>83</v>
      </c>
    </row>
    <row r="17887" spans="1:6" x14ac:dyDescent="0.2">
      <c r="A17887" s="202" t="s">
        <v>28790</v>
      </c>
      <c r="B17887" s="203">
        <v>225.98</v>
      </c>
      <c r="D17887" s="53" t="s">
        <v>26840</v>
      </c>
      <c r="E17887" s="55" t="s">
        <v>26841</v>
      </c>
      <c r="F17887" s="53" t="s">
        <v>83</v>
      </c>
    </row>
    <row r="17888" spans="1:6" x14ac:dyDescent="0.2">
      <c r="A17888" s="202" t="s">
        <v>28791</v>
      </c>
      <c r="B17888" s="203">
        <v>214.47</v>
      </c>
      <c r="D17888" s="53" t="s">
        <v>26842</v>
      </c>
      <c r="E17888" s="55" t="s">
        <v>26841</v>
      </c>
      <c r="F17888" s="53" t="s">
        <v>83</v>
      </c>
    </row>
    <row r="17889" spans="1:6" x14ac:dyDescent="0.2">
      <c r="A17889" s="202" t="s">
        <v>28793</v>
      </c>
      <c r="B17889" s="203">
        <v>211.48</v>
      </c>
      <c r="D17889" s="53" t="s">
        <v>26843</v>
      </c>
      <c r="E17889" s="55" t="s">
        <v>26844</v>
      </c>
      <c r="F17889" s="53" t="s">
        <v>83</v>
      </c>
    </row>
    <row r="17890" spans="1:6" x14ac:dyDescent="0.2">
      <c r="A17890" s="202" t="s">
        <v>28794</v>
      </c>
      <c r="B17890" s="203">
        <v>543.6</v>
      </c>
      <c r="D17890" s="53" t="s">
        <v>26845</v>
      </c>
      <c r="E17890" s="55" t="s">
        <v>26844</v>
      </c>
      <c r="F17890" s="53" t="s">
        <v>83</v>
      </c>
    </row>
    <row r="17891" spans="1:6" x14ac:dyDescent="0.2">
      <c r="A17891" s="202" t="s">
        <v>28796</v>
      </c>
      <c r="B17891" s="203">
        <v>534.76</v>
      </c>
      <c r="D17891" s="53" t="s">
        <v>26846</v>
      </c>
      <c r="E17891" s="55" t="s">
        <v>26847</v>
      </c>
      <c r="F17891" s="53" t="s">
        <v>83</v>
      </c>
    </row>
    <row r="17892" spans="1:6" x14ac:dyDescent="0.2">
      <c r="A17892" s="202" t="s">
        <v>28797</v>
      </c>
      <c r="B17892" s="203">
        <v>546.59</v>
      </c>
      <c r="D17892" s="53" t="s">
        <v>26848</v>
      </c>
      <c r="E17892" s="55" t="s">
        <v>26847</v>
      </c>
      <c r="F17892" s="53" t="s">
        <v>83</v>
      </c>
    </row>
    <row r="17893" spans="1:6" x14ac:dyDescent="0.2">
      <c r="A17893" s="202" t="s">
        <v>28799</v>
      </c>
      <c r="B17893" s="203">
        <v>537.74</v>
      </c>
      <c r="D17893" s="53" t="s">
        <v>26849</v>
      </c>
      <c r="E17893" s="55" t="s">
        <v>26850</v>
      </c>
      <c r="F17893" s="53" t="s">
        <v>83</v>
      </c>
    </row>
    <row r="17894" spans="1:6" x14ac:dyDescent="0.2">
      <c r="A17894" s="202" t="s">
        <v>35803</v>
      </c>
      <c r="B17894" s="203">
        <v>361.86</v>
      </c>
      <c r="D17894" s="53" t="s">
        <v>26851</v>
      </c>
      <c r="E17894" s="55" t="s">
        <v>26850</v>
      </c>
      <c r="F17894" s="53" t="s">
        <v>83</v>
      </c>
    </row>
    <row r="17895" spans="1:6" x14ac:dyDescent="0.2">
      <c r="A17895" s="202" t="s">
        <v>35804</v>
      </c>
      <c r="B17895" s="203">
        <v>353.01</v>
      </c>
      <c r="D17895" s="53" t="s">
        <v>26852</v>
      </c>
      <c r="E17895" s="55" t="s">
        <v>26853</v>
      </c>
      <c r="F17895" s="53" t="s">
        <v>83</v>
      </c>
    </row>
    <row r="17896" spans="1:6" x14ac:dyDescent="0.2">
      <c r="A17896" s="202" t="s">
        <v>35805</v>
      </c>
      <c r="B17896" s="203">
        <v>537.23</v>
      </c>
      <c r="D17896" s="53" t="s">
        <v>26854</v>
      </c>
      <c r="E17896" s="55" t="s">
        <v>26853</v>
      </c>
      <c r="F17896" s="53" t="s">
        <v>83</v>
      </c>
    </row>
    <row r="17897" spans="1:6" x14ac:dyDescent="0.2">
      <c r="A17897" s="202" t="s">
        <v>35806</v>
      </c>
      <c r="B17897" s="203">
        <v>528.03</v>
      </c>
      <c r="D17897" s="53" t="s">
        <v>26855</v>
      </c>
      <c r="E17897" s="55" t="s">
        <v>26856</v>
      </c>
      <c r="F17897" s="53" t="s">
        <v>83</v>
      </c>
    </row>
    <row r="17898" spans="1:6" x14ac:dyDescent="0.2">
      <c r="A17898" s="202" t="s">
        <v>35807</v>
      </c>
      <c r="B17898" s="203">
        <v>767.95</v>
      </c>
      <c r="D17898" s="53" t="s">
        <v>26857</v>
      </c>
      <c r="E17898" s="55" t="s">
        <v>26856</v>
      </c>
      <c r="F17898" s="53" t="s">
        <v>83</v>
      </c>
    </row>
    <row r="17899" spans="1:6" x14ac:dyDescent="0.2">
      <c r="A17899" s="202" t="s">
        <v>35808</v>
      </c>
      <c r="B17899" s="203">
        <v>758.36</v>
      </c>
      <c r="D17899" s="53" t="s">
        <v>26858</v>
      </c>
      <c r="E17899" s="55" t="s">
        <v>26859</v>
      </c>
      <c r="F17899" s="53" t="s">
        <v>83</v>
      </c>
    </row>
    <row r="17900" spans="1:6" x14ac:dyDescent="0.2">
      <c r="A17900" s="202" t="s">
        <v>35809</v>
      </c>
      <c r="B17900" s="203">
        <v>997.58</v>
      </c>
      <c r="D17900" s="53" t="s">
        <v>26860</v>
      </c>
      <c r="E17900" s="55" t="s">
        <v>26859</v>
      </c>
      <c r="F17900" s="53" t="s">
        <v>83</v>
      </c>
    </row>
    <row r="17901" spans="1:6" x14ac:dyDescent="0.2">
      <c r="A17901" s="202" t="s">
        <v>35810</v>
      </c>
      <c r="B17901" s="203">
        <v>987.6</v>
      </c>
      <c r="D17901" s="53" t="s">
        <v>26861</v>
      </c>
      <c r="E17901" s="55" t="s">
        <v>26862</v>
      </c>
      <c r="F17901" s="53" t="s">
        <v>83</v>
      </c>
    </row>
    <row r="17902" spans="1:6" x14ac:dyDescent="0.2">
      <c r="A17902" s="202" t="s">
        <v>28800</v>
      </c>
      <c r="B17902" s="203">
        <v>126.47</v>
      </c>
      <c r="D17902" s="53" t="s">
        <v>26863</v>
      </c>
      <c r="E17902" s="55" t="s">
        <v>26862</v>
      </c>
      <c r="F17902" s="53" t="s">
        <v>83</v>
      </c>
    </row>
    <row r="17903" spans="1:6" x14ac:dyDescent="0.2">
      <c r="A17903" s="202" t="s">
        <v>28802</v>
      </c>
      <c r="B17903" s="203">
        <v>119.57</v>
      </c>
      <c r="D17903" s="53" t="s">
        <v>26864</v>
      </c>
      <c r="E17903" s="55" t="s">
        <v>26865</v>
      </c>
      <c r="F17903" s="53" t="s">
        <v>83</v>
      </c>
    </row>
    <row r="17904" spans="1:6" x14ac:dyDescent="0.2">
      <c r="A17904" s="202" t="s">
        <v>28803</v>
      </c>
      <c r="B17904" s="203">
        <v>113.52</v>
      </c>
      <c r="D17904" s="53" t="s">
        <v>26866</v>
      </c>
      <c r="E17904" s="55" t="s">
        <v>26865</v>
      </c>
      <c r="F17904" s="53" t="s">
        <v>83</v>
      </c>
    </row>
    <row r="17905" spans="1:6" x14ac:dyDescent="0.2">
      <c r="A17905" s="202" t="s">
        <v>28805</v>
      </c>
      <c r="B17905" s="203">
        <v>106.62</v>
      </c>
      <c r="D17905" s="53" t="s">
        <v>26867</v>
      </c>
      <c r="E17905" s="55" t="s">
        <v>26868</v>
      </c>
      <c r="F17905" s="53" t="s">
        <v>83</v>
      </c>
    </row>
    <row r="17906" spans="1:6" x14ac:dyDescent="0.2">
      <c r="A17906" s="202" t="s">
        <v>28806</v>
      </c>
      <c r="B17906" s="203">
        <v>99.23</v>
      </c>
      <c r="D17906" s="53" t="s">
        <v>26869</v>
      </c>
      <c r="E17906" s="55" t="s">
        <v>26868</v>
      </c>
      <c r="F17906" s="53" t="s">
        <v>83</v>
      </c>
    </row>
    <row r="17907" spans="1:6" x14ac:dyDescent="0.2">
      <c r="A17907" s="202" t="s">
        <v>28808</v>
      </c>
      <c r="B17907" s="203">
        <v>92.33</v>
      </c>
      <c r="D17907" s="53" t="s">
        <v>26870</v>
      </c>
      <c r="E17907" s="55" t="s">
        <v>26871</v>
      </c>
      <c r="F17907" s="53" t="s">
        <v>83</v>
      </c>
    </row>
    <row r="17908" spans="1:6" x14ac:dyDescent="0.2">
      <c r="A17908" s="202" t="s">
        <v>28809</v>
      </c>
      <c r="B17908" s="203">
        <v>143.18</v>
      </c>
      <c r="D17908" s="53" t="s">
        <v>26872</v>
      </c>
      <c r="E17908" s="55" t="s">
        <v>26871</v>
      </c>
      <c r="F17908" s="53" t="s">
        <v>83</v>
      </c>
    </row>
    <row r="17909" spans="1:6" x14ac:dyDescent="0.2">
      <c r="A17909" s="202" t="s">
        <v>28811</v>
      </c>
      <c r="B17909" s="203">
        <v>136.28</v>
      </c>
      <c r="D17909" s="53" t="s">
        <v>26873</v>
      </c>
      <c r="E17909" s="55" t="s">
        <v>26874</v>
      </c>
      <c r="F17909" s="53" t="s">
        <v>83</v>
      </c>
    </row>
    <row r="17910" spans="1:6" x14ac:dyDescent="0.2">
      <c r="A17910" s="202" t="s">
        <v>28812</v>
      </c>
      <c r="B17910" s="203">
        <v>122.35</v>
      </c>
      <c r="D17910" s="53" t="s">
        <v>26875</v>
      </c>
      <c r="E17910" s="55" t="s">
        <v>26874</v>
      </c>
      <c r="F17910" s="53" t="s">
        <v>83</v>
      </c>
    </row>
    <row r="17911" spans="1:6" x14ac:dyDescent="0.2">
      <c r="A17911" s="202" t="s">
        <v>28814</v>
      </c>
      <c r="B17911" s="203">
        <v>115.45</v>
      </c>
      <c r="D17911" s="53" t="s">
        <v>26876</v>
      </c>
      <c r="E17911" s="55" t="s">
        <v>26877</v>
      </c>
      <c r="F17911" s="53" t="s">
        <v>83</v>
      </c>
    </row>
    <row r="17912" spans="1:6" x14ac:dyDescent="0.2">
      <c r="A17912" s="202" t="s">
        <v>28815</v>
      </c>
      <c r="B17912" s="203">
        <v>110</v>
      </c>
      <c r="D17912" s="53" t="s">
        <v>26878</v>
      </c>
      <c r="E17912" s="55" t="s">
        <v>26877</v>
      </c>
      <c r="F17912" s="53" t="s">
        <v>83</v>
      </c>
    </row>
    <row r="17913" spans="1:6" x14ac:dyDescent="0.2">
      <c r="A17913" s="202" t="s">
        <v>28817</v>
      </c>
      <c r="B17913" s="203">
        <v>103.1</v>
      </c>
      <c r="D17913" s="53" t="s">
        <v>26879</v>
      </c>
      <c r="E17913" s="55" t="s">
        <v>26880</v>
      </c>
      <c r="F17913" s="53" t="s">
        <v>83</v>
      </c>
    </row>
    <row r="17914" spans="1:6" x14ac:dyDescent="0.2">
      <c r="A17914" s="202" t="s">
        <v>28818</v>
      </c>
      <c r="B17914" s="203">
        <v>182.53</v>
      </c>
      <c r="D17914" s="53" t="s">
        <v>26881</v>
      </c>
      <c r="E17914" s="55" t="s">
        <v>26880</v>
      </c>
      <c r="F17914" s="53" t="s">
        <v>83</v>
      </c>
    </row>
    <row r="17915" spans="1:6" x14ac:dyDescent="0.2">
      <c r="A17915" s="202" t="s">
        <v>28820</v>
      </c>
      <c r="B17915" s="203">
        <v>175.27</v>
      </c>
      <c r="D17915" s="53" t="s">
        <v>26882</v>
      </c>
      <c r="E17915" s="55" t="s">
        <v>26883</v>
      </c>
      <c r="F17915" s="53" t="s">
        <v>83</v>
      </c>
    </row>
    <row r="17916" spans="1:6" x14ac:dyDescent="0.2">
      <c r="A17916" s="202" t="s">
        <v>28821</v>
      </c>
      <c r="B17916" s="203">
        <v>184.05</v>
      </c>
      <c r="D17916" s="53" t="s">
        <v>26884</v>
      </c>
      <c r="E17916" s="55" t="s">
        <v>26883</v>
      </c>
      <c r="F17916" s="53" t="s">
        <v>83</v>
      </c>
    </row>
    <row r="17917" spans="1:6" x14ac:dyDescent="0.2">
      <c r="A17917" s="202" t="s">
        <v>28823</v>
      </c>
      <c r="B17917" s="203">
        <v>176.79</v>
      </c>
      <c r="D17917" s="53" t="s">
        <v>26885</v>
      </c>
      <c r="E17917" s="55" t="s">
        <v>26886</v>
      </c>
      <c r="F17917" s="53" t="s">
        <v>83</v>
      </c>
    </row>
    <row r="17918" spans="1:6" x14ac:dyDescent="0.2">
      <c r="A17918" s="202" t="s">
        <v>28824</v>
      </c>
      <c r="B17918" s="203">
        <v>130.44999999999999</v>
      </c>
      <c r="D17918" s="53" t="s">
        <v>26887</v>
      </c>
      <c r="E17918" s="55" t="s">
        <v>26886</v>
      </c>
      <c r="F17918" s="53" t="s">
        <v>83</v>
      </c>
    </row>
    <row r="17919" spans="1:6" x14ac:dyDescent="0.2">
      <c r="A17919" s="202" t="s">
        <v>28826</v>
      </c>
      <c r="B17919" s="203">
        <v>123.19</v>
      </c>
      <c r="D17919" s="53" t="s">
        <v>26888</v>
      </c>
      <c r="E17919" s="55" t="s">
        <v>26889</v>
      </c>
      <c r="F17919" s="53" t="s">
        <v>83</v>
      </c>
    </row>
    <row r="17920" spans="1:6" x14ac:dyDescent="0.2">
      <c r="A17920" s="202" t="s">
        <v>28827</v>
      </c>
      <c r="B17920" s="203">
        <v>173.74</v>
      </c>
      <c r="D17920" s="53" t="s">
        <v>26890</v>
      </c>
      <c r="E17920" s="55" t="s">
        <v>26889</v>
      </c>
      <c r="F17920" s="53" t="s">
        <v>83</v>
      </c>
    </row>
    <row r="17921" spans="1:6" x14ac:dyDescent="0.2">
      <c r="A17921" s="202" t="s">
        <v>28829</v>
      </c>
      <c r="B17921" s="203">
        <v>166.48</v>
      </c>
      <c r="D17921" s="53" t="s">
        <v>26891</v>
      </c>
      <c r="E17921" s="55" t="s">
        <v>26892</v>
      </c>
      <c r="F17921" s="53" t="s">
        <v>83</v>
      </c>
    </row>
    <row r="17922" spans="1:6" x14ac:dyDescent="0.2">
      <c r="A17922" s="202" t="s">
        <v>28830</v>
      </c>
      <c r="B17922" s="203">
        <v>167.34</v>
      </c>
      <c r="D17922" s="53" t="s">
        <v>26893</v>
      </c>
      <c r="E17922" s="55" t="s">
        <v>26892</v>
      </c>
      <c r="F17922" s="53" t="s">
        <v>83</v>
      </c>
    </row>
    <row r="17923" spans="1:6" x14ac:dyDescent="0.2">
      <c r="A17923" s="202" t="s">
        <v>28832</v>
      </c>
      <c r="B17923" s="203">
        <v>160.08000000000001</v>
      </c>
      <c r="D17923" s="53" t="s">
        <v>26894</v>
      </c>
      <c r="E17923" s="55" t="s">
        <v>26895</v>
      </c>
      <c r="F17923" s="53" t="s">
        <v>83</v>
      </c>
    </row>
    <row r="17924" spans="1:6" x14ac:dyDescent="0.2">
      <c r="A17924" s="202" t="s">
        <v>28833</v>
      </c>
      <c r="B17924" s="203">
        <v>147.13999999999999</v>
      </c>
      <c r="D17924" s="53" t="s">
        <v>26896</v>
      </c>
      <c r="E17924" s="55" t="s">
        <v>26895</v>
      </c>
      <c r="F17924" s="53" t="s">
        <v>83</v>
      </c>
    </row>
    <row r="17925" spans="1:6" x14ac:dyDescent="0.2">
      <c r="A17925" s="202" t="s">
        <v>28835</v>
      </c>
      <c r="B17925" s="203">
        <v>139.88</v>
      </c>
      <c r="D17925" s="53" t="s">
        <v>26897</v>
      </c>
      <c r="E17925" s="55" t="s">
        <v>26898</v>
      </c>
      <c r="F17925" s="53" t="s">
        <v>83</v>
      </c>
    </row>
    <row r="17926" spans="1:6" x14ac:dyDescent="0.2">
      <c r="A17926" s="202" t="s">
        <v>28836</v>
      </c>
      <c r="B17926" s="203">
        <v>253.81</v>
      </c>
      <c r="D17926" s="53" t="s">
        <v>26899</v>
      </c>
      <c r="E17926" s="55" t="s">
        <v>26898</v>
      </c>
      <c r="F17926" s="53" t="s">
        <v>83</v>
      </c>
    </row>
    <row r="17927" spans="1:6" x14ac:dyDescent="0.2">
      <c r="A17927" s="202" t="s">
        <v>28838</v>
      </c>
      <c r="B17927" s="203">
        <v>246.26</v>
      </c>
      <c r="D17927" s="53" t="s">
        <v>26900</v>
      </c>
      <c r="E17927" s="55" t="s">
        <v>26901</v>
      </c>
      <c r="F17927" s="53" t="s">
        <v>83</v>
      </c>
    </row>
    <row r="17928" spans="1:6" x14ac:dyDescent="0.2">
      <c r="A17928" s="202" t="s">
        <v>28839</v>
      </c>
      <c r="B17928" s="203">
        <v>242.38</v>
      </c>
      <c r="D17928" s="53" t="s">
        <v>26902</v>
      </c>
      <c r="E17928" s="55" t="s">
        <v>26901</v>
      </c>
      <c r="F17928" s="53" t="s">
        <v>83</v>
      </c>
    </row>
    <row r="17929" spans="1:6" x14ac:dyDescent="0.2">
      <c r="A17929" s="202" t="s">
        <v>28841</v>
      </c>
      <c r="B17929" s="203">
        <v>234.83</v>
      </c>
      <c r="D17929" s="53" t="s">
        <v>26903</v>
      </c>
      <c r="E17929" s="55" t="s">
        <v>26904</v>
      </c>
      <c r="F17929" s="53" t="s">
        <v>83</v>
      </c>
    </row>
    <row r="17930" spans="1:6" x14ac:dyDescent="0.2">
      <c r="A17930" s="202" t="s">
        <v>28842</v>
      </c>
      <c r="B17930" s="203">
        <v>174.49</v>
      </c>
      <c r="D17930" s="53" t="s">
        <v>26905</v>
      </c>
      <c r="E17930" s="55" t="s">
        <v>26904</v>
      </c>
      <c r="F17930" s="53" t="s">
        <v>83</v>
      </c>
    </row>
    <row r="17931" spans="1:6" x14ac:dyDescent="0.2">
      <c r="A17931" s="202" t="s">
        <v>28844</v>
      </c>
      <c r="B17931" s="203">
        <v>166.94</v>
      </c>
      <c r="D17931" s="53" t="s">
        <v>26906</v>
      </c>
      <c r="E17931" s="55" t="s">
        <v>26907</v>
      </c>
      <c r="F17931" s="53" t="s">
        <v>83</v>
      </c>
    </row>
    <row r="17932" spans="1:6" x14ac:dyDescent="0.2">
      <c r="A17932" s="202" t="s">
        <v>28845</v>
      </c>
      <c r="B17932" s="203">
        <v>274.70999999999998</v>
      </c>
      <c r="D17932" s="53" t="s">
        <v>26908</v>
      </c>
      <c r="E17932" s="55" t="s">
        <v>26907</v>
      </c>
      <c r="F17932" s="53" t="s">
        <v>83</v>
      </c>
    </row>
    <row r="17933" spans="1:6" x14ac:dyDescent="0.2">
      <c r="A17933" s="202" t="s">
        <v>28847</v>
      </c>
      <c r="B17933" s="203">
        <v>267.16000000000003</v>
      </c>
      <c r="D17933" s="53" t="s">
        <v>26909</v>
      </c>
      <c r="E17933" s="55" t="s">
        <v>26910</v>
      </c>
      <c r="F17933" s="53" t="s">
        <v>83</v>
      </c>
    </row>
    <row r="17934" spans="1:6" x14ac:dyDescent="0.2">
      <c r="A17934" s="202" t="s">
        <v>28848</v>
      </c>
      <c r="B17934" s="203">
        <v>247.48</v>
      </c>
      <c r="D17934" s="53" t="s">
        <v>26911</v>
      </c>
      <c r="E17934" s="55" t="s">
        <v>26910</v>
      </c>
      <c r="F17934" s="53" t="s">
        <v>83</v>
      </c>
    </row>
    <row r="17935" spans="1:6" x14ac:dyDescent="0.2">
      <c r="A17935" s="202" t="s">
        <v>28850</v>
      </c>
      <c r="B17935" s="203">
        <v>239.93</v>
      </c>
      <c r="D17935" s="53" t="s">
        <v>26912</v>
      </c>
      <c r="E17935" s="55" t="s">
        <v>26913</v>
      </c>
      <c r="F17935" s="53" t="s">
        <v>83</v>
      </c>
    </row>
    <row r="17936" spans="1:6" x14ac:dyDescent="0.2">
      <c r="A17936" s="202" t="s">
        <v>28851</v>
      </c>
      <c r="B17936" s="203">
        <v>214.93</v>
      </c>
      <c r="D17936" s="53" t="s">
        <v>26914</v>
      </c>
      <c r="E17936" s="55" t="s">
        <v>26913</v>
      </c>
      <c r="F17936" s="53" t="s">
        <v>83</v>
      </c>
    </row>
    <row r="17937" spans="1:6" x14ac:dyDescent="0.2">
      <c r="A17937" s="202" t="s">
        <v>28853</v>
      </c>
      <c r="B17937" s="203">
        <v>207.38</v>
      </c>
      <c r="D17937" s="53" t="s">
        <v>26915</v>
      </c>
      <c r="E17937" s="55" t="s">
        <v>26916</v>
      </c>
      <c r="F17937" s="53" t="s">
        <v>83</v>
      </c>
    </row>
    <row r="17938" spans="1:6" x14ac:dyDescent="0.2">
      <c r="A17938" s="202" t="s">
        <v>28854</v>
      </c>
      <c r="B17938" s="203">
        <v>311.33</v>
      </c>
      <c r="D17938" s="53" t="s">
        <v>26917</v>
      </c>
      <c r="E17938" s="55" t="s">
        <v>26916</v>
      </c>
      <c r="F17938" s="53" t="s">
        <v>83</v>
      </c>
    </row>
    <row r="17939" spans="1:6" x14ac:dyDescent="0.2">
      <c r="A17939" s="202" t="s">
        <v>28856</v>
      </c>
      <c r="B17939" s="203">
        <v>303.42</v>
      </c>
      <c r="D17939" s="53" t="s">
        <v>26918</v>
      </c>
      <c r="E17939" s="55" t="s">
        <v>26919</v>
      </c>
      <c r="F17939" s="53" t="s">
        <v>83</v>
      </c>
    </row>
    <row r="17940" spans="1:6" x14ac:dyDescent="0.2">
      <c r="A17940" s="202" t="s">
        <v>28857</v>
      </c>
      <c r="B17940" s="203">
        <v>314.37</v>
      </c>
      <c r="D17940" s="53" t="s">
        <v>26920</v>
      </c>
      <c r="E17940" s="55" t="s">
        <v>26919</v>
      </c>
      <c r="F17940" s="53" t="s">
        <v>83</v>
      </c>
    </row>
    <row r="17941" spans="1:6" x14ac:dyDescent="0.2">
      <c r="A17941" s="202" t="s">
        <v>28859</v>
      </c>
      <c r="B17941" s="203">
        <v>306.45999999999998</v>
      </c>
      <c r="D17941" s="53" t="s">
        <v>26921</v>
      </c>
      <c r="E17941" s="55" t="s">
        <v>26922</v>
      </c>
      <c r="F17941" s="53" t="s">
        <v>83</v>
      </c>
    </row>
    <row r="17942" spans="1:6" x14ac:dyDescent="0.2">
      <c r="A17942" s="202" t="s">
        <v>28860</v>
      </c>
      <c r="B17942" s="203">
        <v>207.17</v>
      </c>
      <c r="D17942" s="53" t="s">
        <v>26923</v>
      </c>
      <c r="E17942" s="55" t="s">
        <v>26922</v>
      </c>
      <c r="F17942" s="53" t="s">
        <v>83</v>
      </c>
    </row>
    <row r="17943" spans="1:6" x14ac:dyDescent="0.2">
      <c r="A17943" s="202" t="s">
        <v>28862</v>
      </c>
      <c r="B17943" s="203">
        <v>199.26</v>
      </c>
      <c r="D17943" s="53" t="s">
        <v>26924</v>
      </c>
      <c r="E17943" s="55" t="s">
        <v>26925</v>
      </c>
      <c r="F17943" s="53" t="s">
        <v>83</v>
      </c>
    </row>
    <row r="17944" spans="1:6" x14ac:dyDescent="0.2">
      <c r="A17944" s="202" t="s">
        <v>28863</v>
      </c>
      <c r="B17944" s="203">
        <v>300.93</v>
      </c>
      <c r="D17944" s="53" t="s">
        <v>26926</v>
      </c>
      <c r="E17944" s="55" t="s">
        <v>26925</v>
      </c>
      <c r="F17944" s="53" t="s">
        <v>83</v>
      </c>
    </row>
    <row r="17945" spans="1:6" x14ac:dyDescent="0.2">
      <c r="A17945" s="202" t="s">
        <v>28865</v>
      </c>
      <c r="B17945" s="203">
        <v>293.02</v>
      </c>
      <c r="D17945" s="53" t="s">
        <v>26927</v>
      </c>
      <c r="E17945" s="55" t="s">
        <v>26928</v>
      </c>
      <c r="F17945" s="53" t="s">
        <v>83</v>
      </c>
    </row>
    <row r="17946" spans="1:6" x14ac:dyDescent="0.2">
      <c r="A17946" s="202" t="s">
        <v>28866</v>
      </c>
      <c r="B17946" s="203">
        <v>288.13</v>
      </c>
      <c r="D17946" s="53" t="s">
        <v>26929</v>
      </c>
      <c r="E17946" s="55" t="s">
        <v>26928</v>
      </c>
      <c r="F17946" s="53" t="s">
        <v>83</v>
      </c>
    </row>
    <row r="17947" spans="1:6" x14ac:dyDescent="0.2">
      <c r="A17947" s="202" t="s">
        <v>28868</v>
      </c>
      <c r="B17947" s="203">
        <v>280.22000000000003</v>
      </c>
      <c r="D17947" s="53" t="s">
        <v>26930</v>
      </c>
      <c r="E17947" s="55" t="s">
        <v>26931</v>
      </c>
      <c r="F17947" s="53" t="s">
        <v>83</v>
      </c>
    </row>
    <row r="17948" spans="1:6" x14ac:dyDescent="0.2">
      <c r="A17948" s="202" t="s">
        <v>28869</v>
      </c>
      <c r="B17948" s="203">
        <v>247.73</v>
      </c>
      <c r="D17948" s="53" t="s">
        <v>26932</v>
      </c>
      <c r="E17948" s="55" t="s">
        <v>26931</v>
      </c>
      <c r="F17948" s="53" t="s">
        <v>83</v>
      </c>
    </row>
    <row r="17949" spans="1:6" x14ac:dyDescent="0.2">
      <c r="A17949" s="202" t="s">
        <v>28871</v>
      </c>
      <c r="B17949" s="203">
        <v>239.82</v>
      </c>
      <c r="D17949" s="53" t="s">
        <v>26933</v>
      </c>
      <c r="E17949" s="55" t="s">
        <v>26934</v>
      </c>
      <c r="F17949" s="53" t="s">
        <v>83</v>
      </c>
    </row>
    <row r="17950" spans="1:6" x14ac:dyDescent="0.2">
      <c r="A17950" s="202" t="s">
        <v>28872</v>
      </c>
      <c r="B17950" s="203">
        <v>243.25</v>
      </c>
      <c r="D17950" s="53" t="s">
        <v>26935</v>
      </c>
      <c r="E17950" s="55" t="s">
        <v>26934</v>
      </c>
      <c r="F17950" s="53" t="s">
        <v>83</v>
      </c>
    </row>
    <row r="17951" spans="1:6" x14ac:dyDescent="0.2">
      <c r="A17951" s="202" t="s">
        <v>28874</v>
      </c>
      <c r="B17951" s="203">
        <v>236.35</v>
      </c>
      <c r="D17951" s="53" t="s">
        <v>26936</v>
      </c>
      <c r="E17951" s="55" t="s">
        <v>26937</v>
      </c>
      <c r="F17951" s="53" t="s">
        <v>83</v>
      </c>
    </row>
    <row r="17952" spans="1:6" x14ac:dyDescent="0.2">
      <c r="A17952" s="202" t="s">
        <v>28875</v>
      </c>
      <c r="B17952" s="203">
        <v>270.37</v>
      </c>
      <c r="D17952" s="53" t="s">
        <v>26938</v>
      </c>
      <c r="E17952" s="55" t="s">
        <v>26937</v>
      </c>
      <c r="F17952" s="53" t="s">
        <v>83</v>
      </c>
    </row>
    <row r="17953" spans="1:6" x14ac:dyDescent="0.2">
      <c r="A17953" s="202" t="s">
        <v>28877</v>
      </c>
      <c r="B17953" s="203">
        <v>263.47000000000003</v>
      </c>
      <c r="D17953" s="53" t="s">
        <v>26939</v>
      </c>
      <c r="E17953" s="55" t="s">
        <v>26940</v>
      </c>
      <c r="F17953" s="53" t="s">
        <v>83</v>
      </c>
    </row>
    <row r="17954" spans="1:6" x14ac:dyDescent="0.2">
      <c r="A17954" s="202" t="s">
        <v>28878</v>
      </c>
      <c r="B17954" s="203">
        <v>251.12</v>
      </c>
      <c r="D17954" s="53" t="s">
        <v>26941</v>
      </c>
      <c r="E17954" s="55" t="s">
        <v>26940</v>
      </c>
      <c r="F17954" s="53" t="s">
        <v>83</v>
      </c>
    </row>
    <row r="17955" spans="1:6" x14ac:dyDescent="0.2">
      <c r="A17955" s="202" t="s">
        <v>28880</v>
      </c>
      <c r="B17955" s="203">
        <v>244.22</v>
      </c>
      <c r="D17955" s="53" t="s">
        <v>26942</v>
      </c>
      <c r="E17955" s="55" t="s">
        <v>26943</v>
      </c>
      <c r="F17955" s="53" t="s">
        <v>83</v>
      </c>
    </row>
    <row r="17956" spans="1:6" x14ac:dyDescent="0.2">
      <c r="A17956" s="202" t="s">
        <v>28881</v>
      </c>
      <c r="B17956" s="203">
        <v>277.05</v>
      </c>
      <c r="D17956" s="53" t="s">
        <v>26944</v>
      </c>
      <c r="E17956" s="55" t="s">
        <v>26943</v>
      </c>
      <c r="F17956" s="53" t="s">
        <v>83</v>
      </c>
    </row>
    <row r="17957" spans="1:6" x14ac:dyDescent="0.2">
      <c r="A17957" s="202" t="s">
        <v>28883</v>
      </c>
      <c r="B17957" s="203">
        <v>270.14999999999998</v>
      </c>
      <c r="D17957" s="53" t="s">
        <v>26945</v>
      </c>
      <c r="E17957" s="55" t="s">
        <v>26946</v>
      </c>
      <c r="F17957" s="53" t="s">
        <v>83</v>
      </c>
    </row>
    <row r="17958" spans="1:6" x14ac:dyDescent="0.2">
      <c r="A17958" s="202" t="s">
        <v>28884</v>
      </c>
      <c r="B17958" s="203">
        <v>273.49</v>
      </c>
      <c r="D17958" s="53" t="s">
        <v>26947</v>
      </c>
      <c r="E17958" s="55" t="s">
        <v>26946</v>
      </c>
      <c r="F17958" s="53" t="s">
        <v>83</v>
      </c>
    </row>
    <row r="17959" spans="1:6" x14ac:dyDescent="0.2">
      <c r="A17959" s="202" t="s">
        <v>28886</v>
      </c>
      <c r="B17959" s="203">
        <v>266.58999999999997</v>
      </c>
      <c r="D17959" s="53" t="s">
        <v>26948</v>
      </c>
      <c r="E17959" s="55" t="s">
        <v>26949</v>
      </c>
      <c r="F17959" s="53" t="s">
        <v>83</v>
      </c>
    </row>
    <row r="17960" spans="1:6" x14ac:dyDescent="0.2">
      <c r="A17960" s="202" t="s">
        <v>28887</v>
      </c>
      <c r="B17960" s="203">
        <v>279.22000000000003</v>
      </c>
      <c r="D17960" s="53" t="s">
        <v>26950</v>
      </c>
      <c r="E17960" s="55" t="s">
        <v>26949</v>
      </c>
      <c r="F17960" s="53" t="s">
        <v>83</v>
      </c>
    </row>
    <row r="17961" spans="1:6" x14ac:dyDescent="0.2">
      <c r="A17961" s="202" t="s">
        <v>28889</v>
      </c>
      <c r="B17961" s="203">
        <v>272.32</v>
      </c>
      <c r="D17961" s="53" t="s">
        <v>26951</v>
      </c>
      <c r="E17961" s="55" t="s">
        <v>26952</v>
      </c>
      <c r="F17961" s="53" t="s">
        <v>83</v>
      </c>
    </row>
    <row r="17962" spans="1:6" x14ac:dyDescent="0.2">
      <c r="A17962" s="202" t="s">
        <v>28890</v>
      </c>
      <c r="B17962" s="203">
        <v>235.37</v>
      </c>
      <c r="D17962" s="53" t="s">
        <v>26953</v>
      </c>
      <c r="E17962" s="55" t="s">
        <v>26952</v>
      </c>
      <c r="F17962" s="53" t="s">
        <v>83</v>
      </c>
    </row>
    <row r="17963" spans="1:6" x14ac:dyDescent="0.2">
      <c r="A17963" s="202" t="s">
        <v>28892</v>
      </c>
      <c r="B17963" s="203">
        <v>228.78</v>
      </c>
      <c r="D17963" s="53" t="s">
        <v>26954</v>
      </c>
      <c r="E17963" s="55" t="s">
        <v>26955</v>
      </c>
      <c r="F17963" s="53" t="s">
        <v>83</v>
      </c>
    </row>
    <row r="17964" spans="1:6" x14ac:dyDescent="0.2">
      <c r="A17964" s="202" t="s">
        <v>28893</v>
      </c>
      <c r="B17964" s="203">
        <v>246.1</v>
      </c>
      <c r="D17964" s="53" t="s">
        <v>26956</v>
      </c>
      <c r="E17964" s="55" t="s">
        <v>26955</v>
      </c>
      <c r="F17964" s="53" t="s">
        <v>83</v>
      </c>
    </row>
    <row r="17965" spans="1:6" x14ac:dyDescent="0.2">
      <c r="A17965" s="202" t="s">
        <v>28895</v>
      </c>
      <c r="B17965" s="203">
        <v>239.51</v>
      </c>
      <c r="D17965" s="53" t="s">
        <v>26957</v>
      </c>
      <c r="E17965" s="55" t="s">
        <v>26958</v>
      </c>
      <c r="F17965" s="53" t="s">
        <v>83</v>
      </c>
    </row>
    <row r="17966" spans="1:6" x14ac:dyDescent="0.2">
      <c r="A17966" s="202" t="s">
        <v>28896</v>
      </c>
      <c r="B17966" s="203">
        <v>249.84</v>
      </c>
      <c r="D17966" s="53" t="s">
        <v>26959</v>
      </c>
      <c r="E17966" s="55" t="s">
        <v>26958</v>
      </c>
      <c r="F17966" s="53" t="s">
        <v>83</v>
      </c>
    </row>
    <row r="17967" spans="1:6" x14ac:dyDescent="0.2">
      <c r="A17967" s="202" t="s">
        <v>28898</v>
      </c>
      <c r="B17967" s="203">
        <v>243.25</v>
      </c>
      <c r="D17967" s="53" t="s">
        <v>26960</v>
      </c>
      <c r="E17967" s="55" t="s">
        <v>26961</v>
      </c>
      <c r="F17967" s="53" t="s">
        <v>83</v>
      </c>
    </row>
    <row r="17968" spans="1:6" x14ac:dyDescent="0.2">
      <c r="A17968" s="202" t="s">
        <v>28899</v>
      </c>
      <c r="B17968" s="203">
        <v>291.45999999999998</v>
      </c>
      <c r="D17968" s="53" t="s">
        <v>26962</v>
      </c>
      <c r="E17968" s="55" t="s">
        <v>26961</v>
      </c>
      <c r="F17968" s="53" t="s">
        <v>83</v>
      </c>
    </row>
    <row r="17969" spans="1:6" x14ac:dyDescent="0.2">
      <c r="A17969" s="202" t="s">
        <v>28901</v>
      </c>
      <c r="B17969" s="203">
        <v>284.87</v>
      </c>
      <c r="D17969" s="53" t="s">
        <v>26963</v>
      </c>
      <c r="E17969" s="55" t="s">
        <v>26964</v>
      </c>
      <c r="F17969" s="53" t="s">
        <v>83</v>
      </c>
    </row>
    <row r="17970" spans="1:6" x14ac:dyDescent="0.2">
      <c r="A17970" s="202" t="s">
        <v>28902</v>
      </c>
      <c r="B17970" s="203">
        <v>369.21</v>
      </c>
      <c r="D17970" s="53" t="s">
        <v>26965</v>
      </c>
      <c r="E17970" s="55" t="s">
        <v>26964</v>
      </c>
      <c r="F17970" s="53" t="s">
        <v>83</v>
      </c>
    </row>
    <row r="17971" spans="1:6" x14ac:dyDescent="0.2">
      <c r="A17971" s="202" t="s">
        <v>28904</v>
      </c>
      <c r="B17971" s="203">
        <v>362.62</v>
      </c>
      <c r="D17971" s="53" t="s">
        <v>26966</v>
      </c>
      <c r="E17971" s="55" t="s">
        <v>26967</v>
      </c>
      <c r="F17971" s="53" t="s">
        <v>83</v>
      </c>
    </row>
    <row r="17972" spans="1:6" x14ac:dyDescent="0.2">
      <c r="A17972" s="202" t="s">
        <v>28905</v>
      </c>
      <c r="B17972" s="203">
        <v>283.18</v>
      </c>
      <c r="D17972" s="53" t="s">
        <v>26968</v>
      </c>
      <c r="E17972" s="55" t="s">
        <v>26967</v>
      </c>
      <c r="F17972" s="53" t="s">
        <v>83</v>
      </c>
    </row>
    <row r="17973" spans="1:6" x14ac:dyDescent="0.2">
      <c r="A17973" s="202" t="s">
        <v>28907</v>
      </c>
      <c r="B17973" s="203">
        <v>276.58999999999997</v>
      </c>
      <c r="D17973" s="53" t="s">
        <v>26969</v>
      </c>
      <c r="E17973" s="55" t="s">
        <v>26970</v>
      </c>
      <c r="F17973" s="53" t="s">
        <v>83</v>
      </c>
    </row>
    <row r="17974" spans="1:6" x14ac:dyDescent="0.2">
      <c r="A17974" s="202" t="s">
        <v>28908</v>
      </c>
      <c r="B17974" s="203">
        <v>154.28</v>
      </c>
      <c r="D17974" s="53" t="s">
        <v>26971</v>
      </c>
      <c r="E17974" s="55" t="s">
        <v>26970</v>
      </c>
      <c r="F17974" s="53" t="s">
        <v>83</v>
      </c>
    </row>
    <row r="17975" spans="1:6" x14ac:dyDescent="0.2">
      <c r="A17975" s="202" t="s">
        <v>28910</v>
      </c>
      <c r="B17975" s="203">
        <v>139.88999999999999</v>
      </c>
      <c r="D17975" s="53" t="s">
        <v>26972</v>
      </c>
      <c r="E17975" s="55" t="s">
        <v>26973</v>
      </c>
      <c r="F17975" s="53" t="s">
        <v>83</v>
      </c>
    </row>
    <row r="17976" spans="1:6" x14ac:dyDescent="0.2">
      <c r="A17976" s="202" t="s">
        <v>28911</v>
      </c>
      <c r="B17976" s="203">
        <v>60.4</v>
      </c>
      <c r="D17976" s="53" t="s">
        <v>26974</v>
      </c>
      <c r="E17976" s="55" t="s">
        <v>26973</v>
      </c>
      <c r="F17976" s="53" t="s">
        <v>83</v>
      </c>
    </row>
    <row r="17977" spans="1:6" x14ac:dyDescent="0.2">
      <c r="A17977" s="202" t="s">
        <v>28913</v>
      </c>
      <c r="B17977" s="203">
        <v>54.41</v>
      </c>
      <c r="D17977" s="53" t="s">
        <v>26975</v>
      </c>
      <c r="E17977" s="55" t="s">
        <v>26976</v>
      </c>
      <c r="F17977" s="53" t="s">
        <v>83</v>
      </c>
    </row>
    <row r="17978" spans="1:6" x14ac:dyDescent="0.2">
      <c r="A17978" s="202" t="s">
        <v>28920</v>
      </c>
      <c r="B17978" s="203">
        <v>103.61</v>
      </c>
      <c r="D17978" s="53" t="s">
        <v>26977</v>
      </c>
      <c r="E17978" s="55" t="s">
        <v>26976</v>
      </c>
      <c r="F17978" s="53" t="s">
        <v>83</v>
      </c>
    </row>
    <row r="17979" spans="1:6" x14ac:dyDescent="0.2">
      <c r="A17979" s="202" t="s">
        <v>28922</v>
      </c>
      <c r="B17979" s="203">
        <v>91.62</v>
      </c>
      <c r="D17979" s="53" t="s">
        <v>26978</v>
      </c>
      <c r="E17979" s="55" t="s">
        <v>26979</v>
      </c>
      <c r="F17979" s="53" t="s">
        <v>83</v>
      </c>
    </row>
    <row r="17980" spans="1:6" x14ac:dyDescent="0.2">
      <c r="A17980" s="202" t="s">
        <v>28923</v>
      </c>
      <c r="B17980" s="203">
        <v>73.36</v>
      </c>
      <c r="D17980" s="53" t="s">
        <v>26980</v>
      </c>
      <c r="E17980" s="55" t="s">
        <v>26979</v>
      </c>
      <c r="F17980" s="53" t="s">
        <v>83</v>
      </c>
    </row>
    <row r="17981" spans="1:6" x14ac:dyDescent="0.2">
      <c r="A17981" s="202" t="s">
        <v>28925</v>
      </c>
      <c r="B17981" s="203">
        <v>70.37</v>
      </c>
      <c r="D17981" s="53" t="s">
        <v>26981</v>
      </c>
      <c r="E17981" s="55" t="s">
        <v>26982</v>
      </c>
      <c r="F17981" s="53" t="s">
        <v>83</v>
      </c>
    </row>
    <row r="17982" spans="1:6" x14ac:dyDescent="0.2">
      <c r="A17982" s="202" t="s">
        <v>28926</v>
      </c>
      <c r="B17982" s="203">
        <v>48.12</v>
      </c>
      <c r="D17982" s="53" t="s">
        <v>26983</v>
      </c>
      <c r="E17982" s="55" t="s">
        <v>26982</v>
      </c>
      <c r="F17982" s="53" t="s">
        <v>83</v>
      </c>
    </row>
    <row r="17983" spans="1:6" x14ac:dyDescent="0.2">
      <c r="A17983" s="202" t="s">
        <v>28928</v>
      </c>
      <c r="B17983" s="203">
        <v>45.13</v>
      </c>
      <c r="D17983" s="53" t="s">
        <v>26984</v>
      </c>
      <c r="E17983" s="55" t="s">
        <v>26985</v>
      </c>
      <c r="F17983" s="53" t="s">
        <v>83</v>
      </c>
    </row>
    <row r="17984" spans="1:6" x14ac:dyDescent="0.2">
      <c r="A17984" s="202" t="s">
        <v>28929</v>
      </c>
      <c r="B17984" s="203">
        <v>46.66</v>
      </c>
      <c r="D17984" s="53" t="s">
        <v>26986</v>
      </c>
      <c r="E17984" s="55" t="s">
        <v>26985</v>
      </c>
      <c r="F17984" s="53" t="s">
        <v>83</v>
      </c>
    </row>
    <row r="17985" spans="1:6" x14ac:dyDescent="0.2">
      <c r="A17985" s="202" t="s">
        <v>28931</v>
      </c>
      <c r="B17985" s="203">
        <v>43.67</v>
      </c>
      <c r="D17985" s="53" t="s">
        <v>26987</v>
      </c>
      <c r="E17985" s="55" t="s">
        <v>26988</v>
      </c>
      <c r="F17985" s="53" t="s">
        <v>83</v>
      </c>
    </row>
    <row r="17986" spans="1:6" x14ac:dyDescent="0.2">
      <c r="A17986" s="202" t="s">
        <v>28932</v>
      </c>
      <c r="B17986" s="203">
        <v>69.73</v>
      </c>
      <c r="D17986" s="53" t="s">
        <v>26989</v>
      </c>
      <c r="E17986" s="55" t="s">
        <v>26988</v>
      </c>
      <c r="F17986" s="53" t="s">
        <v>83</v>
      </c>
    </row>
    <row r="17987" spans="1:6" x14ac:dyDescent="0.2">
      <c r="A17987" s="202" t="s">
        <v>28934</v>
      </c>
      <c r="B17987" s="203">
        <v>66.739999999999995</v>
      </c>
      <c r="D17987" s="53" t="s">
        <v>26990</v>
      </c>
      <c r="E17987" s="55" t="s">
        <v>26991</v>
      </c>
      <c r="F17987" s="53" t="s">
        <v>83</v>
      </c>
    </row>
    <row r="17988" spans="1:6" x14ac:dyDescent="0.2">
      <c r="A17988" s="202" t="s">
        <v>28935</v>
      </c>
      <c r="B17988" s="203">
        <v>40.479999999999997</v>
      </c>
      <c r="D17988" s="53" t="s">
        <v>26992</v>
      </c>
      <c r="E17988" s="55" t="s">
        <v>26991</v>
      </c>
      <c r="F17988" s="53" t="s">
        <v>83</v>
      </c>
    </row>
    <row r="17989" spans="1:6" x14ac:dyDescent="0.2">
      <c r="A17989" s="202" t="s">
        <v>28937</v>
      </c>
      <c r="B17989" s="203">
        <v>37.49</v>
      </c>
      <c r="D17989" s="53" t="s">
        <v>26993</v>
      </c>
      <c r="E17989" s="55" t="s">
        <v>26994</v>
      </c>
      <c r="F17989" s="53" t="s">
        <v>83</v>
      </c>
    </row>
    <row r="17990" spans="1:6" x14ac:dyDescent="0.2">
      <c r="A17990" s="202" t="s">
        <v>28938</v>
      </c>
      <c r="B17990" s="203">
        <v>86</v>
      </c>
      <c r="D17990" s="53" t="s">
        <v>26995</v>
      </c>
      <c r="E17990" s="55" t="s">
        <v>26994</v>
      </c>
      <c r="F17990" s="53" t="s">
        <v>83</v>
      </c>
    </row>
    <row r="17991" spans="1:6" x14ac:dyDescent="0.2">
      <c r="A17991" s="202" t="s">
        <v>28940</v>
      </c>
      <c r="B17991" s="203">
        <v>79.099999999999994</v>
      </c>
      <c r="D17991" s="53" t="s">
        <v>26996</v>
      </c>
      <c r="E17991" s="55" t="s">
        <v>26997</v>
      </c>
      <c r="F17991" s="53" t="s">
        <v>83</v>
      </c>
    </row>
    <row r="17992" spans="1:6" x14ac:dyDescent="0.2">
      <c r="A17992" s="202" t="s">
        <v>28941</v>
      </c>
      <c r="B17992" s="203">
        <v>93.68</v>
      </c>
      <c r="D17992" s="53" t="s">
        <v>26998</v>
      </c>
      <c r="E17992" s="55" t="s">
        <v>26997</v>
      </c>
      <c r="F17992" s="53" t="s">
        <v>83</v>
      </c>
    </row>
    <row r="17993" spans="1:6" x14ac:dyDescent="0.2">
      <c r="A17993" s="202" t="s">
        <v>28943</v>
      </c>
      <c r="B17993" s="203">
        <v>86.78</v>
      </c>
      <c r="D17993" s="53" t="s">
        <v>26999</v>
      </c>
      <c r="E17993" s="55" t="s">
        <v>27000</v>
      </c>
      <c r="F17993" s="53" t="s">
        <v>83</v>
      </c>
    </row>
    <row r="17994" spans="1:6" x14ac:dyDescent="0.2">
      <c r="A17994" s="202" t="s">
        <v>28944</v>
      </c>
      <c r="B17994" s="203">
        <v>117.38</v>
      </c>
      <c r="D17994" s="53" t="s">
        <v>27001</v>
      </c>
      <c r="E17994" s="55" t="s">
        <v>27000</v>
      </c>
      <c r="F17994" s="53" t="s">
        <v>83</v>
      </c>
    </row>
    <row r="17995" spans="1:6" x14ac:dyDescent="0.2">
      <c r="A17995" s="202" t="s">
        <v>28946</v>
      </c>
      <c r="B17995" s="203">
        <v>110.12</v>
      </c>
      <c r="D17995" s="53" t="s">
        <v>27002</v>
      </c>
      <c r="E17995" s="55" t="s">
        <v>27003</v>
      </c>
      <c r="F17995" s="53" t="s">
        <v>83</v>
      </c>
    </row>
    <row r="17996" spans="1:6" x14ac:dyDescent="0.2">
      <c r="A17996" s="202" t="s">
        <v>28947</v>
      </c>
      <c r="B17996" s="203">
        <v>134.38</v>
      </c>
      <c r="D17996" s="53" t="s">
        <v>27004</v>
      </c>
      <c r="E17996" s="55" t="s">
        <v>27003</v>
      </c>
      <c r="F17996" s="53" t="s">
        <v>83</v>
      </c>
    </row>
    <row r="17997" spans="1:6" x14ac:dyDescent="0.2">
      <c r="A17997" s="202" t="s">
        <v>28949</v>
      </c>
      <c r="B17997" s="203">
        <v>127.12</v>
      </c>
      <c r="D17997" s="53" t="s">
        <v>27005</v>
      </c>
      <c r="E17997" s="55" t="s">
        <v>27006</v>
      </c>
      <c r="F17997" s="53" t="s">
        <v>83</v>
      </c>
    </row>
    <row r="17998" spans="1:6" x14ac:dyDescent="0.2">
      <c r="A17998" s="202" t="s">
        <v>28950</v>
      </c>
      <c r="B17998" s="203">
        <v>148.19</v>
      </c>
      <c r="D17998" s="53" t="s">
        <v>27007</v>
      </c>
      <c r="E17998" s="55" t="s">
        <v>27006</v>
      </c>
      <c r="F17998" s="53" t="s">
        <v>83</v>
      </c>
    </row>
    <row r="17999" spans="1:6" x14ac:dyDescent="0.2">
      <c r="A17999" s="202" t="s">
        <v>28952</v>
      </c>
      <c r="B17999" s="203">
        <v>140.63999999999999</v>
      </c>
      <c r="D17999" s="53" t="s">
        <v>27008</v>
      </c>
      <c r="E17999" s="55" t="s">
        <v>27009</v>
      </c>
      <c r="F17999" s="53" t="s">
        <v>1147</v>
      </c>
    </row>
    <row r="18000" spans="1:6" x14ac:dyDescent="0.2">
      <c r="A18000" s="202" t="s">
        <v>28953</v>
      </c>
      <c r="B18000" s="203">
        <v>185.85</v>
      </c>
      <c r="D18000" s="53" t="s">
        <v>27010</v>
      </c>
      <c r="E18000" s="55" t="s">
        <v>27009</v>
      </c>
      <c r="F18000" s="53" t="s">
        <v>1147</v>
      </c>
    </row>
    <row r="18001" spans="1:6" x14ac:dyDescent="0.2">
      <c r="A18001" s="202" t="s">
        <v>28955</v>
      </c>
      <c r="B18001" s="203">
        <v>178.3</v>
      </c>
      <c r="D18001" s="53" t="s">
        <v>27011</v>
      </c>
      <c r="E18001" s="55" t="s">
        <v>27012</v>
      </c>
      <c r="F18001" s="53" t="s">
        <v>1147</v>
      </c>
    </row>
    <row r="18002" spans="1:6" x14ac:dyDescent="0.2">
      <c r="A18002" s="202" t="s">
        <v>28956</v>
      </c>
      <c r="B18002" s="203">
        <v>181.03</v>
      </c>
      <c r="D18002" s="53" t="s">
        <v>27013</v>
      </c>
      <c r="E18002" s="55" t="s">
        <v>27012</v>
      </c>
      <c r="F18002" s="53" t="s">
        <v>1147</v>
      </c>
    </row>
    <row r="18003" spans="1:6" x14ac:dyDescent="0.2">
      <c r="A18003" s="202" t="s">
        <v>28958</v>
      </c>
      <c r="B18003" s="203">
        <v>173.12</v>
      </c>
      <c r="D18003" s="53" t="s">
        <v>27014</v>
      </c>
      <c r="E18003" s="55" t="s">
        <v>27015</v>
      </c>
      <c r="F18003" s="53" t="s">
        <v>1147</v>
      </c>
    </row>
    <row r="18004" spans="1:6" x14ac:dyDescent="0.2">
      <c r="A18004" s="202" t="s">
        <v>28959</v>
      </c>
      <c r="B18004" s="203">
        <v>222.21</v>
      </c>
      <c r="D18004" s="53" t="s">
        <v>27016</v>
      </c>
      <c r="E18004" s="55" t="s">
        <v>27015</v>
      </c>
      <c r="F18004" s="53" t="s">
        <v>1147</v>
      </c>
    </row>
    <row r="18005" spans="1:6" x14ac:dyDescent="0.2">
      <c r="A18005" s="202" t="s">
        <v>28961</v>
      </c>
      <c r="B18005" s="203">
        <v>214.3</v>
      </c>
      <c r="D18005" s="53" t="s">
        <v>27017</v>
      </c>
      <c r="E18005" s="55" t="s">
        <v>27018</v>
      </c>
      <c r="F18005" s="53" t="s">
        <v>1147</v>
      </c>
    </row>
    <row r="18006" spans="1:6" x14ac:dyDescent="0.2">
      <c r="A18006" s="202" t="s">
        <v>28962</v>
      </c>
      <c r="B18006" s="203">
        <v>178.1</v>
      </c>
      <c r="D18006" s="53" t="s">
        <v>27019</v>
      </c>
      <c r="E18006" s="55" t="s">
        <v>27018</v>
      </c>
      <c r="F18006" s="53" t="s">
        <v>1147</v>
      </c>
    </row>
    <row r="18007" spans="1:6" x14ac:dyDescent="0.2">
      <c r="A18007" s="202" t="s">
        <v>28964</v>
      </c>
      <c r="B18007" s="203">
        <v>171.2</v>
      </c>
      <c r="D18007" s="53" t="s">
        <v>27020</v>
      </c>
      <c r="E18007" s="55" t="s">
        <v>27021</v>
      </c>
      <c r="F18007" s="53" t="s">
        <v>1147</v>
      </c>
    </row>
    <row r="18008" spans="1:6" x14ac:dyDescent="0.2">
      <c r="A18008" s="202" t="s">
        <v>28965</v>
      </c>
      <c r="B18008" s="203">
        <v>185.97</v>
      </c>
      <c r="D18008" s="53" t="s">
        <v>27022</v>
      </c>
      <c r="E18008" s="55" t="s">
        <v>27021</v>
      </c>
      <c r="F18008" s="53" t="s">
        <v>1147</v>
      </c>
    </row>
    <row r="18009" spans="1:6" x14ac:dyDescent="0.2">
      <c r="A18009" s="202" t="s">
        <v>28967</v>
      </c>
      <c r="B18009" s="203">
        <v>179.07</v>
      </c>
      <c r="D18009" s="53" t="s">
        <v>27023</v>
      </c>
      <c r="E18009" s="55" t="s">
        <v>27024</v>
      </c>
      <c r="F18009" s="53" t="s">
        <v>1147</v>
      </c>
    </row>
    <row r="18010" spans="1:6" x14ac:dyDescent="0.2">
      <c r="A18010" s="202" t="s">
        <v>28968</v>
      </c>
      <c r="B18010" s="203">
        <v>211.9</v>
      </c>
      <c r="D18010" s="53" t="s">
        <v>27025</v>
      </c>
      <c r="E18010" s="55" t="s">
        <v>27024</v>
      </c>
      <c r="F18010" s="53" t="s">
        <v>1147</v>
      </c>
    </row>
    <row r="18011" spans="1:6" x14ac:dyDescent="0.2">
      <c r="A18011" s="202" t="s">
        <v>28970</v>
      </c>
      <c r="B18011" s="203">
        <v>205</v>
      </c>
      <c r="D18011" s="53" t="s">
        <v>27026</v>
      </c>
      <c r="E18011" s="55" t="s">
        <v>27027</v>
      </c>
      <c r="F18011" s="53" t="s">
        <v>83</v>
      </c>
    </row>
    <row r="18012" spans="1:6" x14ac:dyDescent="0.2">
      <c r="A18012" s="202" t="s">
        <v>28971</v>
      </c>
      <c r="B18012" s="203">
        <v>231.01</v>
      </c>
      <c r="D18012" s="53" t="s">
        <v>27028</v>
      </c>
      <c r="E18012" s="55" t="s">
        <v>27027</v>
      </c>
      <c r="F18012" s="53" t="s">
        <v>83</v>
      </c>
    </row>
    <row r="18013" spans="1:6" x14ac:dyDescent="0.2">
      <c r="A18013" s="202" t="s">
        <v>28973</v>
      </c>
      <c r="B18013" s="203">
        <v>224.11</v>
      </c>
      <c r="D18013" s="53" t="s">
        <v>27029</v>
      </c>
      <c r="E18013" s="55" t="s">
        <v>27030</v>
      </c>
      <c r="F18013" s="53" t="s">
        <v>83</v>
      </c>
    </row>
    <row r="18014" spans="1:6" x14ac:dyDescent="0.2">
      <c r="A18014" s="202" t="s">
        <v>28974</v>
      </c>
      <c r="B18014" s="203">
        <v>234.13</v>
      </c>
      <c r="D18014" s="53" t="s">
        <v>27031</v>
      </c>
      <c r="E18014" s="55" t="s">
        <v>27030</v>
      </c>
      <c r="F18014" s="53" t="s">
        <v>83</v>
      </c>
    </row>
    <row r="18015" spans="1:6" x14ac:dyDescent="0.2">
      <c r="A18015" s="202" t="s">
        <v>28976</v>
      </c>
      <c r="B18015" s="203">
        <v>227.23</v>
      </c>
      <c r="D18015" s="53" t="s">
        <v>27032</v>
      </c>
      <c r="E18015" s="55" t="s">
        <v>27033</v>
      </c>
      <c r="F18015" s="53" t="s">
        <v>83</v>
      </c>
    </row>
    <row r="18016" spans="1:6" x14ac:dyDescent="0.2">
      <c r="A18016" s="202" t="s">
        <v>28977</v>
      </c>
      <c r="B18016" s="203">
        <v>239.86</v>
      </c>
      <c r="D18016" s="53" t="s">
        <v>27034</v>
      </c>
      <c r="E18016" s="55" t="s">
        <v>27033</v>
      </c>
      <c r="F18016" s="53" t="s">
        <v>83</v>
      </c>
    </row>
    <row r="18017" spans="1:6" x14ac:dyDescent="0.2">
      <c r="A18017" s="202" t="s">
        <v>28979</v>
      </c>
      <c r="B18017" s="203">
        <v>232.96</v>
      </c>
      <c r="D18017" s="53" t="s">
        <v>27035</v>
      </c>
      <c r="E18017" s="55" t="s">
        <v>27036</v>
      </c>
      <c r="F18017" s="53" t="s">
        <v>83</v>
      </c>
    </row>
    <row r="18018" spans="1:6" x14ac:dyDescent="0.2">
      <c r="A18018" s="202" t="s">
        <v>28980</v>
      </c>
      <c r="B18018" s="203">
        <v>170.22</v>
      </c>
      <c r="D18018" s="53" t="s">
        <v>27037</v>
      </c>
      <c r="E18018" s="55" t="s">
        <v>27036</v>
      </c>
      <c r="F18018" s="53" t="s">
        <v>83</v>
      </c>
    </row>
    <row r="18019" spans="1:6" x14ac:dyDescent="0.2">
      <c r="A18019" s="202" t="s">
        <v>28982</v>
      </c>
      <c r="B18019" s="203">
        <v>163.63</v>
      </c>
      <c r="D18019" s="53" t="s">
        <v>27038</v>
      </c>
      <c r="E18019" s="55" t="s">
        <v>27039</v>
      </c>
      <c r="F18019" s="53" t="s">
        <v>83</v>
      </c>
    </row>
    <row r="18020" spans="1:6" x14ac:dyDescent="0.2">
      <c r="A18020" s="202" t="s">
        <v>28983</v>
      </c>
      <c r="B18020" s="203">
        <v>184.69</v>
      </c>
      <c r="D18020" s="53" t="s">
        <v>27040</v>
      </c>
      <c r="E18020" s="55" t="s">
        <v>27039</v>
      </c>
      <c r="F18020" s="53" t="s">
        <v>83</v>
      </c>
    </row>
    <row r="18021" spans="1:6" x14ac:dyDescent="0.2">
      <c r="A18021" s="202" t="s">
        <v>28985</v>
      </c>
      <c r="B18021" s="203">
        <v>178.1</v>
      </c>
      <c r="D18021" s="53" t="s">
        <v>27041</v>
      </c>
      <c r="E18021" s="55" t="s">
        <v>27042</v>
      </c>
      <c r="F18021" s="53" t="s">
        <v>83</v>
      </c>
    </row>
    <row r="18022" spans="1:6" x14ac:dyDescent="0.2">
      <c r="A18022" s="202" t="s">
        <v>28986</v>
      </c>
      <c r="B18022" s="203">
        <v>226.31</v>
      </c>
      <c r="D18022" s="53" t="s">
        <v>27043</v>
      </c>
      <c r="E18022" s="55" t="s">
        <v>27042</v>
      </c>
      <c r="F18022" s="53" t="s">
        <v>83</v>
      </c>
    </row>
    <row r="18023" spans="1:6" x14ac:dyDescent="0.2">
      <c r="A18023" s="202" t="s">
        <v>28988</v>
      </c>
      <c r="B18023" s="203">
        <v>219.72</v>
      </c>
      <c r="D18023" s="53" t="s">
        <v>27044</v>
      </c>
      <c r="E18023" s="55" t="s">
        <v>27045</v>
      </c>
      <c r="F18023" s="53" t="s">
        <v>83</v>
      </c>
    </row>
    <row r="18024" spans="1:6" x14ac:dyDescent="0.2">
      <c r="A18024" s="202" t="s">
        <v>28989</v>
      </c>
      <c r="B18024" s="203">
        <v>206.74</v>
      </c>
      <c r="D18024" s="53" t="s">
        <v>27046</v>
      </c>
      <c r="E18024" s="55" t="s">
        <v>27045</v>
      </c>
      <c r="F18024" s="53" t="s">
        <v>83</v>
      </c>
    </row>
    <row r="18025" spans="1:6" x14ac:dyDescent="0.2">
      <c r="A18025" s="202" t="s">
        <v>28991</v>
      </c>
      <c r="B18025" s="203">
        <v>200.15</v>
      </c>
      <c r="D18025" s="53" t="s">
        <v>27047</v>
      </c>
      <c r="E18025" s="55" t="s">
        <v>27048</v>
      </c>
      <c r="F18025" s="53" t="s">
        <v>83</v>
      </c>
    </row>
    <row r="18026" spans="1:6" x14ac:dyDescent="0.2">
      <c r="A18026" s="202" t="s">
        <v>28992</v>
      </c>
      <c r="B18026" s="203">
        <v>329.85</v>
      </c>
      <c r="D18026" s="53" t="s">
        <v>27049</v>
      </c>
      <c r="E18026" s="55" t="s">
        <v>27048</v>
      </c>
      <c r="F18026" s="53" t="s">
        <v>83</v>
      </c>
    </row>
    <row r="18027" spans="1:6" x14ac:dyDescent="0.2">
      <c r="A18027" s="202" t="s">
        <v>28994</v>
      </c>
      <c r="B18027" s="203">
        <v>323.26</v>
      </c>
      <c r="D18027" s="53" t="s">
        <v>27050</v>
      </c>
      <c r="E18027" s="55" t="s">
        <v>27051</v>
      </c>
      <c r="F18027" s="53" t="s">
        <v>83</v>
      </c>
    </row>
    <row r="18028" spans="1:6" x14ac:dyDescent="0.2">
      <c r="A18028" s="202" t="s">
        <v>28995</v>
      </c>
      <c r="B18028" s="203">
        <v>243.82</v>
      </c>
      <c r="D18028" s="53" t="s">
        <v>27052</v>
      </c>
      <c r="E18028" s="55" t="s">
        <v>27051</v>
      </c>
      <c r="F18028" s="53" t="s">
        <v>83</v>
      </c>
    </row>
    <row r="18029" spans="1:6" x14ac:dyDescent="0.2">
      <c r="A18029" s="202" t="s">
        <v>28997</v>
      </c>
      <c r="B18029" s="203">
        <v>237.23</v>
      </c>
      <c r="D18029" s="53" t="s">
        <v>27053</v>
      </c>
      <c r="E18029" s="55" t="s">
        <v>27054</v>
      </c>
      <c r="F18029" s="53" t="s">
        <v>83</v>
      </c>
    </row>
    <row r="18030" spans="1:6" x14ac:dyDescent="0.2">
      <c r="A18030" s="202" t="s">
        <v>28998</v>
      </c>
      <c r="B18030" s="203">
        <v>8698.7900000000009</v>
      </c>
      <c r="D18030" s="53" t="s">
        <v>27055</v>
      </c>
      <c r="E18030" s="55" t="s">
        <v>27054</v>
      </c>
      <c r="F18030" s="53" t="s">
        <v>83</v>
      </c>
    </row>
    <row r="18031" spans="1:6" x14ac:dyDescent="0.2">
      <c r="A18031" s="202" t="s">
        <v>29000</v>
      </c>
      <c r="B18031" s="203">
        <v>8692.7999999999993</v>
      </c>
      <c r="D18031" s="53" t="s">
        <v>27056</v>
      </c>
      <c r="E18031" s="55" t="s">
        <v>27057</v>
      </c>
      <c r="F18031" s="53" t="s">
        <v>83</v>
      </c>
    </row>
    <row r="18032" spans="1:6" x14ac:dyDescent="0.2">
      <c r="A18032" s="202" t="s">
        <v>29001</v>
      </c>
      <c r="B18032" s="203">
        <v>9733.42</v>
      </c>
      <c r="D18032" s="53" t="s">
        <v>27058</v>
      </c>
      <c r="E18032" s="55" t="s">
        <v>27057</v>
      </c>
      <c r="F18032" s="53" t="s">
        <v>83</v>
      </c>
    </row>
    <row r="18033" spans="1:6" x14ac:dyDescent="0.2">
      <c r="A18033" s="202" t="s">
        <v>29003</v>
      </c>
      <c r="B18033" s="203">
        <v>9724.43</v>
      </c>
      <c r="D18033" s="53" t="s">
        <v>27059</v>
      </c>
      <c r="E18033" s="55" t="s">
        <v>27060</v>
      </c>
      <c r="F18033" s="53" t="s">
        <v>83</v>
      </c>
    </row>
    <row r="18034" spans="1:6" x14ac:dyDescent="0.2">
      <c r="A18034" s="202" t="s">
        <v>29004</v>
      </c>
      <c r="B18034" s="203">
        <v>12589.91</v>
      </c>
      <c r="D18034" s="53" t="s">
        <v>27061</v>
      </c>
      <c r="E18034" s="55" t="s">
        <v>27060</v>
      </c>
      <c r="F18034" s="53" t="s">
        <v>83</v>
      </c>
    </row>
    <row r="18035" spans="1:6" x14ac:dyDescent="0.2">
      <c r="A18035" s="202" t="s">
        <v>29006</v>
      </c>
      <c r="B18035" s="203">
        <v>12577.92</v>
      </c>
      <c r="D18035" s="53" t="s">
        <v>27062</v>
      </c>
      <c r="E18035" s="55" t="s">
        <v>27063</v>
      </c>
      <c r="F18035" s="53" t="s">
        <v>83</v>
      </c>
    </row>
    <row r="18036" spans="1:6" x14ac:dyDescent="0.2">
      <c r="A18036" s="202" t="s">
        <v>29007</v>
      </c>
      <c r="B18036" s="203">
        <v>16947.23</v>
      </c>
      <c r="D18036" s="53" t="s">
        <v>27064</v>
      </c>
      <c r="E18036" s="55" t="s">
        <v>27063</v>
      </c>
      <c r="F18036" s="53" t="s">
        <v>83</v>
      </c>
    </row>
    <row r="18037" spans="1:6" x14ac:dyDescent="0.2">
      <c r="A18037" s="202" t="s">
        <v>29009</v>
      </c>
      <c r="B18037" s="203">
        <v>16932.25</v>
      </c>
      <c r="D18037" s="53" t="s">
        <v>27065</v>
      </c>
      <c r="E18037" s="55" t="s">
        <v>27066</v>
      </c>
      <c r="F18037" s="53" t="s">
        <v>83</v>
      </c>
    </row>
    <row r="18038" spans="1:6" x14ac:dyDescent="0.2">
      <c r="A18038" s="202" t="s">
        <v>29010</v>
      </c>
      <c r="B18038" s="203">
        <v>21315.79</v>
      </c>
      <c r="D18038" s="53" t="s">
        <v>27067</v>
      </c>
      <c r="E18038" s="55" t="s">
        <v>27066</v>
      </c>
      <c r="F18038" s="53" t="s">
        <v>83</v>
      </c>
    </row>
    <row r="18039" spans="1:6" x14ac:dyDescent="0.2">
      <c r="A18039" s="202" t="s">
        <v>29012</v>
      </c>
      <c r="B18039" s="203">
        <v>21297.81</v>
      </c>
      <c r="D18039" s="53" t="s">
        <v>27068</v>
      </c>
      <c r="E18039" s="55" t="s">
        <v>27069</v>
      </c>
      <c r="F18039" s="53" t="s">
        <v>83</v>
      </c>
    </row>
    <row r="18040" spans="1:6" x14ac:dyDescent="0.2">
      <c r="A18040" s="202" t="s">
        <v>29013</v>
      </c>
      <c r="B18040" s="203">
        <v>27982.29</v>
      </c>
      <c r="D18040" s="53" t="s">
        <v>27070</v>
      </c>
      <c r="E18040" s="55" t="s">
        <v>27069</v>
      </c>
      <c r="F18040" s="53" t="s">
        <v>83</v>
      </c>
    </row>
    <row r="18041" spans="1:6" x14ac:dyDescent="0.2">
      <c r="A18041" s="202" t="s">
        <v>29015</v>
      </c>
      <c r="B18041" s="203">
        <v>27961.31</v>
      </c>
      <c r="D18041" s="53" t="s">
        <v>27071</v>
      </c>
      <c r="E18041" s="55" t="s">
        <v>27072</v>
      </c>
      <c r="F18041" s="53" t="s">
        <v>83</v>
      </c>
    </row>
    <row r="18042" spans="1:6" x14ac:dyDescent="0.2">
      <c r="A18042" s="202" t="s">
        <v>29016</v>
      </c>
      <c r="B18042" s="203">
        <v>32062.42</v>
      </c>
      <c r="D18042" s="53" t="s">
        <v>27073</v>
      </c>
      <c r="E18042" s="55" t="s">
        <v>27072</v>
      </c>
      <c r="F18042" s="53" t="s">
        <v>83</v>
      </c>
    </row>
    <row r="18043" spans="1:6" x14ac:dyDescent="0.2">
      <c r="A18043" s="202" t="s">
        <v>29018</v>
      </c>
      <c r="B18043" s="203">
        <v>32038.44</v>
      </c>
      <c r="D18043" s="53" t="s">
        <v>27074</v>
      </c>
      <c r="E18043" s="55" t="s">
        <v>27075</v>
      </c>
      <c r="F18043" s="53" t="s">
        <v>83</v>
      </c>
    </row>
    <row r="18044" spans="1:6" x14ac:dyDescent="0.2">
      <c r="A18044" s="202" t="s">
        <v>29019</v>
      </c>
      <c r="B18044" s="203">
        <v>49202.31</v>
      </c>
      <c r="D18044" s="53" t="s">
        <v>27076</v>
      </c>
      <c r="E18044" s="55" t="s">
        <v>27075</v>
      </c>
      <c r="F18044" s="53" t="s">
        <v>83</v>
      </c>
    </row>
    <row r="18045" spans="1:6" x14ac:dyDescent="0.2">
      <c r="A18045" s="202" t="s">
        <v>29021</v>
      </c>
      <c r="B18045" s="203">
        <v>49175.34</v>
      </c>
      <c r="D18045" s="53" t="s">
        <v>27077</v>
      </c>
      <c r="E18045" s="55" t="s">
        <v>27078</v>
      </c>
      <c r="F18045" s="53" t="s">
        <v>83</v>
      </c>
    </row>
    <row r="18046" spans="1:6" x14ac:dyDescent="0.2">
      <c r="A18046" s="202" t="s">
        <v>29022</v>
      </c>
      <c r="B18046" s="203">
        <v>71560.53</v>
      </c>
      <c r="D18046" s="53" t="s">
        <v>27079</v>
      </c>
      <c r="E18046" s="55" t="s">
        <v>27078</v>
      </c>
      <c r="F18046" s="53" t="s">
        <v>83</v>
      </c>
    </row>
    <row r="18047" spans="1:6" x14ac:dyDescent="0.2">
      <c r="A18047" s="202" t="s">
        <v>29024</v>
      </c>
      <c r="B18047" s="203">
        <v>71530.559999999998</v>
      </c>
      <c r="D18047" s="53" t="s">
        <v>27080</v>
      </c>
      <c r="E18047" s="55" t="s">
        <v>27081</v>
      </c>
      <c r="F18047" s="53" t="s">
        <v>83</v>
      </c>
    </row>
    <row r="18048" spans="1:6" x14ac:dyDescent="0.2">
      <c r="A18048" s="202" t="s">
        <v>29025</v>
      </c>
      <c r="B18048" s="203">
        <v>91247.27</v>
      </c>
      <c r="D18048" s="53" t="s">
        <v>27082</v>
      </c>
      <c r="E18048" s="55" t="s">
        <v>27081</v>
      </c>
      <c r="F18048" s="53" t="s">
        <v>83</v>
      </c>
    </row>
    <row r="18049" spans="1:6" x14ac:dyDescent="0.2">
      <c r="A18049" s="202" t="s">
        <v>29027</v>
      </c>
      <c r="B18049" s="203">
        <v>91214.3</v>
      </c>
      <c r="D18049" s="53" t="s">
        <v>27083</v>
      </c>
      <c r="E18049" s="55" t="s">
        <v>27084</v>
      </c>
      <c r="F18049" s="53" t="s">
        <v>83</v>
      </c>
    </row>
    <row r="18050" spans="1:6" x14ac:dyDescent="0.2">
      <c r="A18050" s="202" t="s">
        <v>29028</v>
      </c>
      <c r="B18050" s="203">
        <v>78089.91</v>
      </c>
      <c r="D18050" s="53" t="s">
        <v>27085</v>
      </c>
      <c r="E18050" s="55" t="s">
        <v>27084</v>
      </c>
      <c r="F18050" s="53" t="s">
        <v>83</v>
      </c>
    </row>
    <row r="18051" spans="1:6" x14ac:dyDescent="0.2">
      <c r="A18051" s="202" t="s">
        <v>29030</v>
      </c>
      <c r="B18051" s="203">
        <v>78077.919999999998</v>
      </c>
      <c r="D18051" s="53" t="s">
        <v>27086</v>
      </c>
      <c r="E18051" s="55" t="s">
        <v>27087</v>
      </c>
      <c r="F18051" s="53" t="s">
        <v>1147</v>
      </c>
    </row>
    <row r="18052" spans="1:6" x14ac:dyDescent="0.2">
      <c r="A18052" s="202" t="s">
        <v>29031</v>
      </c>
      <c r="B18052" s="203">
        <v>94112.39</v>
      </c>
      <c r="D18052" s="53" t="s">
        <v>27088</v>
      </c>
      <c r="E18052" s="55" t="s">
        <v>27087</v>
      </c>
      <c r="F18052" s="53" t="s">
        <v>1147</v>
      </c>
    </row>
    <row r="18053" spans="1:6" x14ac:dyDescent="0.2">
      <c r="A18053" s="202" t="s">
        <v>29033</v>
      </c>
      <c r="B18053" s="203">
        <v>94097.41</v>
      </c>
      <c r="D18053" s="53" t="s">
        <v>27089</v>
      </c>
      <c r="E18053" s="55" t="s">
        <v>27090</v>
      </c>
      <c r="F18053" s="53" t="s">
        <v>1147</v>
      </c>
    </row>
    <row r="18054" spans="1:6" x14ac:dyDescent="0.2">
      <c r="A18054" s="202" t="s">
        <v>29034</v>
      </c>
      <c r="B18054" s="203">
        <v>101134.87</v>
      </c>
      <c r="D18054" s="53" t="s">
        <v>27091</v>
      </c>
      <c r="E18054" s="55" t="s">
        <v>27090</v>
      </c>
      <c r="F18054" s="53" t="s">
        <v>1147</v>
      </c>
    </row>
    <row r="18055" spans="1:6" x14ac:dyDescent="0.2">
      <c r="A18055" s="202" t="s">
        <v>29036</v>
      </c>
      <c r="B18055" s="203">
        <v>101116.89</v>
      </c>
      <c r="D18055" s="53" t="s">
        <v>27092</v>
      </c>
      <c r="E18055" s="55" t="s">
        <v>27093</v>
      </c>
      <c r="F18055" s="53" t="s">
        <v>201</v>
      </c>
    </row>
    <row r="18056" spans="1:6" x14ac:dyDescent="0.2">
      <c r="A18056" s="202" t="s">
        <v>29037</v>
      </c>
      <c r="B18056" s="203">
        <v>144400.39000000001</v>
      </c>
      <c r="D18056" s="53" t="s">
        <v>27094</v>
      </c>
      <c r="E18056" s="55" t="s">
        <v>27093</v>
      </c>
      <c r="F18056" s="53" t="s">
        <v>201</v>
      </c>
    </row>
    <row r="18057" spans="1:6" x14ac:dyDescent="0.2">
      <c r="A18057" s="202" t="s">
        <v>29039</v>
      </c>
      <c r="B18057" s="203">
        <v>144376.41</v>
      </c>
      <c r="D18057" s="53" t="s">
        <v>27095</v>
      </c>
      <c r="E18057" s="55" t="s">
        <v>27096</v>
      </c>
      <c r="F18057" s="53" t="s">
        <v>201</v>
      </c>
    </row>
    <row r="18058" spans="1:6" x14ac:dyDescent="0.2">
      <c r="A18058" s="202" t="s">
        <v>29040</v>
      </c>
      <c r="B18058" s="203">
        <v>184202.31</v>
      </c>
      <c r="D18058" s="53" t="s">
        <v>27097</v>
      </c>
      <c r="E18058" s="55" t="s">
        <v>27096</v>
      </c>
      <c r="F18058" s="53" t="s">
        <v>201</v>
      </c>
    </row>
    <row r="18059" spans="1:6" x14ac:dyDescent="0.2">
      <c r="A18059" s="202" t="s">
        <v>29042</v>
      </c>
      <c r="B18059" s="203">
        <v>184175.34</v>
      </c>
      <c r="D18059" s="53" t="s">
        <v>27098</v>
      </c>
      <c r="E18059" s="55" t="s">
        <v>27099</v>
      </c>
      <c r="F18059" s="53" t="s">
        <v>201</v>
      </c>
    </row>
    <row r="18060" spans="1:6" x14ac:dyDescent="0.2">
      <c r="A18060" s="202" t="s">
        <v>29043</v>
      </c>
      <c r="B18060" s="203">
        <v>224224.79</v>
      </c>
      <c r="D18060" s="53" t="s">
        <v>27100</v>
      </c>
      <c r="E18060" s="55" t="s">
        <v>27099</v>
      </c>
      <c r="F18060" s="53" t="s">
        <v>201</v>
      </c>
    </row>
    <row r="18061" spans="1:6" x14ac:dyDescent="0.2">
      <c r="A18061" s="202" t="s">
        <v>29045</v>
      </c>
      <c r="B18061" s="203">
        <v>224194.82</v>
      </c>
      <c r="D18061" s="53" t="s">
        <v>27101</v>
      </c>
      <c r="E18061" s="55" t="s">
        <v>27102</v>
      </c>
      <c r="F18061" s="53" t="s">
        <v>201</v>
      </c>
    </row>
    <row r="18062" spans="1:6" x14ac:dyDescent="0.2">
      <c r="A18062" s="202" t="s">
        <v>29046</v>
      </c>
      <c r="B18062" s="203">
        <v>308247.27</v>
      </c>
      <c r="D18062" s="53" t="s">
        <v>27103</v>
      </c>
      <c r="E18062" s="55" t="s">
        <v>27102</v>
      </c>
      <c r="F18062" s="53" t="s">
        <v>201</v>
      </c>
    </row>
    <row r="18063" spans="1:6" x14ac:dyDescent="0.2">
      <c r="A18063" s="202" t="s">
        <v>29048</v>
      </c>
      <c r="B18063" s="203">
        <v>308214.3</v>
      </c>
      <c r="D18063" s="53" t="s">
        <v>27104</v>
      </c>
      <c r="E18063" s="55" t="s">
        <v>27105</v>
      </c>
      <c r="F18063" s="53" t="s">
        <v>201</v>
      </c>
    </row>
    <row r="18064" spans="1:6" x14ac:dyDescent="0.2">
      <c r="A18064" s="202" t="s">
        <v>29049</v>
      </c>
      <c r="B18064" s="203">
        <v>37099.51</v>
      </c>
      <c r="D18064" s="53" t="s">
        <v>27106</v>
      </c>
      <c r="E18064" s="55" t="s">
        <v>27105</v>
      </c>
      <c r="F18064" s="53" t="s">
        <v>201</v>
      </c>
    </row>
    <row r="18065" spans="1:6" x14ac:dyDescent="0.2">
      <c r="A18065" s="202" t="s">
        <v>29051</v>
      </c>
      <c r="B18065" s="203">
        <v>37093.519999999997</v>
      </c>
      <c r="D18065" s="53" t="s">
        <v>27107</v>
      </c>
      <c r="E18065" s="55" t="s">
        <v>27108</v>
      </c>
      <c r="F18065" s="53" t="s">
        <v>201</v>
      </c>
    </row>
    <row r="18066" spans="1:6" x14ac:dyDescent="0.2">
      <c r="A18066" s="202" t="s">
        <v>29052</v>
      </c>
      <c r="B18066" s="203">
        <v>42067.43</v>
      </c>
      <c r="D18066" s="53" t="s">
        <v>27109</v>
      </c>
      <c r="E18066" s="55" t="s">
        <v>27108</v>
      </c>
      <c r="F18066" s="53" t="s">
        <v>201</v>
      </c>
    </row>
    <row r="18067" spans="1:6" x14ac:dyDescent="0.2">
      <c r="A18067" s="202" t="s">
        <v>29054</v>
      </c>
      <c r="B18067" s="203">
        <v>42058.44</v>
      </c>
      <c r="D18067" s="53" t="s">
        <v>27110</v>
      </c>
      <c r="E18067" s="55" t="s">
        <v>27111</v>
      </c>
      <c r="F18067" s="53" t="s">
        <v>201</v>
      </c>
    </row>
    <row r="18068" spans="1:6" x14ac:dyDescent="0.2">
      <c r="A18068" s="202" t="s">
        <v>29055</v>
      </c>
      <c r="B18068" s="203">
        <v>44607.360000000001</v>
      </c>
      <c r="D18068" s="53" t="s">
        <v>27112</v>
      </c>
      <c r="E18068" s="55" t="s">
        <v>27111</v>
      </c>
      <c r="F18068" s="53" t="s">
        <v>201</v>
      </c>
    </row>
    <row r="18069" spans="1:6" x14ac:dyDescent="0.2">
      <c r="A18069" s="202" t="s">
        <v>29057</v>
      </c>
      <c r="B18069" s="203">
        <v>44595.37</v>
      </c>
      <c r="D18069" s="53" t="s">
        <v>27113</v>
      </c>
      <c r="E18069" s="55" t="s">
        <v>27114</v>
      </c>
      <c r="F18069" s="53" t="s">
        <v>201</v>
      </c>
    </row>
    <row r="18070" spans="1:6" x14ac:dyDescent="0.2">
      <c r="A18070" s="202" t="s">
        <v>29058</v>
      </c>
      <c r="B18070" s="203">
        <v>50791.12</v>
      </c>
      <c r="D18070" s="53" t="s">
        <v>27115</v>
      </c>
      <c r="E18070" s="55" t="s">
        <v>27114</v>
      </c>
      <c r="F18070" s="53" t="s">
        <v>201</v>
      </c>
    </row>
    <row r="18071" spans="1:6" x14ac:dyDescent="0.2">
      <c r="A18071" s="202" t="s">
        <v>29060</v>
      </c>
      <c r="B18071" s="203">
        <v>50776.14</v>
      </c>
      <c r="D18071" s="53" t="s">
        <v>27116</v>
      </c>
      <c r="E18071" s="55" t="s">
        <v>27117</v>
      </c>
      <c r="F18071" s="53" t="s">
        <v>201</v>
      </c>
    </row>
    <row r="18072" spans="1:6" x14ac:dyDescent="0.2">
      <c r="A18072" s="202" t="s">
        <v>29061</v>
      </c>
      <c r="B18072" s="203">
        <v>52595.09</v>
      </c>
      <c r="D18072" s="53" t="s">
        <v>27118</v>
      </c>
      <c r="E18072" s="55" t="s">
        <v>27117</v>
      </c>
      <c r="F18072" s="53" t="s">
        <v>201</v>
      </c>
    </row>
    <row r="18073" spans="1:6" x14ac:dyDescent="0.2">
      <c r="A18073" s="202" t="s">
        <v>29063</v>
      </c>
      <c r="B18073" s="203">
        <v>52577.11</v>
      </c>
      <c r="D18073" s="53" t="s">
        <v>27119</v>
      </c>
      <c r="E18073" s="55" t="s">
        <v>27120</v>
      </c>
      <c r="F18073" s="53" t="s">
        <v>201</v>
      </c>
    </row>
    <row r="18074" spans="1:6" x14ac:dyDescent="0.2">
      <c r="A18074" s="202" t="s">
        <v>29064</v>
      </c>
      <c r="B18074" s="203">
        <v>61930.720000000001</v>
      </c>
      <c r="D18074" s="53" t="s">
        <v>27121</v>
      </c>
      <c r="E18074" s="55" t="s">
        <v>27120</v>
      </c>
      <c r="F18074" s="53" t="s">
        <v>201</v>
      </c>
    </row>
    <row r="18075" spans="1:6" x14ac:dyDescent="0.2">
      <c r="A18075" s="202" t="s">
        <v>29066</v>
      </c>
      <c r="B18075" s="203">
        <v>61909.74</v>
      </c>
      <c r="D18075" s="53" t="s">
        <v>27122</v>
      </c>
      <c r="E18075" s="55" t="s">
        <v>27123</v>
      </c>
      <c r="F18075" s="53" t="s">
        <v>201</v>
      </c>
    </row>
    <row r="18076" spans="1:6" x14ac:dyDescent="0.2">
      <c r="A18076" s="202" t="s">
        <v>29067</v>
      </c>
      <c r="B18076" s="203">
        <v>63179.83</v>
      </c>
      <c r="D18076" s="53" t="s">
        <v>27124</v>
      </c>
      <c r="E18076" s="55" t="s">
        <v>27123</v>
      </c>
      <c r="F18076" s="53" t="s">
        <v>201</v>
      </c>
    </row>
    <row r="18077" spans="1:6" x14ac:dyDescent="0.2">
      <c r="A18077" s="202" t="s">
        <v>29069</v>
      </c>
      <c r="B18077" s="203">
        <v>63155.85</v>
      </c>
      <c r="D18077" s="53" t="s">
        <v>27125</v>
      </c>
      <c r="E18077" s="55" t="s">
        <v>27126</v>
      </c>
      <c r="F18077" s="53" t="s">
        <v>201</v>
      </c>
    </row>
    <row r="18078" spans="1:6" x14ac:dyDescent="0.2">
      <c r="A18078" s="202" t="s">
        <v>29070</v>
      </c>
      <c r="B18078" s="203">
        <v>75072.31</v>
      </c>
      <c r="D18078" s="53" t="s">
        <v>27127</v>
      </c>
      <c r="E18078" s="55" t="s">
        <v>27126</v>
      </c>
      <c r="F18078" s="53" t="s">
        <v>201</v>
      </c>
    </row>
    <row r="18079" spans="1:6" x14ac:dyDescent="0.2">
      <c r="A18079" s="202" t="s">
        <v>29072</v>
      </c>
      <c r="B18079" s="203">
        <v>75045.34</v>
      </c>
      <c r="D18079" s="53" t="s">
        <v>27128</v>
      </c>
      <c r="E18079" s="55" t="s">
        <v>27129</v>
      </c>
      <c r="F18079" s="53" t="s">
        <v>201</v>
      </c>
    </row>
    <row r="18080" spans="1:6" x14ac:dyDescent="0.2">
      <c r="A18080" s="202" t="s">
        <v>29073</v>
      </c>
      <c r="B18080" s="203">
        <v>91224.79</v>
      </c>
      <c r="D18080" s="53" t="s">
        <v>27130</v>
      </c>
      <c r="E18080" s="55" t="s">
        <v>27129</v>
      </c>
      <c r="F18080" s="53" t="s">
        <v>201</v>
      </c>
    </row>
    <row r="18081" spans="1:6" x14ac:dyDescent="0.2">
      <c r="A18081" s="202" t="s">
        <v>29075</v>
      </c>
      <c r="B18081" s="203">
        <v>91194.82</v>
      </c>
      <c r="D18081" s="53" t="s">
        <v>27131</v>
      </c>
      <c r="E18081" s="55" t="s">
        <v>27132</v>
      </c>
      <c r="F18081" s="53" t="s">
        <v>201</v>
      </c>
    </row>
    <row r="18082" spans="1:6" x14ac:dyDescent="0.2">
      <c r="A18082" s="202" t="s">
        <v>29076</v>
      </c>
      <c r="B18082" s="203">
        <v>104015.27</v>
      </c>
      <c r="D18082" s="53" t="s">
        <v>27133</v>
      </c>
      <c r="E18082" s="55" t="s">
        <v>27132</v>
      </c>
      <c r="F18082" s="53" t="s">
        <v>201</v>
      </c>
    </row>
    <row r="18083" spans="1:6" x14ac:dyDescent="0.2">
      <c r="A18083" s="202" t="s">
        <v>29078</v>
      </c>
      <c r="B18083" s="203">
        <v>103982.3</v>
      </c>
      <c r="D18083" s="53" t="s">
        <v>27134</v>
      </c>
      <c r="E18083" s="55" t="s">
        <v>27135</v>
      </c>
      <c r="F18083" s="53" t="s">
        <v>201</v>
      </c>
    </row>
    <row r="18084" spans="1:6" x14ac:dyDescent="0.2">
      <c r="A18084" s="202" t="s">
        <v>29079</v>
      </c>
      <c r="B18084" s="203">
        <v>87800</v>
      </c>
      <c r="D18084" s="53" t="s">
        <v>27136</v>
      </c>
      <c r="E18084" s="55" t="s">
        <v>27135</v>
      </c>
      <c r="F18084" s="53" t="s">
        <v>201</v>
      </c>
    </row>
    <row r="18085" spans="1:6" x14ac:dyDescent="0.2">
      <c r="A18085" s="202" t="s">
        <v>29081</v>
      </c>
      <c r="B18085" s="203">
        <v>87800</v>
      </c>
      <c r="D18085" s="53" t="s">
        <v>27137</v>
      </c>
      <c r="E18085" s="55" t="s">
        <v>27138</v>
      </c>
      <c r="F18085" s="53" t="s">
        <v>201</v>
      </c>
    </row>
    <row r="18086" spans="1:6" x14ac:dyDescent="0.2">
      <c r="A18086" s="202" t="s">
        <v>29082</v>
      </c>
      <c r="B18086" s="203">
        <v>86630</v>
      </c>
      <c r="D18086" s="53" t="s">
        <v>27139</v>
      </c>
      <c r="E18086" s="55" t="s">
        <v>27138</v>
      </c>
      <c r="F18086" s="53" t="s">
        <v>201</v>
      </c>
    </row>
    <row r="18087" spans="1:6" x14ac:dyDescent="0.2">
      <c r="A18087" s="202" t="s">
        <v>29084</v>
      </c>
      <c r="B18087" s="203">
        <v>86630</v>
      </c>
      <c r="D18087" s="53" t="s">
        <v>27140</v>
      </c>
      <c r="E18087" s="55" t="s">
        <v>27141</v>
      </c>
      <c r="F18087" s="53" t="s">
        <v>1147</v>
      </c>
    </row>
    <row r="18088" spans="1:6" x14ac:dyDescent="0.2">
      <c r="A18088" s="202" t="s">
        <v>29085</v>
      </c>
      <c r="B18088" s="203">
        <v>87800</v>
      </c>
      <c r="D18088" s="53" t="s">
        <v>27142</v>
      </c>
      <c r="E18088" s="55" t="s">
        <v>27141</v>
      </c>
      <c r="F18088" s="53" t="s">
        <v>1147</v>
      </c>
    </row>
    <row r="18089" spans="1:6" x14ac:dyDescent="0.2">
      <c r="A18089" s="202" t="s">
        <v>29087</v>
      </c>
      <c r="B18089" s="203">
        <v>87800</v>
      </c>
      <c r="D18089" s="53" t="s">
        <v>27143</v>
      </c>
      <c r="E18089" s="55" t="s">
        <v>27144</v>
      </c>
      <c r="F18089" s="53" t="s">
        <v>1147</v>
      </c>
    </row>
    <row r="18090" spans="1:6" x14ac:dyDescent="0.2">
      <c r="A18090" s="202" t="s">
        <v>29088</v>
      </c>
      <c r="B18090" s="203">
        <v>86630</v>
      </c>
      <c r="D18090" s="53" t="s">
        <v>27145</v>
      </c>
      <c r="E18090" s="55" t="s">
        <v>27144</v>
      </c>
      <c r="F18090" s="53" t="s">
        <v>1147</v>
      </c>
    </row>
    <row r="18091" spans="1:6" x14ac:dyDescent="0.2">
      <c r="A18091" s="202" t="s">
        <v>29090</v>
      </c>
      <c r="B18091" s="203">
        <v>86630</v>
      </c>
      <c r="D18091" s="53" t="s">
        <v>27146</v>
      </c>
      <c r="E18091" s="55" t="s">
        <v>27147</v>
      </c>
      <c r="F18091" s="53" t="s">
        <v>1147</v>
      </c>
    </row>
    <row r="18092" spans="1:6" x14ac:dyDescent="0.2">
      <c r="A18092" s="202" t="s">
        <v>29091</v>
      </c>
      <c r="B18092" s="203">
        <v>99910</v>
      </c>
      <c r="D18092" s="53" t="s">
        <v>27148</v>
      </c>
      <c r="E18092" s="55" t="s">
        <v>27147</v>
      </c>
      <c r="F18092" s="53" t="s">
        <v>1147</v>
      </c>
    </row>
    <row r="18093" spans="1:6" x14ac:dyDescent="0.2">
      <c r="A18093" s="202" t="s">
        <v>29093</v>
      </c>
      <c r="B18093" s="203">
        <v>99910</v>
      </c>
      <c r="D18093" s="53" t="s">
        <v>27149</v>
      </c>
      <c r="E18093" s="55" t="s">
        <v>27150</v>
      </c>
      <c r="F18093" s="53" t="s">
        <v>201</v>
      </c>
    </row>
    <row r="18094" spans="1:6" x14ac:dyDescent="0.2">
      <c r="A18094" s="202" t="s">
        <v>29094</v>
      </c>
      <c r="B18094" s="203">
        <v>99900</v>
      </c>
      <c r="D18094" s="53" t="s">
        <v>27151</v>
      </c>
      <c r="E18094" s="55" t="s">
        <v>27150</v>
      </c>
      <c r="F18094" s="53" t="s">
        <v>201</v>
      </c>
    </row>
    <row r="18095" spans="1:6" x14ac:dyDescent="0.2">
      <c r="A18095" s="202" t="s">
        <v>29096</v>
      </c>
      <c r="B18095" s="203">
        <v>99900</v>
      </c>
      <c r="D18095" s="53" t="s">
        <v>27152</v>
      </c>
      <c r="E18095" s="55" t="s">
        <v>27153</v>
      </c>
      <c r="F18095" s="53" t="s">
        <v>201</v>
      </c>
    </row>
    <row r="18096" spans="1:6" x14ac:dyDescent="0.2">
      <c r="A18096" s="202" t="s">
        <v>29097</v>
      </c>
      <c r="B18096" s="203">
        <v>99910</v>
      </c>
      <c r="D18096" s="53" t="s">
        <v>27154</v>
      </c>
      <c r="E18096" s="55" t="s">
        <v>27153</v>
      </c>
      <c r="F18096" s="53" t="s">
        <v>201</v>
      </c>
    </row>
    <row r="18097" spans="1:6" x14ac:dyDescent="0.2">
      <c r="A18097" s="202" t="s">
        <v>29099</v>
      </c>
      <c r="B18097" s="203">
        <v>99910</v>
      </c>
      <c r="D18097" s="53" t="s">
        <v>27155</v>
      </c>
      <c r="E18097" s="55" t="s">
        <v>27156</v>
      </c>
      <c r="F18097" s="53" t="s">
        <v>201</v>
      </c>
    </row>
    <row r="18098" spans="1:6" x14ac:dyDescent="0.2">
      <c r="A18098" s="202" t="s">
        <v>29100</v>
      </c>
      <c r="B18098" s="203">
        <v>99900</v>
      </c>
      <c r="D18098" s="53" t="s">
        <v>27157</v>
      </c>
      <c r="E18098" s="55" t="s">
        <v>27156</v>
      </c>
      <c r="F18098" s="53" t="s">
        <v>201</v>
      </c>
    </row>
    <row r="18099" spans="1:6" x14ac:dyDescent="0.2">
      <c r="A18099" s="202" t="s">
        <v>29102</v>
      </c>
      <c r="B18099" s="203">
        <v>99900</v>
      </c>
      <c r="D18099" s="53" t="s">
        <v>27158</v>
      </c>
      <c r="E18099" s="55" t="s">
        <v>27159</v>
      </c>
      <c r="F18099" s="53" t="s">
        <v>1147</v>
      </c>
    </row>
    <row r="18100" spans="1:6" x14ac:dyDescent="0.2">
      <c r="A18100" s="202" t="s">
        <v>29103</v>
      </c>
      <c r="B18100" s="203">
        <v>113300</v>
      </c>
      <c r="D18100" s="53" t="s">
        <v>27160</v>
      </c>
      <c r="E18100" s="55" t="s">
        <v>27159</v>
      </c>
      <c r="F18100" s="53" t="s">
        <v>1147</v>
      </c>
    </row>
    <row r="18101" spans="1:6" x14ac:dyDescent="0.2">
      <c r="A18101" s="202" t="s">
        <v>29105</v>
      </c>
      <c r="B18101" s="203">
        <v>113300</v>
      </c>
      <c r="D18101" s="53" t="s">
        <v>27161</v>
      </c>
      <c r="E18101" s="55" t="s">
        <v>27162</v>
      </c>
      <c r="F18101" s="53" t="s">
        <v>1147</v>
      </c>
    </row>
    <row r="18102" spans="1:6" x14ac:dyDescent="0.2">
      <c r="A18102" s="202" t="s">
        <v>29106</v>
      </c>
      <c r="B18102" s="203">
        <v>108970</v>
      </c>
      <c r="D18102" s="53" t="s">
        <v>27163</v>
      </c>
      <c r="E18102" s="55" t="s">
        <v>27162</v>
      </c>
      <c r="F18102" s="53" t="s">
        <v>1147</v>
      </c>
    </row>
    <row r="18103" spans="1:6" x14ac:dyDescent="0.2">
      <c r="A18103" s="202" t="s">
        <v>29108</v>
      </c>
      <c r="B18103" s="203">
        <v>108970</v>
      </c>
      <c r="D18103" s="53" t="s">
        <v>27164</v>
      </c>
      <c r="E18103" s="55" t="s">
        <v>27165</v>
      </c>
      <c r="F18103" s="53" t="s">
        <v>201</v>
      </c>
    </row>
    <row r="18104" spans="1:6" x14ac:dyDescent="0.2">
      <c r="A18104" s="202" t="s">
        <v>29109</v>
      </c>
      <c r="B18104" s="203">
        <v>113300</v>
      </c>
      <c r="D18104" s="53" t="s">
        <v>27166</v>
      </c>
      <c r="E18104" s="55" t="s">
        <v>27165</v>
      </c>
      <c r="F18104" s="53" t="s">
        <v>201</v>
      </c>
    </row>
    <row r="18105" spans="1:6" x14ac:dyDescent="0.2">
      <c r="A18105" s="202" t="s">
        <v>29111</v>
      </c>
      <c r="B18105" s="203">
        <v>113300</v>
      </c>
      <c r="D18105" s="53" t="s">
        <v>27167</v>
      </c>
      <c r="E18105" s="55" t="s">
        <v>27168</v>
      </c>
      <c r="F18105" s="53" t="s">
        <v>1147</v>
      </c>
    </row>
    <row r="18106" spans="1:6" x14ac:dyDescent="0.2">
      <c r="A18106" s="202" t="s">
        <v>29112</v>
      </c>
      <c r="B18106" s="203">
        <v>108970</v>
      </c>
      <c r="D18106" s="53" t="s">
        <v>27169</v>
      </c>
      <c r="E18106" s="55" t="s">
        <v>27168</v>
      </c>
      <c r="F18106" s="53" t="s">
        <v>1147</v>
      </c>
    </row>
    <row r="18107" spans="1:6" x14ac:dyDescent="0.2">
      <c r="A18107" s="202" t="s">
        <v>29114</v>
      </c>
      <c r="B18107" s="203">
        <v>108970</v>
      </c>
      <c r="D18107" s="53" t="s">
        <v>27170</v>
      </c>
      <c r="E18107" s="55" t="s">
        <v>27171</v>
      </c>
      <c r="F18107" s="53" t="s">
        <v>1147</v>
      </c>
    </row>
    <row r="18108" spans="1:6" x14ac:dyDescent="0.2">
      <c r="A18108" s="202" t="s">
        <v>29115</v>
      </c>
      <c r="B18108" s="203">
        <v>151740</v>
      </c>
      <c r="D18108" s="53" t="s">
        <v>27172</v>
      </c>
      <c r="E18108" s="55" t="s">
        <v>27171</v>
      </c>
      <c r="F18108" s="53" t="s">
        <v>1147</v>
      </c>
    </row>
    <row r="18109" spans="1:6" x14ac:dyDescent="0.2">
      <c r="A18109" s="202" t="s">
        <v>29117</v>
      </c>
      <c r="B18109" s="203">
        <v>151740</v>
      </c>
      <c r="D18109" s="53" t="s">
        <v>27173</v>
      </c>
      <c r="E18109" s="55" t="s">
        <v>27174</v>
      </c>
      <c r="F18109" s="53" t="s">
        <v>1147</v>
      </c>
    </row>
    <row r="18110" spans="1:6" x14ac:dyDescent="0.2">
      <c r="A18110" s="202" t="s">
        <v>29118</v>
      </c>
      <c r="B18110" s="203">
        <v>141000</v>
      </c>
      <c r="D18110" s="53" t="s">
        <v>27175</v>
      </c>
      <c r="E18110" s="55" t="s">
        <v>27174</v>
      </c>
      <c r="F18110" s="53" t="s">
        <v>1147</v>
      </c>
    </row>
    <row r="18111" spans="1:6" x14ac:dyDescent="0.2">
      <c r="A18111" s="202" t="s">
        <v>29120</v>
      </c>
      <c r="B18111" s="203">
        <v>141000</v>
      </c>
      <c r="D18111" s="53" t="s">
        <v>27176</v>
      </c>
      <c r="E18111" s="55" t="s">
        <v>27177</v>
      </c>
      <c r="F18111" s="53" t="s">
        <v>1147</v>
      </c>
    </row>
    <row r="18112" spans="1:6" x14ac:dyDescent="0.2">
      <c r="A18112" s="202" t="s">
        <v>29121</v>
      </c>
      <c r="B18112" s="203">
        <v>151740</v>
      </c>
      <c r="D18112" s="53" t="s">
        <v>27178</v>
      </c>
      <c r="E18112" s="55" t="s">
        <v>27177</v>
      </c>
      <c r="F18112" s="53" t="s">
        <v>1147</v>
      </c>
    </row>
    <row r="18113" spans="1:6" x14ac:dyDescent="0.2">
      <c r="A18113" s="202" t="s">
        <v>29123</v>
      </c>
      <c r="B18113" s="203">
        <v>151740</v>
      </c>
      <c r="D18113" s="53" t="s">
        <v>27179</v>
      </c>
      <c r="E18113" s="55" t="s">
        <v>27180</v>
      </c>
      <c r="F18113" s="53" t="s">
        <v>201</v>
      </c>
    </row>
    <row r="18114" spans="1:6" x14ac:dyDescent="0.2">
      <c r="A18114" s="202" t="s">
        <v>29124</v>
      </c>
      <c r="B18114" s="203">
        <v>141000</v>
      </c>
      <c r="D18114" s="53" t="s">
        <v>27181</v>
      </c>
      <c r="E18114" s="55" t="s">
        <v>27180</v>
      </c>
      <c r="F18114" s="53" t="s">
        <v>201</v>
      </c>
    </row>
    <row r="18115" spans="1:6" x14ac:dyDescent="0.2">
      <c r="A18115" s="202" t="s">
        <v>29126</v>
      </c>
      <c r="B18115" s="203">
        <v>141000</v>
      </c>
      <c r="D18115" s="53" t="s">
        <v>27182</v>
      </c>
      <c r="E18115" s="55" t="s">
        <v>27183</v>
      </c>
      <c r="F18115" s="53" t="s">
        <v>201</v>
      </c>
    </row>
    <row r="18116" spans="1:6" x14ac:dyDescent="0.2">
      <c r="A18116" s="202" t="s">
        <v>29127</v>
      </c>
      <c r="B18116" s="203">
        <v>199820</v>
      </c>
      <c r="D18116" s="53" t="s">
        <v>27184</v>
      </c>
      <c r="E18116" s="55" t="s">
        <v>27183</v>
      </c>
      <c r="F18116" s="53" t="s">
        <v>201</v>
      </c>
    </row>
    <row r="18117" spans="1:6" x14ac:dyDescent="0.2">
      <c r="A18117" s="202" t="s">
        <v>29129</v>
      </c>
      <c r="B18117" s="203">
        <v>199820</v>
      </c>
      <c r="D18117" s="53" t="s">
        <v>27185</v>
      </c>
      <c r="E18117" s="55" t="s">
        <v>27186</v>
      </c>
      <c r="F18117" s="53" t="s">
        <v>201</v>
      </c>
    </row>
    <row r="18118" spans="1:6" x14ac:dyDescent="0.2">
      <c r="A18118" s="202" t="s">
        <v>29130</v>
      </c>
      <c r="B18118" s="203">
        <v>211870</v>
      </c>
      <c r="D18118" s="53" t="s">
        <v>27187</v>
      </c>
      <c r="E18118" s="55" t="s">
        <v>27186</v>
      </c>
      <c r="F18118" s="53" t="s">
        <v>201</v>
      </c>
    </row>
    <row r="18119" spans="1:6" x14ac:dyDescent="0.2">
      <c r="A18119" s="202" t="s">
        <v>29132</v>
      </c>
      <c r="B18119" s="203">
        <v>211870</v>
      </c>
      <c r="D18119" s="53" t="s">
        <v>27188</v>
      </c>
      <c r="E18119" s="55" t="s">
        <v>27189</v>
      </c>
      <c r="F18119" s="53" t="s">
        <v>201</v>
      </c>
    </row>
    <row r="18120" spans="1:6" x14ac:dyDescent="0.2">
      <c r="A18120" s="202" t="s">
        <v>29133</v>
      </c>
      <c r="B18120" s="203">
        <v>199820</v>
      </c>
      <c r="D18120" s="53" t="s">
        <v>27190</v>
      </c>
      <c r="E18120" s="55" t="s">
        <v>27189</v>
      </c>
      <c r="F18120" s="53" t="s">
        <v>201</v>
      </c>
    </row>
    <row r="18121" spans="1:6" x14ac:dyDescent="0.2">
      <c r="A18121" s="202" t="s">
        <v>29135</v>
      </c>
      <c r="B18121" s="203">
        <v>199820</v>
      </c>
      <c r="D18121" s="53" t="s">
        <v>27191</v>
      </c>
      <c r="E18121" s="55" t="s">
        <v>27192</v>
      </c>
      <c r="F18121" s="53" t="s">
        <v>201</v>
      </c>
    </row>
    <row r="18122" spans="1:6" x14ac:dyDescent="0.2">
      <c r="A18122" s="202" t="s">
        <v>29136</v>
      </c>
      <c r="B18122" s="203">
        <v>211870</v>
      </c>
      <c r="D18122" s="53" t="s">
        <v>27193</v>
      </c>
      <c r="E18122" s="55" t="s">
        <v>27192</v>
      </c>
      <c r="F18122" s="53" t="s">
        <v>201</v>
      </c>
    </row>
    <row r="18123" spans="1:6" x14ac:dyDescent="0.2">
      <c r="A18123" s="202" t="s">
        <v>29138</v>
      </c>
      <c r="B18123" s="203">
        <v>211870</v>
      </c>
      <c r="D18123" s="53" t="s">
        <v>27194</v>
      </c>
      <c r="E18123" s="55" t="s">
        <v>27195</v>
      </c>
      <c r="F18123" s="53" t="s">
        <v>201</v>
      </c>
    </row>
    <row r="18124" spans="1:6" x14ac:dyDescent="0.2">
      <c r="A18124" s="202" t="s">
        <v>29139</v>
      </c>
      <c r="B18124" s="203">
        <v>295080</v>
      </c>
      <c r="D18124" s="53" t="s">
        <v>27196</v>
      </c>
      <c r="E18124" s="55" t="s">
        <v>27195</v>
      </c>
      <c r="F18124" s="53" t="s">
        <v>201</v>
      </c>
    </row>
    <row r="18125" spans="1:6" x14ac:dyDescent="0.2">
      <c r="A18125" s="202" t="s">
        <v>29141</v>
      </c>
      <c r="B18125" s="203">
        <v>295080</v>
      </c>
      <c r="D18125" s="53" t="s">
        <v>27197</v>
      </c>
      <c r="E18125" s="55" t="s">
        <v>27198</v>
      </c>
      <c r="F18125" s="53" t="s">
        <v>201</v>
      </c>
    </row>
    <row r="18126" spans="1:6" x14ac:dyDescent="0.2">
      <c r="A18126" s="202" t="s">
        <v>29142</v>
      </c>
      <c r="B18126" s="203">
        <v>262380</v>
      </c>
      <c r="D18126" s="53" t="s">
        <v>27199</v>
      </c>
      <c r="E18126" s="55" t="s">
        <v>27198</v>
      </c>
      <c r="F18126" s="53" t="s">
        <v>201</v>
      </c>
    </row>
    <row r="18127" spans="1:6" x14ac:dyDescent="0.2">
      <c r="A18127" s="202" t="s">
        <v>29144</v>
      </c>
      <c r="B18127" s="203">
        <v>262380</v>
      </c>
      <c r="D18127" s="53" t="s">
        <v>27200</v>
      </c>
      <c r="E18127" s="55" t="s">
        <v>27201</v>
      </c>
      <c r="F18127" s="53" t="s">
        <v>201</v>
      </c>
    </row>
    <row r="18128" spans="1:6" x14ac:dyDescent="0.2">
      <c r="A18128" s="202" t="s">
        <v>29145</v>
      </c>
      <c r="B18128" s="203">
        <v>295080</v>
      </c>
      <c r="D18128" s="53" t="s">
        <v>27202</v>
      </c>
      <c r="E18128" s="55" t="s">
        <v>27201</v>
      </c>
      <c r="F18128" s="53" t="s">
        <v>201</v>
      </c>
    </row>
    <row r="18129" spans="1:6" x14ac:dyDescent="0.2">
      <c r="A18129" s="202" t="s">
        <v>29147</v>
      </c>
      <c r="B18129" s="203">
        <v>295080</v>
      </c>
      <c r="D18129" s="53" t="s">
        <v>27203</v>
      </c>
      <c r="E18129" s="55" t="s">
        <v>27204</v>
      </c>
      <c r="F18129" s="53" t="s">
        <v>1147</v>
      </c>
    </row>
    <row r="18130" spans="1:6" x14ac:dyDescent="0.2">
      <c r="A18130" s="202" t="s">
        <v>29148</v>
      </c>
      <c r="B18130" s="203">
        <v>262380</v>
      </c>
      <c r="D18130" s="53" t="s">
        <v>27205</v>
      </c>
      <c r="E18130" s="55" t="s">
        <v>27204</v>
      </c>
      <c r="F18130" s="53" t="s">
        <v>1147</v>
      </c>
    </row>
    <row r="18131" spans="1:6" x14ac:dyDescent="0.2">
      <c r="A18131" s="202" t="s">
        <v>29150</v>
      </c>
      <c r="B18131" s="203">
        <v>262380</v>
      </c>
      <c r="D18131" s="53" t="s">
        <v>27206</v>
      </c>
      <c r="E18131" s="55" t="s">
        <v>27207</v>
      </c>
      <c r="F18131" s="53" t="s">
        <v>1147</v>
      </c>
    </row>
    <row r="18132" spans="1:6" x14ac:dyDescent="0.2">
      <c r="A18132" s="202" t="s">
        <v>29151</v>
      </c>
      <c r="B18132" s="203">
        <v>389400</v>
      </c>
      <c r="D18132" s="53" t="s">
        <v>27208</v>
      </c>
      <c r="E18132" s="55" t="s">
        <v>27207</v>
      </c>
      <c r="F18132" s="53" t="s">
        <v>1147</v>
      </c>
    </row>
    <row r="18133" spans="1:6" x14ac:dyDescent="0.2">
      <c r="A18133" s="202" t="s">
        <v>29153</v>
      </c>
      <c r="B18133" s="203">
        <v>389400</v>
      </c>
      <c r="D18133" s="53" t="s">
        <v>27209</v>
      </c>
      <c r="E18133" s="55" t="s">
        <v>27210</v>
      </c>
      <c r="F18133" s="53" t="s">
        <v>201</v>
      </c>
    </row>
    <row r="18134" spans="1:6" x14ac:dyDescent="0.2">
      <c r="A18134" s="202" t="s">
        <v>29154</v>
      </c>
      <c r="B18134" s="203">
        <v>343400</v>
      </c>
      <c r="D18134" s="53" t="s">
        <v>27211</v>
      </c>
      <c r="E18134" s="55" t="s">
        <v>27210</v>
      </c>
      <c r="F18134" s="53" t="s">
        <v>201</v>
      </c>
    </row>
    <row r="18135" spans="1:6" x14ac:dyDescent="0.2">
      <c r="A18135" s="202" t="s">
        <v>29156</v>
      </c>
      <c r="B18135" s="203">
        <v>343400</v>
      </c>
      <c r="D18135" s="53" t="s">
        <v>27212</v>
      </c>
      <c r="E18135" s="55" t="s">
        <v>27213</v>
      </c>
      <c r="F18135" s="53" t="s">
        <v>1147</v>
      </c>
    </row>
    <row r="18136" spans="1:6" x14ac:dyDescent="0.2">
      <c r="A18136" s="202" t="s">
        <v>29157</v>
      </c>
      <c r="B18136" s="203">
        <v>338870</v>
      </c>
      <c r="D18136" s="53" t="s">
        <v>27214</v>
      </c>
      <c r="E18136" s="55" t="s">
        <v>27213</v>
      </c>
      <c r="F18136" s="53" t="s">
        <v>1147</v>
      </c>
    </row>
    <row r="18137" spans="1:6" x14ac:dyDescent="0.2">
      <c r="A18137" s="202" t="s">
        <v>29159</v>
      </c>
      <c r="B18137" s="203">
        <v>338870</v>
      </c>
      <c r="D18137" s="53" t="s">
        <v>27215</v>
      </c>
      <c r="E18137" s="55" t="s">
        <v>27216</v>
      </c>
      <c r="F18137" s="53" t="s">
        <v>1147</v>
      </c>
    </row>
    <row r="18138" spans="1:6" x14ac:dyDescent="0.2">
      <c r="A18138" s="202" t="s">
        <v>29160</v>
      </c>
      <c r="B18138" s="203">
        <v>343400</v>
      </c>
      <c r="D18138" s="53" t="s">
        <v>27217</v>
      </c>
      <c r="E18138" s="55" t="s">
        <v>27216</v>
      </c>
      <c r="F18138" s="53" t="s">
        <v>1147</v>
      </c>
    </row>
    <row r="18139" spans="1:6" x14ac:dyDescent="0.2">
      <c r="A18139" s="202" t="s">
        <v>29162</v>
      </c>
      <c r="B18139" s="203">
        <v>343400</v>
      </c>
      <c r="D18139" s="53" t="s">
        <v>27218</v>
      </c>
      <c r="E18139" s="55" t="s">
        <v>27219</v>
      </c>
      <c r="F18139" s="53" t="s">
        <v>201</v>
      </c>
    </row>
    <row r="18140" spans="1:6" x14ac:dyDescent="0.2">
      <c r="A18140" s="202" t="s">
        <v>29163</v>
      </c>
      <c r="B18140" s="203">
        <v>504700</v>
      </c>
      <c r="D18140" s="53" t="s">
        <v>27220</v>
      </c>
      <c r="E18140" s="55" t="s">
        <v>27219</v>
      </c>
      <c r="F18140" s="53" t="s">
        <v>201</v>
      </c>
    </row>
    <row r="18141" spans="1:6" x14ac:dyDescent="0.2">
      <c r="A18141" s="202" t="s">
        <v>29165</v>
      </c>
      <c r="B18141" s="203">
        <v>504700</v>
      </c>
      <c r="D18141" s="53" t="s">
        <v>27221</v>
      </c>
      <c r="E18141" s="55" t="s">
        <v>27222</v>
      </c>
      <c r="F18141" s="53" t="s">
        <v>201</v>
      </c>
    </row>
    <row r="18142" spans="1:6" x14ac:dyDescent="0.2">
      <c r="A18142" s="202" t="s">
        <v>29166</v>
      </c>
      <c r="B18142" s="203">
        <v>504700</v>
      </c>
      <c r="D18142" s="53" t="s">
        <v>27223</v>
      </c>
      <c r="E18142" s="55" t="s">
        <v>27222</v>
      </c>
      <c r="F18142" s="53" t="s">
        <v>201</v>
      </c>
    </row>
    <row r="18143" spans="1:6" x14ac:dyDescent="0.2">
      <c r="A18143" s="202" t="s">
        <v>29168</v>
      </c>
      <c r="B18143" s="203">
        <v>504700</v>
      </c>
      <c r="D18143" s="53" t="s">
        <v>27224</v>
      </c>
      <c r="E18143" s="55" t="s">
        <v>27225</v>
      </c>
      <c r="F18143" s="53" t="s">
        <v>201</v>
      </c>
    </row>
    <row r="18144" spans="1:6" x14ac:dyDescent="0.2">
      <c r="A18144" s="202" t="s">
        <v>29169</v>
      </c>
      <c r="B18144" s="203">
        <v>504700</v>
      </c>
      <c r="D18144" s="53" t="s">
        <v>27226</v>
      </c>
      <c r="E18144" s="55" t="s">
        <v>27225</v>
      </c>
      <c r="F18144" s="53" t="s">
        <v>201</v>
      </c>
    </row>
    <row r="18145" spans="1:6" x14ac:dyDescent="0.2">
      <c r="A18145" s="202" t="s">
        <v>29171</v>
      </c>
      <c r="B18145" s="203">
        <v>504700</v>
      </c>
      <c r="D18145" s="53" t="s">
        <v>27227</v>
      </c>
      <c r="E18145" s="55" t="s">
        <v>27228</v>
      </c>
      <c r="F18145" s="53" t="s">
        <v>201</v>
      </c>
    </row>
    <row r="18146" spans="1:6" x14ac:dyDescent="0.2">
      <c r="A18146" s="202" t="s">
        <v>29172</v>
      </c>
      <c r="B18146" s="203">
        <v>504700</v>
      </c>
      <c r="D18146" s="53" t="s">
        <v>27229</v>
      </c>
      <c r="E18146" s="55" t="s">
        <v>27228</v>
      </c>
      <c r="F18146" s="53" t="s">
        <v>201</v>
      </c>
    </row>
    <row r="18147" spans="1:6" x14ac:dyDescent="0.2">
      <c r="A18147" s="202" t="s">
        <v>29174</v>
      </c>
      <c r="B18147" s="203">
        <v>504700</v>
      </c>
      <c r="D18147" s="53" t="s">
        <v>27230</v>
      </c>
      <c r="E18147" s="55" t="s">
        <v>27231</v>
      </c>
      <c r="F18147" s="53" t="s">
        <v>201</v>
      </c>
    </row>
    <row r="18148" spans="1:6" x14ac:dyDescent="0.2">
      <c r="A18148" s="202" t="s">
        <v>29175</v>
      </c>
      <c r="B18148" s="203">
        <v>633480</v>
      </c>
      <c r="D18148" s="53" t="s">
        <v>27232</v>
      </c>
      <c r="E18148" s="55" t="s">
        <v>27231</v>
      </c>
      <c r="F18148" s="53" t="s">
        <v>201</v>
      </c>
    </row>
    <row r="18149" spans="1:6" x14ac:dyDescent="0.2">
      <c r="A18149" s="202" t="s">
        <v>29177</v>
      </c>
      <c r="B18149" s="203">
        <v>633480</v>
      </c>
      <c r="D18149" s="53" t="s">
        <v>27233</v>
      </c>
      <c r="E18149" s="55" t="s">
        <v>27234</v>
      </c>
      <c r="F18149" s="53" t="s">
        <v>201</v>
      </c>
    </row>
    <row r="18150" spans="1:6" x14ac:dyDescent="0.2">
      <c r="A18150" s="202" t="s">
        <v>29178</v>
      </c>
      <c r="B18150" s="203">
        <v>570580</v>
      </c>
      <c r="D18150" s="53" t="s">
        <v>27235</v>
      </c>
      <c r="E18150" s="55" t="s">
        <v>27234</v>
      </c>
      <c r="F18150" s="53" t="s">
        <v>201</v>
      </c>
    </row>
    <row r="18151" spans="1:6" x14ac:dyDescent="0.2">
      <c r="A18151" s="202" t="s">
        <v>29180</v>
      </c>
      <c r="B18151" s="203">
        <v>570580</v>
      </c>
      <c r="D18151" s="53" t="s">
        <v>27236</v>
      </c>
      <c r="E18151" s="55" t="s">
        <v>27237</v>
      </c>
      <c r="F18151" s="53" t="s">
        <v>201</v>
      </c>
    </row>
    <row r="18152" spans="1:6" x14ac:dyDescent="0.2">
      <c r="A18152" s="202" t="s">
        <v>29181</v>
      </c>
      <c r="B18152" s="203">
        <v>633480</v>
      </c>
      <c r="D18152" s="53" t="s">
        <v>27238</v>
      </c>
      <c r="E18152" s="55" t="s">
        <v>27237</v>
      </c>
      <c r="F18152" s="53" t="s">
        <v>201</v>
      </c>
    </row>
    <row r="18153" spans="1:6" x14ac:dyDescent="0.2">
      <c r="A18153" s="202" t="s">
        <v>29183</v>
      </c>
      <c r="B18153" s="203">
        <v>633480</v>
      </c>
      <c r="D18153" s="53" t="s">
        <v>27239</v>
      </c>
      <c r="E18153" s="55" t="s">
        <v>27240</v>
      </c>
      <c r="F18153" s="53" t="s">
        <v>1147</v>
      </c>
    </row>
    <row r="18154" spans="1:6" x14ac:dyDescent="0.2">
      <c r="A18154" s="202" t="s">
        <v>29184</v>
      </c>
      <c r="B18154" s="203">
        <v>570580</v>
      </c>
      <c r="D18154" s="53" t="s">
        <v>27241</v>
      </c>
      <c r="E18154" s="55" t="s">
        <v>27240</v>
      </c>
      <c r="F18154" s="53" t="s">
        <v>1147</v>
      </c>
    </row>
    <row r="18155" spans="1:6" x14ac:dyDescent="0.2">
      <c r="A18155" s="202" t="s">
        <v>29186</v>
      </c>
      <c r="B18155" s="203">
        <v>570580</v>
      </c>
      <c r="D18155" s="53" t="s">
        <v>27242</v>
      </c>
      <c r="E18155" s="55" t="s">
        <v>27243</v>
      </c>
      <c r="F18155" s="53" t="s">
        <v>1147</v>
      </c>
    </row>
    <row r="18156" spans="1:6" x14ac:dyDescent="0.2">
      <c r="A18156" s="202" t="s">
        <v>29187</v>
      </c>
      <c r="B18156" s="203">
        <v>906400</v>
      </c>
      <c r="D18156" s="53" t="s">
        <v>27244</v>
      </c>
      <c r="E18156" s="55" t="s">
        <v>27243</v>
      </c>
      <c r="F18156" s="53" t="s">
        <v>1147</v>
      </c>
    </row>
    <row r="18157" spans="1:6" x14ac:dyDescent="0.2">
      <c r="A18157" s="202" t="s">
        <v>29189</v>
      </c>
      <c r="B18157" s="203">
        <v>906400</v>
      </c>
      <c r="D18157" s="53" t="s">
        <v>27245</v>
      </c>
      <c r="E18157" s="55" t="s">
        <v>27246</v>
      </c>
      <c r="F18157" s="53" t="s">
        <v>201</v>
      </c>
    </row>
    <row r="18158" spans="1:6" x14ac:dyDescent="0.2">
      <c r="A18158" s="202" t="s">
        <v>29190</v>
      </c>
      <c r="B18158" s="203">
        <v>938500</v>
      </c>
      <c r="D18158" s="53" t="s">
        <v>27247</v>
      </c>
      <c r="E18158" s="55" t="s">
        <v>27246</v>
      </c>
      <c r="F18158" s="53" t="s">
        <v>201</v>
      </c>
    </row>
    <row r="18159" spans="1:6" x14ac:dyDescent="0.2">
      <c r="A18159" s="202" t="s">
        <v>29192</v>
      </c>
      <c r="B18159" s="203">
        <v>938500</v>
      </c>
      <c r="D18159" s="53" t="s">
        <v>27248</v>
      </c>
      <c r="E18159" s="55" t="s">
        <v>27249</v>
      </c>
      <c r="F18159" s="53" t="s">
        <v>201</v>
      </c>
    </row>
    <row r="18160" spans="1:6" x14ac:dyDescent="0.2">
      <c r="A18160" s="202" t="s">
        <v>29193</v>
      </c>
      <c r="B18160" s="203">
        <v>906400</v>
      </c>
      <c r="D18160" s="53" t="s">
        <v>27250</v>
      </c>
      <c r="E18160" s="55" t="s">
        <v>27249</v>
      </c>
      <c r="F18160" s="53" t="s">
        <v>201</v>
      </c>
    </row>
    <row r="18161" spans="1:6" x14ac:dyDescent="0.2">
      <c r="A18161" s="202" t="s">
        <v>29195</v>
      </c>
      <c r="B18161" s="203">
        <v>906400</v>
      </c>
      <c r="D18161" s="53" t="s">
        <v>27251</v>
      </c>
      <c r="E18161" s="55" t="s">
        <v>27252</v>
      </c>
      <c r="F18161" s="53" t="s">
        <v>201</v>
      </c>
    </row>
    <row r="18162" spans="1:6" x14ac:dyDescent="0.2">
      <c r="A18162" s="202" t="s">
        <v>29196</v>
      </c>
      <c r="B18162" s="203">
        <v>938500</v>
      </c>
      <c r="D18162" s="53" t="s">
        <v>27253</v>
      </c>
      <c r="E18162" s="55" t="s">
        <v>27252</v>
      </c>
      <c r="F18162" s="53" t="s">
        <v>201</v>
      </c>
    </row>
    <row r="18163" spans="1:6" x14ac:dyDescent="0.2">
      <c r="A18163" s="202" t="s">
        <v>29198</v>
      </c>
      <c r="B18163" s="203">
        <v>938500</v>
      </c>
      <c r="D18163" s="53" t="s">
        <v>27254</v>
      </c>
      <c r="E18163" s="55" t="s">
        <v>27255</v>
      </c>
      <c r="F18163" s="53" t="s">
        <v>201</v>
      </c>
    </row>
    <row r="18164" spans="1:6" x14ac:dyDescent="0.2">
      <c r="A18164" s="202" t="s">
        <v>29199</v>
      </c>
      <c r="B18164" s="203">
        <v>1030.53</v>
      </c>
      <c r="D18164" s="53" t="s">
        <v>27256</v>
      </c>
      <c r="E18164" s="55" t="s">
        <v>27255</v>
      </c>
      <c r="F18164" s="53" t="s">
        <v>201</v>
      </c>
    </row>
    <row r="18165" spans="1:6" x14ac:dyDescent="0.2">
      <c r="A18165" s="202" t="s">
        <v>29201</v>
      </c>
      <c r="B18165" s="203">
        <v>986.63</v>
      </c>
      <c r="D18165" s="53" t="s">
        <v>27257</v>
      </c>
      <c r="E18165" s="55" t="s">
        <v>27258</v>
      </c>
      <c r="F18165" s="53" t="s">
        <v>201</v>
      </c>
    </row>
    <row r="18166" spans="1:6" x14ac:dyDescent="0.2">
      <c r="A18166" s="202" t="s">
        <v>29202</v>
      </c>
      <c r="B18166" s="203">
        <v>1038.26</v>
      </c>
      <c r="D18166" s="53" t="s">
        <v>27259</v>
      </c>
      <c r="E18166" s="55" t="s">
        <v>27258</v>
      </c>
      <c r="F18166" s="53" t="s">
        <v>201</v>
      </c>
    </row>
    <row r="18167" spans="1:6" x14ac:dyDescent="0.2">
      <c r="A18167" s="202" t="s">
        <v>29204</v>
      </c>
      <c r="B18167" s="203">
        <v>994.36</v>
      </c>
      <c r="D18167" s="53" t="s">
        <v>27260</v>
      </c>
      <c r="E18167" s="55" t="s">
        <v>27261</v>
      </c>
      <c r="F18167" s="53" t="s">
        <v>201</v>
      </c>
    </row>
    <row r="18168" spans="1:6" x14ac:dyDescent="0.2">
      <c r="A18168" s="202" t="s">
        <v>29205</v>
      </c>
      <c r="B18168" s="203">
        <v>1171.25</v>
      </c>
      <c r="D18168" s="53" t="s">
        <v>27262</v>
      </c>
      <c r="E18168" s="55" t="s">
        <v>27261</v>
      </c>
      <c r="F18168" s="53" t="s">
        <v>201</v>
      </c>
    </row>
    <row r="18169" spans="1:6" x14ac:dyDescent="0.2">
      <c r="A18169" s="202" t="s">
        <v>29207</v>
      </c>
      <c r="B18169" s="203">
        <v>1125.6099999999999</v>
      </c>
      <c r="D18169" s="53" t="s">
        <v>27263</v>
      </c>
      <c r="E18169" s="55" t="s">
        <v>27264</v>
      </c>
      <c r="F18169" s="53" t="s">
        <v>1147</v>
      </c>
    </row>
    <row r="18170" spans="1:6" x14ac:dyDescent="0.2">
      <c r="A18170" s="202" t="s">
        <v>29208</v>
      </c>
      <c r="B18170" s="203">
        <v>1263.07</v>
      </c>
      <c r="D18170" s="53" t="s">
        <v>27265</v>
      </c>
      <c r="E18170" s="55" t="s">
        <v>27264</v>
      </c>
      <c r="F18170" s="53" t="s">
        <v>1147</v>
      </c>
    </row>
    <row r="18171" spans="1:6" x14ac:dyDescent="0.2">
      <c r="A18171" s="202" t="s">
        <v>29210</v>
      </c>
      <c r="B18171" s="203">
        <v>1215.69</v>
      </c>
      <c r="D18171" s="53" t="s">
        <v>27266</v>
      </c>
      <c r="E18171" s="55" t="s">
        <v>27267</v>
      </c>
      <c r="F18171" s="53" t="s">
        <v>1147</v>
      </c>
    </row>
    <row r="18172" spans="1:6" x14ac:dyDescent="0.2">
      <c r="A18172" s="202" t="s">
        <v>29211</v>
      </c>
      <c r="B18172" s="203">
        <v>1813.3</v>
      </c>
      <c r="D18172" s="53" t="s">
        <v>27268</v>
      </c>
      <c r="E18172" s="55" t="s">
        <v>27267</v>
      </c>
      <c r="F18172" s="53" t="s">
        <v>1147</v>
      </c>
    </row>
    <row r="18173" spans="1:6" x14ac:dyDescent="0.2">
      <c r="A18173" s="202" t="s">
        <v>29213</v>
      </c>
      <c r="B18173" s="203">
        <v>1764.18</v>
      </c>
      <c r="D18173" s="53" t="s">
        <v>27269</v>
      </c>
      <c r="E18173" s="55" t="s">
        <v>27270</v>
      </c>
      <c r="F18173" s="53" t="s">
        <v>1147</v>
      </c>
    </row>
    <row r="18174" spans="1:6" x14ac:dyDescent="0.2">
      <c r="A18174" s="202" t="s">
        <v>29214</v>
      </c>
      <c r="B18174" s="203">
        <v>2146.1999999999998</v>
      </c>
      <c r="D18174" s="53" t="s">
        <v>27271</v>
      </c>
      <c r="E18174" s="55" t="s">
        <v>27270</v>
      </c>
      <c r="F18174" s="53" t="s">
        <v>1147</v>
      </c>
    </row>
    <row r="18175" spans="1:6" x14ac:dyDescent="0.2">
      <c r="A18175" s="202" t="s">
        <v>29216</v>
      </c>
      <c r="B18175" s="203">
        <v>2092.34</v>
      </c>
      <c r="D18175" s="53" t="s">
        <v>27272</v>
      </c>
      <c r="E18175" s="55" t="s">
        <v>27273</v>
      </c>
      <c r="F18175" s="53" t="s">
        <v>1147</v>
      </c>
    </row>
    <row r="18176" spans="1:6" x14ac:dyDescent="0.2">
      <c r="A18176" s="202" t="s">
        <v>29217</v>
      </c>
      <c r="B18176" s="203">
        <v>2469.87</v>
      </c>
      <c r="D18176" s="53" t="s">
        <v>27274</v>
      </c>
      <c r="E18176" s="55" t="s">
        <v>27273</v>
      </c>
      <c r="F18176" s="53" t="s">
        <v>1147</v>
      </c>
    </row>
    <row r="18177" spans="1:6" x14ac:dyDescent="0.2">
      <c r="A18177" s="202" t="s">
        <v>29219</v>
      </c>
      <c r="B18177" s="203">
        <v>2412.5300000000002</v>
      </c>
      <c r="D18177" s="53" t="s">
        <v>27275</v>
      </c>
      <c r="E18177" s="55" t="s">
        <v>27276</v>
      </c>
      <c r="F18177" s="53" t="s">
        <v>1147</v>
      </c>
    </row>
    <row r="18178" spans="1:6" x14ac:dyDescent="0.2">
      <c r="A18178" s="202" t="s">
        <v>29220</v>
      </c>
      <c r="B18178" s="203">
        <v>5636.63</v>
      </c>
      <c r="D18178" s="53" t="s">
        <v>27277</v>
      </c>
      <c r="E18178" s="55" t="s">
        <v>27276</v>
      </c>
      <c r="F18178" s="53" t="s">
        <v>1147</v>
      </c>
    </row>
    <row r="18179" spans="1:6" x14ac:dyDescent="0.2">
      <c r="A18179" s="202" t="s">
        <v>29222</v>
      </c>
      <c r="B18179" s="203">
        <v>5574.55</v>
      </c>
      <c r="D18179" s="53" t="s">
        <v>27278</v>
      </c>
      <c r="E18179" s="55" t="s">
        <v>27279</v>
      </c>
      <c r="F18179" s="53" t="s">
        <v>1147</v>
      </c>
    </row>
    <row r="18180" spans="1:6" x14ac:dyDescent="0.2">
      <c r="A18180" s="202" t="s">
        <v>29223</v>
      </c>
      <c r="B18180" s="203">
        <v>7195.79</v>
      </c>
      <c r="D18180" s="53" t="s">
        <v>27280</v>
      </c>
      <c r="E18180" s="55" t="s">
        <v>27279</v>
      </c>
      <c r="F18180" s="53" t="s">
        <v>1147</v>
      </c>
    </row>
    <row r="18181" spans="1:6" x14ac:dyDescent="0.2">
      <c r="A18181" s="202" t="s">
        <v>29225</v>
      </c>
      <c r="B18181" s="203">
        <v>7127.23</v>
      </c>
      <c r="D18181" s="53" t="s">
        <v>27281</v>
      </c>
      <c r="E18181" s="55" t="s">
        <v>27282</v>
      </c>
      <c r="F18181" s="53" t="s">
        <v>1147</v>
      </c>
    </row>
    <row r="18182" spans="1:6" x14ac:dyDescent="0.2">
      <c r="A18182" s="202" t="s">
        <v>29226</v>
      </c>
      <c r="B18182" s="203">
        <v>7524.73</v>
      </c>
      <c r="D18182" s="53" t="s">
        <v>27283</v>
      </c>
      <c r="E18182" s="55" t="s">
        <v>27282</v>
      </c>
      <c r="F18182" s="53" t="s">
        <v>1147</v>
      </c>
    </row>
    <row r="18183" spans="1:6" x14ac:dyDescent="0.2">
      <c r="A18183" s="202" t="s">
        <v>29228</v>
      </c>
      <c r="B18183" s="203">
        <v>7450.17</v>
      </c>
      <c r="D18183" s="53" t="s">
        <v>27284</v>
      </c>
      <c r="E18183" s="55" t="s">
        <v>27285</v>
      </c>
      <c r="F18183" s="53" t="s">
        <v>1147</v>
      </c>
    </row>
    <row r="18184" spans="1:6" x14ac:dyDescent="0.2">
      <c r="A18184" s="202" t="s">
        <v>29229</v>
      </c>
      <c r="B18184" s="203">
        <v>2861.02</v>
      </c>
      <c r="D18184" s="53" t="s">
        <v>27286</v>
      </c>
      <c r="E18184" s="55" t="s">
        <v>27285</v>
      </c>
      <c r="F18184" s="53" t="s">
        <v>1147</v>
      </c>
    </row>
    <row r="18185" spans="1:6" x14ac:dyDescent="0.2">
      <c r="A18185" s="202" t="s">
        <v>29231</v>
      </c>
      <c r="B18185" s="203">
        <v>2831.04</v>
      </c>
      <c r="D18185" s="53" t="s">
        <v>27287</v>
      </c>
      <c r="E18185" s="55" t="s">
        <v>27288</v>
      </c>
      <c r="F18185" s="53" t="s">
        <v>1147</v>
      </c>
    </row>
    <row r="18186" spans="1:6" x14ac:dyDescent="0.2">
      <c r="A18186" s="202" t="s">
        <v>29232</v>
      </c>
      <c r="B18186" s="203">
        <v>3310.35</v>
      </c>
      <c r="D18186" s="53" t="s">
        <v>27289</v>
      </c>
      <c r="E18186" s="55" t="s">
        <v>27288</v>
      </c>
      <c r="F18186" s="53" t="s">
        <v>1147</v>
      </c>
    </row>
    <row r="18187" spans="1:6" x14ac:dyDescent="0.2">
      <c r="A18187" s="202" t="s">
        <v>29234</v>
      </c>
      <c r="B18187" s="203">
        <v>3278.63</v>
      </c>
      <c r="D18187" s="53" t="s">
        <v>27290</v>
      </c>
      <c r="E18187" s="55" t="s">
        <v>27291</v>
      </c>
      <c r="F18187" s="53" t="s">
        <v>1147</v>
      </c>
    </row>
    <row r="18188" spans="1:6" x14ac:dyDescent="0.2">
      <c r="A18188" s="202" t="s">
        <v>29235</v>
      </c>
      <c r="B18188" s="203">
        <v>4275.75</v>
      </c>
      <c r="D18188" s="53" t="s">
        <v>27292</v>
      </c>
      <c r="E18188" s="55" t="s">
        <v>27291</v>
      </c>
      <c r="F18188" s="53" t="s">
        <v>1147</v>
      </c>
    </row>
    <row r="18189" spans="1:6" x14ac:dyDescent="0.2">
      <c r="A18189" s="202" t="s">
        <v>29237</v>
      </c>
      <c r="B18189" s="203">
        <v>4241.03</v>
      </c>
      <c r="D18189" s="53" t="s">
        <v>27293</v>
      </c>
      <c r="E18189" s="55" t="s">
        <v>27294</v>
      </c>
      <c r="F18189" s="53" t="s">
        <v>1147</v>
      </c>
    </row>
    <row r="18190" spans="1:6" x14ac:dyDescent="0.2">
      <c r="A18190" s="202" t="s">
        <v>29238</v>
      </c>
      <c r="B18190" s="203">
        <v>4340.03</v>
      </c>
      <c r="D18190" s="53" t="s">
        <v>27295</v>
      </c>
      <c r="E18190" s="55" t="s">
        <v>27294</v>
      </c>
      <c r="F18190" s="53" t="s">
        <v>1147</v>
      </c>
    </row>
    <row r="18191" spans="1:6" x14ac:dyDescent="0.2">
      <c r="A18191" s="202" t="s">
        <v>29240</v>
      </c>
      <c r="B18191" s="203">
        <v>4298.84</v>
      </c>
      <c r="D18191" s="53" t="s">
        <v>27296</v>
      </c>
      <c r="E18191" s="55" t="s">
        <v>27297</v>
      </c>
      <c r="F18191" s="53" t="s">
        <v>1147</v>
      </c>
    </row>
    <row r="18192" spans="1:6" x14ac:dyDescent="0.2">
      <c r="A18192" s="202" t="s">
        <v>29241</v>
      </c>
      <c r="B18192" s="203">
        <v>5385.52</v>
      </c>
      <c r="D18192" s="53" t="s">
        <v>27298</v>
      </c>
      <c r="E18192" s="55" t="s">
        <v>27297</v>
      </c>
      <c r="F18192" s="53" t="s">
        <v>1147</v>
      </c>
    </row>
    <row r="18193" spans="1:6" x14ac:dyDescent="0.2">
      <c r="A18193" s="202" t="s">
        <v>29243</v>
      </c>
      <c r="B18193" s="203">
        <v>5344.33</v>
      </c>
      <c r="D18193" s="53" t="s">
        <v>27299</v>
      </c>
      <c r="E18193" s="55" t="s">
        <v>27300</v>
      </c>
      <c r="F18193" s="53" t="s">
        <v>201</v>
      </c>
    </row>
    <row r="18194" spans="1:6" x14ac:dyDescent="0.2">
      <c r="A18194" s="202" t="s">
        <v>29244</v>
      </c>
      <c r="B18194" s="203">
        <v>4232.38</v>
      </c>
      <c r="D18194" s="53" t="s">
        <v>27301</v>
      </c>
      <c r="E18194" s="55" t="s">
        <v>27300</v>
      </c>
      <c r="F18194" s="53" t="s">
        <v>201</v>
      </c>
    </row>
    <row r="18195" spans="1:6" x14ac:dyDescent="0.2">
      <c r="A18195" s="202" t="s">
        <v>29246</v>
      </c>
      <c r="B18195" s="203">
        <v>4202.41</v>
      </c>
      <c r="D18195" s="53" t="s">
        <v>27302</v>
      </c>
      <c r="E18195" s="55" t="s">
        <v>27303</v>
      </c>
      <c r="F18195" s="53" t="s">
        <v>201</v>
      </c>
    </row>
    <row r="18196" spans="1:6" x14ac:dyDescent="0.2">
      <c r="A18196" s="202" t="s">
        <v>29247</v>
      </c>
      <c r="B18196" s="203">
        <v>6530.13</v>
      </c>
      <c r="D18196" s="53" t="s">
        <v>27304</v>
      </c>
      <c r="E18196" s="55" t="s">
        <v>27303</v>
      </c>
      <c r="F18196" s="53" t="s">
        <v>201</v>
      </c>
    </row>
    <row r="18197" spans="1:6" x14ac:dyDescent="0.2">
      <c r="A18197" s="202" t="s">
        <v>29249</v>
      </c>
      <c r="B18197" s="203">
        <v>6500.16</v>
      </c>
      <c r="D18197" s="53" t="s">
        <v>27305</v>
      </c>
      <c r="E18197" s="55" t="s">
        <v>27306</v>
      </c>
      <c r="F18197" s="53" t="s">
        <v>201</v>
      </c>
    </row>
    <row r="18198" spans="1:6" x14ac:dyDescent="0.2">
      <c r="A18198" s="202" t="s">
        <v>29250</v>
      </c>
      <c r="B18198" s="203">
        <v>6373.03</v>
      </c>
      <c r="D18198" s="53" t="s">
        <v>27307</v>
      </c>
      <c r="E18198" s="55" t="s">
        <v>27306</v>
      </c>
      <c r="F18198" s="53" t="s">
        <v>201</v>
      </c>
    </row>
    <row r="18199" spans="1:6" x14ac:dyDescent="0.2">
      <c r="A18199" s="202" t="s">
        <v>29252</v>
      </c>
      <c r="B18199" s="203">
        <v>6337.07</v>
      </c>
      <c r="D18199" s="53" t="s">
        <v>27308</v>
      </c>
      <c r="E18199" s="55" t="s">
        <v>27309</v>
      </c>
      <c r="F18199" s="53" t="s">
        <v>201</v>
      </c>
    </row>
    <row r="18200" spans="1:6" x14ac:dyDescent="0.2">
      <c r="A18200" s="202" t="s">
        <v>29253</v>
      </c>
      <c r="B18200" s="203">
        <v>1368.89</v>
      </c>
      <c r="D18200" s="53" t="s">
        <v>27310</v>
      </c>
      <c r="E18200" s="55" t="s">
        <v>27309</v>
      </c>
      <c r="F18200" s="53" t="s">
        <v>201</v>
      </c>
    </row>
    <row r="18201" spans="1:6" x14ac:dyDescent="0.2">
      <c r="A18201" s="202" t="s">
        <v>29255</v>
      </c>
      <c r="B18201" s="203">
        <v>1324.99</v>
      </c>
      <c r="D18201" s="53" t="s">
        <v>27311</v>
      </c>
      <c r="E18201" s="55" t="s">
        <v>27312</v>
      </c>
      <c r="F18201" s="53" t="s">
        <v>201</v>
      </c>
    </row>
    <row r="18202" spans="1:6" x14ac:dyDescent="0.2">
      <c r="A18202" s="202" t="s">
        <v>29256</v>
      </c>
      <c r="B18202" s="203">
        <v>1452.32</v>
      </c>
      <c r="D18202" s="53" t="s">
        <v>27313</v>
      </c>
      <c r="E18202" s="55" t="s">
        <v>27312</v>
      </c>
      <c r="F18202" s="53" t="s">
        <v>201</v>
      </c>
    </row>
    <row r="18203" spans="1:6" x14ac:dyDescent="0.2">
      <c r="A18203" s="202" t="s">
        <v>29258</v>
      </c>
      <c r="B18203" s="203">
        <v>1408.42</v>
      </c>
      <c r="D18203" s="53" t="s">
        <v>27314</v>
      </c>
      <c r="E18203" s="55" t="s">
        <v>27315</v>
      </c>
      <c r="F18203" s="53" t="s">
        <v>1147</v>
      </c>
    </row>
    <row r="18204" spans="1:6" x14ac:dyDescent="0.2">
      <c r="A18204" s="202" t="s">
        <v>29259</v>
      </c>
      <c r="B18204" s="203">
        <v>1766.95</v>
      </c>
      <c r="D18204" s="53" t="s">
        <v>27316</v>
      </c>
      <c r="E18204" s="55" t="s">
        <v>27315</v>
      </c>
      <c r="F18204" s="53" t="s">
        <v>1147</v>
      </c>
    </row>
    <row r="18205" spans="1:6" x14ac:dyDescent="0.2">
      <c r="A18205" s="202" t="s">
        <v>29261</v>
      </c>
      <c r="B18205" s="203">
        <v>1719.57</v>
      </c>
      <c r="D18205" s="53" t="s">
        <v>27317</v>
      </c>
      <c r="E18205" s="55" t="s">
        <v>27318</v>
      </c>
      <c r="F18205" s="53" t="s">
        <v>201</v>
      </c>
    </row>
    <row r="18206" spans="1:6" x14ac:dyDescent="0.2">
      <c r="A18206" s="202" t="s">
        <v>29262</v>
      </c>
      <c r="B18206" s="203">
        <v>1405.95</v>
      </c>
      <c r="D18206" s="53" t="s">
        <v>27319</v>
      </c>
      <c r="E18206" s="55" t="s">
        <v>27318</v>
      </c>
      <c r="F18206" s="53" t="s">
        <v>201</v>
      </c>
    </row>
    <row r="18207" spans="1:6" x14ac:dyDescent="0.2">
      <c r="A18207" s="202" t="s">
        <v>29264</v>
      </c>
      <c r="B18207" s="203">
        <v>1405.95</v>
      </c>
      <c r="D18207" s="53" t="s">
        <v>27320</v>
      </c>
      <c r="E18207" s="55" t="s">
        <v>27321</v>
      </c>
      <c r="F18207" s="53" t="s">
        <v>201</v>
      </c>
    </row>
    <row r="18208" spans="1:6" x14ac:dyDescent="0.2">
      <c r="A18208" s="202" t="s">
        <v>29265</v>
      </c>
      <c r="B18208" s="203">
        <v>1594.02</v>
      </c>
      <c r="D18208" s="53" t="s">
        <v>27322</v>
      </c>
      <c r="E18208" s="55" t="s">
        <v>27321</v>
      </c>
      <c r="F18208" s="53" t="s">
        <v>201</v>
      </c>
    </row>
    <row r="18209" spans="1:6" x14ac:dyDescent="0.2">
      <c r="A18209" s="202" t="s">
        <v>29267</v>
      </c>
      <c r="B18209" s="203">
        <v>1594.02</v>
      </c>
      <c r="D18209" s="53" t="s">
        <v>27323</v>
      </c>
      <c r="E18209" s="55" t="s">
        <v>27324</v>
      </c>
      <c r="F18209" s="53" t="s">
        <v>201</v>
      </c>
    </row>
    <row r="18210" spans="1:6" x14ac:dyDescent="0.2">
      <c r="A18210" s="202" t="s">
        <v>29268</v>
      </c>
      <c r="B18210" s="203">
        <v>2333.98</v>
      </c>
      <c r="D18210" s="53" t="s">
        <v>27325</v>
      </c>
      <c r="E18210" s="55" t="s">
        <v>27324</v>
      </c>
      <c r="F18210" s="53" t="s">
        <v>201</v>
      </c>
    </row>
    <row r="18211" spans="1:6" x14ac:dyDescent="0.2">
      <c r="A18211" s="202" t="s">
        <v>29270</v>
      </c>
      <c r="B18211" s="203">
        <v>2333.98</v>
      </c>
      <c r="D18211" s="53" t="s">
        <v>27326</v>
      </c>
      <c r="E18211" s="55" t="s">
        <v>27327</v>
      </c>
      <c r="F18211" s="53" t="s">
        <v>201</v>
      </c>
    </row>
    <row r="18212" spans="1:6" x14ac:dyDescent="0.2">
      <c r="A18212" s="202" t="s">
        <v>29271</v>
      </c>
      <c r="B18212" s="203">
        <v>6776.43</v>
      </c>
      <c r="D18212" s="53" t="s">
        <v>27328</v>
      </c>
      <c r="E18212" s="55" t="s">
        <v>27327</v>
      </c>
      <c r="F18212" s="53" t="s">
        <v>201</v>
      </c>
    </row>
    <row r="18213" spans="1:6" x14ac:dyDescent="0.2">
      <c r="A18213" s="202" t="s">
        <v>29273</v>
      </c>
      <c r="B18213" s="203">
        <v>6776.43</v>
      </c>
      <c r="D18213" s="53" t="s">
        <v>27329</v>
      </c>
      <c r="E18213" s="55" t="s">
        <v>27330</v>
      </c>
      <c r="F18213" s="53" t="s">
        <v>1147</v>
      </c>
    </row>
    <row r="18214" spans="1:6" x14ac:dyDescent="0.2">
      <c r="A18214" s="202" t="s">
        <v>29274</v>
      </c>
      <c r="B18214" s="203">
        <v>3376.34</v>
      </c>
      <c r="D18214" s="53" t="s">
        <v>27331</v>
      </c>
      <c r="E18214" s="55" t="s">
        <v>27330</v>
      </c>
      <c r="F18214" s="53" t="s">
        <v>1147</v>
      </c>
    </row>
    <row r="18215" spans="1:6" x14ac:dyDescent="0.2">
      <c r="A18215" s="202" t="s">
        <v>29276</v>
      </c>
      <c r="B18215" s="203">
        <v>3376.34</v>
      </c>
      <c r="D18215" s="53" t="s">
        <v>27332</v>
      </c>
      <c r="E18215" s="55" t="s">
        <v>27333</v>
      </c>
      <c r="F18215" s="53" t="s">
        <v>1147</v>
      </c>
    </row>
    <row r="18216" spans="1:6" x14ac:dyDescent="0.2">
      <c r="A18216" s="202" t="s">
        <v>29277</v>
      </c>
      <c r="B18216" s="203">
        <v>8542.5300000000007</v>
      </c>
      <c r="D18216" s="53" t="s">
        <v>27334</v>
      </c>
      <c r="E18216" s="55" t="s">
        <v>27333</v>
      </c>
      <c r="F18216" s="53" t="s">
        <v>1147</v>
      </c>
    </row>
    <row r="18217" spans="1:6" x14ac:dyDescent="0.2">
      <c r="A18217" s="202" t="s">
        <v>29279</v>
      </c>
      <c r="B18217" s="203">
        <v>8542.5300000000007</v>
      </c>
      <c r="D18217" s="53" t="s">
        <v>27335</v>
      </c>
      <c r="E18217" s="55" t="s">
        <v>27336</v>
      </c>
      <c r="F18217" s="53" t="s">
        <v>1147</v>
      </c>
    </row>
    <row r="18218" spans="1:6" x14ac:dyDescent="0.2">
      <c r="A18218" s="202" t="s">
        <v>29280</v>
      </c>
      <c r="B18218" s="203">
        <v>4404.34</v>
      </c>
      <c r="D18218" s="53" t="s">
        <v>27337</v>
      </c>
      <c r="E18218" s="55" t="s">
        <v>27336</v>
      </c>
      <c r="F18218" s="53" t="s">
        <v>1147</v>
      </c>
    </row>
    <row r="18219" spans="1:6" x14ac:dyDescent="0.2">
      <c r="A18219" s="202" t="s">
        <v>29282</v>
      </c>
      <c r="B18219" s="203">
        <v>4404.34</v>
      </c>
      <c r="D18219" s="53" t="s">
        <v>27338</v>
      </c>
      <c r="E18219" s="55" t="s">
        <v>27339</v>
      </c>
      <c r="F18219" s="53" t="s">
        <v>1147</v>
      </c>
    </row>
    <row r="18220" spans="1:6" x14ac:dyDescent="0.2">
      <c r="A18220" s="202" t="s">
        <v>29283</v>
      </c>
      <c r="B18220" s="203">
        <v>7120.7</v>
      </c>
      <c r="D18220" s="53" t="s">
        <v>27340</v>
      </c>
      <c r="E18220" s="55" t="s">
        <v>27339</v>
      </c>
      <c r="F18220" s="53" t="s">
        <v>1147</v>
      </c>
    </row>
    <row r="18221" spans="1:6" x14ac:dyDescent="0.2">
      <c r="A18221" s="202" t="s">
        <v>29285</v>
      </c>
      <c r="B18221" s="203">
        <v>7120.7</v>
      </c>
      <c r="D18221" s="53" t="s">
        <v>27341</v>
      </c>
      <c r="E18221" s="55" t="s">
        <v>27342</v>
      </c>
      <c r="F18221" s="53" t="s">
        <v>83</v>
      </c>
    </row>
    <row r="18222" spans="1:6" x14ac:dyDescent="0.2">
      <c r="A18222" s="202" t="s">
        <v>29286</v>
      </c>
      <c r="B18222" s="203">
        <v>8522.84</v>
      </c>
      <c r="D18222" s="53" t="s">
        <v>27343</v>
      </c>
      <c r="E18222" s="55" t="s">
        <v>27342</v>
      </c>
      <c r="F18222" s="53" t="s">
        <v>83</v>
      </c>
    </row>
    <row r="18223" spans="1:6" x14ac:dyDescent="0.2">
      <c r="A18223" s="202" t="s">
        <v>29288</v>
      </c>
      <c r="B18223" s="203">
        <v>8522.84</v>
      </c>
      <c r="D18223" s="53" t="s">
        <v>27344</v>
      </c>
      <c r="E18223" s="55" t="s">
        <v>27345</v>
      </c>
      <c r="F18223" s="53" t="s">
        <v>1147</v>
      </c>
    </row>
    <row r="18224" spans="1:6" x14ac:dyDescent="0.2">
      <c r="A18224" s="202" t="s">
        <v>29289</v>
      </c>
      <c r="B18224" s="203">
        <v>9789</v>
      </c>
      <c r="D18224" s="53" t="s">
        <v>27346</v>
      </c>
      <c r="E18224" s="55" t="s">
        <v>27345</v>
      </c>
      <c r="F18224" s="53" t="s">
        <v>1147</v>
      </c>
    </row>
    <row r="18225" spans="1:6" x14ac:dyDescent="0.2">
      <c r="A18225" s="202" t="s">
        <v>29291</v>
      </c>
      <c r="B18225" s="203">
        <v>9789</v>
      </c>
      <c r="D18225" s="53" t="s">
        <v>27347</v>
      </c>
      <c r="E18225" s="55" t="s">
        <v>27348</v>
      </c>
      <c r="F18225" s="53" t="s">
        <v>1147</v>
      </c>
    </row>
    <row r="18226" spans="1:6" x14ac:dyDescent="0.2">
      <c r="A18226" s="202" t="s">
        <v>29292</v>
      </c>
      <c r="B18226" s="203">
        <v>10782.74</v>
      </c>
      <c r="D18226" s="53" t="s">
        <v>27349</v>
      </c>
      <c r="E18226" s="55" t="s">
        <v>27348</v>
      </c>
      <c r="F18226" s="53" t="s">
        <v>1147</v>
      </c>
    </row>
    <row r="18227" spans="1:6" x14ac:dyDescent="0.2">
      <c r="A18227" s="202" t="s">
        <v>29295</v>
      </c>
      <c r="B18227" s="203">
        <v>10782.74</v>
      </c>
      <c r="D18227" s="53" t="s">
        <v>27350</v>
      </c>
      <c r="E18227" s="55" t="s">
        <v>27351</v>
      </c>
      <c r="F18227" s="53" t="s">
        <v>1147</v>
      </c>
    </row>
    <row r="18228" spans="1:6" x14ac:dyDescent="0.2">
      <c r="A18228" s="202" t="s">
        <v>29296</v>
      </c>
      <c r="B18228" s="203">
        <v>9554.56</v>
      </c>
      <c r="D18228" s="53" t="s">
        <v>27352</v>
      </c>
      <c r="E18228" s="55" t="s">
        <v>27351</v>
      </c>
      <c r="F18228" s="53" t="s">
        <v>1147</v>
      </c>
    </row>
    <row r="18229" spans="1:6" x14ac:dyDescent="0.2">
      <c r="A18229" s="202" t="s">
        <v>29298</v>
      </c>
      <c r="B18229" s="203">
        <v>9554.56</v>
      </c>
      <c r="D18229" s="53" t="s">
        <v>27353</v>
      </c>
      <c r="E18229" s="55" t="s">
        <v>27354</v>
      </c>
      <c r="F18229" s="53" t="s">
        <v>1147</v>
      </c>
    </row>
    <row r="18230" spans="1:6" x14ac:dyDescent="0.2">
      <c r="A18230" s="202" t="s">
        <v>29299</v>
      </c>
      <c r="B18230" s="203">
        <v>8790.2000000000007</v>
      </c>
      <c r="D18230" s="53" t="s">
        <v>27355</v>
      </c>
      <c r="E18230" s="55" t="s">
        <v>27354</v>
      </c>
      <c r="F18230" s="53" t="s">
        <v>1147</v>
      </c>
    </row>
    <row r="18231" spans="1:6" x14ac:dyDescent="0.2">
      <c r="A18231" s="202" t="s">
        <v>29301</v>
      </c>
      <c r="B18231" s="203">
        <v>8790.2000000000007</v>
      </c>
      <c r="D18231" s="53" t="s">
        <v>27356</v>
      </c>
      <c r="E18231" s="55" t="s">
        <v>27357</v>
      </c>
      <c r="F18231" s="53" t="s">
        <v>1147</v>
      </c>
    </row>
    <row r="18232" spans="1:6" x14ac:dyDescent="0.2">
      <c r="A18232" s="202" t="s">
        <v>29302</v>
      </c>
      <c r="B18232" s="203">
        <v>9253.31</v>
      </c>
      <c r="D18232" s="53" t="s">
        <v>27358</v>
      </c>
      <c r="E18232" s="55" t="s">
        <v>27357</v>
      </c>
      <c r="F18232" s="53" t="s">
        <v>1147</v>
      </c>
    </row>
    <row r="18233" spans="1:6" x14ac:dyDescent="0.2">
      <c r="A18233" s="202" t="s">
        <v>29304</v>
      </c>
      <c r="B18233" s="203">
        <v>9253.31</v>
      </c>
      <c r="D18233" s="53" t="s">
        <v>27359</v>
      </c>
      <c r="E18233" s="55" t="s">
        <v>27360</v>
      </c>
      <c r="F18233" s="53" t="s">
        <v>1147</v>
      </c>
    </row>
    <row r="18234" spans="1:6" x14ac:dyDescent="0.2">
      <c r="A18234" s="202" t="s">
        <v>29305</v>
      </c>
      <c r="B18234" s="203">
        <v>7830.11</v>
      </c>
      <c r="D18234" s="53" t="s">
        <v>27361</v>
      </c>
      <c r="E18234" s="55" t="s">
        <v>27360</v>
      </c>
      <c r="F18234" s="53" t="s">
        <v>1147</v>
      </c>
    </row>
    <row r="18235" spans="1:6" x14ac:dyDescent="0.2">
      <c r="A18235" s="202" t="s">
        <v>29307</v>
      </c>
      <c r="B18235" s="203">
        <v>7830.11</v>
      </c>
      <c r="D18235" s="53" t="s">
        <v>27362</v>
      </c>
      <c r="E18235" s="55" t="s">
        <v>27363</v>
      </c>
      <c r="F18235" s="53" t="s">
        <v>1147</v>
      </c>
    </row>
    <row r="18236" spans="1:6" x14ac:dyDescent="0.2">
      <c r="A18236" s="202" t="s">
        <v>29308</v>
      </c>
      <c r="B18236" s="203">
        <v>9450.26</v>
      </c>
      <c r="D18236" s="53" t="s">
        <v>27364</v>
      </c>
      <c r="E18236" s="55" t="s">
        <v>27363</v>
      </c>
      <c r="F18236" s="53" t="s">
        <v>1147</v>
      </c>
    </row>
    <row r="18237" spans="1:6" x14ac:dyDescent="0.2">
      <c r="A18237" s="202" t="s">
        <v>29310</v>
      </c>
      <c r="B18237" s="203">
        <v>9450.26</v>
      </c>
      <c r="D18237" s="53" t="s">
        <v>27365</v>
      </c>
      <c r="E18237" s="55" t="s">
        <v>27366</v>
      </c>
      <c r="F18237" s="53" t="s">
        <v>1147</v>
      </c>
    </row>
    <row r="18238" spans="1:6" x14ac:dyDescent="0.2">
      <c r="A18238" s="202" t="s">
        <v>29311</v>
      </c>
      <c r="B18238" s="203">
        <v>8626.19</v>
      </c>
      <c r="D18238" s="53" t="s">
        <v>27367</v>
      </c>
      <c r="E18238" s="55" t="s">
        <v>27366</v>
      </c>
      <c r="F18238" s="53" t="s">
        <v>1147</v>
      </c>
    </row>
    <row r="18239" spans="1:6" x14ac:dyDescent="0.2">
      <c r="A18239" s="202" t="s">
        <v>29313</v>
      </c>
      <c r="B18239" s="203">
        <v>8626.19</v>
      </c>
      <c r="D18239" s="53" t="s">
        <v>27368</v>
      </c>
      <c r="E18239" s="55" t="s">
        <v>27369</v>
      </c>
      <c r="F18239" s="53" t="s">
        <v>1147</v>
      </c>
    </row>
    <row r="18240" spans="1:6" x14ac:dyDescent="0.2">
      <c r="A18240" s="202" t="s">
        <v>29314</v>
      </c>
      <c r="B18240" s="203">
        <v>7643.65</v>
      </c>
      <c r="D18240" s="53" t="s">
        <v>27370</v>
      </c>
      <c r="E18240" s="55" t="s">
        <v>27369</v>
      </c>
      <c r="F18240" s="53" t="s">
        <v>1147</v>
      </c>
    </row>
    <row r="18241" spans="1:6" x14ac:dyDescent="0.2">
      <c r="A18241" s="202" t="s">
        <v>29316</v>
      </c>
      <c r="B18241" s="203">
        <v>7643.65</v>
      </c>
      <c r="D18241" s="53" t="s">
        <v>27371</v>
      </c>
      <c r="E18241" s="55" t="s">
        <v>27372</v>
      </c>
      <c r="F18241" s="53" t="s">
        <v>1147</v>
      </c>
    </row>
    <row r="18242" spans="1:6" x14ac:dyDescent="0.2">
      <c r="A18242" s="202" t="s">
        <v>29317</v>
      </c>
      <c r="B18242" s="203">
        <v>7029.48</v>
      </c>
      <c r="D18242" s="53" t="s">
        <v>27373</v>
      </c>
      <c r="E18242" s="55" t="s">
        <v>27372</v>
      </c>
      <c r="F18242" s="53" t="s">
        <v>1147</v>
      </c>
    </row>
    <row r="18243" spans="1:6" x14ac:dyDescent="0.2">
      <c r="A18243" s="202" t="s">
        <v>29319</v>
      </c>
      <c r="B18243" s="203">
        <v>7029.48</v>
      </c>
      <c r="D18243" s="53" t="s">
        <v>27374</v>
      </c>
      <c r="E18243" s="55" t="s">
        <v>27375</v>
      </c>
      <c r="F18243" s="53" t="s">
        <v>1147</v>
      </c>
    </row>
    <row r="18244" spans="1:6" x14ac:dyDescent="0.2">
      <c r="A18244" s="202" t="s">
        <v>29320</v>
      </c>
      <c r="B18244" s="203">
        <v>7402.65</v>
      </c>
      <c r="D18244" s="53" t="s">
        <v>27376</v>
      </c>
      <c r="E18244" s="55" t="s">
        <v>27375</v>
      </c>
      <c r="F18244" s="53" t="s">
        <v>1147</v>
      </c>
    </row>
    <row r="18245" spans="1:6" x14ac:dyDescent="0.2">
      <c r="A18245" s="202" t="s">
        <v>29322</v>
      </c>
      <c r="B18245" s="203">
        <v>7402.65</v>
      </c>
      <c r="D18245" s="53" t="s">
        <v>27377</v>
      </c>
      <c r="E18245" s="55" t="s">
        <v>27378</v>
      </c>
      <c r="F18245" s="53" t="s">
        <v>1147</v>
      </c>
    </row>
    <row r="18246" spans="1:6" x14ac:dyDescent="0.2">
      <c r="A18246" s="202" t="s">
        <v>29323</v>
      </c>
      <c r="B18246" s="203">
        <v>6264.09</v>
      </c>
      <c r="D18246" s="53" t="s">
        <v>27379</v>
      </c>
      <c r="E18246" s="55" t="s">
        <v>27378</v>
      </c>
      <c r="F18246" s="53" t="s">
        <v>1147</v>
      </c>
    </row>
    <row r="18247" spans="1:6" x14ac:dyDescent="0.2">
      <c r="A18247" s="202" t="s">
        <v>29325</v>
      </c>
      <c r="B18247" s="203">
        <v>6264.09</v>
      </c>
      <c r="D18247" s="53" t="s">
        <v>27380</v>
      </c>
      <c r="E18247" s="55" t="s">
        <v>27381</v>
      </c>
      <c r="F18247" s="53" t="s">
        <v>1147</v>
      </c>
    </row>
    <row r="18248" spans="1:6" x14ac:dyDescent="0.2">
      <c r="A18248" s="202" t="s">
        <v>29326</v>
      </c>
      <c r="B18248" s="203">
        <v>7560.21</v>
      </c>
      <c r="D18248" s="53" t="s">
        <v>27382</v>
      </c>
      <c r="E18248" s="55" t="s">
        <v>27381</v>
      </c>
      <c r="F18248" s="53" t="s">
        <v>1147</v>
      </c>
    </row>
    <row r="18249" spans="1:6" x14ac:dyDescent="0.2">
      <c r="A18249" s="202" t="s">
        <v>29328</v>
      </c>
      <c r="B18249" s="203">
        <v>7560.21</v>
      </c>
      <c r="D18249" s="53" t="s">
        <v>27383</v>
      </c>
      <c r="E18249" s="55" t="s">
        <v>27384</v>
      </c>
      <c r="F18249" s="53" t="s">
        <v>1147</v>
      </c>
    </row>
    <row r="18250" spans="1:6" x14ac:dyDescent="0.2">
      <c r="A18250" s="202" t="s">
        <v>29329</v>
      </c>
      <c r="B18250" s="203">
        <v>24491.63</v>
      </c>
      <c r="D18250" s="53" t="s">
        <v>27385</v>
      </c>
      <c r="E18250" s="55" t="s">
        <v>27384</v>
      </c>
      <c r="F18250" s="53" t="s">
        <v>1147</v>
      </c>
    </row>
    <row r="18251" spans="1:6" x14ac:dyDescent="0.2">
      <c r="A18251" s="202" t="s">
        <v>29331</v>
      </c>
      <c r="B18251" s="203">
        <v>24491.63</v>
      </c>
      <c r="D18251" s="53" t="s">
        <v>27386</v>
      </c>
      <c r="E18251" s="55" t="s">
        <v>27387</v>
      </c>
      <c r="F18251" s="53" t="s">
        <v>1147</v>
      </c>
    </row>
    <row r="18252" spans="1:6" x14ac:dyDescent="0.2">
      <c r="A18252" s="202" t="s">
        <v>29332</v>
      </c>
      <c r="B18252" s="203">
        <v>24694.95</v>
      </c>
      <c r="D18252" s="53" t="s">
        <v>27388</v>
      </c>
      <c r="E18252" s="55" t="s">
        <v>27387</v>
      </c>
      <c r="F18252" s="53" t="s">
        <v>1147</v>
      </c>
    </row>
    <row r="18253" spans="1:6" x14ac:dyDescent="0.2">
      <c r="A18253" s="202" t="s">
        <v>29334</v>
      </c>
      <c r="B18253" s="203">
        <v>24694.95</v>
      </c>
      <c r="D18253" s="53" t="s">
        <v>27389</v>
      </c>
      <c r="E18253" s="55" t="s">
        <v>27390</v>
      </c>
      <c r="F18253" s="53" t="s">
        <v>1147</v>
      </c>
    </row>
    <row r="18254" spans="1:6" x14ac:dyDescent="0.2">
      <c r="A18254" s="202" t="s">
        <v>29335</v>
      </c>
      <c r="B18254" s="203">
        <v>26866.44</v>
      </c>
      <c r="D18254" s="53" t="s">
        <v>27391</v>
      </c>
      <c r="E18254" s="55" t="s">
        <v>27390</v>
      </c>
      <c r="F18254" s="53" t="s">
        <v>1147</v>
      </c>
    </row>
    <row r="18255" spans="1:6" x14ac:dyDescent="0.2">
      <c r="A18255" s="202" t="s">
        <v>29337</v>
      </c>
      <c r="B18255" s="203">
        <v>26866.44</v>
      </c>
      <c r="D18255" s="53" t="s">
        <v>27392</v>
      </c>
      <c r="E18255" s="55" t="s">
        <v>27393</v>
      </c>
      <c r="F18255" s="53" t="s">
        <v>1147</v>
      </c>
    </row>
    <row r="18256" spans="1:6" x14ac:dyDescent="0.2">
      <c r="A18256" s="202" t="s">
        <v>29338</v>
      </c>
      <c r="B18256" s="203">
        <v>24733.599999999999</v>
      </c>
      <c r="D18256" s="53" t="s">
        <v>27394</v>
      </c>
      <c r="E18256" s="55" t="s">
        <v>27393</v>
      </c>
      <c r="F18256" s="53" t="s">
        <v>1147</v>
      </c>
    </row>
    <row r="18257" spans="1:6" x14ac:dyDescent="0.2">
      <c r="A18257" s="202" t="s">
        <v>29340</v>
      </c>
      <c r="B18257" s="203">
        <v>24733.599999999999</v>
      </c>
      <c r="D18257" s="53" t="s">
        <v>27395</v>
      </c>
      <c r="E18257" s="55" t="s">
        <v>27396</v>
      </c>
      <c r="F18257" s="53" t="s">
        <v>1147</v>
      </c>
    </row>
    <row r="18258" spans="1:6" x14ac:dyDescent="0.2">
      <c r="A18258" s="202" t="s">
        <v>29341</v>
      </c>
      <c r="B18258" s="203">
        <v>25858.81</v>
      </c>
      <c r="D18258" s="53" t="s">
        <v>27397</v>
      </c>
      <c r="E18258" s="55" t="s">
        <v>27396</v>
      </c>
      <c r="F18258" s="53" t="s">
        <v>1147</v>
      </c>
    </row>
    <row r="18259" spans="1:6" x14ac:dyDescent="0.2">
      <c r="A18259" s="202" t="s">
        <v>29343</v>
      </c>
      <c r="B18259" s="203">
        <v>25858.81</v>
      </c>
      <c r="D18259" s="53" t="s">
        <v>27398</v>
      </c>
      <c r="E18259" s="55" t="s">
        <v>27399</v>
      </c>
      <c r="F18259" s="53" t="s">
        <v>1147</v>
      </c>
    </row>
    <row r="18260" spans="1:6" x14ac:dyDescent="0.2">
      <c r="A18260" s="202" t="s">
        <v>29344</v>
      </c>
      <c r="B18260" s="203">
        <v>22030.720000000001</v>
      </c>
      <c r="D18260" s="53" t="s">
        <v>27400</v>
      </c>
      <c r="E18260" s="55" t="s">
        <v>27399</v>
      </c>
      <c r="F18260" s="53" t="s">
        <v>1147</v>
      </c>
    </row>
    <row r="18261" spans="1:6" x14ac:dyDescent="0.2">
      <c r="A18261" s="202" t="s">
        <v>29346</v>
      </c>
      <c r="B18261" s="203">
        <v>22030.720000000001</v>
      </c>
      <c r="D18261" s="53" t="s">
        <v>27401</v>
      </c>
      <c r="E18261" s="55" t="s">
        <v>27402</v>
      </c>
      <c r="F18261" s="53" t="s">
        <v>1147</v>
      </c>
    </row>
    <row r="18262" spans="1:6" x14ac:dyDescent="0.2">
      <c r="A18262" s="202" t="s">
        <v>29347</v>
      </c>
      <c r="B18262" s="203">
        <v>21216.79</v>
      </c>
      <c r="D18262" s="53" t="s">
        <v>27403</v>
      </c>
      <c r="E18262" s="55" t="s">
        <v>27402</v>
      </c>
      <c r="F18262" s="53" t="s">
        <v>1147</v>
      </c>
    </row>
    <row r="18263" spans="1:6" x14ac:dyDescent="0.2">
      <c r="A18263" s="202" t="s">
        <v>29349</v>
      </c>
      <c r="B18263" s="203">
        <v>21216.79</v>
      </c>
      <c r="D18263" s="53" t="s">
        <v>27404</v>
      </c>
      <c r="E18263" s="55" t="s">
        <v>27405</v>
      </c>
      <c r="F18263" s="53" t="s">
        <v>1147</v>
      </c>
    </row>
    <row r="18264" spans="1:6" x14ac:dyDescent="0.2">
      <c r="A18264" s="202" t="s">
        <v>29350</v>
      </c>
      <c r="B18264" s="203">
        <v>29982.07</v>
      </c>
      <c r="D18264" s="53" t="s">
        <v>27406</v>
      </c>
      <c r="E18264" s="55" t="s">
        <v>27405</v>
      </c>
      <c r="F18264" s="53" t="s">
        <v>1147</v>
      </c>
    </row>
    <row r="18265" spans="1:6" x14ac:dyDescent="0.2">
      <c r="A18265" s="202" t="s">
        <v>29352</v>
      </c>
      <c r="B18265" s="203">
        <v>29982.07</v>
      </c>
      <c r="D18265" s="53" t="s">
        <v>27407</v>
      </c>
      <c r="E18265" s="55" t="s">
        <v>27408</v>
      </c>
      <c r="F18265" s="53" t="s">
        <v>1147</v>
      </c>
    </row>
    <row r="18266" spans="1:6" x14ac:dyDescent="0.2">
      <c r="A18266" s="202" t="s">
        <v>29353</v>
      </c>
      <c r="B18266" s="203">
        <v>35223.49</v>
      </c>
      <c r="D18266" s="53" t="s">
        <v>27409</v>
      </c>
      <c r="E18266" s="55" t="s">
        <v>27408</v>
      </c>
      <c r="F18266" s="53" t="s">
        <v>1147</v>
      </c>
    </row>
    <row r="18267" spans="1:6" x14ac:dyDescent="0.2">
      <c r="A18267" s="202" t="s">
        <v>29355</v>
      </c>
      <c r="B18267" s="203">
        <v>35223.49</v>
      </c>
      <c r="D18267" s="53" t="s">
        <v>27410</v>
      </c>
      <c r="E18267" s="55" t="s">
        <v>27411</v>
      </c>
      <c r="F18267" s="53" t="s">
        <v>1147</v>
      </c>
    </row>
    <row r="18268" spans="1:6" x14ac:dyDescent="0.2">
      <c r="A18268" s="202" t="s">
        <v>29356</v>
      </c>
      <c r="B18268" s="203">
        <v>35515.9</v>
      </c>
      <c r="D18268" s="53" t="s">
        <v>27412</v>
      </c>
      <c r="E18268" s="55" t="s">
        <v>27411</v>
      </c>
      <c r="F18268" s="53" t="s">
        <v>1147</v>
      </c>
    </row>
    <row r="18269" spans="1:6" x14ac:dyDescent="0.2">
      <c r="A18269" s="202" t="s">
        <v>29358</v>
      </c>
      <c r="B18269" s="203">
        <v>35515.9</v>
      </c>
      <c r="D18269" s="53" t="s">
        <v>27413</v>
      </c>
      <c r="E18269" s="55" t="s">
        <v>27414</v>
      </c>
      <c r="F18269" s="53" t="s">
        <v>1147</v>
      </c>
    </row>
    <row r="18270" spans="1:6" x14ac:dyDescent="0.2">
      <c r="A18270" s="202" t="s">
        <v>29359</v>
      </c>
      <c r="B18270" s="203">
        <v>38659.919999999998</v>
      </c>
      <c r="D18270" s="53" t="s">
        <v>27415</v>
      </c>
      <c r="E18270" s="55" t="s">
        <v>27414</v>
      </c>
      <c r="F18270" s="53" t="s">
        <v>1147</v>
      </c>
    </row>
    <row r="18271" spans="1:6" x14ac:dyDescent="0.2">
      <c r="A18271" s="202" t="s">
        <v>29361</v>
      </c>
      <c r="B18271" s="203">
        <v>38659.919999999998</v>
      </c>
      <c r="D18271" s="53" t="s">
        <v>27416</v>
      </c>
      <c r="E18271" s="55" t="s">
        <v>27417</v>
      </c>
      <c r="F18271" s="53" t="s">
        <v>1147</v>
      </c>
    </row>
    <row r="18272" spans="1:6" x14ac:dyDescent="0.2">
      <c r="A18272" s="202" t="s">
        <v>29362</v>
      </c>
      <c r="B18272" s="203">
        <v>35477.26</v>
      </c>
      <c r="D18272" s="53" t="s">
        <v>27418</v>
      </c>
      <c r="E18272" s="55" t="s">
        <v>27417</v>
      </c>
      <c r="F18272" s="53" t="s">
        <v>1147</v>
      </c>
    </row>
    <row r="18273" spans="1:6" x14ac:dyDescent="0.2">
      <c r="A18273" s="202" t="s">
        <v>29364</v>
      </c>
      <c r="B18273" s="203">
        <v>35477.26</v>
      </c>
      <c r="D18273" s="53" t="s">
        <v>27419</v>
      </c>
      <c r="E18273" s="55" t="s">
        <v>27420</v>
      </c>
      <c r="F18273" s="53" t="s">
        <v>1147</v>
      </c>
    </row>
    <row r="18274" spans="1:6" x14ac:dyDescent="0.2">
      <c r="A18274" s="202" t="s">
        <v>29365</v>
      </c>
      <c r="B18274" s="203">
        <v>39650.17</v>
      </c>
      <c r="D18274" s="53" t="s">
        <v>27421</v>
      </c>
      <c r="E18274" s="55" t="s">
        <v>27420</v>
      </c>
      <c r="F18274" s="53" t="s">
        <v>1147</v>
      </c>
    </row>
    <row r="18275" spans="1:6" x14ac:dyDescent="0.2">
      <c r="A18275" s="202" t="s">
        <v>29367</v>
      </c>
      <c r="B18275" s="203">
        <v>39650.17</v>
      </c>
      <c r="D18275" s="53" t="s">
        <v>27422</v>
      </c>
      <c r="E18275" s="55" t="s">
        <v>27423</v>
      </c>
      <c r="F18275" s="53" t="s">
        <v>1147</v>
      </c>
    </row>
    <row r="18276" spans="1:6" x14ac:dyDescent="0.2">
      <c r="A18276" s="202" t="s">
        <v>29368</v>
      </c>
      <c r="B18276" s="203">
        <v>33208.870000000003</v>
      </c>
      <c r="D18276" s="53" t="s">
        <v>27424</v>
      </c>
      <c r="E18276" s="55" t="s">
        <v>27423</v>
      </c>
      <c r="F18276" s="53" t="s">
        <v>1147</v>
      </c>
    </row>
    <row r="18277" spans="1:6" x14ac:dyDescent="0.2">
      <c r="A18277" s="202" t="s">
        <v>29370</v>
      </c>
      <c r="B18277" s="203">
        <v>33208.870000000003</v>
      </c>
      <c r="D18277" s="53" t="s">
        <v>27425</v>
      </c>
      <c r="E18277" s="55" t="s">
        <v>27426</v>
      </c>
      <c r="F18277" s="53" t="s">
        <v>1147</v>
      </c>
    </row>
    <row r="18278" spans="1:6" x14ac:dyDescent="0.2">
      <c r="A18278" s="202" t="s">
        <v>29371</v>
      </c>
      <c r="B18278" s="203">
        <v>30375.95</v>
      </c>
      <c r="D18278" s="53" t="s">
        <v>27427</v>
      </c>
      <c r="E18278" s="55" t="s">
        <v>27426</v>
      </c>
      <c r="F18278" s="53" t="s">
        <v>1147</v>
      </c>
    </row>
    <row r="18279" spans="1:6" x14ac:dyDescent="0.2">
      <c r="A18279" s="202" t="s">
        <v>29373</v>
      </c>
      <c r="B18279" s="203">
        <v>30375.95</v>
      </c>
      <c r="D18279" s="53" t="s">
        <v>27428</v>
      </c>
      <c r="E18279" s="55" t="s">
        <v>27429</v>
      </c>
      <c r="F18279" s="53" t="s">
        <v>1147</v>
      </c>
    </row>
    <row r="18280" spans="1:6" x14ac:dyDescent="0.2">
      <c r="A18280" s="202" t="s">
        <v>29374</v>
      </c>
      <c r="B18280" s="203">
        <v>44489.52</v>
      </c>
      <c r="D18280" s="53" t="s">
        <v>27430</v>
      </c>
      <c r="E18280" s="55" t="s">
        <v>27429</v>
      </c>
      <c r="F18280" s="53" t="s">
        <v>1147</v>
      </c>
    </row>
    <row r="18281" spans="1:6" x14ac:dyDescent="0.2">
      <c r="A18281" s="202" t="s">
        <v>29376</v>
      </c>
      <c r="B18281" s="203">
        <v>44489.52</v>
      </c>
      <c r="D18281" s="53" t="s">
        <v>27431</v>
      </c>
      <c r="E18281" s="55" t="s">
        <v>27432</v>
      </c>
      <c r="F18281" s="53" t="s">
        <v>1147</v>
      </c>
    </row>
    <row r="18282" spans="1:6" x14ac:dyDescent="0.2">
      <c r="A18282" s="202" t="s">
        <v>29377</v>
      </c>
      <c r="B18282" s="203">
        <v>24306.97</v>
      </c>
      <c r="D18282" s="53" t="s">
        <v>27433</v>
      </c>
      <c r="E18282" s="55" t="s">
        <v>27432</v>
      </c>
      <c r="F18282" s="53" t="s">
        <v>1147</v>
      </c>
    </row>
    <row r="18283" spans="1:6" x14ac:dyDescent="0.2">
      <c r="A18283" s="202" t="s">
        <v>29379</v>
      </c>
      <c r="B18283" s="203">
        <v>24306.97</v>
      </c>
      <c r="D18283" s="53" t="s">
        <v>27434</v>
      </c>
      <c r="E18283" s="55" t="s">
        <v>27435</v>
      </c>
      <c r="F18283" s="53" t="s">
        <v>1147</v>
      </c>
    </row>
    <row r="18284" spans="1:6" x14ac:dyDescent="0.2">
      <c r="A18284" s="202" t="s">
        <v>29380</v>
      </c>
      <c r="B18284" s="203">
        <v>2522.4699999999998</v>
      </c>
      <c r="D18284" s="53" t="s">
        <v>27436</v>
      </c>
      <c r="E18284" s="55" t="s">
        <v>27435</v>
      </c>
      <c r="F18284" s="53" t="s">
        <v>1147</v>
      </c>
    </row>
    <row r="18285" spans="1:6" x14ac:dyDescent="0.2">
      <c r="A18285" s="202" t="s">
        <v>29382</v>
      </c>
      <c r="B18285" s="203">
        <v>2522.4699999999998</v>
      </c>
      <c r="D18285" s="53" t="s">
        <v>27437</v>
      </c>
      <c r="E18285" s="55" t="s">
        <v>27438</v>
      </c>
      <c r="F18285" s="53" t="s">
        <v>1147</v>
      </c>
    </row>
    <row r="18286" spans="1:6" x14ac:dyDescent="0.2">
      <c r="A18286" s="202" t="s">
        <v>29383</v>
      </c>
      <c r="B18286" s="203">
        <v>2986.99</v>
      </c>
      <c r="D18286" s="53" t="s">
        <v>27439</v>
      </c>
      <c r="E18286" s="55" t="s">
        <v>27438</v>
      </c>
      <c r="F18286" s="53" t="s">
        <v>1147</v>
      </c>
    </row>
    <row r="18287" spans="1:6" x14ac:dyDescent="0.2">
      <c r="A18287" s="202" t="s">
        <v>29385</v>
      </c>
      <c r="B18287" s="203">
        <v>2986.99</v>
      </c>
      <c r="D18287" s="53" t="s">
        <v>27440</v>
      </c>
      <c r="E18287" s="55" t="s">
        <v>27441</v>
      </c>
      <c r="F18287" s="53" t="s">
        <v>1147</v>
      </c>
    </row>
    <row r="18288" spans="1:6" x14ac:dyDescent="0.2">
      <c r="A18288" s="202" t="s">
        <v>29386</v>
      </c>
      <c r="B18288" s="203">
        <v>8399.8700000000008</v>
      </c>
      <c r="D18288" s="53" t="s">
        <v>27442</v>
      </c>
      <c r="E18288" s="55" t="s">
        <v>27441</v>
      </c>
      <c r="F18288" s="53" t="s">
        <v>1147</v>
      </c>
    </row>
    <row r="18289" spans="1:6" x14ac:dyDescent="0.2">
      <c r="A18289" s="202" t="s">
        <v>29388</v>
      </c>
      <c r="B18289" s="203">
        <v>8374.82</v>
      </c>
      <c r="D18289" s="53" t="s">
        <v>27443</v>
      </c>
      <c r="E18289" s="55" t="s">
        <v>27444</v>
      </c>
      <c r="F18289" s="53" t="s">
        <v>1147</v>
      </c>
    </row>
    <row r="18290" spans="1:6" x14ac:dyDescent="0.2">
      <c r="A18290" s="202" t="s">
        <v>29389</v>
      </c>
      <c r="B18290" s="203">
        <v>9211.26</v>
      </c>
      <c r="D18290" s="53" t="s">
        <v>27445</v>
      </c>
      <c r="E18290" s="55" t="s">
        <v>27444</v>
      </c>
      <c r="F18290" s="53" t="s">
        <v>1147</v>
      </c>
    </row>
    <row r="18291" spans="1:6" x14ac:dyDescent="0.2">
      <c r="A18291" s="202" t="s">
        <v>29391</v>
      </c>
      <c r="B18291" s="203">
        <v>9186.2099999999991</v>
      </c>
      <c r="D18291" s="53" t="s">
        <v>27446</v>
      </c>
      <c r="E18291" s="55" t="s">
        <v>27447</v>
      </c>
      <c r="F18291" s="53" t="s">
        <v>1147</v>
      </c>
    </row>
    <row r="18292" spans="1:6" x14ac:dyDescent="0.2">
      <c r="A18292" s="202" t="s">
        <v>29392</v>
      </c>
      <c r="B18292" s="203">
        <v>182.5</v>
      </c>
      <c r="D18292" s="53" t="s">
        <v>27448</v>
      </c>
      <c r="E18292" s="55" t="s">
        <v>27447</v>
      </c>
      <c r="F18292" s="53" t="s">
        <v>1147</v>
      </c>
    </row>
    <row r="18293" spans="1:6" x14ac:dyDescent="0.2">
      <c r="A18293" s="202" t="s">
        <v>29394</v>
      </c>
      <c r="B18293" s="203">
        <v>179.51</v>
      </c>
      <c r="D18293" s="53" t="s">
        <v>27449</v>
      </c>
      <c r="E18293" s="55" t="s">
        <v>27450</v>
      </c>
      <c r="F18293" s="53" t="s">
        <v>1147</v>
      </c>
    </row>
    <row r="18294" spans="1:6" x14ac:dyDescent="0.2">
      <c r="A18294" s="202" t="s">
        <v>29395</v>
      </c>
      <c r="B18294" s="203">
        <v>1447.35</v>
      </c>
      <c r="D18294" s="53" t="s">
        <v>27451</v>
      </c>
      <c r="E18294" s="55" t="s">
        <v>27450</v>
      </c>
      <c r="F18294" s="53" t="s">
        <v>1147</v>
      </c>
    </row>
    <row r="18295" spans="1:6" x14ac:dyDescent="0.2">
      <c r="A18295" s="202" t="s">
        <v>29397</v>
      </c>
      <c r="B18295" s="203">
        <v>1444.36</v>
      </c>
      <c r="D18295" s="53" t="s">
        <v>27452</v>
      </c>
      <c r="E18295" s="55" t="s">
        <v>27453</v>
      </c>
      <c r="F18295" s="53" t="s">
        <v>1147</v>
      </c>
    </row>
    <row r="18296" spans="1:6" x14ac:dyDescent="0.2">
      <c r="A18296" s="202" t="s">
        <v>29398</v>
      </c>
      <c r="B18296" s="203">
        <v>593.47</v>
      </c>
      <c r="D18296" s="53" t="s">
        <v>27454</v>
      </c>
      <c r="E18296" s="55" t="s">
        <v>27453</v>
      </c>
      <c r="F18296" s="53" t="s">
        <v>1147</v>
      </c>
    </row>
    <row r="18297" spans="1:6" x14ac:dyDescent="0.2">
      <c r="A18297" s="202" t="s">
        <v>29400</v>
      </c>
      <c r="B18297" s="203">
        <v>590.48</v>
      </c>
      <c r="D18297" s="53" t="s">
        <v>27455</v>
      </c>
      <c r="E18297" s="55" t="s">
        <v>27456</v>
      </c>
      <c r="F18297" s="53" t="s">
        <v>1147</v>
      </c>
    </row>
    <row r="18298" spans="1:6" x14ac:dyDescent="0.2">
      <c r="A18298" s="202" t="s">
        <v>29401</v>
      </c>
      <c r="B18298" s="203">
        <v>592.45000000000005</v>
      </c>
      <c r="D18298" s="53" t="s">
        <v>27457</v>
      </c>
      <c r="E18298" s="55" t="s">
        <v>27456</v>
      </c>
      <c r="F18298" s="53" t="s">
        <v>1147</v>
      </c>
    </row>
    <row r="18299" spans="1:6" x14ac:dyDescent="0.2">
      <c r="A18299" s="202" t="s">
        <v>29403</v>
      </c>
      <c r="B18299" s="203">
        <v>589.46</v>
      </c>
      <c r="D18299" s="53" t="s">
        <v>27458</v>
      </c>
      <c r="E18299" s="55" t="s">
        <v>27459</v>
      </c>
      <c r="F18299" s="53" t="s">
        <v>1147</v>
      </c>
    </row>
    <row r="18300" spans="1:6" x14ac:dyDescent="0.2">
      <c r="A18300" s="202" t="s">
        <v>29404</v>
      </c>
      <c r="B18300" s="203">
        <v>180.45</v>
      </c>
      <c r="D18300" s="53" t="s">
        <v>27460</v>
      </c>
      <c r="E18300" s="55" t="s">
        <v>27459</v>
      </c>
      <c r="F18300" s="53" t="s">
        <v>1147</v>
      </c>
    </row>
    <row r="18301" spans="1:6" x14ac:dyDescent="0.2">
      <c r="A18301" s="202" t="s">
        <v>29406</v>
      </c>
      <c r="B18301" s="203">
        <v>177.46</v>
      </c>
      <c r="D18301" s="53" t="s">
        <v>27461</v>
      </c>
      <c r="E18301" s="55" t="s">
        <v>27462</v>
      </c>
      <c r="F18301" s="53" t="s">
        <v>1147</v>
      </c>
    </row>
    <row r="18302" spans="1:6" x14ac:dyDescent="0.2">
      <c r="A18302" s="202" t="s">
        <v>29407</v>
      </c>
      <c r="B18302" s="203">
        <v>201.05</v>
      </c>
      <c r="D18302" s="53" t="s">
        <v>27463</v>
      </c>
      <c r="E18302" s="55" t="s">
        <v>27462</v>
      </c>
      <c r="F18302" s="53" t="s">
        <v>1147</v>
      </c>
    </row>
    <row r="18303" spans="1:6" x14ac:dyDescent="0.2">
      <c r="A18303" s="202" t="s">
        <v>29409</v>
      </c>
      <c r="B18303" s="203">
        <v>198.06</v>
      </c>
      <c r="D18303" s="53" t="s">
        <v>27464</v>
      </c>
      <c r="E18303" s="55" t="s">
        <v>27465</v>
      </c>
      <c r="F18303" s="53" t="s">
        <v>1147</v>
      </c>
    </row>
    <row r="18304" spans="1:6" x14ac:dyDescent="0.2">
      <c r="A18304" s="202" t="s">
        <v>35811</v>
      </c>
      <c r="B18304" s="203">
        <v>274.43</v>
      </c>
      <c r="D18304" s="53" t="s">
        <v>27466</v>
      </c>
      <c r="E18304" s="55" t="s">
        <v>27465</v>
      </c>
      <c r="F18304" s="53" t="s">
        <v>1147</v>
      </c>
    </row>
    <row r="18305" spans="1:6" x14ac:dyDescent="0.2">
      <c r="A18305" s="202" t="s">
        <v>35812</v>
      </c>
      <c r="B18305" s="203">
        <v>271.44</v>
      </c>
      <c r="D18305" s="53" t="s">
        <v>27467</v>
      </c>
      <c r="E18305" s="55" t="s">
        <v>27468</v>
      </c>
      <c r="F18305" s="53" t="s">
        <v>1147</v>
      </c>
    </row>
    <row r="18306" spans="1:6" x14ac:dyDescent="0.2">
      <c r="A18306" s="202" t="s">
        <v>35813</v>
      </c>
      <c r="B18306" s="203">
        <v>227.87</v>
      </c>
      <c r="D18306" s="53" t="s">
        <v>27469</v>
      </c>
      <c r="E18306" s="55" t="s">
        <v>27468</v>
      </c>
      <c r="F18306" s="53" t="s">
        <v>1147</v>
      </c>
    </row>
    <row r="18307" spans="1:6" x14ac:dyDescent="0.2">
      <c r="A18307" s="202" t="s">
        <v>35814</v>
      </c>
      <c r="B18307" s="203">
        <v>224.88</v>
      </c>
      <c r="D18307" s="53" t="s">
        <v>27470</v>
      </c>
      <c r="E18307" s="55" t="s">
        <v>27471</v>
      </c>
      <c r="F18307" s="53" t="s">
        <v>1147</v>
      </c>
    </row>
    <row r="18308" spans="1:6" x14ac:dyDescent="0.2">
      <c r="A18308" s="202" t="s">
        <v>35815</v>
      </c>
      <c r="B18308" s="203">
        <v>22.48</v>
      </c>
      <c r="D18308" s="53" t="s">
        <v>27472</v>
      </c>
      <c r="E18308" s="55" t="s">
        <v>27471</v>
      </c>
      <c r="F18308" s="53" t="s">
        <v>1147</v>
      </c>
    </row>
    <row r="18309" spans="1:6" x14ac:dyDescent="0.2">
      <c r="A18309" s="202" t="s">
        <v>35816</v>
      </c>
      <c r="B18309" s="203">
        <v>22.48</v>
      </c>
      <c r="D18309" s="53" t="s">
        <v>27473</v>
      </c>
      <c r="E18309" s="55" t="s">
        <v>27474</v>
      </c>
      <c r="F18309" s="53" t="s">
        <v>1147</v>
      </c>
    </row>
    <row r="18310" spans="1:6" x14ac:dyDescent="0.2">
      <c r="A18310" s="202" t="s">
        <v>29410</v>
      </c>
      <c r="B18310" s="203">
        <v>305</v>
      </c>
      <c r="D18310" s="53" t="s">
        <v>27475</v>
      </c>
      <c r="E18310" s="55" t="s">
        <v>27474</v>
      </c>
      <c r="F18310" s="53" t="s">
        <v>1147</v>
      </c>
    </row>
    <row r="18311" spans="1:6" x14ac:dyDescent="0.2">
      <c r="A18311" s="202" t="s">
        <v>29412</v>
      </c>
      <c r="B18311" s="203">
        <v>305</v>
      </c>
      <c r="D18311" s="53" t="s">
        <v>27476</v>
      </c>
      <c r="E18311" s="55" t="s">
        <v>27477</v>
      </c>
      <c r="F18311" s="53" t="s">
        <v>1147</v>
      </c>
    </row>
    <row r="18312" spans="1:6" x14ac:dyDescent="0.2">
      <c r="A18312" s="202" t="s">
        <v>29413</v>
      </c>
      <c r="B18312" s="203">
        <v>1030</v>
      </c>
      <c r="D18312" s="53" t="s">
        <v>27478</v>
      </c>
      <c r="E18312" s="55" t="s">
        <v>27477</v>
      </c>
      <c r="F18312" s="53" t="s">
        <v>1147</v>
      </c>
    </row>
    <row r="18313" spans="1:6" x14ac:dyDescent="0.2">
      <c r="A18313" s="202" t="s">
        <v>29415</v>
      </c>
      <c r="B18313" s="203">
        <v>1030</v>
      </c>
      <c r="D18313" s="53" t="s">
        <v>27479</v>
      </c>
      <c r="E18313" s="55" t="s">
        <v>27480</v>
      </c>
      <c r="F18313" s="53" t="s">
        <v>1147</v>
      </c>
    </row>
    <row r="18314" spans="1:6" x14ac:dyDescent="0.2">
      <c r="A18314" s="202" t="s">
        <v>29416</v>
      </c>
      <c r="B18314" s="203">
        <v>16127.85</v>
      </c>
      <c r="D18314" s="53" t="s">
        <v>27481</v>
      </c>
      <c r="E18314" s="55" t="s">
        <v>27480</v>
      </c>
      <c r="F18314" s="53" t="s">
        <v>1147</v>
      </c>
    </row>
    <row r="18315" spans="1:6" x14ac:dyDescent="0.2">
      <c r="A18315" s="202" t="s">
        <v>29418</v>
      </c>
      <c r="B18315" s="203">
        <v>15955.74</v>
      </c>
      <c r="D18315" s="53" t="s">
        <v>27482</v>
      </c>
      <c r="E18315" s="55" t="s">
        <v>27483</v>
      </c>
      <c r="F18315" s="53" t="s">
        <v>1147</v>
      </c>
    </row>
    <row r="18316" spans="1:6" x14ac:dyDescent="0.2">
      <c r="A18316" s="202" t="s">
        <v>29419</v>
      </c>
      <c r="B18316" s="203">
        <v>19155.95</v>
      </c>
      <c r="D18316" s="53" t="s">
        <v>27484</v>
      </c>
      <c r="E18316" s="55" t="s">
        <v>27483</v>
      </c>
      <c r="F18316" s="53" t="s">
        <v>1147</v>
      </c>
    </row>
    <row r="18317" spans="1:6" x14ac:dyDescent="0.2">
      <c r="A18317" s="202" t="s">
        <v>29421</v>
      </c>
      <c r="B18317" s="203">
        <v>18983.84</v>
      </c>
      <c r="D18317" s="53" t="s">
        <v>27485</v>
      </c>
      <c r="E18317" s="55" t="s">
        <v>27486</v>
      </c>
      <c r="F18317" s="53" t="s">
        <v>1147</v>
      </c>
    </row>
    <row r="18318" spans="1:6" x14ac:dyDescent="0.2">
      <c r="A18318" s="202" t="s">
        <v>29422</v>
      </c>
      <c r="B18318" s="203">
        <v>21346.02</v>
      </c>
      <c r="D18318" s="53" t="s">
        <v>27487</v>
      </c>
      <c r="E18318" s="55" t="s">
        <v>27486</v>
      </c>
      <c r="F18318" s="53" t="s">
        <v>1147</v>
      </c>
    </row>
    <row r="18319" spans="1:6" x14ac:dyDescent="0.2">
      <c r="A18319" s="202" t="s">
        <v>29424</v>
      </c>
      <c r="B18319" s="203">
        <v>21173.91</v>
      </c>
      <c r="D18319" s="53" t="s">
        <v>27488</v>
      </c>
      <c r="E18319" s="55" t="s">
        <v>27489</v>
      </c>
      <c r="F18319" s="53" t="s">
        <v>1147</v>
      </c>
    </row>
    <row r="18320" spans="1:6" x14ac:dyDescent="0.2">
      <c r="A18320" s="202" t="s">
        <v>29425</v>
      </c>
      <c r="B18320" s="203">
        <v>1105.8499999999999</v>
      </c>
      <c r="D18320" s="53" t="s">
        <v>27490</v>
      </c>
      <c r="E18320" s="55" t="s">
        <v>27489</v>
      </c>
      <c r="F18320" s="53" t="s">
        <v>1147</v>
      </c>
    </row>
    <row r="18321" spans="1:6" x14ac:dyDescent="0.2">
      <c r="A18321" s="202" t="s">
        <v>29427</v>
      </c>
      <c r="B18321" s="203">
        <v>1099.8599999999999</v>
      </c>
      <c r="D18321" s="53" t="s">
        <v>27491</v>
      </c>
      <c r="E18321" s="55" t="s">
        <v>27492</v>
      </c>
      <c r="F18321" s="53" t="s">
        <v>1147</v>
      </c>
    </row>
    <row r="18322" spans="1:6" x14ac:dyDescent="0.2">
      <c r="A18322" s="202" t="s">
        <v>29428</v>
      </c>
      <c r="B18322" s="203">
        <v>1394.25</v>
      </c>
      <c r="D18322" s="53" t="s">
        <v>27493</v>
      </c>
      <c r="E18322" s="55" t="s">
        <v>27492</v>
      </c>
      <c r="F18322" s="53" t="s">
        <v>1147</v>
      </c>
    </row>
    <row r="18323" spans="1:6" x14ac:dyDescent="0.2">
      <c r="A18323" s="202" t="s">
        <v>29430</v>
      </c>
      <c r="B18323" s="203">
        <v>1388.26</v>
      </c>
      <c r="D18323" s="53" t="s">
        <v>27494</v>
      </c>
      <c r="E18323" s="55" t="s">
        <v>27495</v>
      </c>
      <c r="F18323" s="53" t="s">
        <v>1147</v>
      </c>
    </row>
    <row r="18324" spans="1:6" x14ac:dyDescent="0.2">
      <c r="A18324" s="202" t="s">
        <v>29431</v>
      </c>
      <c r="B18324" s="203">
        <v>1961.91</v>
      </c>
      <c r="D18324" s="53" t="s">
        <v>27496</v>
      </c>
      <c r="E18324" s="55" t="s">
        <v>27495</v>
      </c>
      <c r="F18324" s="53" t="s">
        <v>1147</v>
      </c>
    </row>
    <row r="18325" spans="1:6" x14ac:dyDescent="0.2">
      <c r="A18325" s="202" t="s">
        <v>29433</v>
      </c>
      <c r="B18325" s="203">
        <v>1955.92</v>
      </c>
      <c r="D18325" s="53" t="s">
        <v>27497</v>
      </c>
      <c r="E18325" s="55" t="s">
        <v>27498</v>
      </c>
      <c r="F18325" s="53" t="s">
        <v>1147</v>
      </c>
    </row>
    <row r="18326" spans="1:6" x14ac:dyDescent="0.2">
      <c r="A18326" s="202" t="s">
        <v>29434</v>
      </c>
      <c r="B18326" s="203">
        <v>4061.95</v>
      </c>
      <c r="D18326" s="53" t="s">
        <v>27499</v>
      </c>
      <c r="E18326" s="55" t="s">
        <v>27498</v>
      </c>
      <c r="F18326" s="53" t="s">
        <v>1147</v>
      </c>
    </row>
    <row r="18327" spans="1:6" x14ac:dyDescent="0.2">
      <c r="A18327" s="202" t="s">
        <v>29436</v>
      </c>
      <c r="B18327" s="203">
        <v>4055.96</v>
      </c>
      <c r="D18327" s="53" t="s">
        <v>27500</v>
      </c>
      <c r="E18327" s="55" t="s">
        <v>27501</v>
      </c>
      <c r="F18327" s="53" t="s">
        <v>1147</v>
      </c>
    </row>
    <row r="18328" spans="1:6" x14ac:dyDescent="0.2">
      <c r="A18328" s="202" t="s">
        <v>29437</v>
      </c>
      <c r="B18328" s="203">
        <v>5090.43</v>
      </c>
      <c r="D18328" s="53" t="s">
        <v>27502</v>
      </c>
      <c r="E18328" s="55" t="s">
        <v>27501</v>
      </c>
      <c r="F18328" s="53" t="s">
        <v>1147</v>
      </c>
    </row>
    <row r="18329" spans="1:6" x14ac:dyDescent="0.2">
      <c r="A18329" s="202" t="s">
        <v>29439</v>
      </c>
      <c r="B18329" s="203">
        <v>5081.4399999999996</v>
      </c>
      <c r="D18329" s="53" t="s">
        <v>27503</v>
      </c>
      <c r="E18329" s="55" t="s">
        <v>27504</v>
      </c>
      <c r="F18329" s="53" t="s">
        <v>1147</v>
      </c>
    </row>
    <row r="18330" spans="1:6" x14ac:dyDescent="0.2">
      <c r="A18330" s="202" t="s">
        <v>29440</v>
      </c>
      <c r="B18330" s="203">
        <v>11603.43</v>
      </c>
      <c r="D18330" s="53" t="s">
        <v>27505</v>
      </c>
      <c r="E18330" s="55" t="s">
        <v>27504</v>
      </c>
      <c r="F18330" s="53" t="s">
        <v>1147</v>
      </c>
    </row>
    <row r="18331" spans="1:6" x14ac:dyDescent="0.2">
      <c r="A18331" s="202" t="s">
        <v>29442</v>
      </c>
      <c r="B18331" s="203">
        <v>11594.44</v>
      </c>
      <c r="D18331" s="53" t="s">
        <v>27506</v>
      </c>
      <c r="E18331" s="55" t="s">
        <v>27507</v>
      </c>
      <c r="F18331" s="53" t="s">
        <v>1147</v>
      </c>
    </row>
    <row r="18332" spans="1:6" x14ac:dyDescent="0.2">
      <c r="A18332" s="202" t="s">
        <v>29443</v>
      </c>
      <c r="B18332" s="203">
        <v>450.76</v>
      </c>
      <c r="D18332" s="53" t="s">
        <v>27508</v>
      </c>
      <c r="E18332" s="55" t="s">
        <v>27507</v>
      </c>
      <c r="F18332" s="53" t="s">
        <v>1147</v>
      </c>
    </row>
    <row r="18333" spans="1:6" x14ac:dyDescent="0.2">
      <c r="A18333" s="202" t="s">
        <v>29445</v>
      </c>
      <c r="B18333" s="203">
        <v>444.77</v>
      </c>
      <c r="D18333" s="53" t="s">
        <v>27509</v>
      </c>
      <c r="E18333" s="55" t="s">
        <v>27510</v>
      </c>
      <c r="F18333" s="53" t="s">
        <v>1147</v>
      </c>
    </row>
    <row r="18334" spans="1:6" x14ac:dyDescent="0.2">
      <c r="A18334" s="202" t="s">
        <v>29446</v>
      </c>
      <c r="B18334" s="203">
        <v>569.98</v>
      </c>
      <c r="D18334" s="53" t="s">
        <v>27511</v>
      </c>
      <c r="E18334" s="55" t="s">
        <v>27510</v>
      </c>
      <c r="F18334" s="53" t="s">
        <v>1147</v>
      </c>
    </row>
    <row r="18335" spans="1:6" x14ac:dyDescent="0.2">
      <c r="A18335" s="202" t="s">
        <v>29448</v>
      </c>
      <c r="B18335" s="203">
        <v>563.99</v>
      </c>
      <c r="D18335" s="53" t="s">
        <v>27512</v>
      </c>
      <c r="E18335" s="55" t="s">
        <v>27513</v>
      </c>
      <c r="F18335" s="53" t="s">
        <v>1147</v>
      </c>
    </row>
    <row r="18336" spans="1:6" x14ac:dyDescent="0.2">
      <c r="A18336" s="202" t="s">
        <v>29449</v>
      </c>
      <c r="B18336" s="203">
        <v>5097.3999999999996</v>
      </c>
      <c r="D18336" s="53" t="s">
        <v>27514</v>
      </c>
      <c r="E18336" s="55" t="s">
        <v>27513</v>
      </c>
      <c r="F18336" s="53" t="s">
        <v>1147</v>
      </c>
    </row>
    <row r="18337" spans="1:6" x14ac:dyDescent="0.2">
      <c r="A18337" s="202" t="s">
        <v>29451</v>
      </c>
      <c r="B18337" s="203">
        <v>5091.41</v>
      </c>
      <c r="D18337" s="53" t="s">
        <v>27515</v>
      </c>
      <c r="E18337" s="55" t="s">
        <v>27516</v>
      </c>
      <c r="F18337" s="53" t="s">
        <v>1147</v>
      </c>
    </row>
    <row r="18338" spans="1:6" x14ac:dyDescent="0.2">
      <c r="A18338" s="202" t="s">
        <v>29452</v>
      </c>
      <c r="B18338" s="203">
        <v>6224.95</v>
      </c>
      <c r="D18338" s="53" t="s">
        <v>27517</v>
      </c>
      <c r="E18338" s="55" t="s">
        <v>27516</v>
      </c>
      <c r="F18338" s="53" t="s">
        <v>1147</v>
      </c>
    </row>
    <row r="18339" spans="1:6" x14ac:dyDescent="0.2">
      <c r="A18339" s="202" t="s">
        <v>29454</v>
      </c>
      <c r="B18339" s="203">
        <v>6218.96</v>
      </c>
      <c r="D18339" s="53" t="s">
        <v>27518</v>
      </c>
      <c r="E18339" s="55" t="s">
        <v>27519</v>
      </c>
      <c r="F18339" s="53" t="s">
        <v>1147</v>
      </c>
    </row>
    <row r="18340" spans="1:6" x14ac:dyDescent="0.2">
      <c r="A18340" s="202" t="s">
        <v>29455</v>
      </c>
      <c r="B18340" s="203">
        <v>7885.13</v>
      </c>
      <c r="D18340" s="53" t="s">
        <v>27520</v>
      </c>
      <c r="E18340" s="55" t="s">
        <v>27519</v>
      </c>
      <c r="F18340" s="53" t="s">
        <v>1147</v>
      </c>
    </row>
    <row r="18341" spans="1:6" x14ac:dyDescent="0.2">
      <c r="A18341" s="202" t="s">
        <v>29457</v>
      </c>
      <c r="B18341" s="203">
        <v>7876.14</v>
      </c>
      <c r="D18341" s="53" t="s">
        <v>27521</v>
      </c>
      <c r="E18341" s="55" t="s">
        <v>27522</v>
      </c>
      <c r="F18341" s="53" t="s">
        <v>1147</v>
      </c>
    </row>
    <row r="18342" spans="1:6" x14ac:dyDescent="0.2">
      <c r="A18342" s="202" t="s">
        <v>29458</v>
      </c>
      <c r="B18342" s="203">
        <v>9227.18</v>
      </c>
      <c r="D18342" s="53" t="s">
        <v>27523</v>
      </c>
      <c r="E18342" s="55" t="s">
        <v>27522</v>
      </c>
      <c r="F18342" s="53" t="s">
        <v>1147</v>
      </c>
    </row>
    <row r="18343" spans="1:6" x14ac:dyDescent="0.2">
      <c r="A18343" s="202" t="s">
        <v>29460</v>
      </c>
      <c r="B18343" s="203">
        <v>9218.19</v>
      </c>
      <c r="D18343" s="53" t="s">
        <v>27524</v>
      </c>
      <c r="E18343" s="55" t="s">
        <v>27525</v>
      </c>
      <c r="F18343" s="53" t="s">
        <v>1147</v>
      </c>
    </row>
    <row r="18344" spans="1:6" x14ac:dyDescent="0.2">
      <c r="A18344" s="202" t="s">
        <v>29461</v>
      </c>
      <c r="B18344" s="203">
        <v>4657.29</v>
      </c>
      <c r="D18344" s="53" t="s">
        <v>27526</v>
      </c>
      <c r="E18344" s="55" t="s">
        <v>27525</v>
      </c>
      <c r="F18344" s="53" t="s">
        <v>1147</v>
      </c>
    </row>
    <row r="18345" spans="1:6" x14ac:dyDescent="0.2">
      <c r="A18345" s="202" t="s">
        <v>29463</v>
      </c>
      <c r="B18345" s="203">
        <v>4651.3</v>
      </c>
      <c r="D18345" s="53" t="s">
        <v>27527</v>
      </c>
      <c r="E18345" s="55" t="s">
        <v>27528</v>
      </c>
      <c r="F18345" s="53" t="s">
        <v>1147</v>
      </c>
    </row>
    <row r="18346" spans="1:6" x14ac:dyDescent="0.2">
      <c r="A18346" s="202" t="s">
        <v>29464</v>
      </c>
      <c r="B18346" s="203">
        <v>5365.93</v>
      </c>
      <c r="D18346" s="53" t="s">
        <v>27529</v>
      </c>
      <c r="E18346" s="55" t="s">
        <v>27528</v>
      </c>
      <c r="F18346" s="53" t="s">
        <v>1147</v>
      </c>
    </row>
    <row r="18347" spans="1:6" x14ac:dyDescent="0.2">
      <c r="A18347" s="202" t="s">
        <v>29466</v>
      </c>
      <c r="B18347" s="203">
        <v>5359.94</v>
      </c>
      <c r="D18347" s="53" t="s">
        <v>27530</v>
      </c>
      <c r="E18347" s="55" t="s">
        <v>27531</v>
      </c>
      <c r="F18347" s="53" t="s">
        <v>1147</v>
      </c>
    </row>
    <row r="18348" spans="1:6" x14ac:dyDescent="0.2">
      <c r="A18348" s="202" t="s">
        <v>29467</v>
      </c>
      <c r="B18348" s="203">
        <v>6732.56</v>
      </c>
      <c r="D18348" s="53" t="s">
        <v>27532</v>
      </c>
      <c r="E18348" s="55" t="s">
        <v>27531</v>
      </c>
      <c r="F18348" s="53" t="s">
        <v>1147</v>
      </c>
    </row>
    <row r="18349" spans="1:6" x14ac:dyDescent="0.2">
      <c r="A18349" s="202" t="s">
        <v>29469</v>
      </c>
      <c r="B18349" s="203">
        <v>6723.57</v>
      </c>
      <c r="D18349" s="53" t="s">
        <v>27533</v>
      </c>
      <c r="E18349" s="55" t="s">
        <v>27534</v>
      </c>
      <c r="F18349" s="53" t="s">
        <v>1147</v>
      </c>
    </row>
    <row r="18350" spans="1:6" x14ac:dyDescent="0.2">
      <c r="A18350" s="202" t="s">
        <v>29470</v>
      </c>
      <c r="B18350" s="203">
        <v>462.29</v>
      </c>
      <c r="D18350" s="53" t="s">
        <v>27535</v>
      </c>
      <c r="E18350" s="55" t="s">
        <v>27534</v>
      </c>
      <c r="F18350" s="53" t="s">
        <v>1147</v>
      </c>
    </row>
    <row r="18351" spans="1:6" x14ac:dyDescent="0.2">
      <c r="A18351" s="202" t="s">
        <v>29472</v>
      </c>
      <c r="B18351" s="203">
        <v>456.47</v>
      </c>
      <c r="D18351" s="53" t="s">
        <v>27536</v>
      </c>
      <c r="E18351" s="55" t="s">
        <v>27537</v>
      </c>
      <c r="F18351" s="53" t="s">
        <v>1147</v>
      </c>
    </row>
    <row r="18352" spans="1:6" x14ac:dyDescent="0.2">
      <c r="A18352" s="202" t="s">
        <v>29473</v>
      </c>
      <c r="B18352" s="203">
        <v>16603.599999999999</v>
      </c>
      <c r="D18352" s="53" t="s">
        <v>27538</v>
      </c>
      <c r="E18352" s="55" t="s">
        <v>27537</v>
      </c>
      <c r="F18352" s="53" t="s">
        <v>1147</v>
      </c>
    </row>
    <row r="18353" spans="1:6" x14ac:dyDescent="0.2">
      <c r="A18353" s="202" t="s">
        <v>29475</v>
      </c>
      <c r="B18353" s="203">
        <v>16603.599999999999</v>
      </c>
      <c r="D18353" s="53" t="s">
        <v>27539</v>
      </c>
      <c r="E18353" s="55" t="s">
        <v>27540</v>
      </c>
      <c r="F18353" s="53" t="s">
        <v>1147</v>
      </c>
    </row>
    <row r="18354" spans="1:6" x14ac:dyDescent="0.2">
      <c r="A18354" s="202" t="s">
        <v>29476</v>
      </c>
      <c r="B18354" s="203">
        <v>370</v>
      </c>
      <c r="D18354" s="53" t="s">
        <v>27541</v>
      </c>
      <c r="E18354" s="55" t="s">
        <v>27540</v>
      </c>
      <c r="F18354" s="53" t="s">
        <v>1147</v>
      </c>
    </row>
    <row r="18355" spans="1:6" x14ac:dyDescent="0.2">
      <c r="A18355" s="202" t="s">
        <v>29478</v>
      </c>
      <c r="B18355" s="203">
        <v>370</v>
      </c>
      <c r="D18355" s="53" t="s">
        <v>27542</v>
      </c>
      <c r="E18355" s="55" t="s">
        <v>27543</v>
      </c>
      <c r="F18355" s="53" t="s">
        <v>1147</v>
      </c>
    </row>
    <row r="18356" spans="1:6" x14ac:dyDescent="0.2">
      <c r="A18356" s="202" t="s">
        <v>29479</v>
      </c>
      <c r="B18356" s="203">
        <v>437.75</v>
      </c>
      <c r="D18356" s="53" t="s">
        <v>27544</v>
      </c>
      <c r="E18356" s="55" t="s">
        <v>27543</v>
      </c>
      <c r="F18356" s="53" t="s">
        <v>1147</v>
      </c>
    </row>
    <row r="18357" spans="1:6" x14ac:dyDescent="0.2">
      <c r="A18357" s="202" t="s">
        <v>29481</v>
      </c>
      <c r="B18357" s="203">
        <v>437.75</v>
      </c>
      <c r="D18357" s="53" t="s">
        <v>27545</v>
      </c>
      <c r="E18357" s="55" t="s">
        <v>27546</v>
      </c>
      <c r="F18357" s="53" t="s">
        <v>201</v>
      </c>
    </row>
    <row r="18358" spans="1:6" x14ac:dyDescent="0.2">
      <c r="A18358" s="202" t="s">
        <v>29482</v>
      </c>
      <c r="B18358" s="203">
        <v>927</v>
      </c>
      <c r="D18358" s="53" t="s">
        <v>27547</v>
      </c>
      <c r="E18358" s="55" t="s">
        <v>27546</v>
      </c>
      <c r="F18358" s="53" t="s">
        <v>201</v>
      </c>
    </row>
    <row r="18359" spans="1:6" x14ac:dyDescent="0.2">
      <c r="A18359" s="202" t="s">
        <v>29484</v>
      </c>
      <c r="B18359" s="203">
        <v>927</v>
      </c>
      <c r="D18359" s="53" t="s">
        <v>27548</v>
      </c>
      <c r="E18359" s="55" t="s">
        <v>27549</v>
      </c>
      <c r="F18359" s="53" t="s">
        <v>1147</v>
      </c>
    </row>
    <row r="18360" spans="1:6" x14ac:dyDescent="0.2">
      <c r="A18360" s="202" t="s">
        <v>29485</v>
      </c>
      <c r="B18360" s="203">
        <v>231.95</v>
      </c>
      <c r="D18360" s="53" t="s">
        <v>27550</v>
      </c>
      <c r="E18360" s="55" t="s">
        <v>27549</v>
      </c>
      <c r="F18360" s="53" t="s">
        <v>1147</v>
      </c>
    </row>
    <row r="18361" spans="1:6" x14ac:dyDescent="0.2">
      <c r="A18361" s="202" t="s">
        <v>29487</v>
      </c>
      <c r="B18361" s="203">
        <v>224.98</v>
      </c>
      <c r="D18361" s="53" t="s">
        <v>27551</v>
      </c>
      <c r="E18361" s="55" t="s">
        <v>27552</v>
      </c>
      <c r="F18361" s="53" t="s">
        <v>1147</v>
      </c>
    </row>
    <row r="18362" spans="1:6" x14ac:dyDescent="0.2">
      <c r="A18362" s="202" t="s">
        <v>29488</v>
      </c>
      <c r="B18362" s="203">
        <v>336.9</v>
      </c>
      <c r="D18362" s="53" t="s">
        <v>27553</v>
      </c>
      <c r="E18362" s="55" t="s">
        <v>27552</v>
      </c>
      <c r="F18362" s="53" t="s">
        <v>1147</v>
      </c>
    </row>
    <row r="18363" spans="1:6" x14ac:dyDescent="0.2">
      <c r="A18363" s="202" t="s">
        <v>29490</v>
      </c>
      <c r="B18363" s="203">
        <v>328.19</v>
      </c>
      <c r="D18363" s="53" t="s">
        <v>27554</v>
      </c>
      <c r="E18363" s="55" t="s">
        <v>27555</v>
      </c>
      <c r="F18363" s="53" t="s">
        <v>1147</v>
      </c>
    </row>
    <row r="18364" spans="1:6" x14ac:dyDescent="0.2">
      <c r="A18364" s="202" t="s">
        <v>29491</v>
      </c>
      <c r="B18364" s="203">
        <v>247.38</v>
      </c>
      <c r="D18364" s="53" t="s">
        <v>27556</v>
      </c>
      <c r="E18364" s="55" t="s">
        <v>27555</v>
      </c>
      <c r="F18364" s="53" t="s">
        <v>1147</v>
      </c>
    </row>
    <row r="18365" spans="1:6" x14ac:dyDescent="0.2">
      <c r="A18365" s="202" t="s">
        <v>29493</v>
      </c>
      <c r="B18365" s="203">
        <v>244.59</v>
      </c>
      <c r="D18365" s="53" t="s">
        <v>27557</v>
      </c>
      <c r="E18365" s="55" t="s">
        <v>27558</v>
      </c>
      <c r="F18365" s="53" t="s">
        <v>1147</v>
      </c>
    </row>
    <row r="18366" spans="1:6" x14ac:dyDescent="0.2">
      <c r="A18366" s="202" t="s">
        <v>29494</v>
      </c>
      <c r="B18366" s="203">
        <v>774.41</v>
      </c>
      <c r="D18366" s="53" t="s">
        <v>27559</v>
      </c>
      <c r="E18366" s="55" t="s">
        <v>27558</v>
      </c>
      <c r="F18366" s="53" t="s">
        <v>1147</v>
      </c>
    </row>
    <row r="18367" spans="1:6" x14ac:dyDescent="0.2">
      <c r="A18367" s="202" t="s">
        <v>29496</v>
      </c>
      <c r="B18367" s="203">
        <v>774.41</v>
      </c>
      <c r="D18367" s="53" t="s">
        <v>27560</v>
      </c>
      <c r="E18367" s="55" t="s">
        <v>27561</v>
      </c>
      <c r="F18367" s="53" t="s">
        <v>1147</v>
      </c>
    </row>
    <row r="18368" spans="1:6" x14ac:dyDescent="0.2">
      <c r="A18368" s="202" t="s">
        <v>29497</v>
      </c>
      <c r="B18368" s="203">
        <v>1854</v>
      </c>
      <c r="D18368" s="53" t="s">
        <v>27562</v>
      </c>
      <c r="E18368" s="55" t="s">
        <v>27561</v>
      </c>
      <c r="F18368" s="53" t="s">
        <v>1147</v>
      </c>
    </row>
    <row r="18369" spans="1:6" x14ac:dyDescent="0.2">
      <c r="A18369" s="202" t="s">
        <v>29499</v>
      </c>
      <c r="B18369" s="203">
        <v>1854</v>
      </c>
      <c r="D18369" s="53" t="s">
        <v>27563</v>
      </c>
      <c r="E18369" s="55" t="s">
        <v>27564</v>
      </c>
      <c r="F18369" s="53" t="s">
        <v>1147</v>
      </c>
    </row>
    <row r="18370" spans="1:6" x14ac:dyDescent="0.2">
      <c r="A18370" s="202" t="s">
        <v>29503</v>
      </c>
      <c r="B18370" s="203">
        <v>537.66</v>
      </c>
      <c r="D18370" s="53" t="s">
        <v>27565</v>
      </c>
      <c r="E18370" s="55" t="s">
        <v>27564</v>
      </c>
      <c r="F18370" s="53" t="s">
        <v>1147</v>
      </c>
    </row>
    <row r="18371" spans="1:6" x14ac:dyDescent="0.2">
      <c r="A18371" s="202" t="s">
        <v>29505</v>
      </c>
      <c r="B18371" s="203">
        <v>537.66</v>
      </c>
      <c r="D18371" s="53" t="s">
        <v>27566</v>
      </c>
      <c r="E18371" s="55" t="s">
        <v>27567</v>
      </c>
      <c r="F18371" s="53" t="s">
        <v>1147</v>
      </c>
    </row>
    <row r="18372" spans="1:6" x14ac:dyDescent="0.2">
      <c r="A18372" s="202" t="s">
        <v>29506</v>
      </c>
      <c r="B18372" s="203">
        <v>678.77</v>
      </c>
      <c r="D18372" s="53" t="s">
        <v>27568</v>
      </c>
      <c r="E18372" s="55" t="s">
        <v>27567</v>
      </c>
      <c r="F18372" s="53" t="s">
        <v>1147</v>
      </c>
    </row>
    <row r="18373" spans="1:6" x14ac:dyDescent="0.2">
      <c r="A18373" s="202" t="s">
        <v>29508</v>
      </c>
      <c r="B18373" s="203">
        <v>678.77</v>
      </c>
      <c r="D18373" s="53" t="s">
        <v>27569</v>
      </c>
      <c r="E18373" s="55" t="s">
        <v>27570</v>
      </c>
      <c r="F18373" s="53" t="s">
        <v>1147</v>
      </c>
    </row>
    <row r="18374" spans="1:6" x14ac:dyDescent="0.2">
      <c r="A18374" s="202" t="s">
        <v>29509</v>
      </c>
      <c r="B18374" s="203">
        <v>121.78</v>
      </c>
      <c r="D18374" s="53" t="s">
        <v>27571</v>
      </c>
      <c r="E18374" s="55" t="s">
        <v>27570</v>
      </c>
      <c r="F18374" s="53" t="s">
        <v>1147</v>
      </c>
    </row>
    <row r="18375" spans="1:6" x14ac:dyDescent="0.2">
      <c r="A18375" s="202" t="s">
        <v>29511</v>
      </c>
      <c r="B18375" s="203">
        <v>121.78</v>
      </c>
      <c r="D18375" s="53" t="s">
        <v>27572</v>
      </c>
      <c r="E18375" s="55" t="s">
        <v>27573</v>
      </c>
      <c r="F18375" s="53" t="s">
        <v>1147</v>
      </c>
    </row>
    <row r="18376" spans="1:6" x14ac:dyDescent="0.2">
      <c r="A18376" s="202" t="s">
        <v>29512</v>
      </c>
      <c r="B18376" s="203">
        <v>83.17</v>
      </c>
      <c r="D18376" s="53" t="s">
        <v>27574</v>
      </c>
      <c r="E18376" s="55" t="s">
        <v>27573</v>
      </c>
      <c r="F18376" s="53" t="s">
        <v>1147</v>
      </c>
    </row>
    <row r="18377" spans="1:6" x14ac:dyDescent="0.2">
      <c r="A18377" s="202" t="s">
        <v>29514</v>
      </c>
      <c r="B18377" s="203">
        <v>83.17</v>
      </c>
      <c r="D18377" s="53" t="s">
        <v>27575</v>
      </c>
      <c r="E18377" s="55" t="s">
        <v>27576</v>
      </c>
      <c r="F18377" s="53" t="s">
        <v>1147</v>
      </c>
    </row>
    <row r="18378" spans="1:6" x14ac:dyDescent="0.2">
      <c r="A18378" s="202" t="s">
        <v>29515</v>
      </c>
      <c r="B18378" s="203">
        <v>2358.6</v>
      </c>
      <c r="D18378" s="53" t="s">
        <v>27577</v>
      </c>
      <c r="E18378" s="55" t="s">
        <v>27576</v>
      </c>
      <c r="F18378" s="53" t="s">
        <v>1147</v>
      </c>
    </row>
    <row r="18379" spans="1:6" x14ac:dyDescent="0.2">
      <c r="A18379" s="202" t="s">
        <v>29517</v>
      </c>
      <c r="B18379" s="203">
        <v>2358.6</v>
      </c>
      <c r="D18379" s="53" t="s">
        <v>27578</v>
      </c>
      <c r="E18379" s="55" t="s">
        <v>27579</v>
      </c>
      <c r="F18379" s="53" t="s">
        <v>1147</v>
      </c>
    </row>
    <row r="18380" spans="1:6" x14ac:dyDescent="0.2">
      <c r="A18380" s="202" t="s">
        <v>29518</v>
      </c>
      <c r="B18380" s="203">
        <v>366.1</v>
      </c>
      <c r="D18380" s="53" t="s">
        <v>27580</v>
      </c>
      <c r="E18380" s="55" t="s">
        <v>27579</v>
      </c>
      <c r="F18380" s="53" t="s">
        <v>1147</v>
      </c>
    </row>
    <row r="18381" spans="1:6" x14ac:dyDescent="0.2">
      <c r="A18381" s="202" t="s">
        <v>29520</v>
      </c>
      <c r="B18381" s="203">
        <v>366.1</v>
      </c>
      <c r="D18381" s="53" t="s">
        <v>27581</v>
      </c>
      <c r="E18381" s="55" t="s">
        <v>27582</v>
      </c>
      <c r="F18381" s="53" t="s">
        <v>1147</v>
      </c>
    </row>
    <row r="18382" spans="1:6" x14ac:dyDescent="0.2">
      <c r="A18382" s="202" t="s">
        <v>29521</v>
      </c>
      <c r="B18382" s="203">
        <v>123.27</v>
      </c>
      <c r="D18382" s="53" t="s">
        <v>27583</v>
      </c>
      <c r="E18382" s="55" t="s">
        <v>27582</v>
      </c>
      <c r="F18382" s="53" t="s">
        <v>1147</v>
      </c>
    </row>
    <row r="18383" spans="1:6" x14ac:dyDescent="0.2">
      <c r="A18383" s="202" t="s">
        <v>29523</v>
      </c>
      <c r="B18383" s="203">
        <v>123.27</v>
      </c>
      <c r="D18383" s="53" t="s">
        <v>27584</v>
      </c>
      <c r="E18383" s="55" t="s">
        <v>27585</v>
      </c>
      <c r="F18383" s="53" t="s">
        <v>1147</v>
      </c>
    </row>
    <row r="18384" spans="1:6" x14ac:dyDescent="0.2">
      <c r="A18384" s="202" t="s">
        <v>29524</v>
      </c>
      <c r="B18384" s="203">
        <v>83.06</v>
      </c>
      <c r="D18384" s="53" t="s">
        <v>27586</v>
      </c>
      <c r="E18384" s="55" t="s">
        <v>27585</v>
      </c>
      <c r="F18384" s="53" t="s">
        <v>1147</v>
      </c>
    </row>
    <row r="18385" spans="1:6" x14ac:dyDescent="0.2">
      <c r="A18385" s="202" t="s">
        <v>29526</v>
      </c>
      <c r="B18385" s="203">
        <v>80.069999999999993</v>
      </c>
      <c r="D18385" s="53" t="s">
        <v>27587</v>
      </c>
      <c r="E18385" s="55" t="s">
        <v>27588</v>
      </c>
      <c r="F18385" s="53" t="s">
        <v>1147</v>
      </c>
    </row>
    <row r="18386" spans="1:6" x14ac:dyDescent="0.2">
      <c r="A18386" s="202" t="s">
        <v>29527</v>
      </c>
      <c r="B18386" s="203">
        <v>80.11</v>
      </c>
      <c r="D18386" s="53" t="s">
        <v>27589</v>
      </c>
      <c r="E18386" s="55" t="s">
        <v>27588</v>
      </c>
      <c r="F18386" s="53" t="s">
        <v>1147</v>
      </c>
    </row>
    <row r="18387" spans="1:6" x14ac:dyDescent="0.2">
      <c r="A18387" s="202" t="s">
        <v>29529</v>
      </c>
      <c r="B18387" s="203">
        <v>77.12</v>
      </c>
      <c r="D18387" s="53" t="s">
        <v>27590</v>
      </c>
      <c r="E18387" s="55" t="s">
        <v>27591</v>
      </c>
      <c r="F18387" s="53" t="s">
        <v>1147</v>
      </c>
    </row>
    <row r="18388" spans="1:6" x14ac:dyDescent="0.2">
      <c r="A18388" s="202" t="s">
        <v>29530</v>
      </c>
      <c r="B18388" s="203">
        <v>62.13</v>
      </c>
      <c r="D18388" s="53" t="s">
        <v>27592</v>
      </c>
      <c r="E18388" s="55" t="s">
        <v>27591</v>
      </c>
      <c r="F18388" s="53" t="s">
        <v>1147</v>
      </c>
    </row>
    <row r="18389" spans="1:6" x14ac:dyDescent="0.2">
      <c r="A18389" s="202" t="s">
        <v>29532</v>
      </c>
      <c r="B18389" s="203">
        <v>59.14</v>
      </c>
      <c r="D18389" s="53" t="s">
        <v>27593</v>
      </c>
      <c r="E18389" s="55" t="s">
        <v>27594</v>
      </c>
      <c r="F18389" s="53" t="s">
        <v>1147</v>
      </c>
    </row>
    <row r="18390" spans="1:6" x14ac:dyDescent="0.2">
      <c r="A18390" s="202" t="s">
        <v>29533</v>
      </c>
      <c r="B18390" s="203">
        <v>230.43</v>
      </c>
      <c r="D18390" s="53" t="s">
        <v>27595</v>
      </c>
      <c r="E18390" s="55" t="s">
        <v>27594</v>
      </c>
      <c r="F18390" s="53" t="s">
        <v>1147</v>
      </c>
    </row>
    <row r="18391" spans="1:6" x14ac:dyDescent="0.2">
      <c r="A18391" s="202" t="s">
        <v>29535</v>
      </c>
      <c r="B18391" s="203">
        <v>227.44</v>
      </c>
      <c r="D18391" s="53" t="s">
        <v>27596</v>
      </c>
      <c r="E18391" s="55" t="s">
        <v>27597</v>
      </c>
      <c r="F18391" s="53" t="s">
        <v>1147</v>
      </c>
    </row>
    <row r="18392" spans="1:6" x14ac:dyDescent="0.2">
      <c r="A18392" s="202" t="s">
        <v>35817</v>
      </c>
      <c r="B18392" s="203">
        <v>4697.09</v>
      </c>
      <c r="D18392" s="53" t="s">
        <v>27598</v>
      </c>
      <c r="E18392" s="55" t="s">
        <v>27597</v>
      </c>
      <c r="F18392" s="53" t="s">
        <v>1147</v>
      </c>
    </row>
    <row r="18393" spans="1:6" x14ac:dyDescent="0.2">
      <c r="A18393" s="202" t="s">
        <v>35818</v>
      </c>
      <c r="B18393" s="203">
        <v>4694.1000000000004</v>
      </c>
      <c r="D18393" s="53" t="s">
        <v>27599</v>
      </c>
      <c r="E18393" s="55" t="s">
        <v>27600</v>
      </c>
      <c r="F18393" s="53" t="s">
        <v>1147</v>
      </c>
    </row>
    <row r="18394" spans="1:6" x14ac:dyDescent="0.2">
      <c r="A18394" s="202" t="s">
        <v>29536</v>
      </c>
      <c r="B18394" s="203">
        <v>88.39</v>
      </c>
      <c r="D18394" s="53" t="s">
        <v>27601</v>
      </c>
      <c r="E18394" s="55" t="s">
        <v>27600</v>
      </c>
      <c r="F18394" s="53" t="s">
        <v>1147</v>
      </c>
    </row>
    <row r="18395" spans="1:6" x14ac:dyDescent="0.2">
      <c r="A18395" s="202" t="s">
        <v>29538</v>
      </c>
      <c r="B18395" s="203">
        <v>85.4</v>
      </c>
      <c r="D18395" s="53" t="s">
        <v>27602</v>
      </c>
      <c r="E18395" s="55" t="s">
        <v>27603</v>
      </c>
      <c r="F18395" s="53" t="s">
        <v>1147</v>
      </c>
    </row>
    <row r="18396" spans="1:6" x14ac:dyDescent="0.2">
      <c r="A18396" s="202" t="s">
        <v>29539</v>
      </c>
      <c r="B18396" s="203">
        <v>110683</v>
      </c>
      <c r="D18396" s="53" t="s">
        <v>27604</v>
      </c>
      <c r="E18396" s="55" t="s">
        <v>27603</v>
      </c>
      <c r="F18396" s="53" t="s">
        <v>1147</v>
      </c>
    </row>
    <row r="18397" spans="1:6" x14ac:dyDescent="0.2">
      <c r="A18397" s="202" t="s">
        <v>29541</v>
      </c>
      <c r="B18397" s="203">
        <v>110683</v>
      </c>
      <c r="D18397" s="53" t="s">
        <v>27605</v>
      </c>
      <c r="E18397" s="55" t="s">
        <v>27606</v>
      </c>
      <c r="F18397" s="53" t="s">
        <v>1147</v>
      </c>
    </row>
    <row r="18398" spans="1:6" x14ac:dyDescent="0.2">
      <c r="A18398" s="202" t="s">
        <v>29542</v>
      </c>
      <c r="B18398" s="203">
        <v>116504</v>
      </c>
      <c r="D18398" s="53" t="s">
        <v>27607</v>
      </c>
      <c r="E18398" s="55" t="s">
        <v>27606</v>
      </c>
      <c r="F18398" s="53" t="s">
        <v>1147</v>
      </c>
    </row>
    <row r="18399" spans="1:6" x14ac:dyDescent="0.2">
      <c r="A18399" s="202" t="s">
        <v>29544</v>
      </c>
      <c r="B18399" s="203">
        <v>116504</v>
      </c>
      <c r="D18399" s="53" t="s">
        <v>27608</v>
      </c>
      <c r="E18399" s="55" t="s">
        <v>27609</v>
      </c>
      <c r="F18399" s="53" t="s">
        <v>1147</v>
      </c>
    </row>
    <row r="18400" spans="1:6" x14ac:dyDescent="0.2">
      <c r="A18400" s="202" t="s">
        <v>29545</v>
      </c>
      <c r="B18400" s="203">
        <v>134153</v>
      </c>
      <c r="D18400" s="53" t="s">
        <v>27610</v>
      </c>
      <c r="E18400" s="55" t="s">
        <v>27609</v>
      </c>
      <c r="F18400" s="53" t="s">
        <v>1147</v>
      </c>
    </row>
    <row r="18401" spans="1:6" x14ac:dyDescent="0.2">
      <c r="A18401" s="202" t="s">
        <v>29547</v>
      </c>
      <c r="B18401" s="203">
        <v>134153</v>
      </c>
      <c r="D18401" s="53" t="s">
        <v>27611</v>
      </c>
      <c r="E18401" s="55" t="s">
        <v>27612</v>
      </c>
      <c r="F18401" s="53" t="s">
        <v>1147</v>
      </c>
    </row>
    <row r="18402" spans="1:6" x14ac:dyDescent="0.2">
      <c r="A18402" s="202" t="s">
        <v>29548</v>
      </c>
      <c r="B18402" s="203">
        <v>37000</v>
      </c>
      <c r="D18402" s="53" t="s">
        <v>27613</v>
      </c>
      <c r="E18402" s="55" t="s">
        <v>27612</v>
      </c>
      <c r="F18402" s="53" t="s">
        <v>1147</v>
      </c>
    </row>
    <row r="18403" spans="1:6" x14ac:dyDescent="0.2">
      <c r="A18403" s="202" t="s">
        <v>29550</v>
      </c>
      <c r="B18403" s="203">
        <v>37000</v>
      </c>
      <c r="D18403" s="53" t="s">
        <v>27614</v>
      </c>
      <c r="E18403" s="55" t="s">
        <v>27615</v>
      </c>
      <c r="F18403" s="53" t="s">
        <v>1147</v>
      </c>
    </row>
    <row r="18404" spans="1:6" x14ac:dyDescent="0.2">
      <c r="A18404" s="202" t="s">
        <v>35819</v>
      </c>
      <c r="B18404" s="203">
        <v>228000</v>
      </c>
      <c r="D18404" s="53" t="s">
        <v>27616</v>
      </c>
      <c r="E18404" s="55" t="s">
        <v>27615</v>
      </c>
      <c r="F18404" s="53" t="s">
        <v>1147</v>
      </c>
    </row>
    <row r="18405" spans="1:6" x14ac:dyDescent="0.2">
      <c r="A18405" s="202" t="s">
        <v>35820</v>
      </c>
      <c r="B18405" s="203">
        <v>228000</v>
      </c>
      <c r="D18405" s="53" t="s">
        <v>27617</v>
      </c>
      <c r="E18405" s="55" t="s">
        <v>27618</v>
      </c>
      <c r="F18405" s="53" t="s">
        <v>1147</v>
      </c>
    </row>
    <row r="18406" spans="1:6" x14ac:dyDescent="0.2">
      <c r="A18406" s="202" t="s">
        <v>29551</v>
      </c>
      <c r="B18406" s="203">
        <v>749.01</v>
      </c>
      <c r="D18406" s="53" t="s">
        <v>27619</v>
      </c>
      <c r="E18406" s="55" t="s">
        <v>27618</v>
      </c>
      <c r="F18406" s="53" t="s">
        <v>1147</v>
      </c>
    </row>
    <row r="18407" spans="1:6" x14ac:dyDescent="0.2">
      <c r="A18407" s="202" t="s">
        <v>29553</v>
      </c>
      <c r="B18407" s="203">
        <v>730.15</v>
      </c>
      <c r="D18407" s="53" t="s">
        <v>27620</v>
      </c>
      <c r="E18407" s="55" t="s">
        <v>27621</v>
      </c>
      <c r="F18407" s="53" t="s">
        <v>1147</v>
      </c>
    </row>
    <row r="18408" spans="1:6" x14ac:dyDescent="0.2">
      <c r="A18408" s="202" t="s">
        <v>29554</v>
      </c>
      <c r="B18408" s="203">
        <v>899.44</v>
      </c>
      <c r="D18408" s="53" t="s">
        <v>27622</v>
      </c>
      <c r="E18408" s="55" t="s">
        <v>27621</v>
      </c>
      <c r="F18408" s="53" t="s">
        <v>1147</v>
      </c>
    </row>
    <row r="18409" spans="1:6" x14ac:dyDescent="0.2">
      <c r="A18409" s="202" t="s">
        <v>29556</v>
      </c>
      <c r="B18409" s="203">
        <v>880.58</v>
      </c>
      <c r="D18409" s="53" t="s">
        <v>27623</v>
      </c>
      <c r="E18409" s="55" t="s">
        <v>27624</v>
      </c>
      <c r="F18409" s="53" t="s">
        <v>1147</v>
      </c>
    </row>
    <row r="18410" spans="1:6" x14ac:dyDescent="0.2">
      <c r="A18410" s="202" t="s">
        <v>29557</v>
      </c>
      <c r="B18410" s="203">
        <v>1124.4100000000001</v>
      </c>
      <c r="D18410" s="53" t="s">
        <v>27625</v>
      </c>
      <c r="E18410" s="55" t="s">
        <v>27624</v>
      </c>
      <c r="F18410" s="53" t="s">
        <v>1147</v>
      </c>
    </row>
    <row r="18411" spans="1:6" x14ac:dyDescent="0.2">
      <c r="A18411" s="202" t="s">
        <v>29559</v>
      </c>
      <c r="B18411" s="203">
        <v>1103.04</v>
      </c>
      <c r="D18411" s="53" t="s">
        <v>27626</v>
      </c>
      <c r="E18411" s="55" t="s">
        <v>27627</v>
      </c>
      <c r="F18411" s="53" t="s">
        <v>1147</v>
      </c>
    </row>
    <row r="18412" spans="1:6" x14ac:dyDescent="0.2">
      <c r="A18412" s="202" t="s">
        <v>29560</v>
      </c>
      <c r="B18412" s="203">
        <v>1227.46</v>
      </c>
      <c r="D18412" s="53" t="s">
        <v>27628</v>
      </c>
      <c r="E18412" s="55" t="s">
        <v>27627</v>
      </c>
      <c r="F18412" s="53" t="s">
        <v>1147</v>
      </c>
    </row>
    <row r="18413" spans="1:6" x14ac:dyDescent="0.2">
      <c r="A18413" s="202" t="s">
        <v>29562</v>
      </c>
      <c r="B18413" s="203">
        <v>1206.0899999999999</v>
      </c>
      <c r="D18413" s="53" t="s">
        <v>27629</v>
      </c>
      <c r="E18413" s="55" t="s">
        <v>27630</v>
      </c>
      <c r="F18413" s="53" t="s">
        <v>1147</v>
      </c>
    </row>
    <row r="18414" spans="1:6" x14ac:dyDescent="0.2">
      <c r="A18414" s="202" t="s">
        <v>29563</v>
      </c>
      <c r="B18414" s="203">
        <v>984.94</v>
      </c>
      <c r="D18414" s="53" t="s">
        <v>27631</v>
      </c>
      <c r="E18414" s="55" t="s">
        <v>27630</v>
      </c>
      <c r="F18414" s="53" t="s">
        <v>1147</v>
      </c>
    </row>
    <row r="18415" spans="1:6" x14ac:dyDescent="0.2">
      <c r="A18415" s="202" t="s">
        <v>29565</v>
      </c>
      <c r="B18415" s="203">
        <v>961.77</v>
      </c>
      <c r="D18415" s="53" t="s">
        <v>27632</v>
      </c>
      <c r="E18415" s="55" t="s">
        <v>27633</v>
      </c>
      <c r="F18415" s="53" t="s">
        <v>1147</v>
      </c>
    </row>
    <row r="18416" spans="1:6" x14ac:dyDescent="0.2">
      <c r="A18416" s="202" t="s">
        <v>29566</v>
      </c>
      <c r="B18416" s="203">
        <v>1293.5</v>
      </c>
      <c r="D18416" s="53" t="s">
        <v>27634</v>
      </c>
      <c r="E18416" s="55" t="s">
        <v>27633</v>
      </c>
      <c r="F18416" s="53" t="s">
        <v>1147</v>
      </c>
    </row>
    <row r="18417" spans="1:6" x14ac:dyDescent="0.2">
      <c r="A18417" s="202" t="s">
        <v>29568</v>
      </c>
      <c r="B18417" s="203">
        <v>1270.33</v>
      </c>
      <c r="D18417" s="53" t="s">
        <v>27635</v>
      </c>
      <c r="E18417" s="55" t="s">
        <v>27636</v>
      </c>
      <c r="F18417" s="53" t="s">
        <v>1147</v>
      </c>
    </row>
    <row r="18418" spans="1:6" x14ac:dyDescent="0.2">
      <c r="A18418" s="202" t="s">
        <v>29569</v>
      </c>
      <c r="B18418" s="203">
        <v>1442.93</v>
      </c>
      <c r="D18418" s="53" t="s">
        <v>27637</v>
      </c>
      <c r="E18418" s="55" t="s">
        <v>27636</v>
      </c>
      <c r="F18418" s="53" t="s">
        <v>1147</v>
      </c>
    </row>
    <row r="18419" spans="1:6" x14ac:dyDescent="0.2">
      <c r="A18419" s="202" t="s">
        <v>29571</v>
      </c>
      <c r="B18419" s="203">
        <v>1418.5</v>
      </c>
      <c r="D18419" s="53" t="s">
        <v>27638</v>
      </c>
      <c r="E18419" s="55" t="s">
        <v>27639</v>
      </c>
      <c r="F18419" s="53" t="s">
        <v>4247</v>
      </c>
    </row>
    <row r="18420" spans="1:6" x14ac:dyDescent="0.2">
      <c r="A18420" s="202" t="s">
        <v>29572</v>
      </c>
      <c r="B18420" s="203">
        <v>1582.93</v>
      </c>
      <c r="D18420" s="53" t="s">
        <v>27640</v>
      </c>
      <c r="E18420" s="55" t="s">
        <v>27639</v>
      </c>
      <c r="F18420" s="53" t="s">
        <v>4247</v>
      </c>
    </row>
    <row r="18421" spans="1:6" x14ac:dyDescent="0.2">
      <c r="A18421" s="202" t="s">
        <v>29574</v>
      </c>
      <c r="B18421" s="203">
        <v>1558.5</v>
      </c>
      <c r="D18421" s="53" t="s">
        <v>27641</v>
      </c>
      <c r="E18421" s="55" t="s">
        <v>27642</v>
      </c>
      <c r="F18421" s="53" t="s">
        <v>4247</v>
      </c>
    </row>
    <row r="18422" spans="1:6" x14ac:dyDescent="0.2">
      <c r="A18422" s="202" t="s">
        <v>29575</v>
      </c>
      <c r="B18422" s="203">
        <v>1645.07</v>
      </c>
      <c r="D18422" s="53" t="s">
        <v>27643</v>
      </c>
      <c r="E18422" s="55" t="s">
        <v>27642</v>
      </c>
      <c r="F18422" s="53" t="s">
        <v>4247</v>
      </c>
    </row>
    <row r="18423" spans="1:6" x14ac:dyDescent="0.2">
      <c r="A18423" s="202" t="s">
        <v>29577</v>
      </c>
      <c r="B18423" s="203">
        <v>1618.65</v>
      </c>
      <c r="D18423" s="53" t="s">
        <v>27644</v>
      </c>
      <c r="E18423" s="55" t="s">
        <v>27645</v>
      </c>
      <c r="F18423" s="53" t="s">
        <v>1147</v>
      </c>
    </row>
    <row r="18424" spans="1:6" x14ac:dyDescent="0.2">
      <c r="A18424" s="202" t="s">
        <v>29578</v>
      </c>
      <c r="B18424" s="203">
        <v>1789.58</v>
      </c>
      <c r="D18424" s="53" t="s">
        <v>27646</v>
      </c>
      <c r="E18424" s="55" t="s">
        <v>27645</v>
      </c>
      <c r="F18424" s="53" t="s">
        <v>1147</v>
      </c>
    </row>
    <row r="18425" spans="1:6" x14ac:dyDescent="0.2">
      <c r="A18425" s="202" t="s">
        <v>29580</v>
      </c>
      <c r="B18425" s="203">
        <v>1763.16</v>
      </c>
      <c r="D18425" s="53" t="s">
        <v>27647</v>
      </c>
      <c r="E18425" s="55" t="s">
        <v>27648</v>
      </c>
      <c r="F18425" s="53" t="s">
        <v>1147</v>
      </c>
    </row>
    <row r="18426" spans="1:6" x14ac:dyDescent="0.2">
      <c r="A18426" s="202" t="s">
        <v>29581</v>
      </c>
      <c r="B18426" s="203">
        <v>1790.55</v>
      </c>
      <c r="D18426" s="53" t="s">
        <v>27649</v>
      </c>
      <c r="E18426" s="55" t="s">
        <v>27648</v>
      </c>
      <c r="F18426" s="53" t="s">
        <v>1147</v>
      </c>
    </row>
    <row r="18427" spans="1:6" x14ac:dyDescent="0.2">
      <c r="A18427" s="202" t="s">
        <v>29583</v>
      </c>
      <c r="B18427" s="203">
        <v>1763.51</v>
      </c>
      <c r="D18427" s="53" t="s">
        <v>27650</v>
      </c>
      <c r="E18427" s="55" t="s">
        <v>27651</v>
      </c>
      <c r="F18427" s="53" t="s">
        <v>1147</v>
      </c>
    </row>
    <row r="18428" spans="1:6" x14ac:dyDescent="0.2">
      <c r="A18428" s="202" t="s">
        <v>29584</v>
      </c>
      <c r="B18428" s="203">
        <v>2449.1999999999998</v>
      </c>
      <c r="D18428" s="53" t="s">
        <v>27652</v>
      </c>
      <c r="E18428" s="55" t="s">
        <v>27651</v>
      </c>
      <c r="F18428" s="53" t="s">
        <v>1147</v>
      </c>
    </row>
    <row r="18429" spans="1:6" x14ac:dyDescent="0.2">
      <c r="A18429" s="202" t="s">
        <v>29586</v>
      </c>
      <c r="B18429" s="203">
        <v>2422.16</v>
      </c>
      <c r="D18429" s="53" t="s">
        <v>27653</v>
      </c>
      <c r="E18429" s="55" t="s">
        <v>27654</v>
      </c>
      <c r="F18429" s="53" t="s">
        <v>1147</v>
      </c>
    </row>
    <row r="18430" spans="1:6" x14ac:dyDescent="0.2">
      <c r="A18430" s="202" t="s">
        <v>29587</v>
      </c>
      <c r="B18430" s="203">
        <v>2560.63</v>
      </c>
      <c r="D18430" s="53" t="s">
        <v>27655</v>
      </c>
      <c r="E18430" s="55" t="s">
        <v>27654</v>
      </c>
      <c r="F18430" s="53" t="s">
        <v>1147</v>
      </c>
    </row>
    <row r="18431" spans="1:6" x14ac:dyDescent="0.2">
      <c r="A18431" s="202" t="s">
        <v>29589</v>
      </c>
      <c r="B18431" s="203">
        <v>2532.33</v>
      </c>
      <c r="D18431" s="53" t="s">
        <v>27656</v>
      </c>
      <c r="E18431" s="55" t="s">
        <v>27657</v>
      </c>
      <c r="F18431" s="53" t="s">
        <v>1147</v>
      </c>
    </row>
    <row r="18432" spans="1:6" x14ac:dyDescent="0.2">
      <c r="A18432" s="202" t="s">
        <v>29590</v>
      </c>
      <c r="B18432" s="203">
        <v>2095.4699999999998</v>
      </c>
      <c r="D18432" s="53" t="s">
        <v>27658</v>
      </c>
      <c r="E18432" s="55" t="s">
        <v>27657</v>
      </c>
      <c r="F18432" s="53" t="s">
        <v>1147</v>
      </c>
    </row>
    <row r="18433" spans="1:6" x14ac:dyDescent="0.2">
      <c r="A18433" s="202" t="s">
        <v>29592</v>
      </c>
      <c r="B18433" s="203">
        <v>2065.8200000000002</v>
      </c>
      <c r="D18433" s="53" t="s">
        <v>27659</v>
      </c>
      <c r="E18433" s="55" t="s">
        <v>27660</v>
      </c>
      <c r="F18433" s="53" t="s">
        <v>1147</v>
      </c>
    </row>
    <row r="18434" spans="1:6" x14ac:dyDescent="0.2">
      <c r="A18434" s="202" t="s">
        <v>29593</v>
      </c>
      <c r="B18434" s="203">
        <v>2260.4699999999998</v>
      </c>
      <c r="D18434" s="53" t="s">
        <v>27661</v>
      </c>
      <c r="E18434" s="55" t="s">
        <v>27660</v>
      </c>
      <c r="F18434" s="53" t="s">
        <v>1147</v>
      </c>
    </row>
    <row r="18435" spans="1:6" x14ac:dyDescent="0.2">
      <c r="A18435" s="202" t="s">
        <v>29595</v>
      </c>
      <c r="B18435" s="203">
        <v>2230.8200000000002</v>
      </c>
      <c r="D18435" s="53" t="s">
        <v>27662</v>
      </c>
      <c r="E18435" s="55" t="s">
        <v>27663</v>
      </c>
      <c r="F18435" s="53" t="s">
        <v>1147</v>
      </c>
    </row>
    <row r="18436" spans="1:6" x14ac:dyDescent="0.2">
      <c r="A18436" s="202" t="s">
        <v>29596</v>
      </c>
      <c r="B18436" s="203">
        <v>2905.95</v>
      </c>
      <c r="D18436" s="53" t="s">
        <v>27664</v>
      </c>
      <c r="E18436" s="55" t="s">
        <v>27663</v>
      </c>
      <c r="F18436" s="53" t="s">
        <v>1147</v>
      </c>
    </row>
    <row r="18437" spans="1:6" x14ac:dyDescent="0.2">
      <c r="A18437" s="202" t="s">
        <v>29598</v>
      </c>
      <c r="B18437" s="203">
        <v>2876.3</v>
      </c>
      <c r="D18437" s="53" t="s">
        <v>27665</v>
      </c>
      <c r="E18437" s="55" t="s">
        <v>27666</v>
      </c>
      <c r="F18437" s="53" t="s">
        <v>1147</v>
      </c>
    </row>
    <row r="18438" spans="1:6" x14ac:dyDescent="0.2">
      <c r="A18438" s="202" t="s">
        <v>29599</v>
      </c>
      <c r="B18438" s="203">
        <v>3404.9</v>
      </c>
      <c r="D18438" s="53" t="s">
        <v>27667</v>
      </c>
      <c r="E18438" s="55" t="s">
        <v>27666</v>
      </c>
      <c r="F18438" s="53" t="s">
        <v>1147</v>
      </c>
    </row>
    <row r="18439" spans="1:6" x14ac:dyDescent="0.2">
      <c r="A18439" s="202" t="s">
        <v>29601</v>
      </c>
      <c r="B18439" s="203">
        <v>3373.99</v>
      </c>
      <c r="D18439" s="53" t="s">
        <v>27668</v>
      </c>
      <c r="E18439" s="55" t="s">
        <v>27669</v>
      </c>
      <c r="F18439" s="53" t="s">
        <v>1147</v>
      </c>
    </row>
    <row r="18440" spans="1:6" x14ac:dyDescent="0.2">
      <c r="A18440" s="202" t="s">
        <v>29602</v>
      </c>
      <c r="B18440" s="203">
        <v>4459.1099999999997</v>
      </c>
      <c r="D18440" s="53" t="s">
        <v>27670</v>
      </c>
      <c r="E18440" s="55" t="s">
        <v>27669</v>
      </c>
      <c r="F18440" s="53" t="s">
        <v>1147</v>
      </c>
    </row>
    <row r="18441" spans="1:6" x14ac:dyDescent="0.2">
      <c r="A18441" s="202" t="s">
        <v>29604</v>
      </c>
      <c r="B18441" s="203">
        <v>4428.37</v>
      </c>
      <c r="D18441" s="53" t="s">
        <v>27671</v>
      </c>
      <c r="E18441" s="55" t="s">
        <v>27672</v>
      </c>
      <c r="F18441" s="53" t="s">
        <v>1147</v>
      </c>
    </row>
    <row r="18442" spans="1:6" x14ac:dyDescent="0.2">
      <c r="A18442" s="202" t="s">
        <v>29608</v>
      </c>
      <c r="B18442" s="203">
        <v>141961.12</v>
      </c>
      <c r="D18442" s="53" t="s">
        <v>27673</v>
      </c>
      <c r="E18442" s="55" t="s">
        <v>27672</v>
      </c>
      <c r="F18442" s="53" t="s">
        <v>1147</v>
      </c>
    </row>
    <row r="18443" spans="1:6" x14ac:dyDescent="0.2">
      <c r="A18443" s="202" t="s">
        <v>29610</v>
      </c>
      <c r="B18443" s="203">
        <v>141751.85999999999</v>
      </c>
      <c r="D18443" s="53" t="s">
        <v>27674</v>
      </c>
      <c r="E18443" s="55" t="s">
        <v>27675</v>
      </c>
      <c r="F18443" s="53" t="s">
        <v>1147</v>
      </c>
    </row>
    <row r="18444" spans="1:6" x14ac:dyDescent="0.2">
      <c r="A18444" s="202" t="s">
        <v>29611</v>
      </c>
      <c r="B18444" s="203">
        <v>162471.51</v>
      </c>
      <c r="D18444" s="53" t="s">
        <v>27676</v>
      </c>
      <c r="E18444" s="55" t="s">
        <v>27675</v>
      </c>
      <c r="F18444" s="53" t="s">
        <v>1147</v>
      </c>
    </row>
    <row r="18445" spans="1:6" x14ac:dyDescent="0.2">
      <c r="A18445" s="202" t="s">
        <v>29613</v>
      </c>
      <c r="B18445" s="203">
        <v>162262.25</v>
      </c>
      <c r="D18445" s="53" t="s">
        <v>27677</v>
      </c>
      <c r="E18445" s="55" t="s">
        <v>27678</v>
      </c>
      <c r="F18445" s="53" t="s">
        <v>1147</v>
      </c>
    </row>
    <row r="18446" spans="1:6" x14ac:dyDescent="0.2">
      <c r="A18446" s="202" t="s">
        <v>29614</v>
      </c>
      <c r="B18446" s="203">
        <v>172694.26</v>
      </c>
      <c r="D18446" s="53" t="s">
        <v>27679</v>
      </c>
      <c r="E18446" s="55" t="s">
        <v>27678</v>
      </c>
      <c r="F18446" s="53" t="s">
        <v>1147</v>
      </c>
    </row>
    <row r="18447" spans="1:6" x14ac:dyDescent="0.2">
      <c r="A18447" s="202" t="s">
        <v>29616</v>
      </c>
      <c r="B18447" s="203">
        <v>172485</v>
      </c>
      <c r="D18447" s="53" t="s">
        <v>27680</v>
      </c>
      <c r="E18447" s="55" t="s">
        <v>27681</v>
      </c>
      <c r="F18447" s="53" t="s">
        <v>1147</v>
      </c>
    </row>
    <row r="18448" spans="1:6" x14ac:dyDescent="0.2">
      <c r="A18448" s="202" t="s">
        <v>29617</v>
      </c>
      <c r="B18448" s="203">
        <v>203553.06</v>
      </c>
      <c r="D18448" s="53" t="s">
        <v>27682</v>
      </c>
      <c r="E18448" s="55" t="s">
        <v>27681</v>
      </c>
      <c r="F18448" s="53" t="s">
        <v>1147</v>
      </c>
    </row>
    <row r="18449" spans="1:6" x14ac:dyDescent="0.2">
      <c r="A18449" s="202" t="s">
        <v>29619</v>
      </c>
      <c r="B18449" s="203">
        <v>203343.8</v>
      </c>
      <c r="D18449" s="53" t="s">
        <v>27683</v>
      </c>
      <c r="E18449" s="55" t="s">
        <v>27684</v>
      </c>
      <c r="F18449" s="53" t="s">
        <v>1147</v>
      </c>
    </row>
    <row r="18450" spans="1:6" x14ac:dyDescent="0.2">
      <c r="A18450" s="202" t="s">
        <v>29620</v>
      </c>
      <c r="B18450" s="203">
        <v>298192.55</v>
      </c>
      <c r="D18450" s="53" t="s">
        <v>27685</v>
      </c>
      <c r="E18450" s="55" t="s">
        <v>27684</v>
      </c>
      <c r="F18450" s="53" t="s">
        <v>1147</v>
      </c>
    </row>
    <row r="18451" spans="1:6" x14ac:dyDescent="0.2">
      <c r="A18451" s="202" t="s">
        <v>29622</v>
      </c>
      <c r="B18451" s="203">
        <v>297983.28999999998</v>
      </c>
      <c r="D18451" s="53" t="s">
        <v>27686</v>
      </c>
      <c r="E18451" s="55" t="s">
        <v>27687</v>
      </c>
      <c r="F18451" s="53" t="s">
        <v>1147</v>
      </c>
    </row>
    <row r="18452" spans="1:6" x14ac:dyDescent="0.2">
      <c r="A18452" s="202" t="s">
        <v>29623</v>
      </c>
      <c r="B18452" s="203">
        <v>409700.35</v>
      </c>
      <c r="D18452" s="53" t="s">
        <v>27688</v>
      </c>
      <c r="E18452" s="55" t="s">
        <v>27687</v>
      </c>
      <c r="F18452" s="53" t="s">
        <v>1147</v>
      </c>
    </row>
    <row r="18453" spans="1:6" x14ac:dyDescent="0.2">
      <c r="A18453" s="202" t="s">
        <v>29625</v>
      </c>
      <c r="B18453" s="203">
        <v>409491.09</v>
      </c>
      <c r="D18453" s="53" t="s">
        <v>27689</v>
      </c>
      <c r="E18453" s="55" t="s">
        <v>27690</v>
      </c>
      <c r="F18453" s="53" t="s">
        <v>1147</v>
      </c>
    </row>
    <row r="18454" spans="1:6" x14ac:dyDescent="0.2">
      <c r="A18454" s="202" t="s">
        <v>29626</v>
      </c>
      <c r="B18454" s="203">
        <v>75068.800000000003</v>
      </c>
      <c r="D18454" s="53" t="s">
        <v>27691</v>
      </c>
      <c r="E18454" s="55" t="s">
        <v>27690</v>
      </c>
      <c r="F18454" s="53" t="s">
        <v>1147</v>
      </c>
    </row>
    <row r="18455" spans="1:6" x14ac:dyDescent="0.2">
      <c r="A18455" s="202" t="s">
        <v>29628</v>
      </c>
      <c r="B18455" s="203">
        <v>74859.539999999994</v>
      </c>
      <c r="D18455" s="53" t="s">
        <v>27692</v>
      </c>
      <c r="E18455" s="55" t="s">
        <v>27693</v>
      </c>
      <c r="F18455" s="53" t="s">
        <v>1147</v>
      </c>
    </row>
    <row r="18456" spans="1:6" x14ac:dyDescent="0.2">
      <c r="A18456" s="202" t="s">
        <v>29629</v>
      </c>
      <c r="B18456" s="203">
        <v>99366.5</v>
      </c>
      <c r="D18456" s="53" t="s">
        <v>27694</v>
      </c>
      <c r="E18456" s="55" t="s">
        <v>27693</v>
      </c>
      <c r="F18456" s="53" t="s">
        <v>1147</v>
      </c>
    </row>
    <row r="18457" spans="1:6" x14ac:dyDescent="0.2">
      <c r="A18457" s="202" t="s">
        <v>29631</v>
      </c>
      <c r="B18457" s="203">
        <v>99157.24</v>
      </c>
      <c r="D18457" s="53" t="s">
        <v>27695</v>
      </c>
      <c r="E18457" s="55" t="s">
        <v>27696</v>
      </c>
      <c r="F18457" s="53" t="s">
        <v>1147</v>
      </c>
    </row>
    <row r="18458" spans="1:6" x14ac:dyDescent="0.2">
      <c r="A18458" s="202" t="s">
        <v>29632</v>
      </c>
      <c r="B18458" s="203">
        <v>100990.3</v>
      </c>
      <c r="D18458" s="53" t="s">
        <v>27697</v>
      </c>
      <c r="E18458" s="55" t="s">
        <v>27696</v>
      </c>
      <c r="F18458" s="53" t="s">
        <v>1147</v>
      </c>
    </row>
    <row r="18459" spans="1:6" x14ac:dyDescent="0.2">
      <c r="A18459" s="202" t="s">
        <v>29634</v>
      </c>
      <c r="B18459" s="203">
        <v>100781.04</v>
      </c>
      <c r="D18459" s="53" t="s">
        <v>27698</v>
      </c>
      <c r="E18459" s="55" t="s">
        <v>27699</v>
      </c>
      <c r="F18459" s="53" t="s">
        <v>1147</v>
      </c>
    </row>
    <row r="18460" spans="1:6" x14ac:dyDescent="0.2">
      <c r="A18460" s="202" t="s">
        <v>29635</v>
      </c>
      <c r="B18460" s="203">
        <v>130990.3</v>
      </c>
      <c r="D18460" s="53" t="s">
        <v>27700</v>
      </c>
      <c r="E18460" s="55" t="s">
        <v>27699</v>
      </c>
      <c r="F18460" s="53" t="s">
        <v>1147</v>
      </c>
    </row>
    <row r="18461" spans="1:6" x14ac:dyDescent="0.2">
      <c r="A18461" s="202" t="s">
        <v>29637</v>
      </c>
      <c r="B18461" s="203">
        <v>130781.04</v>
      </c>
      <c r="D18461" s="53" t="s">
        <v>27701</v>
      </c>
      <c r="E18461" s="55" t="s">
        <v>27702</v>
      </c>
      <c r="F18461" s="53" t="s">
        <v>1147</v>
      </c>
    </row>
    <row r="18462" spans="1:6" x14ac:dyDescent="0.2">
      <c r="A18462" s="202" t="s">
        <v>29638</v>
      </c>
      <c r="B18462" s="203">
        <v>196962.09</v>
      </c>
      <c r="D18462" s="53" t="s">
        <v>27703</v>
      </c>
      <c r="E18462" s="55" t="s">
        <v>27702</v>
      </c>
      <c r="F18462" s="53" t="s">
        <v>1147</v>
      </c>
    </row>
    <row r="18463" spans="1:6" x14ac:dyDescent="0.2">
      <c r="A18463" s="202" t="s">
        <v>29640</v>
      </c>
      <c r="B18463" s="203">
        <v>196752.83</v>
      </c>
      <c r="D18463" s="53" t="s">
        <v>27704</v>
      </c>
      <c r="E18463" s="55" t="s">
        <v>27705</v>
      </c>
      <c r="F18463" s="53" t="s">
        <v>1147</v>
      </c>
    </row>
    <row r="18464" spans="1:6" x14ac:dyDescent="0.2">
      <c r="A18464" s="202" t="s">
        <v>29641</v>
      </c>
      <c r="B18464" s="203">
        <v>586.30999999999995</v>
      </c>
      <c r="D18464" s="53" t="s">
        <v>27706</v>
      </c>
      <c r="E18464" s="55" t="s">
        <v>27705</v>
      </c>
      <c r="F18464" s="53" t="s">
        <v>1147</v>
      </c>
    </row>
    <row r="18465" spans="1:6" x14ac:dyDescent="0.2">
      <c r="A18465" s="202" t="s">
        <v>29643</v>
      </c>
      <c r="B18465" s="203">
        <v>584.82000000000005</v>
      </c>
      <c r="D18465" s="53" t="s">
        <v>27707</v>
      </c>
      <c r="E18465" s="55" t="s">
        <v>27708</v>
      </c>
      <c r="F18465" s="53" t="s">
        <v>1147</v>
      </c>
    </row>
    <row r="18466" spans="1:6" x14ac:dyDescent="0.2">
      <c r="A18466" s="202" t="s">
        <v>29644</v>
      </c>
      <c r="B18466" s="203">
        <v>219.64</v>
      </c>
      <c r="D18466" s="53" t="s">
        <v>27709</v>
      </c>
      <c r="E18466" s="55" t="s">
        <v>27708</v>
      </c>
      <c r="F18466" s="53" t="s">
        <v>1147</v>
      </c>
    </row>
    <row r="18467" spans="1:6" x14ac:dyDescent="0.2">
      <c r="A18467" s="202" t="s">
        <v>29646</v>
      </c>
      <c r="B18467" s="203">
        <v>216.65</v>
      </c>
      <c r="D18467" s="53" t="s">
        <v>27710</v>
      </c>
      <c r="E18467" s="55" t="s">
        <v>27711</v>
      </c>
      <c r="F18467" s="53" t="s">
        <v>1147</v>
      </c>
    </row>
    <row r="18468" spans="1:6" x14ac:dyDescent="0.2">
      <c r="A18468" s="202" t="s">
        <v>29647</v>
      </c>
      <c r="B18468" s="203">
        <v>566.30999999999995</v>
      </c>
      <c r="D18468" s="53" t="s">
        <v>27712</v>
      </c>
      <c r="E18468" s="55" t="s">
        <v>27711</v>
      </c>
      <c r="F18468" s="53" t="s">
        <v>1147</v>
      </c>
    </row>
    <row r="18469" spans="1:6" x14ac:dyDescent="0.2">
      <c r="A18469" s="202" t="s">
        <v>29649</v>
      </c>
      <c r="B18469" s="203">
        <v>563.32000000000005</v>
      </c>
      <c r="D18469" s="53" t="s">
        <v>27713</v>
      </c>
      <c r="E18469" s="55" t="s">
        <v>27714</v>
      </c>
      <c r="F18469" s="53" t="s">
        <v>1147</v>
      </c>
    </row>
    <row r="18470" spans="1:6" x14ac:dyDescent="0.2">
      <c r="A18470" s="202" t="s">
        <v>29653</v>
      </c>
      <c r="B18470" s="203">
        <v>186.13</v>
      </c>
      <c r="D18470" s="53" t="s">
        <v>27715</v>
      </c>
      <c r="E18470" s="55" t="s">
        <v>27714</v>
      </c>
      <c r="F18470" s="53" t="s">
        <v>1147</v>
      </c>
    </row>
    <row r="18471" spans="1:6" x14ac:dyDescent="0.2">
      <c r="A18471" s="202" t="s">
        <v>29655</v>
      </c>
      <c r="B18471" s="203">
        <v>183.14</v>
      </c>
      <c r="D18471" s="53" t="s">
        <v>27716</v>
      </c>
      <c r="E18471" s="55" t="s">
        <v>27717</v>
      </c>
      <c r="F18471" s="53" t="s">
        <v>201</v>
      </c>
    </row>
    <row r="18472" spans="1:6" x14ac:dyDescent="0.2">
      <c r="A18472" s="202" t="s">
        <v>29656</v>
      </c>
      <c r="B18472" s="203">
        <v>2803.47</v>
      </c>
      <c r="D18472" s="53" t="s">
        <v>27718</v>
      </c>
      <c r="E18472" s="55" t="s">
        <v>27717</v>
      </c>
      <c r="F18472" s="53" t="s">
        <v>201</v>
      </c>
    </row>
    <row r="18473" spans="1:6" x14ac:dyDescent="0.2">
      <c r="A18473" s="202" t="s">
        <v>29658</v>
      </c>
      <c r="B18473" s="203">
        <v>2800.48</v>
      </c>
      <c r="D18473" s="53" t="s">
        <v>27719</v>
      </c>
      <c r="E18473" s="55" t="s">
        <v>27720</v>
      </c>
      <c r="F18473" s="53" t="s">
        <v>201</v>
      </c>
    </row>
    <row r="18474" spans="1:6" x14ac:dyDescent="0.2">
      <c r="A18474" s="202" t="s">
        <v>29665</v>
      </c>
      <c r="B18474" s="203">
        <v>2557.41</v>
      </c>
      <c r="D18474" s="53" t="s">
        <v>27721</v>
      </c>
      <c r="E18474" s="55" t="s">
        <v>27720</v>
      </c>
      <c r="F18474" s="53" t="s">
        <v>201</v>
      </c>
    </row>
    <row r="18475" spans="1:6" x14ac:dyDescent="0.2">
      <c r="A18475" s="202" t="s">
        <v>29667</v>
      </c>
      <c r="B18475" s="203">
        <v>2491.08</v>
      </c>
      <c r="D18475" s="53" t="s">
        <v>27722</v>
      </c>
      <c r="E18475" s="55" t="s">
        <v>27723</v>
      </c>
      <c r="F18475" s="53" t="s">
        <v>201</v>
      </c>
    </row>
    <row r="18476" spans="1:6" x14ac:dyDescent="0.2">
      <c r="A18476" s="202" t="s">
        <v>29668</v>
      </c>
      <c r="B18476" s="203">
        <v>3072.41</v>
      </c>
      <c r="D18476" s="53" t="s">
        <v>27724</v>
      </c>
      <c r="E18476" s="55" t="s">
        <v>27723</v>
      </c>
      <c r="F18476" s="53" t="s">
        <v>201</v>
      </c>
    </row>
    <row r="18477" spans="1:6" x14ac:dyDescent="0.2">
      <c r="A18477" s="202" t="s">
        <v>29670</v>
      </c>
      <c r="B18477" s="203">
        <v>3006.08</v>
      </c>
      <c r="D18477" s="53" t="s">
        <v>27725</v>
      </c>
      <c r="E18477" s="55" t="s">
        <v>27726</v>
      </c>
      <c r="F18477" s="53" t="s">
        <v>201</v>
      </c>
    </row>
    <row r="18478" spans="1:6" x14ac:dyDescent="0.2">
      <c r="A18478" s="202" t="s">
        <v>29671</v>
      </c>
      <c r="B18478" s="203">
        <v>36417.15</v>
      </c>
      <c r="D18478" s="53" t="s">
        <v>27727</v>
      </c>
      <c r="E18478" s="55" t="s">
        <v>27726</v>
      </c>
      <c r="F18478" s="53" t="s">
        <v>201</v>
      </c>
    </row>
    <row r="18479" spans="1:6" x14ac:dyDescent="0.2">
      <c r="A18479" s="202" t="s">
        <v>29673</v>
      </c>
      <c r="B18479" s="203">
        <v>36414.15</v>
      </c>
      <c r="D18479" s="53" t="s">
        <v>27728</v>
      </c>
      <c r="E18479" s="55" t="s">
        <v>27729</v>
      </c>
      <c r="F18479" s="53" t="s">
        <v>201</v>
      </c>
    </row>
    <row r="18480" spans="1:6" x14ac:dyDescent="0.2">
      <c r="A18480" s="202" t="s">
        <v>29674</v>
      </c>
      <c r="B18480" s="203">
        <v>40409.78</v>
      </c>
      <c r="D18480" s="53" t="s">
        <v>27730</v>
      </c>
      <c r="E18480" s="55" t="s">
        <v>27729</v>
      </c>
      <c r="F18480" s="53" t="s">
        <v>201</v>
      </c>
    </row>
    <row r="18481" spans="1:6" x14ac:dyDescent="0.2">
      <c r="A18481" s="202" t="s">
        <v>29676</v>
      </c>
      <c r="B18481" s="203">
        <v>40406.78</v>
      </c>
      <c r="D18481" s="53" t="s">
        <v>27731</v>
      </c>
      <c r="E18481" s="55" t="s">
        <v>27732</v>
      </c>
      <c r="F18481" s="53" t="s">
        <v>1147</v>
      </c>
    </row>
    <row r="18482" spans="1:6" x14ac:dyDescent="0.2">
      <c r="A18482" s="202" t="s">
        <v>29677</v>
      </c>
      <c r="B18482" s="203">
        <v>45242.39</v>
      </c>
      <c r="D18482" s="53" t="s">
        <v>27733</v>
      </c>
      <c r="E18482" s="55" t="s">
        <v>27732</v>
      </c>
      <c r="F18482" s="53" t="s">
        <v>1147</v>
      </c>
    </row>
    <row r="18483" spans="1:6" x14ac:dyDescent="0.2">
      <c r="A18483" s="202" t="s">
        <v>29679</v>
      </c>
      <c r="B18483" s="203">
        <v>45239.4</v>
      </c>
      <c r="D18483" s="53" t="s">
        <v>27734</v>
      </c>
      <c r="E18483" s="55" t="s">
        <v>27735</v>
      </c>
      <c r="F18483" s="53" t="s">
        <v>1147</v>
      </c>
    </row>
    <row r="18484" spans="1:6" x14ac:dyDescent="0.2">
      <c r="A18484" s="202" t="s">
        <v>29680</v>
      </c>
      <c r="B18484" s="203">
        <v>54772.66</v>
      </c>
      <c r="D18484" s="53" t="s">
        <v>27736</v>
      </c>
      <c r="E18484" s="55" t="s">
        <v>27735</v>
      </c>
      <c r="F18484" s="53" t="s">
        <v>1147</v>
      </c>
    </row>
    <row r="18485" spans="1:6" x14ac:dyDescent="0.2">
      <c r="A18485" s="202" t="s">
        <v>29682</v>
      </c>
      <c r="B18485" s="203">
        <v>54769.67</v>
      </c>
      <c r="D18485" s="53" t="s">
        <v>27737</v>
      </c>
      <c r="E18485" s="55" t="s">
        <v>27738</v>
      </c>
      <c r="F18485" s="53" t="s">
        <v>1147</v>
      </c>
    </row>
    <row r="18486" spans="1:6" x14ac:dyDescent="0.2">
      <c r="A18486" s="202" t="s">
        <v>29683</v>
      </c>
      <c r="B18486" s="203">
        <v>71023.89</v>
      </c>
      <c r="D18486" s="53" t="s">
        <v>27739</v>
      </c>
      <c r="E18486" s="55" t="s">
        <v>27738</v>
      </c>
      <c r="F18486" s="53" t="s">
        <v>1147</v>
      </c>
    </row>
    <row r="18487" spans="1:6" x14ac:dyDescent="0.2">
      <c r="A18487" s="202" t="s">
        <v>29685</v>
      </c>
      <c r="B18487" s="203">
        <v>71020.899999999994</v>
      </c>
      <c r="D18487" s="53" t="s">
        <v>27740</v>
      </c>
      <c r="E18487" s="55" t="s">
        <v>27741</v>
      </c>
      <c r="F18487" s="53" t="s">
        <v>1147</v>
      </c>
    </row>
    <row r="18488" spans="1:6" x14ac:dyDescent="0.2">
      <c r="A18488" s="202" t="s">
        <v>29686</v>
      </c>
      <c r="B18488" s="203">
        <v>82185.55</v>
      </c>
      <c r="D18488" s="53" t="s">
        <v>27742</v>
      </c>
      <c r="E18488" s="55" t="s">
        <v>27741</v>
      </c>
      <c r="F18488" s="53" t="s">
        <v>1147</v>
      </c>
    </row>
    <row r="18489" spans="1:6" x14ac:dyDescent="0.2">
      <c r="A18489" s="202" t="s">
        <v>29688</v>
      </c>
      <c r="B18489" s="203">
        <v>82182.55</v>
      </c>
      <c r="D18489" s="53" t="s">
        <v>27743</v>
      </c>
      <c r="E18489" s="55" t="s">
        <v>27744</v>
      </c>
      <c r="F18489" s="53" t="s">
        <v>1147</v>
      </c>
    </row>
    <row r="18490" spans="1:6" x14ac:dyDescent="0.2">
      <c r="A18490" s="202" t="s">
        <v>29689</v>
      </c>
      <c r="B18490" s="203">
        <v>107719.8</v>
      </c>
      <c r="D18490" s="53" t="s">
        <v>27745</v>
      </c>
      <c r="E18490" s="55" t="s">
        <v>27744</v>
      </c>
      <c r="F18490" s="53" t="s">
        <v>1147</v>
      </c>
    </row>
    <row r="18491" spans="1:6" x14ac:dyDescent="0.2">
      <c r="A18491" s="202" t="s">
        <v>29691</v>
      </c>
      <c r="B18491" s="203">
        <v>107716.8</v>
      </c>
      <c r="D18491" s="53" t="s">
        <v>27746</v>
      </c>
      <c r="E18491" s="55" t="s">
        <v>27747</v>
      </c>
      <c r="F18491" s="53" t="s">
        <v>1147</v>
      </c>
    </row>
    <row r="18492" spans="1:6" x14ac:dyDescent="0.2">
      <c r="A18492" s="202" t="s">
        <v>29692</v>
      </c>
      <c r="B18492" s="203">
        <v>144417.85999999999</v>
      </c>
      <c r="D18492" s="53" t="s">
        <v>27748</v>
      </c>
      <c r="E18492" s="55" t="s">
        <v>27747</v>
      </c>
      <c r="F18492" s="53" t="s">
        <v>1147</v>
      </c>
    </row>
    <row r="18493" spans="1:6" x14ac:dyDescent="0.2">
      <c r="A18493" s="202" t="s">
        <v>29694</v>
      </c>
      <c r="B18493" s="203">
        <v>144414.87</v>
      </c>
      <c r="D18493" s="53" t="s">
        <v>27749</v>
      </c>
      <c r="E18493" s="55" t="s">
        <v>27750</v>
      </c>
      <c r="F18493" s="53" t="s">
        <v>1147</v>
      </c>
    </row>
    <row r="18494" spans="1:6" x14ac:dyDescent="0.2">
      <c r="A18494" s="202" t="s">
        <v>29695</v>
      </c>
      <c r="B18494" s="203">
        <v>196641.62</v>
      </c>
      <c r="D18494" s="53" t="s">
        <v>27751</v>
      </c>
      <c r="E18494" s="55" t="s">
        <v>27750</v>
      </c>
      <c r="F18494" s="53" t="s">
        <v>1147</v>
      </c>
    </row>
    <row r="18495" spans="1:6" x14ac:dyDescent="0.2">
      <c r="A18495" s="202" t="s">
        <v>29697</v>
      </c>
      <c r="B18495" s="203">
        <v>196638.62</v>
      </c>
      <c r="D18495" s="53" t="s">
        <v>27752</v>
      </c>
      <c r="E18495" s="55" t="s">
        <v>27753</v>
      </c>
      <c r="F18495" s="53" t="s">
        <v>1147</v>
      </c>
    </row>
    <row r="18496" spans="1:6" x14ac:dyDescent="0.2">
      <c r="A18496" s="202" t="s">
        <v>29698</v>
      </c>
      <c r="B18496" s="203">
        <v>40167.93</v>
      </c>
      <c r="D18496" s="53" t="s">
        <v>27754</v>
      </c>
      <c r="E18496" s="55" t="s">
        <v>27753</v>
      </c>
      <c r="F18496" s="53" t="s">
        <v>1147</v>
      </c>
    </row>
    <row r="18497" spans="1:6" x14ac:dyDescent="0.2">
      <c r="A18497" s="202" t="s">
        <v>29700</v>
      </c>
      <c r="B18497" s="203">
        <v>40164.94</v>
      </c>
      <c r="D18497" s="53" t="s">
        <v>27755</v>
      </c>
      <c r="E18497" s="55" t="s">
        <v>27756</v>
      </c>
      <c r="F18497" s="53" t="s">
        <v>1147</v>
      </c>
    </row>
    <row r="18498" spans="1:6" x14ac:dyDescent="0.2">
      <c r="A18498" s="202" t="s">
        <v>29701</v>
      </c>
      <c r="B18498" s="203">
        <v>59157.21</v>
      </c>
      <c r="D18498" s="53" t="s">
        <v>27757</v>
      </c>
      <c r="E18498" s="55" t="s">
        <v>27756</v>
      </c>
      <c r="F18498" s="53" t="s">
        <v>1147</v>
      </c>
    </row>
    <row r="18499" spans="1:6" x14ac:dyDescent="0.2">
      <c r="A18499" s="202" t="s">
        <v>29703</v>
      </c>
      <c r="B18499" s="203">
        <v>59154.22</v>
      </c>
      <c r="D18499" s="53" t="s">
        <v>27758</v>
      </c>
      <c r="E18499" s="55" t="s">
        <v>27759</v>
      </c>
      <c r="F18499" s="53" t="s">
        <v>1147</v>
      </c>
    </row>
    <row r="18500" spans="1:6" x14ac:dyDescent="0.2">
      <c r="A18500" s="202" t="s">
        <v>29704</v>
      </c>
      <c r="B18500" s="203">
        <v>65747.53</v>
      </c>
      <c r="D18500" s="53" t="s">
        <v>27760</v>
      </c>
      <c r="E18500" s="55" t="s">
        <v>27759</v>
      </c>
      <c r="F18500" s="53" t="s">
        <v>1147</v>
      </c>
    </row>
    <row r="18501" spans="1:6" x14ac:dyDescent="0.2">
      <c r="A18501" s="202" t="s">
        <v>29706</v>
      </c>
      <c r="B18501" s="203">
        <v>65744.539999999994</v>
      </c>
      <c r="D18501" s="53" t="s">
        <v>27761</v>
      </c>
      <c r="E18501" s="55" t="s">
        <v>27762</v>
      </c>
      <c r="F18501" s="53" t="s">
        <v>1147</v>
      </c>
    </row>
    <row r="18502" spans="1:6" x14ac:dyDescent="0.2">
      <c r="A18502" s="202" t="s">
        <v>29707</v>
      </c>
      <c r="B18502" s="203">
        <v>76848.73</v>
      </c>
      <c r="D18502" s="53" t="s">
        <v>27763</v>
      </c>
      <c r="E18502" s="55" t="s">
        <v>27762</v>
      </c>
      <c r="F18502" s="53" t="s">
        <v>1147</v>
      </c>
    </row>
    <row r="18503" spans="1:6" x14ac:dyDescent="0.2">
      <c r="A18503" s="202" t="s">
        <v>29709</v>
      </c>
      <c r="B18503" s="203">
        <v>76845.73</v>
      </c>
      <c r="D18503" s="53" t="s">
        <v>27764</v>
      </c>
      <c r="E18503" s="55" t="s">
        <v>27765</v>
      </c>
      <c r="F18503" s="53" t="s">
        <v>1147</v>
      </c>
    </row>
    <row r="18504" spans="1:6" x14ac:dyDescent="0.2">
      <c r="A18504" s="202" t="s">
        <v>29710</v>
      </c>
      <c r="B18504" s="203">
        <v>93757.47</v>
      </c>
      <c r="D18504" s="53" t="s">
        <v>27766</v>
      </c>
      <c r="E18504" s="55" t="s">
        <v>27765</v>
      </c>
      <c r="F18504" s="53" t="s">
        <v>1147</v>
      </c>
    </row>
    <row r="18505" spans="1:6" x14ac:dyDescent="0.2">
      <c r="A18505" s="202" t="s">
        <v>29712</v>
      </c>
      <c r="B18505" s="203">
        <v>93754.48</v>
      </c>
      <c r="D18505" s="53" t="s">
        <v>27767</v>
      </c>
      <c r="E18505" s="55" t="s">
        <v>27768</v>
      </c>
      <c r="F18505" s="53" t="s">
        <v>1147</v>
      </c>
    </row>
    <row r="18506" spans="1:6" x14ac:dyDescent="0.2">
      <c r="A18506" s="202" t="s">
        <v>29713</v>
      </c>
      <c r="B18506" s="203">
        <v>135704.91</v>
      </c>
      <c r="D18506" s="53" t="s">
        <v>27769</v>
      </c>
      <c r="E18506" s="55" t="s">
        <v>27768</v>
      </c>
      <c r="F18506" s="53" t="s">
        <v>1147</v>
      </c>
    </row>
    <row r="18507" spans="1:6" x14ac:dyDescent="0.2">
      <c r="A18507" s="202" t="s">
        <v>29715</v>
      </c>
      <c r="B18507" s="203">
        <v>135701.91</v>
      </c>
      <c r="D18507" s="53" t="s">
        <v>27770</v>
      </c>
      <c r="E18507" s="55" t="s">
        <v>27771</v>
      </c>
      <c r="F18507" s="53" t="s">
        <v>1147</v>
      </c>
    </row>
    <row r="18508" spans="1:6" x14ac:dyDescent="0.2">
      <c r="A18508" s="202" t="s">
        <v>29716</v>
      </c>
      <c r="B18508" s="203">
        <v>185780.11</v>
      </c>
      <c r="D18508" s="53" t="s">
        <v>27772</v>
      </c>
      <c r="E18508" s="55" t="s">
        <v>27771</v>
      </c>
      <c r="F18508" s="53" t="s">
        <v>1147</v>
      </c>
    </row>
    <row r="18509" spans="1:6" x14ac:dyDescent="0.2">
      <c r="A18509" s="202" t="s">
        <v>29718</v>
      </c>
      <c r="B18509" s="203">
        <v>185777.12</v>
      </c>
      <c r="D18509" s="53" t="s">
        <v>27773</v>
      </c>
      <c r="E18509" s="55" t="s">
        <v>27774</v>
      </c>
      <c r="F18509" s="53" t="s">
        <v>1147</v>
      </c>
    </row>
    <row r="18510" spans="1:6" x14ac:dyDescent="0.2">
      <c r="A18510" s="202" t="s">
        <v>29719</v>
      </c>
      <c r="B18510" s="203">
        <v>248199.67999999999</v>
      </c>
      <c r="D18510" s="53" t="s">
        <v>27775</v>
      </c>
      <c r="E18510" s="55" t="s">
        <v>27774</v>
      </c>
      <c r="F18510" s="53" t="s">
        <v>1147</v>
      </c>
    </row>
    <row r="18511" spans="1:6" x14ac:dyDescent="0.2">
      <c r="A18511" s="202" t="s">
        <v>29721</v>
      </c>
      <c r="B18511" s="203">
        <v>248196.68</v>
      </c>
      <c r="D18511" s="53" t="s">
        <v>27776</v>
      </c>
      <c r="E18511" s="55" t="s">
        <v>27777</v>
      </c>
      <c r="F18511" s="53" t="s">
        <v>1147</v>
      </c>
    </row>
    <row r="18512" spans="1:6" x14ac:dyDescent="0.2">
      <c r="A18512" s="202" t="s">
        <v>29722</v>
      </c>
      <c r="B18512" s="203">
        <v>46999.02</v>
      </c>
      <c r="D18512" s="53" t="s">
        <v>27778</v>
      </c>
      <c r="E18512" s="55" t="s">
        <v>27777</v>
      </c>
      <c r="F18512" s="53" t="s">
        <v>1147</v>
      </c>
    </row>
    <row r="18513" spans="1:6" x14ac:dyDescent="0.2">
      <c r="A18513" s="202" t="s">
        <v>29724</v>
      </c>
      <c r="B18513" s="203">
        <v>46996.02</v>
      </c>
      <c r="D18513" s="53" t="s">
        <v>27779</v>
      </c>
      <c r="E18513" s="55" t="s">
        <v>27780</v>
      </c>
      <c r="F18513" s="53" t="s">
        <v>1147</v>
      </c>
    </row>
    <row r="18514" spans="1:6" x14ac:dyDescent="0.2">
      <c r="A18514" s="202" t="s">
        <v>29725</v>
      </c>
      <c r="B18514" s="203">
        <v>682.5</v>
      </c>
      <c r="D18514" s="53" t="s">
        <v>27781</v>
      </c>
      <c r="E18514" s="55" t="s">
        <v>27780</v>
      </c>
      <c r="F18514" s="53" t="s">
        <v>1147</v>
      </c>
    </row>
    <row r="18515" spans="1:6" x14ac:dyDescent="0.2">
      <c r="A18515" s="202" t="s">
        <v>29727</v>
      </c>
      <c r="B18515" s="203">
        <v>682.5</v>
      </c>
      <c r="D18515" s="53" t="s">
        <v>27782</v>
      </c>
      <c r="E18515" s="55" t="s">
        <v>27783</v>
      </c>
      <c r="F18515" s="53" t="s">
        <v>1147</v>
      </c>
    </row>
    <row r="18516" spans="1:6" x14ac:dyDescent="0.2">
      <c r="A18516" s="202" t="s">
        <v>29728</v>
      </c>
      <c r="B18516" s="203">
        <v>682.5</v>
      </c>
      <c r="D18516" s="53" t="s">
        <v>27784</v>
      </c>
      <c r="E18516" s="55" t="s">
        <v>27783</v>
      </c>
      <c r="F18516" s="53" t="s">
        <v>1147</v>
      </c>
    </row>
    <row r="18517" spans="1:6" x14ac:dyDescent="0.2">
      <c r="A18517" s="202" t="s">
        <v>29730</v>
      </c>
      <c r="B18517" s="203">
        <v>682.5</v>
      </c>
      <c r="D18517" s="53" t="s">
        <v>27785</v>
      </c>
      <c r="E18517" s="55" t="s">
        <v>27786</v>
      </c>
      <c r="F18517" s="53" t="s">
        <v>1147</v>
      </c>
    </row>
    <row r="18518" spans="1:6" x14ac:dyDescent="0.2">
      <c r="A18518" s="202" t="s">
        <v>29731</v>
      </c>
      <c r="B18518" s="203">
        <v>606.69000000000005</v>
      </c>
      <c r="D18518" s="53" t="s">
        <v>27787</v>
      </c>
      <c r="E18518" s="55" t="s">
        <v>27786</v>
      </c>
      <c r="F18518" s="53" t="s">
        <v>1147</v>
      </c>
    </row>
    <row r="18519" spans="1:6" x14ac:dyDescent="0.2">
      <c r="A18519" s="202" t="s">
        <v>29733</v>
      </c>
      <c r="B18519" s="203">
        <v>606.69000000000005</v>
      </c>
      <c r="D18519" s="53" t="s">
        <v>27788</v>
      </c>
      <c r="E18519" s="55" t="s">
        <v>27789</v>
      </c>
      <c r="F18519" s="53" t="s">
        <v>1147</v>
      </c>
    </row>
    <row r="18520" spans="1:6" x14ac:dyDescent="0.2">
      <c r="A18520" s="202" t="s">
        <v>29734</v>
      </c>
      <c r="B18520" s="203">
        <v>606.69000000000005</v>
      </c>
      <c r="D18520" s="53" t="s">
        <v>27790</v>
      </c>
      <c r="E18520" s="55" t="s">
        <v>27789</v>
      </c>
      <c r="F18520" s="53" t="s">
        <v>1147</v>
      </c>
    </row>
    <row r="18521" spans="1:6" x14ac:dyDescent="0.2">
      <c r="A18521" s="202" t="s">
        <v>29736</v>
      </c>
      <c r="B18521" s="203">
        <v>606.69000000000005</v>
      </c>
      <c r="D18521" s="53" t="s">
        <v>27791</v>
      </c>
      <c r="E18521" s="55" t="s">
        <v>27792</v>
      </c>
      <c r="F18521" s="53" t="s">
        <v>1147</v>
      </c>
    </row>
    <row r="18522" spans="1:6" x14ac:dyDescent="0.2">
      <c r="A18522" s="202" t="s">
        <v>29737</v>
      </c>
      <c r="B18522" s="203">
        <v>606.69000000000005</v>
      </c>
      <c r="D18522" s="53" t="s">
        <v>27793</v>
      </c>
      <c r="E18522" s="55" t="s">
        <v>27792</v>
      </c>
      <c r="F18522" s="53" t="s">
        <v>1147</v>
      </c>
    </row>
    <row r="18523" spans="1:6" x14ac:dyDescent="0.2">
      <c r="A18523" s="202" t="s">
        <v>29739</v>
      </c>
      <c r="B18523" s="203">
        <v>606.69000000000005</v>
      </c>
      <c r="D18523" s="53" t="s">
        <v>27794</v>
      </c>
      <c r="E18523" s="55" t="s">
        <v>27795</v>
      </c>
      <c r="F18523" s="53" t="s">
        <v>1147</v>
      </c>
    </row>
    <row r="18524" spans="1:6" x14ac:dyDescent="0.2">
      <c r="A18524" s="202" t="s">
        <v>29740</v>
      </c>
      <c r="B18524" s="203">
        <v>606.69000000000005</v>
      </c>
      <c r="D18524" s="53" t="s">
        <v>27796</v>
      </c>
      <c r="E18524" s="55" t="s">
        <v>27795</v>
      </c>
      <c r="F18524" s="53" t="s">
        <v>1147</v>
      </c>
    </row>
    <row r="18525" spans="1:6" x14ac:dyDescent="0.2">
      <c r="A18525" s="202" t="s">
        <v>29742</v>
      </c>
      <c r="B18525" s="203">
        <v>606.69000000000005</v>
      </c>
      <c r="D18525" s="53" t="s">
        <v>27797</v>
      </c>
      <c r="E18525" s="55" t="s">
        <v>27798</v>
      </c>
      <c r="F18525" s="53" t="s">
        <v>1147</v>
      </c>
    </row>
    <row r="18526" spans="1:6" x14ac:dyDescent="0.2">
      <c r="A18526" s="202" t="s">
        <v>29743</v>
      </c>
      <c r="B18526" s="203">
        <v>606.69000000000005</v>
      </c>
      <c r="D18526" s="53" t="s">
        <v>27799</v>
      </c>
      <c r="E18526" s="55" t="s">
        <v>27798</v>
      </c>
      <c r="F18526" s="53" t="s">
        <v>1147</v>
      </c>
    </row>
    <row r="18527" spans="1:6" x14ac:dyDescent="0.2">
      <c r="A18527" s="202" t="s">
        <v>29745</v>
      </c>
      <c r="B18527" s="203">
        <v>606.69000000000005</v>
      </c>
      <c r="D18527" s="53" t="s">
        <v>27800</v>
      </c>
      <c r="E18527" s="55" t="s">
        <v>27801</v>
      </c>
      <c r="F18527" s="53" t="s">
        <v>1147</v>
      </c>
    </row>
    <row r="18528" spans="1:6" x14ac:dyDescent="0.2">
      <c r="A18528" s="202" t="s">
        <v>29746</v>
      </c>
      <c r="B18528" s="203">
        <v>606.69000000000005</v>
      </c>
      <c r="D18528" s="53" t="s">
        <v>27802</v>
      </c>
      <c r="E18528" s="55" t="s">
        <v>27801</v>
      </c>
      <c r="F18528" s="53" t="s">
        <v>1147</v>
      </c>
    </row>
    <row r="18529" spans="1:6" x14ac:dyDescent="0.2">
      <c r="A18529" s="202" t="s">
        <v>29748</v>
      </c>
      <c r="B18529" s="203">
        <v>606.69000000000005</v>
      </c>
      <c r="D18529" s="53" t="s">
        <v>27803</v>
      </c>
      <c r="E18529" s="55" t="s">
        <v>27804</v>
      </c>
      <c r="F18529" s="53" t="s">
        <v>1147</v>
      </c>
    </row>
    <row r="18530" spans="1:6" x14ac:dyDescent="0.2">
      <c r="A18530" s="202" t="s">
        <v>29749</v>
      </c>
      <c r="B18530" s="203">
        <v>115.47</v>
      </c>
      <c r="D18530" s="53" t="s">
        <v>27805</v>
      </c>
      <c r="E18530" s="55" t="s">
        <v>27804</v>
      </c>
      <c r="F18530" s="53" t="s">
        <v>1147</v>
      </c>
    </row>
    <row r="18531" spans="1:6" x14ac:dyDescent="0.2">
      <c r="A18531" s="202" t="s">
        <v>29751</v>
      </c>
      <c r="B18531" s="203">
        <v>112.47</v>
      </c>
      <c r="D18531" s="53" t="s">
        <v>27806</v>
      </c>
      <c r="E18531" s="55" t="s">
        <v>27807</v>
      </c>
      <c r="F18531" s="53" t="s">
        <v>1147</v>
      </c>
    </row>
    <row r="18532" spans="1:6" x14ac:dyDescent="0.2">
      <c r="A18532" s="202" t="s">
        <v>29752</v>
      </c>
      <c r="B18532" s="203">
        <v>78.86</v>
      </c>
      <c r="D18532" s="53" t="s">
        <v>27808</v>
      </c>
      <c r="E18532" s="55" t="s">
        <v>27807</v>
      </c>
      <c r="F18532" s="53" t="s">
        <v>1147</v>
      </c>
    </row>
    <row r="18533" spans="1:6" x14ac:dyDescent="0.2">
      <c r="A18533" s="202" t="s">
        <v>29754</v>
      </c>
      <c r="B18533" s="203">
        <v>75.87</v>
      </c>
      <c r="D18533" s="53" t="s">
        <v>27809</v>
      </c>
      <c r="E18533" s="55" t="s">
        <v>27810</v>
      </c>
      <c r="F18533" s="53" t="s">
        <v>1147</v>
      </c>
    </row>
    <row r="18534" spans="1:6" x14ac:dyDescent="0.2">
      <c r="A18534" s="202" t="s">
        <v>29755</v>
      </c>
      <c r="B18534" s="203">
        <v>367.44</v>
      </c>
      <c r="D18534" s="53" t="s">
        <v>27811</v>
      </c>
      <c r="E18534" s="55" t="s">
        <v>27810</v>
      </c>
      <c r="F18534" s="53" t="s">
        <v>1147</v>
      </c>
    </row>
    <row r="18535" spans="1:6" x14ac:dyDescent="0.2">
      <c r="A18535" s="202" t="s">
        <v>29757</v>
      </c>
      <c r="B18535" s="203">
        <v>357.68</v>
      </c>
      <c r="D18535" s="53" t="s">
        <v>27812</v>
      </c>
      <c r="E18535" s="55" t="s">
        <v>27813</v>
      </c>
      <c r="F18535" s="53" t="s">
        <v>1147</v>
      </c>
    </row>
    <row r="18536" spans="1:6" x14ac:dyDescent="0.2">
      <c r="A18536" s="202" t="s">
        <v>29758</v>
      </c>
      <c r="B18536" s="203">
        <v>718.81</v>
      </c>
      <c r="D18536" s="53" t="s">
        <v>27814</v>
      </c>
      <c r="E18536" s="55" t="s">
        <v>27813</v>
      </c>
      <c r="F18536" s="53" t="s">
        <v>1147</v>
      </c>
    </row>
    <row r="18537" spans="1:6" x14ac:dyDescent="0.2">
      <c r="A18537" s="202" t="s">
        <v>29760</v>
      </c>
      <c r="B18537" s="203">
        <v>704.23</v>
      </c>
      <c r="D18537" s="53" t="s">
        <v>27815</v>
      </c>
      <c r="E18537" s="55" t="s">
        <v>27816</v>
      </c>
      <c r="F18537" s="53" t="s">
        <v>1147</v>
      </c>
    </row>
    <row r="18538" spans="1:6" x14ac:dyDescent="0.2">
      <c r="A18538" s="202" t="s">
        <v>29761</v>
      </c>
      <c r="B18538" s="203">
        <v>718.79</v>
      </c>
      <c r="D18538" s="53" t="s">
        <v>27817</v>
      </c>
      <c r="E18538" s="55" t="s">
        <v>27816</v>
      </c>
      <c r="F18538" s="53" t="s">
        <v>1147</v>
      </c>
    </row>
    <row r="18539" spans="1:6" x14ac:dyDescent="0.2">
      <c r="A18539" s="202" t="s">
        <v>29763</v>
      </c>
      <c r="B18539" s="203">
        <v>704.21</v>
      </c>
      <c r="D18539" s="53" t="s">
        <v>27818</v>
      </c>
      <c r="E18539" s="55" t="s">
        <v>27819</v>
      </c>
      <c r="F18539" s="53" t="s">
        <v>1147</v>
      </c>
    </row>
    <row r="18540" spans="1:6" x14ac:dyDescent="0.2">
      <c r="A18540" s="202" t="s">
        <v>29764</v>
      </c>
      <c r="B18540" s="203">
        <v>718.82</v>
      </c>
      <c r="D18540" s="53" t="s">
        <v>27820</v>
      </c>
      <c r="E18540" s="55" t="s">
        <v>27819</v>
      </c>
      <c r="F18540" s="53" t="s">
        <v>1147</v>
      </c>
    </row>
    <row r="18541" spans="1:6" x14ac:dyDescent="0.2">
      <c r="A18541" s="202" t="s">
        <v>29766</v>
      </c>
      <c r="B18541" s="203">
        <v>704.24</v>
      </c>
      <c r="D18541" s="53" t="s">
        <v>27821</v>
      </c>
      <c r="E18541" s="55" t="s">
        <v>27822</v>
      </c>
      <c r="F18541" s="53" t="s">
        <v>1147</v>
      </c>
    </row>
    <row r="18542" spans="1:6" x14ac:dyDescent="0.2">
      <c r="A18542" s="202" t="s">
        <v>29767</v>
      </c>
      <c r="B18542" s="203">
        <v>718.85</v>
      </c>
      <c r="D18542" s="53" t="s">
        <v>27823</v>
      </c>
      <c r="E18542" s="55" t="s">
        <v>27822</v>
      </c>
      <c r="F18542" s="53" t="s">
        <v>1147</v>
      </c>
    </row>
    <row r="18543" spans="1:6" x14ac:dyDescent="0.2">
      <c r="A18543" s="202" t="s">
        <v>29769</v>
      </c>
      <c r="B18543" s="203">
        <v>704.27</v>
      </c>
      <c r="D18543" s="53" t="s">
        <v>27824</v>
      </c>
      <c r="E18543" s="55" t="s">
        <v>27825</v>
      </c>
      <c r="F18543" s="53" t="s">
        <v>1147</v>
      </c>
    </row>
    <row r="18544" spans="1:6" x14ac:dyDescent="0.2">
      <c r="A18544" s="202" t="s">
        <v>29770</v>
      </c>
      <c r="B18544" s="203">
        <v>718.85</v>
      </c>
      <c r="D18544" s="53" t="s">
        <v>27826</v>
      </c>
      <c r="E18544" s="55" t="s">
        <v>27825</v>
      </c>
      <c r="F18544" s="53" t="s">
        <v>1147</v>
      </c>
    </row>
    <row r="18545" spans="1:6" x14ac:dyDescent="0.2">
      <c r="A18545" s="202" t="s">
        <v>29772</v>
      </c>
      <c r="B18545" s="203">
        <v>704.27</v>
      </c>
      <c r="D18545" s="53" t="s">
        <v>27827</v>
      </c>
      <c r="E18545" s="55" t="s">
        <v>27828</v>
      </c>
      <c r="F18545" s="53" t="s">
        <v>1147</v>
      </c>
    </row>
    <row r="18546" spans="1:6" x14ac:dyDescent="0.2">
      <c r="A18546" s="202" t="s">
        <v>29773</v>
      </c>
      <c r="B18546" s="203">
        <v>718.73</v>
      </c>
      <c r="D18546" s="53" t="s">
        <v>27829</v>
      </c>
      <c r="E18546" s="55" t="s">
        <v>27828</v>
      </c>
      <c r="F18546" s="53" t="s">
        <v>1147</v>
      </c>
    </row>
    <row r="18547" spans="1:6" x14ac:dyDescent="0.2">
      <c r="A18547" s="202" t="s">
        <v>29775</v>
      </c>
      <c r="B18547" s="203">
        <v>704.15</v>
      </c>
      <c r="D18547" s="53" t="s">
        <v>27830</v>
      </c>
      <c r="E18547" s="55" t="s">
        <v>27831</v>
      </c>
      <c r="F18547" s="53" t="s">
        <v>1147</v>
      </c>
    </row>
    <row r="18548" spans="1:6" x14ac:dyDescent="0.2">
      <c r="A18548" s="202" t="s">
        <v>29776</v>
      </c>
      <c r="B18548" s="203">
        <v>60.64</v>
      </c>
      <c r="D18548" s="53" t="s">
        <v>27832</v>
      </c>
      <c r="E18548" s="55" t="s">
        <v>27831</v>
      </c>
      <c r="F18548" s="53" t="s">
        <v>1147</v>
      </c>
    </row>
    <row r="18549" spans="1:6" x14ac:dyDescent="0.2">
      <c r="A18549" s="202" t="s">
        <v>29778</v>
      </c>
      <c r="B18549" s="203">
        <v>57</v>
      </c>
      <c r="D18549" s="53" t="s">
        <v>27833</v>
      </c>
      <c r="E18549" s="55" t="s">
        <v>27834</v>
      </c>
      <c r="F18549" s="53" t="s">
        <v>1147</v>
      </c>
    </row>
    <row r="18550" spans="1:6" x14ac:dyDescent="0.2">
      <c r="A18550" s="202" t="s">
        <v>29779</v>
      </c>
      <c r="B18550" s="203">
        <v>68.84</v>
      </c>
      <c r="D18550" s="53" t="s">
        <v>27835</v>
      </c>
      <c r="E18550" s="55" t="s">
        <v>27834</v>
      </c>
      <c r="F18550" s="53" t="s">
        <v>1147</v>
      </c>
    </row>
    <row r="18551" spans="1:6" x14ac:dyDescent="0.2">
      <c r="A18551" s="202" t="s">
        <v>29781</v>
      </c>
      <c r="B18551" s="203">
        <v>65.11</v>
      </c>
      <c r="D18551" s="53" t="s">
        <v>27836</v>
      </c>
      <c r="E18551" s="55" t="s">
        <v>27837</v>
      </c>
      <c r="F18551" s="53" t="s">
        <v>1147</v>
      </c>
    </row>
    <row r="18552" spans="1:6" x14ac:dyDescent="0.2">
      <c r="A18552" s="202" t="s">
        <v>29782</v>
      </c>
      <c r="B18552" s="203">
        <v>553.44000000000005</v>
      </c>
      <c r="D18552" s="53" t="s">
        <v>27838</v>
      </c>
      <c r="E18552" s="55" t="s">
        <v>27837</v>
      </c>
      <c r="F18552" s="53" t="s">
        <v>1147</v>
      </c>
    </row>
    <row r="18553" spans="1:6" x14ac:dyDescent="0.2">
      <c r="A18553" s="202" t="s">
        <v>29784</v>
      </c>
      <c r="B18553" s="203">
        <v>543.67999999999995</v>
      </c>
      <c r="D18553" s="53" t="s">
        <v>27839</v>
      </c>
      <c r="E18553" s="55" t="s">
        <v>27840</v>
      </c>
      <c r="F18553" s="53" t="s">
        <v>1147</v>
      </c>
    </row>
    <row r="18554" spans="1:6" x14ac:dyDescent="0.2">
      <c r="A18554" s="202" t="s">
        <v>29785</v>
      </c>
      <c r="B18554" s="203">
        <v>859.09</v>
      </c>
      <c r="D18554" s="53" t="s">
        <v>27841</v>
      </c>
      <c r="E18554" s="55" t="s">
        <v>27840</v>
      </c>
      <c r="F18554" s="53" t="s">
        <v>1147</v>
      </c>
    </row>
    <row r="18555" spans="1:6" x14ac:dyDescent="0.2">
      <c r="A18555" s="202" t="s">
        <v>29787</v>
      </c>
      <c r="B18555" s="203">
        <v>844.5</v>
      </c>
      <c r="D18555" s="53" t="s">
        <v>27842</v>
      </c>
      <c r="E18555" s="55" t="s">
        <v>27843</v>
      </c>
      <c r="F18555" s="53" t="s">
        <v>1147</v>
      </c>
    </row>
    <row r="18556" spans="1:6" x14ac:dyDescent="0.2">
      <c r="A18556" s="202" t="s">
        <v>29788</v>
      </c>
      <c r="B18556" s="203">
        <v>859.07</v>
      </c>
      <c r="D18556" s="53" t="s">
        <v>27844</v>
      </c>
      <c r="E18556" s="55" t="s">
        <v>27843</v>
      </c>
      <c r="F18556" s="53" t="s">
        <v>1147</v>
      </c>
    </row>
    <row r="18557" spans="1:6" x14ac:dyDescent="0.2">
      <c r="A18557" s="202" t="s">
        <v>29790</v>
      </c>
      <c r="B18557" s="203">
        <v>844.48</v>
      </c>
      <c r="D18557" s="53" t="s">
        <v>27845</v>
      </c>
      <c r="E18557" s="55" t="s">
        <v>27846</v>
      </c>
      <c r="F18557" s="53" t="s">
        <v>1147</v>
      </c>
    </row>
    <row r="18558" spans="1:6" x14ac:dyDescent="0.2">
      <c r="A18558" s="202" t="s">
        <v>29791</v>
      </c>
      <c r="B18558" s="203">
        <v>859.1</v>
      </c>
      <c r="D18558" s="53" t="s">
        <v>27847</v>
      </c>
      <c r="E18558" s="55" t="s">
        <v>27846</v>
      </c>
      <c r="F18558" s="53" t="s">
        <v>1147</v>
      </c>
    </row>
    <row r="18559" spans="1:6" x14ac:dyDescent="0.2">
      <c r="A18559" s="202" t="s">
        <v>29793</v>
      </c>
      <c r="B18559" s="203">
        <v>844.52</v>
      </c>
      <c r="D18559" s="53" t="s">
        <v>27848</v>
      </c>
      <c r="E18559" s="55" t="s">
        <v>27849</v>
      </c>
      <c r="F18559" s="53" t="s">
        <v>1147</v>
      </c>
    </row>
    <row r="18560" spans="1:6" x14ac:dyDescent="0.2">
      <c r="A18560" s="202" t="s">
        <v>29794</v>
      </c>
      <c r="B18560" s="203">
        <v>859.14</v>
      </c>
      <c r="D18560" s="53" t="s">
        <v>27850</v>
      </c>
      <c r="E18560" s="55" t="s">
        <v>27849</v>
      </c>
      <c r="F18560" s="53" t="s">
        <v>1147</v>
      </c>
    </row>
    <row r="18561" spans="1:6" x14ac:dyDescent="0.2">
      <c r="A18561" s="202" t="s">
        <v>29796</v>
      </c>
      <c r="B18561" s="203">
        <v>844.55</v>
      </c>
      <c r="D18561" s="53" t="s">
        <v>27851</v>
      </c>
      <c r="E18561" s="55" t="s">
        <v>27852</v>
      </c>
      <c r="F18561" s="53" t="s">
        <v>1147</v>
      </c>
    </row>
    <row r="18562" spans="1:6" x14ac:dyDescent="0.2">
      <c r="A18562" s="202" t="s">
        <v>29797</v>
      </c>
      <c r="B18562" s="203">
        <v>859.14</v>
      </c>
      <c r="D18562" s="53" t="s">
        <v>27853</v>
      </c>
      <c r="E18562" s="55" t="s">
        <v>27852</v>
      </c>
      <c r="F18562" s="53" t="s">
        <v>1147</v>
      </c>
    </row>
    <row r="18563" spans="1:6" x14ac:dyDescent="0.2">
      <c r="A18563" s="202" t="s">
        <v>29799</v>
      </c>
      <c r="B18563" s="203">
        <v>844.55</v>
      </c>
      <c r="D18563" s="53" t="s">
        <v>27854</v>
      </c>
      <c r="E18563" s="55" t="s">
        <v>27855</v>
      </c>
      <c r="F18563" s="53" t="s">
        <v>1147</v>
      </c>
    </row>
    <row r="18564" spans="1:6" x14ac:dyDescent="0.2">
      <c r="A18564" s="202" t="s">
        <v>29800</v>
      </c>
      <c r="B18564" s="203">
        <v>858.99</v>
      </c>
      <c r="D18564" s="53" t="s">
        <v>27856</v>
      </c>
      <c r="E18564" s="55" t="s">
        <v>27855</v>
      </c>
      <c r="F18564" s="53" t="s">
        <v>1147</v>
      </c>
    </row>
    <row r="18565" spans="1:6" x14ac:dyDescent="0.2">
      <c r="A18565" s="202" t="s">
        <v>29802</v>
      </c>
      <c r="B18565" s="203">
        <v>844.4</v>
      </c>
      <c r="D18565" s="53" t="s">
        <v>27857</v>
      </c>
      <c r="E18565" s="55" t="s">
        <v>27858</v>
      </c>
      <c r="F18565" s="53" t="s">
        <v>1147</v>
      </c>
    </row>
    <row r="18566" spans="1:6" x14ac:dyDescent="0.2">
      <c r="A18566" s="202" t="s">
        <v>29803</v>
      </c>
      <c r="B18566" s="203">
        <v>86.39</v>
      </c>
      <c r="D18566" s="53" t="s">
        <v>27859</v>
      </c>
      <c r="E18566" s="55" t="s">
        <v>27858</v>
      </c>
      <c r="F18566" s="53" t="s">
        <v>1147</v>
      </c>
    </row>
    <row r="18567" spans="1:6" x14ac:dyDescent="0.2">
      <c r="A18567" s="202" t="s">
        <v>29805</v>
      </c>
      <c r="B18567" s="203">
        <v>82.75</v>
      </c>
      <c r="D18567" s="53" t="s">
        <v>27860</v>
      </c>
      <c r="E18567" s="55" t="s">
        <v>27861</v>
      </c>
      <c r="F18567" s="53" t="s">
        <v>1147</v>
      </c>
    </row>
    <row r="18568" spans="1:6" x14ac:dyDescent="0.2">
      <c r="A18568" s="202" t="s">
        <v>29806</v>
      </c>
      <c r="B18568" s="203">
        <v>101.29</v>
      </c>
      <c r="D18568" s="53" t="s">
        <v>27862</v>
      </c>
      <c r="E18568" s="55" t="s">
        <v>27861</v>
      </c>
      <c r="F18568" s="53" t="s">
        <v>1147</v>
      </c>
    </row>
    <row r="18569" spans="1:6" x14ac:dyDescent="0.2">
      <c r="A18569" s="202" t="s">
        <v>29808</v>
      </c>
      <c r="B18569" s="203">
        <v>97.56</v>
      </c>
      <c r="D18569" s="53" t="s">
        <v>27863</v>
      </c>
      <c r="E18569" s="55" t="s">
        <v>27864</v>
      </c>
      <c r="F18569" s="53" t="s">
        <v>1147</v>
      </c>
    </row>
    <row r="18570" spans="1:6" x14ac:dyDescent="0.2">
      <c r="A18570" s="202" t="s">
        <v>29809</v>
      </c>
      <c r="B18570" s="203">
        <v>322.47000000000003</v>
      </c>
      <c r="D18570" s="53" t="s">
        <v>27865</v>
      </c>
      <c r="E18570" s="55" t="s">
        <v>27864</v>
      </c>
      <c r="F18570" s="53" t="s">
        <v>1147</v>
      </c>
    </row>
    <row r="18571" spans="1:6" x14ac:dyDescent="0.2">
      <c r="A18571" s="202" t="s">
        <v>29811</v>
      </c>
      <c r="B18571" s="203">
        <v>312.70999999999998</v>
      </c>
      <c r="D18571" s="53" t="s">
        <v>27866</v>
      </c>
      <c r="E18571" s="55" t="s">
        <v>27867</v>
      </c>
      <c r="F18571" s="53" t="s">
        <v>201</v>
      </c>
    </row>
    <row r="18572" spans="1:6" x14ac:dyDescent="0.2">
      <c r="A18572" s="202" t="s">
        <v>29815</v>
      </c>
      <c r="B18572" s="203">
        <v>592.14</v>
      </c>
      <c r="D18572" s="53" t="s">
        <v>27868</v>
      </c>
      <c r="E18572" s="55" t="s">
        <v>27867</v>
      </c>
      <c r="F18572" s="53" t="s">
        <v>201</v>
      </c>
    </row>
    <row r="18573" spans="1:6" x14ac:dyDescent="0.2">
      <c r="A18573" s="202" t="s">
        <v>29817</v>
      </c>
      <c r="B18573" s="203">
        <v>577.55999999999995</v>
      </c>
      <c r="D18573" s="53" t="s">
        <v>27869</v>
      </c>
      <c r="E18573" s="55" t="s">
        <v>27870</v>
      </c>
      <c r="F18573" s="53" t="s">
        <v>201</v>
      </c>
    </row>
    <row r="18574" spans="1:6" x14ac:dyDescent="0.2">
      <c r="A18574" s="202" t="s">
        <v>29818</v>
      </c>
      <c r="B18574" s="203">
        <v>677.63</v>
      </c>
      <c r="D18574" s="53" t="s">
        <v>27871</v>
      </c>
      <c r="E18574" s="55" t="s">
        <v>27870</v>
      </c>
      <c r="F18574" s="53" t="s">
        <v>201</v>
      </c>
    </row>
    <row r="18575" spans="1:6" x14ac:dyDescent="0.2">
      <c r="A18575" s="202" t="s">
        <v>29820</v>
      </c>
      <c r="B18575" s="203">
        <v>663.04</v>
      </c>
      <c r="D18575" s="53" t="s">
        <v>27872</v>
      </c>
      <c r="E18575" s="55" t="s">
        <v>27873</v>
      </c>
      <c r="F18575" s="53" t="s">
        <v>1147</v>
      </c>
    </row>
    <row r="18576" spans="1:6" x14ac:dyDescent="0.2">
      <c r="A18576" s="202" t="s">
        <v>29821</v>
      </c>
      <c r="B18576" s="203">
        <v>677.65</v>
      </c>
      <c r="D18576" s="53" t="s">
        <v>27874</v>
      </c>
      <c r="E18576" s="55" t="s">
        <v>27873</v>
      </c>
      <c r="F18576" s="53" t="s">
        <v>1147</v>
      </c>
    </row>
    <row r="18577" spans="1:6" x14ac:dyDescent="0.2">
      <c r="A18577" s="202" t="s">
        <v>29823</v>
      </c>
      <c r="B18577" s="203">
        <v>663.07</v>
      </c>
      <c r="D18577" s="53" t="s">
        <v>27875</v>
      </c>
      <c r="E18577" s="55" t="s">
        <v>27876</v>
      </c>
      <c r="F18577" s="53" t="s">
        <v>1147</v>
      </c>
    </row>
    <row r="18578" spans="1:6" x14ac:dyDescent="0.2">
      <c r="A18578" s="202" t="s">
        <v>29824</v>
      </c>
      <c r="B18578" s="203">
        <v>677.68</v>
      </c>
      <c r="D18578" s="53" t="s">
        <v>27877</v>
      </c>
      <c r="E18578" s="55" t="s">
        <v>27876</v>
      </c>
      <c r="F18578" s="53" t="s">
        <v>1147</v>
      </c>
    </row>
    <row r="18579" spans="1:6" x14ac:dyDescent="0.2">
      <c r="A18579" s="202" t="s">
        <v>29826</v>
      </c>
      <c r="B18579" s="203">
        <v>663.1</v>
      </c>
      <c r="D18579" s="53" t="s">
        <v>27878</v>
      </c>
      <c r="E18579" s="55" t="s">
        <v>27879</v>
      </c>
      <c r="F18579" s="53" t="s">
        <v>1147</v>
      </c>
    </row>
    <row r="18580" spans="1:6" x14ac:dyDescent="0.2">
      <c r="A18580" s="202" t="s">
        <v>29827</v>
      </c>
      <c r="B18580" s="203">
        <v>677.68</v>
      </c>
      <c r="D18580" s="53" t="s">
        <v>27880</v>
      </c>
      <c r="E18580" s="55" t="s">
        <v>27879</v>
      </c>
      <c r="F18580" s="53" t="s">
        <v>1147</v>
      </c>
    </row>
    <row r="18581" spans="1:6" x14ac:dyDescent="0.2">
      <c r="A18581" s="202" t="s">
        <v>29829</v>
      </c>
      <c r="B18581" s="203">
        <v>663.1</v>
      </c>
      <c r="D18581" s="53" t="s">
        <v>27881</v>
      </c>
      <c r="E18581" s="55" t="s">
        <v>27882</v>
      </c>
      <c r="F18581" s="53" t="s">
        <v>1147</v>
      </c>
    </row>
    <row r="18582" spans="1:6" x14ac:dyDescent="0.2">
      <c r="A18582" s="202" t="s">
        <v>29830</v>
      </c>
      <c r="B18582" s="203">
        <v>677.57</v>
      </c>
      <c r="D18582" s="53" t="s">
        <v>27883</v>
      </c>
      <c r="E18582" s="55" t="s">
        <v>27882</v>
      </c>
      <c r="F18582" s="53" t="s">
        <v>1147</v>
      </c>
    </row>
    <row r="18583" spans="1:6" x14ac:dyDescent="0.2">
      <c r="A18583" s="202" t="s">
        <v>29832</v>
      </c>
      <c r="B18583" s="203">
        <v>662.98</v>
      </c>
      <c r="D18583" s="53" t="s">
        <v>27884</v>
      </c>
      <c r="E18583" s="55" t="s">
        <v>27885</v>
      </c>
      <c r="F18583" s="53" t="s">
        <v>1147</v>
      </c>
    </row>
    <row r="18584" spans="1:6" x14ac:dyDescent="0.2">
      <c r="A18584" s="202" t="s">
        <v>29833</v>
      </c>
      <c r="B18584" s="203">
        <v>63.73</v>
      </c>
      <c r="D18584" s="53" t="s">
        <v>27886</v>
      </c>
      <c r="E18584" s="55" t="s">
        <v>27885</v>
      </c>
      <c r="F18584" s="53" t="s">
        <v>1147</v>
      </c>
    </row>
    <row r="18585" spans="1:6" x14ac:dyDescent="0.2">
      <c r="A18585" s="202" t="s">
        <v>29835</v>
      </c>
      <c r="B18585" s="203">
        <v>60.09</v>
      </c>
      <c r="D18585" s="53" t="s">
        <v>27887</v>
      </c>
      <c r="E18585" s="55" t="s">
        <v>27888</v>
      </c>
      <c r="F18585" s="53" t="s">
        <v>1147</v>
      </c>
    </row>
    <row r="18586" spans="1:6" x14ac:dyDescent="0.2">
      <c r="A18586" s="202" t="s">
        <v>29836</v>
      </c>
      <c r="B18586" s="203">
        <v>67.3</v>
      </c>
      <c r="D18586" s="53" t="s">
        <v>27889</v>
      </c>
      <c r="E18586" s="55" t="s">
        <v>27888</v>
      </c>
      <c r="F18586" s="53" t="s">
        <v>1147</v>
      </c>
    </row>
    <row r="18587" spans="1:6" x14ac:dyDescent="0.2">
      <c r="A18587" s="202" t="s">
        <v>29838</v>
      </c>
      <c r="B18587" s="203">
        <v>63.57</v>
      </c>
      <c r="D18587" s="53" t="s">
        <v>27890</v>
      </c>
      <c r="E18587" s="55" t="s">
        <v>27891</v>
      </c>
      <c r="F18587" s="53" t="s">
        <v>1147</v>
      </c>
    </row>
    <row r="18588" spans="1:6" x14ac:dyDescent="0.2">
      <c r="A18588" s="202" t="s">
        <v>29839</v>
      </c>
      <c r="B18588" s="203">
        <v>322.47000000000003</v>
      </c>
      <c r="D18588" s="53" t="s">
        <v>27892</v>
      </c>
      <c r="E18588" s="55" t="s">
        <v>27891</v>
      </c>
      <c r="F18588" s="53" t="s">
        <v>1147</v>
      </c>
    </row>
    <row r="18589" spans="1:6" x14ac:dyDescent="0.2">
      <c r="A18589" s="202" t="s">
        <v>29841</v>
      </c>
      <c r="B18589" s="203">
        <v>312.70999999999998</v>
      </c>
      <c r="D18589" s="53" t="s">
        <v>27893</v>
      </c>
      <c r="E18589" s="55" t="s">
        <v>27894</v>
      </c>
      <c r="F18589" s="53" t="s">
        <v>1147</v>
      </c>
    </row>
    <row r="18590" spans="1:6" x14ac:dyDescent="0.2">
      <c r="A18590" s="202" t="s">
        <v>29845</v>
      </c>
      <c r="B18590" s="203">
        <v>637.14</v>
      </c>
      <c r="D18590" s="53" t="s">
        <v>27895</v>
      </c>
      <c r="E18590" s="55" t="s">
        <v>27894</v>
      </c>
      <c r="F18590" s="53" t="s">
        <v>1147</v>
      </c>
    </row>
    <row r="18591" spans="1:6" x14ac:dyDescent="0.2">
      <c r="A18591" s="202" t="s">
        <v>29847</v>
      </c>
      <c r="B18591" s="203">
        <v>622.55999999999995</v>
      </c>
      <c r="D18591" s="53" t="s">
        <v>27896</v>
      </c>
      <c r="E18591" s="55" t="s">
        <v>27897</v>
      </c>
      <c r="F18591" s="53" t="s">
        <v>1147</v>
      </c>
    </row>
    <row r="18592" spans="1:6" x14ac:dyDescent="0.2">
      <c r="A18592" s="202" t="s">
        <v>29848</v>
      </c>
      <c r="B18592" s="203">
        <v>731.62</v>
      </c>
      <c r="D18592" s="53" t="s">
        <v>27898</v>
      </c>
      <c r="E18592" s="55" t="s">
        <v>27897</v>
      </c>
      <c r="F18592" s="53" t="s">
        <v>1147</v>
      </c>
    </row>
    <row r="18593" spans="1:6" x14ac:dyDescent="0.2">
      <c r="A18593" s="202" t="s">
        <v>29850</v>
      </c>
      <c r="B18593" s="203">
        <v>717.04</v>
      </c>
      <c r="D18593" s="53" t="s">
        <v>27899</v>
      </c>
      <c r="E18593" s="55" t="s">
        <v>27900</v>
      </c>
      <c r="F18593" s="53" t="s">
        <v>1147</v>
      </c>
    </row>
    <row r="18594" spans="1:6" x14ac:dyDescent="0.2">
      <c r="A18594" s="202" t="s">
        <v>29851</v>
      </c>
      <c r="B18594" s="203">
        <v>731.66</v>
      </c>
      <c r="D18594" s="53" t="s">
        <v>27901</v>
      </c>
      <c r="E18594" s="55" t="s">
        <v>27900</v>
      </c>
      <c r="F18594" s="53" t="s">
        <v>1147</v>
      </c>
    </row>
    <row r="18595" spans="1:6" x14ac:dyDescent="0.2">
      <c r="A18595" s="202" t="s">
        <v>29853</v>
      </c>
      <c r="B18595" s="203">
        <v>717.07</v>
      </c>
      <c r="D18595" s="53" t="s">
        <v>27902</v>
      </c>
      <c r="E18595" s="55" t="s">
        <v>27903</v>
      </c>
      <c r="F18595" s="53" t="s">
        <v>1147</v>
      </c>
    </row>
    <row r="18596" spans="1:6" x14ac:dyDescent="0.2">
      <c r="A18596" s="202" t="s">
        <v>29854</v>
      </c>
      <c r="B18596" s="203">
        <v>731.69</v>
      </c>
      <c r="D18596" s="53" t="s">
        <v>27904</v>
      </c>
      <c r="E18596" s="55" t="s">
        <v>27903</v>
      </c>
      <c r="F18596" s="53" t="s">
        <v>1147</v>
      </c>
    </row>
    <row r="18597" spans="1:6" x14ac:dyDescent="0.2">
      <c r="A18597" s="202" t="s">
        <v>29856</v>
      </c>
      <c r="B18597" s="203">
        <v>717.1</v>
      </c>
      <c r="D18597" s="53" t="s">
        <v>27905</v>
      </c>
      <c r="E18597" s="55" t="s">
        <v>27906</v>
      </c>
      <c r="F18597" s="53" t="s">
        <v>1147</v>
      </c>
    </row>
    <row r="18598" spans="1:6" x14ac:dyDescent="0.2">
      <c r="A18598" s="202" t="s">
        <v>29857</v>
      </c>
      <c r="B18598" s="203">
        <v>731.69</v>
      </c>
      <c r="D18598" s="53" t="s">
        <v>27907</v>
      </c>
      <c r="E18598" s="55" t="s">
        <v>27906</v>
      </c>
      <c r="F18598" s="53" t="s">
        <v>1147</v>
      </c>
    </row>
    <row r="18599" spans="1:6" x14ac:dyDescent="0.2">
      <c r="A18599" s="202" t="s">
        <v>29859</v>
      </c>
      <c r="B18599" s="203">
        <v>717.1</v>
      </c>
      <c r="D18599" s="53" t="s">
        <v>27908</v>
      </c>
      <c r="E18599" s="55" t="s">
        <v>27909</v>
      </c>
      <c r="F18599" s="53" t="s">
        <v>1147</v>
      </c>
    </row>
    <row r="18600" spans="1:6" x14ac:dyDescent="0.2">
      <c r="A18600" s="202" t="s">
        <v>29860</v>
      </c>
      <c r="B18600" s="203">
        <v>731.56</v>
      </c>
      <c r="D18600" s="53" t="s">
        <v>27910</v>
      </c>
      <c r="E18600" s="55" t="s">
        <v>27909</v>
      </c>
      <c r="F18600" s="53" t="s">
        <v>1147</v>
      </c>
    </row>
    <row r="18601" spans="1:6" x14ac:dyDescent="0.2">
      <c r="A18601" s="202" t="s">
        <v>29862</v>
      </c>
      <c r="B18601" s="203">
        <v>716.98</v>
      </c>
      <c r="D18601" s="53" t="s">
        <v>27911</v>
      </c>
      <c r="E18601" s="55" t="s">
        <v>27912</v>
      </c>
      <c r="F18601" s="53" t="s">
        <v>1147</v>
      </c>
    </row>
    <row r="18602" spans="1:6" x14ac:dyDescent="0.2">
      <c r="A18602" s="202" t="s">
        <v>29863</v>
      </c>
      <c r="B18602" s="203">
        <v>63.73</v>
      </c>
      <c r="D18602" s="53" t="s">
        <v>27913</v>
      </c>
      <c r="E18602" s="55" t="s">
        <v>27912</v>
      </c>
      <c r="F18602" s="53" t="s">
        <v>1147</v>
      </c>
    </row>
    <row r="18603" spans="1:6" x14ac:dyDescent="0.2">
      <c r="A18603" s="202" t="s">
        <v>29865</v>
      </c>
      <c r="B18603" s="203">
        <v>60.09</v>
      </c>
      <c r="D18603" s="53" t="s">
        <v>27914</v>
      </c>
      <c r="E18603" s="55" t="s">
        <v>27915</v>
      </c>
      <c r="F18603" s="53" t="s">
        <v>1147</v>
      </c>
    </row>
    <row r="18604" spans="1:6" x14ac:dyDescent="0.2">
      <c r="A18604" s="202" t="s">
        <v>29866</v>
      </c>
      <c r="B18604" s="203">
        <v>67.3</v>
      </c>
      <c r="D18604" s="53" t="s">
        <v>27916</v>
      </c>
      <c r="E18604" s="55" t="s">
        <v>27915</v>
      </c>
      <c r="F18604" s="53" t="s">
        <v>1147</v>
      </c>
    </row>
    <row r="18605" spans="1:6" x14ac:dyDescent="0.2">
      <c r="A18605" s="202" t="s">
        <v>29868</v>
      </c>
      <c r="B18605" s="203">
        <v>63.57</v>
      </c>
      <c r="D18605" s="53" t="s">
        <v>27917</v>
      </c>
      <c r="E18605" s="55" t="s">
        <v>27918</v>
      </c>
      <c r="F18605" s="53" t="s">
        <v>1147</v>
      </c>
    </row>
    <row r="18606" spans="1:6" x14ac:dyDescent="0.2">
      <c r="A18606" s="202" t="s">
        <v>29899</v>
      </c>
      <c r="B18606" s="203">
        <v>517.14</v>
      </c>
      <c r="D18606" s="53" t="s">
        <v>27919</v>
      </c>
      <c r="E18606" s="55" t="s">
        <v>27918</v>
      </c>
      <c r="F18606" s="53" t="s">
        <v>1147</v>
      </c>
    </row>
    <row r="18607" spans="1:6" x14ac:dyDescent="0.2">
      <c r="A18607" s="202" t="s">
        <v>29901</v>
      </c>
      <c r="B18607" s="203">
        <v>507.38</v>
      </c>
      <c r="D18607" s="53" t="s">
        <v>27920</v>
      </c>
      <c r="E18607" s="55" t="s">
        <v>27921</v>
      </c>
      <c r="F18607" s="53" t="s">
        <v>201</v>
      </c>
    </row>
    <row r="18608" spans="1:6" x14ac:dyDescent="0.2">
      <c r="A18608" s="202" t="s">
        <v>29905</v>
      </c>
      <c r="B18608" s="203">
        <v>898.52</v>
      </c>
      <c r="D18608" s="53" t="s">
        <v>27922</v>
      </c>
      <c r="E18608" s="55" t="s">
        <v>27921</v>
      </c>
      <c r="F18608" s="53" t="s">
        <v>201</v>
      </c>
    </row>
    <row r="18609" spans="1:6" x14ac:dyDescent="0.2">
      <c r="A18609" s="202" t="s">
        <v>29907</v>
      </c>
      <c r="B18609" s="203">
        <v>883.93</v>
      </c>
      <c r="D18609" s="53" t="s">
        <v>27923</v>
      </c>
      <c r="E18609" s="55" t="s">
        <v>27924</v>
      </c>
      <c r="F18609" s="53" t="s">
        <v>1147</v>
      </c>
    </row>
    <row r="18610" spans="1:6" x14ac:dyDescent="0.2">
      <c r="A18610" s="202" t="s">
        <v>29908</v>
      </c>
      <c r="B18610" s="203">
        <v>898.5</v>
      </c>
      <c r="D18610" s="53" t="s">
        <v>27925</v>
      </c>
      <c r="E18610" s="55" t="s">
        <v>27924</v>
      </c>
      <c r="F18610" s="53" t="s">
        <v>1147</v>
      </c>
    </row>
    <row r="18611" spans="1:6" x14ac:dyDescent="0.2">
      <c r="A18611" s="202" t="s">
        <v>29910</v>
      </c>
      <c r="B18611" s="203">
        <v>883.91</v>
      </c>
      <c r="D18611" s="53" t="s">
        <v>27926</v>
      </c>
      <c r="E18611" s="55" t="s">
        <v>27927</v>
      </c>
      <c r="F18611" s="53" t="s">
        <v>1147</v>
      </c>
    </row>
    <row r="18612" spans="1:6" x14ac:dyDescent="0.2">
      <c r="A18612" s="202" t="s">
        <v>29911</v>
      </c>
      <c r="B18612" s="203">
        <v>898.54</v>
      </c>
      <c r="D18612" s="53" t="s">
        <v>27928</v>
      </c>
      <c r="E18612" s="55" t="s">
        <v>27927</v>
      </c>
      <c r="F18612" s="53" t="s">
        <v>1147</v>
      </c>
    </row>
    <row r="18613" spans="1:6" x14ac:dyDescent="0.2">
      <c r="A18613" s="202" t="s">
        <v>29913</v>
      </c>
      <c r="B18613" s="203">
        <v>883.96</v>
      </c>
      <c r="D18613" s="53" t="s">
        <v>27929</v>
      </c>
      <c r="E18613" s="55" t="s">
        <v>27930</v>
      </c>
      <c r="F18613" s="53" t="s">
        <v>1147</v>
      </c>
    </row>
    <row r="18614" spans="1:6" x14ac:dyDescent="0.2">
      <c r="A18614" s="202" t="s">
        <v>29914</v>
      </c>
      <c r="B18614" s="203">
        <v>898.58</v>
      </c>
      <c r="D18614" s="53" t="s">
        <v>27931</v>
      </c>
      <c r="E18614" s="55" t="s">
        <v>27930</v>
      </c>
      <c r="F18614" s="53" t="s">
        <v>1147</v>
      </c>
    </row>
    <row r="18615" spans="1:6" x14ac:dyDescent="0.2">
      <c r="A18615" s="202" t="s">
        <v>29916</v>
      </c>
      <c r="B18615" s="203">
        <v>884</v>
      </c>
      <c r="D18615" s="53" t="s">
        <v>27932</v>
      </c>
      <c r="E18615" s="55" t="s">
        <v>27933</v>
      </c>
      <c r="F18615" s="53" t="s">
        <v>1147</v>
      </c>
    </row>
    <row r="18616" spans="1:6" x14ac:dyDescent="0.2">
      <c r="A18616" s="202" t="s">
        <v>29917</v>
      </c>
      <c r="B18616" s="203">
        <v>898.58</v>
      </c>
      <c r="D18616" s="53" t="s">
        <v>27934</v>
      </c>
      <c r="E18616" s="55" t="s">
        <v>27933</v>
      </c>
      <c r="F18616" s="53" t="s">
        <v>1147</v>
      </c>
    </row>
    <row r="18617" spans="1:6" x14ac:dyDescent="0.2">
      <c r="A18617" s="202" t="s">
        <v>29919</v>
      </c>
      <c r="B18617" s="203">
        <v>884</v>
      </c>
      <c r="D18617" s="53" t="s">
        <v>27935</v>
      </c>
      <c r="E18617" s="55" t="s">
        <v>27936</v>
      </c>
      <c r="F18617" s="53" t="s">
        <v>83</v>
      </c>
    </row>
    <row r="18618" spans="1:6" x14ac:dyDescent="0.2">
      <c r="A18618" s="202" t="s">
        <v>29920</v>
      </c>
      <c r="B18618" s="203">
        <v>898.42</v>
      </c>
      <c r="D18618" s="53" t="s">
        <v>27937</v>
      </c>
      <c r="E18618" s="55" t="s">
        <v>27936</v>
      </c>
      <c r="F18618" s="53" t="s">
        <v>83</v>
      </c>
    </row>
    <row r="18619" spans="1:6" x14ac:dyDescent="0.2">
      <c r="A18619" s="202" t="s">
        <v>29922</v>
      </c>
      <c r="B18619" s="203">
        <v>883.84</v>
      </c>
      <c r="D18619" s="53" t="s">
        <v>27938</v>
      </c>
      <c r="E18619" s="55" t="s">
        <v>27939</v>
      </c>
      <c r="F18619" s="53" t="s">
        <v>83</v>
      </c>
    </row>
    <row r="18620" spans="1:6" x14ac:dyDescent="0.2">
      <c r="A18620" s="202" t="s">
        <v>29923</v>
      </c>
      <c r="B18620" s="203">
        <v>83.3</v>
      </c>
      <c r="D18620" s="53" t="s">
        <v>27940</v>
      </c>
      <c r="E18620" s="55" t="s">
        <v>27939</v>
      </c>
      <c r="F18620" s="53" t="s">
        <v>83</v>
      </c>
    </row>
    <row r="18621" spans="1:6" x14ac:dyDescent="0.2">
      <c r="A18621" s="202" t="s">
        <v>29925</v>
      </c>
      <c r="B18621" s="203">
        <v>79.66</v>
      </c>
      <c r="D18621" s="53" t="s">
        <v>27941</v>
      </c>
      <c r="E18621" s="55" t="s">
        <v>27942</v>
      </c>
      <c r="F18621" s="53" t="s">
        <v>83</v>
      </c>
    </row>
    <row r="18622" spans="1:6" x14ac:dyDescent="0.2">
      <c r="A18622" s="202" t="s">
        <v>29926</v>
      </c>
      <c r="B18622" s="203">
        <v>99.74</v>
      </c>
      <c r="D18622" s="53" t="s">
        <v>27943</v>
      </c>
      <c r="E18622" s="55" t="s">
        <v>27942</v>
      </c>
      <c r="F18622" s="53" t="s">
        <v>83</v>
      </c>
    </row>
    <row r="18623" spans="1:6" x14ac:dyDescent="0.2">
      <c r="A18623" s="202" t="s">
        <v>29928</v>
      </c>
      <c r="B18623" s="203">
        <v>96.01</v>
      </c>
      <c r="D18623" s="53" t="s">
        <v>27944</v>
      </c>
      <c r="E18623" s="55" t="s">
        <v>27945</v>
      </c>
      <c r="F18623" s="53" t="s">
        <v>83</v>
      </c>
    </row>
    <row r="18624" spans="1:6" x14ac:dyDescent="0.2">
      <c r="A18624" s="202" t="s">
        <v>29929</v>
      </c>
      <c r="B18624" s="203">
        <v>193.28</v>
      </c>
      <c r="D18624" s="53" t="s">
        <v>27946</v>
      </c>
      <c r="E18624" s="55" t="s">
        <v>27945</v>
      </c>
      <c r="F18624" s="53" t="s">
        <v>83</v>
      </c>
    </row>
    <row r="18625" spans="1:6" x14ac:dyDescent="0.2">
      <c r="A18625" s="202" t="s">
        <v>29931</v>
      </c>
      <c r="B18625" s="203">
        <v>189.08</v>
      </c>
      <c r="D18625" s="53" t="s">
        <v>27947</v>
      </c>
      <c r="E18625" s="55" t="s">
        <v>27948</v>
      </c>
      <c r="F18625" s="53" t="s">
        <v>83</v>
      </c>
    </row>
    <row r="18626" spans="1:6" x14ac:dyDescent="0.2">
      <c r="A18626" s="202" t="s">
        <v>29932</v>
      </c>
      <c r="B18626" s="203">
        <v>154.99</v>
      </c>
      <c r="D18626" s="53" t="s">
        <v>27949</v>
      </c>
      <c r="E18626" s="55" t="s">
        <v>27948</v>
      </c>
      <c r="F18626" s="53" t="s">
        <v>83</v>
      </c>
    </row>
    <row r="18627" spans="1:6" x14ac:dyDescent="0.2">
      <c r="A18627" s="202" t="s">
        <v>29934</v>
      </c>
      <c r="B18627" s="203">
        <v>152</v>
      </c>
      <c r="D18627" s="53" t="s">
        <v>27950</v>
      </c>
      <c r="E18627" s="55" t="s">
        <v>27951</v>
      </c>
      <c r="F18627" s="53" t="s">
        <v>83</v>
      </c>
    </row>
    <row r="18628" spans="1:6" x14ac:dyDescent="0.2">
      <c r="A18628" s="202" t="s">
        <v>29935</v>
      </c>
      <c r="B18628" s="203">
        <v>250.99</v>
      </c>
      <c r="D18628" s="53" t="s">
        <v>27952</v>
      </c>
      <c r="E18628" s="55" t="s">
        <v>27951</v>
      </c>
      <c r="F18628" s="53" t="s">
        <v>83</v>
      </c>
    </row>
    <row r="18629" spans="1:6" x14ac:dyDescent="0.2">
      <c r="A18629" s="202" t="s">
        <v>29937</v>
      </c>
      <c r="B18629" s="203">
        <v>245</v>
      </c>
      <c r="D18629" s="53" t="s">
        <v>27953</v>
      </c>
      <c r="E18629" s="55" t="s">
        <v>27954</v>
      </c>
      <c r="F18629" s="53" t="s">
        <v>83</v>
      </c>
    </row>
    <row r="18630" spans="1:6" x14ac:dyDescent="0.2">
      <c r="A18630" s="202" t="s">
        <v>29938</v>
      </c>
      <c r="B18630" s="203">
        <v>4259</v>
      </c>
      <c r="D18630" s="53" t="s">
        <v>27955</v>
      </c>
      <c r="E18630" s="55" t="s">
        <v>27954</v>
      </c>
      <c r="F18630" s="53" t="s">
        <v>83</v>
      </c>
    </row>
    <row r="18631" spans="1:6" x14ac:dyDescent="0.2">
      <c r="A18631" s="202" t="s">
        <v>29940</v>
      </c>
      <c r="B18631" s="203">
        <v>4259</v>
      </c>
      <c r="D18631" s="53" t="s">
        <v>27956</v>
      </c>
      <c r="E18631" s="55" t="s">
        <v>27957</v>
      </c>
      <c r="F18631" s="53" t="s">
        <v>83</v>
      </c>
    </row>
    <row r="18632" spans="1:6" x14ac:dyDescent="0.2">
      <c r="A18632" s="202" t="s">
        <v>29941</v>
      </c>
      <c r="B18632" s="203">
        <v>2102.37</v>
      </c>
      <c r="D18632" s="53" t="s">
        <v>27958</v>
      </c>
      <c r="E18632" s="55" t="s">
        <v>27957</v>
      </c>
      <c r="F18632" s="53" t="s">
        <v>83</v>
      </c>
    </row>
    <row r="18633" spans="1:6" x14ac:dyDescent="0.2">
      <c r="A18633" s="202" t="s">
        <v>29943</v>
      </c>
      <c r="B18633" s="203">
        <v>2089.84</v>
      </c>
      <c r="D18633" s="53" t="s">
        <v>27959</v>
      </c>
      <c r="E18633" s="55" t="s">
        <v>27960</v>
      </c>
      <c r="F18633" s="53" t="s">
        <v>83</v>
      </c>
    </row>
    <row r="18634" spans="1:6" x14ac:dyDescent="0.2">
      <c r="A18634" s="202" t="s">
        <v>29944</v>
      </c>
      <c r="B18634" s="203">
        <v>1012.9</v>
      </c>
      <c r="D18634" s="53" t="s">
        <v>27961</v>
      </c>
      <c r="E18634" s="55" t="s">
        <v>27960</v>
      </c>
      <c r="F18634" s="53" t="s">
        <v>83</v>
      </c>
    </row>
    <row r="18635" spans="1:6" x14ac:dyDescent="0.2">
      <c r="A18635" s="202" t="s">
        <v>29946</v>
      </c>
      <c r="B18635" s="203">
        <v>1012.9</v>
      </c>
      <c r="D18635" s="53" t="s">
        <v>27962</v>
      </c>
      <c r="E18635" s="55" t="s">
        <v>27963</v>
      </c>
      <c r="F18635" s="53" t="s">
        <v>83</v>
      </c>
    </row>
    <row r="18636" spans="1:6" x14ac:dyDescent="0.2">
      <c r="A18636" s="202" t="s">
        <v>29947</v>
      </c>
      <c r="B18636" s="203">
        <v>226.5</v>
      </c>
      <c r="D18636" s="53" t="s">
        <v>27964</v>
      </c>
      <c r="E18636" s="55" t="s">
        <v>27963</v>
      </c>
      <c r="F18636" s="53" t="s">
        <v>83</v>
      </c>
    </row>
    <row r="18637" spans="1:6" x14ac:dyDescent="0.2">
      <c r="A18637" s="202" t="s">
        <v>29949</v>
      </c>
      <c r="B18637" s="203">
        <v>226.5</v>
      </c>
      <c r="D18637" s="53" t="s">
        <v>27965</v>
      </c>
      <c r="E18637" s="55" t="s">
        <v>27966</v>
      </c>
      <c r="F18637" s="53" t="s">
        <v>83</v>
      </c>
    </row>
    <row r="18638" spans="1:6" x14ac:dyDescent="0.2">
      <c r="A18638" s="202" t="s">
        <v>29950</v>
      </c>
      <c r="B18638" s="203">
        <v>2997.3</v>
      </c>
      <c r="D18638" s="53" t="s">
        <v>27967</v>
      </c>
      <c r="E18638" s="55" t="s">
        <v>27966</v>
      </c>
      <c r="F18638" s="53" t="s">
        <v>83</v>
      </c>
    </row>
    <row r="18639" spans="1:6" x14ac:dyDescent="0.2">
      <c r="A18639" s="202" t="s">
        <v>29952</v>
      </c>
      <c r="B18639" s="203">
        <v>2997.3</v>
      </c>
      <c r="D18639" s="53" t="s">
        <v>27968</v>
      </c>
      <c r="E18639" s="55" t="s">
        <v>27969</v>
      </c>
      <c r="F18639" s="53" t="s">
        <v>83</v>
      </c>
    </row>
    <row r="18640" spans="1:6" x14ac:dyDescent="0.2">
      <c r="A18640" s="202" t="s">
        <v>29953</v>
      </c>
      <c r="B18640" s="203">
        <v>122.57</v>
      </c>
      <c r="D18640" s="53" t="s">
        <v>27970</v>
      </c>
      <c r="E18640" s="55" t="s">
        <v>27969</v>
      </c>
      <c r="F18640" s="53" t="s">
        <v>83</v>
      </c>
    </row>
    <row r="18641" spans="1:6" x14ac:dyDescent="0.2">
      <c r="A18641" s="202" t="s">
        <v>29955</v>
      </c>
      <c r="B18641" s="203">
        <v>122.57</v>
      </c>
      <c r="D18641" s="53" t="s">
        <v>27971</v>
      </c>
      <c r="E18641" s="55" t="s">
        <v>27972</v>
      </c>
      <c r="F18641" s="53" t="s">
        <v>83</v>
      </c>
    </row>
    <row r="18642" spans="1:6" x14ac:dyDescent="0.2">
      <c r="A18642" s="202" t="s">
        <v>29956</v>
      </c>
      <c r="B18642" s="203">
        <v>2477.41</v>
      </c>
      <c r="D18642" s="53" t="s">
        <v>27973</v>
      </c>
      <c r="E18642" s="55" t="s">
        <v>27972</v>
      </c>
      <c r="F18642" s="53" t="s">
        <v>83</v>
      </c>
    </row>
    <row r="18643" spans="1:6" x14ac:dyDescent="0.2">
      <c r="A18643" s="202" t="s">
        <v>29958</v>
      </c>
      <c r="B18643" s="203">
        <v>2380.0100000000002</v>
      </c>
      <c r="D18643" s="53" t="s">
        <v>27974</v>
      </c>
      <c r="E18643" s="55" t="s">
        <v>27975</v>
      </c>
      <c r="F18643" s="53" t="s">
        <v>83</v>
      </c>
    </row>
    <row r="18644" spans="1:6" x14ac:dyDescent="0.2">
      <c r="A18644" s="202" t="s">
        <v>29959</v>
      </c>
      <c r="B18644" s="203">
        <v>4156.1499999999996</v>
      </c>
      <c r="D18644" s="53" t="s">
        <v>27976</v>
      </c>
      <c r="E18644" s="55" t="s">
        <v>27975</v>
      </c>
      <c r="F18644" s="53" t="s">
        <v>83</v>
      </c>
    </row>
    <row r="18645" spans="1:6" x14ac:dyDescent="0.2">
      <c r="A18645" s="202" t="s">
        <v>29961</v>
      </c>
      <c r="B18645" s="203">
        <v>4138.5600000000004</v>
      </c>
      <c r="D18645" s="53" t="s">
        <v>27977</v>
      </c>
      <c r="E18645" s="55" t="s">
        <v>27978</v>
      </c>
      <c r="F18645" s="53" t="s">
        <v>83</v>
      </c>
    </row>
    <row r="18646" spans="1:6" x14ac:dyDescent="0.2">
      <c r="A18646" s="202" t="s">
        <v>29962</v>
      </c>
      <c r="B18646" s="203">
        <v>3193.46</v>
      </c>
      <c r="D18646" s="53" t="s">
        <v>27979</v>
      </c>
      <c r="E18646" s="55" t="s">
        <v>27978</v>
      </c>
      <c r="F18646" s="53" t="s">
        <v>83</v>
      </c>
    </row>
    <row r="18647" spans="1:6" x14ac:dyDescent="0.2">
      <c r="A18647" s="202" t="s">
        <v>29964</v>
      </c>
      <c r="B18647" s="203">
        <v>3155.63</v>
      </c>
      <c r="D18647" s="53" t="s">
        <v>27980</v>
      </c>
      <c r="E18647" s="55" t="s">
        <v>27981</v>
      </c>
      <c r="F18647" s="53" t="s">
        <v>83</v>
      </c>
    </row>
    <row r="18648" spans="1:6" x14ac:dyDescent="0.2">
      <c r="A18648" s="202" t="s">
        <v>29965</v>
      </c>
      <c r="B18648" s="203">
        <v>1751</v>
      </c>
      <c r="D18648" s="53" t="s">
        <v>27982</v>
      </c>
      <c r="E18648" s="55" t="s">
        <v>27981</v>
      </c>
      <c r="F18648" s="53" t="s">
        <v>83</v>
      </c>
    </row>
    <row r="18649" spans="1:6" x14ac:dyDescent="0.2">
      <c r="A18649" s="202" t="s">
        <v>29967</v>
      </c>
      <c r="B18649" s="203">
        <v>1751</v>
      </c>
      <c r="D18649" s="53" t="s">
        <v>27983</v>
      </c>
      <c r="E18649" s="55" t="s">
        <v>27984</v>
      </c>
      <c r="F18649" s="53" t="s">
        <v>83</v>
      </c>
    </row>
    <row r="18650" spans="1:6" x14ac:dyDescent="0.2">
      <c r="A18650" s="202" t="s">
        <v>29968</v>
      </c>
      <c r="B18650" s="203">
        <v>1957</v>
      </c>
      <c r="D18650" s="53" t="s">
        <v>27985</v>
      </c>
      <c r="E18650" s="55" t="s">
        <v>27984</v>
      </c>
      <c r="F18650" s="53" t="s">
        <v>83</v>
      </c>
    </row>
    <row r="18651" spans="1:6" x14ac:dyDescent="0.2">
      <c r="A18651" s="202" t="s">
        <v>29970</v>
      </c>
      <c r="B18651" s="203">
        <v>1957</v>
      </c>
      <c r="D18651" s="53" t="s">
        <v>27986</v>
      </c>
      <c r="E18651" s="55" t="s">
        <v>27987</v>
      </c>
      <c r="F18651" s="53" t="s">
        <v>83</v>
      </c>
    </row>
    <row r="18652" spans="1:6" x14ac:dyDescent="0.2">
      <c r="A18652" s="202" t="s">
        <v>29971</v>
      </c>
      <c r="B18652" s="203">
        <v>2387.9</v>
      </c>
      <c r="D18652" s="53" t="s">
        <v>27988</v>
      </c>
      <c r="E18652" s="55" t="s">
        <v>27987</v>
      </c>
      <c r="F18652" s="53" t="s">
        <v>83</v>
      </c>
    </row>
    <row r="18653" spans="1:6" x14ac:dyDescent="0.2">
      <c r="A18653" s="202" t="s">
        <v>29973</v>
      </c>
      <c r="B18653" s="203">
        <v>2387.9</v>
      </c>
      <c r="D18653" s="53" t="s">
        <v>27989</v>
      </c>
      <c r="E18653" s="55" t="s">
        <v>27990</v>
      </c>
      <c r="F18653" s="53" t="s">
        <v>83</v>
      </c>
    </row>
    <row r="18654" spans="1:6" x14ac:dyDescent="0.2">
      <c r="A18654" s="202" t="s">
        <v>29974</v>
      </c>
      <c r="B18654" s="203">
        <v>2814.46</v>
      </c>
      <c r="D18654" s="53" t="s">
        <v>27991</v>
      </c>
      <c r="E18654" s="55" t="s">
        <v>27990</v>
      </c>
      <c r="F18654" s="53" t="s">
        <v>83</v>
      </c>
    </row>
    <row r="18655" spans="1:6" x14ac:dyDescent="0.2">
      <c r="A18655" s="202" t="s">
        <v>29976</v>
      </c>
      <c r="B18655" s="203">
        <v>2814.46</v>
      </c>
      <c r="D18655" s="53" t="s">
        <v>27992</v>
      </c>
      <c r="E18655" s="55" t="s">
        <v>27993</v>
      </c>
      <c r="F18655" s="53" t="s">
        <v>83</v>
      </c>
    </row>
    <row r="18656" spans="1:6" x14ac:dyDescent="0.2">
      <c r="A18656" s="202" t="s">
        <v>29977</v>
      </c>
      <c r="B18656" s="203">
        <v>3123.76</v>
      </c>
      <c r="D18656" s="53" t="s">
        <v>27994</v>
      </c>
      <c r="E18656" s="55" t="s">
        <v>27993</v>
      </c>
      <c r="F18656" s="53" t="s">
        <v>83</v>
      </c>
    </row>
    <row r="18657" spans="1:6" x14ac:dyDescent="0.2">
      <c r="A18657" s="202" t="s">
        <v>29979</v>
      </c>
      <c r="B18657" s="203">
        <v>3123.76</v>
      </c>
      <c r="D18657" s="53" t="s">
        <v>27995</v>
      </c>
      <c r="E18657" s="55" t="s">
        <v>27996</v>
      </c>
      <c r="F18657" s="53" t="s">
        <v>83</v>
      </c>
    </row>
    <row r="18658" spans="1:6" x14ac:dyDescent="0.2">
      <c r="A18658" s="202" t="s">
        <v>29980</v>
      </c>
      <c r="B18658" s="203">
        <v>3733.75</v>
      </c>
      <c r="D18658" s="53" t="s">
        <v>27997</v>
      </c>
      <c r="E18658" s="55" t="s">
        <v>27996</v>
      </c>
      <c r="F18658" s="53" t="s">
        <v>83</v>
      </c>
    </row>
    <row r="18659" spans="1:6" x14ac:dyDescent="0.2">
      <c r="A18659" s="202" t="s">
        <v>29982</v>
      </c>
      <c r="B18659" s="203">
        <v>3733.75</v>
      </c>
      <c r="D18659" s="53" t="s">
        <v>27998</v>
      </c>
      <c r="E18659" s="55" t="s">
        <v>27999</v>
      </c>
      <c r="F18659" s="53" t="s">
        <v>83</v>
      </c>
    </row>
    <row r="18660" spans="1:6" x14ac:dyDescent="0.2">
      <c r="A18660" s="202" t="s">
        <v>29983</v>
      </c>
      <c r="B18660" s="203">
        <v>4305.3999999999996</v>
      </c>
      <c r="D18660" s="53" t="s">
        <v>28000</v>
      </c>
      <c r="E18660" s="55" t="s">
        <v>27999</v>
      </c>
      <c r="F18660" s="53" t="s">
        <v>83</v>
      </c>
    </row>
    <row r="18661" spans="1:6" x14ac:dyDescent="0.2">
      <c r="A18661" s="202" t="s">
        <v>29985</v>
      </c>
      <c r="B18661" s="203">
        <v>4305.3999999999996</v>
      </c>
      <c r="D18661" s="53" t="s">
        <v>28001</v>
      </c>
      <c r="E18661" s="55" t="s">
        <v>28002</v>
      </c>
      <c r="F18661" s="53" t="s">
        <v>83</v>
      </c>
    </row>
    <row r="18662" spans="1:6" x14ac:dyDescent="0.2">
      <c r="A18662" s="202" t="s">
        <v>29986</v>
      </c>
      <c r="B18662" s="203">
        <v>5428.1</v>
      </c>
      <c r="D18662" s="53" t="s">
        <v>28003</v>
      </c>
      <c r="E18662" s="55" t="s">
        <v>28002</v>
      </c>
      <c r="F18662" s="53" t="s">
        <v>83</v>
      </c>
    </row>
    <row r="18663" spans="1:6" x14ac:dyDescent="0.2">
      <c r="A18663" s="202" t="s">
        <v>29988</v>
      </c>
      <c r="B18663" s="203">
        <v>5428.1</v>
      </c>
      <c r="D18663" s="53" t="s">
        <v>28004</v>
      </c>
      <c r="E18663" s="55" t="s">
        <v>28005</v>
      </c>
      <c r="F18663" s="53" t="s">
        <v>83</v>
      </c>
    </row>
    <row r="18664" spans="1:6" x14ac:dyDescent="0.2">
      <c r="A18664" s="202" t="s">
        <v>29989</v>
      </c>
      <c r="B18664" s="203">
        <v>2595</v>
      </c>
      <c r="D18664" s="53" t="s">
        <v>28006</v>
      </c>
      <c r="E18664" s="55" t="s">
        <v>28005</v>
      </c>
      <c r="F18664" s="53" t="s">
        <v>83</v>
      </c>
    </row>
    <row r="18665" spans="1:6" x14ac:dyDescent="0.2">
      <c r="A18665" s="202" t="s">
        <v>29991</v>
      </c>
      <c r="B18665" s="203">
        <v>2595</v>
      </c>
      <c r="D18665" s="53" t="s">
        <v>28007</v>
      </c>
      <c r="E18665" s="55" t="s">
        <v>28008</v>
      </c>
      <c r="F18665" s="53" t="s">
        <v>83</v>
      </c>
    </row>
    <row r="18666" spans="1:6" x14ac:dyDescent="0.2">
      <c r="A18666" s="202" t="s">
        <v>29992</v>
      </c>
      <c r="B18666" s="203">
        <v>2987</v>
      </c>
      <c r="D18666" s="53" t="s">
        <v>28009</v>
      </c>
      <c r="E18666" s="55" t="s">
        <v>28008</v>
      </c>
      <c r="F18666" s="53" t="s">
        <v>83</v>
      </c>
    </row>
    <row r="18667" spans="1:6" x14ac:dyDescent="0.2">
      <c r="A18667" s="202" t="s">
        <v>29994</v>
      </c>
      <c r="B18667" s="203">
        <v>2987</v>
      </c>
      <c r="D18667" s="53" t="s">
        <v>28010</v>
      </c>
      <c r="E18667" s="55" t="s">
        <v>28011</v>
      </c>
      <c r="F18667" s="53" t="s">
        <v>83</v>
      </c>
    </row>
    <row r="18668" spans="1:6" x14ac:dyDescent="0.2">
      <c r="A18668" s="202" t="s">
        <v>29995</v>
      </c>
      <c r="B18668" s="203">
        <v>3792.57</v>
      </c>
      <c r="D18668" s="53" t="s">
        <v>28012</v>
      </c>
      <c r="E18668" s="55" t="s">
        <v>28011</v>
      </c>
      <c r="F18668" s="53" t="s">
        <v>83</v>
      </c>
    </row>
    <row r="18669" spans="1:6" x14ac:dyDescent="0.2">
      <c r="A18669" s="202" t="s">
        <v>29997</v>
      </c>
      <c r="B18669" s="203">
        <v>3792.57</v>
      </c>
      <c r="D18669" s="53" t="s">
        <v>28013</v>
      </c>
      <c r="E18669" s="55" t="s">
        <v>28014</v>
      </c>
      <c r="F18669" s="53" t="s">
        <v>83</v>
      </c>
    </row>
    <row r="18670" spans="1:6" x14ac:dyDescent="0.2">
      <c r="A18670" s="202" t="s">
        <v>29998</v>
      </c>
      <c r="B18670" s="203">
        <v>4552.92</v>
      </c>
      <c r="D18670" s="53" t="s">
        <v>28015</v>
      </c>
      <c r="E18670" s="55" t="s">
        <v>28014</v>
      </c>
      <c r="F18670" s="53" t="s">
        <v>83</v>
      </c>
    </row>
    <row r="18671" spans="1:6" x14ac:dyDescent="0.2">
      <c r="A18671" s="202" t="s">
        <v>30000</v>
      </c>
      <c r="B18671" s="203">
        <v>4552.92</v>
      </c>
      <c r="D18671" s="53" t="s">
        <v>28016</v>
      </c>
      <c r="E18671" s="55" t="s">
        <v>28017</v>
      </c>
      <c r="F18671" s="53" t="s">
        <v>83</v>
      </c>
    </row>
    <row r="18672" spans="1:6" x14ac:dyDescent="0.2">
      <c r="A18672" s="202" t="s">
        <v>30001</v>
      </c>
      <c r="B18672" s="203">
        <v>5356</v>
      </c>
      <c r="D18672" s="53" t="s">
        <v>28018</v>
      </c>
      <c r="E18672" s="55" t="s">
        <v>28017</v>
      </c>
      <c r="F18672" s="53" t="s">
        <v>83</v>
      </c>
    </row>
    <row r="18673" spans="1:6" x14ac:dyDescent="0.2">
      <c r="A18673" s="202" t="s">
        <v>30003</v>
      </c>
      <c r="B18673" s="203">
        <v>5356</v>
      </c>
      <c r="D18673" s="53" t="s">
        <v>28019</v>
      </c>
      <c r="E18673" s="55" t="s">
        <v>28020</v>
      </c>
      <c r="F18673" s="53" t="s">
        <v>83</v>
      </c>
    </row>
    <row r="18674" spans="1:6" x14ac:dyDescent="0.2">
      <c r="A18674" s="202" t="s">
        <v>30004</v>
      </c>
      <c r="B18674" s="203">
        <v>5974</v>
      </c>
      <c r="D18674" s="53" t="s">
        <v>28021</v>
      </c>
      <c r="E18674" s="55" t="s">
        <v>28020</v>
      </c>
      <c r="F18674" s="53" t="s">
        <v>83</v>
      </c>
    </row>
    <row r="18675" spans="1:6" x14ac:dyDescent="0.2">
      <c r="A18675" s="202" t="s">
        <v>30006</v>
      </c>
      <c r="B18675" s="203">
        <v>5974</v>
      </c>
      <c r="D18675" s="53" t="s">
        <v>28022</v>
      </c>
      <c r="E18675" s="55" t="s">
        <v>28023</v>
      </c>
      <c r="F18675" s="53" t="s">
        <v>83</v>
      </c>
    </row>
    <row r="18676" spans="1:6" x14ac:dyDescent="0.2">
      <c r="A18676" s="202" t="s">
        <v>30007</v>
      </c>
      <c r="B18676" s="203">
        <v>7199.7</v>
      </c>
      <c r="D18676" s="53" t="s">
        <v>28024</v>
      </c>
      <c r="E18676" s="55" t="s">
        <v>28023</v>
      </c>
      <c r="F18676" s="53" t="s">
        <v>83</v>
      </c>
    </row>
    <row r="18677" spans="1:6" x14ac:dyDescent="0.2">
      <c r="A18677" s="202" t="s">
        <v>30009</v>
      </c>
      <c r="B18677" s="203">
        <v>7199.7</v>
      </c>
      <c r="D18677" s="53" t="s">
        <v>28025</v>
      </c>
      <c r="E18677" s="55" t="s">
        <v>28026</v>
      </c>
      <c r="F18677" s="53" t="s">
        <v>83</v>
      </c>
    </row>
    <row r="18678" spans="1:6" x14ac:dyDescent="0.2">
      <c r="A18678" s="202" t="s">
        <v>30010</v>
      </c>
      <c r="B18678" s="203">
        <v>9445</v>
      </c>
      <c r="D18678" s="53" t="s">
        <v>28027</v>
      </c>
      <c r="E18678" s="55" t="s">
        <v>28026</v>
      </c>
      <c r="F18678" s="53" t="s">
        <v>83</v>
      </c>
    </row>
    <row r="18679" spans="1:6" x14ac:dyDescent="0.2">
      <c r="A18679" s="202" t="s">
        <v>30012</v>
      </c>
      <c r="B18679" s="203">
        <v>9445</v>
      </c>
      <c r="D18679" s="53" t="s">
        <v>28028</v>
      </c>
      <c r="E18679" s="55" t="s">
        <v>28029</v>
      </c>
      <c r="F18679" s="53" t="s">
        <v>83</v>
      </c>
    </row>
    <row r="18680" spans="1:6" x14ac:dyDescent="0.2">
      <c r="A18680" s="202" t="s">
        <v>30013</v>
      </c>
      <c r="B18680" s="203">
        <v>1028.97</v>
      </c>
      <c r="D18680" s="53" t="s">
        <v>28030</v>
      </c>
      <c r="E18680" s="55" t="s">
        <v>28029</v>
      </c>
      <c r="F18680" s="53" t="s">
        <v>83</v>
      </c>
    </row>
    <row r="18681" spans="1:6" x14ac:dyDescent="0.2">
      <c r="A18681" s="202" t="s">
        <v>30015</v>
      </c>
      <c r="B18681" s="203">
        <v>1028.97</v>
      </c>
      <c r="D18681" s="53" t="s">
        <v>28031</v>
      </c>
      <c r="E18681" s="55" t="s">
        <v>28032</v>
      </c>
      <c r="F18681" s="53" t="s">
        <v>83</v>
      </c>
    </row>
    <row r="18682" spans="1:6" x14ac:dyDescent="0.2">
      <c r="A18682" s="202" t="s">
        <v>30016</v>
      </c>
      <c r="B18682" s="203">
        <v>698.77</v>
      </c>
      <c r="D18682" s="53" t="s">
        <v>28033</v>
      </c>
      <c r="E18682" s="55" t="s">
        <v>28032</v>
      </c>
      <c r="F18682" s="53" t="s">
        <v>83</v>
      </c>
    </row>
    <row r="18683" spans="1:6" x14ac:dyDescent="0.2">
      <c r="A18683" s="202" t="s">
        <v>30018</v>
      </c>
      <c r="B18683" s="203">
        <v>698.77</v>
      </c>
      <c r="D18683" s="53" t="s">
        <v>28034</v>
      </c>
      <c r="E18683" s="55" t="s">
        <v>28035</v>
      </c>
      <c r="F18683" s="53" t="s">
        <v>83</v>
      </c>
    </row>
    <row r="18684" spans="1:6" x14ac:dyDescent="0.2">
      <c r="A18684" s="202" t="s">
        <v>30022</v>
      </c>
      <c r="B18684" s="203">
        <v>56.29</v>
      </c>
      <c r="D18684" s="53" t="s">
        <v>28036</v>
      </c>
      <c r="E18684" s="55" t="s">
        <v>28035</v>
      </c>
      <c r="F18684" s="53" t="s">
        <v>83</v>
      </c>
    </row>
    <row r="18685" spans="1:6" x14ac:dyDescent="0.2">
      <c r="A18685" s="202" t="s">
        <v>30024</v>
      </c>
      <c r="B18685" s="203">
        <v>54.54</v>
      </c>
      <c r="D18685" s="53" t="s">
        <v>28037</v>
      </c>
      <c r="E18685" s="55" t="s">
        <v>28038</v>
      </c>
      <c r="F18685" s="53" t="s">
        <v>83</v>
      </c>
    </row>
    <row r="18686" spans="1:6" x14ac:dyDescent="0.2">
      <c r="A18686" s="202" t="s">
        <v>30025</v>
      </c>
      <c r="B18686" s="203">
        <v>83.74</v>
      </c>
      <c r="D18686" s="53" t="s">
        <v>28039</v>
      </c>
      <c r="E18686" s="55" t="s">
        <v>28038</v>
      </c>
      <c r="F18686" s="53" t="s">
        <v>83</v>
      </c>
    </row>
    <row r="18687" spans="1:6" x14ac:dyDescent="0.2">
      <c r="A18687" s="202" t="s">
        <v>30027</v>
      </c>
      <c r="B18687" s="203">
        <v>81.99</v>
      </c>
      <c r="D18687" s="53" t="s">
        <v>28040</v>
      </c>
      <c r="E18687" s="55" t="s">
        <v>28041</v>
      </c>
      <c r="F18687" s="53" t="s">
        <v>83</v>
      </c>
    </row>
    <row r="18688" spans="1:6" x14ac:dyDescent="0.2">
      <c r="A18688" s="202" t="s">
        <v>30028</v>
      </c>
      <c r="B18688" s="203">
        <v>36.54</v>
      </c>
      <c r="D18688" s="53" t="s">
        <v>28042</v>
      </c>
      <c r="E18688" s="55" t="s">
        <v>28041</v>
      </c>
      <c r="F18688" s="53" t="s">
        <v>83</v>
      </c>
    </row>
    <row r="18689" spans="1:6" x14ac:dyDescent="0.2">
      <c r="A18689" s="202" t="s">
        <v>30030</v>
      </c>
      <c r="B18689" s="203">
        <v>34.79</v>
      </c>
      <c r="D18689" s="53" t="s">
        <v>28043</v>
      </c>
      <c r="E18689" s="55" t="s">
        <v>28044</v>
      </c>
      <c r="F18689" s="53" t="s">
        <v>83</v>
      </c>
    </row>
    <row r="18690" spans="1:6" x14ac:dyDescent="0.2">
      <c r="A18690" s="202" t="s">
        <v>30031</v>
      </c>
      <c r="B18690" s="203">
        <v>71.66</v>
      </c>
      <c r="D18690" s="53" t="s">
        <v>28045</v>
      </c>
      <c r="E18690" s="55" t="s">
        <v>28044</v>
      </c>
      <c r="F18690" s="53" t="s">
        <v>83</v>
      </c>
    </row>
    <row r="18691" spans="1:6" x14ac:dyDescent="0.2">
      <c r="A18691" s="202" t="s">
        <v>30033</v>
      </c>
      <c r="B18691" s="203">
        <v>69.91</v>
      </c>
      <c r="D18691" s="53" t="s">
        <v>28046</v>
      </c>
      <c r="E18691" s="55" t="s">
        <v>28047</v>
      </c>
      <c r="F18691" s="53" t="s">
        <v>83</v>
      </c>
    </row>
    <row r="18692" spans="1:6" x14ac:dyDescent="0.2">
      <c r="A18692" s="202" t="s">
        <v>30034</v>
      </c>
      <c r="B18692" s="203">
        <v>32.54</v>
      </c>
      <c r="D18692" s="53" t="s">
        <v>28048</v>
      </c>
      <c r="E18692" s="55" t="s">
        <v>28047</v>
      </c>
      <c r="F18692" s="53" t="s">
        <v>83</v>
      </c>
    </row>
    <row r="18693" spans="1:6" x14ac:dyDescent="0.2">
      <c r="A18693" s="202" t="s">
        <v>30036</v>
      </c>
      <c r="B18693" s="203">
        <v>30.79</v>
      </c>
      <c r="D18693" s="53" t="s">
        <v>28049</v>
      </c>
      <c r="E18693" s="55" t="s">
        <v>28050</v>
      </c>
      <c r="F18693" s="53" t="s">
        <v>83</v>
      </c>
    </row>
    <row r="18694" spans="1:6" x14ac:dyDescent="0.2">
      <c r="A18694" s="202" t="s">
        <v>30037</v>
      </c>
      <c r="B18694" s="203">
        <v>38.64</v>
      </c>
      <c r="D18694" s="53" t="s">
        <v>28051</v>
      </c>
      <c r="E18694" s="55" t="s">
        <v>28050</v>
      </c>
      <c r="F18694" s="53" t="s">
        <v>83</v>
      </c>
    </row>
    <row r="18695" spans="1:6" x14ac:dyDescent="0.2">
      <c r="A18695" s="202" t="s">
        <v>30039</v>
      </c>
      <c r="B18695" s="203">
        <v>36.89</v>
      </c>
      <c r="D18695" s="53" t="s">
        <v>28052</v>
      </c>
      <c r="E18695" s="55" t="s">
        <v>28053</v>
      </c>
      <c r="F18695" s="53" t="s">
        <v>83</v>
      </c>
    </row>
    <row r="18696" spans="1:6" x14ac:dyDescent="0.2">
      <c r="A18696" s="202" t="s">
        <v>30040</v>
      </c>
      <c r="B18696" s="203">
        <v>58.27</v>
      </c>
      <c r="D18696" s="53" t="s">
        <v>28054</v>
      </c>
      <c r="E18696" s="55" t="s">
        <v>28053</v>
      </c>
      <c r="F18696" s="53" t="s">
        <v>83</v>
      </c>
    </row>
    <row r="18697" spans="1:6" x14ac:dyDescent="0.2">
      <c r="A18697" s="202" t="s">
        <v>30042</v>
      </c>
      <c r="B18697" s="203">
        <v>56.52</v>
      </c>
      <c r="D18697" s="53" t="s">
        <v>28055</v>
      </c>
      <c r="E18697" s="55" t="s">
        <v>28056</v>
      </c>
      <c r="F18697" s="53" t="s">
        <v>83</v>
      </c>
    </row>
    <row r="18698" spans="1:6" x14ac:dyDescent="0.2">
      <c r="A18698" s="202" t="s">
        <v>30043</v>
      </c>
      <c r="B18698" s="203">
        <v>43.85</v>
      </c>
      <c r="D18698" s="53" t="s">
        <v>28057</v>
      </c>
      <c r="E18698" s="55" t="s">
        <v>28056</v>
      </c>
      <c r="F18698" s="53" t="s">
        <v>83</v>
      </c>
    </row>
    <row r="18699" spans="1:6" x14ac:dyDescent="0.2">
      <c r="A18699" s="202" t="s">
        <v>30045</v>
      </c>
      <c r="B18699" s="203">
        <v>42.1</v>
      </c>
      <c r="D18699" s="53" t="s">
        <v>28058</v>
      </c>
      <c r="E18699" s="55" t="s">
        <v>28059</v>
      </c>
      <c r="F18699" s="53" t="s">
        <v>83</v>
      </c>
    </row>
    <row r="18700" spans="1:6" x14ac:dyDescent="0.2">
      <c r="A18700" s="202" t="s">
        <v>30046</v>
      </c>
      <c r="B18700" s="203">
        <v>41.39</v>
      </c>
      <c r="D18700" s="53" t="s">
        <v>28060</v>
      </c>
      <c r="E18700" s="55" t="s">
        <v>28059</v>
      </c>
      <c r="F18700" s="53" t="s">
        <v>83</v>
      </c>
    </row>
    <row r="18701" spans="1:6" x14ac:dyDescent="0.2">
      <c r="A18701" s="202" t="s">
        <v>30048</v>
      </c>
      <c r="B18701" s="203">
        <v>39.64</v>
      </c>
      <c r="D18701" s="53" t="s">
        <v>28061</v>
      </c>
      <c r="E18701" s="55" t="s">
        <v>28062</v>
      </c>
      <c r="F18701" s="53" t="s">
        <v>83</v>
      </c>
    </row>
    <row r="18702" spans="1:6" x14ac:dyDescent="0.2">
      <c r="A18702" s="202" t="s">
        <v>30049</v>
      </c>
      <c r="B18702" s="203">
        <v>45.35</v>
      </c>
      <c r="D18702" s="53" t="s">
        <v>28063</v>
      </c>
      <c r="E18702" s="55" t="s">
        <v>28062</v>
      </c>
      <c r="F18702" s="53" t="s">
        <v>83</v>
      </c>
    </row>
    <row r="18703" spans="1:6" x14ac:dyDescent="0.2">
      <c r="A18703" s="202" t="s">
        <v>30051</v>
      </c>
      <c r="B18703" s="203">
        <v>43.6</v>
      </c>
      <c r="D18703" s="53" t="s">
        <v>28064</v>
      </c>
      <c r="E18703" s="55" t="s">
        <v>28065</v>
      </c>
      <c r="F18703" s="53" t="s">
        <v>83</v>
      </c>
    </row>
    <row r="18704" spans="1:6" x14ac:dyDescent="0.2">
      <c r="A18704" s="202" t="s">
        <v>30052</v>
      </c>
      <c r="B18704" s="203">
        <v>36.64</v>
      </c>
      <c r="D18704" s="53" t="s">
        <v>28066</v>
      </c>
      <c r="E18704" s="55" t="s">
        <v>28065</v>
      </c>
      <c r="F18704" s="53" t="s">
        <v>83</v>
      </c>
    </row>
    <row r="18705" spans="1:6" x14ac:dyDescent="0.2">
      <c r="A18705" s="202" t="s">
        <v>30054</v>
      </c>
      <c r="B18705" s="203">
        <v>34.89</v>
      </c>
      <c r="D18705" s="53" t="s">
        <v>28067</v>
      </c>
      <c r="E18705" s="55" t="s">
        <v>28068</v>
      </c>
      <c r="F18705" s="53" t="s">
        <v>83</v>
      </c>
    </row>
    <row r="18706" spans="1:6" x14ac:dyDescent="0.2">
      <c r="A18706" s="202" t="s">
        <v>30055</v>
      </c>
      <c r="B18706" s="203">
        <v>40.35</v>
      </c>
      <c r="D18706" s="53" t="s">
        <v>28069</v>
      </c>
      <c r="E18706" s="55" t="s">
        <v>28068</v>
      </c>
      <c r="F18706" s="53" t="s">
        <v>83</v>
      </c>
    </row>
    <row r="18707" spans="1:6" x14ac:dyDescent="0.2">
      <c r="A18707" s="202" t="s">
        <v>30057</v>
      </c>
      <c r="B18707" s="203">
        <v>38.6</v>
      </c>
      <c r="D18707" s="53" t="s">
        <v>28070</v>
      </c>
      <c r="E18707" s="55" t="s">
        <v>28071</v>
      </c>
      <c r="F18707" s="53" t="s">
        <v>83</v>
      </c>
    </row>
    <row r="18708" spans="1:6" x14ac:dyDescent="0.2">
      <c r="A18708" s="202" t="s">
        <v>30058</v>
      </c>
      <c r="B18708" s="203">
        <v>108.18</v>
      </c>
      <c r="D18708" s="53" t="s">
        <v>28072</v>
      </c>
      <c r="E18708" s="55" t="s">
        <v>28071</v>
      </c>
      <c r="F18708" s="53" t="s">
        <v>83</v>
      </c>
    </row>
    <row r="18709" spans="1:6" x14ac:dyDescent="0.2">
      <c r="A18709" s="202" t="s">
        <v>30060</v>
      </c>
      <c r="B18709" s="203">
        <v>106.43</v>
      </c>
      <c r="D18709" s="53" t="s">
        <v>28073</v>
      </c>
      <c r="E18709" s="55" t="s">
        <v>28074</v>
      </c>
      <c r="F18709" s="53" t="s">
        <v>83</v>
      </c>
    </row>
    <row r="18710" spans="1:6" x14ac:dyDescent="0.2">
      <c r="A18710" s="202" t="s">
        <v>30061</v>
      </c>
      <c r="B18710" s="203">
        <v>122.68</v>
      </c>
      <c r="D18710" s="53" t="s">
        <v>28075</v>
      </c>
      <c r="E18710" s="55" t="s">
        <v>28074</v>
      </c>
      <c r="F18710" s="53" t="s">
        <v>83</v>
      </c>
    </row>
    <row r="18711" spans="1:6" x14ac:dyDescent="0.2">
      <c r="A18711" s="202" t="s">
        <v>30063</v>
      </c>
      <c r="B18711" s="203">
        <v>120.93</v>
      </c>
      <c r="D18711" s="53" t="s">
        <v>28076</v>
      </c>
      <c r="E18711" s="55" t="s">
        <v>28077</v>
      </c>
      <c r="F18711" s="53" t="s">
        <v>83</v>
      </c>
    </row>
    <row r="18712" spans="1:6" x14ac:dyDescent="0.2">
      <c r="A18712" s="202" t="s">
        <v>30064</v>
      </c>
      <c r="B18712" s="203">
        <v>144.85</v>
      </c>
      <c r="D18712" s="53" t="s">
        <v>28078</v>
      </c>
      <c r="E18712" s="55" t="s">
        <v>28077</v>
      </c>
      <c r="F18712" s="53" t="s">
        <v>83</v>
      </c>
    </row>
    <row r="18713" spans="1:6" x14ac:dyDescent="0.2">
      <c r="A18713" s="202" t="s">
        <v>30066</v>
      </c>
      <c r="B18713" s="203">
        <v>143.1</v>
      </c>
      <c r="D18713" s="53" t="s">
        <v>28079</v>
      </c>
      <c r="E18713" s="55" t="s">
        <v>28080</v>
      </c>
      <c r="F18713" s="53" t="s">
        <v>83</v>
      </c>
    </row>
    <row r="18714" spans="1:6" x14ac:dyDescent="0.2">
      <c r="A18714" s="202" t="s">
        <v>30067</v>
      </c>
      <c r="B18714" s="203">
        <v>136.22999999999999</v>
      </c>
      <c r="D18714" s="53" t="s">
        <v>28081</v>
      </c>
      <c r="E18714" s="55" t="s">
        <v>28080</v>
      </c>
      <c r="F18714" s="53" t="s">
        <v>83</v>
      </c>
    </row>
    <row r="18715" spans="1:6" x14ac:dyDescent="0.2">
      <c r="A18715" s="202" t="s">
        <v>30069</v>
      </c>
      <c r="B18715" s="203">
        <v>134.47999999999999</v>
      </c>
      <c r="D18715" s="53" t="s">
        <v>28082</v>
      </c>
      <c r="E18715" s="55" t="s">
        <v>28083</v>
      </c>
      <c r="F18715" s="53" t="s">
        <v>83</v>
      </c>
    </row>
    <row r="18716" spans="1:6" x14ac:dyDescent="0.2">
      <c r="A18716" s="202" t="s">
        <v>30070</v>
      </c>
      <c r="B18716" s="203">
        <v>167.41</v>
      </c>
      <c r="D18716" s="53" t="s">
        <v>28084</v>
      </c>
      <c r="E18716" s="55" t="s">
        <v>28083</v>
      </c>
      <c r="F18716" s="53" t="s">
        <v>83</v>
      </c>
    </row>
    <row r="18717" spans="1:6" x14ac:dyDescent="0.2">
      <c r="A18717" s="202" t="s">
        <v>30072</v>
      </c>
      <c r="B18717" s="203">
        <v>158.44999999999999</v>
      </c>
      <c r="D18717" s="53" t="s">
        <v>28085</v>
      </c>
      <c r="E18717" s="55" t="s">
        <v>28086</v>
      </c>
      <c r="F18717" s="53" t="s">
        <v>83</v>
      </c>
    </row>
    <row r="18718" spans="1:6" x14ac:dyDescent="0.2">
      <c r="A18718" s="202" t="s">
        <v>30073</v>
      </c>
      <c r="B18718" s="203">
        <v>368.26</v>
      </c>
      <c r="D18718" s="53" t="s">
        <v>28087</v>
      </c>
      <c r="E18718" s="55" t="s">
        <v>28086</v>
      </c>
      <c r="F18718" s="53" t="s">
        <v>83</v>
      </c>
    </row>
    <row r="18719" spans="1:6" x14ac:dyDescent="0.2">
      <c r="A18719" s="202" t="s">
        <v>30075</v>
      </c>
      <c r="B18719" s="203">
        <v>359.3</v>
      </c>
      <c r="D18719" s="53" t="s">
        <v>28088</v>
      </c>
      <c r="E18719" s="55" t="s">
        <v>28089</v>
      </c>
      <c r="F18719" s="53" t="s">
        <v>83</v>
      </c>
    </row>
    <row r="18720" spans="1:6" x14ac:dyDescent="0.2">
      <c r="A18720" s="202" t="s">
        <v>30076</v>
      </c>
      <c r="B18720" s="203">
        <v>659.15</v>
      </c>
      <c r="D18720" s="53" t="s">
        <v>28090</v>
      </c>
      <c r="E18720" s="55" t="s">
        <v>28089</v>
      </c>
      <c r="F18720" s="53" t="s">
        <v>83</v>
      </c>
    </row>
    <row r="18721" spans="1:6" x14ac:dyDescent="0.2">
      <c r="A18721" s="202" t="s">
        <v>30078</v>
      </c>
      <c r="B18721" s="203">
        <v>650.19000000000005</v>
      </c>
      <c r="D18721" s="53" t="s">
        <v>28091</v>
      </c>
      <c r="E18721" s="55" t="s">
        <v>28092</v>
      </c>
      <c r="F18721" s="53" t="s">
        <v>83</v>
      </c>
    </row>
    <row r="18722" spans="1:6" x14ac:dyDescent="0.2">
      <c r="A18722" s="202" t="s">
        <v>30079</v>
      </c>
      <c r="B18722" s="203">
        <v>108.36</v>
      </c>
      <c r="D18722" s="53" t="s">
        <v>28093</v>
      </c>
      <c r="E18722" s="55" t="s">
        <v>28092</v>
      </c>
      <c r="F18722" s="53" t="s">
        <v>83</v>
      </c>
    </row>
    <row r="18723" spans="1:6" x14ac:dyDescent="0.2">
      <c r="A18723" s="202" t="s">
        <v>30081</v>
      </c>
      <c r="B18723" s="203">
        <v>104.89</v>
      </c>
      <c r="D18723" s="53" t="s">
        <v>28094</v>
      </c>
      <c r="E18723" s="55" t="s">
        <v>28095</v>
      </c>
      <c r="F18723" s="53" t="s">
        <v>83</v>
      </c>
    </row>
    <row r="18724" spans="1:6" x14ac:dyDescent="0.2">
      <c r="A18724" s="202" t="s">
        <v>30082</v>
      </c>
      <c r="B18724" s="203">
        <v>4.7699999999999996</v>
      </c>
      <c r="D18724" s="53" t="s">
        <v>28096</v>
      </c>
      <c r="E18724" s="55" t="s">
        <v>28095</v>
      </c>
      <c r="F18724" s="53" t="s">
        <v>83</v>
      </c>
    </row>
    <row r="18725" spans="1:6" x14ac:dyDescent="0.2">
      <c r="A18725" s="202" t="s">
        <v>30084</v>
      </c>
      <c r="B18725" s="203">
        <v>4.42</v>
      </c>
      <c r="D18725" s="53" t="s">
        <v>28097</v>
      </c>
      <c r="E18725" s="55" t="s">
        <v>28098</v>
      </c>
      <c r="F18725" s="53" t="s">
        <v>83</v>
      </c>
    </row>
    <row r="18726" spans="1:6" x14ac:dyDescent="0.2">
      <c r="A18726" s="202" t="s">
        <v>30085</v>
      </c>
      <c r="B18726" s="203">
        <v>33.229999999999997</v>
      </c>
      <c r="D18726" s="53" t="s">
        <v>28099</v>
      </c>
      <c r="E18726" s="55" t="s">
        <v>28098</v>
      </c>
      <c r="F18726" s="53" t="s">
        <v>83</v>
      </c>
    </row>
    <row r="18727" spans="1:6" x14ac:dyDescent="0.2">
      <c r="A18727" s="202" t="s">
        <v>30087</v>
      </c>
      <c r="B18727" s="203">
        <v>31.13</v>
      </c>
      <c r="D18727" s="53" t="s">
        <v>28100</v>
      </c>
      <c r="E18727" s="55" t="s">
        <v>28101</v>
      </c>
      <c r="F18727" s="53" t="s">
        <v>83</v>
      </c>
    </row>
    <row r="18728" spans="1:6" x14ac:dyDescent="0.2">
      <c r="A18728" s="202" t="s">
        <v>30088</v>
      </c>
      <c r="B18728" s="203">
        <v>35.96</v>
      </c>
      <c r="D18728" s="53" t="s">
        <v>28102</v>
      </c>
      <c r="E18728" s="55" t="s">
        <v>28101</v>
      </c>
      <c r="F18728" s="53" t="s">
        <v>83</v>
      </c>
    </row>
    <row r="18729" spans="1:6" x14ac:dyDescent="0.2">
      <c r="A18729" s="202" t="s">
        <v>30090</v>
      </c>
      <c r="B18729" s="203">
        <v>31.17</v>
      </c>
      <c r="D18729" s="53" t="s">
        <v>28103</v>
      </c>
      <c r="E18729" s="55" t="s">
        <v>28104</v>
      </c>
      <c r="F18729" s="53" t="s">
        <v>83</v>
      </c>
    </row>
    <row r="18730" spans="1:6" x14ac:dyDescent="0.2">
      <c r="A18730" s="202" t="s">
        <v>30091</v>
      </c>
      <c r="B18730" s="203">
        <v>58</v>
      </c>
      <c r="D18730" s="53" t="s">
        <v>28105</v>
      </c>
      <c r="E18730" s="55" t="s">
        <v>28104</v>
      </c>
      <c r="F18730" s="53" t="s">
        <v>83</v>
      </c>
    </row>
    <row r="18731" spans="1:6" x14ac:dyDescent="0.2">
      <c r="A18731" s="202" t="s">
        <v>30093</v>
      </c>
      <c r="B18731" s="203">
        <v>58</v>
      </c>
      <c r="D18731" s="53" t="s">
        <v>28106</v>
      </c>
      <c r="E18731" s="55" t="s">
        <v>28107</v>
      </c>
      <c r="F18731" s="53" t="s">
        <v>83</v>
      </c>
    </row>
    <row r="18732" spans="1:6" x14ac:dyDescent="0.2">
      <c r="A18732" s="202" t="s">
        <v>30094</v>
      </c>
      <c r="B18732" s="203">
        <v>38</v>
      </c>
      <c r="D18732" s="53" t="s">
        <v>28108</v>
      </c>
      <c r="E18732" s="55" t="s">
        <v>28107</v>
      </c>
      <c r="F18732" s="53" t="s">
        <v>83</v>
      </c>
    </row>
    <row r="18733" spans="1:6" x14ac:dyDescent="0.2">
      <c r="A18733" s="202" t="s">
        <v>30096</v>
      </c>
      <c r="B18733" s="203">
        <v>38</v>
      </c>
      <c r="D18733" s="53" t="s">
        <v>28109</v>
      </c>
      <c r="E18733" s="55" t="s">
        <v>28110</v>
      </c>
      <c r="F18733" s="53" t="s">
        <v>83</v>
      </c>
    </row>
    <row r="18734" spans="1:6" x14ac:dyDescent="0.2">
      <c r="A18734" s="202" t="s">
        <v>30097</v>
      </c>
      <c r="B18734" s="203">
        <v>48</v>
      </c>
      <c r="D18734" s="53" t="s">
        <v>28111</v>
      </c>
      <c r="E18734" s="55" t="s">
        <v>28110</v>
      </c>
      <c r="F18734" s="53" t="s">
        <v>83</v>
      </c>
    </row>
    <row r="18735" spans="1:6" x14ac:dyDescent="0.2">
      <c r="A18735" s="202" t="s">
        <v>30099</v>
      </c>
      <c r="B18735" s="203">
        <v>48</v>
      </c>
      <c r="D18735" s="53" t="s">
        <v>28112</v>
      </c>
      <c r="E18735" s="55" t="s">
        <v>28113</v>
      </c>
      <c r="F18735" s="53" t="s">
        <v>83</v>
      </c>
    </row>
    <row r="18736" spans="1:6" x14ac:dyDescent="0.2">
      <c r="A18736" s="202" t="s">
        <v>30100</v>
      </c>
      <c r="B18736" s="203">
        <v>43.42</v>
      </c>
      <c r="D18736" s="53" t="s">
        <v>28114</v>
      </c>
      <c r="E18736" s="55" t="s">
        <v>28113</v>
      </c>
      <c r="F18736" s="53" t="s">
        <v>83</v>
      </c>
    </row>
    <row r="18737" spans="1:6" x14ac:dyDescent="0.2">
      <c r="A18737" s="202" t="s">
        <v>30102</v>
      </c>
      <c r="B18737" s="203">
        <v>43.42</v>
      </c>
      <c r="D18737" s="53" t="s">
        <v>28115</v>
      </c>
      <c r="E18737" s="55" t="s">
        <v>28116</v>
      </c>
      <c r="F18737" s="53" t="s">
        <v>83</v>
      </c>
    </row>
    <row r="18738" spans="1:6" x14ac:dyDescent="0.2">
      <c r="A18738" s="202" t="s">
        <v>30103</v>
      </c>
      <c r="B18738" s="203">
        <v>68</v>
      </c>
      <c r="D18738" s="53" t="s">
        <v>28117</v>
      </c>
      <c r="E18738" s="55" t="s">
        <v>28116</v>
      </c>
      <c r="F18738" s="53" t="s">
        <v>83</v>
      </c>
    </row>
    <row r="18739" spans="1:6" x14ac:dyDescent="0.2">
      <c r="A18739" s="202" t="s">
        <v>30105</v>
      </c>
      <c r="B18739" s="203">
        <v>68</v>
      </c>
      <c r="D18739" s="53" t="s">
        <v>28118</v>
      </c>
      <c r="E18739" s="55" t="s">
        <v>28119</v>
      </c>
      <c r="F18739" s="53" t="s">
        <v>83</v>
      </c>
    </row>
    <row r="18740" spans="1:6" x14ac:dyDescent="0.2">
      <c r="A18740" s="202" t="s">
        <v>30106</v>
      </c>
      <c r="B18740" s="203">
        <v>108.59</v>
      </c>
      <c r="D18740" s="53" t="s">
        <v>28120</v>
      </c>
      <c r="E18740" s="55" t="s">
        <v>28119</v>
      </c>
      <c r="F18740" s="53" t="s">
        <v>83</v>
      </c>
    </row>
    <row r="18741" spans="1:6" x14ac:dyDescent="0.2">
      <c r="A18741" s="202" t="s">
        <v>30108</v>
      </c>
      <c r="B18741" s="203">
        <v>108.59</v>
      </c>
      <c r="D18741" s="53" t="s">
        <v>28121</v>
      </c>
      <c r="E18741" s="55" t="s">
        <v>28122</v>
      </c>
      <c r="F18741" s="53" t="s">
        <v>83</v>
      </c>
    </row>
    <row r="18742" spans="1:6" x14ac:dyDescent="0.2">
      <c r="A18742" s="202" t="s">
        <v>30109</v>
      </c>
      <c r="B18742" s="203">
        <v>130.66999999999999</v>
      </c>
      <c r="D18742" s="53" t="s">
        <v>28123</v>
      </c>
      <c r="E18742" s="55" t="s">
        <v>28122</v>
      </c>
      <c r="F18742" s="53" t="s">
        <v>83</v>
      </c>
    </row>
    <row r="18743" spans="1:6" x14ac:dyDescent="0.2">
      <c r="A18743" s="202" t="s">
        <v>30111</v>
      </c>
      <c r="B18743" s="203">
        <v>130.66999999999999</v>
      </c>
      <c r="D18743" s="53" t="s">
        <v>28124</v>
      </c>
      <c r="E18743" s="55" t="s">
        <v>28125</v>
      </c>
      <c r="F18743" s="53" t="s">
        <v>83</v>
      </c>
    </row>
    <row r="18744" spans="1:6" x14ac:dyDescent="0.2">
      <c r="A18744" s="202" t="s">
        <v>30112</v>
      </c>
      <c r="B18744" s="203">
        <v>138.80000000000001</v>
      </c>
      <c r="D18744" s="53" t="s">
        <v>28126</v>
      </c>
      <c r="E18744" s="55" t="s">
        <v>28125</v>
      </c>
      <c r="F18744" s="53" t="s">
        <v>83</v>
      </c>
    </row>
    <row r="18745" spans="1:6" x14ac:dyDescent="0.2">
      <c r="A18745" s="202" t="s">
        <v>30114</v>
      </c>
      <c r="B18745" s="203">
        <v>138.80000000000001</v>
      </c>
      <c r="D18745" s="53" t="s">
        <v>28127</v>
      </c>
      <c r="E18745" s="55" t="s">
        <v>28128</v>
      </c>
      <c r="F18745" s="53" t="s">
        <v>83</v>
      </c>
    </row>
    <row r="18746" spans="1:6" x14ac:dyDescent="0.2">
      <c r="A18746" s="202" t="s">
        <v>30115</v>
      </c>
      <c r="B18746" s="203">
        <v>50.67</v>
      </c>
      <c r="D18746" s="53" t="s">
        <v>28129</v>
      </c>
      <c r="E18746" s="55" t="s">
        <v>28128</v>
      </c>
      <c r="F18746" s="53" t="s">
        <v>83</v>
      </c>
    </row>
    <row r="18747" spans="1:6" x14ac:dyDescent="0.2">
      <c r="A18747" s="202" t="s">
        <v>30117</v>
      </c>
      <c r="B18747" s="203">
        <v>50.67</v>
      </c>
      <c r="D18747" s="53" t="s">
        <v>28130</v>
      </c>
      <c r="E18747" s="55" t="s">
        <v>28131</v>
      </c>
      <c r="F18747" s="53" t="s">
        <v>83</v>
      </c>
    </row>
    <row r="18748" spans="1:6" x14ac:dyDescent="0.2">
      <c r="A18748" s="202" t="s">
        <v>30118</v>
      </c>
      <c r="B18748" s="203">
        <v>166.54</v>
      </c>
      <c r="D18748" s="53" t="s">
        <v>28132</v>
      </c>
      <c r="E18748" s="55" t="s">
        <v>28131</v>
      </c>
      <c r="F18748" s="53" t="s">
        <v>83</v>
      </c>
    </row>
    <row r="18749" spans="1:6" x14ac:dyDescent="0.2">
      <c r="A18749" s="202" t="s">
        <v>30120</v>
      </c>
      <c r="B18749" s="203">
        <v>69.430000000000007</v>
      </c>
      <c r="D18749" s="53" t="s">
        <v>28133</v>
      </c>
      <c r="E18749" s="55" t="s">
        <v>28134</v>
      </c>
      <c r="F18749" s="53" t="s">
        <v>83</v>
      </c>
    </row>
    <row r="18750" spans="1:6" x14ac:dyDescent="0.2">
      <c r="A18750" s="202" t="s">
        <v>30122</v>
      </c>
      <c r="B18750" s="203">
        <v>57.05</v>
      </c>
      <c r="D18750" s="53" t="s">
        <v>28135</v>
      </c>
      <c r="E18750" s="55" t="s">
        <v>28134</v>
      </c>
      <c r="F18750" s="53" t="s">
        <v>83</v>
      </c>
    </row>
    <row r="18751" spans="1:6" x14ac:dyDescent="0.2">
      <c r="A18751" s="202" t="s">
        <v>30123</v>
      </c>
      <c r="B18751" s="203">
        <v>163.16</v>
      </c>
      <c r="D18751" s="53" t="s">
        <v>28136</v>
      </c>
      <c r="E18751" s="55" t="s">
        <v>28137</v>
      </c>
      <c r="F18751" s="53" t="s">
        <v>83</v>
      </c>
    </row>
    <row r="18752" spans="1:6" x14ac:dyDescent="0.2">
      <c r="A18752" s="202" t="s">
        <v>30124</v>
      </c>
      <c r="B18752" s="203">
        <v>66.05</v>
      </c>
      <c r="D18752" s="53" t="s">
        <v>28138</v>
      </c>
      <c r="E18752" s="55" t="s">
        <v>28137</v>
      </c>
      <c r="F18752" s="53" t="s">
        <v>83</v>
      </c>
    </row>
    <row r="18753" spans="1:6" x14ac:dyDescent="0.2">
      <c r="A18753" s="202" t="s">
        <v>30125</v>
      </c>
      <c r="B18753" s="203">
        <v>53.67</v>
      </c>
      <c r="D18753" s="53" t="s">
        <v>28139</v>
      </c>
      <c r="E18753" s="55" t="s">
        <v>28140</v>
      </c>
      <c r="F18753" s="53" t="s">
        <v>83</v>
      </c>
    </row>
    <row r="18754" spans="1:6" x14ac:dyDescent="0.2">
      <c r="A18754" s="202" t="s">
        <v>30126</v>
      </c>
      <c r="B18754" s="203">
        <v>194.84</v>
      </c>
      <c r="D18754" s="53" t="s">
        <v>28141</v>
      </c>
      <c r="E18754" s="55" t="s">
        <v>28140</v>
      </c>
      <c r="F18754" s="53" t="s">
        <v>83</v>
      </c>
    </row>
    <row r="18755" spans="1:6" x14ac:dyDescent="0.2">
      <c r="A18755" s="202" t="s">
        <v>30128</v>
      </c>
      <c r="B18755" s="203">
        <v>78.08</v>
      </c>
      <c r="D18755" s="53" t="s">
        <v>28142</v>
      </c>
      <c r="E18755" s="55" t="s">
        <v>28143</v>
      </c>
      <c r="F18755" s="53" t="s">
        <v>83</v>
      </c>
    </row>
    <row r="18756" spans="1:6" x14ac:dyDescent="0.2">
      <c r="A18756" s="202" t="s">
        <v>30129</v>
      </c>
      <c r="B18756" s="203">
        <v>63.09</v>
      </c>
      <c r="D18756" s="53" t="s">
        <v>28144</v>
      </c>
      <c r="E18756" s="55" t="s">
        <v>28143</v>
      </c>
      <c r="F18756" s="53" t="s">
        <v>83</v>
      </c>
    </row>
    <row r="18757" spans="1:6" x14ac:dyDescent="0.2">
      <c r="A18757" s="202" t="s">
        <v>30130</v>
      </c>
      <c r="B18757" s="203">
        <v>191.46</v>
      </c>
      <c r="D18757" s="53" t="s">
        <v>28145</v>
      </c>
      <c r="E18757" s="55" t="s">
        <v>28146</v>
      </c>
      <c r="F18757" s="53" t="s">
        <v>83</v>
      </c>
    </row>
    <row r="18758" spans="1:6" x14ac:dyDescent="0.2">
      <c r="A18758" s="202" t="s">
        <v>30131</v>
      </c>
      <c r="B18758" s="203">
        <v>74.7</v>
      </c>
      <c r="D18758" s="53" t="s">
        <v>28147</v>
      </c>
      <c r="E18758" s="55" t="s">
        <v>28146</v>
      </c>
      <c r="F18758" s="53" t="s">
        <v>83</v>
      </c>
    </row>
    <row r="18759" spans="1:6" x14ac:dyDescent="0.2">
      <c r="A18759" s="202" t="s">
        <v>30132</v>
      </c>
      <c r="B18759" s="203">
        <v>59.71</v>
      </c>
      <c r="D18759" s="53" t="s">
        <v>28148</v>
      </c>
      <c r="E18759" s="55" t="s">
        <v>28149</v>
      </c>
      <c r="F18759" s="53" t="s">
        <v>83</v>
      </c>
    </row>
    <row r="18760" spans="1:6" x14ac:dyDescent="0.2">
      <c r="A18760" s="202" t="s">
        <v>30133</v>
      </c>
      <c r="B18760" s="203">
        <v>238.2</v>
      </c>
      <c r="D18760" s="53" t="s">
        <v>28150</v>
      </c>
      <c r="E18760" s="55" t="s">
        <v>28149</v>
      </c>
      <c r="F18760" s="53" t="s">
        <v>83</v>
      </c>
    </row>
    <row r="18761" spans="1:6" x14ac:dyDescent="0.2">
      <c r="A18761" s="202" t="s">
        <v>30135</v>
      </c>
      <c r="B18761" s="203">
        <v>91.27</v>
      </c>
      <c r="D18761" s="53" t="s">
        <v>28151</v>
      </c>
      <c r="E18761" s="55" t="s">
        <v>28152</v>
      </c>
      <c r="F18761" s="53" t="s">
        <v>83</v>
      </c>
    </row>
    <row r="18762" spans="1:6" x14ac:dyDescent="0.2">
      <c r="A18762" s="202" t="s">
        <v>30136</v>
      </c>
      <c r="B18762" s="203">
        <v>71.7</v>
      </c>
      <c r="D18762" s="53" t="s">
        <v>28153</v>
      </c>
      <c r="E18762" s="55" t="s">
        <v>28152</v>
      </c>
      <c r="F18762" s="53" t="s">
        <v>83</v>
      </c>
    </row>
    <row r="18763" spans="1:6" x14ac:dyDescent="0.2">
      <c r="A18763" s="202" t="s">
        <v>30137</v>
      </c>
      <c r="B18763" s="203">
        <v>234.82</v>
      </c>
      <c r="D18763" s="53" t="s">
        <v>28154</v>
      </c>
      <c r="E18763" s="55" t="s">
        <v>28155</v>
      </c>
      <c r="F18763" s="53" t="s">
        <v>83</v>
      </c>
    </row>
    <row r="18764" spans="1:6" x14ac:dyDescent="0.2">
      <c r="A18764" s="202" t="s">
        <v>30138</v>
      </c>
      <c r="B18764" s="203">
        <v>87.89</v>
      </c>
      <c r="D18764" s="53" t="s">
        <v>28156</v>
      </c>
      <c r="E18764" s="55" t="s">
        <v>28155</v>
      </c>
      <c r="F18764" s="53" t="s">
        <v>83</v>
      </c>
    </row>
    <row r="18765" spans="1:6" x14ac:dyDescent="0.2">
      <c r="A18765" s="202" t="s">
        <v>30139</v>
      </c>
      <c r="B18765" s="203">
        <v>68.319999999999993</v>
      </c>
      <c r="D18765" s="53" t="s">
        <v>28157</v>
      </c>
      <c r="E18765" s="55" t="s">
        <v>28158</v>
      </c>
      <c r="F18765" s="53" t="s">
        <v>83</v>
      </c>
    </row>
    <row r="18766" spans="1:6" x14ac:dyDescent="0.2">
      <c r="A18766" s="202" t="s">
        <v>30140</v>
      </c>
      <c r="B18766" s="203">
        <v>182.85</v>
      </c>
      <c r="D18766" s="53" t="s">
        <v>28159</v>
      </c>
      <c r="E18766" s="55" t="s">
        <v>28158</v>
      </c>
      <c r="F18766" s="53" t="s">
        <v>83</v>
      </c>
    </row>
    <row r="18767" spans="1:6" x14ac:dyDescent="0.2">
      <c r="A18767" s="202" t="s">
        <v>30142</v>
      </c>
      <c r="B18767" s="203">
        <v>77.17</v>
      </c>
      <c r="D18767" s="53" t="s">
        <v>28160</v>
      </c>
      <c r="E18767" s="55" t="s">
        <v>28161</v>
      </c>
      <c r="F18767" s="53" t="s">
        <v>83</v>
      </c>
    </row>
    <row r="18768" spans="1:6" x14ac:dyDescent="0.2">
      <c r="A18768" s="202" t="s">
        <v>30143</v>
      </c>
      <c r="B18768" s="203">
        <v>62.56</v>
      </c>
      <c r="D18768" s="53" t="s">
        <v>28162</v>
      </c>
      <c r="E18768" s="55" t="s">
        <v>28161</v>
      </c>
      <c r="F18768" s="53" t="s">
        <v>83</v>
      </c>
    </row>
    <row r="18769" spans="1:6" x14ac:dyDescent="0.2">
      <c r="A18769" s="202" t="s">
        <v>30144</v>
      </c>
      <c r="B18769" s="203">
        <v>179.47</v>
      </c>
      <c r="D18769" s="53" t="s">
        <v>28163</v>
      </c>
      <c r="E18769" s="55" t="s">
        <v>28164</v>
      </c>
      <c r="F18769" s="53" t="s">
        <v>83</v>
      </c>
    </row>
    <row r="18770" spans="1:6" x14ac:dyDescent="0.2">
      <c r="A18770" s="202" t="s">
        <v>30145</v>
      </c>
      <c r="B18770" s="203">
        <v>73.790000000000006</v>
      </c>
      <c r="D18770" s="53" t="s">
        <v>28165</v>
      </c>
      <c r="E18770" s="55" t="s">
        <v>28164</v>
      </c>
      <c r="F18770" s="53" t="s">
        <v>83</v>
      </c>
    </row>
    <row r="18771" spans="1:6" x14ac:dyDescent="0.2">
      <c r="A18771" s="202" t="s">
        <v>30146</v>
      </c>
      <c r="B18771" s="203">
        <v>59.18</v>
      </c>
      <c r="D18771" s="53" t="s">
        <v>28166</v>
      </c>
      <c r="E18771" s="55" t="s">
        <v>28167</v>
      </c>
      <c r="F18771" s="53" t="s">
        <v>83</v>
      </c>
    </row>
    <row r="18772" spans="1:6" x14ac:dyDescent="0.2">
      <c r="A18772" s="202" t="s">
        <v>30147</v>
      </c>
      <c r="B18772" s="203">
        <v>207.1</v>
      </c>
      <c r="D18772" s="53" t="s">
        <v>28168</v>
      </c>
      <c r="E18772" s="55" t="s">
        <v>28167</v>
      </c>
      <c r="F18772" s="53" t="s">
        <v>83</v>
      </c>
    </row>
    <row r="18773" spans="1:6" x14ac:dyDescent="0.2">
      <c r="A18773" s="202" t="s">
        <v>30149</v>
      </c>
      <c r="B18773" s="203">
        <v>83.73</v>
      </c>
      <c r="D18773" s="53" t="s">
        <v>28169</v>
      </c>
      <c r="E18773" s="55" t="s">
        <v>28170</v>
      </c>
      <c r="F18773" s="53" t="s">
        <v>83</v>
      </c>
    </row>
    <row r="18774" spans="1:6" x14ac:dyDescent="0.2">
      <c r="A18774" s="202" t="s">
        <v>30150</v>
      </c>
      <c r="B18774" s="203">
        <v>66.75</v>
      </c>
      <c r="D18774" s="53" t="s">
        <v>28171</v>
      </c>
      <c r="E18774" s="55" t="s">
        <v>28170</v>
      </c>
      <c r="F18774" s="53" t="s">
        <v>83</v>
      </c>
    </row>
    <row r="18775" spans="1:6" x14ac:dyDescent="0.2">
      <c r="A18775" s="202" t="s">
        <v>30151</v>
      </c>
      <c r="B18775" s="203">
        <v>203.72</v>
      </c>
      <c r="D18775" s="53" t="s">
        <v>28172</v>
      </c>
      <c r="E18775" s="55" t="s">
        <v>28173</v>
      </c>
      <c r="F18775" s="53" t="s">
        <v>83</v>
      </c>
    </row>
    <row r="18776" spans="1:6" x14ac:dyDescent="0.2">
      <c r="A18776" s="202" t="s">
        <v>30152</v>
      </c>
      <c r="B18776" s="203">
        <v>80.349999999999994</v>
      </c>
      <c r="D18776" s="53" t="s">
        <v>28174</v>
      </c>
      <c r="E18776" s="55" t="s">
        <v>28173</v>
      </c>
      <c r="F18776" s="53" t="s">
        <v>83</v>
      </c>
    </row>
    <row r="18777" spans="1:6" x14ac:dyDescent="0.2">
      <c r="A18777" s="202" t="s">
        <v>30153</v>
      </c>
      <c r="B18777" s="203">
        <v>63.37</v>
      </c>
      <c r="D18777" s="53" t="s">
        <v>28175</v>
      </c>
      <c r="E18777" s="55" t="s">
        <v>28176</v>
      </c>
      <c r="F18777" s="53" t="s">
        <v>83</v>
      </c>
    </row>
    <row r="18778" spans="1:6" x14ac:dyDescent="0.2">
      <c r="A18778" s="202" t="s">
        <v>30154</v>
      </c>
      <c r="B18778" s="203">
        <v>239.36</v>
      </c>
      <c r="D18778" s="53" t="s">
        <v>28177</v>
      </c>
      <c r="E18778" s="55" t="s">
        <v>28176</v>
      </c>
      <c r="F18778" s="53" t="s">
        <v>83</v>
      </c>
    </row>
    <row r="18779" spans="1:6" x14ac:dyDescent="0.2">
      <c r="A18779" s="202" t="s">
        <v>30156</v>
      </c>
      <c r="B18779" s="203">
        <v>97.95</v>
      </c>
      <c r="D18779" s="53" t="s">
        <v>28178</v>
      </c>
      <c r="E18779" s="55" t="s">
        <v>28179</v>
      </c>
      <c r="F18779" s="53" t="s">
        <v>83</v>
      </c>
    </row>
    <row r="18780" spans="1:6" x14ac:dyDescent="0.2">
      <c r="A18780" s="202" t="s">
        <v>30157</v>
      </c>
      <c r="B18780" s="203">
        <v>77.900000000000006</v>
      </c>
      <c r="D18780" s="53" t="s">
        <v>28180</v>
      </c>
      <c r="E18780" s="55" t="s">
        <v>28179</v>
      </c>
      <c r="F18780" s="53" t="s">
        <v>83</v>
      </c>
    </row>
    <row r="18781" spans="1:6" x14ac:dyDescent="0.2">
      <c r="A18781" s="202" t="s">
        <v>30158</v>
      </c>
      <c r="B18781" s="203">
        <v>235.98</v>
      </c>
      <c r="D18781" s="53" t="s">
        <v>28181</v>
      </c>
      <c r="E18781" s="55" t="s">
        <v>28182</v>
      </c>
      <c r="F18781" s="53" t="s">
        <v>83</v>
      </c>
    </row>
    <row r="18782" spans="1:6" x14ac:dyDescent="0.2">
      <c r="A18782" s="202" t="s">
        <v>30159</v>
      </c>
      <c r="B18782" s="203">
        <v>94.57</v>
      </c>
      <c r="D18782" s="53" t="s">
        <v>28183</v>
      </c>
      <c r="E18782" s="55" t="s">
        <v>28182</v>
      </c>
      <c r="F18782" s="53" t="s">
        <v>83</v>
      </c>
    </row>
    <row r="18783" spans="1:6" x14ac:dyDescent="0.2">
      <c r="A18783" s="202" t="s">
        <v>30160</v>
      </c>
      <c r="B18783" s="203">
        <v>74.52</v>
      </c>
      <c r="D18783" s="53" t="s">
        <v>28184</v>
      </c>
      <c r="E18783" s="55" t="s">
        <v>28185</v>
      </c>
      <c r="F18783" s="53" t="s">
        <v>83</v>
      </c>
    </row>
    <row r="18784" spans="1:6" x14ac:dyDescent="0.2">
      <c r="A18784" s="202" t="s">
        <v>30161</v>
      </c>
      <c r="B18784" s="203">
        <v>266.52</v>
      </c>
      <c r="D18784" s="53" t="s">
        <v>28186</v>
      </c>
      <c r="E18784" s="55" t="s">
        <v>28185</v>
      </c>
      <c r="F18784" s="53" t="s">
        <v>83</v>
      </c>
    </row>
    <row r="18785" spans="1:6" x14ac:dyDescent="0.2">
      <c r="A18785" s="202" t="s">
        <v>30163</v>
      </c>
      <c r="B18785" s="203">
        <v>98.8</v>
      </c>
      <c r="D18785" s="53" t="s">
        <v>28187</v>
      </c>
      <c r="E18785" s="55" t="s">
        <v>28188</v>
      </c>
      <c r="F18785" s="53" t="s">
        <v>83</v>
      </c>
    </row>
    <row r="18786" spans="1:6" x14ac:dyDescent="0.2">
      <c r="A18786" s="202" t="s">
        <v>30164</v>
      </c>
      <c r="B18786" s="203">
        <v>77.03</v>
      </c>
      <c r="D18786" s="53" t="s">
        <v>28189</v>
      </c>
      <c r="E18786" s="55" t="s">
        <v>28188</v>
      </c>
      <c r="F18786" s="53" t="s">
        <v>83</v>
      </c>
    </row>
    <row r="18787" spans="1:6" x14ac:dyDescent="0.2">
      <c r="A18787" s="202" t="s">
        <v>30165</v>
      </c>
      <c r="B18787" s="203">
        <v>263.14</v>
      </c>
      <c r="D18787" s="53" t="s">
        <v>28190</v>
      </c>
      <c r="E18787" s="55" t="s">
        <v>28191</v>
      </c>
      <c r="F18787" s="53" t="s">
        <v>83</v>
      </c>
    </row>
    <row r="18788" spans="1:6" x14ac:dyDescent="0.2">
      <c r="A18788" s="202" t="s">
        <v>30166</v>
      </c>
      <c r="B18788" s="203">
        <v>95.42</v>
      </c>
      <c r="D18788" s="53" t="s">
        <v>28192</v>
      </c>
      <c r="E18788" s="55" t="s">
        <v>28191</v>
      </c>
      <c r="F18788" s="53" t="s">
        <v>83</v>
      </c>
    </row>
    <row r="18789" spans="1:6" x14ac:dyDescent="0.2">
      <c r="A18789" s="202" t="s">
        <v>30167</v>
      </c>
      <c r="B18789" s="203">
        <v>73.650000000000006</v>
      </c>
      <c r="D18789" s="53" t="s">
        <v>28193</v>
      </c>
      <c r="E18789" s="55" t="s">
        <v>28194</v>
      </c>
      <c r="F18789" s="53" t="s">
        <v>83</v>
      </c>
    </row>
    <row r="18790" spans="1:6" x14ac:dyDescent="0.2">
      <c r="A18790" s="202" t="s">
        <v>30168</v>
      </c>
      <c r="B18790" s="203">
        <v>506.06</v>
      </c>
      <c r="D18790" s="53" t="s">
        <v>28195</v>
      </c>
      <c r="E18790" s="55" t="s">
        <v>28194</v>
      </c>
      <c r="F18790" s="53" t="s">
        <v>83</v>
      </c>
    </row>
    <row r="18791" spans="1:6" x14ac:dyDescent="0.2">
      <c r="A18791" s="202" t="s">
        <v>30170</v>
      </c>
      <c r="B18791" s="203">
        <v>222.3</v>
      </c>
      <c r="D18791" s="53" t="s">
        <v>28196</v>
      </c>
      <c r="E18791" s="55" t="s">
        <v>28197</v>
      </c>
      <c r="F18791" s="53" t="s">
        <v>83</v>
      </c>
    </row>
    <row r="18792" spans="1:6" x14ac:dyDescent="0.2">
      <c r="A18792" s="202" t="s">
        <v>30171</v>
      </c>
      <c r="B18792" s="203">
        <v>179.42</v>
      </c>
      <c r="D18792" s="53" t="s">
        <v>28198</v>
      </c>
      <c r="E18792" s="55" t="s">
        <v>28197</v>
      </c>
      <c r="F18792" s="53" t="s">
        <v>83</v>
      </c>
    </row>
    <row r="18793" spans="1:6" x14ac:dyDescent="0.2">
      <c r="A18793" s="202" t="s">
        <v>30172</v>
      </c>
      <c r="B18793" s="203">
        <v>502.68</v>
      </c>
      <c r="D18793" s="53" t="s">
        <v>28199</v>
      </c>
      <c r="E18793" s="55" t="s">
        <v>28200</v>
      </c>
      <c r="F18793" s="53" t="s">
        <v>83</v>
      </c>
    </row>
    <row r="18794" spans="1:6" x14ac:dyDescent="0.2">
      <c r="A18794" s="202" t="s">
        <v>30173</v>
      </c>
      <c r="B18794" s="203">
        <v>218.92</v>
      </c>
      <c r="D18794" s="53" t="s">
        <v>28201</v>
      </c>
      <c r="E18794" s="55" t="s">
        <v>28200</v>
      </c>
      <c r="F18794" s="53" t="s">
        <v>83</v>
      </c>
    </row>
    <row r="18795" spans="1:6" x14ac:dyDescent="0.2">
      <c r="A18795" s="202" t="s">
        <v>30174</v>
      </c>
      <c r="B18795" s="203">
        <v>176.04</v>
      </c>
      <c r="D18795" s="53" t="s">
        <v>28202</v>
      </c>
      <c r="E18795" s="55" t="s">
        <v>28203</v>
      </c>
      <c r="F18795" s="53" t="s">
        <v>83</v>
      </c>
    </row>
    <row r="18796" spans="1:6" x14ac:dyDescent="0.2">
      <c r="A18796" s="202" t="s">
        <v>30175</v>
      </c>
      <c r="B18796" s="203">
        <v>263.39</v>
      </c>
      <c r="D18796" s="53" t="s">
        <v>28204</v>
      </c>
      <c r="E18796" s="55" t="s">
        <v>28203</v>
      </c>
      <c r="F18796" s="53" t="s">
        <v>83</v>
      </c>
    </row>
    <row r="18797" spans="1:6" x14ac:dyDescent="0.2">
      <c r="A18797" s="202" t="s">
        <v>30177</v>
      </c>
      <c r="B18797" s="203">
        <v>107.34</v>
      </c>
      <c r="D18797" s="53" t="s">
        <v>28205</v>
      </c>
      <c r="E18797" s="55" t="s">
        <v>28206</v>
      </c>
      <c r="F18797" s="53" t="s">
        <v>83</v>
      </c>
    </row>
    <row r="18798" spans="1:6" x14ac:dyDescent="0.2">
      <c r="A18798" s="202" t="s">
        <v>30178</v>
      </c>
      <c r="B18798" s="203">
        <v>85.42</v>
      </c>
      <c r="D18798" s="53" t="s">
        <v>28207</v>
      </c>
      <c r="E18798" s="55" t="s">
        <v>28206</v>
      </c>
      <c r="F18798" s="53" t="s">
        <v>83</v>
      </c>
    </row>
    <row r="18799" spans="1:6" x14ac:dyDescent="0.2">
      <c r="A18799" s="202" t="s">
        <v>30179</v>
      </c>
      <c r="B18799" s="203">
        <v>260.01</v>
      </c>
      <c r="D18799" s="53" t="s">
        <v>28208</v>
      </c>
      <c r="E18799" s="55" t="s">
        <v>28209</v>
      </c>
      <c r="F18799" s="53" t="s">
        <v>83</v>
      </c>
    </row>
    <row r="18800" spans="1:6" x14ac:dyDescent="0.2">
      <c r="A18800" s="202" t="s">
        <v>30180</v>
      </c>
      <c r="B18800" s="203">
        <v>103.96</v>
      </c>
      <c r="D18800" s="53" t="s">
        <v>28210</v>
      </c>
      <c r="E18800" s="55" t="s">
        <v>28209</v>
      </c>
      <c r="F18800" s="53" t="s">
        <v>83</v>
      </c>
    </row>
    <row r="18801" spans="1:6" x14ac:dyDescent="0.2">
      <c r="A18801" s="202" t="s">
        <v>30181</v>
      </c>
      <c r="B18801" s="203">
        <v>82.04</v>
      </c>
      <c r="D18801" s="53" t="s">
        <v>28211</v>
      </c>
      <c r="E18801" s="55" t="s">
        <v>28212</v>
      </c>
      <c r="F18801" s="53" t="s">
        <v>83</v>
      </c>
    </row>
    <row r="18802" spans="1:6" x14ac:dyDescent="0.2">
      <c r="A18802" s="202" t="s">
        <v>35821</v>
      </c>
      <c r="B18802" s="203">
        <v>401.65</v>
      </c>
      <c r="D18802" s="53" t="s">
        <v>28213</v>
      </c>
      <c r="E18802" s="55" t="s">
        <v>28212</v>
      </c>
      <c r="F18802" s="53" t="s">
        <v>83</v>
      </c>
    </row>
    <row r="18803" spans="1:6" x14ac:dyDescent="0.2">
      <c r="A18803" s="202" t="s">
        <v>35822</v>
      </c>
      <c r="B18803" s="203">
        <v>119.5</v>
      </c>
      <c r="D18803" s="53" t="s">
        <v>28214</v>
      </c>
      <c r="E18803" s="55" t="s">
        <v>28215</v>
      </c>
      <c r="F18803" s="53" t="s">
        <v>83</v>
      </c>
    </row>
    <row r="18804" spans="1:6" x14ac:dyDescent="0.2">
      <c r="A18804" s="202" t="s">
        <v>35823</v>
      </c>
      <c r="B18804" s="203">
        <v>83.72</v>
      </c>
      <c r="D18804" s="53" t="s">
        <v>28216</v>
      </c>
      <c r="E18804" s="55" t="s">
        <v>28215</v>
      </c>
      <c r="F18804" s="53" t="s">
        <v>83</v>
      </c>
    </row>
    <row r="18805" spans="1:6" x14ac:dyDescent="0.2">
      <c r="A18805" s="202" t="s">
        <v>35824</v>
      </c>
      <c r="B18805" s="203">
        <v>398.27</v>
      </c>
      <c r="D18805" s="53" t="s">
        <v>28217</v>
      </c>
      <c r="E18805" s="55" t="s">
        <v>28218</v>
      </c>
      <c r="F18805" s="53" t="s">
        <v>83</v>
      </c>
    </row>
    <row r="18806" spans="1:6" x14ac:dyDescent="0.2">
      <c r="A18806" s="202" t="s">
        <v>35825</v>
      </c>
      <c r="B18806" s="203">
        <v>116.12</v>
      </c>
      <c r="D18806" s="53" t="s">
        <v>28219</v>
      </c>
      <c r="E18806" s="55" t="s">
        <v>28218</v>
      </c>
      <c r="F18806" s="53" t="s">
        <v>83</v>
      </c>
    </row>
    <row r="18807" spans="1:6" x14ac:dyDescent="0.2">
      <c r="A18807" s="202" t="s">
        <v>35826</v>
      </c>
      <c r="B18807" s="203">
        <v>80.34</v>
      </c>
      <c r="D18807" s="53" t="s">
        <v>28220</v>
      </c>
      <c r="E18807" s="55" t="s">
        <v>28221</v>
      </c>
      <c r="F18807" s="53" t="s">
        <v>83</v>
      </c>
    </row>
    <row r="18808" spans="1:6" x14ac:dyDescent="0.2">
      <c r="A18808" s="202" t="s">
        <v>30182</v>
      </c>
      <c r="B18808" s="203">
        <v>200.51</v>
      </c>
      <c r="D18808" s="53" t="s">
        <v>28222</v>
      </c>
      <c r="E18808" s="55" t="s">
        <v>28221</v>
      </c>
      <c r="F18808" s="53" t="s">
        <v>83</v>
      </c>
    </row>
    <row r="18809" spans="1:6" x14ac:dyDescent="0.2">
      <c r="A18809" s="202" t="s">
        <v>30184</v>
      </c>
      <c r="B18809" s="203">
        <v>80.09</v>
      </c>
      <c r="D18809" s="53" t="s">
        <v>28223</v>
      </c>
      <c r="E18809" s="55" t="s">
        <v>28224</v>
      </c>
      <c r="F18809" s="53" t="s">
        <v>83</v>
      </c>
    </row>
    <row r="18810" spans="1:6" x14ac:dyDescent="0.2">
      <c r="A18810" s="202" t="s">
        <v>30185</v>
      </c>
      <c r="B18810" s="203">
        <v>63.74</v>
      </c>
      <c r="D18810" s="53" t="s">
        <v>28225</v>
      </c>
      <c r="E18810" s="55" t="s">
        <v>28224</v>
      </c>
      <c r="F18810" s="53" t="s">
        <v>83</v>
      </c>
    </row>
    <row r="18811" spans="1:6" x14ac:dyDescent="0.2">
      <c r="A18811" s="202" t="s">
        <v>30186</v>
      </c>
      <c r="B18811" s="203">
        <v>197.13</v>
      </c>
      <c r="D18811" s="53" t="s">
        <v>28226</v>
      </c>
      <c r="E18811" s="55" t="s">
        <v>28227</v>
      </c>
      <c r="F18811" s="53" t="s">
        <v>83</v>
      </c>
    </row>
    <row r="18812" spans="1:6" x14ac:dyDescent="0.2">
      <c r="A18812" s="202" t="s">
        <v>30187</v>
      </c>
      <c r="B18812" s="203">
        <v>76.709999999999994</v>
      </c>
      <c r="D18812" s="53" t="s">
        <v>28228</v>
      </c>
      <c r="E18812" s="55" t="s">
        <v>28227</v>
      </c>
      <c r="F18812" s="53" t="s">
        <v>83</v>
      </c>
    </row>
    <row r="18813" spans="1:6" x14ac:dyDescent="0.2">
      <c r="A18813" s="202" t="s">
        <v>30188</v>
      </c>
      <c r="B18813" s="203">
        <v>60.36</v>
      </c>
      <c r="D18813" s="53" t="s">
        <v>28229</v>
      </c>
      <c r="E18813" s="55" t="s">
        <v>28230</v>
      </c>
      <c r="F18813" s="53" t="s">
        <v>83</v>
      </c>
    </row>
    <row r="18814" spans="1:6" x14ac:dyDescent="0.2">
      <c r="A18814" s="202" t="s">
        <v>30189</v>
      </c>
      <c r="B18814" s="203">
        <v>218.47</v>
      </c>
      <c r="D18814" s="53" t="s">
        <v>28231</v>
      </c>
      <c r="E18814" s="55" t="s">
        <v>28230</v>
      </c>
      <c r="F18814" s="53" t="s">
        <v>83</v>
      </c>
    </row>
    <row r="18815" spans="1:6" x14ac:dyDescent="0.2">
      <c r="A18815" s="202" t="s">
        <v>30191</v>
      </c>
      <c r="B18815" s="203">
        <v>88.73</v>
      </c>
      <c r="D18815" s="53" t="s">
        <v>28232</v>
      </c>
      <c r="E18815" s="55" t="s">
        <v>28233</v>
      </c>
      <c r="F18815" s="53" t="s">
        <v>83</v>
      </c>
    </row>
    <row r="18816" spans="1:6" x14ac:dyDescent="0.2">
      <c r="A18816" s="202" t="s">
        <v>30192</v>
      </c>
      <c r="B18816" s="203">
        <v>71.13</v>
      </c>
      <c r="D18816" s="53" t="s">
        <v>28234</v>
      </c>
      <c r="E18816" s="55" t="s">
        <v>28233</v>
      </c>
      <c r="F18816" s="53" t="s">
        <v>83</v>
      </c>
    </row>
    <row r="18817" spans="1:6" x14ac:dyDescent="0.2">
      <c r="A18817" s="202" t="s">
        <v>30193</v>
      </c>
      <c r="B18817" s="203">
        <v>215.09</v>
      </c>
      <c r="D18817" s="53" t="s">
        <v>28235</v>
      </c>
      <c r="E18817" s="55" t="s">
        <v>28236</v>
      </c>
      <c r="F18817" s="53" t="s">
        <v>83</v>
      </c>
    </row>
    <row r="18818" spans="1:6" x14ac:dyDescent="0.2">
      <c r="A18818" s="202" t="s">
        <v>30194</v>
      </c>
      <c r="B18818" s="203">
        <v>85.35</v>
      </c>
      <c r="D18818" s="53" t="s">
        <v>28237</v>
      </c>
      <c r="E18818" s="55" t="s">
        <v>28236</v>
      </c>
      <c r="F18818" s="53" t="s">
        <v>83</v>
      </c>
    </row>
    <row r="18819" spans="1:6" x14ac:dyDescent="0.2">
      <c r="A18819" s="202" t="s">
        <v>30195</v>
      </c>
      <c r="B18819" s="203">
        <v>67.75</v>
      </c>
      <c r="D18819" s="53" t="s">
        <v>28238</v>
      </c>
      <c r="E18819" s="55" t="s">
        <v>28239</v>
      </c>
      <c r="F18819" s="53" t="s">
        <v>83</v>
      </c>
    </row>
    <row r="18820" spans="1:6" x14ac:dyDescent="0.2">
      <c r="A18820" s="202" t="s">
        <v>30196</v>
      </c>
      <c r="B18820" s="203">
        <v>228.77</v>
      </c>
      <c r="D18820" s="53" t="s">
        <v>28240</v>
      </c>
      <c r="E18820" s="55" t="s">
        <v>28239</v>
      </c>
      <c r="F18820" s="53" t="s">
        <v>83</v>
      </c>
    </row>
    <row r="18821" spans="1:6" x14ac:dyDescent="0.2">
      <c r="A18821" s="202" t="s">
        <v>30198</v>
      </c>
      <c r="B18821" s="203">
        <v>95.31</v>
      </c>
      <c r="D18821" s="53" t="s">
        <v>28241</v>
      </c>
      <c r="E18821" s="55" t="s">
        <v>28242</v>
      </c>
      <c r="F18821" s="53" t="s">
        <v>83</v>
      </c>
    </row>
    <row r="18822" spans="1:6" x14ac:dyDescent="0.2">
      <c r="A18822" s="202" t="s">
        <v>30199</v>
      </c>
      <c r="B18822" s="203">
        <v>76.739999999999995</v>
      </c>
      <c r="D18822" s="53" t="s">
        <v>28243</v>
      </c>
      <c r="E18822" s="55" t="s">
        <v>28242</v>
      </c>
      <c r="F18822" s="53" t="s">
        <v>83</v>
      </c>
    </row>
    <row r="18823" spans="1:6" x14ac:dyDescent="0.2">
      <c r="A18823" s="202" t="s">
        <v>30200</v>
      </c>
      <c r="B18823" s="203">
        <v>225.39</v>
      </c>
      <c r="D18823" s="53" t="s">
        <v>28244</v>
      </c>
      <c r="E18823" s="55" t="s">
        <v>28245</v>
      </c>
      <c r="F18823" s="53" t="s">
        <v>83</v>
      </c>
    </row>
    <row r="18824" spans="1:6" x14ac:dyDescent="0.2">
      <c r="A18824" s="202" t="s">
        <v>30201</v>
      </c>
      <c r="B18824" s="203">
        <v>91.93</v>
      </c>
      <c r="D18824" s="53" t="s">
        <v>28246</v>
      </c>
      <c r="E18824" s="55" t="s">
        <v>28245</v>
      </c>
      <c r="F18824" s="53" t="s">
        <v>83</v>
      </c>
    </row>
    <row r="18825" spans="1:6" x14ac:dyDescent="0.2">
      <c r="A18825" s="202" t="s">
        <v>30202</v>
      </c>
      <c r="B18825" s="203">
        <v>73.36</v>
      </c>
      <c r="D18825" s="53" t="s">
        <v>28247</v>
      </c>
      <c r="E18825" s="55" t="s">
        <v>28248</v>
      </c>
      <c r="F18825" s="53" t="s">
        <v>83</v>
      </c>
    </row>
    <row r="18826" spans="1:6" x14ac:dyDescent="0.2">
      <c r="A18826" s="202" t="s">
        <v>30203</v>
      </c>
      <c r="B18826" s="203">
        <v>292.13</v>
      </c>
      <c r="D18826" s="53" t="s">
        <v>28249</v>
      </c>
      <c r="E18826" s="55" t="s">
        <v>28248</v>
      </c>
      <c r="F18826" s="53" t="s">
        <v>83</v>
      </c>
    </row>
    <row r="18827" spans="1:6" x14ac:dyDescent="0.2">
      <c r="A18827" s="202" t="s">
        <v>30205</v>
      </c>
      <c r="B18827" s="203">
        <v>103.93</v>
      </c>
      <c r="D18827" s="53" t="s">
        <v>28250</v>
      </c>
      <c r="E18827" s="55" t="s">
        <v>28251</v>
      </c>
      <c r="F18827" s="53" t="s">
        <v>83</v>
      </c>
    </row>
    <row r="18828" spans="1:6" x14ac:dyDescent="0.2">
      <c r="A18828" s="202" t="s">
        <v>30206</v>
      </c>
      <c r="B18828" s="203">
        <v>79.05</v>
      </c>
      <c r="D18828" s="53" t="s">
        <v>28252</v>
      </c>
      <c r="E18828" s="55" t="s">
        <v>28251</v>
      </c>
      <c r="F18828" s="53" t="s">
        <v>83</v>
      </c>
    </row>
    <row r="18829" spans="1:6" x14ac:dyDescent="0.2">
      <c r="A18829" s="202" t="s">
        <v>30207</v>
      </c>
      <c r="B18829" s="203">
        <v>288.75</v>
      </c>
      <c r="D18829" s="53" t="s">
        <v>28253</v>
      </c>
      <c r="E18829" s="55" t="s">
        <v>28254</v>
      </c>
      <c r="F18829" s="53" t="s">
        <v>83</v>
      </c>
    </row>
    <row r="18830" spans="1:6" x14ac:dyDescent="0.2">
      <c r="A18830" s="202" t="s">
        <v>30208</v>
      </c>
      <c r="B18830" s="203">
        <v>100.55</v>
      </c>
      <c r="D18830" s="53" t="s">
        <v>28255</v>
      </c>
      <c r="E18830" s="55" t="s">
        <v>28254</v>
      </c>
      <c r="F18830" s="53" t="s">
        <v>83</v>
      </c>
    </row>
    <row r="18831" spans="1:6" x14ac:dyDescent="0.2">
      <c r="A18831" s="202" t="s">
        <v>30209</v>
      </c>
      <c r="B18831" s="203">
        <v>75.67</v>
      </c>
      <c r="D18831" s="53" t="s">
        <v>28256</v>
      </c>
      <c r="E18831" s="55" t="s">
        <v>28257</v>
      </c>
      <c r="F18831" s="53" t="s">
        <v>83</v>
      </c>
    </row>
    <row r="18832" spans="1:6" x14ac:dyDescent="0.2">
      <c r="A18832" s="202" t="s">
        <v>30210</v>
      </c>
      <c r="B18832" s="203">
        <v>401.8</v>
      </c>
      <c r="D18832" s="53" t="s">
        <v>28258</v>
      </c>
      <c r="E18832" s="55" t="s">
        <v>28257</v>
      </c>
      <c r="F18832" s="53" t="s">
        <v>83</v>
      </c>
    </row>
    <row r="18833" spans="1:6" x14ac:dyDescent="0.2">
      <c r="A18833" s="202" t="s">
        <v>30212</v>
      </c>
      <c r="B18833" s="203">
        <v>125.38</v>
      </c>
      <c r="D18833" s="53" t="s">
        <v>28259</v>
      </c>
      <c r="E18833" s="55" t="s">
        <v>28260</v>
      </c>
      <c r="F18833" s="53" t="s">
        <v>83</v>
      </c>
    </row>
    <row r="18834" spans="1:6" x14ac:dyDescent="0.2">
      <c r="A18834" s="202" t="s">
        <v>30213</v>
      </c>
      <c r="B18834" s="203">
        <v>106.73</v>
      </c>
      <c r="D18834" s="53" t="s">
        <v>28261</v>
      </c>
      <c r="E18834" s="55" t="s">
        <v>28260</v>
      </c>
      <c r="F18834" s="53" t="s">
        <v>83</v>
      </c>
    </row>
    <row r="18835" spans="1:6" x14ac:dyDescent="0.2">
      <c r="A18835" s="202" t="s">
        <v>30214</v>
      </c>
      <c r="B18835" s="203">
        <v>398.42</v>
      </c>
      <c r="D18835" s="53" t="s">
        <v>28262</v>
      </c>
      <c r="E18835" s="55" t="s">
        <v>28263</v>
      </c>
      <c r="F18835" s="53" t="s">
        <v>83</v>
      </c>
    </row>
    <row r="18836" spans="1:6" x14ac:dyDescent="0.2">
      <c r="A18836" s="202" t="s">
        <v>30215</v>
      </c>
      <c r="B18836" s="203">
        <v>122</v>
      </c>
      <c r="D18836" s="53" t="s">
        <v>28264</v>
      </c>
      <c r="E18836" s="55" t="s">
        <v>28263</v>
      </c>
      <c r="F18836" s="53" t="s">
        <v>83</v>
      </c>
    </row>
    <row r="18837" spans="1:6" x14ac:dyDescent="0.2">
      <c r="A18837" s="202" t="s">
        <v>30216</v>
      </c>
      <c r="B18837" s="203">
        <v>103.35</v>
      </c>
      <c r="D18837" s="53" t="s">
        <v>28265</v>
      </c>
      <c r="E18837" s="55" t="s">
        <v>28266</v>
      </c>
      <c r="F18837" s="53" t="s">
        <v>83</v>
      </c>
    </row>
    <row r="18838" spans="1:6" x14ac:dyDescent="0.2">
      <c r="A18838" s="202" t="s">
        <v>30217</v>
      </c>
      <c r="B18838" s="203">
        <v>288.55</v>
      </c>
      <c r="D18838" s="53" t="s">
        <v>28267</v>
      </c>
      <c r="E18838" s="55" t="s">
        <v>28266</v>
      </c>
      <c r="F18838" s="53" t="s">
        <v>83</v>
      </c>
    </row>
    <row r="18839" spans="1:6" x14ac:dyDescent="0.2">
      <c r="A18839" s="202" t="s">
        <v>30219</v>
      </c>
      <c r="B18839" s="203">
        <v>114.87</v>
      </c>
      <c r="D18839" s="53" t="s">
        <v>28268</v>
      </c>
      <c r="E18839" s="55" t="s">
        <v>28269</v>
      </c>
      <c r="F18839" s="53" t="s">
        <v>83</v>
      </c>
    </row>
    <row r="18840" spans="1:6" x14ac:dyDescent="0.2">
      <c r="A18840" s="202" t="s">
        <v>30220</v>
      </c>
      <c r="B18840" s="203">
        <v>91.77</v>
      </c>
      <c r="D18840" s="53" t="s">
        <v>28270</v>
      </c>
      <c r="E18840" s="55" t="s">
        <v>28269</v>
      </c>
      <c r="F18840" s="53" t="s">
        <v>83</v>
      </c>
    </row>
    <row r="18841" spans="1:6" x14ac:dyDescent="0.2">
      <c r="A18841" s="202" t="s">
        <v>30221</v>
      </c>
      <c r="B18841" s="203">
        <v>285.17</v>
      </c>
      <c r="D18841" s="53" t="s">
        <v>28271</v>
      </c>
      <c r="E18841" s="55" t="s">
        <v>28272</v>
      </c>
      <c r="F18841" s="53" t="s">
        <v>83</v>
      </c>
    </row>
    <row r="18842" spans="1:6" x14ac:dyDescent="0.2">
      <c r="A18842" s="202" t="s">
        <v>30222</v>
      </c>
      <c r="B18842" s="203">
        <v>111.49</v>
      </c>
      <c r="D18842" s="53" t="s">
        <v>28273</v>
      </c>
      <c r="E18842" s="55" t="s">
        <v>28272</v>
      </c>
      <c r="F18842" s="53" t="s">
        <v>83</v>
      </c>
    </row>
    <row r="18843" spans="1:6" x14ac:dyDescent="0.2">
      <c r="A18843" s="202" t="s">
        <v>30223</v>
      </c>
      <c r="B18843" s="203">
        <v>88.39</v>
      </c>
      <c r="D18843" s="53" t="s">
        <v>28274</v>
      </c>
      <c r="E18843" s="55" t="s">
        <v>28275</v>
      </c>
      <c r="F18843" s="53" t="s">
        <v>83</v>
      </c>
    </row>
    <row r="18844" spans="1:6" x14ac:dyDescent="0.2">
      <c r="A18844" s="202" t="s">
        <v>30224</v>
      </c>
      <c r="B18844" s="203">
        <v>326.58</v>
      </c>
      <c r="D18844" s="53" t="s">
        <v>28276</v>
      </c>
      <c r="E18844" s="55" t="s">
        <v>28275</v>
      </c>
      <c r="F18844" s="53" t="s">
        <v>83</v>
      </c>
    </row>
    <row r="18845" spans="1:6" x14ac:dyDescent="0.2">
      <c r="A18845" s="202" t="s">
        <v>30226</v>
      </c>
      <c r="B18845" s="203">
        <v>134.06</v>
      </c>
      <c r="D18845" s="53" t="s">
        <v>28277</v>
      </c>
      <c r="E18845" s="55" t="s">
        <v>28278</v>
      </c>
      <c r="F18845" s="53" t="s">
        <v>83</v>
      </c>
    </row>
    <row r="18846" spans="1:6" x14ac:dyDescent="0.2">
      <c r="A18846" s="202" t="s">
        <v>30227</v>
      </c>
      <c r="B18846" s="203">
        <v>106.93</v>
      </c>
      <c r="D18846" s="53" t="s">
        <v>28279</v>
      </c>
      <c r="E18846" s="55" t="s">
        <v>28278</v>
      </c>
      <c r="F18846" s="53" t="s">
        <v>83</v>
      </c>
    </row>
    <row r="18847" spans="1:6" x14ac:dyDescent="0.2">
      <c r="A18847" s="202" t="s">
        <v>30228</v>
      </c>
      <c r="B18847" s="203">
        <v>323.2</v>
      </c>
      <c r="D18847" s="53" t="s">
        <v>28280</v>
      </c>
      <c r="E18847" s="55" t="s">
        <v>28281</v>
      </c>
      <c r="F18847" s="53" t="s">
        <v>83</v>
      </c>
    </row>
    <row r="18848" spans="1:6" x14ac:dyDescent="0.2">
      <c r="A18848" s="202" t="s">
        <v>30229</v>
      </c>
      <c r="B18848" s="203">
        <v>130.68</v>
      </c>
      <c r="D18848" s="53" t="s">
        <v>28282</v>
      </c>
      <c r="E18848" s="55" t="s">
        <v>28281</v>
      </c>
      <c r="F18848" s="53" t="s">
        <v>83</v>
      </c>
    </row>
    <row r="18849" spans="1:6" x14ac:dyDescent="0.2">
      <c r="A18849" s="202" t="s">
        <v>30230</v>
      </c>
      <c r="B18849" s="203">
        <v>103.55</v>
      </c>
      <c r="D18849" s="53" t="s">
        <v>28283</v>
      </c>
      <c r="E18849" s="55" t="s">
        <v>28284</v>
      </c>
      <c r="F18849" s="53" t="s">
        <v>83</v>
      </c>
    </row>
    <row r="18850" spans="1:6" x14ac:dyDescent="0.2">
      <c r="A18850" s="202" t="s">
        <v>30231</v>
      </c>
      <c r="B18850" s="203">
        <v>483.05</v>
      </c>
      <c r="D18850" s="53" t="s">
        <v>28285</v>
      </c>
      <c r="E18850" s="55" t="s">
        <v>28284</v>
      </c>
      <c r="F18850" s="53" t="s">
        <v>83</v>
      </c>
    </row>
    <row r="18851" spans="1:6" x14ac:dyDescent="0.2">
      <c r="A18851" s="202" t="s">
        <v>30233</v>
      </c>
      <c r="B18851" s="203">
        <v>197.79</v>
      </c>
      <c r="D18851" s="53" t="s">
        <v>28286</v>
      </c>
      <c r="E18851" s="55" t="s">
        <v>28287</v>
      </c>
      <c r="F18851" s="53" t="s">
        <v>83</v>
      </c>
    </row>
    <row r="18852" spans="1:6" x14ac:dyDescent="0.2">
      <c r="A18852" s="202" t="s">
        <v>30234</v>
      </c>
      <c r="B18852" s="203">
        <v>154.82</v>
      </c>
      <c r="D18852" s="53" t="s">
        <v>28288</v>
      </c>
      <c r="E18852" s="55" t="s">
        <v>28287</v>
      </c>
      <c r="F18852" s="53" t="s">
        <v>83</v>
      </c>
    </row>
    <row r="18853" spans="1:6" x14ac:dyDescent="0.2">
      <c r="A18853" s="202" t="s">
        <v>30235</v>
      </c>
      <c r="B18853" s="203">
        <v>479.67</v>
      </c>
      <c r="D18853" s="53" t="s">
        <v>28289</v>
      </c>
      <c r="E18853" s="55" t="s">
        <v>28290</v>
      </c>
      <c r="F18853" s="53" t="s">
        <v>83</v>
      </c>
    </row>
    <row r="18854" spans="1:6" x14ac:dyDescent="0.2">
      <c r="A18854" s="202" t="s">
        <v>30236</v>
      </c>
      <c r="B18854" s="203">
        <v>194.41</v>
      </c>
      <c r="D18854" s="53" t="s">
        <v>28291</v>
      </c>
      <c r="E18854" s="55" t="s">
        <v>28290</v>
      </c>
      <c r="F18854" s="53" t="s">
        <v>83</v>
      </c>
    </row>
    <row r="18855" spans="1:6" x14ac:dyDescent="0.2">
      <c r="A18855" s="202" t="s">
        <v>30237</v>
      </c>
      <c r="B18855" s="203">
        <v>151.44</v>
      </c>
      <c r="D18855" s="53" t="s">
        <v>28292</v>
      </c>
      <c r="E18855" s="55" t="s">
        <v>28293</v>
      </c>
      <c r="F18855" s="53" t="s">
        <v>83</v>
      </c>
    </row>
    <row r="18856" spans="1:6" x14ac:dyDescent="0.2">
      <c r="A18856" s="202" t="s">
        <v>30238</v>
      </c>
      <c r="B18856" s="203">
        <v>361.85</v>
      </c>
      <c r="D18856" s="53" t="s">
        <v>28294</v>
      </c>
      <c r="E18856" s="55" t="s">
        <v>28293</v>
      </c>
      <c r="F18856" s="53" t="s">
        <v>83</v>
      </c>
    </row>
    <row r="18857" spans="1:6" x14ac:dyDescent="0.2">
      <c r="A18857" s="202" t="s">
        <v>30240</v>
      </c>
      <c r="B18857" s="203">
        <v>133.57</v>
      </c>
      <c r="D18857" s="53" t="s">
        <v>28295</v>
      </c>
      <c r="E18857" s="55" t="s">
        <v>28296</v>
      </c>
      <c r="F18857" s="53" t="s">
        <v>83</v>
      </c>
    </row>
    <row r="18858" spans="1:6" x14ac:dyDescent="0.2">
      <c r="A18858" s="202" t="s">
        <v>30241</v>
      </c>
      <c r="B18858" s="203">
        <v>102.04</v>
      </c>
      <c r="D18858" s="53" t="s">
        <v>28297</v>
      </c>
      <c r="E18858" s="55" t="s">
        <v>28296</v>
      </c>
      <c r="F18858" s="53" t="s">
        <v>83</v>
      </c>
    </row>
    <row r="18859" spans="1:6" x14ac:dyDescent="0.2">
      <c r="A18859" s="202" t="s">
        <v>30242</v>
      </c>
      <c r="B18859" s="203">
        <v>358.47</v>
      </c>
      <c r="D18859" s="53" t="s">
        <v>28298</v>
      </c>
      <c r="E18859" s="55" t="s">
        <v>28299</v>
      </c>
      <c r="F18859" s="53" t="s">
        <v>83</v>
      </c>
    </row>
    <row r="18860" spans="1:6" x14ac:dyDescent="0.2">
      <c r="A18860" s="202" t="s">
        <v>30243</v>
      </c>
      <c r="B18860" s="203">
        <v>130.19</v>
      </c>
      <c r="D18860" s="53" t="s">
        <v>28300</v>
      </c>
      <c r="E18860" s="55" t="s">
        <v>28299</v>
      </c>
      <c r="F18860" s="53" t="s">
        <v>83</v>
      </c>
    </row>
    <row r="18861" spans="1:6" x14ac:dyDescent="0.2">
      <c r="A18861" s="202" t="s">
        <v>30244</v>
      </c>
      <c r="B18861" s="203">
        <v>98.66</v>
      </c>
      <c r="D18861" s="53" t="s">
        <v>28301</v>
      </c>
      <c r="E18861" s="55" t="s">
        <v>28302</v>
      </c>
      <c r="F18861" s="53" t="s">
        <v>83</v>
      </c>
    </row>
    <row r="18862" spans="1:6" x14ac:dyDescent="0.2">
      <c r="A18862" s="202" t="s">
        <v>30245</v>
      </c>
      <c r="B18862" s="203">
        <v>108.85</v>
      </c>
      <c r="D18862" s="53" t="s">
        <v>28303</v>
      </c>
      <c r="E18862" s="55" t="s">
        <v>28302</v>
      </c>
      <c r="F18862" s="53" t="s">
        <v>83</v>
      </c>
    </row>
    <row r="18863" spans="1:6" x14ac:dyDescent="0.2">
      <c r="A18863" s="202" t="s">
        <v>30247</v>
      </c>
      <c r="B18863" s="203">
        <v>54.91</v>
      </c>
      <c r="D18863" s="53" t="s">
        <v>28304</v>
      </c>
      <c r="E18863" s="55" t="s">
        <v>28305</v>
      </c>
      <c r="F18863" s="53" t="s">
        <v>83</v>
      </c>
    </row>
    <row r="18864" spans="1:6" x14ac:dyDescent="0.2">
      <c r="A18864" s="202" t="s">
        <v>30248</v>
      </c>
      <c r="B18864" s="203">
        <v>47.75</v>
      </c>
      <c r="D18864" s="53" t="s">
        <v>28306</v>
      </c>
      <c r="E18864" s="55" t="s">
        <v>28305</v>
      </c>
      <c r="F18864" s="53" t="s">
        <v>83</v>
      </c>
    </row>
    <row r="18865" spans="1:6" x14ac:dyDescent="0.2">
      <c r="A18865" s="202" t="s">
        <v>30249</v>
      </c>
      <c r="B18865" s="203">
        <v>105.47</v>
      </c>
      <c r="D18865" s="53" t="s">
        <v>28307</v>
      </c>
      <c r="E18865" s="55" t="s">
        <v>28308</v>
      </c>
      <c r="F18865" s="53" t="s">
        <v>83</v>
      </c>
    </row>
    <row r="18866" spans="1:6" x14ac:dyDescent="0.2">
      <c r="A18866" s="202" t="s">
        <v>30250</v>
      </c>
      <c r="B18866" s="203">
        <v>51.53</v>
      </c>
      <c r="D18866" s="53" t="s">
        <v>28309</v>
      </c>
      <c r="E18866" s="55" t="s">
        <v>28308</v>
      </c>
      <c r="F18866" s="53" t="s">
        <v>83</v>
      </c>
    </row>
    <row r="18867" spans="1:6" x14ac:dyDescent="0.2">
      <c r="A18867" s="202" t="s">
        <v>30251</v>
      </c>
      <c r="B18867" s="203">
        <v>44.37</v>
      </c>
      <c r="D18867" s="53" t="s">
        <v>28310</v>
      </c>
      <c r="E18867" s="55" t="s">
        <v>28311</v>
      </c>
      <c r="F18867" s="53" t="s">
        <v>83</v>
      </c>
    </row>
    <row r="18868" spans="1:6" x14ac:dyDescent="0.2">
      <c r="A18868" s="202" t="s">
        <v>30252</v>
      </c>
      <c r="B18868" s="203">
        <v>61.58</v>
      </c>
      <c r="D18868" s="53" t="s">
        <v>28312</v>
      </c>
      <c r="E18868" s="55" t="s">
        <v>28311</v>
      </c>
      <c r="F18868" s="53" t="s">
        <v>83</v>
      </c>
    </row>
    <row r="18869" spans="1:6" x14ac:dyDescent="0.2">
      <c r="A18869" s="202" t="s">
        <v>30254</v>
      </c>
      <c r="B18869" s="203">
        <v>16.309999999999999</v>
      </c>
      <c r="D18869" s="53" t="s">
        <v>28313</v>
      </c>
      <c r="E18869" s="55" t="s">
        <v>28314</v>
      </c>
      <c r="F18869" s="53" t="s">
        <v>83</v>
      </c>
    </row>
    <row r="18870" spans="1:6" x14ac:dyDescent="0.2">
      <c r="A18870" s="202" t="s">
        <v>30256</v>
      </c>
      <c r="B18870" s="203">
        <v>10.82</v>
      </c>
      <c r="D18870" s="53" t="s">
        <v>28315</v>
      </c>
      <c r="E18870" s="55" t="s">
        <v>28314</v>
      </c>
      <c r="F18870" s="53" t="s">
        <v>83</v>
      </c>
    </row>
    <row r="18871" spans="1:6" x14ac:dyDescent="0.2">
      <c r="A18871" s="202" t="s">
        <v>30257</v>
      </c>
      <c r="B18871" s="203">
        <v>61.58</v>
      </c>
      <c r="D18871" s="53" t="s">
        <v>28316</v>
      </c>
      <c r="E18871" s="55" t="s">
        <v>28317</v>
      </c>
      <c r="F18871" s="53" t="s">
        <v>83</v>
      </c>
    </row>
    <row r="18872" spans="1:6" x14ac:dyDescent="0.2">
      <c r="A18872" s="202" t="s">
        <v>30258</v>
      </c>
      <c r="B18872" s="203">
        <v>16.309999999999999</v>
      </c>
      <c r="D18872" s="53" t="s">
        <v>28318</v>
      </c>
      <c r="E18872" s="55" t="s">
        <v>28317</v>
      </c>
      <c r="F18872" s="53" t="s">
        <v>83</v>
      </c>
    </row>
    <row r="18873" spans="1:6" x14ac:dyDescent="0.2">
      <c r="A18873" s="202" t="s">
        <v>30259</v>
      </c>
      <c r="B18873" s="203">
        <v>10.82</v>
      </c>
      <c r="D18873" s="53" t="s">
        <v>28319</v>
      </c>
      <c r="E18873" s="55" t="s">
        <v>28320</v>
      </c>
      <c r="F18873" s="53" t="s">
        <v>83</v>
      </c>
    </row>
    <row r="18874" spans="1:6" x14ac:dyDescent="0.2">
      <c r="A18874" s="202" t="s">
        <v>30260</v>
      </c>
      <c r="B18874" s="203">
        <v>86.92</v>
      </c>
      <c r="D18874" s="53" t="s">
        <v>28321</v>
      </c>
      <c r="E18874" s="55" t="s">
        <v>28320</v>
      </c>
      <c r="F18874" s="53" t="s">
        <v>83</v>
      </c>
    </row>
    <row r="18875" spans="1:6" x14ac:dyDescent="0.2">
      <c r="A18875" s="202" t="s">
        <v>30262</v>
      </c>
      <c r="B18875" s="203">
        <v>41.65</v>
      </c>
      <c r="D18875" s="53" t="s">
        <v>28322</v>
      </c>
      <c r="E18875" s="55" t="s">
        <v>28323</v>
      </c>
      <c r="F18875" s="53" t="s">
        <v>83</v>
      </c>
    </row>
    <row r="18876" spans="1:6" x14ac:dyDescent="0.2">
      <c r="A18876" s="202" t="s">
        <v>30263</v>
      </c>
      <c r="B18876" s="203">
        <v>36.159999999999997</v>
      </c>
      <c r="D18876" s="53" t="s">
        <v>28324</v>
      </c>
      <c r="E18876" s="55" t="s">
        <v>28323</v>
      </c>
      <c r="F18876" s="53" t="s">
        <v>83</v>
      </c>
    </row>
    <row r="18877" spans="1:6" x14ac:dyDescent="0.2">
      <c r="A18877" s="202" t="s">
        <v>30264</v>
      </c>
      <c r="B18877" s="203">
        <v>83.54</v>
      </c>
      <c r="D18877" s="53" t="s">
        <v>28325</v>
      </c>
      <c r="E18877" s="55" t="s">
        <v>28326</v>
      </c>
      <c r="F18877" s="53" t="s">
        <v>83</v>
      </c>
    </row>
    <row r="18878" spans="1:6" x14ac:dyDescent="0.2">
      <c r="A18878" s="202" t="s">
        <v>30265</v>
      </c>
      <c r="B18878" s="203">
        <v>38.270000000000003</v>
      </c>
      <c r="D18878" s="53" t="s">
        <v>28327</v>
      </c>
      <c r="E18878" s="55" t="s">
        <v>28326</v>
      </c>
      <c r="F18878" s="53" t="s">
        <v>83</v>
      </c>
    </row>
    <row r="18879" spans="1:6" x14ac:dyDescent="0.2">
      <c r="A18879" s="202" t="s">
        <v>30266</v>
      </c>
      <c r="B18879" s="203">
        <v>32.78</v>
      </c>
      <c r="D18879" s="53" t="s">
        <v>28328</v>
      </c>
      <c r="E18879" s="55" t="s">
        <v>28329</v>
      </c>
      <c r="F18879" s="53" t="s">
        <v>83</v>
      </c>
    </row>
    <row r="18880" spans="1:6" x14ac:dyDescent="0.2">
      <c r="A18880" s="202" t="s">
        <v>30267</v>
      </c>
      <c r="B18880" s="203">
        <v>72.02</v>
      </c>
      <c r="D18880" s="53" t="s">
        <v>28330</v>
      </c>
      <c r="E18880" s="55" t="s">
        <v>28329</v>
      </c>
      <c r="F18880" s="53" t="s">
        <v>83</v>
      </c>
    </row>
    <row r="18881" spans="1:6" x14ac:dyDescent="0.2">
      <c r="A18881" s="202" t="s">
        <v>30269</v>
      </c>
      <c r="B18881" s="203">
        <v>36.53</v>
      </c>
      <c r="D18881" s="53" t="s">
        <v>28331</v>
      </c>
      <c r="E18881" s="55" t="s">
        <v>28332</v>
      </c>
      <c r="F18881" s="53" t="s">
        <v>83</v>
      </c>
    </row>
    <row r="18882" spans="1:6" x14ac:dyDescent="0.2">
      <c r="A18882" s="202" t="s">
        <v>30270</v>
      </c>
      <c r="B18882" s="203">
        <v>32.44</v>
      </c>
      <c r="D18882" s="53" t="s">
        <v>28333</v>
      </c>
      <c r="E18882" s="55" t="s">
        <v>28332</v>
      </c>
      <c r="F18882" s="53" t="s">
        <v>83</v>
      </c>
    </row>
    <row r="18883" spans="1:6" x14ac:dyDescent="0.2">
      <c r="A18883" s="202" t="s">
        <v>30271</v>
      </c>
      <c r="B18883" s="203">
        <v>68.64</v>
      </c>
      <c r="D18883" s="53" t="s">
        <v>28334</v>
      </c>
      <c r="E18883" s="55" t="s">
        <v>28335</v>
      </c>
      <c r="F18883" s="53" t="s">
        <v>83</v>
      </c>
    </row>
    <row r="18884" spans="1:6" x14ac:dyDescent="0.2">
      <c r="A18884" s="202" t="s">
        <v>30272</v>
      </c>
      <c r="B18884" s="203">
        <v>33.15</v>
      </c>
      <c r="D18884" s="53" t="s">
        <v>28336</v>
      </c>
      <c r="E18884" s="55" t="s">
        <v>28335</v>
      </c>
      <c r="F18884" s="53" t="s">
        <v>83</v>
      </c>
    </row>
    <row r="18885" spans="1:6" x14ac:dyDescent="0.2">
      <c r="A18885" s="202" t="s">
        <v>30273</v>
      </c>
      <c r="B18885" s="203">
        <v>29.06</v>
      </c>
      <c r="D18885" s="53" t="s">
        <v>28337</v>
      </c>
      <c r="E18885" s="55" t="s">
        <v>28338</v>
      </c>
      <c r="F18885" s="53" t="s">
        <v>83</v>
      </c>
    </row>
    <row r="18886" spans="1:6" x14ac:dyDescent="0.2">
      <c r="A18886" s="202" t="s">
        <v>30274</v>
      </c>
      <c r="B18886" s="203">
        <v>46.68</v>
      </c>
      <c r="D18886" s="53" t="s">
        <v>28339</v>
      </c>
      <c r="E18886" s="55" t="s">
        <v>28338</v>
      </c>
      <c r="F18886" s="53" t="s">
        <v>83</v>
      </c>
    </row>
    <row r="18887" spans="1:6" x14ac:dyDescent="0.2">
      <c r="A18887" s="202" t="s">
        <v>30276</v>
      </c>
      <c r="B18887" s="203">
        <v>11.19</v>
      </c>
      <c r="D18887" s="53" t="s">
        <v>28340</v>
      </c>
      <c r="E18887" s="55" t="s">
        <v>28341</v>
      </c>
      <c r="F18887" s="53" t="s">
        <v>83</v>
      </c>
    </row>
    <row r="18888" spans="1:6" x14ac:dyDescent="0.2">
      <c r="A18888" s="202" t="s">
        <v>30277</v>
      </c>
      <c r="B18888" s="203">
        <v>7.1</v>
      </c>
      <c r="D18888" s="53" t="s">
        <v>28342</v>
      </c>
      <c r="E18888" s="55" t="s">
        <v>28341</v>
      </c>
      <c r="F18888" s="53" t="s">
        <v>83</v>
      </c>
    </row>
    <row r="18889" spans="1:6" x14ac:dyDescent="0.2">
      <c r="A18889" s="202" t="s">
        <v>30278</v>
      </c>
      <c r="B18889" s="203">
        <v>46.68</v>
      </c>
      <c r="D18889" s="53" t="s">
        <v>28343</v>
      </c>
      <c r="E18889" s="55" t="s">
        <v>28344</v>
      </c>
      <c r="F18889" s="53" t="s">
        <v>83</v>
      </c>
    </row>
    <row r="18890" spans="1:6" x14ac:dyDescent="0.2">
      <c r="A18890" s="202" t="s">
        <v>30279</v>
      </c>
      <c r="B18890" s="203">
        <v>11.19</v>
      </c>
      <c r="D18890" s="53" t="s">
        <v>28345</v>
      </c>
      <c r="E18890" s="55" t="s">
        <v>28344</v>
      </c>
      <c r="F18890" s="53" t="s">
        <v>83</v>
      </c>
    </row>
    <row r="18891" spans="1:6" x14ac:dyDescent="0.2">
      <c r="A18891" s="202" t="s">
        <v>30280</v>
      </c>
      <c r="B18891" s="203">
        <v>7.1</v>
      </c>
      <c r="D18891" s="53" t="s">
        <v>28346</v>
      </c>
      <c r="E18891" s="55" t="s">
        <v>28347</v>
      </c>
      <c r="F18891" s="53" t="s">
        <v>83</v>
      </c>
    </row>
    <row r="18892" spans="1:6" x14ac:dyDescent="0.2">
      <c r="A18892" s="202" t="s">
        <v>30281</v>
      </c>
      <c r="B18892" s="203">
        <v>86.69</v>
      </c>
      <c r="D18892" s="53" t="s">
        <v>28348</v>
      </c>
      <c r="E18892" s="55" t="s">
        <v>28347</v>
      </c>
      <c r="F18892" s="53" t="s">
        <v>83</v>
      </c>
    </row>
    <row r="18893" spans="1:6" x14ac:dyDescent="0.2">
      <c r="A18893" s="202" t="s">
        <v>30283</v>
      </c>
      <c r="B18893" s="203">
        <v>39.909999999999997</v>
      </c>
      <c r="D18893" s="53" t="s">
        <v>28349</v>
      </c>
      <c r="E18893" s="55" t="s">
        <v>28350</v>
      </c>
      <c r="F18893" s="53" t="s">
        <v>83</v>
      </c>
    </row>
    <row r="18894" spans="1:6" x14ac:dyDescent="0.2">
      <c r="A18894" s="202" t="s">
        <v>30284</v>
      </c>
      <c r="B18894" s="203">
        <v>34.54</v>
      </c>
      <c r="D18894" s="53" t="s">
        <v>28351</v>
      </c>
      <c r="E18894" s="55" t="s">
        <v>28350</v>
      </c>
      <c r="F18894" s="53" t="s">
        <v>83</v>
      </c>
    </row>
    <row r="18895" spans="1:6" x14ac:dyDescent="0.2">
      <c r="A18895" s="202" t="s">
        <v>30285</v>
      </c>
      <c r="B18895" s="203">
        <v>83.31</v>
      </c>
      <c r="D18895" s="53" t="s">
        <v>28352</v>
      </c>
      <c r="E18895" s="55" t="s">
        <v>28353</v>
      </c>
      <c r="F18895" s="53" t="s">
        <v>83</v>
      </c>
    </row>
    <row r="18896" spans="1:6" x14ac:dyDescent="0.2">
      <c r="A18896" s="202" t="s">
        <v>30286</v>
      </c>
      <c r="B18896" s="203">
        <v>36.53</v>
      </c>
      <c r="D18896" s="53" t="s">
        <v>28354</v>
      </c>
      <c r="E18896" s="55" t="s">
        <v>28353</v>
      </c>
      <c r="F18896" s="53" t="s">
        <v>83</v>
      </c>
    </row>
    <row r="18897" spans="1:6" x14ac:dyDescent="0.2">
      <c r="A18897" s="202" t="s">
        <v>30287</v>
      </c>
      <c r="B18897" s="203">
        <v>31.16</v>
      </c>
      <c r="D18897" s="53" t="s">
        <v>28355</v>
      </c>
      <c r="E18897" s="55" t="s">
        <v>28356</v>
      </c>
      <c r="F18897" s="53" t="s">
        <v>83</v>
      </c>
    </row>
    <row r="18898" spans="1:6" x14ac:dyDescent="0.2">
      <c r="A18898" s="202" t="s">
        <v>30288</v>
      </c>
      <c r="B18898" s="203">
        <v>89.76</v>
      </c>
      <c r="D18898" s="53" t="s">
        <v>28357</v>
      </c>
      <c r="E18898" s="55" t="s">
        <v>28356</v>
      </c>
      <c r="F18898" s="53" t="s">
        <v>83</v>
      </c>
    </row>
    <row r="18899" spans="1:6" x14ac:dyDescent="0.2">
      <c r="A18899" s="202" t="s">
        <v>30290</v>
      </c>
      <c r="B18899" s="203">
        <v>41.92</v>
      </c>
      <c r="D18899" s="53" t="s">
        <v>28358</v>
      </c>
      <c r="E18899" s="55" t="s">
        <v>28359</v>
      </c>
      <c r="F18899" s="53" t="s">
        <v>83</v>
      </c>
    </row>
    <row r="18900" spans="1:6" x14ac:dyDescent="0.2">
      <c r="A18900" s="202" t="s">
        <v>30291</v>
      </c>
      <c r="B18900" s="203">
        <v>36.299999999999997</v>
      </c>
      <c r="D18900" s="53" t="s">
        <v>28360</v>
      </c>
      <c r="E18900" s="55" t="s">
        <v>28359</v>
      </c>
      <c r="F18900" s="53" t="s">
        <v>83</v>
      </c>
    </row>
    <row r="18901" spans="1:6" x14ac:dyDescent="0.2">
      <c r="A18901" s="202" t="s">
        <v>30293</v>
      </c>
      <c r="B18901" s="203">
        <v>86.38</v>
      </c>
      <c r="D18901" s="53" t="s">
        <v>28361</v>
      </c>
      <c r="E18901" s="55" t="s">
        <v>28362</v>
      </c>
      <c r="F18901" s="53" t="s">
        <v>83</v>
      </c>
    </row>
    <row r="18902" spans="1:6" x14ac:dyDescent="0.2">
      <c r="A18902" s="202" t="s">
        <v>30294</v>
      </c>
      <c r="B18902" s="203">
        <v>38.54</v>
      </c>
      <c r="D18902" s="53" t="s">
        <v>28363</v>
      </c>
      <c r="E18902" s="55" t="s">
        <v>28362</v>
      </c>
      <c r="F18902" s="53" t="s">
        <v>83</v>
      </c>
    </row>
    <row r="18903" spans="1:6" x14ac:dyDescent="0.2">
      <c r="A18903" s="202" t="s">
        <v>30295</v>
      </c>
      <c r="B18903" s="203">
        <v>32.92</v>
      </c>
      <c r="D18903" s="53" t="s">
        <v>28364</v>
      </c>
      <c r="E18903" s="55" t="s">
        <v>28365</v>
      </c>
      <c r="F18903" s="53" t="s">
        <v>83</v>
      </c>
    </row>
    <row r="18904" spans="1:6" x14ac:dyDescent="0.2">
      <c r="A18904" s="202" t="s">
        <v>30296</v>
      </c>
      <c r="B18904" s="203">
        <v>125.28</v>
      </c>
      <c r="D18904" s="53" t="s">
        <v>28366</v>
      </c>
      <c r="E18904" s="55" t="s">
        <v>28365</v>
      </c>
      <c r="F18904" s="53" t="s">
        <v>83</v>
      </c>
    </row>
    <row r="18905" spans="1:6" x14ac:dyDescent="0.2">
      <c r="A18905" s="202" t="s">
        <v>30298</v>
      </c>
      <c r="B18905" s="203">
        <v>53.08</v>
      </c>
      <c r="D18905" s="53" t="s">
        <v>28367</v>
      </c>
      <c r="E18905" s="55" t="s">
        <v>28368</v>
      </c>
      <c r="F18905" s="53" t="s">
        <v>83</v>
      </c>
    </row>
    <row r="18906" spans="1:6" x14ac:dyDescent="0.2">
      <c r="A18906" s="202" t="s">
        <v>30299</v>
      </c>
      <c r="B18906" s="203">
        <v>44.02</v>
      </c>
      <c r="D18906" s="53" t="s">
        <v>28369</v>
      </c>
      <c r="E18906" s="55" t="s">
        <v>28368</v>
      </c>
      <c r="F18906" s="53" t="s">
        <v>83</v>
      </c>
    </row>
    <row r="18907" spans="1:6" x14ac:dyDescent="0.2">
      <c r="A18907" s="202" t="s">
        <v>30300</v>
      </c>
      <c r="B18907" s="203">
        <v>121.9</v>
      </c>
      <c r="D18907" s="53" t="s">
        <v>28370</v>
      </c>
      <c r="E18907" s="55" t="s">
        <v>28371</v>
      </c>
      <c r="F18907" s="53" t="s">
        <v>83</v>
      </c>
    </row>
    <row r="18908" spans="1:6" x14ac:dyDescent="0.2">
      <c r="A18908" s="202" t="s">
        <v>30301</v>
      </c>
      <c r="B18908" s="203">
        <v>49.7</v>
      </c>
      <c r="D18908" s="53" t="s">
        <v>28372</v>
      </c>
      <c r="E18908" s="55" t="s">
        <v>28371</v>
      </c>
      <c r="F18908" s="53" t="s">
        <v>83</v>
      </c>
    </row>
    <row r="18909" spans="1:6" x14ac:dyDescent="0.2">
      <c r="A18909" s="202" t="s">
        <v>30302</v>
      </c>
      <c r="B18909" s="203">
        <v>40.64</v>
      </c>
      <c r="D18909" s="53" t="s">
        <v>28373</v>
      </c>
      <c r="E18909" s="55" t="s">
        <v>28374</v>
      </c>
      <c r="F18909" s="53" t="s">
        <v>83</v>
      </c>
    </row>
    <row r="18910" spans="1:6" x14ac:dyDescent="0.2">
      <c r="A18910" s="202" t="s">
        <v>30303</v>
      </c>
      <c r="B18910" s="203">
        <v>135.26</v>
      </c>
      <c r="D18910" s="53" t="s">
        <v>28375</v>
      </c>
      <c r="E18910" s="55" t="s">
        <v>28374</v>
      </c>
      <c r="F18910" s="53" t="s">
        <v>83</v>
      </c>
    </row>
    <row r="18911" spans="1:6" x14ac:dyDescent="0.2">
      <c r="A18911" s="202" t="s">
        <v>30305</v>
      </c>
      <c r="B18911" s="203">
        <v>60.39</v>
      </c>
      <c r="D18911" s="53" t="s">
        <v>28376</v>
      </c>
      <c r="E18911" s="55" t="s">
        <v>28377</v>
      </c>
      <c r="F18911" s="53" t="s">
        <v>83</v>
      </c>
    </row>
    <row r="18912" spans="1:6" x14ac:dyDescent="0.2">
      <c r="A18912" s="202" t="s">
        <v>30306</v>
      </c>
      <c r="B18912" s="203">
        <v>50.53</v>
      </c>
      <c r="D18912" s="53" t="s">
        <v>28378</v>
      </c>
      <c r="E18912" s="55" t="s">
        <v>28377</v>
      </c>
      <c r="F18912" s="53" t="s">
        <v>83</v>
      </c>
    </row>
    <row r="18913" spans="1:6" x14ac:dyDescent="0.2">
      <c r="A18913" s="202" t="s">
        <v>30307</v>
      </c>
      <c r="B18913" s="203">
        <v>131.88</v>
      </c>
      <c r="D18913" s="53" t="s">
        <v>28379</v>
      </c>
      <c r="E18913" s="55" t="s">
        <v>28380</v>
      </c>
      <c r="F18913" s="53" t="s">
        <v>83</v>
      </c>
    </row>
    <row r="18914" spans="1:6" x14ac:dyDescent="0.2">
      <c r="A18914" s="202" t="s">
        <v>30308</v>
      </c>
      <c r="B18914" s="203">
        <v>57.01</v>
      </c>
      <c r="D18914" s="53" t="s">
        <v>28381</v>
      </c>
      <c r="E18914" s="55" t="s">
        <v>28380</v>
      </c>
      <c r="F18914" s="53" t="s">
        <v>83</v>
      </c>
    </row>
    <row r="18915" spans="1:6" x14ac:dyDescent="0.2">
      <c r="A18915" s="202" t="s">
        <v>30309</v>
      </c>
      <c r="B18915" s="203">
        <v>47.15</v>
      </c>
      <c r="D18915" s="53" t="s">
        <v>28382</v>
      </c>
      <c r="E18915" s="55" t="s">
        <v>28383</v>
      </c>
      <c r="F18915" s="53" t="s">
        <v>83</v>
      </c>
    </row>
    <row r="18916" spans="1:6" x14ac:dyDescent="0.2">
      <c r="A18916" s="202" t="s">
        <v>30310</v>
      </c>
      <c r="B18916" s="203">
        <v>6.33</v>
      </c>
      <c r="D18916" s="53" t="s">
        <v>28384</v>
      </c>
      <c r="E18916" s="55" t="s">
        <v>28383</v>
      </c>
      <c r="F18916" s="53" t="s">
        <v>83</v>
      </c>
    </row>
    <row r="18917" spans="1:6" x14ac:dyDescent="0.2">
      <c r="A18917" s="202" t="s">
        <v>30312</v>
      </c>
      <c r="B18917" s="203">
        <v>0.7</v>
      </c>
      <c r="D18917" s="53" t="s">
        <v>28385</v>
      </c>
      <c r="E18917" s="55" t="s">
        <v>28386</v>
      </c>
      <c r="F18917" s="53" t="s">
        <v>83</v>
      </c>
    </row>
    <row r="18918" spans="1:6" x14ac:dyDescent="0.2">
      <c r="A18918" s="202" t="s">
        <v>30313</v>
      </c>
      <c r="B18918" s="203">
        <v>6.33</v>
      </c>
      <c r="D18918" s="53" t="s">
        <v>28387</v>
      </c>
      <c r="E18918" s="55" t="s">
        <v>28386</v>
      </c>
      <c r="F18918" s="53" t="s">
        <v>83</v>
      </c>
    </row>
    <row r="18919" spans="1:6" x14ac:dyDescent="0.2">
      <c r="A18919" s="202" t="s">
        <v>30314</v>
      </c>
      <c r="B18919" s="203">
        <v>0.7</v>
      </c>
      <c r="D18919" s="53" t="s">
        <v>28388</v>
      </c>
      <c r="E18919" s="55" t="s">
        <v>28389</v>
      </c>
      <c r="F18919" s="53" t="s">
        <v>83</v>
      </c>
    </row>
    <row r="18920" spans="1:6" x14ac:dyDescent="0.2">
      <c r="A18920" s="202" t="s">
        <v>30315</v>
      </c>
      <c r="B18920" s="203">
        <v>401.98</v>
      </c>
      <c r="D18920" s="53" t="s">
        <v>28390</v>
      </c>
      <c r="E18920" s="55" t="s">
        <v>28389</v>
      </c>
      <c r="F18920" s="53" t="s">
        <v>83</v>
      </c>
    </row>
    <row r="18921" spans="1:6" x14ac:dyDescent="0.2">
      <c r="A18921" s="202" t="s">
        <v>30317</v>
      </c>
      <c r="B18921" s="203">
        <v>247.29</v>
      </c>
      <c r="D18921" s="53" t="s">
        <v>28391</v>
      </c>
      <c r="E18921" s="55" t="s">
        <v>28392</v>
      </c>
      <c r="F18921" s="53" t="s">
        <v>83</v>
      </c>
    </row>
    <row r="18922" spans="1:6" x14ac:dyDescent="0.2">
      <c r="A18922" s="202" t="s">
        <v>30318</v>
      </c>
      <c r="B18922" s="203">
        <v>215.61</v>
      </c>
      <c r="D18922" s="53" t="s">
        <v>28393</v>
      </c>
      <c r="E18922" s="55" t="s">
        <v>28392</v>
      </c>
      <c r="F18922" s="53" t="s">
        <v>83</v>
      </c>
    </row>
    <row r="18923" spans="1:6" x14ac:dyDescent="0.2">
      <c r="A18923" s="202" t="s">
        <v>30319</v>
      </c>
      <c r="B18923" s="203">
        <v>398.18</v>
      </c>
      <c r="D18923" s="53" t="s">
        <v>28394</v>
      </c>
      <c r="E18923" s="55" t="s">
        <v>28395</v>
      </c>
      <c r="F18923" s="53" t="s">
        <v>83</v>
      </c>
    </row>
    <row r="18924" spans="1:6" x14ac:dyDescent="0.2">
      <c r="A18924" s="202" t="s">
        <v>30320</v>
      </c>
      <c r="B18924" s="203">
        <v>243.49</v>
      </c>
      <c r="D18924" s="53" t="s">
        <v>28396</v>
      </c>
      <c r="E18924" s="55" t="s">
        <v>28395</v>
      </c>
      <c r="F18924" s="53" t="s">
        <v>83</v>
      </c>
    </row>
    <row r="18925" spans="1:6" x14ac:dyDescent="0.2">
      <c r="A18925" s="202" t="s">
        <v>30321</v>
      </c>
      <c r="B18925" s="203">
        <v>211.81</v>
      </c>
      <c r="D18925" s="53" t="s">
        <v>28397</v>
      </c>
      <c r="E18925" s="55" t="s">
        <v>28398</v>
      </c>
      <c r="F18925" s="53" t="s">
        <v>83</v>
      </c>
    </row>
    <row r="18926" spans="1:6" x14ac:dyDescent="0.2">
      <c r="A18926" s="202" t="s">
        <v>30322</v>
      </c>
      <c r="B18926" s="203">
        <v>446.29</v>
      </c>
      <c r="D18926" s="53" t="s">
        <v>28399</v>
      </c>
      <c r="E18926" s="55" t="s">
        <v>28398</v>
      </c>
      <c r="F18926" s="53" t="s">
        <v>83</v>
      </c>
    </row>
    <row r="18927" spans="1:6" x14ac:dyDescent="0.2">
      <c r="A18927" s="202" t="s">
        <v>30324</v>
      </c>
      <c r="B18927" s="203">
        <v>262.97000000000003</v>
      </c>
      <c r="D18927" s="53" t="s">
        <v>28400</v>
      </c>
      <c r="E18927" s="55" t="s">
        <v>28401</v>
      </c>
      <c r="F18927" s="53" t="s">
        <v>83</v>
      </c>
    </row>
    <row r="18928" spans="1:6" x14ac:dyDescent="0.2">
      <c r="A18928" s="202" t="s">
        <v>30325</v>
      </c>
      <c r="B18928" s="203">
        <v>228.27</v>
      </c>
      <c r="D18928" s="53" t="s">
        <v>28402</v>
      </c>
      <c r="E18928" s="55" t="s">
        <v>28401</v>
      </c>
      <c r="F18928" s="53" t="s">
        <v>83</v>
      </c>
    </row>
    <row r="18929" spans="1:6" x14ac:dyDescent="0.2">
      <c r="A18929" s="202" t="s">
        <v>30326</v>
      </c>
      <c r="B18929" s="203">
        <v>440.05</v>
      </c>
      <c r="D18929" s="53" t="s">
        <v>28403</v>
      </c>
      <c r="E18929" s="55" t="s">
        <v>28404</v>
      </c>
      <c r="F18929" s="53" t="s">
        <v>83</v>
      </c>
    </row>
    <row r="18930" spans="1:6" x14ac:dyDescent="0.2">
      <c r="A18930" s="202" t="s">
        <v>30327</v>
      </c>
      <c r="B18930" s="203">
        <v>256.73</v>
      </c>
      <c r="D18930" s="53" t="s">
        <v>28405</v>
      </c>
      <c r="E18930" s="55" t="s">
        <v>28404</v>
      </c>
      <c r="F18930" s="53" t="s">
        <v>83</v>
      </c>
    </row>
    <row r="18931" spans="1:6" x14ac:dyDescent="0.2">
      <c r="A18931" s="202" t="s">
        <v>30328</v>
      </c>
      <c r="B18931" s="203">
        <v>222.03</v>
      </c>
      <c r="D18931" s="53" t="s">
        <v>28406</v>
      </c>
      <c r="E18931" s="55" t="s">
        <v>28407</v>
      </c>
      <c r="F18931" s="53" t="s">
        <v>83</v>
      </c>
    </row>
    <row r="18932" spans="1:6" x14ac:dyDescent="0.2">
      <c r="A18932" s="202" t="s">
        <v>30329</v>
      </c>
      <c r="B18932" s="203">
        <v>306.54000000000002</v>
      </c>
      <c r="D18932" s="53" t="s">
        <v>28408</v>
      </c>
      <c r="E18932" s="55" t="s">
        <v>28407</v>
      </c>
      <c r="F18932" s="53" t="s">
        <v>83</v>
      </c>
    </row>
    <row r="18933" spans="1:6" x14ac:dyDescent="0.2">
      <c r="A18933" s="202" t="s">
        <v>30331</v>
      </c>
      <c r="B18933" s="203">
        <v>133.13999999999999</v>
      </c>
      <c r="D18933" s="53" t="s">
        <v>28409</v>
      </c>
      <c r="E18933" s="55" t="s">
        <v>28410</v>
      </c>
      <c r="F18933" s="53" t="s">
        <v>83</v>
      </c>
    </row>
    <row r="18934" spans="1:6" x14ac:dyDescent="0.2">
      <c r="A18934" s="202" t="s">
        <v>30332</v>
      </c>
      <c r="B18934" s="203">
        <v>110.37</v>
      </c>
      <c r="D18934" s="53" t="s">
        <v>28411</v>
      </c>
      <c r="E18934" s="55" t="s">
        <v>28410</v>
      </c>
      <c r="F18934" s="53" t="s">
        <v>83</v>
      </c>
    </row>
    <row r="18935" spans="1:6" x14ac:dyDescent="0.2">
      <c r="A18935" s="202" t="s">
        <v>30333</v>
      </c>
      <c r="B18935" s="203">
        <v>299.36</v>
      </c>
      <c r="D18935" s="53" t="s">
        <v>28412</v>
      </c>
      <c r="E18935" s="55" t="s">
        <v>28413</v>
      </c>
      <c r="F18935" s="53" t="s">
        <v>83</v>
      </c>
    </row>
    <row r="18936" spans="1:6" x14ac:dyDescent="0.2">
      <c r="A18936" s="202" t="s">
        <v>30334</v>
      </c>
      <c r="B18936" s="203">
        <v>125.96</v>
      </c>
      <c r="D18936" s="53" t="s">
        <v>28414</v>
      </c>
      <c r="E18936" s="55" t="s">
        <v>28413</v>
      </c>
      <c r="F18936" s="53" t="s">
        <v>83</v>
      </c>
    </row>
    <row r="18937" spans="1:6" x14ac:dyDescent="0.2">
      <c r="A18937" s="202" t="s">
        <v>30335</v>
      </c>
      <c r="B18937" s="203">
        <v>103.19</v>
      </c>
      <c r="D18937" s="53" t="s">
        <v>28415</v>
      </c>
      <c r="E18937" s="55" t="s">
        <v>28416</v>
      </c>
      <c r="F18937" s="53" t="s">
        <v>83</v>
      </c>
    </row>
    <row r="18938" spans="1:6" x14ac:dyDescent="0.2">
      <c r="A18938" s="202" t="s">
        <v>30336</v>
      </c>
      <c r="B18938" s="203">
        <v>159.02000000000001</v>
      </c>
      <c r="D18938" s="53" t="s">
        <v>28417</v>
      </c>
      <c r="E18938" s="55" t="s">
        <v>28416</v>
      </c>
      <c r="F18938" s="53" t="s">
        <v>83</v>
      </c>
    </row>
    <row r="18939" spans="1:6" x14ac:dyDescent="0.2">
      <c r="A18939" s="202" t="s">
        <v>30338</v>
      </c>
      <c r="B18939" s="203">
        <v>99.74</v>
      </c>
      <c r="D18939" s="53" t="s">
        <v>28418</v>
      </c>
      <c r="E18939" s="55" t="s">
        <v>28419</v>
      </c>
      <c r="F18939" s="53" t="s">
        <v>83</v>
      </c>
    </row>
    <row r="18940" spans="1:6" x14ac:dyDescent="0.2">
      <c r="A18940" s="202" t="s">
        <v>30339</v>
      </c>
      <c r="B18940" s="203">
        <v>86.62</v>
      </c>
      <c r="D18940" s="53" t="s">
        <v>28420</v>
      </c>
      <c r="E18940" s="55" t="s">
        <v>28419</v>
      </c>
      <c r="F18940" s="53" t="s">
        <v>83</v>
      </c>
    </row>
    <row r="18941" spans="1:6" x14ac:dyDescent="0.2">
      <c r="A18941" s="202" t="s">
        <v>30340</v>
      </c>
      <c r="B18941" s="203">
        <v>155.22</v>
      </c>
      <c r="D18941" s="53" t="s">
        <v>28421</v>
      </c>
      <c r="E18941" s="55" t="s">
        <v>28422</v>
      </c>
      <c r="F18941" s="53" t="s">
        <v>83</v>
      </c>
    </row>
    <row r="18942" spans="1:6" x14ac:dyDescent="0.2">
      <c r="A18942" s="202" t="s">
        <v>30341</v>
      </c>
      <c r="B18942" s="203">
        <v>95.94</v>
      </c>
      <c r="D18942" s="53" t="s">
        <v>28423</v>
      </c>
      <c r="E18942" s="55" t="s">
        <v>28422</v>
      </c>
      <c r="F18942" s="53" t="s">
        <v>83</v>
      </c>
    </row>
    <row r="18943" spans="1:6" x14ac:dyDescent="0.2">
      <c r="A18943" s="202" t="s">
        <v>30342</v>
      </c>
      <c r="B18943" s="203">
        <v>82.82</v>
      </c>
      <c r="D18943" s="53" t="s">
        <v>28424</v>
      </c>
      <c r="E18943" s="55" t="s">
        <v>28425</v>
      </c>
      <c r="F18943" s="53" t="s">
        <v>83</v>
      </c>
    </row>
    <row r="18944" spans="1:6" x14ac:dyDescent="0.2">
      <c r="A18944" s="202" t="s">
        <v>30350</v>
      </c>
      <c r="B18944" s="203">
        <v>37.51</v>
      </c>
      <c r="D18944" s="53" t="s">
        <v>28426</v>
      </c>
      <c r="E18944" s="55" t="s">
        <v>28425</v>
      </c>
      <c r="F18944" s="53" t="s">
        <v>83</v>
      </c>
    </row>
    <row r="18945" spans="1:6" x14ac:dyDescent="0.2">
      <c r="A18945" s="202" t="s">
        <v>30352</v>
      </c>
      <c r="B18945" s="203">
        <v>22.73</v>
      </c>
      <c r="D18945" s="53" t="s">
        <v>28427</v>
      </c>
      <c r="E18945" s="55" t="s">
        <v>28428</v>
      </c>
      <c r="F18945" s="53" t="s">
        <v>83</v>
      </c>
    </row>
    <row r="18946" spans="1:6" x14ac:dyDescent="0.2">
      <c r="A18946" s="202" t="s">
        <v>30353</v>
      </c>
      <c r="B18946" s="203">
        <v>19.16</v>
      </c>
      <c r="D18946" s="53" t="s">
        <v>28429</v>
      </c>
      <c r="E18946" s="55" t="s">
        <v>28428</v>
      </c>
      <c r="F18946" s="53" t="s">
        <v>83</v>
      </c>
    </row>
    <row r="18947" spans="1:6" x14ac:dyDescent="0.2">
      <c r="A18947" s="202" t="s">
        <v>30354</v>
      </c>
      <c r="B18947" s="203">
        <v>37.51</v>
      </c>
      <c r="D18947" s="53" t="s">
        <v>28430</v>
      </c>
      <c r="E18947" s="55" t="s">
        <v>28431</v>
      </c>
      <c r="F18947" s="53" t="s">
        <v>83</v>
      </c>
    </row>
    <row r="18948" spans="1:6" x14ac:dyDescent="0.2">
      <c r="A18948" s="202" t="s">
        <v>30355</v>
      </c>
      <c r="B18948" s="203">
        <v>22.73</v>
      </c>
      <c r="D18948" s="53" t="s">
        <v>28432</v>
      </c>
      <c r="E18948" s="55" t="s">
        <v>28431</v>
      </c>
      <c r="F18948" s="53" t="s">
        <v>83</v>
      </c>
    </row>
    <row r="18949" spans="1:6" x14ac:dyDescent="0.2">
      <c r="A18949" s="202" t="s">
        <v>30356</v>
      </c>
      <c r="B18949" s="203">
        <v>19.16</v>
      </c>
      <c r="D18949" s="53" t="s">
        <v>28433</v>
      </c>
      <c r="E18949" s="55" t="s">
        <v>28434</v>
      </c>
      <c r="F18949" s="53" t="s">
        <v>83</v>
      </c>
    </row>
    <row r="18950" spans="1:6" x14ac:dyDescent="0.2">
      <c r="A18950" s="202" t="s">
        <v>30357</v>
      </c>
      <c r="B18950" s="203">
        <v>57.02</v>
      </c>
      <c r="D18950" s="53" t="s">
        <v>28435</v>
      </c>
      <c r="E18950" s="55" t="s">
        <v>28434</v>
      </c>
      <c r="F18950" s="53" t="s">
        <v>83</v>
      </c>
    </row>
    <row r="18951" spans="1:6" x14ac:dyDescent="0.2">
      <c r="A18951" s="202" t="s">
        <v>30359</v>
      </c>
      <c r="B18951" s="203">
        <v>35.630000000000003</v>
      </c>
      <c r="D18951" s="53" t="s">
        <v>28436</v>
      </c>
      <c r="E18951" s="55" t="s">
        <v>28437</v>
      </c>
      <c r="F18951" s="53" t="s">
        <v>83</v>
      </c>
    </row>
    <row r="18952" spans="1:6" x14ac:dyDescent="0.2">
      <c r="A18952" s="202" t="s">
        <v>30360</v>
      </c>
      <c r="B18952" s="203">
        <v>57.02</v>
      </c>
      <c r="D18952" s="53" t="s">
        <v>28438</v>
      </c>
      <c r="E18952" s="55" t="s">
        <v>28437</v>
      </c>
      <c r="F18952" s="53" t="s">
        <v>83</v>
      </c>
    </row>
    <row r="18953" spans="1:6" x14ac:dyDescent="0.2">
      <c r="A18953" s="202" t="s">
        <v>30361</v>
      </c>
      <c r="B18953" s="203">
        <v>35.630000000000003</v>
      </c>
      <c r="D18953" s="53" t="s">
        <v>28439</v>
      </c>
      <c r="E18953" s="55" t="s">
        <v>28440</v>
      </c>
      <c r="F18953" s="53" t="s">
        <v>83</v>
      </c>
    </row>
    <row r="18954" spans="1:6" x14ac:dyDescent="0.2">
      <c r="A18954" s="202" t="s">
        <v>30362</v>
      </c>
      <c r="B18954" s="203">
        <v>56.4</v>
      </c>
      <c r="D18954" s="53" t="s">
        <v>28441</v>
      </c>
      <c r="E18954" s="55" t="s">
        <v>28440</v>
      </c>
      <c r="F18954" s="53" t="s">
        <v>83</v>
      </c>
    </row>
    <row r="18955" spans="1:6" x14ac:dyDescent="0.2">
      <c r="A18955" s="202" t="s">
        <v>30364</v>
      </c>
      <c r="B18955" s="203">
        <v>48.15</v>
      </c>
      <c r="D18955" s="53" t="s">
        <v>28442</v>
      </c>
      <c r="E18955" s="55" t="s">
        <v>28443</v>
      </c>
      <c r="F18955" s="53" t="s">
        <v>83</v>
      </c>
    </row>
    <row r="18956" spans="1:6" x14ac:dyDescent="0.2">
      <c r="A18956" s="202" t="s">
        <v>30365</v>
      </c>
      <c r="B18956" s="203">
        <v>51.52</v>
      </c>
      <c r="D18956" s="53" t="s">
        <v>28444</v>
      </c>
      <c r="E18956" s="55" t="s">
        <v>28443</v>
      </c>
      <c r="F18956" s="53" t="s">
        <v>83</v>
      </c>
    </row>
    <row r="18957" spans="1:6" x14ac:dyDescent="0.2">
      <c r="A18957" s="202" t="s">
        <v>30366</v>
      </c>
      <c r="B18957" s="203">
        <v>43.27</v>
      </c>
      <c r="D18957" s="53" t="s">
        <v>28445</v>
      </c>
      <c r="E18957" s="55" t="s">
        <v>28446</v>
      </c>
      <c r="F18957" s="53" t="s">
        <v>83</v>
      </c>
    </row>
    <row r="18958" spans="1:6" x14ac:dyDescent="0.2">
      <c r="A18958" s="202" t="s">
        <v>30367</v>
      </c>
      <c r="B18958" s="203">
        <v>61.14</v>
      </c>
      <c r="D18958" s="53" t="s">
        <v>28447</v>
      </c>
      <c r="E18958" s="55" t="s">
        <v>28446</v>
      </c>
      <c r="F18958" s="53" t="s">
        <v>83</v>
      </c>
    </row>
    <row r="18959" spans="1:6" x14ac:dyDescent="0.2">
      <c r="A18959" s="202" t="s">
        <v>30369</v>
      </c>
      <c r="B18959" s="203">
        <v>50.68</v>
      </c>
      <c r="D18959" s="53" t="s">
        <v>28448</v>
      </c>
      <c r="E18959" s="55" t="s">
        <v>28449</v>
      </c>
      <c r="F18959" s="53" t="s">
        <v>83</v>
      </c>
    </row>
    <row r="18960" spans="1:6" x14ac:dyDescent="0.2">
      <c r="A18960" s="202" t="s">
        <v>30370</v>
      </c>
      <c r="B18960" s="203">
        <v>56.26</v>
      </c>
      <c r="D18960" s="53" t="s">
        <v>28450</v>
      </c>
      <c r="E18960" s="55" t="s">
        <v>28449</v>
      </c>
      <c r="F18960" s="53" t="s">
        <v>83</v>
      </c>
    </row>
    <row r="18961" spans="1:6" x14ac:dyDescent="0.2">
      <c r="A18961" s="202" t="s">
        <v>30371</v>
      </c>
      <c r="B18961" s="203">
        <v>45.8</v>
      </c>
      <c r="D18961" s="53" t="s">
        <v>28451</v>
      </c>
      <c r="E18961" s="55" t="s">
        <v>28452</v>
      </c>
      <c r="F18961" s="53" t="s">
        <v>83</v>
      </c>
    </row>
    <row r="18962" spans="1:6" x14ac:dyDescent="0.2">
      <c r="A18962" s="202" t="s">
        <v>30372</v>
      </c>
      <c r="B18962" s="203">
        <v>78.08</v>
      </c>
      <c r="D18962" s="53" t="s">
        <v>28453</v>
      </c>
      <c r="E18962" s="55" t="s">
        <v>28452</v>
      </c>
      <c r="F18962" s="53" t="s">
        <v>83</v>
      </c>
    </row>
    <row r="18963" spans="1:6" x14ac:dyDescent="0.2">
      <c r="A18963" s="202" t="s">
        <v>30374</v>
      </c>
      <c r="B18963" s="203">
        <v>61.24</v>
      </c>
      <c r="D18963" s="53" t="s">
        <v>28454</v>
      </c>
      <c r="E18963" s="55" t="s">
        <v>28455</v>
      </c>
      <c r="F18963" s="53" t="s">
        <v>201</v>
      </c>
    </row>
    <row r="18964" spans="1:6" x14ac:dyDescent="0.2">
      <c r="A18964" s="202" t="s">
        <v>30375</v>
      </c>
      <c r="B18964" s="203">
        <v>73.2</v>
      </c>
      <c r="D18964" s="53" t="s">
        <v>28456</v>
      </c>
      <c r="E18964" s="55" t="s">
        <v>28455</v>
      </c>
      <c r="F18964" s="53" t="s">
        <v>201</v>
      </c>
    </row>
    <row r="18965" spans="1:6" x14ac:dyDescent="0.2">
      <c r="A18965" s="202" t="s">
        <v>30376</v>
      </c>
      <c r="B18965" s="203">
        <v>56.36</v>
      </c>
      <c r="D18965" s="53" t="s">
        <v>28457</v>
      </c>
      <c r="E18965" s="55" t="s">
        <v>28458</v>
      </c>
      <c r="F18965" s="53" t="s">
        <v>201</v>
      </c>
    </row>
    <row r="18966" spans="1:6" x14ac:dyDescent="0.2">
      <c r="A18966" s="202" t="s">
        <v>30377</v>
      </c>
      <c r="B18966" s="203">
        <v>78.13</v>
      </c>
      <c r="D18966" s="53" t="s">
        <v>28459</v>
      </c>
      <c r="E18966" s="55" t="s">
        <v>28458</v>
      </c>
      <c r="F18966" s="53" t="s">
        <v>201</v>
      </c>
    </row>
    <row r="18967" spans="1:6" x14ac:dyDescent="0.2">
      <c r="A18967" s="202" t="s">
        <v>30379</v>
      </c>
      <c r="B18967" s="203">
        <v>60.55</v>
      </c>
      <c r="D18967" s="53" t="s">
        <v>28460</v>
      </c>
      <c r="E18967" s="55" t="s">
        <v>28461</v>
      </c>
      <c r="F18967" s="53" t="s">
        <v>201</v>
      </c>
    </row>
    <row r="18968" spans="1:6" x14ac:dyDescent="0.2">
      <c r="A18968" s="202" t="s">
        <v>30380</v>
      </c>
      <c r="B18968" s="203">
        <v>73.25</v>
      </c>
      <c r="D18968" s="53" t="s">
        <v>28462</v>
      </c>
      <c r="E18968" s="55" t="s">
        <v>28461</v>
      </c>
      <c r="F18968" s="53" t="s">
        <v>201</v>
      </c>
    </row>
    <row r="18969" spans="1:6" x14ac:dyDescent="0.2">
      <c r="A18969" s="202" t="s">
        <v>30381</v>
      </c>
      <c r="B18969" s="203">
        <v>55.67</v>
      </c>
      <c r="D18969" s="53" t="s">
        <v>28463</v>
      </c>
      <c r="E18969" s="55" t="s">
        <v>28464</v>
      </c>
      <c r="F18969" s="53" t="s">
        <v>83</v>
      </c>
    </row>
    <row r="18970" spans="1:6" x14ac:dyDescent="0.2">
      <c r="A18970" s="202" t="s">
        <v>30382</v>
      </c>
      <c r="B18970" s="203">
        <v>97.89</v>
      </c>
      <c r="D18970" s="53" t="s">
        <v>28465</v>
      </c>
      <c r="E18970" s="55" t="s">
        <v>28464</v>
      </c>
      <c r="F18970" s="53" t="s">
        <v>83</v>
      </c>
    </row>
    <row r="18971" spans="1:6" x14ac:dyDescent="0.2">
      <c r="A18971" s="202" t="s">
        <v>30384</v>
      </c>
      <c r="B18971" s="203">
        <v>54.07</v>
      </c>
      <c r="D18971" s="53" t="s">
        <v>28466</v>
      </c>
      <c r="E18971" s="55" t="s">
        <v>28467</v>
      </c>
      <c r="F18971" s="53" t="s">
        <v>201</v>
      </c>
    </row>
    <row r="18972" spans="1:6" x14ac:dyDescent="0.2">
      <c r="A18972" s="202" t="s">
        <v>30385</v>
      </c>
      <c r="B18972" s="203">
        <v>47.83</v>
      </c>
      <c r="D18972" s="53" t="s">
        <v>28468</v>
      </c>
      <c r="E18972" s="55" t="s">
        <v>28467</v>
      </c>
      <c r="F18972" s="53" t="s">
        <v>201</v>
      </c>
    </row>
    <row r="18973" spans="1:6" x14ac:dyDescent="0.2">
      <c r="A18973" s="202" t="s">
        <v>30386</v>
      </c>
      <c r="B18973" s="203">
        <v>94.09</v>
      </c>
      <c r="D18973" s="53" t="s">
        <v>28469</v>
      </c>
      <c r="E18973" s="55" t="s">
        <v>28470</v>
      </c>
      <c r="F18973" s="53" t="s">
        <v>83</v>
      </c>
    </row>
    <row r="18974" spans="1:6" x14ac:dyDescent="0.2">
      <c r="A18974" s="202" t="s">
        <v>30387</v>
      </c>
      <c r="B18974" s="203">
        <v>50.27</v>
      </c>
      <c r="D18974" s="53" t="s">
        <v>28471</v>
      </c>
      <c r="E18974" s="55" t="s">
        <v>28470</v>
      </c>
      <c r="F18974" s="53" t="s">
        <v>83</v>
      </c>
    </row>
    <row r="18975" spans="1:6" x14ac:dyDescent="0.2">
      <c r="A18975" s="202" t="s">
        <v>30388</v>
      </c>
      <c r="B18975" s="203">
        <v>44.03</v>
      </c>
      <c r="D18975" s="53" t="s">
        <v>28472</v>
      </c>
      <c r="E18975" s="55" t="s">
        <v>28473</v>
      </c>
      <c r="F18975" s="53" t="s">
        <v>83</v>
      </c>
    </row>
    <row r="18976" spans="1:6" x14ac:dyDescent="0.2">
      <c r="A18976" s="202" t="s">
        <v>30389</v>
      </c>
      <c r="B18976" s="203">
        <v>99.15</v>
      </c>
      <c r="D18976" s="53" t="s">
        <v>28474</v>
      </c>
      <c r="E18976" s="55" t="s">
        <v>28473</v>
      </c>
      <c r="F18976" s="53" t="s">
        <v>83</v>
      </c>
    </row>
    <row r="18977" spans="1:6" x14ac:dyDescent="0.2">
      <c r="A18977" s="202" t="s">
        <v>30391</v>
      </c>
      <c r="B18977" s="203">
        <v>54.9</v>
      </c>
      <c r="D18977" s="53" t="s">
        <v>28475</v>
      </c>
      <c r="E18977" s="55" t="s">
        <v>28476</v>
      </c>
      <c r="F18977" s="53" t="s">
        <v>83</v>
      </c>
    </row>
    <row r="18978" spans="1:6" x14ac:dyDescent="0.2">
      <c r="A18978" s="202" t="s">
        <v>30392</v>
      </c>
      <c r="B18978" s="203">
        <v>48.55</v>
      </c>
      <c r="D18978" s="53" t="s">
        <v>28477</v>
      </c>
      <c r="E18978" s="55" t="s">
        <v>28476</v>
      </c>
      <c r="F18978" s="53" t="s">
        <v>83</v>
      </c>
    </row>
    <row r="18979" spans="1:6" x14ac:dyDescent="0.2">
      <c r="A18979" s="202" t="s">
        <v>30393</v>
      </c>
      <c r="B18979" s="203">
        <v>95.35</v>
      </c>
      <c r="D18979" s="53" t="s">
        <v>28478</v>
      </c>
      <c r="E18979" s="55" t="s">
        <v>28479</v>
      </c>
      <c r="F18979" s="53" t="s">
        <v>83</v>
      </c>
    </row>
    <row r="18980" spans="1:6" x14ac:dyDescent="0.2">
      <c r="A18980" s="202" t="s">
        <v>30394</v>
      </c>
      <c r="B18980" s="203">
        <v>51.1</v>
      </c>
      <c r="D18980" s="53" t="s">
        <v>28480</v>
      </c>
      <c r="E18980" s="55" t="s">
        <v>28479</v>
      </c>
      <c r="F18980" s="53" t="s">
        <v>83</v>
      </c>
    </row>
    <row r="18981" spans="1:6" x14ac:dyDescent="0.2">
      <c r="A18981" s="202" t="s">
        <v>30395</v>
      </c>
      <c r="B18981" s="203">
        <v>44.75</v>
      </c>
      <c r="D18981" s="53" t="s">
        <v>28481</v>
      </c>
      <c r="E18981" s="55" t="s">
        <v>28482</v>
      </c>
      <c r="F18981" s="53" t="s">
        <v>83</v>
      </c>
    </row>
    <row r="18982" spans="1:6" x14ac:dyDescent="0.2">
      <c r="A18982" s="202" t="s">
        <v>30396</v>
      </c>
      <c r="B18982" s="203">
        <v>144.76</v>
      </c>
      <c r="D18982" s="53" t="s">
        <v>28483</v>
      </c>
      <c r="E18982" s="55" t="s">
        <v>28482</v>
      </c>
      <c r="F18982" s="53" t="s">
        <v>83</v>
      </c>
    </row>
    <row r="18983" spans="1:6" x14ac:dyDescent="0.2">
      <c r="A18983" s="202" t="s">
        <v>30398</v>
      </c>
      <c r="B18983" s="203">
        <v>82.3</v>
      </c>
      <c r="D18983" s="53" t="s">
        <v>28484</v>
      </c>
      <c r="E18983" s="55" t="s">
        <v>28485</v>
      </c>
      <c r="F18983" s="53" t="s">
        <v>83</v>
      </c>
    </row>
    <row r="18984" spans="1:6" x14ac:dyDescent="0.2">
      <c r="A18984" s="202" t="s">
        <v>30399</v>
      </c>
      <c r="B18984" s="203">
        <v>71.73</v>
      </c>
      <c r="D18984" s="53" t="s">
        <v>28486</v>
      </c>
      <c r="E18984" s="55" t="s">
        <v>28485</v>
      </c>
      <c r="F18984" s="53" t="s">
        <v>83</v>
      </c>
    </row>
    <row r="18985" spans="1:6" x14ac:dyDescent="0.2">
      <c r="A18985" s="202" t="s">
        <v>30400</v>
      </c>
      <c r="B18985" s="203">
        <v>141.38</v>
      </c>
      <c r="D18985" s="53" t="s">
        <v>28487</v>
      </c>
      <c r="E18985" s="55" t="s">
        <v>28488</v>
      </c>
      <c r="F18985" s="53" t="s">
        <v>83</v>
      </c>
    </row>
    <row r="18986" spans="1:6" x14ac:dyDescent="0.2">
      <c r="A18986" s="202" t="s">
        <v>30401</v>
      </c>
      <c r="B18986" s="203">
        <v>78.92</v>
      </c>
      <c r="D18986" s="53" t="s">
        <v>28489</v>
      </c>
      <c r="E18986" s="55" t="s">
        <v>28488</v>
      </c>
      <c r="F18986" s="53" t="s">
        <v>83</v>
      </c>
    </row>
    <row r="18987" spans="1:6" x14ac:dyDescent="0.2">
      <c r="A18987" s="202" t="s">
        <v>30402</v>
      </c>
      <c r="B18987" s="203">
        <v>68.349999999999994</v>
      </c>
      <c r="D18987" s="53" t="s">
        <v>28490</v>
      </c>
      <c r="E18987" s="55" t="s">
        <v>28491</v>
      </c>
      <c r="F18987" s="53" t="s">
        <v>83</v>
      </c>
    </row>
    <row r="18988" spans="1:6" x14ac:dyDescent="0.2">
      <c r="A18988" s="202" t="s">
        <v>30403</v>
      </c>
      <c r="B18988" s="203">
        <v>171.69</v>
      </c>
      <c r="D18988" s="53" t="s">
        <v>28492</v>
      </c>
      <c r="E18988" s="55" t="s">
        <v>28491</v>
      </c>
      <c r="F18988" s="53" t="s">
        <v>83</v>
      </c>
    </row>
    <row r="18989" spans="1:6" x14ac:dyDescent="0.2">
      <c r="A18989" s="202" t="s">
        <v>30405</v>
      </c>
      <c r="B18989" s="203">
        <v>92.86</v>
      </c>
      <c r="D18989" s="53" t="s">
        <v>28493</v>
      </c>
      <c r="E18989" s="55" t="s">
        <v>28494</v>
      </c>
      <c r="F18989" s="53" t="s">
        <v>83</v>
      </c>
    </row>
    <row r="18990" spans="1:6" x14ac:dyDescent="0.2">
      <c r="A18990" s="202" t="s">
        <v>30406</v>
      </c>
      <c r="B18990" s="203">
        <v>79.8</v>
      </c>
      <c r="D18990" s="53" t="s">
        <v>28495</v>
      </c>
      <c r="E18990" s="55" t="s">
        <v>28494</v>
      </c>
      <c r="F18990" s="53" t="s">
        <v>83</v>
      </c>
    </row>
    <row r="18991" spans="1:6" x14ac:dyDescent="0.2">
      <c r="A18991" s="202" t="s">
        <v>30407</v>
      </c>
      <c r="B18991" s="203">
        <v>168.31</v>
      </c>
      <c r="D18991" s="53" t="s">
        <v>28496</v>
      </c>
      <c r="E18991" s="55" t="s">
        <v>28497</v>
      </c>
      <c r="F18991" s="53" t="s">
        <v>83</v>
      </c>
    </row>
    <row r="18992" spans="1:6" x14ac:dyDescent="0.2">
      <c r="A18992" s="202" t="s">
        <v>30408</v>
      </c>
      <c r="B18992" s="203">
        <v>89.48</v>
      </c>
      <c r="D18992" s="53" t="s">
        <v>28498</v>
      </c>
      <c r="E18992" s="55" t="s">
        <v>28497</v>
      </c>
      <c r="F18992" s="53" t="s">
        <v>83</v>
      </c>
    </row>
    <row r="18993" spans="1:6" x14ac:dyDescent="0.2">
      <c r="A18993" s="202" t="s">
        <v>30409</v>
      </c>
      <c r="B18993" s="203">
        <v>76.42</v>
      </c>
      <c r="D18993" s="53" t="s">
        <v>28499</v>
      </c>
      <c r="E18993" s="55" t="s">
        <v>28500</v>
      </c>
      <c r="F18993" s="53" t="s">
        <v>83</v>
      </c>
    </row>
    <row r="18994" spans="1:6" x14ac:dyDescent="0.2">
      <c r="A18994" s="202" t="s">
        <v>30410</v>
      </c>
      <c r="B18994" s="203">
        <v>198.44</v>
      </c>
      <c r="D18994" s="53" t="s">
        <v>28501</v>
      </c>
      <c r="E18994" s="55" t="s">
        <v>28500</v>
      </c>
      <c r="F18994" s="53" t="s">
        <v>83</v>
      </c>
    </row>
    <row r="18995" spans="1:6" x14ac:dyDescent="0.2">
      <c r="A18995" s="202" t="s">
        <v>30412</v>
      </c>
      <c r="B18995" s="203">
        <v>110.43</v>
      </c>
      <c r="D18995" s="53" t="s">
        <v>28502</v>
      </c>
      <c r="E18995" s="55" t="s">
        <v>28503</v>
      </c>
      <c r="F18995" s="53" t="s">
        <v>83</v>
      </c>
    </row>
    <row r="18996" spans="1:6" x14ac:dyDescent="0.2">
      <c r="A18996" s="202" t="s">
        <v>30413</v>
      </c>
      <c r="B18996" s="203">
        <v>95.08</v>
      </c>
      <c r="D18996" s="53" t="s">
        <v>28504</v>
      </c>
      <c r="E18996" s="55" t="s">
        <v>28503</v>
      </c>
      <c r="F18996" s="53" t="s">
        <v>83</v>
      </c>
    </row>
    <row r="18997" spans="1:6" x14ac:dyDescent="0.2">
      <c r="A18997" s="202" t="s">
        <v>30414</v>
      </c>
      <c r="B18997" s="203">
        <v>195.06</v>
      </c>
      <c r="D18997" s="53" t="s">
        <v>28505</v>
      </c>
      <c r="E18997" s="55" t="s">
        <v>28506</v>
      </c>
      <c r="F18997" s="53" t="s">
        <v>83</v>
      </c>
    </row>
    <row r="18998" spans="1:6" x14ac:dyDescent="0.2">
      <c r="A18998" s="202" t="s">
        <v>30415</v>
      </c>
      <c r="B18998" s="203">
        <v>107.05</v>
      </c>
      <c r="D18998" s="53" t="s">
        <v>28507</v>
      </c>
      <c r="E18998" s="55" t="s">
        <v>28506</v>
      </c>
      <c r="F18998" s="53" t="s">
        <v>83</v>
      </c>
    </row>
    <row r="18999" spans="1:6" x14ac:dyDescent="0.2">
      <c r="A18999" s="202" t="s">
        <v>30416</v>
      </c>
      <c r="B18999" s="203">
        <v>91.7</v>
      </c>
      <c r="D18999" s="53" t="s">
        <v>28508</v>
      </c>
      <c r="E18999" s="55" t="s">
        <v>28509</v>
      </c>
      <c r="F18999" s="53" t="s">
        <v>83</v>
      </c>
    </row>
    <row r="19000" spans="1:6" x14ac:dyDescent="0.2">
      <c r="A19000" s="202" t="s">
        <v>30417</v>
      </c>
      <c r="B19000" s="203">
        <v>34.049999999999997</v>
      </c>
      <c r="D19000" s="53" t="s">
        <v>28510</v>
      </c>
      <c r="E19000" s="55" t="s">
        <v>28509</v>
      </c>
      <c r="F19000" s="53" t="s">
        <v>83</v>
      </c>
    </row>
    <row r="19001" spans="1:6" x14ac:dyDescent="0.2">
      <c r="A19001" s="202" t="s">
        <v>30419</v>
      </c>
      <c r="B19001" s="203">
        <v>20.51</v>
      </c>
      <c r="D19001" s="53" t="s">
        <v>28511</v>
      </c>
      <c r="E19001" s="55" t="s">
        <v>28512</v>
      </c>
      <c r="F19001" s="53" t="s">
        <v>83</v>
      </c>
    </row>
    <row r="19002" spans="1:6" x14ac:dyDescent="0.2">
      <c r="A19002" s="202" t="s">
        <v>30420</v>
      </c>
      <c r="B19002" s="203">
        <v>34.049999999999997</v>
      </c>
      <c r="D19002" s="53" t="s">
        <v>28513</v>
      </c>
      <c r="E19002" s="55" t="s">
        <v>28512</v>
      </c>
      <c r="F19002" s="53" t="s">
        <v>83</v>
      </c>
    </row>
    <row r="19003" spans="1:6" x14ac:dyDescent="0.2">
      <c r="A19003" s="202" t="s">
        <v>30421</v>
      </c>
      <c r="B19003" s="203">
        <v>20.51</v>
      </c>
      <c r="D19003" s="53" t="s">
        <v>28514</v>
      </c>
      <c r="E19003" s="55" t="s">
        <v>28515</v>
      </c>
      <c r="F19003" s="53" t="s">
        <v>83</v>
      </c>
    </row>
    <row r="19004" spans="1:6" x14ac:dyDescent="0.2">
      <c r="A19004" s="202" t="s">
        <v>30422</v>
      </c>
      <c r="B19004" s="203">
        <v>61.35</v>
      </c>
      <c r="D19004" s="53" t="s">
        <v>28516</v>
      </c>
      <c r="E19004" s="55" t="s">
        <v>28515</v>
      </c>
      <c r="F19004" s="53" t="s">
        <v>83</v>
      </c>
    </row>
    <row r="19005" spans="1:6" x14ac:dyDescent="0.2">
      <c r="A19005" s="202" t="s">
        <v>30424</v>
      </c>
      <c r="B19005" s="203">
        <v>18.27</v>
      </c>
      <c r="D19005" s="53" t="s">
        <v>28517</v>
      </c>
      <c r="E19005" s="55" t="s">
        <v>28518</v>
      </c>
      <c r="F19005" s="53" t="s">
        <v>83</v>
      </c>
    </row>
    <row r="19006" spans="1:6" x14ac:dyDescent="0.2">
      <c r="A19006" s="202" t="s">
        <v>30425</v>
      </c>
      <c r="B19006" s="203">
        <v>9.1999999999999993</v>
      </c>
      <c r="D19006" s="53" t="s">
        <v>28519</v>
      </c>
      <c r="E19006" s="55" t="s">
        <v>28518</v>
      </c>
      <c r="F19006" s="53" t="s">
        <v>83</v>
      </c>
    </row>
    <row r="19007" spans="1:6" x14ac:dyDescent="0.2">
      <c r="A19007" s="202" t="s">
        <v>30427</v>
      </c>
      <c r="B19007" s="203">
        <v>61.35</v>
      </c>
      <c r="D19007" s="53" t="s">
        <v>28520</v>
      </c>
      <c r="E19007" s="55" t="s">
        <v>28521</v>
      </c>
      <c r="F19007" s="53" t="s">
        <v>83</v>
      </c>
    </row>
    <row r="19008" spans="1:6" x14ac:dyDescent="0.2">
      <c r="A19008" s="202" t="s">
        <v>30428</v>
      </c>
      <c r="B19008" s="203">
        <v>18.27</v>
      </c>
      <c r="D19008" s="53" t="s">
        <v>28522</v>
      </c>
      <c r="E19008" s="55" t="s">
        <v>28521</v>
      </c>
      <c r="F19008" s="53" t="s">
        <v>83</v>
      </c>
    </row>
    <row r="19009" spans="1:6" x14ac:dyDescent="0.2">
      <c r="A19009" s="202" t="s">
        <v>30429</v>
      </c>
      <c r="B19009" s="203">
        <v>9.1999999999999993</v>
      </c>
      <c r="D19009" s="53" t="s">
        <v>28523</v>
      </c>
      <c r="E19009" s="55" t="s">
        <v>28524</v>
      </c>
      <c r="F19009" s="53" t="s">
        <v>83</v>
      </c>
    </row>
    <row r="19010" spans="1:6" x14ac:dyDescent="0.2">
      <c r="A19010" s="202" t="s">
        <v>30430</v>
      </c>
      <c r="B19010" s="203">
        <v>64.42</v>
      </c>
      <c r="D19010" s="53" t="s">
        <v>28525</v>
      </c>
      <c r="E19010" s="55" t="s">
        <v>28524</v>
      </c>
      <c r="F19010" s="53" t="s">
        <v>83</v>
      </c>
    </row>
    <row r="19011" spans="1:6" x14ac:dyDescent="0.2">
      <c r="A19011" s="202" t="s">
        <v>30432</v>
      </c>
      <c r="B19011" s="203">
        <v>16.579999999999998</v>
      </c>
      <c r="D19011" s="53" t="s">
        <v>28526</v>
      </c>
      <c r="E19011" s="55" t="s">
        <v>28527</v>
      </c>
      <c r="F19011" s="53" t="s">
        <v>83</v>
      </c>
    </row>
    <row r="19012" spans="1:6" x14ac:dyDescent="0.2">
      <c r="A19012" s="202" t="s">
        <v>30433</v>
      </c>
      <c r="B19012" s="203">
        <v>10.96</v>
      </c>
      <c r="D19012" s="53" t="s">
        <v>28528</v>
      </c>
      <c r="E19012" s="55" t="s">
        <v>28527</v>
      </c>
      <c r="F19012" s="53" t="s">
        <v>83</v>
      </c>
    </row>
    <row r="19013" spans="1:6" x14ac:dyDescent="0.2">
      <c r="A19013" s="202" t="s">
        <v>30434</v>
      </c>
      <c r="B19013" s="203">
        <v>64.42</v>
      </c>
      <c r="D19013" s="53" t="s">
        <v>28529</v>
      </c>
      <c r="E19013" s="55" t="s">
        <v>28530</v>
      </c>
      <c r="F19013" s="53" t="s">
        <v>83</v>
      </c>
    </row>
    <row r="19014" spans="1:6" x14ac:dyDescent="0.2">
      <c r="A19014" s="202" t="s">
        <v>30435</v>
      </c>
      <c r="B19014" s="203">
        <v>16.579999999999998</v>
      </c>
      <c r="D19014" s="53" t="s">
        <v>28531</v>
      </c>
      <c r="E19014" s="55" t="s">
        <v>28530</v>
      </c>
      <c r="F19014" s="53" t="s">
        <v>83</v>
      </c>
    </row>
    <row r="19015" spans="1:6" x14ac:dyDescent="0.2">
      <c r="A19015" s="202" t="s">
        <v>30436</v>
      </c>
      <c r="B19015" s="203">
        <v>10.96</v>
      </c>
      <c r="D19015" s="53" t="s">
        <v>28532</v>
      </c>
      <c r="E19015" s="55" t="s">
        <v>28533</v>
      </c>
      <c r="F19015" s="53" t="s">
        <v>83</v>
      </c>
    </row>
    <row r="19016" spans="1:6" x14ac:dyDescent="0.2">
      <c r="A19016" s="202" t="s">
        <v>30437</v>
      </c>
      <c r="B19016" s="203">
        <v>99.94</v>
      </c>
      <c r="D19016" s="53" t="s">
        <v>28534</v>
      </c>
      <c r="E19016" s="55" t="s">
        <v>28533</v>
      </c>
      <c r="F19016" s="53" t="s">
        <v>83</v>
      </c>
    </row>
    <row r="19017" spans="1:6" x14ac:dyDescent="0.2">
      <c r="A19017" s="202" t="s">
        <v>30439</v>
      </c>
      <c r="B19017" s="203">
        <v>27.74</v>
      </c>
      <c r="D19017" s="53" t="s">
        <v>28535</v>
      </c>
      <c r="E19017" s="55" t="s">
        <v>28536</v>
      </c>
      <c r="F19017" s="53" t="s">
        <v>83</v>
      </c>
    </row>
    <row r="19018" spans="1:6" x14ac:dyDescent="0.2">
      <c r="A19018" s="202" t="s">
        <v>30440</v>
      </c>
      <c r="B19018" s="203">
        <v>18.68</v>
      </c>
      <c r="D19018" s="53" t="s">
        <v>28537</v>
      </c>
      <c r="E19018" s="55" t="s">
        <v>28536</v>
      </c>
      <c r="F19018" s="53" t="s">
        <v>83</v>
      </c>
    </row>
    <row r="19019" spans="1:6" x14ac:dyDescent="0.2">
      <c r="A19019" s="202" t="s">
        <v>30441</v>
      </c>
      <c r="B19019" s="203">
        <v>99.94</v>
      </c>
      <c r="D19019" s="53" t="s">
        <v>28538</v>
      </c>
      <c r="E19019" s="55" t="s">
        <v>28539</v>
      </c>
      <c r="F19019" s="53" t="s">
        <v>83</v>
      </c>
    </row>
    <row r="19020" spans="1:6" x14ac:dyDescent="0.2">
      <c r="A19020" s="202" t="s">
        <v>30442</v>
      </c>
      <c r="B19020" s="203">
        <v>27.74</v>
      </c>
      <c r="D19020" s="53" t="s">
        <v>28540</v>
      </c>
      <c r="E19020" s="55" t="s">
        <v>28539</v>
      </c>
      <c r="F19020" s="53" t="s">
        <v>83</v>
      </c>
    </row>
    <row r="19021" spans="1:6" x14ac:dyDescent="0.2">
      <c r="A19021" s="202" t="s">
        <v>30443</v>
      </c>
      <c r="B19021" s="203">
        <v>18.68</v>
      </c>
      <c r="D19021" s="53" t="s">
        <v>28541</v>
      </c>
      <c r="E19021" s="55" t="s">
        <v>28542</v>
      </c>
      <c r="F19021" s="53" t="s">
        <v>83</v>
      </c>
    </row>
    <row r="19022" spans="1:6" x14ac:dyDescent="0.2">
      <c r="A19022" s="202" t="s">
        <v>30444</v>
      </c>
      <c r="B19022" s="203">
        <v>6371.81</v>
      </c>
      <c r="D19022" s="53" t="s">
        <v>28543</v>
      </c>
      <c r="E19022" s="55" t="s">
        <v>28542</v>
      </c>
      <c r="F19022" s="53" t="s">
        <v>83</v>
      </c>
    </row>
    <row r="19023" spans="1:6" x14ac:dyDescent="0.2">
      <c r="A19023" s="202" t="s">
        <v>30446</v>
      </c>
      <c r="B19023" s="203">
        <v>6371.81</v>
      </c>
      <c r="D19023" s="53" t="s">
        <v>28544</v>
      </c>
      <c r="E19023" s="55" t="s">
        <v>28545</v>
      </c>
      <c r="F19023" s="53" t="s">
        <v>83</v>
      </c>
    </row>
    <row r="19024" spans="1:6" x14ac:dyDescent="0.2">
      <c r="A19024" s="202" t="s">
        <v>30447</v>
      </c>
      <c r="B19024" s="203">
        <v>2940.48</v>
      </c>
      <c r="D19024" s="53" t="s">
        <v>28546</v>
      </c>
      <c r="E19024" s="55" t="s">
        <v>28545</v>
      </c>
      <c r="F19024" s="53" t="s">
        <v>83</v>
      </c>
    </row>
    <row r="19025" spans="1:6" x14ac:dyDescent="0.2">
      <c r="A19025" s="202" t="s">
        <v>30449</v>
      </c>
      <c r="B19025" s="203">
        <v>2940.48</v>
      </c>
      <c r="D19025" s="53" t="s">
        <v>28547</v>
      </c>
      <c r="E19025" s="55" t="s">
        <v>28548</v>
      </c>
      <c r="F19025" s="53" t="s">
        <v>201</v>
      </c>
    </row>
    <row r="19026" spans="1:6" x14ac:dyDescent="0.2">
      <c r="A19026" s="202" t="s">
        <v>30450</v>
      </c>
      <c r="B19026" s="203">
        <v>10831.65</v>
      </c>
      <c r="D19026" s="53" t="s">
        <v>28549</v>
      </c>
      <c r="E19026" s="55" t="s">
        <v>28548</v>
      </c>
      <c r="F19026" s="53" t="s">
        <v>201</v>
      </c>
    </row>
    <row r="19027" spans="1:6" x14ac:dyDescent="0.2">
      <c r="A19027" s="202" t="s">
        <v>30452</v>
      </c>
      <c r="B19027" s="203">
        <v>10236.77</v>
      </c>
      <c r="D19027" s="53" t="s">
        <v>28550</v>
      </c>
      <c r="E19027" s="55" t="s">
        <v>28551</v>
      </c>
      <c r="F19027" s="53" t="s">
        <v>83</v>
      </c>
    </row>
    <row r="19028" spans="1:6" x14ac:dyDescent="0.2">
      <c r="A19028" s="202" t="s">
        <v>30453</v>
      </c>
      <c r="B19028" s="203">
        <v>4733.3500000000004</v>
      </c>
      <c r="D19028" s="53" t="s">
        <v>28552</v>
      </c>
      <c r="E19028" s="55" t="s">
        <v>28551</v>
      </c>
      <c r="F19028" s="53" t="s">
        <v>83</v>
      </c>
    </row>
    <row r="19029" spans="1:6" x14ac:dyDescent="0.2">
      <c r="A19029" s="202" t="s">
        <v>30455</v>
      </c>
      <c r="B19029" s="203">
        <v>4733.3500000000004</v>
      </c>
      <c r="D19029" s="53" t="s">
        <v>28553</v>
      </c>
      <c r="E19029" s="55" t="s">
        <v>28554</v>
      </c>
      <c r="F19029" s="53" t="s">
        <v>83</v>
      </c>
    </row>
    <row r="19030" spans="1:6" x14ac:dyDescent="0.2">
      <c r="A19030" s="202" t="s">
        <v>30456</v>
      </c>
      <c r="B19030" s="203">
        <v>2123.29</v>
      </c>
      <c r="D19030" s="53" t="s">
        <v>28555</v>
      </c>
      <c r="E19030" s="55" t="s">
        <v>28554</v>
      </c>
      <c r="F19030" s="53" t="s">
        <v>83</v>
      </c>
    </row>
    <row r="19031" spans="1:6" x14ac:dyDescent="0.2">
      <c r="A19031" s="202" t="s">
        <v>30458</v>
      </c>
      <c r="B19031" s="203">
        <v>2123.29</v>
      </c>
      <c r="D19031" s="53" t="s">
        <v>28556</v>
      </c>
      <c r="E19031" s="55" t="s">
        <v>28557</v>
      </c>
      <c r="F19031" s="53" t="s">
        <v>83</v>
      </c>
    </row>
    <row r="19032" spans="1:6" x14ac:dyDescent="0.2">
      <c r="A19032" s="202" t="s">
        <v>30459</v>
      </c>
      <c r="B19032" s="203">
        <v>9193.19</v>
      </c>
      <c r="D19032" s="53" t="s">
        <v>28558</v>
      </c>
      <c r="E19032" s="55" t="s">
        <v>28557</v>
      </c>
      <c r="F19032" s="53" t="s">
        <v>83</v>
      </c>
    </row>
    <row r="19033" spans="1:6" x14ac:dyDescent="0.2">
      <c r="A19033" s="202" t="s">
        <v>30461</v>
      </c>
      <c r="B19033" s="203">
        <v>8598.31</v>
      </c>
      <c r="D19033" s="53" t="s">
        <v>28559</v>
      </c>
      <c r="E19033" s="55" t="s">
        <v>28560</v>
      </c>
      <c r="F19033" s="53" t="s">
        <v>83</v>
      </c>
    </row>
    <row r="19034" spans="1:6" x14ac:dyDescent="0.2">
      <c r="A19034" s="202" t="s">
        <v>30462</v>
      </c>
      <c r="B19034" s="203">
        <v>9322.41</v>
      </c>
      <c r="D19034" s="53" t="s">
        <v>28561</v>
      </c>
      <c r="E19034" s="55" t="s">
        <v>28560</v>
      </c>
      <c r="F19034" s="53" t="s">
        <v>83</v>
      </c>
    </row>
    <row r="19035" spans="1:6" x14ac:dyDescent="0.2">
      <c r="A19035" s="202" t="s">
        <v>30464</v>
      </c>
      <c r="B19035" s="203">
        <v>9322.41</v>
      </c>
      <c r="D19035" s="53" t="s">
        <v>28562</v>
      </c>
      <c r="E19035" s="55" t="s">
        <v>28563</v>
      </c>
      <c r="F19035" s="53" t="s">
        <v>1147</v>
      </c>
    </row>
    <row r="19036" spans="1:6" x14ac:dyDescent="0.2">
      <c r="A19036" s="202" t="s">
        <v>30465</v>
      </c>
      <c r="B19036" s="203">
        <v>5993.37</v>
      </c>
      <c r="D19036" s="53" t="s">
        <v>28564</v>
      </c>
      <c r="E19036" s="55" t="s">
        <v>28563</v>
      </c>
      <c r="F19036" s="53" t="s">
        <v>1147</v>
      </c>
    </row>
    <row r="19037" spans="1:6" x14ac:dyDescent="0.2">
      <c r="A19037" s="202" t="s">
        <v>30467</v>
      </c>
      <c r="B19037" s="203">
        <v>5993.37</v>
      </c>
      <c r="D19037" s="53" t="s">
        <v>28565</v>
      </c>
      <c r="E19037" s="55" t="s">
        <v>28566</v>
      </c>
      <c r="F19037" s="53" t="s">
        <v>1147</v>
      </c>
    </row>
    <row r="19038" spans="1:6" x14ac:dyDescent="0.2">
      <c r="A19038" s="202" t="s">
        <v>30468</v>
      </c>
      <c r="B19038" s="203">
        <v>13782.21</v>
      </c>
      <c r="D19038" s="53" t="s">
        <v>28567</v>
      </c>
      <c r="E19038" s="55" t="s">
        <v>28566</v>
      </c>
      <c r="F19038" s="53" t="s">
        <v>1147</v>
      </c>
    </row>
    <row r="19039" spans="1:6" x14ac:dyDescent="0.2">
      <c r="A19039" s="202" t="s">
        <v>30470</v>
      </c>
      <c r="B19039" s="203">
        <v>13187.33</v>
      </c>
      <c r="D19039" s="53" t="s">
        <v>28568</v>
      </c>
      <c r="E19039" s="55" t="s">
        <v>28569</v>
      </c>
      <c r="F19039" s="53" t="s">
        <v>83</v>
      </c>
    </row>
    <row r="19040" spans="1:6" x14ac:dyDescent="0.2">
      <c r="A19040" s="202" t="s">
        <v>30471</v>
      </c>
      <c r="B19040" s="203">
        <v>6079.93</v>
      </c>
      <c r="D19040" s="53" t="s">
        <v>28570</v>
      </c>
      <c r="E19040" s="55" t="s">
        <v>28569</v>
      </c>
      <c r="F19040" s="53" t="s">
        <v>83</v>
      </c>
    </row>
    <row r="19041" spans="1:6" x14ac:dyDescent="0.2">
      <c r="A19041" s="202" t="s">
        <v>30473</v>
      </c>
      <c r="B19041" s="203">
        <v>6079.93</v>
      </c>
      <c r="D19041" s="53" t="s">
        <v>28571</v>
      </c>
      <c r="E19041" s="55" t="s">
        <v>28572</v>
      </c>
      <c r="F19041" s="53" t="s">
        <v>83</v>
      </c>
    </row>
    <row r="19042" spans="1:6" x14ac:dyDescent="0.2">
      <c r="A19042" s="202" t="s">
        <v>30474</v>
      </c>
      <c r="B19042" s="203">
        <v>2759.69</v>
      </c>
      <c r="D19042" s="53" t="s">
        <v>28573</v>
      </c>
      <c r="E19042" s="55" t="s">
        <v>28572</v>
      </c>
      <c r="F19042" s="53" t="s">
        <v>83</v>
      </c>
    </row>
    <row r="19043" spans="1:6" x14ac:dyDescent="0.2">
      <c r="A19043" s="202" t="s">
        <v>30476</v>
      </c>
      <c r="B19043" s="203">
        <v>2759.69</v>
      </c>
      <c r="D19043" s="53" t="s">
        <v>28574</v>
      </c>
      <c r="E19043" s="55" t="s">
        <v>28575</v>
      </c>
      <c r="F19043" s="53" t="s">
        <v>83</v>
      </c>
    </row>
    <row r="19044" spans="1:6" x14ac:dyDescent="0.2">
      <c r="A19044" s="202" t="s">
        <v>30477</v>
      </c>
      <c r="B19044" s="203">
        <v>10669.93</v>
      </c>
      <c r="D19044" s="53" t="s">
        <v>28576</v>
      </c>
      <c r="E19044" s="55" t="s">
        <v>28575</v>
      </c>
      <c r="F19044" s="53" t="s">
        <v>83</v>
      </c>
    </row>
    <row r="19045" spans="1:6" x14ac:dyDescent="0.2">
      <c r="A19045" s="202" t="s">
        <v>30479</v>
      </c>
      <c r="B19045" s="203">
        <v>10075.049999999999</v>
      </c>
      <c r="D19045" s="53" t="s">
        <v>28577</v>
      </c>
      <c r="E19045" s="55" t="s">
        <v>28578</v>
      </c>
      <c r="F19045" s="53" t="s">
        <v>83</v>
      </c>
    </row>
    <row r="19046" spans="1:6" x14ac:dyDescent="0.2">
      <c r="A19046" s="202" t="s">
        <v>30480</v>
      </c>
      <c r="B19046" s="203">
        <v>9923.41</v>
      </c>
      <c r="D19046" s="53" t="s">
        <v>28579</v>
      </c>
      <c r="E19046" s="55" t="s">
        <v>28578</v>
      </c>
      <c r="F19046" s="53" t="s">
        <v>83</v>
      </c>
    </row>
    <row r="19047" spans="1:6" x14ac:dyDescent="0.2">
      <c r="A19047" s="202" t="s">
        <v>30482</v>
      </c>
      <c r="B19047" s="203">
        <v>9923.41</v>
      </c>
      <c r="D19047" s="53" t="s">
        <v>28580</v>
      </c>
      <c r="E19047" s="55" t="s">
        <v>28581</v>
      </c>
      <c r="F19047" s="53" t="s">
        <v>83</v>
      </c>
    </row>
    <row r="19048" spans="1:6" x14ac:dyDescent="0.2">
      <c r="A19048" s="202" t="s">
        <v>30483</v>
      </c>
      <c r="B19048" s="203">
        <v>5180.21</v>
      </c>
      <c r="D19048" s="53" t="s">
        <v>28582</v>
      </c>
      <c r="E19048" s="55" t="s">
        <v>28581</v>
      </c>
      <c r="F19048" s="53" t="s">
        <v>83</v>
      </c>
    </row>
    <row r="19049" spans="1:6" x14ac:dyDescent="0.2">
      <c r="A19049" s="202" t="s">
        <v>30485</v>
      </c>
      <c r="B19049" s="203">
        <v>5180.21</v>
      </c>
      <c r="D19049" s="53" t="s">
        <v>28583</v>
      </c>
      <c r="E19049" s="55" t="s">
        <v>28584</v>
      </c>
      <c r="F19049" s="53" t="s">
        <v>83</v>
      </c>
    </row>
    <row r="19050" spans="1:6" x14ac:dyDescent="0.2">
      <c r="A19050" s="202" t="s">
        <v>30486</v>
      </c>
      <c r="B19050" s="203">
        <v>14899.2</v>
      </c>
      <c r="D19050" s="53" t="s">
        <v>28585</v>
      </c>
      <c r="E19050" s="55" t="s">
        <v>28584</v>
      </c>
      <c r="F19050" s="53" t="s">
        <v>83</v>
      </c>
    </row>
    <row r="19051" spans="1:6" x14ac:dyDescent="0.2">
      <c r="A19051" s="202" t="s">
        <v>30488</v>
      </c>
      <c r="B19051" s="203">
        <v>14304.32</v>
      </c>
      <c r="D19051" s="53" t="s">
        <v>28586</v>
      </c>
      <c r="E19051" s="55" t="s">
        <v>28587</v>
      </c>
      <c r="F19051" s="53" t="s">
        <v>83</v>
      </c>
    </row>
    <row r="19052" spans="1:6" x14ac:dyDescent="0.2">
      <c r="A19052" s="202" t="s">
        <v>30489</v>
      </c>
      <c r="B19052" s="203">
        <v>618.79999999999995</v>
      </c>
      <c r="D19052" s="53" t="s">
        <v>28588</v>
      </c>
      <c r="E19052" s="55" t="s">
        <v>28587</v>
      </c>
      <c r="F19052" s="53" t="s">
        <v>83</v>
      </c>
    </row>
    <row r="19053" spans="1:6" x14ac:dyDescent="0.2">
      <c r="A19053" s="202" t="s">
        <v>30490</v>
      </c>
      <c r="B19053" s="203">
        <v>618.79999999999995</v>
      </c>
      <c r="D19053" s="53" t="s">
        <v>28589</v>
      </c>
      <c r="E19053" s="55" t="s">
        <v>28590</v>
      </c>
      <c r="F19053" s="53" t="s">
        <v>83</v>
      </c>
    </row>
    <row r="19054" spans="1:6" x14ac:dyDescent="0.2">
      <c r="A19054" s="202" t="s">
        <v>30491</v>
      </c>
      <c r="B19054" s="203">
        <v>286.77999999999997</v>
      </c>
      <c r="D19054" s="53" t="s">
        <v>28591</v>
      </c>
      <c r="E19054" s="55" t="s">
        <v>28590</v>
      </c>
      <c r="F19054" s="53" t="s">
        <v>83</v>
      </c>
    </row>
    <row r="19055" spans="1:6" x14ac:dyDescent="0.2">
      <c r="A19055" s="202" t="s">
        <v>30493</v>
      </c>
      <c r="B19055" s="203">
        <v>286.77999999999997</v>
      </c>
      <c r="D19055" s="53" t="s">
        <v>28592</v>
      </c>
      <c r="E19055" s="55" t="s">
        <v>28593</v>
      </c>
      <c r="F19055" s="53" t="s">
        <v>83</v>
      </c>
    </row>
    <row r="19056" spans="1:6" x14ac:dyDescent="0.2">
      <c r="A19056" s="202" t="s">
        <v>30494</v>
      </c>
      <c r="B19056" s="203">
        <v>641.91999999999996</v>
      </c>
      <c r="D19056" s="53" t="s">
        <v>28594</v>
      </c>
      <c r="E19056" s="55" t="s">
        <v>28593</v>
      </c>
      <c r="F19056" s="53" t="s">
        <v>83</v>
      </c>
    </row>
    <row r="19057" spans="1:6" x14ac:dyDescent="0.2">
      <c r="A19057" s="202" t="s">
        <v>30496</v>
      </c>
      <c r="B19057" s="203">
        <v>304.14</v>
      </c>
      <c r="D19057" s="53" t="s">
        <v>28595</v>
      </c>
      <c r="E19057" s="55" t="s">
        <v>28596</v>
      </c>
      <c r="F19057" s="53" t="s">
        <v>83</v>
      </c>
    </row>
    <row r="19058" spans="1:6" x14ac:dyDescent="0.2">
      <c r="A19058" s="202" t="s">
        <v>30497</v>
      </c>
      <c r="B19058" s="203">
        <v>281.25</v>
      </c>
      <c r="D19058" s="53" t="s">
        <v>28597</v>
      </c>
      <c r="E19058" s="55" t="s">
        <v>28596</v>
      </c>
      <c r="F19058" s="53" t="s">
        <v>83</v>
      </c>
    </row>
    <row r="19059" spans="1:6" x14ac:dyDescent="0.2">
      <c r="A19059" s="202" t="s">
        <v>30498</v>
      </c>
      <c r="B19059" s="203">
        <v>633.75</v>
      </c>
      <c r="D19059" s="53" t="s">
        <v>28598</v>
      </c>
      <c r="E19059" s="55" t="s">
        <v>28599</v>
      </c>
      <c r="F19059" s="53" t="s">
        <v>83</v>
      </c>
    </row>
    <row r="19060" spans="1:6" x14ac:dyDescent="0.2">
      <c r="A19060" s="202" t="s">
        <v>30499</v>
      </c>
      <c r="B19060" s="203">
        <v>295.97000000000003</v>
      </c>
      <c r="D19060" s="53" t="s">
        <v>28600</v>
      </c>
      <c r="E19060" s="55" t="s">
        <v>28599</v>
      </c>
      <c r="F19060" s="53" t="s">
        <v>83</v>
      </c>
    </row>
    <row r="19061" spans="1:6" x14ac:dyDescent="0.2">
      <c r="A19061" s="202" t="s">
        <v>30500</v>
      </c>
      <c r="B19061" s="203">
        <v>273.08</v>
      </c>
      <c r="D19061" s="53" t="s">
        <v>28601</v>
      </c>
      <c r="E19061" s="55" t="s">
        <v>28602</v>
      </c>
      <c r="F19061" s="53" t="s">
        <v>83</v>
      </c>
    </row>
    <row r="19062" spans="1:6" x14ac:dyDescent="0.2">
      <c r="A19062" s="202" t="s">
        <v>30501</v>
      </c>
      <c r="B19062" s="203">
        <v>53.49</v>
      </c>
      <c r="D19062" s="53" t="s">
        <v>28603</v>
      </c>
      <c r="E19062" s="55" t="s">
        <v>28602</v>
      </c>
      <c r="F19062" s="53" t="s">
        <v>83</v>
      </c>
    </row>
    <row r="19063" spans="1:6" x14ac:dyDescent="0.2">
      <c r="A19063" s="202" t="s">
        <v>30503</v>
      </c>
      <c r="B19063" s="203">
        <v>37.9</v>
      </c>
      <c r="D19063" s="53" t="s">
        <v>28604</v>
      </c>
      <c r="E19063" s="55" t="s">
        <v>28605</v>
      </c>
      <c r="F19063" s="53" t="s">
        <v>83</v>
      </c>
    </row>
    <row r="19064" spans="1:6" x14ac:dyDescent="0.2">
      <c r="A19064" s="202" t="s">
        <v>30505</v>
      </c>
      <c r="B19064" s="203">
        <v>35.71</v>
      </c>
      <c r="D19064" s="53" t="s">
        <v>28606</v>
      </c>
      <c r="E19064" s="55" t="s">
        <v>28605</v>
      </c>
      <c r="F19064" s="53" t="s">
        <v>83</v>
      </c>
    </row>
    <row r="19065" spans="1:6" x14ac:dyDescent="0.2">
      <c r="A19065" s="202" t="s">
        <v>30506</v>
      </c>
      <c r="B19065" s="203">
        <v>50.11</v>
      </c>
      <c r="D19065" s="53" t="s">
        <v>28607</v>
      </c>
      <c r="E19065" s="55" t="s">
        <v>28608</v>
      </c>
      <c r="F19065" s="53" t="s">
        <v>83</v>
      </c>
    </row>
    <row r="19066" spans="1:6" x14ac:dyDescent="0.2">
      <c r="A19066" s="202" t="s">
        <v>30507</v>
      </c>
      <c r="B19066" s="203">
        <v>34.520000000000003</v>
      </c>
      <c r="D19066" s="53" t="s">
        <v>28609</v>
      </c>
      <c r="E19066" s="55" t="s">
        <v>28608</v>
      </c>
      <c r="F19066" s="53" t="s">
        <v>83</v>
      </c>
    </row>
    <row r="19067" spans="1:6" x14ac:dyDescent="0.2">
      <c r="A19067" s="202" t="s">
        <v>30508</v>
      </c>
      <c r="B19067" s="203">
        <v>32.33</v>
      </c>
      <c r="D19067" s="53" t="s">
        <v>28610</v>
      </c>
      <c r="E19067" s="55" t="s">
        <v>28611</v>
      </c>
      <c r="F19067" s="53" t="s">
        <v>83</v>
      </c>
    </row>
    <row r="19068" spans="1:6" x14ac:dyDescent="0.2">
      <c r="A19068" s="202" t="s">
        <v>30509</v>
      </c>
      <c r="B19068" s="203">
        <v>276.52</v>
      </c>
      <c r="D19068" s="53" t="s">
        <v>28612</v>
      </c>
      <c r="E19068" s="55" t="s">
        <v>28611</v>
      </c>
      <c r="F19068" s="53" t="s">
        <v>83</v>
      </c>
    </row>
    <row r="19069" spans="1:6" x14ac:dyDescent="0.2">
      <c r="A19069" s="202" t="s">
        <v>30511</v>
      </c>
      <c r="B19069" s="203">
        <v>121.72</v>
      </c>
      <c r="D19069" s="53" t="s">
        <v>28613</v>
      </c>
      <c r="E19069" s="55" t="s">
        <v>28614</v>
      </c>
      <c r="F19069" s="53" t="s">
        <v>83</v>
      </c>
    </row>
    <row r="19070" spans="1:6" x14ac:dyDescent="0.2">
      <c r="A19070" s="202" t="s">
        <v>30512</v>
      </c>
      <c r="B19070" s="203">
        <v>95.25</v>
      </c>
      <c r="D19070" s="53" t="s">
        <v>28615</v>
      </c>
      <c r="E19070" s="55" t="s">
        <v>28614</v>
      </c>
      <c r="F19070" s="53" t="s">
        <v>83</v>
      </c>
    </row>
    <row r="19071" spans="1:6" x14ac:dyDescent="0.2">
      <c r="A19071" s="202" t="s">
        <v>30513</v>
      </c>
      <c r="B19071" s="203">
        <v>272.72000000000003</v>
      </c>
      <c r="D19071" s="53" t="s">
        <v>28616</v>
      </c>
      <c r="E19071" s="55" t="s">
        <v>28617</v>
      </c>
      <c r="F19071" s="53" t="s">
        <v>83</v>
      </c>
    </row>
    <row r="19072" spans="1:6" x14ac:dyDescent="0.2">
      <c r="A19072" s="202" t="s">
        <v>30514</v>
      </c>
      <c r="B19072" s="203">
        <v>117.92</v>
      </c>
      <c r="D19072" s="53" t="s">
        <v>28618</v>
      </c>
      <c r="E19072" s="55" t="s">
        <v>28617</v>
      </c>
      <c r="F19072" s="53" t="s">
        <v>83</v>
      </c>
    </row>
    <row r="19073" spans="1:6" x14ac:dyDescent="0.2">
      <c r="A19073" s="202" t="s">
        <v>30515</v>
      </c>
      <c r="B19073" s="203">
        <v>91.45</v>
      </c>
      <c r="D19073" s="53" t="s">
        <v>28619</v>
      </c>
      <c r="E19073" s="55" t="s">
        <v>28620</v>
      </c>
      <c r="F19073" s="53" t="s">
        <v>83</v>
      </c>
    </row>
    <row r="19074" spans="1:6" x14ac:dyDescent="0.2">
      <c r="A19074" s="202" t="s">
        <v>30516</v>
      </c>
      <c r="B19074" s="203">
        <v>329.75</v>
      </c>
      <c r="D19074" s="53" t="s">
        <v>28621</v>
      </c>
      <c r="E19074" s="55" t="s">
        <v>28620</v>
      </c>
      <c r="F19074" s="53" t="s">
        <v>83</v>
      </c>
    </row>
    <row r="19075" spans="1:6" x14ac:dyDescent="0.2">
      <c r="A19075" s="202" t="s">
        <v>30518</v>
      </c>
      <c r="B19075" s="203">
        <v>138.94</v>
      </c>
      <c r="D19075" s="53" t="s">
        <v>28622</v>
      </c>
      <c r="E19075" s="55" t="s">
        <v>28623</v>
      </c>
      <c r="F19075" s="53" t="s">
        <v>83</v>
      </c>
    </row>
    <row r="19076" spans="1:6" x14ac:dyDescent="0.2">
      <c r="A19076" s="202" t="s">
        <v>30519</v>
      </c>
      <c r="B19076" s="203">
        <v>106.85</v>
      </c>
      <c r="D19076" s="53" t="s">
        <v>28624</v>
      </c>
      <c r="E19076" s="55" t="s">
        <v>28623</v>
      </c>
      <c r="F19076" s="53" t="s">
        <v>83</v>
      </c>
    </row>
    <row r="19077" spans="1:6" x14ac:dyDescent="0.2">
      <c r="A19077" s="202" t="s">
        <v>30520</v>
      </c>
      <c r="B19077" s="203">
        <v>325.95</v>
      </c>
      <c r="D19077" s="53" t="s">
        <v>28625</v>
      </c>
      <c r="E19077" s="55" t="s">
        <v>28626</v>
      </c>
      <c r="F19077" s="53" t="s">
        <v>83</v>
      </c>
    </row>
    <row r="19078" spans="1:6" x14ac:dyDescent="0.2">
      <c r="A19078" s="202" t="s">
        <v>30521</v>
      </c>
      <c r="B19078" s="203">
        <v>135.13999999999999</v>
      </c>
      <c r="D19078" s="53" t="s">
        <v>28627</v>
      </c>
      <c r="E19078" s="55" t="s">
        <v>28626</v>
      </c>
      <c r="F19078" s="53" t="s">
        <v>83</v>
      </c>
    </row>
    <row r="19079" spans="1:6" x14ac:dyDescent="0.2">
      <c r="A19079" s="202" t="s">
        <v>30522</v>
      </c>
      <c r="B19079" s="203">
        <v>103.05</v>
      </c>
      <c r="D19079" s="53" t="s">
        <v>28628</v>
      </c>
      <c r="E19079" s="55" t="s">
        <v>28629</v>
      </c>
      <c r="F19079" s="53" t="s">
        <v>201</v>
      </c>
    </row>
    <row r="19080" spans="1:6" x14ac:dyDescent="0.2">
      <c r="A19080" s="202" t="s">
        <v>35827</v>
      </c>
      <c r="B19080" s="203">
        <v>342.6</v>
      </c>
      <c r="D19080" s="53" t="s">
        <v>28630</v>
      </c>
      <c r="E19080" s="55" t="s">
        <v>28629</v>
      </c>
      <c r="F19080" s="53" t="s">
        <v>201</v>
      </c>
    </row>
    <row r="19081" spans="1:6" x14ac:dyDescent="0.2">
      <c r="A19081" s="202" t="s">
        <v>35828</v>
      </c>
      <c r="B19081" s="203">
        <v>141.86000000000001</v>
      </c>
      <c r="D19081" s="53" t="s">
        <v>28631</v>
      </c>
      <c r="E19081" s="55" t="s">
        <v>28632</v>
      </c>
      <c r="F19081" s="53" t="s">
        <v>201</v>
      </c>
    </row>
    <row r="19082" spans="1:6" x14ac:dyDescent="0.2">
      <c r="A19082" s="202" t="s">
        <v>35829</v>
      </c>
      <c r="B19082" s="203">
        <v>108.45</v>
      </c>
      <c r="D19082" s="53" t="s">
        <v>28633</v>
      </c>
      <c r="E19082" s="55" t="s">
        <v>28632</v>
      </c>
      <c r="F19082" s="53" t="s">
        <v>201</v>
      </c>
    </row>
    <row r="19083" spans="1:6" x14ac:dyDescent="0.2">
      <c r="A19083" s="202" t="s">
        <v>35830</v>
      </c>
      <c r="B19083" s="203">
        <v>338.8</v>
      </c>
      <c r="D19083" s="53" t="s">
        <v>28634</v>
      </c>
      <c r="E19083" s="55" t="s">
        <v>28635</v>
      </c>
      <c r="F19083" s="53" t="s">
        <v>28636</v>
      </c>
    </row>
    <row r="19084" spans="1:6" x14ac:dyDescent="0.2">
      <c r="A19084" s="202" t="s">
        <v>35831</v>
      </c>
      <c r="B19084" s="203">
        <v>138.06</v>
      </c>
      <c r="D19084" s="53" t="s">
        <v>28637</v>
      </c>
      <c r="E19084" s="55" t="s">
        <v>28635</v>
      </c>
      <c r="F19084" s="53" t="s">
        <v>28636</v>
      </c>
    </row>
    <row r="19085" spans="1:6" x14ac:dyDescent="0.2">
      <c r="A19085" s="202" t="s">
        <v>35832</v>
      </c>
      <c r="B19085" s="203">
        <v>104.65</v>
      </c>
      <c r="D19085" s="53" t="s">
        <v>28638</v>
      </c>
      <c r="E19085" s="55" t="s">
        <v>28639</v>
      </c>
      <c r="F19085" s="53" t="s">
        <v>201</v>
      </c>
    </row>
    <row r="19086" spans="1:6" x14ac:dyDescent="0.2">
      <c r="A19086" s="202" t="s">
        <v>30523</v>
      </c>
      <c r="B19086" s="203">
        <v>337.79</v>
      </c>
      <c r="D19086" s="53" t="s">
        <v>28640</v>
      </c>
      <c r="E19086" s="55" t="s">
        <v>28639</v>
      </c>
      <c r="F19086" s="53" t="s">
        <v>201</v>
      </c>
    </row>
    <row r="19087" spans="1:6" x14ac:dyDescent="0.2">
      <c r="A19087" s="202" t="s">
        <v>30525</v>
      </c>
      <c r="B19087" s="203">
        <v>150.05000000000001</v>
      </c>
      <c r="D19087" s="53" t="s">
        <v>28641</v>
      </c>
      <c r="E19087" s="55" t="s">
        <v>28642</v>
      </c>
      <c r="F19087" s="53" t="s">
        <v>201</v>
      </c>
    </row>
    <row r="19088" spans="1:6" x14ac:dyDescent="0.2">
      <c r="A19088" s="202" t="s">
        <v>30526</v>
      </c>
      <c r="B19088" s="203">
        <v>120.2</v>
      </c>
      <c r="D19088" s="53" t="s">
        <v>28643</v>
      </c>
      <c r="E19088" s="55" t="s">
        <v>28642</v>
      </c>
      <c r="F19088" s="53" t="s">
        <v>201</v>
      </c>
    </row>
    <row r="19089" spans="1:6" x14ac:dyDescent="0.2">
      <c r="A19089" s="202" t="s">
        <v>30527</v>
      </c>
      <c r="B19089" s="203">
        <v>333.99</v>
      </c>
      <c r="D19089" s="53" t="s">
        <v>28644</v>
      </c>
      <c r="E19089" s="55" t="s">
        <v>28645</v>
      </c>
      <c r="F19089" s="53" t="s">
        <v>83</v>
      </c>
    </row>
    <row r="19090" spans="1:6" x14ac:dyDescent="0.2">
      <c r="A19090" s="202" t="s">
        <v>30528</v>
      </c>
      <c r="B19090" s="203">
        <v>146.25</v>
      </c>
      <c r="D19090" s="53" t="s">
        <v>28646</v>
      </c>
      <c r="E19090" s="55" t="s">
        <v>28645</v>
      </c>
      <c r="F19090" s="53" t="s">
        <v>83</v>
      </c>
    </row>
    <row r="19091" spans="1:6" x14ac:dyDescent="0.2">
      <c r="A19091" s="202" t="s">
        <v>30529</v>
      </c>
      <c r="B19091" s="203">
        <v>116.4</v>
      </c>
      <c r="D19091" s="53" t="s">
        <v>28647</v>
      </c>
      <c r="E19091" s="55" t="s">
        <v>28648</v>
      </c>
      <c r="F19091" s="53" t="s">
        <v>83</v>
      </c>
    </row>
    <row r="19092" spans="1:6" x14ac:dyDescent="0.2">
      <c r="A19092" s="202" t="s">
        <v>30530</v>
      </c>
      <c r="B19092" s="203">
        <v>412.27</v>
      </c>
      <c r="D19092" s="53" t="s">
        <v>28649</v>
      </c>
      <c r="E19092" s="55" t="s">
        <v>28648</v>
      </c>
      <c r="F19092" s="53" t="s">
        <v>83</v>
      </c>
    </row>
    <row r="19093" spans="1:6" x14ac:dyDescent="0.2">
      <c r="A19093" s="202" t="s">
        <v>30532</v>
      </c>
      <c r="B19093" s="203">
        <v>132.61000000000001</v>
      </c>
      <c r="D19093" s="53" t="s">
        <v>28650</v>
      </c>
      <c r="E19093" s="55" t="s">
        <v>28651</v>
      </c>
      <c r="F19093" s="53" t="s">
        <v>83</v>
      </c>
    </row>
    <row r="19094" spans="1:6" x14ac:dyDescent="0.2">
      <c r="A19094" s="202" t="s">
        <v>30533</v>
      </c>
      <c r="B19094" s="203">
        <v>96.21</v>
      </c>
      <c r="D19094" s="53" t="s">
        <v>28652</v>
      </c>
      <c r="E19094" s="55" t="s">
        <v>28651</v>
      </c>
      <c r="F19094" s="53" t="s">
        <v>83</v>
      </c>
    </row>
    <row r="19095" spans="1:6" x14ac:dyDescent="0.2">
      <c r="A19095" s="202" t="s">
        <v>30534</v>
      </c>
      <c r="B19095" s="203">
        <v>408.47</v>
      </c>
      <c r="D19095" s="53" t="s">
        <v>28653</v>
      </c>
      <c r="E19095" s="55" t="s">
        <v>28654</v>
      </c>
      <c r="F19095" s="53" t="s">
        <v>201</v>
      </c>
    </row>
    <row r="19096" spans="1:6" x14ac:dyDescent="0.2">
      <c r="A19096" s="202" t="s">
        <v>30535</v>
      </c>
      <c r="B19096" s="203">
        <v>128.81</v>
      </c>
      <c r="D19096" s="53" t="s">
        <v>28655</v>
      </c>
      <c r="E19096" s="55" t="s">
        <v>28654</v>
      </c>
      <c r="F19096" s="53" t="s">
        <v>201</v>
      </c>
    </row>
    <row r="19097" spans="1:6" x14ac:dyDescent="0.2">
      <c r="A19097" s="202" t="s">
        <v>30536</v>
      </c>
      <c r="B19097" s="203">
        <v>92.41</v>
      </c>
      <c r="D19097" s="53" t="s">
        <v>28656</v>
      </c>
      <c r="E19097" s="55" t="s">
        <v>28657</v>
      </c>
      <c r="F19097" s="53" t="s">
        <v>1147</v>
      </c>
    </row>
    <row r="19098" spans="1:6" x14ac:dyDescent="0.2">
      <c r="A19098" s="202" t="s">
        <v>30537</v>
      </c>
      <c r="B19098" s="203">
        <v>6.22</v>
      </c>
      <c r="D19098" s="53" t="s">
        <v>28658</v>
      </c>
      <c r="E19098" s="55" t="s">
        <v>28657</v>
      </c>
      <c r="F19098" s="53" t="s">
        <v>1147</v>
      </c>
    </row>
    <row r="19099" spans="1:6" x14ac:dyDescent="0.2">
      <c r="A19099" s="202" t="s">
        <v>30539</v>
      </c>
      <c r="B19099" s="203">
        <v>2.66</v>
      </c>
      <c r="D19099" s="53" t="s">
        <v>28659</v>
      </c>
      <c r="E19099" s="55" t="s">
        <v>28660</v>
      </c>
      <c r="F19099" s="53" t="s">
        <v>1147</v>
      </c>
    </row>
    <row r="19100" spans="1:6" x14ac:dyDescent="0.2">
      <c r="A19100" s="202" t="s">
        <v>30541</v>
      </c>
      <c r="B19100" s="203">
        <v>6.22</v>
      </c>
      <c r="D19100" s="53" t="s">
        <v>28661</v>
      </c>
      <c r="E19100" s="55" t="s">
        <v>28660</v>
      </c>
      <c r="F19100" s="53" t="s">
        <v>1147</v>
      </c>
    </row>
    <row r="19101" spans="1:6" x14ac:dyDescent="0.2">
      <c r="A19101" s="202" t="s">
        <v>30542</v>
      </c>
      <c r="B19101" s="203">
        <v>2.66</v>
      </c>
      <c r="D19101" s="53" t="s">
        <v>28662</v>
      </c>
      <c r="E19101" s="55" t="s">
        <v>28663</v>
      </c>
      <c r="F19101" s="53" t="s">
        <v>1147</v>
      </c>
    </row>
    <row r="19102" spans="1:6" x14ac:dyDescent="0.2">
      <c r="A19102" s="202" t="s">
        <v>30543</v>
      </c>
      <c r="B19102" s="203">
        <v>119.13</v>
      </c>
      <c r="D19102" s="53" t="s">
        <v>28664</v>
      </c>
      <c r="E19102" s="55" t="s">
        <v>28663</v>
      </c>
      <c r="F19102" s="53" t="s">
        <v>1147</v>
      </c>
    </row>
    <row r="19103" spans="1:6" x14ac:dyDescent="0.2">
      <c r="A19103" s="202" t="s">
        <v>30545</v>
      </c>
      <c r="B19103" s="203">
        <v>55.08</v>
      </c>
      <c r="D19103" s="53" t="s">
        <v>28665</v>
      </c>
      <c r="E19103" s="55" t="s">
        <v>28666</v>
      </c>
      <c r="F19103" s="53" t="s">
        <v>1147</v>
      </c>
    </row>
    <row r="19104" spans="1:6" x14ac:dyDescent="0.2">
      <c r="A19104" s="202" t="s">
        <v>30546</v>
      </c>
      <c r="B19104" s="203">
        <v>46.88</v>
      </c>
      <c r="D19104" s="53" t="s">
        <v>28667</v>
      </c>
      <c r="E19104" s="55" t="s">
        <v>28666</v>
      </c>
      <c r="F19104" s="53" t="s">
        <v>1147</v>
      </c>
    </row>
    <row r="19105" spans="1:6" x14ac:dyDescent="0.2">
      <c r="A19105" s="202" t="s">
        <v>30547</v>
      </c>
      <c r="B19105" s="203">
        <v>115.33</v>
      </c>
      <c r="D19105" s="53" t="s">
        <v>28668</v>
      </c>
      <c r="E19105" s="55" t="s">
        <v>28669</v>
      </c>
      <c r="F19105" s="53" t="s">
        <v>83</v>
      </c>
    </row>
    <row r="19106" spans="1:6" x14ac:dyDescent="0.2">
      <c r="A19106" s="202" t="s">
        <v>30548</v>
      </c>
      <c r="B19106" s="203">
        <v>51.28</v>
      </c>
      <c r="D19106" s="53" t="s">
        <v>28670</v>
      </c>
      <c r="E19106" s="55" t="s">
        <v>28669</v>
      </c>
      <c r="F19106" s="53" t="s">
        <v>83</v>
      </c>
    </row>
    <row r="19107" spans="1:6" x14ac:dyDescent="0.2">
      <c r="A19107" s="202" t="s">
        <v>30549</v>
      </c>
      <c r="B19107" s="203">
        <v>43.08</v>
      </c>
      <c r="D19107" s="53" t="s">
        <v>28671</v>
      </c>
      <c r="E19107" s="55" t="s">
        <v>28672</v>
      </c>
      <c r="F19107" s="53" t="s">
        <v>83</v>
      </c>
    </row>
    <row r="19108" spans="1:6" x14ac:dyDescent="0.2">
      <c r="A19108" s="202" t="s">
        <v>30550</v>
      </c>
      <c r="B19108" s="203">
        <v>350.49</v>
      </c>
      <c r="D19108" s="53" t="s">
        <v>28673</v>
      </c>
      <c r="E19108" s="55" t="s">
        <v>28672</v>
      </c>
      <c r="F19108" s="53" t="s">
        <v>83</v>
      </c>
    </row>
    <row r="19109" spans="1:6" x14ac:dyDescent="0.2">
      <c r="A19109" s="202" t="s">
        <v>30552</v>
      </c>
      <c r="B19109" s="203">
        <v>177.26</v>
      </c>
      <c r="D19109" s="53" t="s">
        <v>28674</v>
      </c>
      <c r="E19109" s="55" t="s">
        <v>28675</v>
      </c>
      <c r="F19109" s="53" t="s">
        <v>83</v>
      </c>
    </row>
    <row r="19110" spans="1:6" x14ac:dyDescent="0.2">
      <c r="A19110" s="202" t="s">
        <v>30553</v>
      </c>
      <c r="B19110" s="203">
        <v>142.21</v>
      </c>
      <c r="D19110" s="53" t="s">
        <v>28676</v>
      </c>
      <c r="E19110" s="55" t="s">
        <v>28675</v>
      </c>
      <c r="F19110" s="53" t="s">
        <v>83</v>
      </c>
    </row>
    <row r="19111" spans="1:6" x14ac:dyDescent="0.2">
      <c r="A19111" s="202" t="s">
        <v>30554</v>
      </c>
      <c r="B19111" s="203">
        <v>346.69</v>
      </c>
      <c r="D19111" s="53" t="s">
        <v>28677</v>
      </c>
      <c r="E19111" s="55" t="s">
        <v>28678</v>
      </c>
      <c r="F19111" s="53" t="s">
        <v>83</v>
      </c>
    </row>
    <row r="19112" spans="1:6" x14ac:dyDescent="0.2">
      <c r="A19112" s="202" t="s">
        <v>30555</v>
      </c>
      <c r="B19112" s="203">
        <v>173.46</v>
      </c>
      <c r="D19112" s="53" t="s">
        <v>28679</v>
      </c>
      <c r="E19112" s="55" t="s">
        <v>28678</v>
      </c>
      <c r="F19112" s="53" t="s">
        <v>83</v>
      </c>
    </row>
    <row r="19113" spans="1:6" x14ac:dyDescent="0.2">
      <c r="A19113" s="202" t="s">
        <v>30556</v>
      </c>
      <c r="B19113" s="203">
        <v>138.41</v>
      </c>
      <c r="D19113" s="53" t="s">
        <v>28680</v>
      </c>
      <c r="E19113" s="55" t="s">
        <v>28681</v>
      </c>
      <c r="F19113" s="53" t="s">
        <v>83</v>
      </c>
    </row>
    <row r="19114" spans="1:6" x14ac:dyDescent="0.2">
      <c r="A19114" s="202" t="s">
        <v>30557</v>
      </c>
      <c r="B19114" s="203">
        <v>457.99</v>
      </c>
      <c r="D19114" s="53" t="s">
        <v>28682</v>
      </c>
      <c r="E19114" s="55" t="s">
        <v>28681</v>
      </c>
      <c r="F19114" s="53" t="s">
        <v>83</v>
      </c>
    </row>
    <row r="19115" spans="1:6" x14ac:dyDescent="0.2">
      <c r="A19115" s="202" t="s">
        <v>30559</v>
      </c>
      <c r="B19115" s="203">
        <v>212.02</v>
      </c>
      <c r="D19115" s="53" t="s">
        <v>28683</v>
      </c>
      <c r="E19115" s="55" t="s">
        <v>28684</v>
      </c>
      <c r="F19115" s="53" t="s">
        <v>83</v>
      </c>
    </row>
    <row r="19116" spans="1:6" x14ac:dyDescent="0.2">
      <c r="A19116" s="202" t="s">
        <v>30560</v>
      </c>
      <c r="B19116" s="203">
        <v>165.63</v>
      </c>
      <c r="D19116" s="53" t="s">
        <v>28685</v>
      </c>
      <c r="E19116" s="55" t="s">
        <v>28684</v>
      </c>
      <c r="F19116" s="53" t="s">
        <v>83</v>
      </c>
    </row>
    <row r="19117" spans="1:6" x14ac:dyDescent="0.2">
      <c r="A19117" s="202" t="s">
        <v>30561</v>
      </c>
      <c r="B19117" s="203">
        <v>454.19</v>
      </c>
      <c r="D19117" s="53" t="s">
        <v>28686</v>
      </c>
      <c r="E19117" s="55" t="s">
        <v>28687</v>
      </c>
      <c r="F19117" s="53" t="s">
        <v>83</v>
      </c>
    </row>
    <row r="19118" spans="1:6" x14ac:dyDescent="0.2">
      <c r="A19118" s="202" t="s">
        <v>30562</v>
      </c>
      <c r="B19118" s="203">
        <v>208.22</v>
      </c>
      <c r="D19118" s="53" t="s">
        <v>28688</v>
      </c>
      <c r="E19118" s="55" t="s">
        <v>28687</v>
      </c>
      <c r="F19118" s="53" t="s">
        <v>83</v>
      </c>
    </row>
    <row r="19119" spans="1:6" x14ac:dyDescent="0.2">
      <c r="A19119" s="202" t="s">
        <v>30563</v>
      </c>
      <c r="B19119" s="203">
        <v>161.83000000000001</v>
      </c>
      <c r="D19119" s="53" t="s">
        <v>28689</v>
      </c>
      <c r="E19119" s="55" t="s">
        <v>28690</v>
      </c>
      <c r="F19119" s="53" t="s">
        <v>83</v>
      </c>
    </row>
    <row r="19120" spans="1:6" x14ac:dyDescent="0.2">
      <c r="A19120" s="202" t="s">
        <v>30564</v>
      </c>
      <c r="B19120" s="203">
        <v>566.59</v>
      </c>
      <c r="D19120" s="53" t="s">
        <v>28691</v>
      </c>
      <c r="E19120" s="55" t="s">
        <v>28690</v>
      </c>
      <c r="F19120" s="53" t="s">
        <v>83</v>
      </c>
    </row>
    <row r="19121" spans="1:6" x14ac:dyDescent="0.2">
      <c r="A19121" s="202" t="s">
        <v>30566</v>
      </c>
      <c r="B19121" s="203">
        <v>245.72</v>
      </c>
      <c r="D19121" s="53" t="s">
        <v>28692</v>
      </c>
      <c r="E19121" s="55" t="s">
        <v>28693</v>
      </c>
      <c r="F19121" s="53" t="s">
        <v>83</v>
      </c>
    </row>
    <row r="19122" spans="1:6" x14ac:dyDescent="0.2">
      <c r="A19122" s="202" t="s">
        <v>30567</v>
      </c>
      <c r="B19122" s="203">
        <v>187.92</v>
      </c>
      <c r="D19122" s="53" t="s">
        <v>28694</v>
      </c>
      <c r="E19122" s="55" t="s">
        <v>28693</v>
      </c>
      <c r="F19122" s="53" t="s">
        <v>83</v>
      </c>
    </row>
    <row r="19123" spans="1:6" x14ac:dyDescent="0.2">
      <c r="A19123" s="202" t="s">
        <v>30568</v>
      </c>
      <c r="B19123" s="203">
        <v>562.79</v>
      </c>
      <c r="D19123" s="53" t="s">
        <v>28695</v>
      </c>
      <c r="E19123" s="55" t="s">
        <v>28696</v>
      </c>
      <c r="F19123" s="53" t="s">
        <v>83</v>
      </c>
    </row>
    <row r="19124" spans="1:6" x14ac:dyDescent="0.2">
      <c r="A19124" s="202" t="s">
        <v>30569</v>
      </c>
      <c r="B19124" s="203">
        <v>241.92</v>
      </c>
      <c r="D19124" s="53" t="s">
        <v>28697</v>
      </c>
      <c r="E19124" s="55" t="s">
        <v>28696</v>
      </c>
      <c r="F19124" s="53" t="s">
        <v>83</v>
      </c>
    </row>
    <row r="19125" spans="1:6" x14ac:dyDescent="0.2">
      <c r="A19125" s="202" t="s">
        <v>30570</v>
      </c>
      <c r="B19125" s="203">
        <v>184.12</v>
      </c>
      <c r="D19125" s="53" t="s">
        <v>28698</v>
      </c>
      <c r="E19125" s="55" t="s">
        <v>28699</v>
      </c>
      <c r="F19125" s="53" t="s">
        <v>83</v>
      </c>
    </row>
    <row r="19126" spans="1:6" x14ac:dyDescent="0.2">
      <c r="A19126" s="202" t="s">
        <v>30571</v>
      </c>
      <c r="B19126" s="203">
        <v>1129.22</v>
      </c>
      <c r="D19126" s="53" t="s">
        <v>28700</v>
      </c>
      <c r="E19126" s="55" t="s">
        <v>28699</v>
      </c>
      <c r="F19126" s="53" t="s">
        <v>83</v>
      </c>
    </row>
    <row r="19127" spans="1:6" x14ac:dyDescent="0.2">
      <c r="A19127" s="202" t="s">
        <v>30573</v>
      </c>
      <c r="B19127" s="203">
        <v>519.25</v>
      </c>
      <c r="D19127" s="53" t="s">
        <v>28701</v>
      </c>
      <c r="E19127" s="55" t="s">
        <v>28702</v>
      </c>
      <c r="F19127" s="53" t="s">
        <v>83</v>
      </c>
    </row>
    <row r="19128" spans="1:6" x14ac:dyDescent="0.2">
      <c r="A19128" s="202" t="s">
        <v>30574</v>
      </c>
      <c r="B19128" s="203">
        <v>399.88</v>
      </c>
      <c r="D19128" s="53" t="s">
        <v>28703</v>
      </c>
      <c r="E19128" s="55" t="s">
        <v>28702</v>
      </c>
      <c r="F19128" s="53" t="s">
        <v>83</v>
      </c>
    </row>
    <row r="19129" spans="1:6" x14ac:dyDescent="0.2">
      <c r="A19129" s="202" t="s">
        <v>30575</v>
      </c>
      <c r="B19129" s="203">
        <v>1125.42</v>
      </c>
      <c r="D19129" s="53" t="s">
        <v>28704</v>
      </c>
      <c r="E19129" s="55" t="s">
        <v>28705</v>
      </c>
      <c r="F19129" s="53" t="s">
        <v>83</v>
      </c>
    </row>
    <row r="19130" spans="1:6" x14ac:dyDescent="0.2">
      <c r="A19130" s="202" t="s">
        <v>30576</v>
      </c>
      <c r="B19130" s="203">
        <v>515.45000000000005</v>
      </c>
      <c r="D19130" s="53" t="s">
        <v>28706</v>
      </c>
      <c r="E19130" s="55" t="s">
        <v>28705</v>
      </c>
      <c r="F19130" s="53" t="s">
        <v>83</v>
      </c>
    </row>
    <row r="19131" spans="1:6" x14ac:dyDescent="0.2">
      <c r="A19131" s="202" t="s">
        <v>30577</v>
      </c>
      <c r="B19131" s="203">
        <v>396.08</v>
      </c>
      <c r="D19131" s="53" t="s">
        <v>28707</v>
      </c>
      <c r="E19131" s="55" t="s">
        <v>28708</v>
      </c>
      <c r="F19131" s="53" t="s">
        <v>83</v>
      </c>
    </row>
    <row r="19132" spans="1:6" x14ac:dyDescent="0.2">
      <c r="A19132" s="202" t="s">
        <v>30578</v>
      </c>
      <c r="B19132" s="203">
        <v>1223.28</v>
      </c>
      <c r="D19132" s="53" t="s">
        <v>28709</v>
      </c>
      <c r="E19132" s="55" t="s">
        <v>28708</v>
      </c>
      <c r="F19132" s="53" t="s">
        <v>83</v>
      </c>
    </row>
    <row r="19133" spans="1:6" x14ac:dyDescent="0.2">
      <c r="A19133" s="202" t="s">
        <v>30580</v>
      </c>
      <c r="B19133" s="203">
        <v>560.63</v>
      </c>
      <c r="D19133" s="53" t="s">
        <v>28710</v>
      </c>
      <c r="E19133" s="55" t="s">
        <v>28711</v>
      </c>
      <c r="F19133" s="53" t="s">
        <v>83</v>
      </c>
    </row>
    <row r="19134" spans="1:6" x14ac:dyDescent="0.2">
      <c r="A19134" s="202" t="s">
        <v>30581</v>
      </c>
      <c r="B19134" s="203">
        <v>431.08</v>
      </c>
      <c r="D19134" s="53" t="s">
        <v>28712</v>
      </c>
      <c r="E19134" s="55" t="s">
        <v>28711</v>
      </c>
      <c r="F19134" s="53" t="s">
        <v>83</v>
      </c>
    </row>
    <row r="19135" spans="1:6" x14ac:dyDescent="0.2">
      <c r="A19135" s="202" t="s">
        <v>30582</v>
      </c>
      <c r="B19135" s="203">
        <v>1219.48</v>
      </c>
      <c r="D19135" s="53" t="s">
        <v>28713</v>
      </c>
      <c r="E19135" s="55" t="s">
        <v>28714</v>
      </c>
      <c r="F19135" s="53" t="s">
        <v>83</v>
      </c>
    </row>
    <row r="19136" spans="1:6" x14ac:dyDescent="0.2">
      <c r="A19136" s="202" t="s">
        <v>30583</v>
      </c>
      <c r="B19136" s="203">
        <v>556.83000000000004</v>
      </c>
      <c r="D19136" s="53" t="s">
        <v>28715</v>
      </c>
      <c r="E19136" s="55" t="s">
        <v>28714</v>
      </c>
      <c r="F19136" s="53" t="s">
        <v>83</v>
      </c>
    </row>
    <row r="19137" spans="1:6" x14ac:dyDescent="0.2">
      <c r="A19137" s="202" t="s">
        <v>30584</v>
      </c>
      <c r="B19137" s="203">
        <v>427.28</v>
      </c>
      <c r="D19137" s="53" t="s">
        <v>28716</v>
      </c>
      <c r="E19137" s="55" t="s">
        <v>28717</v>
      </c>
      <c r="F19137" s="53" t="s">
        <v>83</v>
      </c>
    </row>
    <row r="19138" spans="1:6" x14ac:dyDescent="0.2">
      <c r="A19138" s="202" t="s">
        <v>30585</v>
      </c>
      <c r="B19138" s="203">
        <v>1190.18</v>
      </c>
      <c r="D19138" s="53" t="s">
        <v>28718</v>
      </c>
      <c r="E19138" s="55" t="s">
        <v>28717</v>
      </c>
      <c r="F19138" s="53" t="s">
        <v>83</v>
      </c>
    </row>
    <row r="19139" spans="1:6" x14ac:dyDescent="0.2">
      <c r="A19139" s="202" t="s">
        <v>30587</v>
      </c>
      <c r="B19139" s="203">
        <v>539.58000000000004</v>
      </c>
      <c r="D19139" s="53" t="s">
        <v>28719</v>
      </c>
      <c r="E19139" s="55" t="s">
        <v>28720</v>
      </c>
      <c r="F19139" s="53" t="s">
        <v>83</v>
      </c>
    </row>
    <row r="19140" spans="1:6" x14ac:dyDescent="0.2">
      <c r="A19140" s="202" t="s">
        <v>30588</v>
      </c>
      <c r="B19140" s="203">
        <v>413.78</v>
      </c>
      <c r="D19140" s="53" t="s">
        <v>28721</v>
      </c>
      <c r="E19140" s="55" t="s">
        <v>28720</v>
      </c>
      <c r="F19140" s="53" t="s">
        <v>83</v>
      </c>
    </row>
    <row r="19141" spans="1:6" x14ac:dyDescent="0.2">
      <c r="A19141" s="202" t="s">
        <v>30589</v>
      </c>
      <c r="B19141" s="203">
        <v>1186.3800000000001</v>
      </c>
      <c r="D19141" s="53" t="s">
        <v>28722</v>
      </c>
      <c r="E19141" s="55" t="s">
        <v>28723</v>
      </c>
      <c r="F19141" s="53" t="s">
        <v>83</v>
      </c>
    </row>
    <row r="19142" spans="1:6" x14ac:dyDescent="0.2">
      <c r="A19142" s="202" t="s">
        <v>30590</v>
      </c>
      <c r="B19142" s="203">
        <v>535.78</v>
      </c>
      <c r="D19142" s="53" t="s">
        <v>28724</v>
      </c>
      <c r="E19142" s="55" t="s">
        <v>28723</v>
      </c>
      <c r="F19142" s="53" t="s">
        <v>83</v>
      </c>
    </row>
    <row r="19143" spans="1:6" x14ac:dyDescent="0.2">
      <c r="A19143" s="202" t="s">
        <v>30591</v>
      </c>
      <c r="B19143" s="203">
        <v>409.98</v>
      </c>
      <c r="D19143" s="53" t="s">
        <v>28725</v>
      </c>
      <c r="E19143" s="55" t="s">
        <v>28726</v>
      </c>
      <c r="F19143" s="53" t="s">
        <v>83</v>
      </c>
    </row>
    <row r="19144" spans="1:6" x14ac:dyDescent="0.2">
      <c r="A19144" s="202" t="s">
        <v>30592</v>
      </c>
      <c r="B19144" s="203">
        <v>189.33</v>
      </c>
      <c r="D19144" s="53" t="s">
        <v>28727</v>
      </c>
      <c r="E19144" s="55" t="s">
        <v>28726</v>
      </c>
      <c r="F19144" s="53" t="s">
        <v>83</v>
      </c>
    </row>
    <row r="19145" spans="1:6" x14ac:dyDescent="0.2">
      <c r="A19145" s="202" t="s">
        <v>30594</v>
      </c>
      <c r="B19145" s="203">
        <v>78.75</v>
      </c>
      <c r="D19145" s="53" t="s">
        <v>28728</v>
      </c>
      <c r="E19145" s="55" t="s">
        <v>28729</v>
      </c>
      <c r="F19145" s="53" t="s">
        <v>83</v>
      </c>
    </row>
    <row r="19146" spans="1:6" x14ac:dyDescent="0.2">
      <c r="A19146" s="202" t="s">
        <v>30595</v>
      </c>
      <c r="B19146" s="203">
        <v>62.26</v>
      </c>
      <c r="D19146" s="53" t="s">
        <v>28730</v>
      </c>
      <c r="E19146" s="55" t="s">
        <v>28729</v>
      </c>
      <c r="F19146" s="53" t="s">
        <v>83</v>
      </c>
    </row>
    <row r="19147" spans="1:6" x14ac:dyDescent="0.2">
      <c r="A19147" s="202" t="s">
        <v>30597</v>
      </c>
      <c r="B19147" s="203">
        <v>185.53</v>
      </c>
      <c r="D19147" s="53" t="s">
        <v>28731</v>
      </c>
      <c r="E19147" s="55" t="s">
        <v>28732</v>
      </c>
      <c r="F19147" s="53" t="s">
        <v>83</v>
      </c>
    </row>
    <row r="19148" spans="1:6" x14ac:dyDescent="0.2">
      <c r="A19148" s="202" t="s">
        <v>30598</v>
      </c>
      <c r="B19148" s="203">
        <v>74.95</v>
      </c>
      <c r="D19148" s="53" t="s">
        <v>28733</v>
      </c>
      <c r="E19148" s="55" t="s">
        <v>28732</v>
      </c>
      <c r="F19148" s="53" t="s">
        <v>83</v>
      </c>
    </row>
    <row r="19149" spans="1:6" x14ac:dyDescent="0.2">
      <c r="A19149" s="202" t="s">
        <v>30599</v>
      </c>
      <c r="B19149" s="203">
        <v>58.46</v>
      </c>
      <c r="D19149" s="53" t="s">
        <v>28734</v>
      </c>
      <c r="E19149" s="55" t="s">
        <v>28735</v>
      </c>
      <c r="F19149" s="53" t="s">
        <v>83</v>
      </c>
    </row>
    <row r="19150" spans="1:6" x14ac:dyDescent="0.2">
      <c r="A19150" s="202" t="s">
        <v>30600</v>
      </c>
      <c r="B19150" s="203">
        <v>252.61</v>
      </c>
      <c r="D19150" s="53" t="s">
        <v>28736</v>
      </c>
      <c r="E19150" s="55" t="s">
        <v>28735</v>
      </c>
      <c r="F19150" s="53" t="s">
        <v>83</v>
      </c>
    </row>
    <row r="19151" spans="1:6" x14ac:dyDescent="0.2">
      <c r="A19151" s="202" t="s">
        <v>30602</v>
      </c>
      <c r="B19151" s="203">
        <v>106.25</v>
      </c>
      <c r="D19151" s="53" t="s">
        <v>28737</v>
      </c>
      <c r="E19151" s="55" t="s">
        <v>28738</v>
      </c>
      <c r="F19151" s="53" t="s">
        <v>83</v>
      </c>
    </row>
    <row r="19152" spans="1:6" x14ac:dyDescent="0.2">
      <c r="A19152" s="202" t="s">
        <v>30603</v>
      </c>
      <c r="B19152" s="203">
        <v>85.81</v>
      </c>
      <c r="D19152" s="53" t="s">
        <v>28739</v>
      </c>
      <c r="E19152" s="55" t="s">
        <v>28738</v>
      </c>
      <c r="F19152" s="53" t="s">
        <v>83</v>
      </c>
    </row>
    <row r="19153" spans="1:6" x14ac:dyDescent="0.2">
      <c r="A19153" s="202" t="s">
        <v>30604</v>
      </c>
      <c r="B19153" s="203">
        <v>248.81</v>
      </c>
      <c r="D19153" s="53" t="s">
        <v>28740</v>
      </c>
      <c r="E19153" s="55" t="s">
        <v>28741</v>
      </c>
      <c r="F19153" s="53" t="s">
        <v>83</v>
      </c>
    </row>
    <row r="19154" spans="1:6" x14ac:dyDescent="0.2">
      <c r="A19154" s="202" t="s">
        <v>30605</v>
      </c>
      <c r="B19154" s="203">
        <v>102.45</v>
      </c>
      <c r="D19154" s="53" t="s">
        <v>28742</v>
      </c>
      <c r="E19154" s="55" t="s">
        <v>28741</v>
      </c>
      <c r="F19154" s="53" t="s">
        <v>83</v>
      </c>
    </row>
    <row r="19155" spans="1:6" x14ac:dyDescent="0.2">
      <c r="A19155" s="202" t="s">
        <v>30606</v>
      </c>
      <c r="B19155" s="203">
        <v>82.01</v>
      </c>
      <c r="D19155" s="53" t="s">
        <v>28743</v>
      </c>
      <c r="E19155" s="55" t="s">
        <v>28744</v>
      </c>
      <c r="F19155" s="53" t="s">
        <v>83</v>
      </c>
    </row>
    <row r="19156" spans="1:6" x14ac:dyDescent="0.2">
      <c r="A19156" s="202" t="s">
        <v>30607</v>
      </c>
      <c r="B19156" s="203">
        <v>385.27</v>
      </c>
      <c r="D19156" s="53" t="s">
        <v>28745</v>
      </c>
      <c r="E19156" s="55" t="s">
        <v>28744</v>
      </c>
      <c r="F19156" s="53" t="s">
        <v>83</v>
      </c>
    </row>
    <row r="19157" spans="1:6" x14ac:dyDescent="0.2">
      <c r="A19157" s="202" t="s">
        <v>30609</v>
      </c>
      <c r="B19157" s="203">
        <v>155.33000000000001</v>
      </c>
      <c r="D19157" s="53" t="s">
        <v>28746</v>
      </c>
      <c r="E19157" s="55" t="s">
        <v>28747</v>
      </c>
      <c r="F19157" s="53" t="s">
        <v>83</v>
      </c>
    </row>
    <row r="19158" spans="1:6" x14ac:dyDescent="0.2">
      <c r="A19158" s="202" t="s">
        <v>30610</v>
      </c>
      <c r="B19158" s="203">
        <v>121.63</v>
      </c>
      <c r="D19158" s="53" t="s">
        <v>28748</v>
      </c>
      <c r="E19158" s="55" t="s">
        <v>28747</v>
      </c>
      <c r="F19158" s="53" t="s">
        <v>83</v>
      </c>
    </row>
    <row r="19159" spans="1:6" x14ac:dyDescent="0.2">
      <c r="A19159" s="202" t="s">
        <v>30611</v>
      </c>
      <c r="B19159" s="203">
        <v>381.47</v>
      </c>
      <c r="D19159" s="53" t="s">
        <v>28749</v>
      </c>
      <c r="E19159" s="55" t="s">
        <v>28750</v>
      </c>
      <c r="F19159" s="53" t="s">
        <v>83</v>
      </c>
    </row>
    <row r="19160" spans="1:6" x14ac:dyDescent="0.2">
      <c r="A19160" s="202" t="s">
        <v>30612</v>
      </c>
      <c r="B19160" s="203">
        <v>151.53</v>
      </c>
      <c r="D19160" s="53" t="s">
        <v>28751</v>
      </c>
      <c r="E19160" s="55" t="s">
        <v>28750</v>
      </c>
      <c r="F19160" s="53" t="s">
        <v>83</v>
      </c>
    </row>
    <row r="19161" spans="1:6" x14ac:dyDescent="0.2">
      <c r="A19161" s="202" t="s">
        <v>30613</v>
      </c>
      <c r="B19161" s="203">
        <v>117.83</v>
      </c>
      <c r="D19161" s="53" t="s">
        <v>28752</v>
      </c>
      <c r="E19161" s="55" t="s">
        <v>28753</v>
      </c>
      <c r="F19161" s="53" t="s">
        <v>83</v>
      </c>
    </row>
    <row r="19162" spans="1:6" x14ac:dyDescent="0.2">
      <c r="A19162" s="202" t="s">
        <v>30614</v>
      </c>
      <c r="B19162" s="203">
        <v>121.12</v>
      </c>
      <c r="D19162" s="53" t="s">
        <v>28754</v>
      </c>
      <c r="E19162" s="55" t="s">
        <v>28753</v>
      </c>
      <c r="F19162" s="53" t="s">
        <v>83</v>
      </c>
    </row>
    <row r="19163" spans="1:6" x14ac:dyDescent="0.2">
      <c r="A19163" s="202" t="s">
        <v>30616</v>
      </c>
      <c r="B19163" s="203">
        <v>62.49</v>
      </c>
      <c r="D19163" s="53" t="s">
        <v>28755</v>
      </c>
      <c r="E19163" s="55" t="s">
        <v>28756</v>
      </c>
      <c r="F19163" s="53" t="s">
        <v>83</v>
      </c>
    </row>
    <row r="19164" spans="1:6" x14ac:dyDescent="0.2">
      <c r="A19164" s="202" t="s">
        <v>30617</v>
      </c>
      <c r="B19164" s="203">
        <v>47.7</v>
      </c>
      <c r="D19164" s="53" t="s">
        <v>28757</v>
      </c>
      <c r="E19164" s="55" t="s">
        <v>28756</v>
      </c>
      <c r="F19164" s="53" t="s">
        <v>83</v>
      </c>
    </row>
    <row r="19165" spans="1:6" x14ac:dyDescent="0.2">
      <c r="A19165" s="202" t="s">
        <v>30618</v>
      </c>
      <c r="B19165" s="203">
        <v>117.32</v>
      </c>
      <c r="D19165" s="53" t="s">
        <v>28758</v>
      </c>
      <c r="E19165" s="55" t="s">
        <v>28759</v>
      </c>
      <c r="F19165" s="53" t="s">
        <v>83</v>
      </c>
    </row>
    <row r="19166" spans="1:6" x14ac:dyDescent="0.2">
      <c r="A19166" s="202" t="s">
        <v>30619</v>
      </c>
      <c r="B19166" s="203">
        <v>58.69</v>
      </c>
      <c r="D19166" s="53" t="s">
        <v>28760</v>
      </c>
      <c r="E19166" s="55" t="s">
        <v>28759</v>
      </c>
      <c r="F19166" s="53" t="s">
        <v>83</v>
      </c>
    </row>
    <row r="19167" spans="1:6" x14ac:dyDescent="0.2">
      <c r="A19167" s="202" t="s">
        <v>30620</v>
      </c>
      <c r="B19167" s="203">
        <v>43.9</v>
      </c>
      <c r="D19167" s="53" t="s">
        <v>28761</v>
      </c>
      <c r="E19167" s="55" t="s">
        <v>28762</v>
      </c>
      <c r="F19167" s="53" t="s">
        <v>83</v>
      </c>
    </row>
    <row r="19168" spans="1:6" x14ac:dyDescent="0.2">
      <c r="A19168" s="202" t="s">
        <v>30621</v>
      </c>
      <c r="B19168" s="203">
        <v>19.54</v>
      </c>
      <c r="D19168" s="53" t="s">
        <v>28763</v>
      </c>
      <c r="E19168" s="55" t="s">
        <v>28762</v>
      </c>
      <c r="F19168" s="53" t="s">
        <v>83</v>
      </c>
    </row>
    <row r="19169" spans="1:6" x14ac:dyDescent="0.2">
      <c r="A19169" s="202" t="s">
        <v>30623</v>
      </c>
      <c r="B19169" s="203">
        <v>13.02</v>
      </c>
      <c r="D19169" s="53" t="s">
        <v>28764</v>
      </c>
      <c r="E19169" s="55" t="s">
        <v>28765</v>
      </c>
      <c r="F19169" s="53" t="s">
        <v>83</v>
      </c>
    </row>
    <row r="19170" spans="1:6" x14ac:dyDescent="0.2">
      <c r="A19170" s="202" t="s">
        <v>30624</v>
      </c>
      <c r="B19170" s="203">
        <v>19.54</v>
      </c>
      <c r="D19170" s="53" t="s">
        <v>28766</v>
      </c>
      <c r="E19170" s="55" t="s">
        <v>28765</v>
      </c>
      <c r="F19170" s="53" t="s">
        <v>83</v>
      </c>
    </row>
    <row r="19171" spans="1:6" x14ac:dyDescent="0.2">
      <c r="A19171" s="202" t="s">
        <v>30625</v>
      </c>
      <c r="B19171" s="203">
        <v>13.02</v>
      </c>
      <c r="D19171" s="53" t="s">
        <v>28767</v>
      </c>
      <c r="E19171" s="55" t="s">
        <v>28768</v>
      </c>
      <c r="F19171" s="53" t="s">
        <v>83</v>
      </c>
    </row>
    <row r="19172" spans="1:6" x14ac:dyDescent="0.2">
      <c r="A19172" s="202" t="s">
        <v>30626</v>
      </c>
      <c r="B19172" s="203">
        <v>72.91</v>
      </c>
      <c r="D19172" s="53" t="s">
        <v>28769</v>
      </c>
      <c r="E19172" s="55" t="s">
        <v>28768</v>
      </c>
      <c r="F19172" s="53" t="s">
        <v>83</v>
      </c>
    </row>
    <row r="19173" spans="1:6" x14ac:dyDescent="0.2">
      <c r="A19173" s="202" t="s">
        <v>30628</v>
      </c>
      <c r="B19173" s="203">
        <v>48.61</v>
      </c>
      <c r="D19173" s="53" t="s">
        <v>28770</v>
      </c>
      <c r="E19173" s="55" t="s">
        <v>28771</v>
      </c>
      <c r="F19173" s="53" t="s">
        <v>83</v>
      </c>
    </row>
    <row r="19174" spans="1:6" x14ac:dyDescent="0.2">
      <c r="A19174" s="202" t="s">
        <v>30629</v>
      </c>
      <c r="B19174" s="203">
        <v>72.91</v>
      </c>
      <c r="D19174" s="53" t="s">
        <v>28772</v>
      </c>
      <c r="E19174" s="55" t="s">
        <v>28771</v>
      </c>
      <c r="F19174" s="53" t="s">
        <v>83</v>
      </c>
    </row>
    <row r="19175" spans="1:6" x14ac:dyDescent="0.2">
      <c r="A19175" s="202" t="s">
        <v>30630</v>
      </c>
      <c r="B19175" s="203">
        <v>48.61</v>
      </c>
      <c r="D19175" s="53" t="s">
        <v>28773</v>
      </c>
      <c r="E19175" s="55" t="s">
        <v>28774</v>
      </c>
      <c r="F19175" s="53" t="s">
        <v>83</v>
      </c>
    </row>
    <row r="19176" spans="1:6" x14ac:dyDescent="0.2">
      <c r="A19176" s="202" t="s">
        <v>30631</v>
      </c>
      <c r="B19176" s="203">
        <v>2.88</v>
      </c>
      <c r="D19176" s="53" t="s">
        <v>28775</v>
      </c>
      <c r="E19176" s="55" t="s">
        <v>28774</v>
      </c>
      <c r="F19176" s="53" t="s">
        <v>83</v>
      </c>
    </row>
    <row r="19177" spans="1:6" x14ac:dyDescent="0.2">
      <c r="A19177" s="202" t="s">
        <v>30633</v>
      </c>
      <c r="B19177" s="203">
        <v>1.92</v>
      </c>
      <c r="D19177" s="53" t="s">
        <v>28776</v>
      </c>
      <c r="E19177" s="55" t="s">
        <v>28777</v>
      </c>
      <c r="F19177" s="53" t="s">
        <v>83</v>
      </c>
    </row>
    <row r="19178" spans="1:6" x14ac:dyDescent="0.2">
      <c r="A19178" s="202" t="s">
        <v>30634</v>
      </c>
      <c r="B19178" s="203">
        <v>2.88</v>
      </c>
      <c r="D19178" s="53" t="s">
        <v>28778</v>
      </c>
      <c r="E19178" s="55" t="s">
        <v>28777</v>
      </c>
      <c r="F19178" s="53" t="s">
        <v>83</v>
      </c>
    </row>
    <row r="19179" spans="1:6" x14ac:dyDescent="0.2">
      <c r="A19179" s="202" t="s">
        <v>30635</v>
      </c>
      <c r="B19179" s="203">
        <v>1.92</v>
      </c>
      <c r="D19179" s="53" t="s">
        <v>28779</v>
      </c>
      <c r="E19179" s="55" t="s">
        <v>28780</v>
      </c>
      <c r="F19179" s="53" t="s">
        <v>83</v>
      </c>
    </row>
    <row r="19180" spans="1:6" x14ac:dyDescent="0.2">
      <c r="A19180" s="202" t="s">
        <v>30636</v>
      </c>
      <c r="B19180" s="203">
        <v>4.05</v>
      </c>
      <c r="D19180" s="53" t="s">
        <v>28781</v>
      </c>
      <c r="E19180" s="55" t="s">
        <v>28780</v>
      </c>
      <c r="F19180" s="53" t="s">
        <v>83</v>
      </c>
    </row>
    <row r="19181" spans="1:6" x14ac:dyDescent="0.2">
      <c r="A19181" s="202" t="s">
        <v>30638</v>
      </c>
      <c r="B19181" s="203">
        <v>2.7</v>
      </c>
      <c r="D19181" s="53" t="s">
        <v>28782</v>
      </c>
      <c r="E19181" s="55" t="s">
        <v>28783</v>
      </c>
      <c r="F19181" s="53" t="s">
        <v>83</v>
      </c>
    </row>
    <row r="19182" spans="1:6" x14ac:dyDescent="0.2">
      <c r="A19182" s="202" t="s">
        <v>30639</v>
      </c>
      <c r="B19182" s="203">
        <v>4.05</v>
      </c>
      <c r="D19182" s="53" t="s">
        <v>28784</v>
      </c>
      <c r="E19182" s="55" t="s">
        <v>28783</v>
      </c>
      <c r="F19182" s="53" t="s">
        <v>83</v>
      </c>
    </row>
    <row r="19183" spans="1:6" x14ac:dyDescent="0.2">
      <c r="A19183" s="202" t="s">
        <v>30640</v>
      </c>
      <c r="B19183" s="203">
        <v>2.7</v>
      </c>
      <c r="D19183" s="53" t="s">
        <v>28785</v>
      </c>
      <c r="E19183" s="55" t="s">
        <v>28786</v>
      </c>
      <c r="F19183" s="53" t="s">
        <v>83</v>
      </c>
    </row>
    <row r="19184" spans="1:6" x14ac:dyDescent="0.2">
      <c r="A19184" s="202" t="s">
        <v>30641</v>
      </c>
      <c r="B19184" s="203">
        <v>3.04</v>
      </c>
      <c r="D19184" s="53" t="s">
        <v>28787</v>
      </c>
      <c r="E19184" s="55" t="s">
        <v>28786</v>
      </c>
      <c r="F19184" s="53" t="s">
        <v>83</v>
      </c>
    </row>
    <row r="19185" spans="1:6" x14ac:dyDescent="0.2">
      <c r="A19185" s="202" t="s">
        <v>30643</v>
      </c>
      <c r="B19185" s="203">
        <v>2.17</v>
      </c>
      <c r="D19185" s="53" t="s">
        <v>28788</v>
      </c>
      <c r="E19185" s="55" t="s">
        <v>28789</v>
      </c>
      <c r="F19185" s="53" t="s">
        <v>83</v>
      </c>
    </row>
    <row r="19186" spans="1:6" x14ac:dyDescent="0.2">
      <c r="A19186" s="202" t="s">
        <v>30644</v>
      </c>
      <c r="B19186" s="203">
        <v>3.04</v>
      </c>
      <c r="D19186" s="53" t="s">
        <v>28790</v>
      </c>
      <c r="E19186" s="55" t="s">
        <v>28789</v>
      </c>
      <c r="F19186" s="53" t="s">
        <v>83</v>
      </c>
    </row>
    <row r="19187" spans="1:6" x14ac:dyDescent="0.2">
      <c r="A19187" s="202" t="s">
        <v>30645</v>
      </c>
      <c r="B19187" s="203">
        <v>2.17</v>
      </c>
      <c r="D19187" s="53" t="s">
        <v>28791</v>
      </c>
      <c r="E19187" s="55" t="s">
        <v>28792</v>
      </c>
      <c r="F19187" s="53" t="s">
        <v>83</v>
      </c>
    </row>
    <row r="19188" spans="1:6" x14ac:dyDescent="0.2">
      <c r="A19188" s="202" t="s">
        <v>30646</v>
      </c>
      <c r="B19188" s="203">
        <v>3.6</v>
      </c>
      <c r="D19188" s="53" t="s">
        <v>28793</v>
      </c>
      <c r="E19188" s="55" t="s">
        <v>28792</v>
      </c>
      <c r="F19188" s="53" t="s">
        <v>83</v>
      </c>
    </row>
    <row r="19189" spans="1:6" x14ac:dyDescent="0.2">
      <c r="A19189" s="202" t="s">
        <v>30648</v>
      </c>
      <c r="B19189" s="203">
        <v>1.47</v>
      </c>
      <c r="D19189" s="53" t="s">
        <v>28794</v>
      </c>
      <c r="E19189" s="55" t="s">
        <v>28795</v>
      </c>
      <c r="F19189" s="53" t="s">
        <v>83</v>
      </c>
    </row>
    <row r="19190" spans="1:6" x14ac:dyDescent="0.2">
      <c r="A19190" s="202" t="s">
        <v>30649</v>
      </c>
      <c r="B19190" s="203">
        <v>3.6</v>
      </c>
      <c r="D19190" s="53" t="s">
        <v>28796</v>
      </c>
      <c r="E19190" s="55" t="s">
        <v>28795</v>
      </c>
      <c r="F19190" s="53" t="s">
        <v>83</v>
      </c>
    </row>
    <row r="19191" spans="1:6" x14ac:dyDescent="0.2">
      <c r="A19191" s="202" t="s">
        <v>30650</v>
      </c>
      <c r="B19191" s="203">
        <v>1.47</v>
      </c>
      <c r="D19191" s="53" t="s">
        <v>28797</v>
      </c>
      <c r="E19191" s="55" t="s">
        <v>28798</v>
      </c>
      <c r="F19191" s="53" t="s">
        <v>83</v>
      </c>
    </row>
    <row r="19192" spans="1:6" x14ac:dyDescent="0.2">
      <c r="A19192" s="202" t="s">
        <v>30651</v>
      </c>
      <c r="B19192" s="203">
        <v>1019.09</v>
      </c>
      <c r="D19192" s="53" t="s">
        <v>28799</v>
      </c>
      <c r="E19192" s="55" t="s">
        <v>28798</v>
      </c>
      <c r="F19192" s="53" t="s">
        <v>83</v>
      </c>
    </row>
    <row r="19193" spans="1:6" x14ac:dyDescent="0.2">
      <c r="A19193" s="202" t="s">
        <v>30653</v>
      </c>
      <c r="B19193" s="203">
        <v>92.21</v>
      </c>
      <c r="D19193" s="53" t="s">
        <v>28800</v>
      </c>
      <c r="E19193" s="55" t="s">
        <v>28801</v>
      </c>
      <c r="F19193" s="53" t="s">
        <v>83</v>
      </c>
    </row>
    <row r="19194" spans="1:6" x14ac:dyDescent="0.2">
      <c r="A19194" s="202" t="s">
        <v>30654</v>
      </c>
      <c r="B19194" s="203">
        <v>63.58</v>
      </c>
      <c r="D19194" s="53" t="s">
        <v>28802</v>
      </c>
      <c r="E19194" s="55" t="s">
        <v>28801</v>
      </c>
      <c r="F19194" s="53" t="s">
        <v>83</v>
      </c>
    </row>
    <row r="19195" spans="1:6" x14ac:dyDescent="0.2">
      <c r="A19195" s="202" t="s">
        <v>30655</v>
      </c>
      <c r="B19195" s="203">
        <v>1015.29</v>
      </c>
      <c r="D19195" s="53" t="s">
        <v>28803</v>
      </c>
      <c r="E19195" s="55" t="s">
        <v>28804</v>
      </c>
      <c r="F19195" s="53" t="s">
        <v>83</v>
      </c>
    </row>
    <row r="19196" spans="1:6" x14ac:dyDescent="0.2">
      <c r="A19196" s="202" t="s">
        <v>30656</v>
      </c>
      <c r="B19196" s="203">
        <v>88.41</v>
      </c>
      <c r="D19196" s="53" t="s">
        <v>28805</v>
      </c>
      <c r="E19196" s="55" t="s">
        <v>28804</v>
      </c>
      <c r="F19196" s="53" t="s">
        <v>83</v>
      </c>
    </row>
    <row r="19197" spans="1:6" x14ac:dyDescent="0.2">
      <c r="A19197" s="202" t="s">
        <v>30657</v>
      </c>
      <c r="B19197" s="203">
        <v>59.78</v>
      </c>
      <c r="D19197" s="53" t="s">
        <v>28806</v>
      </c>
      <c r="E19197" s="55" t="s">
        <v>28807</v>
      </c>
      <c r="F19197" s="53" t="s">
        <v>83</v>
      </c>
    </row>
    <row r="19198" spans="1:6" x14ac:dyDescent="0.2">
      <c r="A19198" s="202" t="s">
        <v>30658</v>
      </c>
      <c r="B19198" s="203">
        <v>3.55</v>
      </c>
      <c r="D19198" s="53" t="s">
        <v>28808</v>
      </c>
      <c r="E19198" s="55" t="s">
        <v>28807</v>
      </c>
      <c r="F19198" s="53" t="s">
        <v>83</v>
      </c>
    </row>
    <row r="19199" spans="1:6" x14ac:dyDescent="0.2">
      <c r="A19199" s="202" t="s">
        <v>30660</v>
      </c>
      <c r="B19199" s="203">
        <v>1.19</v>
      </c>
      <c r="D19199" s="53" t="s">
        <v>28809</v>
      </c>
      <c r="E19199" s="55" t="s">
        <v>28810</v>
      </c>
      <c r="F19199" s="53" t="s">
        <v>83</v>
      </c>
    </row>
    <row r="19200" spans="1:6" x14ac:dyDescent="0.2">
      <c r="A19200" s="202" t="s">
        <v>30661</v>
      </c>
      <c r="B19200" s="203">
        <v>3.55</v>
      </c>
      <c r="D19200" s="53" t="s">
        <v>28811</v>
      </c>
      <c r="E19200" s="55" t="s">
        <v>28810</v>
      </c>
      <c r="F19200" s="53" t="s">
        <v>83</v>
      </c>
    </row>
    <row r="19201" spans="1:6" x14ac:dyDescent="0.2">
      <c r="A19201" s="202" t="s">
        <v>30662</v>
      </c>
      <c r="B19201" s="203">
        <v>1.19</v>
      </c>
      <c r="D19201" s="53" t="s">
        <v>28812</v>
      </c>
      <c r="E19201" s="55" t="s">
        <v>28813</v>
      </c>
      <c r="F19201" s="53" t="s">
        <v>83</v>
      </c>
    </row>
    <row r="19202" spans="1:6" x14ac:dyDescent="0.2">
      <c r="A19202" s="202" t="s">
        <v>30663</v>
      </c>
      <c r="B19202" s="203">
        <v>1.64</v>
      </c>
      <c r="D19202" s="53" t="s">
        <v>28814</v>
      </c>
      <c r="E19202" s="55" t="s">
        <v>28813</v>
      </c>
      <c r="F19202" s="53" t="s">
        <v>83</v>
      </c>
    </row>
    <row r="19203" spans="1:6" x14ac:dyDescent="0.2">
      <c r="A19203" s="202" t="s">
        <v>30665</v>
      </c>
      <c r="B19203" s="203">
        <v>0.37</v>
      </c>
      <c r="D19203" s="53" t="s">
        <v>28815</v>
      </c>
      <c r="E19203" s="55" t="s">
        <v>28816</v>
      </c>
      <c r="F19203" s="53" t="s">
        <v>83</v>
      </c>
    </row>
    <row r="19204" spans="1:6" x14ac:dyDescent="0.2">
      <c r="A19204" s="202" t="s">
        <v>30666</v>
      </c>
      <c r="B19204" s="203">
        <v>1.64</v>
      </c>
      <c r="D19204" s="53" t="s">
        <v>28817</v>
      </c>
      <c r="E19204" s="55" t="s">
        <v>28816</v>
      </c>
      <c r="F19204" s="53" t="s">
        <v>83</v>
      </c>
    </row>
    <row r="19205" spans="1:6" x14ac:dyDescent="0.2">
      <c r="A19205" s="202" t="s">
        <v>30667</v>
      </c>
      <c r="B19205" s="203">
        <v>0.37</v>
      </c>
      <c r="D19205" s="53" t="s">
        <v>28818</v>
      </c>
      <c r="E19205" s="55" t="s">
        <v>28819</v>
      </c>
      <c r="F19205" s="53" t="s">
        <v>83</v>
      </c>
    </row>
    <row r="19206" spans="1:6" x14ac:dyDescent="0.2">
      <c r="A19206" s="202" t="s">
        <v>30668</v>
      </c>
      <c r="B19206" s="203">
        <v>3.04</v>
      </c>
      <c r="D19206" s="53" t="s">
        <v>28820</v>
      </c>
      <c r="E19206" s="55" t="s">
        <v>28819</v>
      </c>
      <c r="F19206" s="53" t="s">
        <v>83</v>
      </c>
    </row>
    <row r="19207" spans="1:6" x14ac:dyDescent="0.2">
      <c r="A19207" s="202" t="s">
        <v>30670</v>
      </c>
      <c r="B19207" s="203">
        <v>2.17</v>
      </c>
      <c r="D19207" s="53" t="s">
        <v>28821</v>
      </c>
      <c r="E19207" s="55" t="s">
        <v>28822</v>
      </c>
      <c r="F19207" s="53" t="s">
        <v>83</v>
      </c>
    </row>
    <row r="19208" spans="1:6" x14ac:dyDescent="0.2">
      <c r="A19208" s="202" t="s">
        <v>30672</v>
      </c>
      <c r="B19208" s="203">
        <v>3.04</v>
      </c>
      <c r="D19208" s="53" t="s">
        <v>28823</v>
      </c>
      <c r="E19208" s="55" t="s">
        <v>28822</v>
      </c>
      <c r="F19208" s="53" t="s">
        <v>83</v>
      </c>
    </row>
    <row r="19209" spans="1:6" x14ac:dyDescent="0.2">
      <c r="A19209" s="202" t="s">
        <v>30673</v>
      </c>
      <c r="B19209" s="203">
        <v>2.17</v>
      </c>
      <c r="D19209" s="53" t="s">
        <v>28824</v>
      </c>
      <c r="E19209" s="55" t="s">
        <v>28825</v>
      </c>
      <c r="F19209" s="53" t="s">
        <v>83</v>
      </c>
    </row>
    <row r="19210" spans="1:6" x14ac:dyDescent="0.2">
      <c r="A19210" s="202" t="s">
        <v>30674</v>
      </c>
      <c r="B19210" s="203">
        <v>173.41</v>
      </c>
      <c r="D19210" s="53" t="s">
        <v>28826</v>
      </c>
      <c r="E19210" s="55" t="s">
        <v>28825</v>
      </c>
      <c r="F19210" s="53" t="s">
        <v>83</v>
      </c>
    </row>
    <row r="19211" spans="1:6" x14ac:dyDescent="0.2">
      <c r="A19211" s="202" t="s">
        <v>30676</v>
      </c>
      <c r="B19211" s="203">
        <v>92.37</v>
      </c>
      <c r="D19211" s="53" t="s">
        <v>28827</v>
      </c>
      <c r="E19211" s="55" t="s">
        <v>28828</v>
      </c>
      <c r="F19211" s="53" t="s">
        <v>83</v>
      </c>
    </row>
    <row r="19212" spans="1:6" x14ac:dyDescent="0.2">
      <c r="A19212" s="202" t="s">
        <v>30678</v>
      </c>
      <c r="B19212" s="203">
        <v>77.849999999999994</v>
      </c>
      <c r="D19212" s="53" t="s">
        <v>28829</v>
      </c>
      <c r="E19212" s="55" t="s">
        <v>28828</v>
      </c>
      <c r="F19212" s="53" t="s">
        <v>83</v>
      </c>
    </row>
    <row r="19213" spans="1:6" x14ac:dyDescent="0.2">
      <c r="A19213" s="202" t="s">
        <v>30679</v>
      </c>
      <c r="B19213" s="203">
        <v>169.61</v>
      </c>
      <c r="D19213" s="53" t="s">
        <v>28830</v>
      </c>
      <c r="E19213" s="55" t="s">
        <v>28831</v>
      </c>
      <c r="F19213" s="53" t="s">
        <v>83</v>
      </c>
    </row>
    <row r="19214" spans="1:6" x14ac:dyDescent="0.2">
      <c r="A19214" s="202" t="s">
        <v>30680</v>
      </c>
      <c r="B19214" s="203">
        <v>88.57</v>
      </c>
      <c r="D19214" s="53" t="s">
        <v>28832</v>
      </c>
      <c r="E19214" s="55" t="s">
        <v>28831</v>
      </c>
      <c r="F19214" s="53" t="s">
        <v>83</v>
      </c>
    </row>
    <row r="19215" spans="1:6" x14ac:dyDescent="0.2">
      <c r="A19215" s="202" t="s">
        <v>30681</v>
      </c>
      <c r="B19215" s="203">
        <v>74.05</v>
      </c>
      <c r="D19215" s="53" t="s">
        <v>28833</v>
      </c>
      <c r="E19215" s="55" t="s">
        <v>28834</v>
      </c>
      <c r="F19215" s="53" t="s">
        <v>83</v>
      </c>
    </row>
    <row r="19216" spans="1:6" x14ac:dyDescent="0.2">
      <c r="A19216" s="202" t="s">
        <v>30682</v>
      </c>
      <c r="B19216" s="203">
        <v>157.47999999999999</v>
      </c>
      <c r="D19216" s="53" t="s">
        <v>28835</v>
      </c>
      <c r="E19216" s="55" t="s">
        <v>28834</v>
      </c>
      <c r="F19216" s="53" t="s">
        <v>83</v>
      </c>
    </row>
    <row r="19217" spans="1:6" x14ac:dyDescent="0.2">
      <c r="A19217" s="202" t="s">
        <v>30684</v>
      </c>
      <c r="B19217" s="203">
        <v>78.86</v>
      </c>
      <c r="D19217" s="53" t="s">
        <v>28836</v>
      </c>
      <c r="E19217" s="55" t="s">
        <v>28837</v>
      </c>
      <c r="F19217" s="53" t="s">
        <v>83</v>
      </c>
    </row>
    <row r="19218" spans="1:6" x14ac:dyDescent="0.2">
      <c r="A19218" s="202" t="s">
        <v>30685</v>
      </c>
      <c r="B19218" s="203">
        <v>65.95</v>
      </c>
      <c r="D19218" s="53" t="s">
        <v>28838</v>
      </c>
      <c r="E19218" s="55" t="s">
        <v>28837</v>
      </c>
      <c r="F19218" s="53" t="s">
        <v>83</v>
      </c>
    </row>
    <row r="19219" spans="1:6" x14ac:dyDescent="0.2">
      <c r="A19219" s="202" t="s">
        <v>30686</v>
      </c>
      <c r="B19219" s="203">
        <v>153.68</v>
      </c>
      <c r="D19219" s="53" t="s">
        <v>28839</v>
      </c>
      <c r="E19219" s="55" t="s">
        <v>28840</v>
      </c>
      <c r="F19219" s="53" t="s">
        <v>83</v>
      </c>
    </row>
    <row r="19220" spans="1:6" x14ac:dyDescent="0.2">
      <c r="A19220" s="202" t="s">
        <v>30687</v>
      </c>
      <c r="B19220" s="203">
        <v>75.06</v>
      </c>
      <c r="D19220" s="53" t="s">
        <v>28841</v>
      </c>
      <c r="E19220" s="55" t="s">
        <v>28840</v>
      </c>
      <c r="F19220" s="53" t="s">
        <v>83</v>
      </c>
    </row>
    <row r="19221" spans="1:6" x14ac:dyDescent="0.2">
      <c r="A19221" s="202" t="s">
        <v>30688</v>
      </c>
      <c r="B19221" s="203">
        <v>62.15</v>
      </c>
      <c r="D19221" s="53" t="s">
        <v>28842</v>
      </c>
      <c r="E19221" s="55" t="s">
        <v>28843</v>
      </c>
      <c r="F19221" s="53" t="s">
        <v>83</v>
      </c>
    </row>
    <row r="19222" spans="1:6" x14ac:dyDescent="0.2">
      <c r="A19222" s="202" t="s">
        <v>30689</v>
      </c>
      <c r="B19222" s="203">
        <v>167.45</v>
      </c>
      <c r="D19222" s="53" t="s">
        <v>28844</v>
      </c>
      <c r="E19222" s="55" t="s">
        <v>28843</v>
      </c>
      <c r="F19222" s="53" t="s">
        <v>83</v>
      </c>
    </row>
    <row r="19223" spans="1:6" x14ac:dyDescent="0.2">
      <c r="A19223" s="202" t="s">
        <v>30691</v>
      </c>
      <c r="B19223" s="203">
        <v>87.34</v>
      </c>
      <c r="D19223" s="53" t="s">
        <v>28845</v>
      </c>
      <c r="E19223" s="55" t="s">
        <v>28846</v>
      </c>
      <c r="F19223" s="53" t="s">
        <v>83</v>
      </c>
    </row>
    <row r="19224" spans="1:6" x14ac:dyDescent="0.2">
      <c r="A19224" s="202" t="s">
        <v>30692</v>
      </c>
      <c r="B19224" s="203">
        <v>73.44</v>
      </c>
      <c r="D19224" s="53" t="s">
        <v>28847</v>
      </c>
      <c r="E19224" s="55" t="s">
        <v>28846</v>
      </c>
      <c r="F19224" s="53" t="s">
        <v>83</v>
      </c>
    </row>
    <row r="19225" spans="1:6" x14ac:dyDescent="0.2">
      <c r="A19225" s="202" t="s">
        <v>30693</v>
      </c>
      <c r="B19225" s="203">
        <v>163.65</v>
      </c>
      <c r="D19225" s="53" t="s">
        <v>28848</v>
      </c>
      <c r="E19225" s="55" t="s">
        <v>28849</v>
      </c>
      <c r="F19225" s="53" t="s">
        <v>83</v>
      </c>
    </row>
    <row r="19226" spans="1:6" x14ac:dyDescent="0.2">
      <c r="A19226" s="202" t="s">
        <v>30694</v>
      </c>
      <c r="B19226" s="203">
        <v>83.54</v>
      </c>
      <c r="D19226" s="53" t="s">
        <v>28850</v>
      </c>
      <c r="E19226" s="55" t="s">
        <v>28849</v>
      </c>
      <c r="F19226" s="53" t="s">
        <v>83</v>
      </c>
    </row>
    <row r="19227" spans="1:6" x14ac:dyDescent="0.2">
      <c r="A19227" s="202" t="s">
        <v>30695</v>
      </c>
      <c r="B19227" s="203">
        <v>69.64</v>
      </c>
      <c r="D19227" s="53" t="s">
        <v>28851</v>
      </c>
      <c r="E19227" s="55" t="s">
        <v>28852</v>
      </c>
      <c r="F19227" s="53" t="s">
        <v>83</v>
      </c>
    </row>
    <row r="19228" spans="1:6" x14ac:dyDescent="0.2">
      <c r="A19228" s="202" t="s">
        <v>30696</v>
      </c>
      <c r="B19228" s="203">
        <v>168.65</v>
      </c>
      <c r="D19228" s="53" t="s">
        <v>28853</v>
      </c>
      <c r="E19228" s="55" t="s">
        <v>28852</v>
      </c>
      <c r="F19228" s="53" t="s">
        <v>83</v>
      </c>
    </row>
    <row r="19229" spans="1:6" x14ac:dyDescent="0.2">
      <c r="A19229" s="202" t="s">
        <v>30698</v>
      </c>
      <c r="B19229" s="203">
        <v>83.74</v>
      </c>
      <c r="D19229" s="53" t="s">
        <v>28854</v>
      </c>
      <c r="E19229" s="55" t="s">
        <v>28855</v>
      </c>
      <c r="F19229" s="53" t="s">
        <v>83</v>
      </c>
    </row>
    <row r="19230" spans="1:6" x14ac:dyDescent="0.2">
      <c r="A19230" s="202" t="s">
        <v>30699</v>
      </c>
      <c r="B19230" s="203">
        <v>69.72</v>
      </c>
      <c r="D19230" s="53" t="s">
        <v>28856</v>
      </c>
      <c r="E19230" s="55" t="s">
        <v>28855</v>
      </c>
      <c r="F19230" s="53" t="s">
        <v>83</v>
      </c>
    </row>
    <row r="19231" spans="1:6" x14ac:dyDescent="0.2">
      <c r="A19231" s="202" t="s">
        <v>30700</v>
      </c>
      <c r="B19231" s="203">
        <v>164.85</v>
      </c>
      <c r="D19231" s="53" t="s">
        <v>28857</v>
      </c>
      <c r="E19231" s="55" t="s">
        <v>28858</v>
      </c>
      <c r="F19231" s="53" t="s">
        <v>83</v>
      </c>
    </row>
    <row r="19232" spans="1:6" x14ac:dyDescent="0.2">
      <c r="A19232" s="202" t="s">
        <v>30701</v>
      </c>
      <c r="B19232" s="203">
        <v>79.94</v>
      </c>
      <c r="D19232" s="53" t="s">
        <v>28859</v>
      </c>
      <c r="E19232" s="55" t="s">
        <v>28858</v>
      </c>
      <c r="F19232" s="53" t="s">
        <v>83</v>
      </c>
    </row>
    <row r="19233" spans="1:6" x14ac:dyDescent="0.2">
      <c r="A19233" s="202" t="s">
        <v>30702</v>
      </c>
      <c r="B19233" s="203">
        <v>65.92</v>
      </c>
      <c r="D19233" s="53" t="s">
        <v>28860</v>
      </c>
      <c r="E19233" s="55" t="s">
        <v>28861</v>
      </c>
      <c r="F19233" s="53" t="s">
        <v>83</v>
      </c>
    </row>
    <row r="19234" spans="1:6" x14ac:dyDescent="0.2">
      <c r="A19234" s="202" t="s">
        <v>30703</v>
      </c>
      <c r="B19234" s="203">
        <v>193.43</v>
      </c>
      <c r="D19234" s="53" t="s">
        <v>28862</v>
      </c>
      <c r="E19234" s="55" t="s">
        <v>28861</v>
      </c>
      <c r="F19234" s="53" t="s">
        <v>83</v>
      </c>
    </row>
    <row r="19235" spans="1:6" x14ac:dyDescent="0.2">
      <c r="A19235" s="202" t="s">
        <v>30705</v>
      </c>
      <c r="B19235" s="203">
        <v>102.93</v>
      </c>
      <c r="D19235" s="53" t="s">
        <v>28863</v>
      </c>
      <c r="E19235" s="55" t="s">
        <v>28864</v>
      </c>
      <c r="F19235" s="53" t="s">
        <v>83</v>
      </c>
    </row>
    <row r="19236" spans="1:6" x14ac:dyDescent="0.2">
      <c r="A19236" s="202" t="s">
        <v>30706</v>
      </c>
      <c r="B19236" s="203">
        <v>86.43</v>
      </c>
      <c r="D19236" s="53" t="s">
        <v>28865</v>
      </c>
      <c r="E19236" s="55" t="s">
        <v>28864</v>
      </c>
      <c r="F19236" s="53" t="s">
        <v>83</v>
      </c>
    </row>
    <row r="19237" spans="1:6" x14ac:dyDescent="0.2">
      <c r="A19237" s="202" t="s">
        <v>30707</v>
      </c>
      <c r="B19237" s="203">
        <v>189.63</v>
      </c>
      <c r="D19237" s="53" t="s">
        <v>28866</v>
      </c>
      <c r="E19237" s="55" t="s">
        <v>28867</v>
      </c>
      <c r="F19237" s="53" t="s">
        <v>83</v>
      </c>
    </row>
    <row r="19238" spans="1:6" x14ac:dyDescent="0.2">
      <c r="A19238" s="202" t="s">
        <v>30708</v>
      </c>
      <c r="B19238" s="203">
        <v>99.13</v>
      </c>
      <c r="D19238" s="53" t="s">
        <v>28868</v>
      </c>
      <c r="E19238" s="55" t="s">
        <v>28867</v>
      </c>
      <c r="F19238" s="53" t="s">
        <v>83</v>
      </c>
    </row>
    <row r="19239" spans="1:6" x14ac:dyDescent="0.2">
      <c r="A19239" s="202" t="s">
        <v>30709</v>
      </c>
      <c r="B19239" s="203">
        <v>82.63</v>
      </c>
      <c r="D19239" s="53" t="s">
        <v>28869</v>
      </c>
      <c r="E19239" s="55" t="s">
        <v>28870</v>
      </c>
      <c r="F19239" s="53" t="s">
        <v>83</v>
      </c>
    </row>
    <row r="19240" spans="1:6" x14ac:dyDescent="0.2">
      <c r="A19240" s="202" t="s">
        <v>30710</v>
      </c>
      <c r="B19240" s="203">
        <v>82.78</v>
      </c>
      <c r="D19240" s="53" t="s">
        <v>28871</v>
      </c>
      <c r="E19240" s="55" t="s">
        <v>28870</v>
      </c>
      <c r="F19240" s="53" t="s">
        <v>83</v>
      </c>
    </row>
    <row r="19241" spans="1:6" x14ac:dyDescent="0.2">
      <c r="A19241" s="202" t="s">
        <v>30712</v>
      </c>
      <c r="B19241" s="203">
        <v>53.18</v>
      </c>
      <c r="D19241" s="53" t="s">
        <v>28872</v>
      </c>
      <c r="E19241" s="55" t="s">
        <v>28873</v>
      </c>
      <c r="F19241" s="53" t="s">
        <v>83</v>
      </c>
    </row>
    <row r="19242" spans="1:6" x14ac:dyDescent="0.2">
      <c r="A19242" s="202" t="s">
        <v>30713</v>
      </c>
      <c r="B19242" s="203">
        <v>47.74</v>
      </c>
      <c r="D19242" s="53" t="s">
        <v>28874</v>
      </c>
      <c r="E19242" s="55" t="s">
        <v>28873</v>
      </c>
      <c r="F19242" s="53" t="s">
        <v>83</v>
      </c>
    </row>
    <row r="19243" spans="1:6" x14ac:dyDescent="0.2">
      <c r="A19243" s="202" t="s">
        <v>30714</v>
      </c>
      <c r="B19243" s="203">
        <v>78.98</v>
      </c>
      <c r="D19243" s="53" t="s">
        <v>28875</v>
      </c>
      <c r="E19243" s="55" t="s">
        <v>28876</v>
      </c>
      <c r="F19243" s="53" t="s">
        <v>83</v>
      </c>
    </row>
    <row r="19244" spans="1:6" x14ac:dyDescent="0.2">
      <c r="A19244" s="202" t="s">
        <v>30715</v>
      </c>
      <c r="B19244" s="203">
        <v>49.38</v>
      </c>
      <c r="D19244" s="53" t="s">
        <v>28877</v>
      </c>
      <c r="E19244" s="55" t="s">
        <v>28876</v>
      </c>
      <c r="F19244" s="53" t="s">
        <v>83</v>
      </c>
    </row>
    <row r="19245" spans="1:6" x14ac:dyDescent="0.2">
      <c r="A19245" s="202" t="s">
        <v>30716</v>
      </c>
      <c r="B19245" s="203">
        <v>43.94</v>
      </c>
      <c r="D19245" s="53" t="s">
        <v>28878</v>
      </c>
      <c r="E19245" s="55" t="s">
        <v>28879</v>
      </c>
      <c r="F19245" s="53" t="s">
        <v>83</v>
      </c>
    </row>
    <row r="19246" spans="1:6" x14ac:dyDescent="0.2">
      <c r="A19246" s="202" t="s">
        <v>30717</v>
      </c>
      <c r="B19246" s="203">
        <v>202.78</v>
      </c>
      <c r="D19246" s="53" t="s">
        <v>28880</v>
      </c>
      <c r="E19246" s="55" t="s">
        <v>28879</v>
      </c>
      <c r="F19246" s="53" t="s">
        <v>83</v>
      </c>
    </row>
    <row r="19247" spans="1:6" x14ac:dyDescent="0.2">
      <c r="A19247" s="202" t="s">
        <v>30719</v>
      </c>
      <c r="B19247" s="203">
        <v>108.54</v>
      </c>
      <c r="D19247" s="53" t="s">
        <v>28881</v>
      </c>
      <c r="E19247" s="55" t="s">
        <v>28882</v>
      </c>
      <c r="F19247" s="53" t="s">
        <v>83</v>
      </c>
    </row>
    <row r="19248" spans="1:6" x14ac:dyDescent="0.2">
      <c r="A19248" s="202" t="s">
        <v>30720</v>
      </c>
      <c r="B19248" s="203">
        <v>91.11</v>
      </c>
      <c r="D19248" s="53" t="s">
        <v>28883</v>
      </c>
      <c r="E19248" s="55" t="s">
        <v>28882</v>
      </c>
      <c r="F19248" s="53" t="s">
        <v>83</v>
      </c>
    </row>
    <row r="19249" spans="1:6" x14ac:dyDescent="0.2">
      <c r="A19249" s="202" t="s">
        <v>30721</v>
      </c>
      <c r="B19249" s="203">
        <v>198.98</v>
      </c>
      <c r="D19249" s="53" t="s">
        <v>28884</v>
      </c>
      <c r="E19249" s="55" t="s">
        <v>28885</v>
      </c>
      <c r="F19249" s="53" t="s">
        <v>83</v>
      </c>
    </row>
    <row r="19250" spans="1:6" x14ac:dyDescent="0.2">
      <c r="A19250" s="202" t="s">
        <v>30722</v>
      </c>
      <c r="B19250" s="203">
        <v>104.74</v>
      </c>
      <c r="D19250" s="53" t="s">
        <v>28886</v>
      </c>
      <c r="E19250" s="55" t="s">
        <v>28885</v>
      </c>
      <c r="F19250" s="53" t="s">
        <v>83</v>
      </c>
    </row>
    <row r="19251" spans="1:6" x14ac:dyDescent="0.2">
      <c r="A19251" s="202" t="s">
        <v>30723</v>
      </c>
      <c r="B19251" s="203">
        <v>87.31</v>
      </c>
      <c r="D19251" s="53" t="s">
        <v>28887</v>
      </c>
      <c r="E19251" s="55" t="s">
        <v>28888</v>
      </c>
      <c r="F19251" s="53" t="s">
        <v>83</v>
      </c>
    </row>
    <row r="19252" spans="1:6" x14ac:dyDescent="0.2">
      <c r="A19252" s="202" t="s">
        <v>30724</v>
      </c>
      <c r="B19252" s="203">
        <v>32.07</v>
      </c>
      <c r="D19252" s="53" t="s">
        <v>28889</v>
      </c>
      <c r="E19252" s="55" t="s">
        <v>28888</v>
      </c>
      <c r="F19252" s="53" t="s">
        <v>83</v>
      </c>
    </row>
    <row r="19253" spans="1:6" x14ac:dyDescent="0.2">
      <c r="A19253" s="202" t="s">
        <v>30726</v>
      </c>
      <c r="B19253" s="203">
        <v>10.36</v>
      </c>
      <c r="D19253" s="53" t="s">
        <v>28890</v>
      </c>
      <c r="E19253" s="55" t="s">
        <v>28891</v>
      </c>
      <c r="F19253" s="53" t="s">
        <v>83</v>
      </c>
    </row>
    <row r="19254" spans="1:6" x14ac:dyDescent="0.2">
      <c r="A19254" s="202" t="s">
        <v>30727</v>
      </c>
      <c r="B19254" s="203">
        <v>32.07</v>
      </c>
      <c r="D19254" s="53" t="s">
        <v>28892</v>
      </c>
      <c r="E19254" s="55" t="s">
        <v>28891</v>
      </c>
      <c r="F19254" s="53" t="s">
        <v>83</v>
      </c>
    </row>
    <row r="19255" spans="1:6" x14ac:dyDescent="0.2">
      <c r="A19255" s="202" t="s">
        <v>30728</v>
      </c>
      <c r="B19255" s="203">
        <v>10.36</v>
      </c>
      <c r="D19255" s="53" t="s">
        <v>28893</v>
      </c>
      <c r="E19255" s="55" t="s">
        <v>28894</v>
      </c>
      <c r="F19255" s="53" t="s">
        <v>83</v>
      </c>
    </row>
    <row r="19256" spans="1:6" x14ac:dyDescent="0.2">
      <c r="A19256" s="202" t="s">
        <v>30729</v>
      </c>
      <c r="B19256" s="203">
        <v>664.07</v>
      </c>
      <c r="D19256" s="53" t="s">
        <v>28895</v>
      </c>
      <c r="E19256" s="55" t="s">
        <v>28894</v>
      </c>
      <c r="F19256" s="53" t="s">
        <v>83</v>
      </c>
    </row>
    <row r="19257" spans="1:6" x14ac:dyDescent="0.2">
      <c r="A19257" s="202" t="s">
        <v>30731</v>
      </c>
      <c r="B19257" s="203">
        <v>402.39</v>
      </c>
      <c r="D19257" s="53" t="s">
        <v>28896</v>
      </c>
      <c r="E19257" s="55" t="s">
        <v>28897</v>
      </c>
      <c r="F19257" s="53" t="s">
        <v>83</v>
      </c>
    </row>
    <row r="19258" spans="1:6" x14ac:dyDescent="0.2">
      <c r="A19258" s="202" t="s">
        <v>30732</v>
      </c>
      <c r="B19258" s="203">
        <v>380.69</v>
      </c>
      <c r="D19258" s="53" t="s">
        <v>28898</v>
      </c>
      <c r="E19258" s="55" t="s">
        <v>28897</v>
      </c>
      <c r="F19258" s="53" t="s">
        <v>83</v>
      </c>
    </row>
    <row r="19259" spans="1:6" x14ac:dyDescent="0.2">
      <c r="A19259" s="202" t="s">
        <v>30733</v>
      </c>
      <c r="B19259" s="203">
        <v>650.51</v>
      </c>
      <c r="D19259" s="53" t="s">
        <v>28899</v>
      </c>
      <c r="E19259" s="55" t="s">
        <v>28900</v>
      </c>
      <c r="F19259" s="53" t="s">
        <v>83</v>
      </c>
    </row>
    <row r="19260" spans="1:6" x14ac:dyDescent="0.2">
      <c r="A19260" s="202" t="s">
        <v>30734</v>
      </c>
      <c r="B19260" s="203">
        <v>388.83</v>
      </c>
      <c r="D19260" s="53" t="s">
        <v>28901</v>
      </c>
      <c r="E19260" s="55" t="s">
        <v>28900</v>
      </c>
      <c r="F19260" s="53" t="s">
        <v>83</v>
      </c>
    </row>
    <row r="19261" spans="1:6" x14ac:dyDescent="0.2">
      <c r="A19261" s="202" t="s">
        <v>30735</v>
      </c>
      <c r="B19261" s="203">
        <v>367.13</v>
      </c>
      <c r="D19261" s="53" t="s">
        <v>28902</v>
      </c>
      <c r="E19261" s="55" t="s">
        <v>28903</v>
      </c>
      <c r="F19261" s="53" t="s">
        <v>83</v>
      </c>
    </row>
    <row r="19262" spans="1:6" x14ac:dyDescent="0.2">
      <c r="A19262" s="202" t="s">
        <v>30736</v>
      </c>
      <c r="B19262" s="203">
        <v>3431.8</v>
      </c>
      <c r="D19262" s="53" t="s">
        <v>28904</v>
      </c>
      <c r="E19262" s="55" t="s">
        <v>28903</v>
      </c>
      <c r="F19262" s="53" t="s">
        <v>83</v>
      </c>
    </row>
    <row r="19263" spans="1:6" x14ac:dyDescent="0.2">
      <c r="A19263" s="202" t="s">
        <v>30738</v>
      </c>
      <c r="B19263" s="203">
        <v>1440.43</v>
      </c>
      <c r="D19263" s="53" t="s">
        <v>28905</v>
      </c>
      <c r="E19263" s="55" t="s">
        <v>28906</v>
      </c>
      <c r="F19263" s="53" t="s">
        <v>83</v>
      </c>
    </row>
    <row r="19264" spans="1:6" x14ac:dyDescent="0.2">
      <c r="A19264" s="202" t="s">
        <v>30739</v>
      </c>
      <c r="B19264" s="203">
        <v>1053.4000000000001</v>
      </c>
      <c r="D19264" s="53" t="s">
        <v>28907</v>
      </c>
      <c r="E19264" s="55" t="s">
        <v>28906</v>
      </c>
      <c r="F19264" s="53" t="s">
        <v>83</v>
      </c>
    </row>
    <row r="19265" spans="1:6" x14ac:dyDescent="0.2">
      <c r="A19265" s="202" t="s">
        <v>30740</v>
      </c>
      <c r="B19265" s="203">
        <v>3354</v>
      </c>
      <c r="D19265" s="53" t="s">
        <v>28908</v>
      </c>
      <c r="E19265" s="55" t="s">
        <v>28909</v>
      </c>
      <c r="F19265" s="53" t="s">
        <v>83</v>
      </c>
    </row>
    <row r="19266" spans="1:6" x14ac:dyDescent="0.2">
      <c r="A19266" s="202" t="s">
        <v>30741</v>
      </c>
      <c r="B19266" s="203">
        <v>1362.63</v>
      </c>
      <c r="D19266" s="53" t="s">
        <v>28910</v>
      </c>
      <c r="E19266" s="55" t="s">
        <v>28909</v>
      </c>
      <c r="F19266" s="53" t="s">
        <v>83</v>
      </c>
    </row>
    <row r="19267" spans="1:6" x14ac:dyDescent="0.2">
      <c r="A19267" s="202" t="s">
        <v>30742</v>
      </c>
      <c r="B19267" s="203">
        <v>975.6</v>
      </c>
      <c r="D19267" s="53" t="s">
        <v>28911</v>
      </c>
      <c r="E19267" s="55" t="s">
        <v>28912</v>
      </c>
      <c r="F19267" s="53" t="s">
        <v>83</v>
      </c>
    </row>
    <row r="19268" spans="1:6" x14ac:dyDescent="0.2">
      <c r="A19268" s="202" t="s">
        <v>30743</v>
      </c>
      <c r="B19268" s="203">
        <v>607.26</v>
      </c>
      <c r="D19268" s="53" t="s">
        <v>28913</v>
      </c>
      <c r="E19268" s="55" t="s">
        <v>28912</v>
      </c>
      <c r="F19268" s="53" t="s">
        <v>83</v>
      </c>
    </row>
    <row r="19269" spans="1:6" x14ac:dyDescent="0.2">
      <c r="A19269" s="202" t="s">
        <v>30745</v>
      </c>
      <c r="B19269" s="203">
        <v>264.11</v>
      </c>
      <c r="D19269" s="53" t="s">
        <v>28914</v>
      </c>
      <c r="E19269" s="55" t="s">
        <v>28915</v>
      </c>
      <c r="F19269" s="53" t="s">
        <v>83</v>
      </c>
    </row>
    <row r="19270" spans="1:6" x14ac:dyDescent="0.2">
      <c r="A19270" s="202" t="s">
        <v>30746</v>
      </c>
      <c r="B19270" s="203">
        <v>200.6</v>
      </c>
      <c r="D19270" s="53" t="s">
        <v>28916</v>
      </c>
      <c r="E19270" s="55" t="s">
        <v>28915</v>
      </c>
      <c r="F19270" s="53" t="s">
        <v>83</v>
      </c>
    </row>
    <row r="19271" spans="1:6" x14ac:dyDescent="0.2">
      <c r="A19271" s="202" t="s">
        <v>30747</v>
      </c>
      <c r="B19271" s="203">
        <v>585.02</v>
      </c>
      <c r="D19271" s="53" t="s">
        <v>28917</v>
      </c>
      <c r="E19271" s="55" t="s">
        <v>28918</v>
      </c>
      <c r="F19271" s="53" t="s">
        <v>83</v>
      </c>
    </row>
    <row r="19272" spans="1:6" x14ac:dyDescent="0.2">
      <c r="A19272" s="202" t="s">
        <v>30748</v>
      </c>
      <c r="B19272" s="203">
        <v>241.87</v>
      </c>
      <c r="D19272" s="53" t="s">
        <v>28919</v>
      </c>
      <c r="E19272" s="55" t="s">
        <v>28918</v>
      </c>
      <c r="F19272" s="53" t="s">
        <v>83</v>
      </c>
    </row>
    <row r="19273" spans="1:6" x14ac:dyDescent="0.2">
      <c r="A19273" s="202" t="s">
        <v>30749</v>
      </c>
      <c r="B19273" s="203">
        <v>178.36</v>
      </c>
      <c r="D19273" s="53" t="s">
        <v>28920</v>
      </c>
      <c r="E19273" s="55" t="s">
        <v>28921</v>
      </c>
      <c r="F19273" s="53" t="s">
        <v>83</v>
      </c>
    </row>
    <row r="19274" spans="1:6" x14ac:dyDescent="0.2">
      <c r="A19274" s="202" t="s">
        <v>30750</v>
      </c>
      <c r="B19274" s="203">
        <v>222.23</v>
      </c>
      <c r="D19274" s="53" t="s">
        <v>28922</v>
      </c>
      <c r="E19274" s="55" t="s">
        <v>28921</v>
      </c>
      <c r="F19274" s="53" t="s">
        <v>83</v>
      </c>
    </row>
    <row r="19275" spans="1:6" x14ac:dyDescent="0.2">
      <c r="A19275" s="202" t="s">
        <v>30752</v>
      </c>
      <c r="B19275" s="203">
        <v>50.69</v>
      </c>
      <c r="D19275" s="53" t="s">
        <v>28923</v>
      </c>
      <c r="E19275" s="55" t="s">
        <v>28924</v>
      </c>
      <c r="F19275" s="53" t="s">
        <v>83</v>
      </c>
    </row>
    <row r="19276" spans="1:6" x14ac:dyDescent="0.2">
      <c r="A19276" s="202" t="s">
        <v>30753</v>
      </c>
      <c r="B19276" s="203">
        <v>218.43</v>
      </c>
      <c r="D19276" s="53" t="s">
        <v>28925</v>
      </c>
      <c r="E19276" s="55" t="s">
        <v>28924</v>
      </c>
      <c r="F19276" s="53" t="s">
        <v>83</v>
      </c>
    </row>
    <row r="19277" spans="1:6" x14ac:dyDescent="0.2">
      <c r="A19277" s="202" t="s">
        <v>30754</v>
      </c>
      <c r="B19277" s="203">
        <v>46.89</v>
      </c>
      <c r="D19277" s="53" t="s">
        <v>28926</v>
      </c>
      <c r="E19277" s="55" t="s">
        <v>28927</v>
      </c>
      <c r="F19277" s="53" t="s">
        <v>83</v>
      </c>
    </row>
    <row r="19278" spans="1:6" x14ac:dyDescent="0.2">
      <c r="A19278" s="202" t="s">
        <v>30755</v>
      </c>
      <c r="B19278" s="203">
        <v>160.19</v>
      </c>
      <c r="D19278" s="53" t="s">
        <v>28928</v>
      </c>
      <c r="E19278" s="55" t="s">
        <v>28927</v>
      </c>
      <c r="F19278" s="53" t="s">
        <v>83</v>
      </c>
    </row>
    <row r="19279" spans="1:6" x14ac:dyDescent="0.2">
      <c r="A19279" s="202" t="s">
        <v>30757</v>
      </c>
      <c r="B19279" s="203">
        <v>94.61</v>
      </c>
      <c r="D19279" s="53" t="s">
        <v>28929</v>
      </c>
      <c r="E19279" s="55" t="s">
        <v>28930</v>
      </c>
      <c r="F19279" s="53" t="s">
        <v>83</v>
      </c>
    </row>
    <row r="19280" spans="1:6" x14ac:dyDescent="0.2">
      <c r="A19280" s="202" t="s">
        <v>30758</v>
      </c>
      <c r="B19280" s="203">
        <v>86.06</v>
      </c>
      <c r="D19280" s="53" t="s">
        <v>28931</v>
      </c>
      <c r="E19280" s="55" t="s">
        <v>28930</v>
      </c>
      <c r="F19280" s="53" t="s">
        <v>83</v>
      </c>
    </row>
    <row r="19281" spans="1:6" x14ac:dyDescent="0.2">
      <c r="A19281" s="202" t="s">
        <v>30759</v>
      </c>
      <c r="B19281" s="203">
        <v>152.59</v>
      </c>
      <c r="D19281" s="53" t="s">
        <v>28932</v>
      </c>
      <c r="E19281" s="55" t="s">
        <v>28933</v>
      </c>
      <c r="F19281" s="53" t="s">
        <v>83</v>
      </c>
    </row>
    <row r="19282" spans="1:6" x14ac:dyDescent="0.2">
      <c r="A19282" s="202" t="s">
        <v>30760</v>
      </c>
      <c r="B19282" s="203">
        <v>87.01</v>
      </c>
      <c r="D19282" s="53" t="s">
        <v>28934</v>
      </c>
      <c r="E19282" s="55" t="s">
        <v>28933</v>
      </c>
      <c r="F19282" s="53" t="s">
        <v>83</v>
      </c>
    </row>
    <row r="19283" spans="1:6" x14ac:dyDescent="0.2">
      <c r="A19283" s="202" t="s">
        <v>30761</v>
      </c>
      <c r="B19283" s="203">
        <v>78.459999999999994</v>
      </c>
      <c r="D19283" s="53" t="s">
        <v>28935</v>
      </c>
      <c r="E19283" s="55" t="s">
        <v>28936</v>
      </c>
      <c r="F19283" s="53" t="s">
        <v>83</v>
      </c>
    </row>
    <row r="19284" spans="1:6" x14ac:dyDescent="0.2">
      <c r="A19284" s="202" t="s">
        <v>30762</v>
      </c>
      <c r="B19284" s="203">
        <v>72.900000000000006</v>
      </c>
      <c r="D19284" s="53" t="s">
        <v>28937</v>
      </c>
      <c r="E19284" s="55" t="s">
        <v>28936</v>
      </c>
      <c r="F19284" s="53" t="s">
        <v>83</v>
      </c>
    </row>
    <row r="19285" spans="1:6" x14ac:dyDescent="0.2">
      <c r="A19285" s="202" t="s">
        <v>30764</v>
      </c>
      <c r="B19285" s="203">
        <v>19.829999999999998</v>
      </c>
      <c r="D19285" s="53" t="s">
        <v>28938</v>
      </c>
      <c r="E19285" s="55" t="s">
        <v>28939</v>
      </c>
      <c r="F19285" s="53" t="s">
        <v>83</v>
      </c>
    </row>
    <row r="19286" spans="1:6" x14ac:dyDescent="0.2">
      <c r="A19286" s="202" t="s">
        <v>30765</v>
      </c>
      <c r="B19286" s="203">
        <v>12.94</v>
      </c>
      <c r="D19286" s="53" t="s">
        <v>28940</v>
      </c>
      <c r="E19286" s="55" t="s">
        <v>28939</v>
      </c>
      <c r="F19286" s="53" t="s">
        <v>83</v>
      </c>
    </row>
    <row r="19287" spans="1:6" x14ac:dyDescent="0.2">
      <c r="A19287" s="202" t="s">
        <v>30767</v>
      </c>
      <c r="B19287" s="203">
        <v>72.900000000000006</v>
      </c>
      <c r="D19287" s="53" t="s">
        <v>28941</v>
      </c>
      <c r="E19287" s="55" t="s">
        <v>28942</v>
      </c>
      <c r="F19287" s="53" t="s">
        <v>83</v>
      </c>
    </row>
    <row r="19288" spans="1:6" x14ac:dyDescent="0.2">
      <c r="A19288" s="202" t="s">
        <v>30768</v>
      </c>
      <c r="B19288" s="203">
        <v>19.829999999999998</v>
      </c>
      <c r="D19288" s="53" t="s">
        <v>28943</v>
      </c>
      <c r="E19288" s="55" t="s">
        <v>28942</v>
      </c>
      <c r="F19288" s="53" t="s">
        <v>83</v>
      </c>
    </row>
    <row r="19289" spans="1:6" x14ac:dyDescent="0.2">
      <c r="A19289" s="202" t="s">
        <v>30769</v>
      </c>
      <c r="B19289" s="203">
        <v>12.94</v>
      </c>
      <c r="D19289" s="53" t="s">
        <v>28944</v>
      </c>
      <c r="E19289" s="55" t="s">
        <v>28945</v>
      </c>
      <c r="F19289" s="53" t="s">
        <v>83</v>
      </c>
    </row>
    <row r="19290" spans="1:6" x14ac:dyDescent="0.2">
      <c r="A19290" s="202" t="s">
        <v>30770</v>
      </c>
      <c r="B19290" s="203">
        <v>359.94</v>
      </c>
      <c r="D19290" s="53" t="s">
        <v>28946</v>
      </c>
      <c r="E19290" s="55" t="s">
        <v>28945</v>
      </c>
      <c r="F19290" s="53" t="s">
        <v>83</v>
      </c>
    </row>
    <row r="19291" spans="1:6" x14ac:dyDescent="0.2">
      <c r="A19291" s="202" t="s">
        <v>30772</v>
      </c>
      <c r="B19291" s="203">
        <v>141.21</v>
      </c>
      <c r="D19291" s="53" t="s">
        <v>28947</v>
      </c>
      <c r="E19291" s="55" t="s">
        <v>28948</v>
      </c>
      <c r="F19291" s="53" t="s">
        <v>83</v>
      </c>
    </row>
    <row r="19292" spans="1:6" x14ac:dyDescent="0.2">
      <c r="A19292" s="202" t="s">
        <v>30773</v>
      </c>
      <c r="B19292" s="203">
        <v>112.61</v>
      </c>
      <c r="D19292" s="53" t="s">
        <v>28949</v>
      </c>
      <c r="E19292" s="55" t="s">
        <v>28948</v>
      </c>
      <c r="F19292" s="53" t="s">
        <v>83</v>
      </c>
    </row>
    <row r="19293" spans="1:6" x14ac:dyDescent="0.2">
      <c r="A19293" s="202" t="s">
        <v>30774</v>
      </c>
      <c r="B19293" s="203">
        <v>356.56</v>
      </c>
      <c r="D19293" s="53" t="s">
        <v>28950</v>
      </c>
      <c r="E19293" s="55" t="s">
        <v>28951</v>
      </c>
      <c r="F19293" s="53" t="s">
        <v>83</v>
      </c>
    </row>
    <row r="19294" spans="1:6" x14ac:dyDescent="0.2">
      <c r="A19294" s="202" t="s">
        <v>30775</v>
      </c>
      <c r="B19294" s="203">
        <v>137.83000000000001</v>
      </c>
      <c r="D19294" s="53" t="s">
        <v>28952</v>
      </c>
      <c r="E19294" s="55" t="s">
        <v>28951</v>
      </c>
      <c r="F19294" s="53" t="s">
        <v>83</v>
      </c>
    </row>
    <row r="19295" spans="1:6" x14ac:dyDescent="0.2">
      <c r="A19295" s="202" t="s">
        <v>30776</v>
      </c>
      <c r="B19295" s="203">
        <v>109.23</v>
      </c>
      <c r="D19295" s="53" t="s">
        <v>28953</v>
      </c>
      <c r="E19295" s="55" t="s">
        <v>28954</v>
      </c>
      <c r="F19295" s="53" t="s">
        <v>83</v>
      </c>
    </row>
    <row r="19296" spans="1:6" x14ac:dyDescent="0.2">
      <c r="A19296" s="202" t="s">
        <v>30777</v>
      </c>
      <c r="B19296" s="203">
        <v>13.01</v>
      </c>
      <c r="D19296" s="53" t="s">
        <v>28955</v>
      </c>
      <c r="E19296" s="55" t="s">
        <v>28954</v>
      </c>
      <c r="F19296" s="53" t="s">
        <v>83</v>
      </c>
    </row>
    <row r="19297" spans="1:6" x14ac:dyDescent="0.2">
      <c r="A19297" s="202" t="s">
        <v>30779</v>
      </c>
      <c r="B19297" s="203">
        <v>7.27</v>
      </c>
      <c r="D19297" s="53" t="s">
        <v>28956</v>
      </c>
      <c r="E19297" s="55" t="s">
        <v>28957</v>
      </c>
      <c r="F19297" s="53" t="s">
        <v>83</v>
      </c>
    </row>
    <row r="19298" spans="1:6" x14ac:dyDescent="0.2">
      <c r="A19298" s="202" t="s">
        <v>30780</v>
      </c>
      <c r="B19298" s="203">
        <v>13.01</v>
      </c>
      <c r="D19298" s="53" t="s">
        <v>28958</v>
      </c>
      <c r="E19298" s="55" t="s">
        <v>28957</v>
      </c>
      <c r="F19298" s="53" t="s">
        <v>83</v>
      </c>
    </row>
    <row r="19299" spans="1:6" x14ac:dyDescent="0.2">
      <c r="A19299" s="202" t="s">
        <v>30781</v>
      </c>
      <c r="B19299" s="203">
        <v>7.27</v>
      </c>
      <c r="D19299" s="53" t="s">
        <v>28959</v>
      </c>
      <c r="E19299" s="55" t="s">
        <v>28960</v>
      </c>
      <c r="F19299" s="53" t="s">
        <v>83</v>
      </c>
    </row>
    <row r="19300" spans="1:6" x14ac:dyDescent="0.2">
      <c r="A19300" s="202" t="s">
        <v>30782</v>
      </c>
      <c r="B19300" s="203">
        <v>352.11</v>
      </c>
      <c r="D19300" s="53" t="s">
        <v>28961</v>
      </c>
      <c r="E19300" s="55" t="s">
        <v>28960</v>
      </c>
      <c r="F19300" s="53" t="s">
        <v>83</v>
      </c>
    </row>
    <row r="19301" spans="1:6" x14ac:dyDescent="0.2">
      <c r="A19301" s="202" t="s">
        <v>30784</v>
      </c>
      <c r="B19301" s="203">
        <v>201.04</v>
      </c>
      <c r="D19301" s="53" t="s">
        <v>28962</v>
      </c>
      <c r="E19301" s="55" t="s">
        <v>28963</v>
      </c>
      <c r="F19301" s="53" t="s">
        <v>83</v>
      </c>
    </row>
    <row r="19302" spans="1:6" x14ac:dyDescent="0.2">
      <c r="A19302" s="202" t="s">
        <v>30785</v>
      </c>
      <c r="B19302" s="203">
        <v>170.51</v>
      </c>
      <c r="D19302" s="53" t="s">
        <v>28964</v>
      </c>
      <c r="E19302" s="55" t="s">
        <v>28963</v>
      </c>
      <c r="F19302" s="53" t="s">
        <v>83</v>
      </c>
    </row>
    <row r="19303" spans="1:6" x14ac:dyDescent="0.2">
      <c r="A19303" s="202" t="s">
        <v>30786</v>
      </c>
      <c r="B19303" s="203">
        <v>345.87</v>
      </c>
      <c r="D19303" s="53" t="s">
        <v>28965</v>
      </c>
      <c r="E19303" s="55" t="s">
        <v>28966</v>
      </c>
      <c r="F19303" s="53" t="s">
        <v>83</v>
      </c>
    </row>
    <row r="19304" spans="1:6" x14ac:dyDescent="0.2">
      <c r="A19304" s="202" t="s">
        <v>30787</v>
      </c>
      <c r="B19304" s="203">
        <v>194.8</v>
      </c>
      <c r="D19304" s="53" t="s">
        <v>28967</v>
      </c>
      <c r="E19304" s="55" t="s">
        <v>28966</v>
      </c>
      <c r="F19304" s="53" t="s">
        <v>83</v>
      </c>
    </row>
    <row r="19305" spans="1:6" x14ac:dyDescent="0.2">
      <c r="A19305" s="202" t="s">
        <v>30788</v>
      </c>
      <c r="B19305" s="203">
        <v>164.27</v>
      </c>
      <c r="D19305" s="53" t="s">
        <v>28968</v>
      </c>
      <c r="E19305" s="55" t="s">
        <v>28969</v>
      </c>
      <c r="F19305" s="53" t="s">
        <v>83</v>
      </c>
    </row>
    <row r="19306" spans="1:6" x14ac:dyDescent="0.2">
      <c r="A19306" s="202" t="s">
        <v>30789</v>
      </c>
      <c r="B19306" s="203">
        <v>303.25</v>
      </c>
      <c r="D19306" s="53" t="s">
        <v>28970</v>
      </c>
      <c r="E19306" s="55" t="s">
        <v>28969</v>
      </c>
      <c r="F19306" s="53" t="s">
        <v>83</v>
      </c>
    </row>
    <row r="19307" spans="1:6" x14ac:dyDescent="0.2">
      <c r="A19307" s="202" t="s">
        <v>30791</v>
      </c>
      <c r="B19307" s="203">
        <v>158.72999999999999</v>
      </c>
      <c r="D19307" s="53" t="s">
        <v>28971</v>
      </c>
      <c r="E19307" s="55" t="s">
        <v>28972</v>
      </c>
      <c r="F19307" s="53" t="s">
        <v>83</v>
      </c>
    </row>
    <row r="19308" spans="1:6" x14ac:dyDescent="0.2">
      <c r="A19308" s="202" t="s">
        <v>30792</v>
      </c>
      <c r="B19308" s="203">
        <v>133.08000000000001</v>
      </c>
      <c r="D19308" s="53" t="s">
        <v>28973</v>
      </c>
      <c r="E19308" s="55" t="s">
        <v>28972</v>
      </c>
      <c r="F19308" s="53" t="s">
        <v>83</v>
      </c>
    </row>
    <row r="19309" spans="1:6" x14ac:dyDescent="0.2">
      <c r="A19309" s="202" t="s">
        <v>30793</v>
      </c>
      <c r="B19309" s="203">
        <v>297.01</v>
      </c>
      <c r="D19309" s="53" t="s">
        <v>28974</v>
      </c>
      <c r="E19309" s="55" t="s">
        <v>28975</v>
      </c>
      <c r="F19309" s="53" t="s">
        <v>83</v>
      </c>
    </row>
    <row r="19310" spans="1:6" x14ac:dyDescent="0.2">
      <c r="A19310" s="202" t="s">
        <v>30794</v>
      </c>
      <c r="B19310" s="203">
        <v>152.49</v>
      </c>
      <c r="D19310" s="53" t="s">
        <v>28976</v>
      </c>
      <c r="E19310" s="55" t="s">
        <v>28975</v>
      </c>
      <c r="F19310" s="53" t="s">
        <v>83</v>
      </c>
    </row>
    <row r="19311" spans="1:6" x14ac:dyDescent="0.2">
      <c r="A19311" s="202" t="s">
        <v>30795</v>
      </c>
      <c r="B19311" s="203">
        <v>126.84</v>
      </c>
      <c r="D19311" s="53" t="s">
        <v>28977</v>
      </c>
      <c r="E19311" s="55" t="s">
        <v>28978</v>
      </c>
      <c r="F19311" s="53" t="s">
        <v>83</v>
      </c>
    </row>
    <row r="19312" spans="1:6" x14ac:dyDescent="0.2">
      <c r="A19312" s="202" t="s">
        <v>30796</v>
      </c>
      <c r="B19312" s="203">
        <v>84.63</v>
      </c>
      <c r="D19312" s="53" t="s">
        <v>28979</v>
      </c>
      <c r="E19312" s="55" t="s">
        <v>28978</v>
      </c>
      <c r="F19312" s="53" t="s">
        <v>83</v>
      </c>
    </row>
    <row r="19313" spans="1:6" x14ac:dyDescent="0.2">
      <c r="A19313" s="202" t="s">
        <v>30798</v>
      </c>
      <c r="B19313" s="203">
        <v>30.4</v>
      </c>
      <c r="D19313" s="53" t="s">
        <v>28980</v>
      </c>
      <c r="E19313" s="55" t="s">
        <v>28981</v>
      </c>
      <c r="F19313" s="53" t="s">
        <v>83</v>
      </c>
    </row>
    <row r="19314" spans="1:6" x14ac:dyDescent="0.2">
      <c r="A19314" s="202" t="s">
        <v>30799</v>
      </c>
      <c r="B19314" s="203">
        <v>29.11</v>
      </c>
      <c r="D19314" s="53" t="s">
        <v>28982</v>
      </c>
      <c r="E19314" s="55" t="s">
        <v>28981</v>
      </c>
      <c r="F19314" s="53" t="s">
        <v>83</v>
      </c>
    </row>
    <row r="19315" spans="1:6" x14ac:dyDescent="0.2">
      <c r="A19315" s="202" t="s">
        <v>30801</v>
      </c>
      <c r="B19315" s="203">
        <v>80.83</v>
      </c>
      <c r="D19315" s="53" t="s">
        <v>28983</v>
      </c>
      <c r="E19315" s="55" t="s">
        <v>28984</v>
      </c>
      <c r="F19315" s="53" t="s">
        <v>83</v>
      </c>
    </row>
    <row r="19316" spans="1:6" x14ac:dyDescent="0.2">
      <c r="A19316" s="202" t="s">
        <v>30802</v>
      </c>
      <c r="B19316" s="203">
        <v>26.6</v>
      </c>
      <c r="D19316" s="53" t="s">
        <v>28985</v>
      </c>
      <c r="E19316" s="55" t="s">
        <v>28984</v>
      </c>
      <c r="F19316" s="53" t="s">
        <v>83</v>
      </c>
    </row>
    <row r="19317" spans="1:6" x14ac:dyDescent="0.2">
      <c r="A19317" s="202" t="s">
        <v>30803</v>
      </c>
      <c r="B19317" s="203">
        <v>25.31</v>
      </c>
      <c r="D19317" s="53" t="s">
        <v>28986</v>
      </c>
      <c r="E19317" s="55" t="s">
        <v>28987</v>
      </c>
      <c r="F19317" s="53" t="s">
        <v>83</v>
      </c>
    </row>
    <row r="19318" spans="1:6" x14ac:dyDescent="0.2">
      <c r="A19318" s="202" t="s">
        <v>30804</v>
      </c>
      <c r="B19318" s="203">
        <v>24.34</v>
      </c>
      <c r="D19318" s="53" t="s">
        <v>28988</v>
      </c>
      <c r="E19318" s="55" t="s">
        <v>28987</v>
      </c>
      <c r="F19318" s="53" t="s">
        <v>83</v>
      </c>
    </row>
    <row r="19319" spans="1:6" x14ac:dyDescent="0.2">
      <c r="A19319" s="202" t="s">
        <v>30806</v>
      </c>
      <c r="B19319" s="203">
        <v>10.59</v>
      </c>
      <c r="D19319" s="53" t="s">
        <v>28989</v>
      </c>
      <c r="E19319" s="55" t="s">
        <v>28990</v>
      </c>
      <c r="F19319" s="53" t="s">
        <v>83</v>
      </c>
    </row>
    <row r="19320" spans="1:6" x14ac:dyDescent="0.2">
      <c r="A19320" s="202" t="s">
        <v>30808</v>
      </c>
      <c r="B19320" s="203">
        <v>24.34</v>
      </c>
      <c r="D19320" s="53" t="s">
        <v>28991</v>
      </c>
      <c r="E19320" s="55" t="s">
        <v>28990</v>
      </c>
      <c r="F19320" s="53" t="s">
        <v>83</v>
      </c>
    </row>
    <row r="19321" spans="1:6" x14ac:dyDescent="0.2">
      <c r="A19321" s="202" t="s">
        <v>30809</v>
      </c>
      <c r="B19321" s="203">
        <v>10.59</v>
      </c>
      <c r="D19321" s="53" t="s">
        <v>28992</v>
      </c>
      <c r="E19321" s="55" t="s">
        <v>28993</v>
      </c>
      <c r="F19321" s="53" t="s">
        <v>83</v>
      </c>
    </row>
    <row r="19322" spans="1:6" x14ac:dyDescent="0.2">
      <c r="A19322" s="202" t="s">
        <v>30810</v>
      </c>
      <c r="B19322" s="203">
        <v>366.93</v>
      </c>
      <c r="D19322" s="53" t="s">
        <v>28994</v>
      </c>
      <c r="E19322" s="55" t="s">
        <v>28993</v>
      </c>
      <c r="F19322" s="53" t="s">
        <v>83</v>
      </c>
    </row>
    <row r="19323" spans="1:6" x14ac:dyDescent="0.2">
      <c r="A19323" s="202" t="s">
        <v>30812</v>
      </c>
      <c r="B19323" s="203">
        <v>228.51</v>
      </c>
      <c r="D19323" s="53" t="s">
        <v>28995</v>
      </c>
      <c r="E19323" s="55" t="s">
        <v>28996</v>
      </c>
      <c r="F19323" s="53" t="s">
        <v>83</v>
      </c>
    </row>
    <row r="19324" spans="1:6" x14ac:dyDescent="0.2">
      <c r="A19324" s="202" t="s">
        <v>30813</v>
      </c>
      <c r="B19324" s="203">
        <v>198.26</v>
      </c>
      <c r="D19324" s="53" t="s">
        <v>28997</v>
      </c>
      <c r="E19324" s="55" t="s">
        <v>28996</v>
      </c>
      <c r="F19324" s="53" t="s">
        <v>83</v>
      </c>
    </row>
    <row r="19325" spans="1:6" x14ac:dyDescent="0.2">
      <c r="A19325" s="202" t="s">
        <v>30814</v>
      </c>
      <c r="B19325" s="203">
        <v>363.13</v>
      </c>
      <c r="D19325" s="53" t="s">
        <v>28998</v>
      </c>
      <c r="E19325" s="55" t="s">
        <v>28999</v>
      </c>
      <c r="F19325" s="53" t="s">
        <v>83</v>
      </c>
    </row>
    <row r="19326" spans="1:6" x14ac:dyDescent="0.2">
      <c r="A19326" s="202" t="s">
        <v>30815</v>
      </c>
      <c r="B19326" s="203">
        <v>224.71</v>
      </c>
      <c r="D19326" s="53" t="s">
        <v>29000</v>
      </c>
      <c r="E19326" s="55" t="s">
        <v>28999</v>
      </c>
      <c r="F19326" s="53" t="s">
        <v>83</v>
      </c>
    </row>
    <row r="19327" spans="1:6" x14ac:dyDescent="0.2">
      <c r="A19327" s="202" t="s">
        <v>30816</v>
      </c>
      <c r="B19327" s="203">
        <v>194.46</v>
      </c>
      <c r="D19327" s="53" t="s">
        <v>29001</v>
      </c>
      <c r="E19327" s="55" t="s">
        <v>29002</v>
      </c>
      <c r="F19327" s="53" t="s">
        <v>83</v>
      </c>
    </row>
    <row r="19328" spans="1:6" x14ac:dyDescent="0.2">
      <c r="A19328" s="202" t="s">
        <v>30817</v>
      </c>
      <c r="B19328" s="203">
        <v>323.42</v>
      </c>
      <c r="D19328" s="53" t="s">
        <v>29003</v>
      </c>
      <c r="E19328" s="55" t="s">
        <v>29002</v>
      </c>
      <c r="F19328" s="53" t="s">
        <v>83</v>
      </c>
    </row>
    <row r="19329" spans="1:6" x14ac:dyDescent="0.2">
      <c r="A19329" s="202" t="s">
        <v>30819</v>
      </c>
      <c r="B19329" s="203">
        <v>160.26</v>
      </c>
      <c r="D19329" s="53" t="s">
        <v>29004</v>
      </c>
      <c r="E19329" s="55" t="s">
        <v>29005</v>
      </c>
      <c r="F19329" s="53" t="s">
        <v>83</v>
      </c>
    </row>
    <row r="19330" spans="1:6" x14ac:dyDescent="0.2">
      <c r="A19330" s="202" t="s">
        <v>30820</v>
      </c>
      <c r="B19330" s="203">
        <v>131.87</v>
      </c>
      <c r="D19330" s="53" t="s">
        <v>29006</v>
      </c>
      <c r="E19330" s="55" t="s">
        <v>29005</v>
      </c>
      <c r="F19330" s="53" t="s">
        <v>83</v>
      </c>
    </row>
    <row r="19331" spans="1:6" x14ac:dyDescent="0.2">
      <c r="A19331" s="202" t="s">
        <v>30821</v>
      </c>
      <c r="B19331" s="203">
        <v>319.62</v>
      </c>
      <c r="D19331" s="53" t="s">
        <v>29007</v>
      </c>
      <c r="E19331" s="55" t="s">
        <v>29008</v>
      </c>
      <c r="F19331" s="53" t="s">
        <v>83</v>
      </c>
    </row>
    <row r="19332" spans="1:6" x14ac:dyDescent="0.2">
      <c r="A19332" s="202" t="s">
        <v>30822</v>
      </c>
      <c r="B19332" s="203">
        <v>156.46</v>
      </c>
      <c r="D19332" s="53" t="s">
        <v>29009</v>
      </c>
      <c r="E19332" s="55" t="s">
        <v>29008</v>
      </c>
      <c r="F19332" s="53" t="s">
        <v>83</v>
      </c>
    </row>
    <row r="19333" spans="1:6" x14ac:dyDescent="0.2">
      <c r="A19333" s="202" t="s">
        <v>30823</v>
      </c>
      <c r="B19333" s="203">
        <v>128.07</v>
      </c>
      <c r="D19333" s="53" t="s">
        <v>29010</v>
      </c>
      <c r="E19333" s="55" t="s">
        <v>29011</v>
      </c>
      <c r="F19333" s="53" t="s">
        <v>83</v>
      </c>
    </row>
    <row r="19334" spans="1:6" x14ac:dyDescent="0.2">
      <c r="A19334" s="202" t="s">
        <v>30824</v>
      </c>
      <c r="B19334" s="203">
        <v>353.86</v>
      </c>
      <c r="D19334" s="53" t="s">
        <v>29012</v>
      </c>
      <c r="E19334" s="55" t="s">
        <v>29011</v>
      </c>
      <c r="F19334" s="53" t="s">
        <v>83</v>
      </c>
    </row>
    <row r="19335" spans="1:6" x14ac:dyDescent="0.2">
      <c r="A19335" s="202" t="s">
        <v>30826</v>
      </c>
      <c r="B19335" s="203">
        <v>181.22</v>
      </c>
      <c r="D19335" s="53" t="s">
        <v>29013</v>
      </c>
      <c r="E19335" s="55" t="s">
        <v>29014</v>
      </c>
      <c r="F19335" s="53" t="s">
        <v>83</v>
      </c>
    </row>
    <row r="19336" spans="1:6" x14ac:dyDescent="0.2">
      <c r="A19336" s="202" t="s">
        <v>30828</v>
      </c>
      <c r="B19336" s="203">
        <v>152.26</v>
      </c>
      <c r="D19336" s="53" t="s">
        <v>29015</v>
      </c>
      <c r="E19336" s="55" t="s">
        <v>29014</v>
      </c>
      <c r="F19336" s="53" t="s">
        <v>83</v>
      </c>
    </row>
    <row r="19337" spans="1:6" x14ac:dyDescent="0.2">
      <c r="A19337" s="202" t="s">
        <v>30829</v>
      </c>
      <c r="B19337" s="203">
        <v>350.48</v>
      </c>
      <c r="D19337" s="53" t="s">
        <v>29016</v>
      </c>
      <c r="E19337" s="55" t="s">
        <v>29017</v>
      </c>
      <c r="F19337" s="53" t="s">
        <v>83</v>
      </c>
    </row>
    <row r="19338" spans="1:6" x14ac:dyDescent="0.2">
      <c r="A19338" s="202" t="s">
        <v>30830</v>
      </c>
      <c r="B19338" s="203">
        <v>177.84</v>
      </c>
      <c r="D19338" s="53" t="s">
        <v>29018</v>
      </c>
      <c r="E19338" s="55" t="s">
        <v>29017</v>
      </c>
      <c r="F19338" s="53" t="s">
        <v>83</v>
      </c>
    </row>
    <row r="19339" spans="1:6" x14ac:dyDescent="0.2">
      <c r="A19339" s="202" t="s">
        <v>30831</v>
      </c>
      <c r="B19339" s="203">
        <v>148.88</v>
      </c>
      <c r="D19339" s="53" t="s">
        <v>29019</v>
      </c>
      <c r="E19339" s="55" t="s">
        <v>29020</v>
      </c>
      <c r="F19339" s="53" t="s">
        <v>83</v>
      </c>
    </row>
    <row r="19340" spans="1:6" x14ac:dyDescent="0.2">
      <c r="A19340" s="202" t="s">
        <v>30832</v>
      </c>
      <c r="B19340" s="203">
        <v>2287.46</v>
      </c>
      <c r="D19340" s="53" t="s">
        <v>29021</v>
      </c>
      <c r="E19340" s="55" t="s">
        <v>29020</v>
      </c>
      <c r="F19340" s="53" t="s">
        <v>83</v>
      </c>
    </row>
    <row r="19341" spans="1:6" x14ac:dyDescent="0.2">
      <c r="A19341" s="202" t="s">
        <v>30834</v>
      </c>
      <c r="B19341" s="203">
        <v>1070.94</v>
      </c>
      <c r="D19341" s="53" t="s">
        <v>29022</v>
      </c>
      <c r="E19341" s="55" t="s">
        <v>29023</v>
      </c>
      <c r="F19341" s="53" t="s">
        <v>83</v>
      </c>
    </row>
    <row r="19342" spans="1:6" x14ac:dyDescent="0.2">
      <c r="A19342" s="202" t="s">
        <v>30835</v>
      </c>
      <c r="B19342" s="203">
        <v>820.02</v>
      </c>
      <c r="D19342" s="53" t="s">
        <v>29024</v>
      </c>
      <c r="E19342" s="55" t="s">
        <v>29023</v>
      </c>
      <c r="F19342" s="53" t="s">
        <v>83</v>
      </c>
    </row>
    <row r="19343" spans="1:6" x14ac:dyDescent="0.2">
      <c r="A19343" s="202" t="s">
        <v>30836</v>
      </c>
      <c r="B19343" s="203">
        <v>2283.66</v>
      </c>
      <c r="D19343" s="53" t="s">
        <v>29025</v>
      </c>
      <c r="E19343" s="55" t="s">
        <v>29026</v>
      </c>
      <c r="F19343" s="53" t="s">
        <v>83</v>
      </c>
    </row>
    <row r="19344" spans="1:6" x14ac:dyDescent="0.2">
      <c r="A19344" s="202" t="s">
        <v>30837</v>
      </c>
      <c r="B19344" s="203">
        <v>1067.1400000000001</v>
      </c>
      <c r="D19344" s="53" t="s">
        <v>29027</v>
      </c>
      <c r="E19344" s="55" t="s">
        <v>29026</v>
      </c>
      <c r="F19344" s="53" t="s">
        <v>83</v>
      </c>
    </row>
    <row r="19345" spans="1:6" x14ac:dyDescent="0.2">
      <c r="A19345" s="202" t="s">
        <v>30838</v>
      </c>
      <c r="B19345" s="203">
        <v>816.22</v>
      </c>
      <c r="D19345" s="53" t="s">
        <v>29028</v>
      </c>
      <c r="E19345" s="55" t="s">
        <v>29029</v>
      </c>
      <c r="F19345" s="53" t="s">
        <v>83</v>
      </c>
    </row>
    <row r="19346" spans="1:6" x14ac:dyDescent="0.2">
      <c r="A19346" s="202" t="s">
        <v>35833</v>
      </c>
      <c r="B19346" s="203">
        <v>501.18</v>
      </c>
      <c r="D19346" s="53" t="s">
        <v>29030</v>
      </c>
      <c r="E19346" s="55" t="s">
        <v>29029</v>
      </c>
      <c r="F19346" s="53" t="s">
        <v>83</v>
      </c>
    </row>
    <row r="19347" spans="1:6" x14ac:dyDescent="0.2">
      <c r="A19347" s="202" t="s">
        <v>35834</v>
      </c>
      <c r="B19347" s="203">
        <v>250.02</v>
      </c>
      <c r="D19347" s="53" t="s">
        <v>29031</v>
      </c>
      <c r="E19347" s="55" t="s">
        <v>29032</v>
      </c>
      <c r="F19347" s="53" t="s">
        <v>83</v>
      </c>
    </row>
    <row r="19348" spans="1:6" x14ac:dyDescent="0.2">
      <c r="A19348" s="202" t="s">
        <v>35835</v>
      </c>
      <c r="B19348" s="203">
        <v>204.32</v>
      </c>
      <c r="D19348" s="53" t="s">
        <v>29033</v>
      </c>
      <c r="E19348" s="55" t="s">
        <v>29032</v>
      </c>
      <c r="F19348" s="53" t="s">
        <v>83</v>
      </c>
    </row>
    <row r="19349" spans="1:6" x14ac:dyDescent="0.2">
      <c r="A19349" s="202" t="s">
        <v>35836</v>
      </c>
      <c r="B19349" s="203">
        <v>497.8</v>
      </c>
      <c r="D19349" s="53" t="s">
        <v>29034</v>
      </c>
      <c r="E19349" s="55" t="s">
        <v>29035</v>
      </c>
      <c r="F19349" s="53" t="s">
        <v>83</v>
      </c>
    </row>
    <row r="19350" spans="1:6" x14ac:dyDescent="0.2">
      <c r="A19350" s="202" t="s">
        <v>35837</v>
      </c>
      <c r="B19350" s="203">
        <v>246.64</v>
      </c>
      <c r="D19350" s="53" t="s">
        <v>29036</v>
      </c>
      <c r="E19350" s="55" t="s">
        <v>29035</v>
      </c>
      <c r="F19350" s="53" t="s">
        <v>83</v>
      </c>
    </row>
    <row r="19351" spans="1:6" x14ac:dyDescent="0.2">
      <c r="A19351" s="202" t="s">
        <v>35838</v>
      </c>
      <c r="B19351" s="203">
        <v>200.94</v>
      </c>
      <c r="D19351" s="53" t="s">
        <v>29037</v>
      </c>
      <c r="E19351" s="55" t="s">
        <v>29038</v>
      </c>
      <c r="F19351" s="53" t="s">
        <v>83</v>
      </c>
    </row>
    <row r="19352" spans="1:6" x14ac:dyDescent="0.2">
      <c r="A19352" s="202" t="s">
        <v>30839</v>
      </c>
      <c r="B19352" s="203">
        <v>8.43</v>
      </c>
      <c r="D19352" s="53" t="s">
        <v>29039</v>
      </c>
      <c r="E19352" s="55" t="s">
        <v>29038</v>
      </c>
      <c r="F19352" s="53" t="s">
        <v>83</v>
      </c>
    </row>
    <row r="19353" spans="1:6" x14ac:dyDescent="0.2">
      <c r="A19353" s="202" t="s">
        <v>30841</v>
      </c>
      <c r="B19353" s="203">
        <v>2.17</v>
      </c>
      <c r="D19353" s="53" t="s">
        <v>29040</v>
      </c>
      <c r="E19353" s="55" t="s">
        <v>29041</v>
      </c>
      <c r="F19353" s="53" t="s">
        <v>83</v>
      </c>
    </row>
    <row r="19354" spans="1:6" x14ac:dyDescent="0.2">
      <c r="A19354" s="202" t="s">
        <v>30842</v>
      </c>
      <c r="B19354" s="203">
        <v>8.43</v>
      </c>
      <c r="D19354" s="53" t="s">
        <v>29042</v>
      </c>
      <c r="E19354" s="55" t="s">
        <v>29041</v>
      </c>
      <c r="F19354" s="53" t="s">
        <v>83</v>
      </c>
    </row>
    <row r="19355" spans="1:6" x14ac:dyDescent="0.2">
      <c r="A19355" s="202" t="s">
        <v>30843</v>
      </c>
      <c r="B19355" s="203">
        <v>2.17</v>
      </c>
      <c r="D19355" s="53" t="s">
        <v>29043</v>
      </c>
      <c r="E19355" s="55" t="s">
        <v>29044</v>
      </c>
      <c r="F19355" s="53" t="s">
        <v>83</v>
      </c>
    </row>
    <row r="19356" spans="1:6" x14ac:dyDescent="0.2">
      <c r="A19356" s="202" t="s">
        <v>35839</v>
      </c>
      <c r="B19356" s="203">
        <v>1513.33</v>
      </c>
      <c r="D19356" s="53" t="s">
        <v>29045</v>
      </c>
      <c r="E19356" s="55" t="s">
        <v>29044</v>
      </c>
      <c r="F19356" s="53" t="s">
        <v>83</v>
      </c>
    </row>
    <row r="19357" spans="1:6" x14ac:dyDescent="0.2">
      <c r="A19357" s="202" t="s">
        <v>35840</v>
      </c>
      <c r="B19357" s="203">
        <v>655.9</v>
      </c>
      <c r="D19357" s="53" t="s">
        <v>29046</v>
      </c>
      <c r="E19357" s="55" t="s">
        <v>29047</v>
      </c>
      <c r="F19357" s="53" t="s">
        <v>83</v>
      </c>
    </row>
    <row r="19358" spans="1:6" x14ac:dyDescent="0.2">
      <c r="A19358" s="202" t="s">
        <v>35841</v>
      </c>
      <c r="B19358" s="203">
        <v>509.39</v>
      </c>
      <c r="D19358" s="53" t="s">
        <v>29048</v>
      </c>
      <c r="E19358" s="55" t="s">
        <v>29047</v>
      </c>
      <c r="F19358" s="53" t="s">
        <v>83</v>
      </c>
    </row>
    <row r="19359" spans="1:6" x14ac:dyDescent="0.2">
      <c r="A19359" s="202" t="s">
        <v>35842</v>
      </c>
      <c r="B19359" s="203">
        <v>1509.53</v>
      </c>
      <c r="D19359" s="53" t="s">
        <v>29049</v>
      </c>
      <c r="E19359" s="55" t="s">
        <v>29050</v>
      </c>
      <c r="F19359" s="53" t="s">
        <v>83</v>
      </c>
    </row>
    <row r="19360" spans="1:6" x14ac:dyDescent="0.2">
      <c r="A19360" s="202" t="s">
        <v>35843</v>
      </c>
      <c r="B19360" s="203">
        <v>652.1</v>
      </c>
      <c r="D19360" s="53" t="s">
        <v>29051</v>
      </c>
      <c r="E19360" s="55" t="s">
        <v>29050</v>
      </c>
      <c r="F19360" s="53" t="s">
        <v>83</v>
      </c>
    </row>
    <row r="19361" spans="1:6" x14ac:dyDescent="0.2">
      <c r="A19361" s="202" t="s">
        <v>35844</v>
      </c>
      <c r="B19361" s="203">
        <v>505.59</v>
      </c>
      <c r="D19361" s="53" t="s">
        <v>29052</v>
      </c>
      <c r="E19361" s="55" t="s">
        <v>29053</v>
      </c>
      <c r="F19361" s="53" t="s">
        <v>83</v>
      </c>
    </row>
    <row r="19362" spans="1:6" x14ac:dyDescent="0.2">
      <c r="A19362" s="202" t="s">
        <v>30844</v>
      </c>
      <c r="B19362" s="203">
        <v>4.83</v>
      </c>
      <c r="D19362" s="53" t="s">
        <v>29054</v>
      </c>
      <c r="E19362" s="55" t="s">
        <v>29053</v>
      </c>
      <c r="F19362" s="53" t="s">
        <v>83</v>
      </c>
    </row>
    <row r="19363" spans="1:6" x14ac:dyDescent="0.2">
      <c r="A19363" s="202" t="s">
        <v>30846</v>
      </c>
      <c r="B19363" s="203">
        <v>2.0099999999999998</v>
      </c>
      <c r="D19363" s="53" t="s">
        <v>29055</v>
      </c>
      <c r="E19363" s="55" t="s">
        <v>29056</v>
      </c>
      <c r="F19363" s="53" t="s">
        <v>83</v>
      </c>
    </row>
    <row r="19364" spans="1:6" x14ac:dyDescent="0.2">
      <c r="A19364" s="202" t="s">
        <v>30847</v>
      </c>
      <c r="B19364" s="203">
        <v>4.83</v>
      </c>
      <c r="D19364" s="53" t="s">
        <v>29057</v>
      </c>
      <c r="E19364" s="55" t="s">
        <v>29056</v>
      </c>
      <c r="F19364" s="53" t="s">
        <v>83</v>
      </c>
    </row>
    <row r="19365" spans="1:6" x14ac:dyDescent="0.2">
      <c r="A19365" s="202" t="s">
        <v>30848</v>
      </c>
      <c r="B19365" s="203">
        <v>2.0099999999999998</v>
      </c>
      <c r="D19365" s="53" t="s">
        <v>29058</v>
      </c>
      <c r="E19365" s="55" t="s">
        <v>29059</v>
      </c>
      <c r="F19365" s="53" t="s">
        <v>83</v>
      </c>
    </row>
    <row r="19366" spans="1:6" x14ac:dyDescent="0.2">
      <c r="A19366" s="202" t="s">
        <v>30849</v>
      </c>
      <c r="B19366" s="203">
        <v>3.33</v>
      </c>
      <c r="D19366" s="53" t="s">
        <v>29060</v>
      </c>
      <c r="E19366" s="55" t="s">
        <v>29059</v>
      </c>
      <c r="F19366" s="53" t="s">
        <v>83</v>
      </c>
    </row>
    <row r="19367" spans="1:6" x14ac:dyDescent="0.2">
      <c r="A19367" s="202" t="s">
        <v>30851</v>
      </c>
      <c r="B19367" s="203">
        <v>1.07</v>
      </c>
      <c r="D19367" s="53" t="s">
        <v>29061</v>
      </c>
      <c r="E19367" s="55" t="s">
        <v>29062</v>
      </c>
      <c r="F19367" s="53" t="s">
        <v>83</v>
      </c>
    </row>
    <row r="19368" spans="1:6" x14ac:dyDescent="0.2">
      <c r="A19368" s="202" t="s">
        <v>30852</v>
      </c>
      <c r="B19368" s="203">
        <v>3.33</v>
      </c>
      <c r="D19368" s="53" t="s">
        <v>29063</v>
      </c>
      <c r="E19368" s="55" t="s">
        <v>29062</v>
      </c>
      <c r="F19368" s="53" t="s">
        <v>83</v>
      </c>
    </row>
    <row r="19369" spans="1:6" x14ac:dyDescent="0.2">
      <c r="A19369" s="202" t="s">
        <v>30853</v>
      </c>
      <c r="B19369" s="203">
        <v>1.07</v>
      </c>
      <c r="D19369" s="53" t="s">
        <v>29064</v>
      </c>
      <c r="E19369" s="55" t="s">
        <v>29065</v>
      </c>
      <c r="F19369" s="53" t="s">
        <v>83</v>
      </c>
    </row>
    <row r="19370" spans="1:6" x14ac:dyDescent="0.2">
      <c r="A19370" s="202" t="s">
        <v>30854</v>
      </c>
      <c r="B19370" s="203">
        <v>140.91</v>
      </c>
      <c r="D19370" s="53" t="s">
        <v>29066</v>
      </c>
      <c r="E19370" s="55" t="s">
        <v>29065</v>
      </c>
      <c r="F19370" s="53" t="s">
        <v>83</v>
      </c>
    </row>
    <row r="19371" spans="1:6" x14ac:dyDescent="0.2">
      <c r="A19371" s="202" t="s">
        <v>30856</v>
      </c>
      <c r="B19371" s="203">
        <v>63.73</v>
      </c>
      <c r="D19371" s="53" t="s">
        <v>29067</v>
      </c>
      <c r="E19371" s="55" t="s">
        <v>29068</v>
      </c>
      <c r="F19371" s="53" t="s">
        <v>83</v>
      </c>
    </row>
    <row r="19372" spans="1:6" x14ac:dyDescent="0.2">
      <c r="A19372" s="202" t="s">
        <v>30857</v>
      </c>
      <c r="B19372" s="203">
        <v>140.91</v>
      </c>
      <c r="D19372" s="53" t="s">
        <v>29069</v>
      </c>
      <c r="E19372" s="55" t="s">
        <v>29068</v>
      </c>
      <c r="F19372" s="53" t="s">
        <v>83</v>
      </c>
    </row>
    <row r="19373" spans="1:6" x14ac:dyDescent="0.2">
      <c r="A19373" s="202" t="s">
        <v>30858</v>
      </c>
      <c r="B19373" s="203">
        <v>63.73</v>
      </c>
      <c r="D19373" s="53" t="s">
        <v>29070</v>
      </c>
      <c r="E19373" s="55" t="s">
        <v>29071</v>
      </c>
      <c r="F19373" s="53" t="s">
        <v>83</v>
      </c>
    </row>
    <row r="19374" spans="1:6" x14ac:dyDescent="0.2">
      <c r="A19374" s="202" t="s">
        <v>30859</v>
      </c>
      <c r="B19374" s="203">
        <v>179.87</v>
      </c>
      <c r="D19374" s="53" t="s">
        <v>29072</v>
      </c>
      <c r="E19374" s="55" t="s">
        <v>29071</v>
      </c>
      <c r="F19374" s="53" t="s">
        <v>83</v>
      </c>
    </row>
    <row r="19375" spans="1:6" x14ac:dyDescent="0.2">
      <c r="A19375" s="202" t="s">
        <v>30861</v>
      </c>
      <c r="B19375" s="203">
        <v>81.349999999999994</v>
      </c>
      <c r="D19375" s="53" t="s">
        <v>29073</v>
      </c>
      <c r="E19375" s="55" t="s">
        <v>29074</v>
      </c>
      <c r="F19375" s="53" t="s">
        <v>83</v>
      </c>
    </row>
    <row r="19376" spans="1:6" x14ac:dyDescent="0.2">
      <c r="A19376" s="202" t="s">
        <v>30863</v>
      </c>
      <c r="B19376" s="203">
        <v>179.87</v>
      </c>
      <c r="D19376" s="53" t="s">
        <v>29075</v>
      </c>
      <c r="E19376" s="55" t="s">
        <v>29074</v>
      </c>
      <c r="F19376" s="53" t="s">
        <v>83</v>
      </c>
    </row>
    <row r="19377" spans="1:6" x14ac:dyDescent="0.2">
      <c r="A19377" s="202" t="s">
        <v>30864</v>
      </c>
      <c r="B19377" s="203">
        <v>81.349999999999994</v>
      </c>
      <c r="D19377" s="53" t="s">
        <v>29076</v>
      </c>
      <c r="E19377" s="55" t="s">
        <v>29077</v>
      </c>
      <c r="F19377" s="53" t="s">
        <v>83</v>
      </c>
    </row>
    <row r="19378" spans="1:6" x14ac:dyDescent="0.2">
      <c r="A19378" s="202" t="s">
        <v>30865</v>
      </c>
      <c r="B19378" s="203">
        <v>17.350000000000001</v>
      </c>
      <c r="D19378" s="53" t="s">
        <v>29078</v>
      </c>
      <c r="E19378" s="55" t="s">
        <v>29077</v>
      </c>
      <c r="F19378" s="53" t="s">
        <v>83</v>
      </c>
    </row>
    <row r="19379" spans="1:6" x14ac:dyDescent="0.2">
      <c r="A19379" s="202" t="s">
        <v>30867</v>
      </c>
      <c r="B19379" s="203">
        <v>3.32</v>
      </c>
      <c r="D19379" s="53" t="s">
        <v>29079</v>
      </c>
      <c r="E19379" s="55" t="s">
        <v>29080</v>
      </c>
      <c r="F19379" s="53" t="s">
        <v>83</v>
      </c>
    </row>
    <row r="19380" spans="1:6" x14ac:dyDescent="0.2">
      <c r="A19380" s="202" t="s">
        <v>30868</v>
      </c>
      <c r="B19380" s="203">
        <v>1.63</v>
      </c>
      <c r="D19380" s="53" t="s">
        <v>29081</v>
      </c>
      <c r="E19380" s="55" t="s">
        <v>29080</v>
      </c>
      <c r="F19380" s="53" t="s">
        <v>83</v>
      </c>
    </row>
    <row r="19381" spans="1:6" x14ac:dyDescent="0.2">
      <c r="A19381" s="202" t="s">
        <v>30869</v>
      </c>
      <c r="B19381" s="203">
        <v>17.350000000000001</v>
      </c>
      <c r="D19381" s="53" t="s">
        <v>29082</v>
      </c>
      <c r="E19381" s="55" t="s">
        <v>29083</v>
      </c>
      <c r="F19381" s="53" t="s">
        <v>83</v>
      </c>
    </row>
    <row r="19382" spans="1:6" x14ac:dyDescent="0.2">
      <c r="A19382" s="202" t="s">
        <v>30870</v>
      </c>
      <c r="B19382" s="203">
        <v>3.32</v>
      </c>
      <c r="D19382" s="53" t="s">
        <v>29084</v>
      </c>
      <c r="E19382" s="55" t="s">
        <v>29083</v>
      </c>
      <c r="F19382" s="53" t="s">
        <v>83</v>
      </c>
    </row>
    <row r="19383" spans="1:6" x14ac:dyDescent="0.2">
      <c r="A19383" s="202" t="s">
        <v>30871</v>
      </c>
      <c r="B19383" s="203">
        <v>1.63</v>
      </c>
      <c r="D19383" s="53" t="s">
        <v>29085</v>
      </c>
      <c r="E19383" s="55" t="s">
        <v>29086</v>
      </c>
      <c r="F19383" s="53" t="s">
        <v>83</v>
      </c>
    </row>
    <row r="19384" spans="1:6" x14ac:dyDescent="0.2">
      <c r="A19384" s="202" t="s">
        <v>30872</v>
      </c>
      <c r="B19384" s="203">
        <v>5.46</v>
      </c>
      <c r="D19384" s="53" t="s">
        <v>29087</v>
      </c>
      <c r="E19384" s="55" t="s">
        <v>29086</v>
      </c>
      <c r="F19384" s="53" t="s">
        <v>83</v>
      </c>
    </row>
    <row r="19385" spans="1:6" x14ac:dyDescent="0.2">
      <c r="A19385" s="202" t="s">
        <v>30874</v>
      </c>
      <c r="B19385" s="203">
        <v>1.33</v>
      </c>
      <c r="D19385" s="53" t="s">
        <v>29088</v>
      </c>
      <c r="E19385" s="55" t="s">
        <v>29089</v>
      </c>
      <c r="F19385" s="53" t="s">
        <v>83</v>
      </c>
    </row>
    <row r="19386" spans="1:6" x14ac:dyDescent="0.2">
      <c r="A19386" s="202" t="s">
        <v>30875</v>
      </c>
      <c r="B19386" s="203">
        <v>5.46</v>
      </c>
      <c r="D19386" s="53" t="s">
        <v>29090</v>
      </c>
      <c r="E19386" s="55" t="s">
        <v>29089</v>
      </c>
      <c r="F19386" s="53" t="s">
        <v>83</v>
      </c>
    </row>
    <row r="19387" spans="1:6" x14ac:dyDescent="0.2">
      <c r="A19387" s="202" t="s">
        <v>30876</v>
      </c>
      <c r="B19387" s="203">
        <v>1.33</v>
      </c>
      <c r="D19387" s="53" t="s">
        <v>29091</v>
      </c>
      <c r="E19387" s="55" t="s">
        <v>29092</v>
      </c>
      <c r="F19387" s="53" t="s">
        <v>83</v>
      </c>
    </row>
    <row r="19388" spans="1:6" x14ac:dyDescent="0.2">
      <c r="A19388" s="202" t="s">
        <v>30877</v>
      </c>
      <c r="B19388" s="203">
        <v>4.28</v>
      </c>
      <c r="D19388" s="53" t="s">
        <v>29093</v>
      </c>
      <c r="E19388" s="55" t="s">
        <v>29092</v>
      </c>
      <c r="F19388" s="53" t="s">
        <v>83</v>
      </c>
    </row>
    <row r="19389" spans="1:6" x14ac:dyDescent="0.2">
      <c r="A19389" s="202" t="s">
        <v>30879</v>
      </c>
      <c r="B19389" s="203">
        <v>0.66</v>
      </c>
      <c r="D19389" s="53" t="s">
        <v>29094</v>
      </c>
      <c r="E19389" s="55" t="s">
        <v>29095</v>
      </c>
      <c r="F19389" s="53" t="s">
        <v>83</v>
      </c>
    </row>
    <row r="19390" spans="1:6" x14ac:dyDescent="0.2">
      <c r="A19390" s="202" t="s">
        <v>30880</v>
      </c>
      <c r="B19390" s="203">
        <v>4.28</v>
      </c>
      <c r="D19390" s="53" t="s">
        <v>29096</v>
      </c>
      <c r="E19390" s="55" t="s">
        <v>29095</v>
      </c>
      <c r="F19390" s="53" t="s">
        <v>83</v>
      </c>
    </row>
    <row r="19391" spans="1:6" x14ac:dyDescent="0.2">
      <c r="A19391" s="202" t="s">
        <v>30881</v>
      </c>
      <c r="B19391" s="203">
        <v>0.66</v>
      </c>
      <c r="D19391" s="53" t="s">
        <v>29097</v>
      </c>
      <c r="E19391" s="55" t="s">
        <v>29098</v>
      </c>
      <c r="F19391" s="53" t="s">
        <v>83</v>
      </c>
    </row>
    <row r="19392" spans="1:6" x14ac:dyDescent="0.2">
      <c r="A19392" s="202" t="s">
        <v>30882</v>
      </c>
      <c r="B19392" s="203">
        <v>11.46</v>
      </c>
      <c r="D19392" s="53" t="s">
        <v>29099</v>
      </c>
      <c r="E19392" s="55" t="s">
        <v>29098</v>
      </c>
      <c r="F19392" s="53" t="s">
        <v>83</v>
      </c>
    </row>
    <row r="19393" spans="1:6" x14ac:dyDescent="0.2">
      <c r="A19393" s="202" t="s">
        <v>30884</v>
      </c>
      <c r="B19393" s="203">
        <v>1.64</v>
      </c>
      <c r="D19393" s="53" t="s">
        <v>29100</v>
      </c>
      <c r="E19393" s="55" t="s">
        <v>29101</v>
      </c>
      <c r="F19393" s="53" t="s">
        <v>83</v>
      </c>
    </row>
    <row r="19394" spans="1:6" x14ac:dyDescent="0.2">
      <c r="A19394" s="202" t="s">
        <v>30885</v>
      </c>
      <c r="B19394" s="203">
        <v>11.46</v>
      </c>
      <c r="D19394" s="53" t="s">
        <v>29102</v>
      </c>
      <c r="E19394" s="55" t="s">
        <v>29101</v>
      </c>
      <c r="F19394" s="53" t="s">
        <v>83</v>
      </c>
    </row>
    <row r="19395" spans="1:6" x14ac:dyDescent="0.2">
      <c r="A19395" s="202" t="s">
        <v>30886</v>
      </c>
      <c r="B19395" s="203">
        <v>1.64</v>
      </c>
      <c r="D19395" s="53" t="s">
        <v>29103</v>
      </c>
      <c r="E19395" s="55" t="s">
        <v>29104</v>
      </c>
      <c r="F19395" s="53" t="s">
        <v>83</v>
      </c>
    </row>
    <row r="19396" spans="1:6" x14ac:dyDescent="0.2">
      <c r="A19396" s="202" t="s">
        <v>30887</v>
      </c>
      <c r="B19396" s="203">
        <v>12.11</v>
      </c>
      <c r="D19396" s="53" t="s">
        <v>29105</v>
      </c>
      <c r="E19396" s="55" t="s">
        <v>29104</v>
      </c>
      <c r="F19396" s="53" t="s">
        <v>83</v>
      </c>
    </row>
    <row r="19397" spans="1:6" x14ac:dyDescent="0.2">
      <c r="A19397" s="202" t="s">
        <v>30889</v>
      </c>
      <c r="B19397" s="203">
        <v>4.97</v>
      </c>
      <c r="D19397" s="53" t="s">
        <v>29106</v>
      </c>
      <c r="E19397" s="55" t="s">
        <v>29107</v>
      </c>
      <c r="F19397" s="53" t="s">
        <v>83</v>
      </c>
    </row>
    <row r="19398" spans="1:6" x14ac:dyDescent="0.2">
      <c r="A19398" s="202" t="s">
        <v>30890</v>
      </c>
      <c r="B19398" s="203">
        <v>12.11</v>
      </c>
      <c r="D19398" s="53" t="s">
        <v>29108</v>
      </c>
      <c r="E19398" s="55" t="s">
        <v>29107</v>
      </c>
      <c r="F19398" s="53" t="s">
        <v>83</v>
      </c>
    </row>
    <row r="19399" spans="1:6" x14ac:dyDescent="0.2">
      <c r="A19399" s="202" t="s">
        <v>30891</v>
      </c>
      <c r="B19399" s="203">
        <v>4.97</v>
      </c>
      <c r="D19399" s="53" t="s">
        <v>29109</v>
      </c>
      <c r="E19399" s="55" t="s">
        <v>29110</v>
      </c>
      <c r="F19399" s="53" t="s">
        <v>83</v>
      </c>
    </row>
    <row r="19400" spans="1:6" x14ac:dyDescent="0.2">
      <c r="A19400" s="202" t="s">
        <v>30892</v>
      </c>
      <c r="B19400" s="203">
        <v>28.39</v>
      </c>
      <c r="D19400" s="53" t="s">
        <v>29111</v>
      </c>
      <c r="E19400" s="55" t="s">
        <v>29110</v>
      </c>
      <c r="F19400" s="53" t="s">
        <v>83</v>
      </c>
    </row>
    <row r="19401" spans="1:6" x14ac:dyDescent="0.2">
      <c r="A19401" s="202" t="s">
        <v>30894</v>
      </c>
      <c r="B19401" s="203">
        <v>7.3</v>
      </c>
      <c r="D19401" s="53" t="s">
        <v>29112</v>
      </c>
      <c r="E19401" s="55" t="s">
        <v>29113</v>
      </c>
      <c r="F19401" s="53" t="s">
        <v>83</v>
      </c>
    </row>
    <row r="19402" spans="1:6" x14ac:dyDescent="0.2">
      <c r="A19402" s="202" t="s">
        <v>30895</v>
      </c>
      <c r="B19402" s="203">
        <v>28.39</v>
      </c>
      <c r="D19402" s="53" t="s">
        <v>29114</v>
      </c>
      <c r="E19402" s="55" t="s">
        <v>29113</v>
      </c>
      <c r="F19402" s="53" t="s">
        <v>83</v>
      </c>
    </row>
    <row r="19403" spans="1:6" x14ac:dyDescent="0.2">
      <c r="A19403" s="202" t="s">
        <v>30896</v>
      </c>
      <c r="B19403" s="203">
        <v>7.3</v>
      </c>
      <c r="D19403" s="53" t="s">
        <v>29115</v>
      </c>
      <c r="E19403" s="55" t="s">
        <v>29116</v>
      </c>
      <c r="F19403" s="53" t="s">
        <v>83</v>
      </c>
    </row>
    <row r="19404" spans="1:6" x14ac:dyDescent="0.2">
      <c r="A19404" s="202" t="s">
        <v>30897</v>
      </c>
      <c r="B19404" s="203">
        <v>18.64</v>
      </c>
      <c r="D19404" s="53" t="s">
        <v>29117</v>
      </c>
      <c r="E19404" s="55" t="s">
        <v>29116</v>
      </c>
      <c r="F19404" s="53" t="s">
        <v>83</v>
      </c>
    </row>
    <row r="19405" spans="1:6" x14ac:dyDescent="0.2">
      <c r="A19405" s="202" t="s">
        <v>30899</v>
      </c>
      <c r="B19405" s="203">
        <v>7.65</v>
      </c>
      <c r="D19405" s="53" t="s">
        <v>29118</v>
      </c>
      <c r="E19405" s="55" t="s">
        <v>29119</v>
      </c>
      <c r="F19405" s="53" t="s">
        <v>83</v>
      </c>
    </row>
    <row r="19406" spans="1:6" x14ac:dyDescent="0.2">
      <c r="A19406" s="202" t="s">
        <v>30900</v>
      </c>
      <c r="B19406" s="203">
        <v>18.64</v>
      </c>
      <c r="D19406" s="53" t="s">
        <v>29120</v>
      </c>
      <c r="E19406" s="55" t="s">
        <v>29119</v>
      </c>
      <c r="F19406" s="53" t="s">
        <v>83</v>
      </c>
    </row>
    <row r="19407" spans="1:6" x14ac:dyDescent="0.2">
      <c r="A19407" s="202" t="s">
        <v>30901</v>
      </c>
      <c r="B19407" s="203">
        <v>7.65</v>
      </c>
      <c r="D19407" s="53" t="s">
        <v>29121</v>
      </c>
      <c r="E19407" s="55" t="s">
        <v>29122</v>
      </c>
      <c r="F19407" s="53" t="s">
        <v>83</v>
      </c>
    </row>
    <row r="19408" spans="1:6" x14ac:dyDescent="0.2">
      <c r="A19408" s="202" t="s">
        <v>30902</v>
      </c>
      <c r="B19408" s="203">
        <v>449.81</v>
      </c>
      <c r="D19408" s="53" t="s">
        <v>29123</v>
      </c>
      <c r="E19408" s="55" t="s">
        <v>29122</v>
      </c>
      <c r="F19408" s="53" t="s">
        <v>83</v>
      </c>
    </row>
    <row r="19409" spans="1:6" x14ac:dyDescent="0.2">
      <c r="A19409" s="202" t="s">
        <v>30904</v>
      </c>
      <c r="B19409" s="203">
        <v>345.54</v>
      </c>
      <c r="D19409" s="53" t="s">
        <v>29124</v>
      </c>
      <c r="E19409" s="55" t="s">
        <v>29125</v>
      </c>
      <c r="F19409" s="53" t="s">
        <v>83</v>
      </c>
    </row>
    <row r="19410" spans="1:6" x14ac:dyDescent="0.2">
      <c r="A19410" s="202" t="s">
        <v>30905</v>
      </c>
      <c r="B19410" s="203">
        <v>308.01</v>
      </c>
      <c r="D19410" s="53" t="s">
        <v>29126</v>
      </c>
      <c r="E19410" s="55" t="s">
        <v>29125</v>
      </c>
      <c r="F19410" s="53" t="s">
        <v>83</v>
      </c>
    </row>
    <row r="19411" spans="1:6" x14ac:dyDescent="0.2">
      <c r="A19411" s="202" t="s">
        <v>30906</v>
      </c>
      <c r="B19411" s="203">
        <v>422.13</v>
      </c>
      <c r="D19411" s="53" t="s">
        <v>29127</v>
      </c>
      <c r="E19411" s="55" t="s">
        <v>29128</v>
      </c>
      <c r="F19411" s="53" t="s">
        <v>83</v>
      </c>
    </row>
    <row r="19412" spans="1:6" x14ac:dyDescent="0.2">
      <c r="A19412" s="202" t="s">
        <v>30907</v>
      </c>
      <c r="B19412" s="203">
        <v>317.86</v>
      </c>
      <c r="D19412" s="53" t="s">
        <v>29129</v>
      </c>
      <c r="E19412" s="55" t="s">
        <v>29128</v>
      </c>
      <c r="F19412" s="53" t="s">
        <v>83</v>
      </c>
    </row>
    <row r="19413" spans="1:6" x14ac:dyDescent="0.2">
      <c r="A19413" s="202" t="s">
        <v>30908</v>
      </c>
      <c r="B19413" s="203">
        <v>280.33</v>
      </c>
      <c r="D19413" s="53" t="s">
        <v>29130</v>
      </c>
      <c r="E19413" s="55" t="s">
        <v>29131</v>
      </c>
      <c r="F19413" s="53" t="s">
        <v>83</v>
      </c>
    </row>
    <row r="19414" spans="1:6" x14ac:dyDescent="0.2">
      <c r="A19414" s="202" t="s">
        <v>30909</v>
      </c>
      <c r="B19414" s="203">
        <v>482.2</v>
      </c>
      <c r="D19414" s="53" t="s">
        <v>29132</v>
      </c>
      <c r="E19414" s="55" t="s">
        <v>29131</v>
      </c>
      <c r="F19414" s="53" t="s">
        <v>83</v>
      </c>
    </row>
    <row r="19415" spans="1:6" x14ac:dyDescent="0.2">
      <c r="A19415" s="202" t="s">
        <v>30911</v>
      </c>
      <c r="B19415" s="203">
        <v>376.67</v>
      </c>
      <c r="D19415" s="53" t="s">
        <v>29133</v>
      </c>
      <c r="E19415" s="55" t="s">
        <v>29134</v>
      </c>
      <c r="F19415" s="53" t="s">
        <v>83</v>
      </c>
    </row>
    <row r="19416" spans="1:6" x14ac:dyDescent="0.2">
      <c r="A19416" s="202" t="s">
        <v>30913</v>
      </c>
      <c r="B19416" s="203">
        <v>338.83</v>
      </c>
      <c r="D19416" s="53" t="s">
        <v>29135</v>
      </c>
      <c r="E19416" s="55" t="s">
        <v>29134</v>
      </c>
      <c r="F19416" s="53" t="s">
        <v>83</v>
      </c>
    </row>
    <row r="19417" spans="1:6" x14ac:dyDescent="0.2">
      <c r="A19417" s="202" t="s">
        <v>30914</v>
      </c>
      <c r="B19417" s="203">
        <v>450.72</v>
      </c>
      <c r="D19417" s="53" t="s">
        <v>29136</v>
      </c>
      <c r="E19417" s="55" t="s">
        <v>29137</v>
      </c>
      <c r="F19417" s="53" t="s">
        <v>83</v>
      </c>
    </row>
    <row r="19418" spans="1:6" x14ac:dyDescent="0.2">
      <c r="A19418" s="202" t="s">
        <v>30915</v>
      </c>
      <c r="B19418" s="203">
        <v>345.19</v>
      </c>
      <c r="D19418" s="53" t="s">
        <v>29138</v>
      </c>
      <c r="E19418" s="55" t="s">
        <v>29137</v>
      </c>
      <c r="F19418" s="53" t="s">
        <v>83</v>
      </c>
    </row>
    <row r="19419" spans="1:6" x14ac:dyDescent="0.2">
      <c r="A19419" s="202" t="s">
        <v>30916</v>
      </c>
      <c r="B19419" s="203">
        <v>307.35000000000002</v>
      </c>
      <c r="D19419" s="53" t="s">
        <v>29139</v>
      </c>
      <c r="E19419" s="55" t="s">
        <v>29140</v>
      </c>
      <c r="F19419" s="53" t="s">
        <v>83</v>
      </c>
    </row>
    <row r="19420" spans="1:6" x14ac:dyDescent="0.2">
      <c r="A19420" s="202" t="s">
        <v>30917</v>
      </c>
      <c r="B19420" s="203">
        <v>546.47</v>
      </c>
      <c r="D19420" s="53" t="s">
        <v>29141</v>
      </c>
      <c r="E19420" s="55" t="s">
        <v>29140</v>
      </c>
      <c r="F19420" s="53" t="s">
        <v>83</v>
      </c>
    </row>
    <row r="19421" spans="1:6" x14ac:dyDescent="0.2">
      <c r="A19421" s="202" t="s">
        <v>30919</v>
      </c>
      <c r="B19421" s="203">
        <v>434.1</v>
      </c>
      <c r="D19421" s="53" t="s">
        <v>29142</v>
      </c>
      <c r="E19421" s="55" t="s">
        <v>29143</v>
      </c>
      <c r="F19421" s="53" t="s">
        <v>83</v>
      </c>
    </row>
    <row r="19422" spans="1:6" x14ac:dyDescent="0.2">
      <c r="A19422" s="202" t="s">
        <v>30921</v>
      </c>
      <c r="B19422" s="203">
        <v>395.38</v>
      </c>
      <c r="D19422" s="53" t="s">
        <v>29144</v>
      </c>
      <c r="E19422" s="55" t="s">
        <v>29143</v>
      </c>
      <c r="F19422" s="53" t="s">
        <v>83</v>
      </c>
    </row>
    <row r="19423" spans="1:6" x14ac:dyDescent="0.2">
      <c r="A19423" s="202" t="s">
        <v>30922</v>
      </c>
      <c r="B19423" s="203">
        <v>507.67</v>
      </c>
      <c r="D19423" s="53" t="s">
        <v>29145</v>
      </c>
      <c r="E19423" s="55" t="s">
        <v>29146</v>
      </c>
      <c r="F19423" s="53" t="s">
        <v>83</v>
      </c>
    </row>
    <row r="19424" spans="1:6" x14ac:dyDescent="0.2">
      <c r="A19424" s="202" t="s">
        <v>30923</v>
      </c>
      <c r="B19424" s="203">
        <v>395.3</v>
      </c>
      <c r="D19424" s="53" t="s">
        <v>29147</v>
      </c>
      <c r="E19424" s="55" t="s">
        <v>29146</v>
      </c>
      <c r="F19424" s="53" t="s">
        <v>83</v>
      </c>
    </row>
    <row r="19425" spans="1:6" x14ac:dyDescent="0.2">
      <c r="A19425" s="202" t="s">
        <v>30924</v>
      </c>
      <c r="B19425" s="203">
        <v>356.58</v>
      </c>
      <c r="D19425" s="53" t="s">
        <v>29148</v>
      </c>
      <c r="E19425" s="55" t="s">
        <v>29149</v>
      </c>
      <c r="F19425" s="53" t="s">
        <v>83</v>
      </c>
    </row>
    <row r="19426" spans="1:6" x14ac:dyDescent="0.2">
      <c r="A19426" s="202" t="s">
        <v>30925</v>
      </c>
      <c r="B19426" s="203">
        <v>593.9</v>
      </c>
      <c r="D19426" s="53" t="s">
        <v>29150</v>
      </c>
      <c r="E19426" s="55" t="s">
        <v>29149</v>
      </c>
      <c r="F19426" s="53" t="s">
        <v>83</v>
      </c>
    </row>
    <row r="19427" spans="1:6" x14ac:dyDescent="0.2">
      <c r="A19427" s="202" t="s">
        <v>30927</v>
      </c>
      <c r="B19427" s="203">
        <v>469.6</v>
      </c>
      <c r="D19427" s="53" t="s">
        <v>29151</v>
      </c>
      <c r="E19427" s="55" t="s">
        <v>29152</v>
      </c>
      <c r="F19427" s="53" t="s">
        <v>83</v>
      </c>
    </row>
    <row r="19428" spans="1:6" x14ac:dyDescent="0.2">
      <c r="A19428" s="202" t="s">
        <v>30928</v>
      </c>
      <c r="B19428" s="203">
        <v>427.89</v>
      </c>
      <c r="D19428" s="53" t="s">
        <v>29153</v>
      </c>
      <c r="E19428" s="55" t="s">
        <v>29152</v>
      </c>
      <c r="F19428" s="53" t="s">
        <v>83</v>
      </c>
    </row>
    <row r="19429" spans="1:6" x14ac:dyDescent="0.2">
      <c r="A19429" s="202" t="s">
        <v>30930</v>
      </c>
      <c r="B19429" s="203">
        <v>553.74</v>
      </c>
      <c r="D19429" s="53" t="s">
        <v>29154</v>
      </c>
      <c r="E19429" s="55" t="s">
        <v>29155</v>
      </c>
      <c r="F19429" s="53" t="s">
        <v>83</v>
      </c>
    </row>
    <row r="19430" spans="1:6" x14ac:dyDescent="0.2">
      <c r="A19430" s="202" t="s">
        <v>30931</v>
      </c>
      <c r="B19430" s="203">
        <v>429.44</v>
      </c>
      <c r="D19430" s="53" t="s">
        <v>29156</v>
      </c>
      <c r="E19430" s="55" t="s">
        <v>29155</v>
      </c>
      <c r="F19430" s="53" t="s">
        <v>83</v>
      </c>
    </row>
    <row r="19431" spans="1:6" x14ac:dyDescent="0.2">
      <c r="A19431" s="202" t="s">
        <v>30932</v>
      </c>
      <c r="B19431" s="203">
        <v>387.73</v>
      </c>
      <c r="D19431" s="53" t="s">
        <v>29157</v>
      </c>
      <c r="E19431" s="55" t="s">
        <v>29158</v>
      </c>
      <c r="F19431" s="53" t="s">
        <v>83</v>
      </c>
    </row>
    <row r="19432" spans="1:6" x14ac:dyDescent="0.2">
      <c r="A19432" s="202" t="s">
        <v>30933</v>
      </c>
      <c r="B19432" s="203">
        <v>1.56</v>
      </c>
      <c r="D19432" s="53" t="s">
        <v>29159</v>
      </c>
      <c r="E19432" s="55" t="s">
        <v>29158</v>
      </c>
      <c r="F19432" s="53" t="s">
        <v>83</v>
      </c>
    </row>
    <row r="19433" spans="1:6" x14ac:dyDescent="0.2">
      <c r="A19433" s="202" t="s">
        <v>30935</v>
      </c>
      <c r="B19433" s="203">
        <v>0.43</v>
      </c>
      <c r="D19433" s="53" t="s">
        <v>29160</v>
      </c>
      <c r="E19433" s="55" t="s">
        <v>29161</v>
      </c>
      <c r="F19433" s="53" t="s">
        <v>83</v>
      </c>
    </row>
    <row r="19434" spans="1:6" x14ac:dyDescent="0.2">
      <c r="A19434" s="202" t="s">
        <v>30936</v>
      </c>
      <c r="B19434" s="203">
        <v>1.56</v>
      </c>
      <c r="D19434" s="53" t="s">
        <v>29162</v>
      </c>
      <c r="E19434" s="55" t="s">
        <v>29161</v>
      </c>
      <c r="F19434" s="53" t="s">
        <v>83</v>
      </c>
    </row>
    <row r="19435" spans="1:6" x14ac:dyDescent="0.2">
      <c r="A19435" s="202" t="s">
        <v>30937</v>
      </c>
      <c r="B19435" s="203">
        <v>0.43</v>
      </c>
      <c r="D19435" s="53" t="s">
        <v>29163</v>
      </c>
      <c r="E19435" s="55" t="s">
        <v>29164</v>
      </c>
      <c r="F19435" s="53" t="s">
        <v>83</v>
      </c>
    </row>
    <row r="19436" spans="1:6" x14ac:dyDescent="0.2">
      <c r="A19436" s="202" t="s">
        <v>30938</v>
      </c>
      <c r="B19436" s="203">
        <v>4.01</v>
      </c>
      <c r="D19436" s="53" t="s">
        <v>29165</v>
      </c>
      <c r="E19436" s="55" t="s">
        <v>29164</v>
      </c>
      <c r="F19436" s="53" t="s">
        <v>83</v>
      </c>
    </row>
    <row r="19437" spans="1:6" x14ac:dyDescent="0.2">
      <c r="A19437" s="202" t="s">
        <v>30940</v>
      </c>
      <c r="B19437" s="203">
        <v>0.48</v>
      </c>
      <c r="D19437" s="53" t="s">
        <v>29166</v>
      </c>
      <c r="E19437" s="55" t="s">
        <v>29167</v>
      </c>
      <c r="F19437" s="53" t="s">
        <v>83</v>
      </c>
    </row>
    <row r="19438" spans="1:6" x14ac:dyDescent="0.2">
      <c r="A19438" s="202" t="s">
        <v>30941</v>
      </c>
      <c r="B19438" s="203">
        <v>4.01</v>
      </c>
      <c r="D19438" s="53" t="s">
        <v>29168</v>
      </c>
      <c r="E19438" s="55" t="s">
        <v>29167</v>
      </c>
      <c r="F19438" s="53" t="s">
        <v>83</v>
      </c>
    </row>
    <row r="19439" spans="1:6" x14ac:dyDescent="0.2">
      <c r="A19439" s="202" t="s">
        <v>30942</v>
      </c>
      <c r="B19439" s="203">
        <v>0.48</v>
      </c>
      <c r="D19439" s="53" t="s">
        <v>29169</v>
      </c>
      <c r="E19439" s="55" t="s">
        <v>29170</v>
      </c>
      <c r="F19439" s="53" t="s">
        <v>83</v>
      </c>
    </row>
    <row r="19440" spans="1:6" x14ac:dyDescent="0.2">
      <c r="A19440" s="202" t="s">
        <v>30943</v>
      </c>
      <c r="B19440" s="203">
        <v>9.6199999999999992</v>
      </c>
      <c r="D19440" s="53" t="s">
        <v>29171</v>
      </c>
      <c r="E19440" s="55" t="s">
        <v>29170</v>
      </c>
      <c r="F19440" s="53" t="s">
        <v>83</v>
      </c>
    </row>
    <row r="19441" spans="1:6" x14ac:dyDescent="0.2">
      <c r="A19441" s="202" t="s">
        <v>30945</v>
      </c>
      <c r="B19441" s="203">
        <v>0.96</v>
      </c>
      <c r="D19441" s="53" t="s">
        <v>29172</v>
      </c>
      <c r="E19441" s="55" t="s">
        <v>29173</v>
      </c>
      <c r="F19441" s="53" t="s">
        <v>83</v>
      </c>
    </row>
    <row r="19442" spans="1:6" x14ac:dyDescent="0.2">
      <c r="A19442" s="202" t="s">
        <v>30946</v>
      </c>
      <c r="B19442" s="203">
        <v>9.6199999999999992</v>
      </c>
      <c r="D19442" s="53" t="s">
        <v>29174</v>
      </c>
      <c r="E19442" s="55" t="s">
        <v>29173</v>
      </c>
      <c r="F19442" s="53" t="s">
        <v>83</v>
      </c>
    </row>
    <row r="19443" spans="1:6" x14ac:dyDescent="0.2">
      <c r="A19443" s="202" t="s">
        <v>30947</v>
      </c>
      <c r="B19443" s="203">
        <v>0.96</v>
      </c>
      <c r="D19443" s="53" t="s">
        <v>29175</v>
      </c>
      <c r="E19443" s="55" t="s">
        <v>29176</v>
      </c>
      <c r="F19443" s="53" t="s">
        <v>83</v>
      </c>
    </row>
    <row r="19444" spans="1:6" x14ac:dyDescent="0.2">
      <c r="A19444" s="202" t="s">
        <v>30948</v>
      </c>
      <c r="B19444" s="203">
        <v>41.66</v>
      </c>
      <c r="D19444" s="53" t="s">
        <v>29177</v>
      </c>
      <c r="E19444" s="55" t="s">
        <v>29176</v>
      </c>
      <c r="F19444" s="53" t="s">
        <v>83</v>
      </c>
    </row>
    <row r="19445" spans="1:6" x14ac:dyDescent="0.2">
      <c r="A19445" s="202" t="s">
        <v>30950</v>
      </c>
      <c r="B19445" s="203">
        <v>16.87</v>
      </c>
      <c r="D19445" s="53" t="s">
        <v>29178</v>
      </c>
      <c r="E19445" s="55" t="s">
        <v>29179</v>
      </c>
      <c r="F19445" s="53" t="s">
        <v>83</v>
      </c>
    </row>
    <row r="19446" spans="1:6" x14ac:dyDescent="0.2">
      <c r="A19446" s="202" t="s">
        <v>30951</v>
      </c>
      <c r="B19446" s="203">
        <v>10.41</v>
      </c>
      <c r="D19446" s="53" t="s">
        <v>29180</v>
      </c>
      <c r="E19446" s="55" t="s">
        <v>29179</v>
      </c>
      <c r="F19446" s="53" t="s">
        <v>83</v>
      </c>
    </row>
    <row r="19447" spans="1:6" x14ac:dyDescent="0.2">
      <c r="A19447" s="202" t="s">
        <v>30952</v>
      </c>
      <c r="B19447" s="203">
        <v>41.66</v>
      </c>
      <c r="D19447" s="53" t="s">
        <v>29181</v>
      </c>
      <c r="E19447" s="55" t="s">
        <v>29182</v>
      </c>
      <c r="F19447" s="53" t="s">
        <v>83</v>
      </c>
    </row>
    <row r="19448" spans="1:6" x14ac:dyDescent="0.2">
      <c r="A19448" s="202" t="s">
        <v>30953</v>
      </c>
      <c r="B19448" s="203">
        <v>16.87</v>
      </c>
      <c r="D19448" s="53" t="s">
        <v>29183</v>
      </c>
      <c r="E19448" s="55" t="s">
        <v>29182</v>
      </c>
      <c r="F19448" s="53" t="s">
        <v>83</v>
      </c>
    </row>
    <row r="19449" spans="1:6" x14ac:dyDescent="0.2">
      <c r="A19449" s="202" t="s">
        <v>30954</v>
      </c>
      <c r="B19449" s="203">
        <v>10.41</v>
      </c>
      <c r="D19449" s="53" t="s">
        <v>29184</v>
      </c>
      <c r="E19449" s="55" t="s">
        <v>29185</v>
      </c>
      <c r="F19449" s="53" t="s">
        <v>83</v>
      </c>
    </row>
    <row r="19450" spans="1:6" x14ac:dyDescent="0.2">
      <c r="A19450" s="202" t="s">
        <v>30955</v>
      </c>
      <c r="B19450" s="203">
        <v>79.77</v>
      </c>
      <c r="D19450" s="53" t="s">
        <v>29186</v>
      </c>
      <c r="E19450" s="55" t="s">
        <v>29185</v>
      </c>
      <c r="F19450" s="53" t="s">
        <v>83</v>
      </c>
    </row>
    <row r="19451" spans="1:6" x14ac:dyDescent="0.2">
      <c r="A19451" s="202" t="s">
        <v>30957</v>
      </c>
      <c r="B19451" s="203">
        <v>52.92</v>
      </c>
      <c r="D19451" s="53" t="s">
        <v>29187</v>
      </c>
      <c r="E19451" s="55" t="s">
        <v>29188</v>
      </c>
      <c r="F19451" s="53" t="s">
        <v>83</v>
      </c>
    </row>
    <row r="19452" spans="1:6" x14ac:dyDescent="0.2">
      <c r="A19452" s="202" t="s">
        <v>30958</v>
      </c>
      <c r="B19452" s="203">
        <v>79.77</v>
      </c>
      <c r="D19452" s="53" t="s">
        <v>29189</v>
      </c>
      <c r="E19452" s="55" t="s">
        <v>29188</v>
      </c>
      <c r="F19452" s="53" t="s">
        <v>83</v>
      </c>
    </row>
    <row r="19453" spans="1:6" x14ac:dyDescent="0.2">
      <c r="A19453" s="202" t="s">
        <v>30959</v>
      </c>
      <c r="B19453" s="203">
        <v>52.92</v>
      </c>
      <c r="D19453" s="53" t="s">
        <v>29190</v>
      </c>
      <c r="E19453" s="55" t="s">
        <v>29191</v>
      </c>
      <c r="F19453" s="53" t="s">
        <v>83</v>
      </c>
    </row>
    <row r="19454" spans="1:6" x14ac:dyDescent="0.2">
      <c r="A19454" s="202" t="s">
        <v>35845</v>
      </c>
      <c r="B19454" s="203">
        <v>291.58999999999997</v>
      </c>
      <c r="D19454" s="53" t="s">
        <v>29192</v>
      </c>
      <c r="E19454" s="55" t="s">
        <v>29191</v>
      </c>
      <c r="F19454" s="53" t="s">
        <v>83</v>
      </c>
    </row>
    <row r="19455" spans="1:6" x14ac:dyDescent="0.2">
      <c r="A19455" s="202" t="s">
        <v>35846</v>
      </c>
      <c r="B19455" s="203">
        <v>135.07</v>
      </c>
      <c r="D19455" s="53" t="s">
        <v>29193</v>
      </c>
      <c r="E19455" s="55" t="s">
        <v>29194</v>
      </c>
      <c r="F19455" s="53" t="s">
        <v>83</v>
      </c>
    </row>
    <row r="19456" spans="1:6" x14ac:dyDescent="0.2">
      <c r="A19456" s="202" t="s">
        <v>35847</v>
      </c>
      <c r="B19456" s="203">
        <v>108.16</v>
      </c>
      <c r="D19456" s="53" t="s">
        <v>29195</v>
      </c>
      <c r="E19456" s="55" t="s">
        <v>29194</v>
      </c>
      <c r="F19456" s="53" t="s">
        <v>83</v>
      </c>
    </row>
    <row r="19457" spans="1:6" x14ac:dyDescent="0.2">
      <c r="A19457" s="202" t="s">
        <v>35848</v>
      </c>
      <c r="B19457" s="203">
        <v>287.79000000000002</v>
      </c>
      <c r="D19457" s="53" t="s">
        <v>29196</v>
      </c>
      <c r="E19457" s="55" t="s">
        <v>29197</v>
      </c>
      <c r="F19457" s="53" t="s">
        <v>83</v>
      </c>
    </row>
    <row r="19458" spans="1:6" x14ac:dyDescent="0.2">
      <c r="A19458" s="202" t="s">
        <v>35849</v>
      </c>
      <c r="B19458" s="203">
        <v>131.27000000000001</v>
      </c>
      <c r="D19458" s="53" t="s">
        <v>29198</v>
      </c>
      <c r="E19458" s="55" t="s">
        <v>29197</v>
      </c>
      <c r="F19458" s="53" t="s">
        <v>83</v>
      </c>
    </row>
    <row r="19459" spans="1:6" x14ac:dyDescent="0.2">
      <c r="A19459" s="202" t="s">
        <v>35850</v>
      </c>
      <c r="B19459" s="203">
        <v>104.36</v>
      </c>
      <c r="D19459" s="53" t="s">
        <v>29199</v>
      </c>
      <c r="E19459" s="55" t="s">
        <v>29200</v>
      </c>
      <c r="F19459" s="53" t="s">
        <v>83</v>
      </c>
    </row>
    <row r="19460" spans="1:6" x14ac:dyDescent="0.2">
      <c r="A19460" s="202" t="s">
        <v>35851</v>
      </c>
      <c r="B19460" s="203">
        <v>458.72</v>
      </c>
      <c r="D19460" s="53" t="s">
        <v>29201</v>
      </c>
      <c r="E19460" s="55" t="s">
        <v>29200</v>
      </c>
      <c r="F19460" s="53" t="s">
        <v>83</v>
      </c>
    </row>
    <row r="19461" spans="1:6" x14ac:dyDescent="0.2">
      <c r="A19461" s="202" t="s">
        <v>35852</v>
      </c>
      <c r="B19461" s="203">
        <v>253.17</v>
      </c>
      <c r="D19461" s="53" t="s">
        <v>29202</v>
      </c>
      <c r="E19461" s="55" t="s">
        <v>29203</v>
      </c>
      <c r="F19461" s="53" t="s">
        <v>83</v>
      </c>
    </row>
    <row r="19462" spans="1:6" x14ac:dyDescent="0.2">
      <c r="A19462" s="202" t="s">
        <v>35853</v>
      </c>
      <c r="B19462" s="203">
        <v>217.4</v>
      </c>
      <c r="D19462" s="53" t="s">
        <v>29204</v>
      </c>
      <c r="E19462" s="55" t="s">
        <v>29203</v>
      </c>
      <c r="F19462" s="53" t="s">
        <v>83</v>
      </c>
    </row>
    <row r="19463" spans="1:6" x14ac:dyDescent="0.2">
      <c r="A19463" s="202" t="s">
        <v>35854</v>
      </c>
      <c r="B19463" s="203">
        <v>454.92</v>
      </c>
      <c r="D19463" s="53" t="s">
        <v>29205</v>
      </c>
      <c r="E19463" s="55" t="s">
        <v>29206</v>
      </c>
      <c r="F19463" s="53" t="s">
        <v>83</v>
      </c>
    </row>
    <row r="19464" spans="1:6" x14ac:dyDescent="0.2">
      <c r="A19464" s="202" t="s">
        <v>35855</v>
      </c>
      <c r="B19464" s="203">
        <v>249.37</v>
      </c>
      <c r="D19464" s="53" t="s">
        <v>29207</v>
      </c>
      <c r="E19464" s="55" t="s">
        <v>29206</v>
      </c>
      <c r="F19464" s="53" t="s">
        <v>83</v>
      </c>
    </row>
    <row r="19465" spans="1:6" x14ac:dyDescent="0.2">
      <c r="A19465" s="202" t="s">
        <v>35856</v>
      </c>
      <c r="B19465" s="203">
        <v>213.6</v>
      </c>
      <c r="D19465" s="53" t="s">
        <v>29208</v>
      </c>
      <c r="E19465" s="55" t="s">
        <v>29209</v>
      </c>
      <c r="F19465" s="53" t="s">
        <v>83</v>
      </c>
    </row>
    <row r="19466" spans="1:6" x14ac:dyDescent="0.2">
      <c r="A19466" s="202" t="s">
        <v>30995</v>
      </c>
      <c r="B19466" s="203">
        <v>4.4000000000000004</v>
      </c>
      <c r="D19466" s="53" t="s">
        <v>29210</v>
      </c>
      <c r="E19466" s="55" t="s">
        <v>29209</v>
      </c>
      <c r="F19466" s="53" t="s">
        <v>83</v>
      </c>
    </row>
    <row r="19467" spans="1:6" x14ac:dyDescent="0.2">
      <c r="A19467" s="202" t="s">
        <v>30997</v>
      </c>
      <c r="B19467" s="203">
        <v>0.59</v>
      </c>
      <c r="D19467" s="53" t="s">
        <v>29211</v>
      </c>
      <c r="E19467" s="55" t="s">
        <v>29212</v>
      </c>
      <c r="F19467" s="53" t="s">
        <v>83</v>
      </c>
    </row>
    <row r="19468" spans="1:6" x14ac:dyDescent="0.2">
      <c r="A19468" s="202" t="s">
        <v>30998</v>
      </c>
      <c r="B19468" s="203">
        <v>4.4000000000000004</v>
      </c>
      <c r="D19468" s="53" t="s">
        <v>29213</v>
      </c>
      <c r="E19468" s="55" t="s">
        <v>29212</v>
      </c>
      <c r="F19468" s="53" t="s">
        <v>83</v>
      </c>
    </row>
    <row r="19469" spans="1:6" x14ac:dyDescent="0.2">
      <c r="A19469" s="202" t="s">
        <v>30999</v>
      </c>
      <c r="B19469" s="203">
        <v>0.59</v>
      </c>
      <c r="D19469" s="53" t="s">
        <v>29214</v>
      </c>
      <c r="E19469" s="55" t="s">
        <v>29215</v>
      </c>
      <c r="F19469" s="53" t="s">
        <v>83</v>
      </c>
    </row>
    <row r="19470" spans="1:6" x14ac:dyDescent="0.2">
      <c r="A19470" s="202" t="s">
        <v>31000</v>
      </c>
      <c r="B19470" s="203">
        <v>12.69</v>
      </c>
      <c r="D19470" s="53" t="s">
        <v>29216</v>
      </c>
      <c r="E19470" s="55" t="s">
        <v>29215</v>
      </c>
      <c r="F19470" s="53" t="s">
        <v>83</v>
      </c>
    </row>
    <row r="19471" spans="1:6" x14ac:dyDescent="0.2">
      <c r="A19471" s="202" t="s">
        <v>31002</v>
      </c>
      <c r="B19471" s="203">
        <v>0.96</v>
      </c>
      <c r="D19471" s="53" t="s">
        <v>29217</v>
      </c>
      <c r="E19471" s="55" t="s">
        <v>29218</v>
      </c>
      <c r="F19471" s="53" t="s">
        <v>83</v>
      </c>
    </row>
    <row r="19472" spans="1:6" x14ac:dyDescent="0.2">
      <c r="A19472" s="202" t="s">
        <v>31004</v>
      </c>
      <c r="B19472" s="203">
        <v>12.69</v>
      </c>
      <c r="D19472" s="53" t="s">
        <v>29219</v>
      </c>
      <c r="E19472" s="55" t="s">
        <v>29218</v>
      </c>
      <c r="F19472" s="53" t="s">
        <v>83</v>
      </c>
    </row>
    <row r="19473" spans="1:6" x14ac:dyDescent="0.2">
      <c r="A19473" s="202" t="s">
        <v>31005</v>
      </c>
      <c r="B19473" s="203">
        <v>0.96</v>
      </c>
      <c r="D19473" s="53" t="s">
        <v>29220</v>
      </c>
      <c r="E19473" s="55" t="s">
        <v>29221</v>
      </c>
      <c r="F19473" s="53" t="s">
        <v>83</v>
      </c>
    </row>
    <row r="19474" spans="1:6" x14ac:dyDescent="0.2">
      <c r="A19474" s="202" t="s">
        <v>31006</v>
      </c>
      <c r="B19474" s="203">
        <v>18.79</v>
      </c>
      <c r="D19474" s="53" t="s">
        <v>29222</v>
      </c>
      <c r="E19474" s="55" t="s">
        <v>29221</v>
      </c>
      <c r="F19474" s="53" t="s">
        <v>83</v>
      </c>
    </row>
    <row r="19475" spans="1:6" x14ac:dyDescent="0.2">
      <c r="A19475" s="202" t="s">
        <v>31008</v>
      </c>
      <c r="B19475" s="203">
        <v>1.26</v>
      </c>
      <c r="D19475" s="53" t="s">
        <v>29223</v>
      </c>
      <c r="E19475" s="55" t="s">
        <v>29224</v>
      </c>
      <c r="F19475" s="53" t="s">
        <v>83</v>
      </c>
    </row>
    <row r="19476" spans="1:6" x14ac:dyDescent="0.2">
      <c r="A19476" s="202" t="s">
        <v>31010</v>
      </c>
      <c r="B19476" s="203">
        <v>18.79</v>
      </c>
      <c r="D19476" s="53" t="s">
        <v>29225</v>
      </c>
      <c r="E19476" s="55" t="s">
        <v>29224</v>
      </c>
      <c r="F19476" s="53" t="s">
        <v>83</v>
      </c>
    </row>
    <row r="19477" spans="1:6" x14ac:dyDescent="0.2">
      <c r="A19477" s="202" t="s">
        <v>31011</v>
      </c>
      <c r="B19477" s="203">
        <v>1.26</v>
      </c>
      <c r="D19477" s="53" t="s">
        <v>29226</v>
      </c>
      <c r="E19477" s="55" t="s">
        <v>29227</v>
      </c>
      <c r="F19477" s="53" t="s">
        <v>83</v>
      </c>
    </row>
    <row r="19478" spans="1:6" x14ac:dyDescent="0.2">
      <c r="A19478" s="202" t="s">
        <v>31012</v>
      </c>
      <c r="B19478" s="203">
        <v>24.77</v>
      </c>
      <c r="D19478" s="53" t="s">
        <v>29228</v>
      </c>
      <c r="E19478" s="55" t="s">
        <v>29227</v>
      </c>
      <c r="F19478" s="53" t="s">
        <v>83</v>
      </c>
    </row>
    <row r="19479" spans="1:6" x14ac:dyDescent="0.2">
      <c r="A19479" s="202" t="s">
        <v>31014</v>
      </c>
      <c r="B19479" s="203">
        <v>1.53</v>
      </c>
      <c r="D19479" s="53" t="s">
        <v>29229</v>
      </c>
      <c r="E19479" s="55" t="s">
        <v>29230</v>
      </c>
      <c r="F19479" s="53" t="s">
        <v>83</v>
      </c>
    </row>
    <row r="19480" spans="1:6" x14ac:dyDescent="0.2">
      <c r="A19480" s="202" t="s">
        <v>31015</v>
      </c>
      <c r="B19480" s="203">
        <v>24.77</v>
      </c>
      <c r="D19480" s="53" t="s">
        <v>29231</v>
      </c>
      <c r="E19480" s="55" t="s">
        <v>29230</v>
      </c>
      <c r="F19480" s="53" t="s">
        <v>83</v>
      </c>
    </row>
    <row r="19481" spans="1:6" x14ac:dyDescent="0.2">
      <c r="A19481" s="202" t="s">
        <v>31016</v>
      </c>
      <c r="B19481" s="203">
        <v>1.53</v>
      </c>
      <c r="D19481" s="53" t="s">
        <v>29232</v>
      </c>
      <c r="E19481" s="55" t="s">
        <v>29233</v>
      </c>
      <c r="F19481" s="53" t="s">
        <v>83</v>
      </c>
    </row>
    <row r="19482" spans="1:6" x14ac:dyDescent="0.2">
      <c r="A19482" s="202" t="s">
        <v>31017</v>
      </c>
      <c r="B19482" s="203">
        <v>4.07</v>
      </c>
      <c r="D19482" s="53" t="s">
        <v>29234</v>
      </c>
      <c r="E19482" s="55" t="s">
        <v>29233</v>
      </c>
      <c r="F19482" s="53" t="s">
        <v>83</v>
      </c>
    </row>
    <row r="19483" spans="1:6" x14ac:dyDescent="0.2">
      <c r="A19483" s="202" t="s">
        <v>31019</v>
      </c>
      <c r="B19483" s="203">
        <v>0.5</v>
      </c>
      <c r="D19483" s="53" t="s">
        <v>29235</v>
      </c>
      <c r="E19483" s="55" t="s">
        <v>29236</v>
      </c>
      <c r="F19483" s="53" t="s">
        <v>83</v>
      </c>
    </row>
    <row r="19484" spans="1:6" x14ac:dyDescent="0.2">
      <c r="A19484" s="202" t="s">
        <v>31020</v>
      </c>
      <c r="B19484" s="203">
        <v>4.07</v>
      </c>
      <c r="D19484" s="53" t="s">
        <v>29237</v>
      </c>
      <c r="E19484" s="55" t="s">
        <v>29236</v>
      </c>
      <c r="F19484" s="53" t="s">
        <v>83</v>
      </c>
    </row>
    <row r="19485" spans="1:6" x14ac:dyDescent="0.2">
      <c r="A19485" s="202" t="s">
        <v>31021</v>
      </c>
      <c r="B19485" s="203">
        <v>0.5</v>
      </c>
      <c r="D19485" s="53" t="s">
        <v>29238</v>
      </c>
      <c r="E19485" s="55" t="s">
        <v>29239</v>
      </c>
      <c r="F19485" s="53" t="s">
        <v>83</v>
      </c>
    </row>
    <row r="19486" spans="1:6" x14ac:dyDescent="0.2">
      <c r="A19486" s="202" t="s">
        <v>31022</v>
      </c>
      <c r="B19486" s="203">
        <v>6.38</v>
      </c>
      <c r="D19486" s="53" t="s">
        <v>29240</v>
      </c>
      <c r="E19486" s="55" t="s">
        <v>29239</v>
      </c>
      <c r="F19486" s="53" t="s">
        <v>83</v>
      </c>
    </row>
    <row r="19487" spans="1:6" x14ac:dyDescent="0.2">
      <c r="A19487" s="202" t="s">
        <v>31024</v>
      </c>
      <c r="B19487" s="203">
        <v>1.36</v>
      </c>
      <c r="D19487" s="53" t="s">
        <v>29241</v>
      </c>
      <c r="E19487" s="55" t="s">
        <v>29242</v>
      </c>
      <c r="F19487" s="53" t="s">
        <v>83</v>
      </c>
    </row>
    <row r="19488" spans="1:6" x14ac:dyDescent="0.2">
      <c r="A19488" s="202" t="s">
        <v>31025</v>
      </c>
      <c r="B19488" s="203">
        <v>6.38</v>
      </c>
      <c r="D19488" s="53" t="s">
        <v>29243</v>
      </c>
      <c r="E19488" s="55" t="s">
        <v>29242</v>
      </c>
      <c r="F19488" s="53" t="s">
        <v>83</v>
      </c>
    </row>
    <row r="19489" spans="1:6" x14ac:dyDescent="0.2">
      <c r="A19489" s="202" t="s">
        <v>31026</v>
      </c>
      <c r="B19489" s="203">
        <v>1.36</v>
      </c>
      <c r="D19489" s="53" t="s">
        <v>29244</v>
      </c>
      <c r="E19489" s="55" t="s">
        <v>29245</v>
      </c>
      <c r="F19489" s="53" t="s">
        <v>83</v>
      </c>
    </row>
    <row r="19490" spans="1:6" x14ac:dyDescent="0.2">
      <c r="A19490" s="202" t="s">
        <v>31027</v>
      </c>
      <c r="B19490" s="203">
        <v>71.89</v>
      </c>
      <c r="D19490" s="53" t="s">
        <v>29246</v>
      </c>
      <c r="E19490" s="55" t="s">
        <v>29245</v>
      </c>
      <c r="F19490" s="53" t="s">
        <v>83</v>
      </c>
    </row>
    <row r="19491" spans="1:6" x14ac:dyDescent="0.2">
      <c r="A19491" s="202" t="s">
        <v>31029</v>
      </c>
      <c r="B19491" s="203">
        <v>4.3899999999999997</v>
      </c>
      <c r="D19491" s="53" t="s">
        <v>29247</v>
      </c>
      <c r="E19491" s="55" t="s">
        <v>29248</v>
      </c>
      <c r="F19491" s="53" t="s">
        <v>83</v>
      </c>
    </row>
    <row r="19492" spans="1:6" x14ac:dyDescent="0.2">
      <c r="A19492" s="202" t="s">
        <v>31030</v>
      </c>
      <c r="B19492" s="203">
        <v>71.89</v>
      </c>
      <c r="D19492" s="53" t="s">
        <v>29249</v>
      </c>
      <c r="E19492" s="55" t="s">
        <v>29248</v>
      </c>
      <c r="F19492" s="53" t="s">
        <v>83</v>
      </c>
    </row>
    <row r="19493" spans="1:6" x14ac:dyDescent="0.2">
      <c r="A19493" s="202" t="s">
        <v>31031</v>
      </c>
      <c r="B19493" s="203">
        <v>4.3899999999999997</v>
      </c>
      <c r="D19493" s="53" t="s">
        <v>29250</v>
      </c>
      <c r="E19493" s="55" t="s">
        <v>29251</v>
      </c>
      <c r="F19493" s="53" t="s">
        <v>83</v>
      </c>
    </row>
    <row r="19494" spans="1:6" x14ac:dyDescent="0.2">
      <c r="A19494" s="202" t="s">
        <v>31032</v>
      </c>
      <c r="B19494" s="203">
        <v>251.8</v>
      </c>
      <c r="D19494" s="53" t="s">
        <v>29252</v>
      </c>
      <c r="E19494" s="55" t="s">
        <v>29251</v>
      </c>
      <c r="F19494" s="53" t="s">
        <v>83</v>
      </c>
    </row>
    <row r="19495" spans="1:6" x14ac:dyDescent="0.2">
      <c r="A19495" s="202" t="s">
        <v>31034</v>
      </c>
      <c r="B19495" s="203">
        <v>141.29</v>
      </c>
      <c r="D19495" s="53" t="s">
        <v>29253</v>
      </c>
      <c r="E19495" s="55" t="s">
        <v>29254</v>
      </c>
      <c r="F19495" s="53" t="s">
        <v>83</v>
      </c>
    </row>
    <row r="19496" spans="1:6" x14ac:dyDescent="0.2">
      <c r="A19496" s="202" t="s">
        <v>31035</v>
      </c>
      <c r="B19496" s="203">
        <v>121.72</v>
      </c>
      <c r="D19496" s="53" t="s">
        <v>29255</v>
      </c>
      <c r="E19496" s="55" t="s">
        <v>29254</v>
      </c>
      <c r="F19496" s="53" t="s">
        <v>83</v>
      </c>
    </row>
    <row r="19497" spans="1:6" x14ac:dyDescent="0.2">
      <c r="A19497" s="202" t="s">
        <v>31036</v>
      </c>
      <c r="B19497" s="203">
        <v>245.56</v>
      </c>
      <c r="D19497" s="53" t="s">
        <v>29256</v>
      </c>
      <c r="E19497" s="55" t="s">
        <v>29257</v>
      </c>
      <c r="F19497" s="53" t="s">
        <v>83</v>
      </c>
    </row>
    <row r="19498" spans="1:6" x14ac:dyDescent="0.2">
      <c r="A19498" s="202" t="s">
        <v>31037</v>
      </c>
      <c r="B19498" s="203">
        <v>135.05000000000001</v>
      </c>
      <c r="D19498" s="53" t="s">
        <v>29258</v>
      </c>
      <c r="E19498" s="55" t="s">
        <v>29257</v>
      </c>
      <c r="F19498" s="53" t="s">
        <v>83</v>
      </c>
    </row>
    <row r="19499" spans="1:6" x14ac:dyDescent="0.2">
      <c r="A19499" s="202" t="s">
        <v>31038</v>
      </c>
      <c r="B19499" s="203">
        <v>115.48</v>
      </c>
      <c r="D19499" s="53" t="s">
        <v>29259</v>
      </c>
      <c r="E19499" s="55" t="s">
        <v>29260</v>
      </c>
      <c r="F19499" s="53" t="s">
        <v>83</v>
      </c>
    </row>
    <row r="19500" spans="1:6" x14ac:dyDescent="0.2">
      <c r="A19500" s="202" t="s">
        <v>31039</v>
      </c>
      <c r="B19500" s="203">
        <v>272.32</v>
      </c>
      <c r="D19500" s="53" t="s">
        <v>29261</v>
      </c>
      <c r="E19500" s="55" t="s">
        <v>29260</v>
      </c>
      <c r="F19500" s="53" t="s">
        <v>83</v>
      </c>
    </row>
    <row r="19501" spans="1:6" x14ac:dyDescent="0.2">
      <c r="A19501" s="202" t="s">
        <v>31041</v>
      </c>
      <c r="B19501" s="203">
        <v>143.34</v>
      </c>
      <c r="D19501" s="53" t="s">
        <v>29262</v>
      </c>
      <c r="E19501" s="55" t="s">
        <v>29263</v>
      </c>
      <c r="F19501" s="53" t="s">
        <v>83</v>
      </c>
    </row>
    <row r="19502" spans="1:6" x14ac:dyDescent="0.2">
      <c r="A19502" s="202" t="s">
        <v>31042</v>
      </c>
      <c r="B19502" s="203">
        <v>121.72</v>
      </c>
      <c r="D19502" s="53" t="s">
        <v>29264</v>
      </c>
      <c r="E19502" s="55" t="s">
        <v>29263</v>
      </c>
      <c r="F19502" s="53" t="s">
        <v>83</v>
      </c>
    </row>
    <row r="19503" spans="1:6" x14ac:dyDescent="0.2">
      <c r="A19503" s="202" t="s">
        <v>31043</v>
      </c>
      <c r="B19503" s="203">
        <v>266.08</v>
      </c>
      <c r="D19503" s="53" t="s">
        <v>29265</v>
      </c>
      <c r="E19503" s="55" t="s">
        <v>29266</v>
      </c>
      <c r="F19503" s="53" t="s">
        <v>83</v>
      </c>
    </row>
    <row r="19504" spans="1:6" x14ac:dyDescent="0.2">
      <c r="A19504" s="202" t="s">
        <v>31044</v>
      </c>
      <c r="B19504" s="203">
        <v>137.1</v>
      </c>
      <c r="D19504" s="53" t="s">
        <v>29267</v>
      </c>
      <c r="E19504" s="55" t="s">
        <v>29266</v>
      </c>
      <c r="F19504" s="53" t="s">
        <v>83</v>
      </c>
    </row>
    <row r="19505" spans="1:6" x14ac:dyDescent="0.2">
      <c r="A19505" s="202" t="s">
        <v>31045</v>
      </c>
      <c r="B19505" s="203">
        <v>115.48</v>
      </c>
      <c r="D19505" s="53" t="s">
        <v>29268</v>
      </c>
      <c r="E19505" s="55" t="s">
        <v>29269</v>
      </c>
      <c r="F19505" s="53" t="s">
        <v>83</v>
      </c>
    </row>
    <row r="19506" spans="1:6" x14ac:dyDescent="0.2">
      <c r="A19506" s="202" t="s">
        <v>31046</v>
      </c>
      <c r="B19506" s="203">
        <v>359.51</v>
      </c>
      <c r="D19506" s="53" t="s">
        <v>29270</v>
      </c>
      <c r="E19506" s="55" t="s">
        <v>29269</v>
      </c>
      <c r="F19506" s="53" t="s">
        <v>83</v>
      </c>
    </row>
    <row r="19507" spans="1:6" x14ac:dyDescent="0.2">
      <c r="A19507" s="202" t="s">
        <v>31048</v>
      </c>
      <c r="B19507" s="203">
        <v>171.8</v>
      </c>
      <c r="D19507" s="53" t="s">
        <v>29271</v>
      </c>
      <c r="E19507" s="55" t="s">
        <v>29272</v>
      </c>
      <c r="F19507" s="53" t="s">
        <v>83</v>
      </c>
    </row>
    <row r="19508" spans="1:6" x14ac:dyDescent="0.2">
      <c r="A19508" s="202" t="s">
        <v>31049</v>
      </c>
      <c r="B19508" s="203">
        <v>141.71</v>
      </c>
      <c r="D19508" s="53" t="s">
        <v>29273</v>
      </c>
      <c r="E19508" s="55" t="s">
        <v>29272</v>
      </c>
      <c r="F19508" s="53" t="s">
        <v>83</v>
      </c>
    </row>
    <row r="19509" spans="1:6" x14ac:dyDescent="0.2">
      <c r="A19509" s="202" t="s">
        <v>31050</v>
      </c>
      <c r="B19509" s="203">
        <v>353.27</v>
      </c>
      <c r="D19509" s="53" t="s">
        <v>29274</v>
      </c>
      <c r="E19509" s="55" t="s">
        <v>29275</v>
      </c>
      <c r="F19509" s="53" t="s">
        <v>83</v>
      </c>
    </row>
    <row r="19510" spans="1:6" x14ac:dyDescent="0.2">
      <c r="A19510" s="202" t="s">
        <v>31051</v>
      </c>
      <c r="B19510" s="203">
        <v>165.56</v>
      </c>
      <c r="D19510" s="53" t="s">
        <v>29276</v>
      </c>
      <c r="E19510" s="55" t="s">
        <v>29275</v>
      </c>
      <c r="F19510" s="53" t="s">
        <v>83</v>
      </c>
    </row>
    <row r="19511" spans="1:6" x14ac:dyDescent="0.2">
      <c r="A19511" s="202" t="s">
        <v>31052</v>
      </c>
      <c r="B19511" s="203">
        <v>135.47</v>
      </c>
      <c r="D19511" s="53" t="s">
        <v>29277</v>
      </c>
      <c r="E19511" s="55" t="s">
        <v>29278</v>
      </c>
      <c r="F19511" s="53" t="s">
        <v>83</v>
      </c>
    </row>
    <row r="19512" spans="1:6" x14ac:dyDescent="0.2">
      <c r="A19512" s="202" t="s">
        <v>31053</v>
      </c>
      <c r="B19512" s="203">
        <v>338.78</v>
      </c>
      <c r="D19512" s="53" t="s">
        <v>29279</v>
      </c>
      <c r="E19512" s="55" t="s">
        <v>29278</v>
      </c>
      <c r="F19512" s="53" t="s">
        <v>83</v>
      </c>
    </row>
    <row r="19513" spans="1:6" x14ac:dyDescent="0.2">
      <c r="A19513" s="202" t="s">
        <v>31055</v>
      </c>
      <c r="B19513" s="203">
        <v>144.56</v>
      </c>
      <c r="D19513" s="53" t="s">
        <v>29280</v>
      </c>
      <c r="E19513" s="55" t="s">
        <v>29281</v>
      </c>
      <c r="F19513" s="53" t="s">
        <v>83</v>
      </c>
    </row>
    <row r="19514" spans="1:6" x14ac:dyDescent="0.2">
      <c r="A19514" s="202" t="s">
        <v>31056</v>
      </c>
      <c r="B19514" s="203">
        <v>116.23</v>
      </c>
      <c r="D19514" s="53" t="s">
        <v>29282</v>
      </c>
      <c r="E19514" s="55" t="s">
        <v>29281</v>
      </c>
      <c r="F19514" s="53" t="s">
        <v>83</v>
      </c>
    </row>
    <row r="19515" spans="1:6" x14ac:dyDescent="0.2">
      <c r="A19515" s="202" t="s">
        <v>31057</v>
      </c>
      <c r="B19515" s="203">
        <v>332.54</v>
      </c>
      <c r="D19515" s="53" t="s">
        <v>29283</v>
      </c>
      <c r="E19515" s="55" t="s">
        <v>29284</v>
      </c>
      <c r="F19515" s="53" t="s">
        <v>83</v>
      </c>
    </row>
    <row r="19516" spans="1:6" x14ac:dyDescent="0.2">
      <c r="A19516" s="202" t="s">
        <v>31058</v>
      </c>
      <c r="B19516" s="203">
        <v>138.32</v>
      </c>
      <c r="D19516" s="53" t="s">
        <v>29285</v>
      </c>
      <c r="E19516" s="55" t="s">
        <v>29284</v>
      </c>
      <c r="F19516" s="53" t="s">
        <v>83</v>
      </c>
    </row>
    <row r="19517" spans="1:6" x14ac:dyDescent="0.2">
      <c r="A19517" s="202" t="s">
        <v>31059</v>
      </c>
      <c r="B19517" s="203">
        <v>109.99</v>
      </c>
      <c r="D19517" s="53" t="s">
        <v>29286</v>
      </c>
      <c r="E19517" s="55" t="s">
        <v>29287</v>
      </c>
      <c r="F19517" s="53" t="s">
        <v>83</v>
      </c>
    </row>
    <row r="19518" spans="1:6" x14ac:dyDescent="0.2">
      <c r="A19518" s="202" t="s">
        <v>31060</v>
      </c>
      <c r="B19518" s="203">
        <v>262.52</v>
      </c>
      <c r="D19518" s="53" t="s">
        <v>29288</v>
      </c>
      <c r="E19518" s="55" t="s">
        <v>29287</v>
      </c>
      <c r="F19518" s="53" t="s">
        <v>83</v>
      </c>
    </row>
    <row r="19519" spans="1:6" x14ac:dyDescent="0.2">
      <c r="A19519" s="202" t="s">
        <v>31062</v>
      </c>
      <c r="B19519" s="203">
        <v>251.64</v>
      </c>
      <c r="D19519" s="53" t="s">
        <v>29289</v>
      </c>
      <c r="E19519" s="55" t="s">
        <v>29290</v>
      </c>
      <c r="F19519" s="53" t="s">
        <v>83</v>
      </c>
    </row>
    <row r="19520" spans="1:6" x14ac:dyDescent="0.2">
      <c r="A19520" s="202" t="s">
        <v>31063</v>
      </c>
      <c r="B19520" s="203">
        <v>243.21</v>
      </c>
      <c r="D19520" s="53" t="s">
        <v>29291</v>
      </c>
      <c r="E19520" s="55" t="s">
        <v>29290</v>
      </c>
      <c r="F19520" s="53" t="s">
        <v>83</v>
      </c>
    </row>
    <row r="19521" spans="1:6" x14ac:dyDescent="0.2">
      <c r="A19521" s="202" t="s">
        <v>31065</v>
      </c>
      <c r="B19521" s="203">
        <v>232.33</v>
      </c>
      <c r="D19521" s="53" t="s">
        <v>29292</v>
      </c>
      <c r="E19521" s="55" t="s">
        <v>29293</v>
      </c>
      <c r="F19521" s="53" t="s">
        <v>29294</v>
      </c>
    </row>
    <row r="19522" spans="1:6" x14ac:dyDescent="0.2">
      <c r="A19522" s="202" t="s">
        <v>31066</v>
      </c>
      <c r="B19522" s="203">
        <v>308.45</v>
      </c>
      <c r="D19522" s="53" t="s">
        <v>29295</v>
      </c>
      <c r="E19522" s="55" t="s">
        <v>29293</v>
      </c>
      <c r="F19522" s="53" t="s">
        <v>29294</v>
      </c>
    </row>
    <row r="19523" spans="1:6" x14ac:dyDescent="0.2">
      <c r="A19523" s="202" t="s">
        <v>31068</v>
      </c>
      <c r="B19523" s="203">
        <v>297.57</v>
      </c>
      <c r="D19523" s="53" t="s">
        <v>29296</v>
      </c>
      <c r="E19523" s="55" t="s">
        <v>29297</v>
      </c>
      <c r="F19523" s="53" t="s">
        <v>29294</v>
      </c>
    </row>
    <row r="19524" spans="1:6" x14ac:dyDescent="0.2">
      <c r="A19524" s="202" t="s">
        <v>35857</v>
      </c>
      <c r="B19524" s="203">
        <v>559.21</v>
      </c>
      <c r="D19524" s="53" t="s">
        <v>29298</v>
      </c>
      <c r="E19524" s="55" t="s">
        <v>29297</v>
      </c>
      <c r="F19524" s="53" t="s">
        <v>29294</v>
      </c>
    </row>
    <row r="19525" spans="1:6" x14ac:dyDescent="0.2">
      <c r="A19525" s="202" t="s">
        <v>35858</v>
      </c>
      <c r="B19525" s="203">
        <v>266.02</v>
      </c>
      <c r="D19525" s="53" t="s">
        <v>29299</v>
      </c>
      <c r="E19525" s="55" t="s">
        <v>29300</v>
      </c>
      <c r="F19525" s="53" t="s">
        <v>29294</v>
      </c>
    </row>
    <row r="19526" spans="1:6" x14ac:dyDescent="0.2">
      <c r="A19526" s="202" t="s">
        <v>35859</v>
      </c>
      <c r="B19526" s="203">
        <v>208.45</v>
      </c>
      <c r="D19526" s="53" t="s">
        <v>29301</v>
      </c>
      <c r="E19526" s="55" t="s">
        <v>29300</v>
      </c>
      <c r="F19526" s="53" t="s">
        <v>29294</v>
      </c>
    </row>
    <row r="19527" spans="1:6" x14ac:dyDescent="0.2">
      <c r="A19527" s="202" t="s">
        <v>35860</v>
      </c>
      <c r="B19527" s="203">
        <v>555.41</v>
      </c>
      <c r="D19527" s="53" t="s">
        <v>29302</v>
      </c>
      <c r="E19527" s="55" t="s">
        <v>29303</v>
      </c>
      <c r="F19527" s="53" t="s">
        <v>29294</v>
      </c>
    </row>
    <row r="19528" spans="1:6" x14ac:dyDescent="0.2">
      <c r="A19528" s="202" t="s">
        <v>35861</v>
      </c>
      <c r="B19528" s="203">
        <v>262.22000000000003</v>
      </c>
      <c r="D19528" s="53" t="s">
        <v>29304</v>
      </c>
      <c r="E19528" s="55" t="s">
        <v>29303</v>
      </c>
      <c r="F19528" s="53" t="s">
        <v>29294</v>
      </c>
    </row>
    <row r="19529" spans="1:6" x14ac:dyDescent="0.2">
      <c r="A19529" s="202" t="s">
        <v>35862</v>
      </c>
      <c r="B19529" s="203">
        <v>204.65</v>
      </c>
      <c r="D19529" s="53" t="s">
        <v>29305</v>
      </c>
      <c r="E19529" s="55" t="s">
        <v>29306</v>
      </c>
      <c r="F19529" s="53" t="s">
        <v>29294</v>
      </c>
    </row>
    <row r="19530" spans="1:6" x14ac:dyDescent="0.2">
      <c r="A19530" s="202" t="s">
        <v>31069</v>
      </c>
      <c r="B19530" s="203">
        <v>109</v>
      </c>
      <c r="D19530" s="53" t="s">
        <v>29307</v>
      </c>
      <c r="E19530" s="55" t="s">
        <v>29306</v>
      </c>
      <c r="F19530" s="53" t="s">
        <v>29294</v>
      </c>
    </row>
    <row r="19531" spans="1:6" x14ac:dyDescent="0.2">
      <c r="A19531" s="202" t="s">
        <v>31071</v>
      </c>
      <c r="B19531" s="203">
        <v>23.24</v>
      </c>
      <c r="D19531" s="53" t="s">
        <v>29308</v>
      </c>
      <c r="E19531" s="55" t="s">
        <v>29309</v>
      </c>
      <c r="F19531" s="53" t="s">
        <v>29294</v>
      </c>
    </row>
    <row r="19532" spans="1:6" x14ac:dyDescent="0.2">
      <c r="A19532" s="202" t="s">
        <v>31072</v>
      </c>
      <c r="B19532" s="203">
        <v>12.65</v>
      </c>
      <c r="D19532" s="53" t="s">
        <v>29310</v>
      </c>
      <c r="E19532" s="55" t="s">
        <v>29309</v>
      </c>
      <c r="F19532" s="53" t="s">
        <v>29294</v>
      </c>
    </row>
    <row r="19533" spans="1:6" x14ac:dyDescent="0.2">
      <c r="A19533" s="202" t="s">
        <v>31073</v>
      </c>
      <c r="B19533" s="203">
        <v>109</v>
      </c>
      <c r="D19533" s="53" t="s">
        <v>29311</v>
      </c>
      <c r="E19533" s="55" t="s">
        <v>29312</v>
      </c>
      <c r="F19533" s="53" t="s">
        <v>29294</v>
      </c>
    </row>
    <row r="19534" spans="1:6" x14ac:dyDescent="0.2">
      <c r="A19534" s="202" t="s">
        <v>31074</v>
      </c>
      <c r="B19534" s="203">
        <v>23.24</v>
      </c>
      <c r="D19534" s="53" t="s">
        <v>29313</v>
      </c>
      <c r="E19534" s="55" t="s">
        <v>29312</v>
      </c>
      <c r="F19534" s="53" t="s">
        <v>29294</v>
      </c>
    </row>
    <row r="19535" spans="1:6" x14ac:dyDescent="0.2">
      <c r="A19535" s="202" t="s">
        <v>31075</v>
      </c>
      <c r="B19535" s="203">
        <v>12.65</v>
      </c>
      <c r="D19535" s="53" t="s">
        <v>29314</v>
      </c>
      <c r="E19535" s="55" t="s">
        <v>29315</v>
      </c>
      <c r="F19535" s="53" t="s">
        <v>29294</v>
      </c>
    </row>
    <row r="19536" spans="1:6" x14ac:dyDescent="0.2">
      <c r="A19536" s="202" t="s">
        <v>31076</v>
      </c>
      <c r="B19536" s="203">
        <v>154.56</v>
      </c>
      <c r="D19536" s="53" t="s">
        <v>29316</v>
      </c>
      <c r="E19536" s="55" t="s">
        <v>29315</v>
      </c>
      <c r="F19536" s="53" t="s">
        <v>29294</v>
      </c>
    </row>
    <row r="19537" spans="1:6" x14ac:dyDescent="0.2">
      <c r="A19537" s="202" t="s">
        <v>31078</v>
      </c>
      <c r="B19537" s="203">
        <v>30.5</v>
      </c>
      <c r="D19537" s="53" t="s">
        <v>29317</v>
      </c>
      <c r="E19537" s="55" t="s">
        <v>29318</v>
      </c>
      <c r="F19537" s="53" t="s">
        <v>29294</v>
      </c>
    </row>
    <row r="19538" spans="1:6" x14ac:dyDescent="0.2">
      <c r="A19538" s="202" t="s">
        <v>31079</v>
      </c>
      <c r="B19538" s="203">
        <v>15.42</v>
      </c>
      <c r="D19538" s="53" t="s">
        <v>29319</v>
      </c>
      <c r="E19538" s="55" t="s">
        <v>29318</v>
      </c>
      <c r="F19538" s="53" t="s">
        <v>29294</v>
      </c>
    </row>
    <row r="19539" spans="1:6" x14ac:dyDescent="0.2">
      <c r="A19539" s="202" t="s">
        <v>31080</v>
      </c>
      <c r="B19539" s="203">
        <v>154.56</v>
      </c>
      <c r="D19539" s="53" t="s">
        <v>29320</v>
      </c>
      <c r="E19539" s="55" t="s">
        <v>29321</v>
      </c>
      <c r="F19539" s="53" t="s">
        <v>29294</v>
      </c>
    </row>
    <row r="19540" spans="1:6" x14ac:dyDescent="0.2">
      <c r="A19540" s="202" t="s">
        <v>31081</v>
      </c>
      <c r="B19540" s="203">
        <v>30.5</v>
      </c>
      <c r="D19540" s="53" t="s">
        <v>29322</v>
      </c>
      <c r="E19540" s="55" t="s">
        <v>29321</v>
      </c>
      <c r="F19540" s="53" t="s">
        <v>29294</v>
      </c>
    </row>
    <row r="19541" spans="1:6" x14ac:dyDescent="0.2">
      <c r="A19541" s="202" t="s">
        <v>31082</v>
      </c>
      <c r="B19541" s="203">
        <v>15.42</v>
      </c>
      <c r="D19541" s="53" t="s">
        <v>29323</v>
      </c>
      <c r="E19541" s="55" t="s">
        <v>29324</v>
      </c>
      <c r="F19541" s="53" t="s">
        <v>29294</v>
      </c>
    </row>
    <row r="19542" spans="1:6" x14ac:dyDescent="0.2">
      <c r="A19542" s="202" t="s">
        <v>31083</v>
      </c>
      <c r="B19542" s="203">
        <v>194.44</v>
      </c>
      <c r="D19542" s="53" t="s">
        <v>29325</v>
      </c>
      <c r="E19542" s="55" t="s">
        <v>29324</v>
      </c>
      <c r="F19542" s="53" t="s">
        <v>29294</v>
      </c>
    </row>
    <row r="19543" spans="1:6" x14ac:dyDescent="0.2">
      <c r="A19543" s="202" t="s">
        <v>31085</v>
      </c>
      <c r="B19543" s="203">
        <v>50.29</v>
      </c>
      <c r="D19543" s="53" t="s">
        <v>29326</v>
      </c>
      <c r="E19543" s="55" t="s">
        <v>29327</v>
      </c>
      <c r="F19543" s="53" t="s">
        <v>29294</v>
      </c>
    </row>
    <row r="19544" spans="1:6" x14ac:dyDescent="0.2">
      <c r="A19544" s="202" t="s">
        <v>31086</v>
      </c>
      <c r="B19544" s="203">
        <v>31.63</v>
      </c>
      <c r="D19544" s="53" t="s">
        <v>29328</v>
      </c>
      <c r="E19544" s="55" t="s">
        <v>29327</v>
      </c>
      <c r="F19544" s="53" t="s">
        <v>29294</v>
      </c>
    </row>
    <row r="19545" spans="1:6" x14ac:dyDescent="0.2">
      <c r="A19545" s="202" t="s">
        <v>31087</v>
      </c>
      <c r="B19545" s="203">
        <v>194.44</v>
      </c>
      <c r="D19545" s="53" t="s">
        <v>29329</v>
      </c>
      <c r="E19545" s="55" t="s">
        <v>29330</v>
      </c>
      <c r="F19545" s="53" t="s">
        <v>29294</v>
      </c>
    </row>
    <row r="19546" spans="1:6" x14ac:dyDescent="0.2">
      <c r="A19546" s="202" t="s">
        <v>31088</v>
      </c>
      <c r="B19546" s="203">
        <v>50.29</v>
      </c>
      <c r="D19546" s="53" t="s">
        <v>29331</v>
      </c>
      <c r="E19546" s="55" t="s">
        <v>29330</v>
      </c>
      <c r="F19546" s="53" t="s">
        <v>29294</v>
      </c>
    </row>
    <row r="19547" spans="1:6" x14ac:dyDescent="0.2">
      <c r="A19547" s="202" t="s">
        <v>31089</v>
      </c>
      <c r="B19547" s="203">
        <v>31.63</v>
      </c>
      <c r="D19547" s="53" t="s">
        <v>29332</v>
      </c>
      <c r="E19547" s="55" t="s">
        <v>29333</v>
      </c>
      <c r="F19547" s="53" t="s">
        <v>29294</v>
      </c>
    </row>
    <row r="19548" spans="1:6" x14ac:dyDescent="0.2">
      <c r="A19548" s="202" t="s">
        <v>31090</v>
      </c>
      <c r="B19548" s="203">
        <v>302.97000000000003</v>
      </c>
      <c r="D19548" s="53" t="s">
        <v>29334</v>
      </c>
      <c r="E19548" s="55" t="s">
        <v>29333</v>
      </c>
      <c r="F19548" s="53" t="s">
        <v>29294</v>
      </c>
    </row>
    <row r="19549" spans="1:6" x14ac:dyDescent="0.2">
      <c r="A19549" s="202" t="s">
        <v>31092</v>
      </c>
      <c r="B19549" s="203">
        <v>84.62</v>
      </c>
      <c r="D19549" s="53" t="s">
        <v>29335</v>
      </c>
      <c r="E19549" s="55" t="s">
        <v>29336</v>
      </c>
      <c r="F19549" s="53" t="s">
        <v>29294</v>
      </c>
    </row>
    <row r="19550" spans="1:6" x14ac:dyDescent="0.2">
      <c r="A19550" s="202" t="s">
        <v>31093</v>
      </c>
      <c r="B19550" s="203">
        <v>55.97</v>
      </c>
      <c r="D19550" s="53" t="s">
        <v>29337</v>
      </c>
      <c r="E19550" s="55" t="s">
        <v>29336</v>
      </c>
      <c r="F19550" s="53" t="s">
        <v>29294</v>
      </c>
    </row>
    <row r="19551" spans="1:6" x14ac:dyDescent="0.2">
      <c r="A19551" s="202" t="s">
        <v>31094</v>
      </c>
      <c r="B19551" s="203">
        <v>302.97000000000003</v>
      </c>
      <c r="D19551" s="53" t="s">
        <v>29338</v>
      </c>
      <c r="E19551" s="55" t="s">
        <v>29339</v>
      </c>
      <c r="F19551" s="53" t="s">
        <v>29294</v>
      </c>
    </row>
    <row r="19552" spans="1:6" x14ac:dyDescent="0.2">
      <c r="A19552" s="202" t="s">
        <v>31095</v>
      </c>
      <c r="B19552" s="203">
        <v>84.62</v>
      </c>
      <c r="D19552" s="53" t="s">
        <v>29340</v>
      </c>
      <c r="E19552" s="55" t="s">
        <v>29339</v>
      </c>
      <c r="F19552" s="53" t="s">
        <v>29294</v>
      </c>
    </row>
    <row r="19553" spans="1:6" x14ac:dyDescent="0.2">
      <c r="A19553" s="202" t="s">
        <v>31096</v>
      </c>
      <c r="B19553" s="203">
        <v>55.97</v>
      </c>
      <c r="D19553" s="53" t="s">
        <v>29341</v>
      </c>
      <c r="E19553" s="55" t="s">
        <v>29342</v>
      </c>
      <c r="F19553" s="53" t="s">
        <v>29294</v>
      </c>
    </row>
    <row r="19554" spans="1:6" x14ac:dyDescent="0.2">
      <c r="A19554" s="202" t="s">
        <v>31097</v>
      </c>
      <c r="B19554" s="203">
        <v>6.96</v>
      </c>
      <c r="D19554" s="53" t="s">
        <v>29343</v>
      </c>
      <c r="E19554" s="55" t="s">
        <v>29342</v>
      </c>
      <c r="F19554" s="53" t="s">
        <v>29294</v>
      </c>
    </row>
    <row r="19555" spans="1:6" x14ac:dyDescent="0.2">
      <c r="A19555" s="202" t="s">
        <v>31099</v>
      </c>
      <c r="B19555" s="203">
        <v>0.83</v>
      </c>
      <c r="D19555" s="53" t="s">
        <v>29344</v>
      </c>
      <c r="E19555" s="55" t="s">
        <v>29345</v>
      </c>
      <c r="F19555" s="53" t="s">
        <v>29294</v>
      </c>
    </row>
    <row r="19556" spans="1:6" x14ac:dyDescent="0.2">
      <c r="A19556" s="202" t="s">
        <v>31100</v>
      </c>
      <c r="B19556" s="203">
        <v>0.14000000000000001</v>
      </c>
      <c r="D19556" s="53" t="s">
        <v>29346</v>
      </c>
      <c r="E19556" s="55" t="s">
        <v>29345</v>
      </c>
      <c r="F19556" s="53" t="s">
        <v>29294</v>
      </c>
    </row>
    <row r="19557" spans="1:6" x14ac:dyDescent="0.2">
      <c r="A19557" s="202" t="s">
        <v>31101</v>
      </c>
      <c r="B19557" s="203">
        <v>6.96</v>
      </c>
      <c r="D19557" s="53" t="s">
        <v>29347</v>
      </c>
      <c r="E19557" s="55" t="s">
        <v>29348</v>
      </c>
      <c r="F19557" s="53" t="s">
        <v>29294</v>
      </c>
    </row>
    <row r="19558" spans="1:6" x14ac:dyDescent="0.2">
      <c r="A19558" s="202" t="s">
        <v>31102</v>
      </c>
      <c r="B19558" s="203">
        <v>0.83</v>
      </c>
      <c r="D19558" s="53" t="s">
        <v>29349</v>
      </c>
      <c r="E19558" s="55" t="s">
        <v>29348</v>
      </c>
      <c r="F19558" s="53" t="s">
        <v>29294</v>
      </c>
    </row>
    <row r="19559" spans="1:6" x14ac:dyDescent="0.2">
      <c r="A19559" s="202" t="s">
        <v>31103</v>
      </c>
      <c r="B19559" s="203">
        <v>0.14000000000000001</v>
      </c>
      <c r="D19559" s="53" t="s">
        <v>29350</v>
      </c>
      <c r="E19559" s="55" t="s">
        <v>29351</v>
      </c>
      <c r="F19559" s="53" t="s">
        <v>29294</v>
      </c>
    </row>
    <row r="19560" spans="1:6" x14ac:dyDescent="0.2">
      <c r="A19560" s="202" t="s">
        <v>31104</v>
      </c>
      <c r="B19560" s="203">
        <v>88.89</v>
      </c>
      <c r="D19560" s="53" t="s">
        <v>29352</v>
      </c>
      <c r="E19560" s="55" t="s">
        <v>29351</v>
      </c>
      <c r="F19560" s="53" t="s">
        <v>29294</v>
      </c>
    </row>
    <row r="19561" spans="1:6" x14ac:dyDescent="0.2">
      <c r="A19561" s="202" t="s">
        <v>31106</v>
      </c>
      <c r="B19561" s="203">
        <v>13.92</v>
      </c>
      <c r="D19561" s="53" t="s">
        <v>29353</v>
      </c>
      <c r="E19561" s="55" t="s">
        <v>29354</v>
      </c>
      <c r="F19561" s="53" t="s">
        <v>29294</v>
      </c>
    </row>
    <row r="19562" spans="1:6" x14ac:dyDescent="0.2">
      <c r="A19562" s="202" t="s">
        <v>31107</v>
      </c>
      <c r="B19562" s="203">
        <v>5.28</v>
      </c>
      <c r="D19562" s="53" t="s">
        <v>29355</v>
      </c>
      <c r="E19562" s="55" t="s">
        <v>29354</v>
      </c>
      <c r="F19562" s="53" t="s">
        <v>29294</v>
      </c>
    </row>
    <row r="19563" spans="1:6" x14ac:dyDescent="0.2">
      <c r="A19563" s="202" t="s">
        <v>31108</v>
      </c>
      <c r="B19563" s="203">
        <v>88.89</v>
      </c>
      <c r="D19563" s="53" t="s">
        <v>29356</v>
      </c>
      <c r="E19563" s="55" t="s">
        <v>29357</v>
      </c>
      <c r="F19563" s="53" t="s">
        <v>29294</v>
      </c>
    </row>
    <row r="19564" spans="1:6" x14ac:dyDescent="0.2">
      <c r="A19564" s="202" t="s">
        <v>31109</v>
      </c>
      <c r="B19564" s="203">
        <v>13.92</v>
      </c>
      <c r="D19564" s="53" t="s">
        <v>29358</v>
      </c>
      <c r="E19564" s="55" t="s">
        <v>29357</v>
      </c>
      <c r="F19564" s="53" t="s">
        <v>29294</v>
      </c>
    </row>
    <row r="19565" spans="1:6" x14ac:dyDescent="0.2">
      <c r="A19565" s="202" t="s">
        <v>31110</v>
      </c>
      <c r="B19565" s="203">
        <v>5.28</v>
      </c>
      <c r="D19565" s="53" t="s">
        <v>29359</v>
      </c>
      <c r="E19565" s="55" t="s">
        <v>29360</v>
      </c>
      <c r="F19565" s="53" t="s">
        <v>29294</v>
      </c>
    </row>
    <row r="19566" spans="1:6" x14ac:dyDescent="0.2">
      <c r="A19566" s="202" t="s">
        <v>31111</v>
      </c>
      <c r="B19566" s="203">
        <v>201.33</v>
      </c>
      <c r="D19566" s="53" t="s">
        <v>29361</v>
      </c>
      <c r="E19566" s="55" t="s">
        <v>29360</v>
      </c>
      <c r="F19566" s="53" t="s">
        <v>29294</v>
      </c>
    </row>
    <row r="19567" spans="1:6" x14ac:dyDescent="0.2">
      <c r="A19567" s="202" t="s">
        <v>31113</v>
      </c>
      <c r="B19567" s="203">
        <v>26.57</v>
      </c>
      <c r="D19567" s="53" t="s">
        <v>29362</v>
      </c>
      <c r="E19567" s="55" t="s">
        <v>29363</v>
      </c>
      <c r="F19567" s="53" t="s">
        <v>29294</v>
      </c>
    </row>
    <row r="19568" spans="1:6" x14ac:dyDescent="0.2">
      <c r="A19568" s="202" t="s">
        <v>31114</v>
      </c>
      <c r="B19568" s="203">
        <v>6.76</v>
      </c>
      <c r="D19568" s="53" t="s">
        <v>29364</v>
      </c>
      <c r="E19568" s="55" t="s">
        <v>29363</v>
      </c>
      <c r="F19568" s="53" t="s">
        <v>29294</v>
      </c>
    </row>
    <row r="19569" spans="1:6" x14ac:dyDescent="0.2">
      <c r="A19569" s="202" t="s">
        <v>31115</v>
      </c>
      <c r="B19569" s="203">
        <v>201.33</v>
      </c>
      <c r="D19569" s="53" t="s">
        <v>29365</v>
      </c>
      <c r="E19569" s="55" t="s">
        <v>29366</v>
      </c>
      <c r="F19569" s="53" t="s">
        <v>29294</v>
      </c>
    </row>
    <row r="19570" spans="1:6" x14ac:dyDescent="0.2">
      <c r="A19570" s="202" t="s">
        <v>31116</v>
      </c>
      <c r="B19570" s="203">
        <v>26.57</v>
      </c>
      <c r="D19570" s="53" t="s">
        <v>29367</v>
      </c>
      <c r="E19570" s="55" t="s">
        <v>29366</v>
      </c>
      <c r="F19570" s="53" t="s">
        <v>29294</v>
      </c>
    </row>
    <row r="19571" spans="1:6" x14ac:dyDescent="0.2">
      <c r="A19571" s="202" t="s">
        <v>31117</v>
      </c>
      <c r="B19571" s="203">
        <v>6.76</v>
      </c>
      <c r="D19571" s="53" t="s">
        <v>29368</v>
      </c>
      <c r="E19571" s="55" t="s">
        <v>29369</v>
      </c>
      <c r="F19571" s="53" t="s">
        <v>29294</v>
      </c>
    </row>
    <row r="19572" spans="1:6" x14ac:dyDescent="0.2">
      <c r="A19572" s="202" t="s">
        <v>31118</v>
      </c>
      <c r="B19572" s="203">
        <v>12.97</v>
      </c>
      <c r="D19572" s="53" t="s">
        <v>29370</v>
      </c>
      <c r="E19572" s="55" t="s">
        <v>29369</v>
      </c>
      <c r="F19572" s="53" t="s">
        <v>29294</v>
      </c>
    </row>
    <row r="19573" spans="1:6" x14ac:dyDescent="0.2">
      <c r="A19573" s="202" t="s">
        <v>31120</v>
      </c>
      <c r="B19573" s="203">
        <v>1.63</v>
      </c>
      <c r="D19573" s="53" t="s">
        <v>29371</v>
      </c>
      <c r="E19573" s="55" t="s">
        <v>29372</v>
      </c>
      <c r="F19573" s="53" t="s">
        <v>29294</v>
      </c>
    </row>
    <row r="19574" spans="1:6" x14ac:dyDescent="0.2">
      <c r="A19574" s="202" t="s">
        <v>31121</v>
      </c>
      <c r="B19574" s="203">
        <v>0.37</v>
      </c>
      <c r="D19574" s="53" t="s">
        <v>29373</v>
      </c>
      <c r="E19574" s="55" t="s">
        <v>29372</v>
      </c>
      <c r="F19574" s="53" t="s">
        <v>29294</v>
      </c>
    </row>
    <row r="19575" spans="1:6" x14ac:dyDescent="0.2">
      <c r="A19575" s="202" t="s">
        <v>31122</v>
      </c>
      <c r="B19575" s="203">
        <v>12.97</v>
      </c>
      <c r="D19575" s="53" t="s">
        <v>29374</v>
      </c>
      <c r="E19575" s="55" t="s">
        <v>29375</v>
      </c>
      <c r="F19575" s="53" t="s">
        <v>29294</v>
      </c>
    </row>
    <row r="19576" spans="1:6" x14ac:dyDescent="0.2">
      <c r="A19576" s="202" t="s">
        <v>31123</v>
      </c>
      <c r="B19576" s="203">
        <v>1.63</v>
      </c>
      <c r="D19576" s="53" t="s">
        <v>29376</v>
      </c>
      <c r="E19576" s="55" t="s">
        <v>29375</v>
      </c>
      <c r="F19576" s="53" t="s">
        <v>29294</v>
      </c>
    </row>
    <row r="19577" spans="1:6" x14ac:dyDescent="0.2">
      <c r="A19577" s="202" t="s">
        <v>31124</v>
      </c>
      <c r="B19577" s="203">
        <v>0.37</v>
      </c>
      <c r="D19577" s="53" t="s">
        <v>29377</v>
      </c>
      <c r="E19577" s="55" t="s">
        <v>29378</v>
      </c>
      <c r="F19577" s="53" t="s">
        <v>83</v>
      </c>
    </row>
    <row r="19578" spans="1:6" x14ac:dyDescent="0.2">
      <c r="A19578" s="202" t="s">
        <v>31125</v>
      </c>
      <c r="B19578" s="203">
        <v>74.27</v>
      </c>
      <c r="D19578" s="53" t="s">
        <v>29379</v>
      </c>
      <c r="E19578" s="55" t="s">
        <v>29378</v>
      </c>
      <c r="F19578" s="53" t="s">
        <v>83</v>
      </c>
    </row>
    <row r="19579" spans="1:6" x14ac:dyDescent="0.2">
      <c r="A19579" s="202" t="s">
        <v>31127</v>
      </c>
      <c r="B19579" s="203">
        <v>15.6</v>
      </c>
      <c r="D19579" s="53" t="s">
        <v>29380</v>
      </c>
      <c r="E19579" s="55" t="s">
        <v>29381</v>
      </c>
      <c r="F19579" s="53" t="s">
        <v>83</v>
      </c>
    </row>
    <row r="19580" spans="1:6" x14ac:dyDescent="0.2">
      <c r="A19580" s="202" t="s">
        <v>31128</v>
      </c>
      <c r="B19580" s="203">
        <v>8.6</v>
      </c>
      <c r="D19580" s="53" t="s">
        <v>29382</v>
      </c>
      <c r="E19580" s="55" t="s">
        <v>29381</v>
      </c>
      <c r="F19580" s="53" t="s">
        <v>83</v>
      </c>
    </row>
    <row r="19581" spans="1:6" x14ac:dyDescent="0.2">
      <c r="A19581" s="202" t="s">
        <v>31129</v>
      </c>
      <c r="B19581" s="203">
        <v>74.27</v>
      </c>
      <c r="D19581" s="53" t="s">
        <v>29383</v>
      </c>
      <c r="E19581" s="55" t="s">
        <v>29384</v>
      </c>
      <c r="F19581" s="53" t="s">
        <v>83</v>
      </c>
    </row>
    <row r="19582" spans="1:6" x14ac:dyDescent="0.2">
      <c r="A19582" s="202" t="s">
        <v>31130</v>
      </c>
      <c r="B19582" s="203">
        <v>15.6</v>
      </c>
      <c r="D19582" s="53" t="s">
        <v>29385</v>
      </c>
      <c r="E19582" s="55" t="s">
        <v>29384</v>
      </c>
      <c r="F19582" s="53" t="s">
        <v>83</v>
      </c>
    </row>
    <row r="19583" spans="1:6" x14ac:dyDescent="0.2">
      <c r="A19583" s="202" t="s">
        <v>31131</v>
      </c>
      <c r="B19583" s="203">
        <v>8.6</v>
      </c>
      <c r="D19583" s="53" t="s">
        <v>29386</v>
      </c>
      <c r="E19583" s="55" t="s">
        <v>29387</v>
      </c>
      <c r="F19583" s="53" t="s">
        <v>83</v>
      </c>
    </row>
    <row r="19584" spans="1:6" x14ac:dyDescent="0.2">
      <c r="A19584" s="202" t="s">
        <v>31132</v>
      </c>
      <c r="B19584" s="203">
        <v>1432.31</v>
      </c>
      <c r="D19584" s="53" t="s">
        <v>29388</v>
      </c>
      <c r="E19584" s="55" t="s">
        <v>29387</v>
      </c>
      <c r="F19584" s="53" t="s">
        <v>83</v>
      </c>
    </row>
    <row r="19585" spans="1:6" x14ac:dyDescent="0.2">
      <c r="A19585" s="202" t="s">
        <v>31134</v>
      </c>
      <c r="B19585" s="203">
        <v>776.54</v>
      </c>
      <c r="D19585" s="53" t="s">
        <v>29389</v>
      </c>
      <c r="E19585" s="55" t="s">
        <v>29390</v>
      </c>
      <c r="F19585" s="53" t="s">
        <v>83</v>
      </c>
    </row>
    <row r="19586" spans="1:6" x14ac:dyDescent="0.2">
      <c r="A19586" s="202" t="s">
        <v>31135</v>
      </c>
      <c r="B19586" s="203">
        <v>636.48</v>
      </c>
      <c r="D19586" s="53" t="s">
        <v>29391</v>
      </c>
      <c r="E19586" s="55" t="s">
        <v>29390</v>
      </c>
      <c r="F19586" s="53" t="s">
        <v>83</v>
      </c>
    </row>
    <row r="19587" spans="1:6" x14ac:dyDescent="0.2">
      <c r="A19587" s="202" t="s">
        <v>31136</v>
      </c>
      <c r="B19587" s="203">
        <v>1428.51</v>
      </c>
      <c r="D19587" s="53" t="s">
        <v>29392</v>
      </c>
      <c r="E19587" s="55" t="s">
        <v>29393</v>
      </c>
      <c r="F19587" s="53" t="s">
        <v>83</v>
      </c>
    </row>
    <row r="19588" spans="1:6" x14ac:dyDescent="0.2">
      <c r="A19588" s="202" t="s">
        <v>31137</v>
      </c>
      <c r="B19588" s="203">
        <v>772.74</v>
      </c>
      <c r="D19588" s="53" t="s">
        <v>29394</v>
      </c>
      <c r="E19588" s="55" t="s">
        <v>29393</v>
      </c>
      <c r="F19588" s="53" t="s">
        <v>83</v>
      </c>
    </row>
    <row r="19589" spans="1:6" x14ac:dyDescent="0.2">
      <c r="A19589" s="202" t="s">
        <v>31138</v>
      </c>
      <c r="B19589" s="203">
        <v>632.67999999999995</v>
      </c>
      <c r="D19589" s="53" t="s">
        <v>29395</v>
      </c>
      <c r="E19589" s="55" t="s">
        <v>29396</v>
      </c>
      <c r="F19589" s="53" t="s">
        <v>83</v>
      </c>
    </row>
    <row r="19590" spans="1:6" x14ac:dyDescent="0.2">
      <c r="A19590" s="202" t="s">
        <v>31139</v>
      </c>
      <c r="B19590" s="203">
        <v>36.479999999999997</v>
      </c>
      <c r="D19590" s="53" t="s">
        <v>29397</v>
      </c>
      <c r="E19590" s="55" t="s">
        <v>29396</v>
      </c>
      <c r="F19590" s="53" t="s">
        <v>83</v>
      </c>
    </row>
    <row r="19591" spans="1:6" x14ac:dyDescent="0.2">
      <c r="A19591" s="202" t="s">
        <v>31141</v>
      </c>
      <c r="B19591" s="203">
        <v>30.4</v>
      </c>
      <c r="D19591" s="53" t="s">
        <v>29398</v>
      </c>
      <c r="E19591" s="55" t="s">
        <v>29399</v>
      </c>
      <c r="F19591" s="53" t="s">
        <v>83</v>
      </c>
    </row>
    <row r="19592" spans="1:6" x14ac:dyDescent="0.2">
      <c r="A19592" s="202" t="s">
        <v>31142</v>
      </c>
      <c r="B19592" s="203">
        <v>36.479999999999997</v>
      </c>
      <c r="D19592" s="53" t="s">
        <v>29400</v>
      </c>
      <c r="E19592" s="55" t="s">
        <v>29399</v>
      </c>
      <c r="F19592" s="53" t="s">
        <v>83</v>
      </c>
    </row>
    <row r="19593" spans="1:6" x14ac:dyDescent="0.2">
      <c r="A19593" s="202" t="s">
        <v>31143</v>
      </c>
      <c r="B19593" s="203">
        <v>30.4</v>
      </c>
      <c r="D19593" s="53" t="s">
        <v>29401</v>
      </c>
      <c r="E19593" s="55" t="s">
        <v>29402</v>
      </c>
      <c r="F19593" s="53" t="s">
        <v>83</v>
      </c>
    </row>
    <row r="19594" spans="1:6" x14ac:dyDescent="0.2">
      <c r="A19594" s="202" t="s">
        <v>31144</v>
      </c>
      <c r="B19594" s="203">
        <v>69.64</v>
      </c>
      <c r="D19594" s="53" t="s">
        <v>29403</v>
      </c>
      <c r="E19594" s="55" t="s">
        <v>29402</v>
      </c>
      <c r="F19594" s="53" t="s">
        <v>83</v>
      </c>
    </row>
    <row r="19595" spans="1:6" x14ac:dyDescent="0.2">
      <c r="A19595" s="202" t="s">
        <v>31146</v>
      </c>
      <c r="B19595" s="203">
        <v>58.04</v>
      </c>
      <c r="D19595" s="53" t="s">
        <v>29404</v>
      </c>
      <c r="E19595" s="55" t="s">
        <v>29405</v>
      </c>
      <c r="F19595" s="53" t="s">
        <v>83</v>
      </c>
    </row>
    <row r="19596" spans="1:6" x14ac:dyDescent="0.2">
      <c r="A19596" s="202" t="s">
        <v>31147</v>
      </c>
      <c r="B19596" s="203">
        <v>69.64</v>
      </c>
      <c r="D19596" s="53" t="s">
        <v>29406</v>
      </c>
      <c r="E19596" s="55" t="s">
        <v>29405</v>
      </c>
      <c r="F19596" s="53" t="s">
        <v>83</v>
      </c>
    </row>
    <row r="19597" spans="1:6" x14ac:dyDescent="0.2">
      <c r="A19597" s="202" t="s">
        <v>31148</v>
      </c>
      <c r="B19597" s="203">
        <v>58.04</v>
      </c>
      <c r="D19597" s="53" t="s">
        <v>29407</v>
      </c>
      <c r="E19597" s="55" t="s">
        <v>29408</v>
      </c>
      <c r="F19597" s="53" t="s">
        <v>83</v>
      </c>
    </row>
    <row r="19598" spans="1:6" x14ac:dyDescent="0.2">
      <c r="A19598" s="202" t="s">
        <v>31149</v>
      </c>
      <c r="B19598" s="203">
        <v>0.44</v>
      </c>
      <c r="D19598" s="53" t="s">
        <v>29409</v>
      </c>
      <c r="E19598" s="55" t="s">
        <v>29408</v>
      </c>
      <c r="F19598" s="53" t="s">
        <v>83</v>
      </c>
    </row>
    <row r="19599" spans="1:6" x14ac:dyDescent="0.2">
      <c r="A19599" s="202" t="s">
        <v>31151</v>
      </c>
      <c r="B19599" s="203">
        <v>0.44</v>
      </c>
      <c r="D19599" s="53" t="s">
        <v>29410</v>
      </c>
      <c r="E19599" s="55" t="s">
        <v>29411</v>
      </c>
      <c r="F19599" s="53" t="s">
        <v>83</v>
      </c>
    </row>
    <row r="19600" spans="1:6" x14ac:dyDescent="0.2">
      <c r="A19600" s="202" t="s">
        <v>31152</v>
      </c>
      <c r="B19600" s="203">
        <v>0.44</v>
      </c>
      <c r="D19600" s="53" t="s">
        <v>29412</v>
      </c>
      <c r="E19600" s="55" t="s">
        <v>29411</v>
      </c>
      <c r="F19600" s="53" t="s">
        <v>83</v>
      </c>
    </row>
    <row r="19601" spans="1:6" x14ac:dyDescent="0.2">
      <c r="A19601" s="202" t="s">
        <v>31153</v>
      </c>
      <c r="B19601" s="203">
        <v>0.44</v>
      </c>
      <c r="D19601" s="53" t="s">
        <v>29413</v>
      </c>
      <c r="E19601" s="55" t="s">
        <v>29414</v>
      </c>
      <c r="F19601" s="53" t="s">
        <v>83</v>
      </c>
    </row>
    <row r="19602" spans="1:6" x14ac:dyDescent="0.2">
      <c r="A19602" s="202" t="s">
        <v>31154</v>
      </c>
      <c r="B19602" s="203">
        <v>1.19</v>
      </c>
      <c r="D19602" s="53" t="s">
        <v>29415</v>
      </c>
      <c r="E19602" s="55" t="s">
        <v>29414</v>
      </c>
      <c r="F19602" s="53" t="s">
        <v>83</v>
      </c>
    </row>
    <row r="19603" spans="1:6" x14ac:dyDescent="0.2">
      <c r="A19603" s="202" t="s">
        <v>31156</v>
      </c>
      <c r="B19603" s="203">
        <v>1.19</v>
      </c>
      <c r="D19603" s="53" t="s">
        <v>29416</v>
      </c>
      <c r="E19603" s="55" t="s">
        <v>29417</v>
      </c>
      <c r="F19603" s="53" t="s">
        <v>83</v>
      </c>
    </row>
    <row r="19604" spans="1:6" x14ac:dyDescent="0.2">
      <c r="A19604" s="202" t="s">
        <v>31157</v>
      </c>
      <c r="B19604" s="203">
        <v>1.19</v>
      </c>
      <c r="D19604" s="53" t="s">
        <v>29418</v>
      </c>
      <c r="E19604" s="55" t="s">
        <v>29417</v>
      </c>
      <c r="F19604" s="53" t="s">
        <v>83</v>
      </c>
    </row>
    <row r="19605" spans="1:6" x14ac:dyDescent="0.2">
      <c r="A19605" s="202" t="s">
        <v>31158</v>
      </c>
      <c r="B19605" s="203">
        <v>1.19</v>
      </c>
      <c r="D19605" s="53" t="s">
        <v>29419</v>
      </c>
      <c r="E19605" s="55" t="s">
        <v>29420</v>
      </c>
      <c r="F19605" s="53" t="s">
        <v>83</v>
      </c>
    </row>
    <row r="19606" spans="1:6" x14ac:dyDescent="0.2">
      <c r="A19606" s="202" t="s">
        <v>31159</v>
      </c>
      <c r="B19606" s="203">
        <v>3.78</v>
      </c>
      <c r="D19606" s="53" t="s">
        <v>29421</v>
      </c>
      <c r="E19606" s="55" t="s">
        <v>29420</v>
      </c>
      <c r="F19606" s="53" t="s">
        <v>83</v>
      </c>
    </row>
    <row r="19607" spans="1:6" x14ac:dyDescent="0.2">
      <c r="A19607" s="202" t="s">
        <v>31161</v>
      </c>
      <c r="B19607" s="203">
        <v>0.59</v>
      </c>
      <c r="D19607" s="53" t="s">
        <v>29422</v>
      </c>
      <c r="E19607" s="55" t="s">
        <v>29423</v>
      </c>
      <c r="F19607" s="53" t="s">
        <v>83</v>
      </c>
    </row>
    <row r="19608" spans="1:6" x14ac:dyDescent="0.2">
      <c r="A19608" s="202" t="s">
        <v>31162</v>
      </c>
      <c r="B19608" s="203">
        <v>0.2</v>
      </c>
      <c r="D19608" s="53" t="s">
        <v>29424</v>
      </c>
      <c r="E19608" s="55" t="s">
        <v>29423</v>
      </c>
      <c r="F19608" s="53" t="s">
        <v>83</v>
      </c>
    </row>
    <row r="19609" spans="1:6" x14ac:dyDescent="0.2">
      <c r="A19609" s="202" t="s">
        <v>31163</v>
      </c>
      <c r="B19609" s="203">
        <v>3.78</v>
      </c>
      <c r="D19609" s="53" t="s">
        <v>29425</v>
      </c>
      <c r="E19609" s="55" t="s">
        <v>29426</v>
      </c>
      <c r="F19609" s="53" t="s">
        <v>83</v>
      </c>
    </row>
    <row r="19610" spans="1:6" x14ac:dyDescent="0.2">
      <c r="A19610" s="202" t="s">
        <v>31164</v>
      </c>
      <c r="B19610" s="203">
        <v>0.59</v>
      </c>
      <c r="D19610" s="53" t="s">
        <v>29427</v>
      </c>
      <c r="E19610" s="55" t="s">
        <v>29426</v>
      </c>
      <c r="F19610" s="53" t="s">
        <v>83</v>
      </c>
    </row>
    <row r="19611" spans="1:6" x14ac:dyDescent="0.2">
      <c r="A19611" s="202" t="s">
        <v>31165</v>
      </c>
      <c r="B19611" s="203">
        <v>0.2</v>
      </c>
      <c r="D19611" s="53" t="s">
        <v>29428</v>
      </c>
      <c r="E19611" s="55" t="s">
        <v>29429</v>
      </c>
      <c r="F19611" s="53" t="s">
        <v>83</v>
      </c>
    </row>
    <row r="19612" spans="1:6" x14ac:dyDescent="0.2">
      <c r="A19612" s="202" t="s">
        <v>31166</v>
      </c>
      <c r="B19612" s="203">
        <v>1.2</v>
      </c>
      <c r="D19612" s="53" t="s">
        <v>29430</v>
      </c>
      <c r="E19612" s="55" t="s">
        <v>29429</v>
      </c>
      <c r="F19612" s="53" t="s">
        <v>83</v>
      </c>
    </row>
    <row r="19613" spans="1:6" x14ac:dyDescent="0.2">
      <c r="A19613" s="202" t="s">
        <v>31168</v>
      </c>
      <c r="B19613" s="203">
        <v>0.82</v>
      </c>
      <c r="D19613" s="53" t="s">
        <v>29431</v>
      </c>
      <c r="E19613" s="55" t="s">
        <v>29432</v>
      </c>
      <c r="F19613" s="53" t="s">
        <v>83</v>
      </c>
    </row>
    <row r="19614" spans="1:6" x14ac:dyDescent="0.2">
      <c r="A19614" s="202" t="s">
        <v>31169</v>
      </c>
      <c r="B19614" s="203">
        <v>1.2</v>
      </c>
      <c r="D19614" s="53" t="s">
        <v>29433</v>
      </c>
      <c r="E19614" s="55" t="s">
        <v>29432</v>
      </c>
      <c r="F19614" s="53" t="s">
        <v>83</v>
      </c>
    </row>
    <row r="19615" spans="1:6" x14ac:dyDescent="0.2">
      <c r="A19615" s="202" t="s">
        <v>31170</v>
      </c>
      <c r="B19615" s="203">
        <v>0.82</v>
      </c>
      <c r="D19615" s="53" t="s">
        <v>29434</v>
      </c>
      <c r="E19615" s="55" t="s">
        <v>29435</v>
      </c>
      <c r="F19615" s="53" t="s">
        <v>83</v>
      </c>
    </row>
    <row r="19616" spans="1:6" x14ac:dyDescent="0.2">
      <c r="A19616" s="202" t="s">
        <v>35863</v>
      </c>
      <c r="B19616" s="203">
        <v>32.590000000000003</v>
      </c>
      <c r="D19616" s="53" t="s">
        <v>29436</v>
      </c>
      <c r="E19616" s="55" t="s">
        <v>29435</v>
      </c>
      <c r="F19616" s="53" t="s">
        <v>83</v>
      </c>
    </row>
    <row r="19617" spans="1:6" x14ac:dyDescent="0.2">
      <c r="A19617" s="202" t="s">
        <v>35864</v>
      </c>
      <c r="B19617" s="203">
        <v>21.73</v>
      </c>
      <c r="D19617" s="53" t="s">
        <v>29437</v>
      </c>
      <c r="E19617" s="55" t="s">
        <v>29438</v>
      </c>
      <c r="F19617" s="53" t="s">
        <v>83</v>
      </c>
    </row>
    <row r="19618" spans="1:6" x14ac:dyDescent="0.2">
      <c r="A19618" s="202" t="s">
        <v>35865</v>
      </c>
      <c r="B19618" s="203">
        <v>32.590000000000003</v>
      </c>
      <c r="D19618" s="53" t="s">
        <v>29439</v>
      </c>
      <c r="E19618" s="55" t="s">
        <v>29438</v>
      </c>
      <c r="F19618" s="53" t="s">
        <v>83</v>
      </c>
    </row>
    <row r="19619" spans="1:6" x14ac:dyDescent="0.2">
      <c r="A19619" s="202" t="s">
        <v>35866</v>
      </c>
      <c r="B19619" s="203">
        <v>21.73</v>
      </c>
      <c r="D19619" s="53" t="s">
        <v>29440</v>
      </c>
      <c r="E19619" s="55" t="s">
        <v>29441</v>
      </c>
      <c r="F19619" s="53" t="s">
        <v>83</v>
      </c>
    </row>
    <row r="19620" spans="1:6" x14ac:dyDescent="0.2">
      <c r="A19620" s="202" t="s">
        <v>31171</v>
      </c>
      <c r="B19620" s="203">
        <v>4.8899999999999997</v>
      </c>
      <c r="D19620" s="53" t="s">
        <v>29442</v>
      </c>
      <c r="E19620" s="55" t="s">
        <v>29441</v>
      </c>
      <c r="F19620" s="53" t="s">
        <v>83</v>
      </c>
    </row>
    <row r="19621" spans="1:6" x14ac:dyDescent="0.2">
      <c r="A19621" s="202" t="s">
        <v>31173</v>
      </c>
      <c r="B19621" s="203">
        <v>0.14000000000000001</v>
      </c>
      <c r="D19621" s="53" t="s">
        <v>29443</v>
      </c>
      <c r="E19621" s="55" t="s">
        <v>29444</v>
      </c>
      <c r="F19621" s="53" t="s">
        <v>83</v>
      </c>
    </row>
    <row r="19622" spans="1:6" x14ac:dyDescent="0.2">
      <c r="A19622" s="202" t="s">
        <v>31174</v>
      </c>
      <c r="B19622" s="203">
        <v>4.8899999999999997</v>
      </c>
      <c r="D19622" s="53" t="s">
        <v>29445</v>
      </c>
      <c r="E19622" s="55" t="s">
        <v>29444</v>
      </c>
      <c r="F19622" s="53" t="s">
        <v>83</v>
      </c>
    </row>
    <row r="19623" spans="1:6" x14ac:dyDescent="0.2">
      <c r="A19623" s="202" t="s">
        <v>31175</v>
      </c>
      <c r="B19623" s="203">
        <v>0.14000000000000001</v>
      </c>
      <c r="D19623" s="53" t="s">
        <v>29446</v>
      </c>
      <c r="E19623" s="55" t="s">
        <v>29447</v>
      </c>
      <c r="F19623" s="53" t="s">
        <v>83</v>
      </c>
    </row>
    <row r="19624" spans="1:6" x14ac:dyDescent="0.2">
      <c r="A19624" s="202" t="s">
        <v>31176</v>
      </c>
      <c r="B19624" s="203">
        <v>4.83</v>
      </c>
      <c r="D19624" s="53" t="s">
        <v>29448</v>
      </c>
      <c r="E19624" s="55" t="s">
        <v>29447</v>
      </c>
      <c r="F19624" s="53" t="s">
        <v>83</v>
      </c>
    </row>
    <row r="19625" spans="1:6" x14ac:dyDescent="0.2">
      <c r="A19625" s="202" t="s">
        <v>31178</v>
      </c>
      <c r="B19625" s="203">
        <v>0.11</v>
      </c>
      <c r="D19625" s="53" t="s">
        <v>29449</v>
      </c>
      <c r="E19625" s="55" t="s">
        <v>29450</v>
      </c>
      <c r="F19625" s="53" t="s">
        <v>83</v>
      </c>
    </row>
    <row r="19626" spans="1:6" x14ac:dyDescent="0.2">
      <c r="A19626" s="202" t="s">
        <v>31179</v>
      </c>
      <c r="B19626" s="203">
        <v>4.83</v>
      </c>
      <c r="D19626" s="53" t="s">
        <v>29451</v>
      </c>
      <c r="E19626" s="55" t="s">
        <v>29450</v>
      </c>
      <c r="F19626" s="53" t="s">
        <v>83</v>
      </c>
    </row>
    <row r="19627" spans="1:6" x14ac:dyDescent="0.2">
      <c r="A19627" s="202" t="s">
        <v>31180</v>
      </c>
      <c r="B19627" s="203">
        <v>0.11</v>
      </c>
      <c r="D19627" s="53" t="s">
        <v>29452</v>
      </c>
      <c r="E19627" s="55" t="s">
        <v>29453</v>
      </c>
      <c r="F19627" s="53" t="s">
        <v>83</v>
      </c>
    </row>
    <row r="19628" spans="1:6" x14ac:dyDescent="0.2">
      <c r="A19628" s="202" t="s">
        <v>31181</v>
      </c>
      <c r="B19628" s="203">
        <v>634.76</v>
      </c>
      <c r="D19628" s="53" t="s">
        <v>29454</v>
      </c>
      <c r="E19628" s="55" t="s">
        <v>29453</v>
      </c>
      <c r="F19628" s="53" t="s">
        <v>83</v>
      </c>
    </row>
    <row r="19629" spans="1:6" x14ac:dyDescent="0.2">
      <c r="A19629" s="202" t="s">
        <v>31183</v>
      </c>
      <c r="B19629" s="203">
        <v>385.37</v>
      </c>
      <c r="D19629" s="53" t="s">
        <v>29455</v>
      </c>
      <c r="E19629" s="55" t="s">
        <v>29456</v>
      </c>
      <c r="F19629" s="53" t="s">
        <v>83</v>
      </c>
    </row>
    <row r="19630" spans="1:6" x14ac:dyDescent="0.2">
      <c r="A19630" s="202" t="s">
        <v>31184</v>
      </c>
      <c r="B19630" s="203">
        <v>351.63</v>
      </c>
      <c r="D19630" s="53" t="s">
        <v>29457</v>
      </c>
      <c r="E19630" s="55" t="s">
        <v>29456</v>
      </c>
      <c r="F19630" s="53" t="s">
        <v>83</v>
      </c>
    </row>
    <row r="19631" spans="1:6" x14ac:dyDescent="0.2">
      <c r="A19631" s="202" t="s">
        <v>31185</v>
      </c>
      <c r="B19631" s="203">
        <v>620.33000000000004</v>
      </c>
      <c r="D19631" s="53" t="s">
        <v>29458</v>
      </c>
      <c r="E19631" s="55" t="s">
        <v>29459</v>
      </c>
      <c r="F19631" s="53" t="s">
        <v>83</v>
      </c>
    </row>
    <row r="19632" spans="1:6" x14ac:dyDescent="0.2">
      <c r="A19632" s="202" t="s">
        <v>31186</v>
      </c>
      <c r="B19632" s="203">
        <v>370.94</v>
      </c>
      <c r="D19632" s="53" t="s">
        <v>29460</v>
      </c>
      <c r="E19632" s="55" t="s">
        <v>29459</v>
      </c>
      <c r="F19632" s="53" t="s">
        <v>83</v>
      </c>
    </row>
    <row r="19633" spans="1:6" x14ac:dyDescent="0.2">
      <c r="A19633" s="202" t="s">
        <v>31187</v>
      </c>
      <c r="B19633" s="203">
        <v>337.2</v>
      </c>
      <c r="D19633" s="53" t="s">
        <v>29461</v>
      </c>
      <c r="E19633" s="55" t="s">
        <v>29462</v>
      </c>
      <c r="F19633" s="53" t="s">
        <v>83</v>
      </c>
    </row>
    <row r="19634" spans="1:6" x14ac:dyDescent="0.2">
      <c r="A19634" s="202" t="s">
        <v>31188</v>
      </c>
      <c r="B19634" s="203">
        <v>19.760000000000002</v>
      </c>
      <c r="D19634" s="53" t="s">
        <v>29463</v>
      </c>
      <c r="E19634" s="55" t="s">
        <v>29462</v>
      </c>
      <c r="F19634" s="53" t="s">
        <v>83</v>
      </c>
    </row>
    <row r="19635" spans="1:6" x14ac:dyDescent="0.2">
      <c r="A19635" s="202" t="s">
        <v>31190</v>
      </c>
      <c r="B19635" s="203">
        <v>0.25</v>
      </c>
      <c r="D19635" s="53" t="s">
        <v>29464</v>
      </c>
      <c r="E19635" s="55" t="s">
        <v>29465</v>
      </c>
      <c r="F19635" s="53" t="s">
        <v>83</v>
      </c>
    </row>
    <row r="19636" spans="1:6" x14ac:dyDescent="0.2">
      <c r="A19636" s="202" t="s">
        <v>31191</v>
      </c>
      <c r="B19636" s="203">
        <v>19.760000000000002</v>
      </c>
      <c r="D19636" s="53" t="s">
        <v>29466</v>
      </c>
      <c r="E19636" s="55" t="s">
        <v>29465</v>
      </c>
      <c r="F19636" s="53" t="s">
        <v>83</v>
      </c>
    </row>
    <row r="19637" spans="1:6" x14ac:dyDescent="0.2">
      <c r="A19637" s="202" t="s">
        <v>31192</v>
      </c>
      <c r="B19637" s="203">
        <v>0.25</v>
      </c>
      <c r="D19637" s="53" t="s">
        <v>29467</v>
      </c>
      <c r="E19637" s="55" t="s">
        <v>29468</v>
      </c>
      <c r="F19637" s="53" t="s">
        <v>83</v>
      </c>
    </row>
    <row r="19638" spans="1:6" x14ac:dyDescent="0.2">
      <c r="A19638" s="202" t="s">
        <v>31193</v>
      </c>
      <c r="B19638" s="203">
        <v>112.86</v>
      </c>
      <c r="D19638" s="53" t="s">
        <v>29469</v>
      </c>
      <c r="E19638" s="55" t="s">
        <v>29468</v>
      </c>
      <c r="F19638" s="53" t="s">
        <v>83</v>
      </c>
    </row>
    <row r="19639" spans="1:6" x14ac:dyDescent="0.2">
      <c r="A19639" s="202" t="s">
        <v>31195</v>
      </c>
      <c r="B19639" s="203">
        <v>49.89</v>
      </c>
      <c r="D19639" s="53" t="s">
        <v>29470</v>
      </c>
      <c r="E19639" s="55" t="s">
        <v>29471</v>
      </c>
      <c r="F19639" s="53" t="s">
        <v>83</v>
      </c>
    </row>
    <row r="19640" spans="1:6" x14ac:dyDescent="0.2">
      <c r="A19640" s="202" t="s">
        <v>31197</v>
      </c>
      <c r="B19640" s="203">
        <v>109.48</v>
      </c>
      <c r="D19640" s="53" t="s">
        <v>29472</v>
      </c>
      <c r="E19640" s="55" t="s">
        <v>29471</v>
      </c>
      <c r="F19640" s="53" t="s">
        <v>83</v>
      </c>
    </row>
    <row r="19641" spans="1:6" x14ac:dyDescent="0.2">
      <c r="A19641" s="202" t="s">
        <v>31198</v>
      </c>
      <c r="B19641" s="203">
        <v>46.51</v>
      </c>
      <c r="D19641" s="53" t="s">
        <v>29473</v>
      </c>
      <c r="E19641" s="55" t="s">
        <v>29474</v>
      </c>
      <c r="F19641" s="53" t="s">
        <v>83</v>
      </c>
    </row>
    <row r="19642" spans="1:6" x14ac:dyDescent="0.2">
      <c r="A19642" s="202" t="s">
        <v>35867</v>
      </c>
      <c r="B19642" s="203">
        <v>17.48</v>
      </c>
      <c r="D19642" s="53" t="s">
        <v>29475</v>
      </c>
      <c r="E19642" s="55" t="s">
        <v>29474</v>
      </c>
      <c r="F19642" s="53" t="s">
        <v>83</v>
      </c>
    </row>
    <row r="19643" spans="1:6" x14ac:dyDescent="0.2">
      <c r="A19643" s="202" t="s">
        <v>35868</v>
      </c>
      <c r="B19643" s="203">
        <v>12.41</v>
      </c>
      <c r="D19643" s="53" t="s">
        <v>29476</v>
      </c>
      <c r="E19643" s="55" t="s">
        <v>29477</v>
      </c>
      <c r="F19643" s="53" t="s">
        <v>83</v>
      </c>
    </row>
    <row r="19644" spans="1:6" x14ac:dyDescent="0.2">
      <c r="A19644" s="202" t="s">
        <v>35869</v>
      </c>
      <c r="B19644" s="203">
        <v>11.22</v>
      </c>
      <c r="D19644" s="53" t="s">
        <v>29478</v>
      </c>
      <c r="E19644" s="55" t="s">
        <v>29477</v>
      </c>
      <c r="F19644" s="53" t="s">
        <v>83</v>
      </c>
    </row>
    <row r="19645" spans="1:6" x14ac:dyDescent="0.2">
      <c r="A19645" s="202" t="s">
        <v>35870</v>
      </c>
      <c r="B19645" s="203">
        <v>17.48</v>
      </c>
      <c r="D19645" s="53" t="s">
        <v>29479</v>
      </c>
      <c r="E19645" s="55" t="s">
        <v>29480</v>
      </c>
      <c r="F19645" s="53" t="s">
        <v>83</v>
      </c>
    </row>
    <row r="19646" spans="1:6" x14ac:dyDescent="0.2">
      <c r="A19646" s="202" t="s">
        <v>35871</v>
      </c>
      <c r="B19646" s="203">
        <v>12.41</v>
      </c>
      <c r="D19646" s="53" t="s">
        <v>29481</v>
      </c>
      <c r="E19646" s="55" t="s">
        <v>29480</v>
      </c>
      <c r="F19646" s="53" t="s">
        <v>83</v>
      </c>
    </row>
    <row r="19647" spans="1:6" x14ac:dyDescent="0.2">
      <c r="A19647" s="202" t="s">
        <v>35872</v>
      </c>
      <c r="B19647" s="203">
        <v>11.22</v>
      </c>
      <c r="D19647" s="53" t="s">
        <v>29482</v>
      </c>
      <c r="E19647" s="55" t="s">
        <v>29483</v>
      </c>
      <c r="F19647" s="53" t="s">
        <v>83</v>
      </c>
    </row>
    <row r="19648" spans="1:6" x14ac:dyDescent="0.2">
      <c r="A19648" s="202" t="s">
        <v>35873</v>
      </c>
      <c r="B19648" s="203">
        <v>80.64</v>
      </c>
      <c r="D19648" s="53" t="s">
        <v>29484</v>
      </c>
      <c r="E19648" s="55" t="s">
        <v>29483</v>
      </c>
      <c r="F19648" s="53" t="s">
        <v>83</v>
      </c>
    </row>
    <row r="19649" spans="1:6" x14ac:dyDescent="0.2">
      <c r="A19649" s="202" t="s">
        <v>35874</v>
      </c>
      <c r="B19649" s="203">
        <v>58.21</v>
      </c>
      <c r="D19649" s="53" t="s">
        <v>29485</v>
      </c>
      <c r="E19649" s="55" t="s">
        <v>29486</v>
      </c>
      <c r="F19649" s="53" t="s">
        <v>83</v>
      </c>
    </row>
    <row r="19650" spans="1:6" x14ac:dyDescent="0.2">
      <c r="A19650" s="202" t="s">
        <v>35875</v>
      </c>
      <c r="B19650" s="203">
        <v>52.79</v>
      </c>
      <c r="D19650" s="53" t="s">
        <v>29487</v>
      </c>
      <c r="E19650" s="55" t="s">
        <v>29486</v>
      </c>
      <c r="F19650" s="53" t="s">
        <v>83</v>
      </c>
    </row>
    <row r="19651" spans="1:6" x14ac:dyDescent="0.2">
      <c r="A19651" s="202" t="s">
        <v>35876</v>
      </c>
      <c r="B19651" s="203">
        <v>80.64</v>
      </c>
      <c r="D19651" s="53" t="s">
        <v>29488</v>
      </c>
      <c r="E19651" s="55" t="s">
        <v>29489</v>
      </c>
      <c r="F19651" s="53" t="s">
        <v>83</v>
      </c>
    </row>
    <row r="19652" spans="1:6" x14ac:dyDescent="0.2">
      <c r="A19652" s="202" t="s">
        <v>35877</v>
      </c>
      <c r="B19652" s="203">
        <v>58.21</v>
      </c>
      <c r="D19652" s="53" t="s">
        <v>29490</v>
      </c>
      <c r="E19652" s="55" t="s">
        <v>29489</v>
      </c>
      <c r="F19652" s="53" t="s">
        <v>83</v>
      </c>
    </row>
    <row r="19653" spans="1:6" x14ac:dyDescent="0.2">
      <c r="A19653" s="202" t="s">
        <v>35878</v>
      </c>
      <c r="B19653" s="203">
        <v>52.79</v>
      </c>
      <c r="D19653" s="53" t="s">
        <v>29491</v>
      </c>
      <c r="E19653" s="55" t="s">
        <v>29492</v>
      </c>
      <c r="F19653" s="53" t="s">
        <v>83</v>
      </c>
    </row>
    <row r="19654" spans="1:6" x14ac:dyDescent="0.2">
      <c r="A19654" s="202" t="s">
        <v>31199</v>
      </c>
      <c r="B19654" s="203">
        <v>0.96</v>
      </c>
      <c r="D19654" s="53" t="s">
        <v>29493</v>
      </c>
      <c r="E19654" s="55" t="s">
        <v>29492</v>
      </c>
      <c r="F19654" s="53" t="s">
        <v>83</v>
      </c>
    </row>
    <row r="19655" spans="1:6" x14ac:dyDescent="0.2">
      <c r="A19655" s="202" t="s">
        <v>31201</v>
      </c>
      <c r="B19655" s="203">
        <v>0.95</v>
      </c>
      <c r="D19655" s="53" t="s">
        <v>29494</v>
      </c>
      <c r="E19655" s="55" t="s">
        <v>29495</v>
      </c>
      <c r="F19655" s="53" t="s">
        <v>83</v>
      </c>
    </row>
    <row r="19656" spans="1:6" x14ac:dyDescent="0.2">
      <c r="A19656" s="202" t="s">
        <v>31202</v>
      </c>
      <c r="B19656" s="203">
        <v>0.79</v>
      </c>
      <c r="D19656" s="53" t="s">
        <v>29496</v>
      </c>
      <c r="E19656" s="55" t="s">
        <v>29495</v>
      </c>
      <c r="F19656" s="53" t="s">
        <v>83</v>
      </c>
    </row>
    <row r="19657" spans="1:6" x14ac:dyDescent="0.2">
      <c r="A19657" s="202" t="s">
        <v>31204</v>
      </c>
      <c r="B19657" s="203">
        <v>0.78</v>
      </c>
      <c r="D19657" s="53" t="s">
        <v>29497</v>
      </c>
      <c r="E19657" s="55" t="s">
        <v>29498</v>
      </c>
      <c r="F19657" s="53" t="s">
        <v>83</v>
      </c>
    </row>
    <row r="19658" spans="1:6" x14ac:dyDescent="0.2">
      <c r="A19658" s="202" t="s">
        <v>31205</v>
      </c>
      <c r="B19658" s="203">
        <v>1.41</v>
      </c>
      <c r="D19658" s="53" t="s">
        <v>29499</v>
      </c>
      <c r="E19658" s="55" t="s">
        <v>29498</v>
      </c>
      <c r="F19658" s="53" t="s">
        <v>83</v>
      </c>
    </row>
    <row r="19659" spans="1:6" x14ac:dyDescent="0.2">
      <c r="A19659" s="202" t="s">
        <v>31207</v>
      </c>
      <c r="B19659" s="203">
        <v>1.36</v>
      </c>
      <c r="D19659" s="53" t="s">
        <v>29500</v>
      </c>
      <c r="E19659" s="55" t="s">
        <v>29501</v>
      </c>
      <c r="F19659" s="53" t="s">
        <v>83</v>
      </c>
    </row>
    <row r="19660" spans="1:6" x14ac:dyDescent="0.2">
      <c r="A19660" s="202" t="s">
        <v>31208</v>
      </c>
      <c r="B19660" s="203">
        <v>6.95</v>
      </c>
      <c r="D19660" s="53" t="s">
        <v>29502</v>
      </c>
      <c r="E19660" s="55" t="s">
        <v>29501</v>
      </c>
      <c r="F19660" s="53" t="s">
        <v>83</v>
      </c>
    </row>
    <row r="19661" spans="1:6" x14ac:dyDescent="0.2">
      <c r="A19661" s="202" t="s">
        <v>31210</v>
      </c>
      <c r="B19661" s="203">
        <v>6.72</v>
      </c>
      <c r="D19661" s="53" t="s">
        <v>29503</v>
      </c>
      <c r="E19661" s="55" t="s">
        <v>29504</v>
      </c>
      <c r="F19661" s="53" t="s">
        <v>83</v>
      </c>
    </row>
    <row r="19662" spans="1:6" x14ac:dyDescent="0.2">
      <c r="A19662" s="202" t="s">
        <v>31211</v>
      </c>
      <c r="B19662" s="203">
        <v>14.09</v>
      </c>
      <c r="D19662" s="53" t="s">
        <v>29505</v>
      </c>
      <c r="E19662" s="55" t="s">
        <v>29504</v>
      </c>
      <c r="F19662" s="53" t="s">
        <v>83</v>
      </c>
    </row>
    <row r="19663" spans="1:6" x14ac:dyDescent="0.2">
      <c r="A19663" s="202" t="s">
        <v>31213</v>
      </c>
      <c r="B19663" s="203">
        <v>13.79</v>
      </c>
      <c r="D19663" s="53" t="s">
        <v>29506</v>
      </c>
      <c r="E19663" s="55" t="s">
        <v>29507</v>
      </c>
      <c r="F19663" s="53" t="s">
        <v>83</v>
      </c>
    </row>
    <row r="19664" spans="1:6" x14ac:dyDescent="0.2">
      <c r="A19664" s="202" t="s">
        <v>31214</v>
      </c>
      <c r="B19664" s="203">
        <v>8.09</v>
      </c>
      <c r="D19664" s="53" t="s">
        <v>29508</v>
      </c>
      <c r="E19664" s="55" t="s">
        <v>29507</v>
      </c>
      <c r="F19664" s="53" t="s">
        <v>83</v>
      </c>
    </row>
    <row r="19665" spans="1:6" x14ac:dyDescent="0.2">
      <c r="A19665" s="202" t="s">
        <v>31216</v>
      </c>
      <c r="B19665" s="203">
        <v>7.93</v>
      </c>
      <c r="D19665" s="53" t="s">
        <v>29509</v>
      </c>
      <c r="E19665" s="55" t="s">
        <v>29510</v>
      </c>
      <c r="F19665" s="53" t="s">
        <v>83</v>
      </c>
    </row>
    <row r="19666" spans="1:6" x14ac:dyDescent="0.2">
      <c r="A19666" s="202" t="s">
        <v>31217</v>
      </c>
      <c r="B19666" s="203">
        <v>32.549999999999997</v>
      </c>
      <c r="D19666" s="53" t="s">
        <v>29511</v>
      </c>
      <c r="E19666" s="55" t="s">
        <v>29510</v>
      </c>
      <c r="F19666" s="53" t="s">
        <v>83</v>
      </c>
    </row>
    <row r="19667" spans="1:6" x14ac:dyDescent="0.2">
      <c r="A19667" s="202" t="s">
        <v>31219</v>
      </c>
      <c r="B19667" s="203">
        <v>28.97</v>
      </c>
      <c r="D19667" s="53" t="s">
        <v>29512</v>
      </c>
      <c r="E19667" s="55" t="s">
        <v>29513</v>
      </c>
      <c r="F19667" s="53" t="s">
        <v>83</v>
      </c>
    </row>
    <row r="19668" spans="1:6" x14ac:dyDescent="0.2">
      <c r="A19668" s="202" t="s">
        <v>31220</v>
      </c>
      <c r="B19668" s="203">
        <v>16.809999999999999</v>
      </c>
      <c r="D19668" s="53" t="s">
        <v>29514</v>
      </c>
      <c r="E19668" s="55" t="s">
        <v>29513</v>
      </c>
      <c r="F19668" s="53" t="s">
        <v>83</v>
      </c>
    </row>
    <row r="19669" spans="1:6" x14ac:dyDescent="0.2">
      <c r="A19669" s="202" t="s">
        <v>31222</v>
      </c>
      <c r="B19669" s="203">
        <v>15.89</v>
      </c>
      <c r="D19669" s="53" t="s">
        <v>29515</v>
      </c>
      <c r="E19669" s="55" t="s">
        <v>29516</v>
      </c>
      <c r="F19669" s="53" t="s">
        <v>83</v>
      </c>
    </row>
    <row r="19670" spans="1:6" x14ac:dyDescent="0.2">
      <c r="A19670" s="202" t="s">
        <v>31223</v>
      </c>
      <c r="B19670" s="203">
        <v>3.03</v>
      </c>
      <c r="D19670" s="53" t="s">
        <v>29517</v>
      </c>
      <c r="E19670" s="55" t="s">
        <v>29516</v>
      </c>
      <c r="F19670" s="53" t="s">
        <v>83</v>
      </c>
    </row>
    <row r="19671" spans="1:6" x14ac:dyDescent="0.2">
      <c r="A19671" s="202" t="s">
        <v>31225</v>
      </c>
      <c r="B19671" s="203">
        <v>2.94</v>
      </c>
      <c r="D19671" s="53" t="s">
        <v>29518</v>
      </c>
      <c r="E19671" s="55" t="s">
        <v>29519</v>
      </c>
      <c r="F19671" s="53" t="s">
        <v>83</v>
      </c>
    </row>
    <row r="19672" spans="1:6" x14ac:dyDescent="0.2">
      <c r="A19672" s="202" t="s">
        <v>31226</v>
      </c>
      <c r="B19672" s="203">
        <v>61.83</v>
      </c>
      <c r="D19672" s="53" t="s">
        <v>29520</v>
      </c>
      <c r="E19672" s="55" t="s">
        <v>29519</v>
      </c>
      <c r="F19672" s="53" t="s">
        <v>83</v>
      </c>
    </row>
    <row r="19673" spans="1:6" x14ac:dyDescent="0.2">
      <c r="A19673" s="202" t="s">
        <v>31228</v>
      </c>
      <c r="B19673" s="203">
        <v>55.52</v>
      </c>
      <c r="D19673" s="53" t="s">
        <v>29521</v>
      </c>
      <c r="E19673" s="55" t="s">
        <v>29522</v>
      </c>
      <c r="F19673" s="53" t="s">
        <v>83</v>
      </c>
    </row>
    <row r="19674" spans="1:6" x14ac:dyDescent="0.2">
      <c r="A19674" s="202" t="s">
        <v>31229</v>
      </c>
      <c r="B19674" s="203">
        <v>6.96</v>
      </c>
      <c r="D19674" s="53" t="s">
        <v>29523</v>
      </c>
      <c r="E19674" s="55" t="s">
        <v>29522</v>
      </c>
      <c r="F19674" s="53" t="s">
        <v>83</v>
      </c>
    </row>
    <row r="19675" spans="1:6" x14ac:dyDescent="0.2">
      <c r="A19675" s="202" t="s">
        <v>31231</v>
      </c>
      <c r="B19675" s="203">
        <v>6.41</v>
      </c>
      <c r="D19675" s="53" t="s">
        <v>29524</v>
      </c>
      <c r="E19675" s="55" t="s">
        <v>29525</v>
      </c>
      <c r="F19675" s="53" t="s">
        <v>83</v>
      </c>
    </row>
    <row r="19676" spans="1:6" x14ac:dyDescent="0.2">
      <c r="A19676" s="202" t="s">
        <v>31232</v>
      </c>
      <c r="B19676" s="203">
        <v>348.34</v>
      </c>
      <c r="D19676" s="53" t="s">
        <v>29526</v>
      </c>
      <c r="E19676" s="55" t="s">
        <v>29525</v>
      </c>
      <c r="F19676" s="53" t="s">
        <v>83</v>
      </c>
    </row>
    <row r="19677" spans="1:6" x14ac:dyDescent="0.2">
      <c r="A19677" s="202" t="s">
        <v>31234</v>
      </c>
      <c r="B19677" s="203">
        <v>326.85000000000002</v>
      </c>
      <c r="D19677" s="53" t="s">
        <v>29527</v>
      </c>
      <c r="E19677" s="55" t="s">
        <v>29528</v>
      </c>
      <c r="F19677" s="53" t="s">
        <v>83</v>
      </c>
    </row>
    <row r="19678" spans="1:6" x14ac:dyDescent="0.2">
      <c r="A19678" s="202" t="s">
        <v>31235</v>
      </c>
      <c r="B19678" s="203">
        <v>397.72</v>
      </c>
      <c r="D19678" s="53" t="s">
        <v>29529</v>
      </c>
      <c r="E19678" s="55" t="s">
        <v>29528</v>
      </c>
      <c r="F19678" s="53" t="s">
        <v>83</v>
      </c>
    </row>
    <row r="19679" spans="1:6" x14ac:dyDescent="0.2">
      <c r="A19679" s="202" t="s">
        <v>31237</v>
      </c>
      <c r="B19679" s="203">
        <v>348.21</v>
      </c>
      <c r="D19679" s="53" t="s">
        <v>29530</v>
      </c>
      <c r="E19679" s="55" t="s">
        <v>29531</v>
      </c>
      <c r="F19679" s="53" t="s">
        <v>83</v>
      </c>
    </row>
    <row r="19680" spans="1:6" x14ac:dyDescent="0.2">
      <c r="A19680" s="202" t="s">
        <v>31238</v>
      </c>
      <c r="B19680" s="203">
        <v>12.31</v>
      </c>
      <c r="D19680" s="53" t="s">
        <v>29532</v>
      </c>
      <c r="E19680" s="55" t="s">
        <v>29531</v>
      </c>
      <c r="F19680" s="53" t="s">
        <v>83</v>
      </c>
    </row>
    <row r="19681" spans="1:6" x14ac:dyDescent="0.2">
      <c r="A19681" s="202" t="s">
        <v>31240</v>
      </c>
      <c r="B19681" s="203">
        <v>11.89</v>
      </c>
      <c r="D19681" s="53" t="s">
        <v>29533</v>
      </c>
      <c r="E19681" s="55" t="s">
        <v>29534</v>
      </c>
      <c r="F19681" s="53" t="s">
        <v>83</v>
      </c>
    </row>
    <row r="19682" spans="1:6" x14ac:dyDescent="0.2">
      <c r="A19682" s="202" t="s">
        <v>31241</v>
      </c>
      <c r="B19682" s="203">
        <v>3.07</v>
      </c>
      <c r="D19682" s="53" t="s">
        <v>29535</v>
      </c>
      <c r="E19682" s="55" t="s">
        <v>29534</v>
      </c>
      <c r="F19682" s="53" t="s">
        <v>83</v>
      </c>
    </row>
    <row r="19683" spans="1:6" x14ac:dyDescent="0.2">
      <c r="A19683" s="202" t="s">
        <v>31243</v>
      </c>
      <c r="B19683" s="203">
        <v>3</v>
      </c>
      <c r="D19683" s="53" t="s">
        <v>29536</v>
      </c>
      <c r="E19683" s="55" t="s">
        <v>29537</v>
      </c>
      <c r="F19683" s="53" t="s">
        <v>83</v>
      </c>
    </row>
    <row r="19684" spans="1:6" x14ac:dyDescent="0.2">
      <c r="A19684" s="202" t="s">
        <v>31244</v>
      </c>
      <c r="B19684" s="203">
        <v>758.81</v>
      </c>
      <c r="D19684" s="53" t="s">
        <v>29538</v>
      </c>
      <c r="E19684" s="55" t="s">
        <v>29537</v>
      </c>
      <c r="F19684" s="53" t="s">
        <v>83</v>
      </c>
    </row>
    <row r="19685" spans="1:6" x14ac:dyDescent="0.2">
      <c r="A19685" s="202" t="s">
        <v>31246</v>
      </c>
      <c r="B19685" s="203">
        <v>756.63</v>
      </c>
      <c r="D19685" s="53" t="s">
        <v>29539</v>
      </c>
      <c r="E19685" s="55" t="s">
        <v>29540</v>
      </c>
      <c r="F19685" s="53" t="s">
        <v>83</v>
      </c>
    </row>
    <row r="19686" spans="1:6" x14ac:dyDescent="0.2">
      <c r="A19686" s="202" t="s">
        <v>31247</v>
      </c>
      <c r="B19686" s="203">
        <v>798.17</v>
      </c>
      <c r="D19686" s="53" t="s">
        <v>29541</v>
      </c>
      <c r="E19686" s="55" t="s">
        <v>29540</v>
      </c>
      <c r="F19686" s="53" t="s">
        <v>83</v>
      </c>
    </row>
    <row r="19687" spans="1:6" x14ac:dyDescent="0.2">
      <c r="A19687" s="202" t="s">
        <v>31249</v>
      </c>
      <c r="B19687" s="203">
        <v>795.99</v>
      </c>
      <c r="D19687" s="53" t="s">
        <v>29542</v>
      </c>
      <c r="E19687" s="55" t="s">
        <v>29543</v>
      </c>
      <c r="F19687" s="53" t="s">
        <v>83</v>
      </c>
    </row>
    <row r="19688" spans="1:6" x14ac:dyDescent="0.2">
      <c r="A19688" s="202" t="s">
        <v>31250</v>
      </c>
      <c r="B19688" s="203">
        <v>478.68</v>
      </c>
      <c r="D19688" s="53" t="s">
        <v>29544</v>
      </c>
      <c r="E19688" s="55" t="s">
        <v>29543</v>
      </c>
      <c r="F19688" s="53" t="s">
        <v>83</v>
      </c>
    </row>
    <row r="19689" spans="1:6" x14ac:dyDescent="0.2">
      <c r="A19689" s="202" t="s">
        <v>31252</v>
      </c>
      <c r="B19689" s="203">
        <v>477.34</v>
      </c>
      <c r="D19689" s="53" t="s">
        <v>29545</v>
      </c>
      <c r="E19689" s="55" t="s">
        <v>29546</v>
      </c>
      <c r="F19689" s="53" t="s">
        <v>83</v>
      </c>
    </row>
    <row r="19690" spans="1:6" x14ac:dyDescent="0.2">
      <c r="A19690" s="202" t="s">
        <v>31253</v>
      </c>
      <c r="B19690" s="203">
        <v>75.5</v>
      </c>
      <c r="D19690" s="53" t="s">
        <v>29547</v>
      </c>
      <c r="E19690" s="55" t="s">
        <v>29546</v>
      </c>
      <c r="F19690" s="53" t="s">
        <v>83</v>
      </c>
    </row>
    <row r="19691" spans="1:6" x14ac:dyDescent="0.2">
      <c r="A19691" s="202" t="s">
        <v>31255</v>
      </c>
      <c r="B19691" s="203">
        <v>74.569999999999993</v>
      </c>
      <c r="D19691" s="53" t="s">
        <v>29548</v>
      </c>
      <c r="E19691" s="55" t="s">
        <v>29549</v>
      </c>
      <c r="F19691" s="53" t="s">
        <v>83</v>
      </c>
    </row>
    <row r="19692" spans="1:6" x14ac:dyDescent="0.2">
      <c r="A19692" s="202" t="s">
        <v>31256</v>
      </c>
      <c r="B19692" s="203">
        <v>176.59</v>
      </c>
      <c r="D19692" s="53" t="s">
        <v>29550</v>
      </c>
      <c r="E19692" s="55" t="s">
        <v>29549</v>
      </c>
      <c r="F19692" s="53" t="s">
        <v>83</v>
      </c>
    </row>
    <row r="19693" spans="1:6" x14ac:dyDescent="0.2">
      <c r="A19693" s="202" t="s">
        <v>31258</v>
      </c>
      <c r="B19693" s="203">
        <v>168.49</v>
      </c>
      <c r="D19693" s="53" t="s">
        <v>29551</v>
      </c>
      <c r="E19693" s="55" t="s">
        <v>29552</v>
      </c>
      <c r="F19693" s="53" t="s">
        <v>83</v>
      </c>
    </row>
    <row r="19694" spans="1:6" x14ac:dyDescent="0.2">
      <c r="A19694" s="202" t="s">
        <v>31259</v>
      </c>
      <c r="B19694" s="203">
        <v>151.27000000000001</v>
      </c>
      <c r="D19694" s="53" t="s">
        <v>29553</v>
      </c>
      <c r="E19694" s="55" t="s">
        <v>29552</v>
      </c>
      <c r="F19694" s="53" t="s">
        <v>83</v>
      </c>
    </row>
    <row r="19695" spans="1:6" x14ac:dyDescent="0.2">
      <c r="A19695" s="202" t="s">
        <v>31261</v>
      </c>
      <c r="B19695" s="203">
        <v>141.35</v>
      </c>
      <c r="D19695" s="53" t="s">
        <v>29554</v>
      </c>
      <c r="E19695" s="55" t="s">
        <v>29555</v>
      </c>
      <c r="F19695" s="53" t="s">
        <v>83</v>
      </c>
    </row>
    <row r="19696" spans="1:6" x14ac:dyDescent="0.2">
      <c r="A19696" s="202" t="s">
        <v>31262</v>
      </c>
      <c r="B19696" s="203">
        <v>0.83</v>
      </c>
      <c r="D19696" s="53" t="s">
        <v>29556</v>
      </c>
      <c r="E19696" s="55" t="s">
        <v>29555</v>
      </c>
      <c r="F19696" s="53" t="s">
        <v>83</v>
      </c>
    </row>
    <row r="19697" spans="1:6" x14ac:dyDescent="0.2">
      <c r="A19697" s="202" t="s">
        <v>31264</v>
      </c>
      <c r="B19697" s="203">
        <v>0.81</v>
      </c>
      <c r="D19697" s="53" t="s">
        <v>29557</v>
      </c>
      <c r="E19697" s="55" t="s">
        <v>29558</v>
      </c>
      <c r="F19697" s="53" t="s">
        <v>83</v>
      </c>
    </row>
    <row r="19698" spans="1:6" x14ac:dyDescent="0.2">
      <c r="A19698" s="202" t="s">
        <v>31265</v>
      </c>
      <c r="B19698" s="203">
        <v>2.79</v>
      </c>
      <c r="D19698" s="53" t="s">
        <v>29559</v>
      </c>
      <c r="E19698" s="55" t="s">
        <v>29558</v>
      </c>
      <c r="F19698" s="53" t="s">
        <v>83</v>
      </c>
    </row>
    <row r="19699" spans="1:6" x14ac:dyDescent="0.2">
      <c r="A19699" s="202" t="s">
        <v>31267</v>
      </c>
      <c r="B19699" s="203">
        <v>2.73</v>
      </c>
      <c r="D19699" s="53" t="s">
        <v>29560</v>
      </c>
      <c r="E19699" s="55" t="s">
        <v>29561</v>
      </c>
      <c r="F19699" s="53" t="s">
        <v>83</v>
      </c>
    </row>
    <row r="19700" spans="1:6" x14ac:dyDescent="0.2">
      <c r="A19700" s="202" t="s">
        <v>31268</v>
      </c>
      <c r="B19700" s="203">
        <v>1.82</v>
      </c>
      <c r="D19700" s="53" t="s">
        <v>29562</v>
      </c>
      <c r="E19700" s="55" t="s">
        <v>29561</v>
      </c>
      <c r="F19700" s="53" t="s">
        <v>83</v>
      </c>
    </row>
    <row r="19701" spans="1:6" x14ac:dyDescent="0.2">
      <c r="A19701" s="202" t="s">
        <v>31270</v>
      </c>
      <c r="B19701" s="203">
        <v>1.78</v>
      </c>
      <c r="D19701" s="53" t="s">
        <v>29563</v>
      </c>
      <c r="E19701" s="55" t="s">
        <v>29564</v>
      </c>
      <c r="F19701" s="53" t="s">
        <v>83</v>
      </c>
    </row>
    <row r="19702" spans="1:6" x14ac:dyDescent="0.2">
      <c r="A19702" s="202" t="s">
        <v>31271</v>
      </c>
      <c r="B19702" s="203">
        <v>0.31</v>
      </c>
      <c r="D19702" s="53" t="s">
        <v>29565</v>
      </c>
      <c r="E19702" s="55" t="s">
        <v>29564</v>
      </c>
      <c r="F19702" s="53" t="s">
        <v>83</v>
      </c>
    </row>
    <row r="19703" spans="1:6" x14ac:dyDescent="0.2">
      <c r="A19703" s="202" t="s">
        <v>31273</v>
      </c>
      <c r="B19703" s="203">
        <v>0.31</v>
      </c>
      <c r="D19703" s="53" t="s">
        <v>29566</v>
      </c>
      <c r="E19703" s="55" t="s">
        <v>29567</v>
      </c>
      <c r="F19703" s="53" t="s">
        <v>83</v>
      </c>
    </row>
    <row r="19704" spans="1:6" x14ac:dyDescent="0.2">
      <c r="A19704" s="202" t="s">
        <v>31274</v>
      </c>
      <c r="B19704" s="203">
        <v>0.3</v>
      </c>
      <c r="D19704" s="53" t="s">
        <v>29568</v>
      </c>
      <c r="E19704" s="55" t="s">
        <v>29567</v>
      </c>
      <c r="F19704" s="53" t="s">
        <v>83</v>
      </c>
    </row>
    <row r="19705" spans="1:6" x14ac:dyDescent="0.2">
      <c r="A19705" s="202" t="s">
        <v>31276</v>
      </c>
      <c r="B19705" s="203">
        <v>0.3</v>
      </c>
      <c r="D19705" s="53" t="s">
        <v>29569</v>
      </c>
      <c r="E19705" s="55" t="s">
        <v>29570</v>
      </c>
      <c r="F19705" s="53" t="s">
        <v>83</v>
      </c>
    </row>
    <row r="19706" spans="1:6" x14ac:dyDescent="0.2">
      <c r="A19706" s="202" t="s">
        <v>31277</v>
      </c>
      <c r="B19706" s="203">
        <v>0.37</v>
      </c>
      <c r="D19706" s="53" t="s">
        <v>29571</v>
      </c>
      <c r="E19706" s="55" t="s">
        <v>29570</v>
      </c>
      <c r="F19706" s="53" t="s">
        <v>83</v>
      </c>
    </row>
    <row r="19707" spans="1:6" x14ac:dyDescent="0.2">
      <c r="A19707" s="202" t="s">
        <v>31279</v>
      </c>
      <c r="B19707" s="203">
        <v>0.36</v>
      </c>
      <c r="D19707" s="53" t="s">
        <v>29572</v>
      </c>
      <c r="E19707" s="55" t="s">
        <v>29573</v>
      </c>
      <c r="F19707" s="53" t="s">
        <v>83</v>
      </c>
    </row>
    <row r="19708" spans="1:6" x14ac:dyDescent="0.2">
      <c r="A19708" s="202" t="s">
        <v>31280</v>
      </c>
      <c r="B19708" s="203">
        <v>6.13</v>
      </c>
      <c r="D19708" s="53" t="s">
        <v>29574</v>
      </c>
      <c r="E19708" s="55" t="s">
        <v>29573</v>
      </c>
      <c r="F19708" s="53" t="s">
        <v>83</v>
      </c>
    </row>
    <row r="19709" spans="1:6" x14ac:dyDescent="0.2">
      <c r="A19709" s="202" t="s">
        <v>31282</v>
      </c>
      <c r="B19709" s="203">
        <v>5.89</v>
      </c>
      <c r="D19709" s="53" t="s">
        <v>29575</v>
      </c>
      <c r="E19709" s="55" t="s">
        <v>29576</v>
      </c>
      <c r="F19709" s="53" t="s">
        <v>83</v>
      </c>
    </row>
    <row r="19710" spans="1:6" x14ac:dyDescent="0.2">
      <c r="A19710" s="202" t="s">
        <v>31283</v>
      </c>
      <c r="B19710" s="203">
        <v>47.54</v>
      </c>
      <c r="D19710" s="53" t="s">
        <v>29577</v>
      </c>
      <c r="E19710" s="55" t="s">
        <v>29576</v>
      </c>
      <c r="F19710" s="53" t="s">
        <v>83</v>
      </c>
    </row>
    <row r="19711" spans="1:6" x14ac:dyDescent="0.2">
      <c r="A19711" s="202" t="s">
        <v>31285</v>
      </c>
      <c r="B19711" s="203">
        <v>46.7</v>
      </c>
      <c r="D19711" s="53" t="s">
        <v>29578</v>
      </c>
      <c r="E19711" s="55" t="s">
        <v>29579</v>
      </c>
      <c r="F19711" s="53" t="s">
        <v>83</v>
      </c>
    </row>
    <row r="19712" spans="1:6" x14ac:dyDescent="0.2">
      <c r="A19712" s="202" t="s">
        <v>31286</v>
      </c>
      <c r="B19712" s="203">
        <v>4.05</v>
      </c>
      <c r="D19712" s="53" t="s">
        <v>29580</v>
      </c>
      <c r="E19712" s="55" t="s">
        <v>29579</v>
      </c>
      <c r="F19712" s="53" t="s">
        <v>83</v>
      </c>
    </row>
    <row r="19713" spans="1:6" x14ac:dyDescent="0.2">
      <c r="A19713" s="202" t="s">
        <v>31288</v>
      </c>
      <c r="B19713" s="203">
        <v>3.97</v>
      </c>
      <c r="D19713" s="53" t="s">
        <v>29581</v>
      </c>
      <c r="E19713" s="55" t="s">
        <v>29582</v>
      </c>
      <c r="F19713" s="53" t="s">
        <v>83</v>
      </c>
    </row>
    <row r="19714" spans="1:6" x14ac:dyDescent="0.2">
      <c r="A19714" s="202" t="s">
        <v>31289</v>
      </c>
      <c r="B19714" s="203">
        <v>6.72</v>
      </c>
      <c r="D19714" s="53" t="s">
        <v>29583</v>
      </c>
      <c r="E19714" s="55" t="s">
        <v>29582</v>
      </c>
      <c r="F19714" s="53" t="s">
        <v>83</v>
      </c>
    </row>
    <row r="19715" spans="1:6" x14ac:dyDescent="0.2">
      <c r="A19715" s="202" t="s">
        <v>31291</v>
      </c>
      <c r="B19715" s="203">
        <v>6.61</v>
      </c>
      <c r="D19715" s="53" t="s">
        <v>29584</v>
      </c>
      <c r="E19715" s="55" t="s">
        <v>29585</v>
      </c>
      <c r="F19715" s="53" t="s">
        <v>83</v>
      </c>
    </row>
    <row r="19716" spans="1:6" x14ac:dyDescent="0.2">
      <c r="A19716" s="202" t="s">
        <v>31292</v>
      </c>
      <c r="B19716" s="203">
        <v>21</v>
      </c>
      <c r="D19716" s="53" t="s">
        <v>29586</v>
      </c>
      <c r="E19716" s="55" t="s">
        <v>29585</v>
      </c>
      <c r="F19716" s="53" t="s">
        <v>83</v>
      </c>
    </row>
    <row r="19717" spans="1:6" x14ac:dyDescent="0.2">
      <c r="A19717" s="202" t="s">
        <v>31294</v>
      </c>
      <c r="B19717" s="203">
        <v>20.41</v>
      </c>
      <c r="D19717" s="53" t="s">
        <v>29587</v>
      </c>
      <c r="E19717" s="55" t="s">
        <v>29588</v>
      </c>
      <c r="F19717" s="53" t="s">
        <v>83</v>
      </c>
    </row>
    <row r="19718" spans="1:6" x14ac:dyDescent="0.2">
      <c r="A19718" s="202" t="s">
        <v>31295</v>
      </c>
      <c r="B19718" s="203">
        <v>0.27</v>
      </c>
      <c r="D19718" s="53" t="s">
        <v>29589</v>
      </c>
      <c r="E19718" s="55" t="s">
        <v>29588</v>
      </c>
      <c r="F19718" s="53" t="s">
        <v>83</v>
      </c>
    </row>
    <row r="19719" spans="1:6" x14ac:dyDescent="0.2">
      <c r="A19719" s="202" t="s">
        <v>31297</v>
      </c>
      <c r="B19719" s="203">
        <v>0.24</v>
      </c>
      <c r="D19719" s="53" t="s">
        <v>29590</v>
      </c>
      <c r="E19719" s="55" t="s">
        <v>29591</v>
      </c>
      <c r="F19719" s="53" t="s">
        <v>83</v>
      </c>
    </row>
    <row r="19720" spans="1:6" x14ac:dyDescent="0.2">
      <c r="A19720" s="202" t="s">
        <v>31298</v>
      </c>
      <c r="B19720" s="203">
        <v>180.23</v>
      </c>
      <c r="D19720" s="53" t="s">
        <v>29592</v>
      </c>
      <c r="E19720" s="55" t="s">
        <v>29591</v>
      </c>
      <c r="F19720" s="53" t="s">
        <v>83</v>
      </c>
    </row>
    <row r="19721" spans="1:6" x14ac:dyDescent="0.2">
      <c r="A19721" s="202" t="s">
        <v>31300</v>
      </c>
      <c r="B19721" s="203">
        <v>174.79</v>
      </c>
      <c r="D19721" s="53" t="s">
        <v>29593</v>
      </c>
      <c r="E19721" s="55" t="s">
        <v>29594</v>
      </c>
      <c r="F19721" s="53" t="s">
        <v>83</v>
      </c>
    </row>
    <row r="19722" spans="1:6" x14ac:dyDescent="0.2">
      <c r="A19722" s="202" t="s">
        <v>31301</v>
      </c>
      <c r="B19722" s="203">
        <v>2.2000000000000002</v>
      </c>
      <c r="D19722" s="53" t="s">
        <v>29595</v>
      </c>
      <c r="E19722" s="55" t="s">
        <v>29594</v>
      </c>
      <c r="F19722" s="53" t="s">
        <v>83</v>
      </c>
    </row>
    <row r="19723" spans="1:6" x14ac:dyDescent="0.2">
      <c r="A19723" s="202" t="s">
        <v>31303</v>
      </c>
      <c r="B19723" s="203">
        <v>2.09</v>
      </c>
      <c r="D19723" s="53" t="s">
        <v>29596</v>
      </c>
      <c r="E19723" s="55" t="s">
        <v>29597</v>
      </c>
      <c r="F19723" s="53" t="s">
        <v>83</v>
      </c>
    </row>
    <row r="19724" spans="1:6" x14ac:dyDescent="0.2">
      <c r="A19724" s="202" t="s">
        <v>31304</v>
      </c>
      <c r="B19724" s="203">
        <v>1.02</v>
      </c>
      <c r="D19724" s="53" t="s">
        <v>29598</v>
      </c>
      <c r="E19724" s="55" t="s">
        <v>29597</v>
      </c>
      <c r="F19724" s="53" t="s">
        <v>83</v>
      </c>
    </row>
    <row r="19725" spans="1:6" x14ac:dyDescent="0.2">
      <c r="A19725" s="202" t="s">
        <v>31306</v>
      </c>
      <c r="B19725" s="203">
        <v>0.99</v>
      </c>
      <c r="D19725" s="53" t="s">
        <v>29599</v>
      </c>
      <c r="E19725" s="55" t="s">
        <v>29600</v>
      </c>
      <c r="F19725" s="53" t="s">
        <v>83</v>
      </c>
    </row>
    <row r="19726" spans="1:6" x14ac:dyDescent="0.2">
      <c r="A19726" s="202" t="s">
        <v>31307</v>
      </c>
      <c r="B19726" s="203">
        <v>3.05</v>
      </c>
      <c r="D19726" s="53" t="s">
        <v>29601</v>
      </c>
      <c r="E19726" s="55" t="s">
        <v>29600</v>
      </c>
      <c r="F19726" s="53" t="s">
        <v>83</v>
      </c>
    </row>
    <row r="19727" spans="1:6" x14ac:dyDescent="0.2">
      <c r="A19727" s="202" t="s">
        <v>31309</v>
      </c>
      <c r="B19727" s="203">
        <v>2.81</v>
      </c>
      <c r="D19727" s="53" t="s">
        <v>29602</v>
      </c>
      <c r="E19727" s="55" t="s">
        <v>29603</v>
      </c>
      <c r="F19727" s="53" t="s">
        <v>83</v>
      </c>
    </row>
    <row r="19728" spans="1:6" x14ac:dyDescent="0.2">
      <c r="A19728" s="202" t="s">
        <v>31310</v>
      </c>
      <c r="B19728" s="203">
        <v>0.49</v>
      </c>
      <c r="D19728" s="53" t="s">
        <v>29604</v>
      </c>
      <c r="E19728" s="55" t="s">
        <v>29603</v>
      </c>
      <c r="F19728" s="53" t="s">
        <v>83</v>
      </c>
    </row>
    <row r="19729" spans="1:6" x14ac:dyDescent="0.2">
      <c r="A19729" s="202" t="s">
        <v>31312</v>
      </c>
      <c r="B19729" s="203">
        <v>0.47</v>
      </c>
      <c r="D19729" s="53" t="s">
        <v>29605</v>
      </c>
      <c r="E19729" s="55" t="s">
        <v>29606</v>
      </c>
      <c r="F19729" s="53" t="s">
        <v>83</v>
      </c>
    </row>
    <row r="19730" spans="1:6" x14ac:dyDescent="0.2">
      <c r="A19730" s="202" t="s">
        <v>31313</v>
      </c>
      <c r="B19730" s="203">
        <v>0.57999999999999996</v>
      </c>
      <c r="D19730" s="53" t="s">
        <v>29607</v>
      </c>
      <c r="E19730" s="55" t="s">
        <v>29606</v>
      </c>
      <c r="F19730" s="53" t="s">
        <v>83</v>
      </c>
    </row>
    <row r="19731" spans="1:6" x14ac:dyDescent="0.2">
      <c r="A19731" s="202" t="s">
        <v>31315</v>
      </c>
      <c r="B19731" s="203">
        <v>0.56000000000000005</v>
      </c>
      <c r="D19731" s="53" t="s">
        <v>29608</v>
      </c>
      <c r="E19731" s="55" t="s">
        <v>29609</v>
      </c>
      <c r="F19731" s="53" t="s">
        <v>83</v>
      </c>
    </row>
    <row r="19732" spans="1:6" x14ac:dyDescent="0.2">
      <c r="A19732" s="202" t="s">
        <v>31316</v>
      </c>
      <c r="B19732" s="203">
        <v>14.27</v>
      </c>
      <c r="D19732" s="53" t="s">
        <v>29610</v>
      </c>
      <c r="E19732" s="55" t="s">
        <v>29609</v>
      </c>
      <c r="F19732" s="53" t="s">
        <v>83</v>
      </c>
    </row>
    <row r="19733" spans="1:6" x14ac:dyDescent="0.2">
      <c r="A19733" s="202" t="s">
        <v>31318</v>
      </c>
      <c r="B19733" s="203">
        <v>13.62</v>
      </c>
      <c r="D19733" s="53" t="s">
        <v>29611</v>
      </c>
      <c r="E19733" s="55" t="s">
        <v>29612</v>
      </c>
      <c r="F19733" s="53" t="s">
        <v>83</v>
      </c>
    </row>
    <row r="19734" spans="1:6" x14ac:dyDescent="0.2">
      <c r="A19734" s="202" t="s">
        <v>31319</v>
      </c>
      <c r="B19734" s="203">
        <v>15.86</v>
      </c>
      <c r="D19734" s="53" t="s">
        <v>29613</v>
      </c>
      <c r="E19734" s="55" t="s">
        <v>29612</v>
      </c>
      <c r="F19734" s="53" t="s">
        <v>83</v>
      </c>
    </row>
    <row r="19735" spans="1:6" x14ac:dyDescent="0.2">
      <c r="A19735" s="202" t="s">
        <v>31321</v>
      </c>
      <c r="B19735" s="203">
        <v>15.13</v>
      </c>
      <c r="D19735" s="53" t="s">
        <v>29614</v>
      </c>
      <c r="E19735" s="55" t="s">
        <v>29615</v>
      </c>
      <c r="F19735" s="53" t="s">
        <v>83</v>
      </c>
    </row>
    <row r="19736" spans="1:6" x14ac:dyDescent="0.2">
      <c r="A19736" s="202" t="s">
        <v>31322</v>
      </c>
      <c r="B19736" s="203">
        <v>17.41</v>
      </c>
      <c r="D19736" s="53" t="s">
        <v>29616</v>
      </c>
      <c r="E19736" s="55" t="s">
        <v>29615</v>
      </c>
      <c r="F19736" s="53" t="s">
        <v>83</v>
      </c>
    </row>
    <row r="19737" spans="1:6" x14ac:dyDescent="0.2">
      <c r="A19737" s="202" t="s">
        <v>31324</v>
      </c>
      <c r="B19737" s="203">
        <v>16.61</v>
      </c>
      <c r="D19737" s="53" t="s">
        <v>29617</v>
      </c>
      <c r="E19737" s="55" t="s">
        <v>29618</v>
      </c>
      <c r="F19737" s="53" t="s">
        <v>83</v>
      </c>
    </row>
    <row r="19738" spans="1:6" x14ac:dyDescent="0.2">
      <c r="A19738" s="202" t="s">
        <v>31325</v>
      </c>
      <c r="B19738" s="203">
        <v>17.29</v>
      </c>
      <c r="D19738" s="53" t="s">
        <v>29619</v>
      </c>
      <c r="E19738" s="55" t="s">
        <v>29618</v>
      </c>
      <c r="F19738" s="53" t="s">
        <v>83</v>
      </c>
    </row>
    <row r="19739" spans="1:6" x14ac:dyDescent="0.2">
      <c r="A19739" s="202" t="s">
        <v>31327</v>
      </c>
      <c r="B19739" s="203">
        <v>16.489999999999998</v>
      </c>
      <c r="D19739" s="53" t="s">
        <v>29620</v>
      </c>
      <c r="E19739" s="55" t="s">
        <v>29621</v>
      </c>
      <c r="F19739" s="53" t="s">
        <v>83</v>
      </c>
    </row>
    <row r="19740" spans="1:6" x14ac:dyDescent="0.2">
      <c r="A19740" s="202" t="s">
        <v>31328</v>
      </c>
      <c r="B19740" s="203">
        <v>19.190000000000001</v>
      </c>
      <c r="D19740" s="53" t="s">
        <v>29622</v>
      </c>
      <c r="E19740" s="55" t="s">
        <v>29621</v>
      </c>
      <c r="F19740" s="53" t="s">
        <v>83</v>
      </c>
    </row>
    <row r="19741" spans="1:6" x14ac:dyDescent="0.2">
      <c r="A19741" s="202" t="s">
        <v>31330</v>
      </c>
      <c r="B19741" s="203">
        <v>18.309999999999999</v>
      </c>
      <c r="D19741" s="53" t="s">
        <v>29623</v>
      </c>
      <c r="E19741" s="55" t="s">
        <v>29624</v>
      </c>
      <c r="F19741" s="53" t="s">
        <v>83</v>
      </c>
    </row>
    <row r="19742" spans="1:6" x14ac:dyDescent="0.2">
      <c r="A19742" s="202" t="s">
        <v>31331</v>
      </c>
      <c r="B19742" s="203">
        <v>21.07</v>
      </c>
      <c r="D19742" s="53" t="s">
        <v>29625</v>
      </c>
      <c r="E19742" s="55" t="s">
        <v>29624</v>
      </c>
      <c r="F19742" s="53" t="s">
        <v>83</v>
      </c>
    </row>
    <row r="19743" spans="1:6" x14ac:dyDescent="0.2">
      <c r="A19743" s="202" t="s">
        <v>31333</v>
      </c>
      <c r="B19743" s="203">
        <v>20.09</v>
      </c>
      <c r="D19743" s="53" t="s">
        <v>29626</v>
      </c>
      <c r="E19743" s="55" t="s">
        <v>29627</v>
      </c>
      <c r="F19743" s="53" t="s">
        <v>83</v>
      </c>
    </row>
    <row r="19744" spans="1:6" x14ac:dyDescent="0.2">
      <c r="A19744" s="202" t="s">
        <v>31334</v>
      </c>
      <c r="B19744" s="203">
        <v>16.940000000000001</v>
      </c>
      <c r="D19744" s="53" t="s">
        <v>29628</v>
      </c>
      <c r="E19744" s="55" t="s">
        <v>29627</v>
      </c>
      <c r="F19744" s="53" t="s">
        <v>83</v>
      </c>
    </row>
    <row r="19745" spans="1:6" x14ac:dyDescent="0.2">
      <c r="A19745" s="202" t="s">
        <v>31336</v>
      </c>
      <c r="B19745" s="203">
        <v>16.47</v>
      </c>
      <c r="D19745" s="53" t="s">
        <v>29629</v>
      </c>
      <c r="E19745" s="55" t="s">
        <v>29630</v>
      </c>
      <c r="F19745" s="53" t="s">
        <v>83</v>
      </c>
    </row>
    <row r="19746" spans="1:6" x14ac:dyDescent="0.2">
      <c r="A19746" s="202" t="s">
        <v>31337</v>
      </c>
      <c r="B19746" s="203">
        <v>19.97</v>
      </c>
      <c r="D19746" s="53" t="s">
        <v>29631</v>
      </c>
      <c r="E19746" s="55" t="s">
        <v>29630</v>
      </c>
      <c r="F19746" s="53" t="s">
        <v>83</v>
      </c>
    </row>
    <row r="19747" spans="1:6" x14ac:dyDescent="0.2">
      <c r="A19747" s="202" t="s">
        <v>31339</v>
      </c>
      <c r="B19747" s="203">
        <v>19.39</v>
      </c>
      <c r="D19747" s="53" t="s">
        <v>29632</v>
      </c>
      <c r="E19747" s="55" t="s">
        <v>29633</v>
      </c>
      <c r="F19747" s="53" t="s">
        <v>83</v>
      </c>
    </row>
    <row r="19748" spans="1:6" x14ac:dyDescent="0.2">
      <c r="A19748" s="202" t="s">
        <v>31340</v>
      </c>
      <c r="B19748" s="203">
        <v>38.03</v>
      </c>
      <c r="D19748" s="53" t="s">
        <v>29634</v>
      </c>
      <c r="E19748" s="55" t="s">
        <v>29633</v>
      </c>
      <c r="F19748" s="53" t="s">
        <v>83</v>
      </c>
    </row>
    <row r="19749" spans="1:6" x14ac:dyDescent="0.2">
      <c r="A19749" s="202" t="s">
        <v>31342</v>
      </c>
      <c r="B19749" s="203">
        <v>36.83</v>
      </c>
      <c r="D19749" s="53" t="s">
        <v>29635</v>
      </c>
      <c r="E19749" s="55" t="s">
        <v>29636</v>
      </c>
      <c r="F19749" s="53" t="s">
        <v>83</v>
      </c>
    </row>
    <row r="19750" spans="1:6" x14ac:dyDescent="0.2">
      <c r="A19750" s="202" t="s">
        <v>31343</v>
      </c>
      <c r="B19750" s="203">
        <v>28.18</v>
      </c>
      <c r="D19750" s="53" t="s">
        <v>29637</v>
      </c>
      <c r="E19750" s="55" t="s">
        <v>29636</v>
      </c>
      <c r="F19750" s="53" t="s">
        <v>83</v>
      </c>
    </row>
    <row r="19751" spans="1:6" x14ac:dyDescent="0.2">
      <c r="A19751" s="202" t="s">
        <v>31345</v>
      </c>
      <c r="B19751" s="203">
        <v>27.18</v>
      </c>
      <c r="D19751" s="53" t="s">
        <v>29638</v>
      </c>
      <c r="E19751" s="55" t="s">
        <v>29639</v>
      </c>
      <c r="F19751" s="53" t="s">
        <v>83</v>
      </c>
    </row>
    <row r="19752" spans="1:6" x14ac:dyDescent="0.2">
      <c r="A19752" s="202" t="s">
        <v>31346</v>
      </c>
      <c r="B19752" s="203">
        <v>10.98</v>
      </c>
      <c r="D19752" s="53" t="s">
        <v>29640</v>
      </c>
      <c r="E19752" s="55" t="s">
        <v>29639</v>
      </c>
      <c r="F19752" s="53" t="s">
        <v>83</v>
      </c>
    </row>
    <row r="19753" spans="1:6" x14ac:dyDescent="0.2">
      <c r="A19753" s="202" t="s">
        <v>31348</v>
      </c>
      <c r="B19753" s="203">
        <v>10.49</v>
      </c>
      <c r="D19753" s="53" t="s">
        <v>29641</v>
      </c>
      <c r="E19753" s="55" t="s">
        <v>29642</v>
      </c>
      <c r="F19753" s="53" t="s">
        <v>83</v>
      </c>
    </row>
    <row r="19754" spans="1:6" x14ac:dyDescent="0.2">
      <c r="A19754" s="202" t="s">
        <v>31349</v>
      </c>
      <c r="B19754" s="203">
        <v>20.84</v>
      </c>
      <c r="D19754" s="53" t="s">
        <v>29643</v>
      </c>
      <c r="E19754" s="55" t="s">
        <v>29642</v>
      </c>
      <c r="F19754" s="53" t="s">
        <v>83</v>
      </c>
    </row>
    <row r="19755" spans="1:6" x14ac:dyDescent="0.2">
      <c r="A19755" s="202" t="s">
        <v>31351</v>
      </c>
      <c r="B19755" s="203">
        <v>20.239999999999998</v>
      </c>
      <c r="D19755" s="53" t="s">
        <v>29644</v>
      </c>
      <c r="E19755" s="55" t="s">
        <v>29645</v>
      </c>
      <c r="F19755" s="53" t="s">
        <v>83</v>
      </c>
    </row>
    <row r="19756" spans="1:6" x14ac:dyDescent="0.2">
      <c r="A19756" s="202" t="s">
        <v>31352</v>
      </c>
      <c r="B19756" s="203">
        <v>11.84</v>
      </c>
      <c r="D19756" s="53" t="s">
        <v>29646</v>
      </c>
      <c r="E19756" s="55" t="s">
        <v>29645</v>
      </c>
      <c r="F19756" s="53" t="s">
        <v>83</v>
      </c>
    </row>
    <row r="19757" spans="1:6" x14ac:dyDescent="0.2">
      <c r="A19757" s="202" t="s">
        <v>31354</v>
      </c>
      <c r="B19757" s="203">
        <v>11.34</v>
      </c>
      <c r="D19757" s="53" t="s">
        <v>29647</v>
      </c>
      <c r="E19757" s="55" t="s">
        <v>29648</v>
      </c>
      <c r="F19757" s="53" t="s">
        <v>83</v>
      </c>
    </row>
    <row r="19758" spans="1:6" x14ac:dyDescent="0.2">
      <c r="A19758" s="202" t="s">
        <v>31355</v>
      </c>
      <c r="B19758" s="203">
        <v>233.9</v>
      </c>
      <c r="D19758" s="53" t="s">
        <v>29649</v>
      </c>
      <c r="E19758" s="55" t="s">
        <v>29648</v>
      </c>
      <c r="F19758" s="53" t="s">
        <v>83</v>
      </c>
    </row>
    <row r="19759" spans="1:6" x14ac:dyDescent="0.2">
      <c r="A19759" s="202" t="s">
        <v>31357</v>
      </c>
      <c r="B19759" s="203">
        <v>225.39</v>
      </c>
      <c r="D19759" s="53" t="s">
        <v>29650</v>
      </c>
      <c r="E19759" s="55" t="s">
        <v>29651</v>
      </c>
      <c r="F19759" s="53" t="s">
        <v>83</v>
      </c>
    </row>
    <row r="19760" spans="1:6" x14ac:dyDescent="0.2">
      <c r="A19760" s="202" t="s">
        <v>31358</v>
      </c>
      <c r="B19760" s="203">
        <v>25.4</v>
      </c>
      <c r="D19760" s="53" t="s">
        <v>29652</v>
      </c>
      <c r="E19760" s="55" t="s">
        <v>29651</v>
      </c>
      <c r="F19760" s="53" t="s">
        <v>83</v>
      </c>
    </row>
    <row r="19761" spans="1:6" x14ac:dyDescent="0.2">
      <c r="A19761" s="202" t="s">
        <v>31360</v>
      </c>
      <c r="B19761" s="203">
        <v>24.65</v>
      </c>
      <c r="D19761" s="53" t="s">
        <v>29653</v>
      </c>
      <c r="E19761" s="55" t="s">
        <v>29654</v>
      </c>
      <c r="F19761" s="53" t="s">
        <v>83</v>
      </c>
    </row>
    <row r="19762" spans="1:6" x14ac:dyDescent="0.2">
      <c r="A19762" s="202" t="s">
        <v>31361</v>
      </c>
      <c r="B19762" s="203">
        <v>15.35</v>
      </c>
      <c r="D19762" s="53" t="s">
        <v>29655</v>
      </c>
      <c r="E19762" s="55" t="s">
        <v>29654</v>
      </c>
      <c r="F19762" s="53" t="s">
        <v>83</v>
      </c>
    </row>
    <row r="19763" spans="1:6" x14ac:dyDescent="0.2">
      <c r="A19763" s="202" t="s">
        <v>31363</v>
      </c>
      <c r="B19763" s="203">
        <v>14.72</v>
      </c>
      <c r="D19763" s="53" t="s">
        <v>29656</v>
      </c>
      <c r="E19763" s="55" t="s">
        <v>29657</v>
      </c>
      <c r="F19763" s="53" t="s">
        <v>83</v>
      </c>
    </row>
    <row r="19764" spans="1:6" x14ac:dyDescent="0.2">
      <c r="A19764" s="202" t="s">
        <v>31364</v>
      </c>
      <c r="B19764" s="203">
        <v>16.649999999999999</v>
      </c>
      <c r="D19764" s="53" t="s">
        <v>29658</v>
      </c>
      <c r="E19764" s="55" t="s">
        <v>29657</v>
      </c>
      <c r="F19764" s="53" t="s">
        <v>83</v>
      </c>
    </row>
    <row r="19765" spans="1:6" x14ac:dyDescent="0.2">
      <c r="A19765" s="202" t="s">
        <v>31366</v>
      </c>
      <c r="B19765" s="203">
        <v>16.02</v>
      </c>
      <c r="D19765" s="53" t="s">
        <v>29659</v>
      </c>
      <c r="E19765" s="55" t="s">
        <v>29660</v>
      </c>
      <c r="F19765" s="53" t="s">
        <v>83</v>
      </c>
    </row>
    <row r="19766" spans="1:6" x14ac:dyDescent="0.2">
      <c r="A19766" s="202" t="s">
        <v>31367</v>
      </c>
      <c r="B19766" s="203">
        <v>14.56</v>
      </c>
      <c r="D19766" s="53" t="s">
        <v>29661</v>
      </c>
      <c r="E19766" s="55" t="s">
        <v>29660</v>
      </c>
      <c r="F19766" s="53" t="s">
        <v>83</v>
      </c>
    </row>
    <row r="19767" spans="1:6" x14ac:dyDescent="0.2">
      <c r="A19767" s="202" t="s">
        <v>31369</v>
      </c>
      <c r="B19767" s="203">
        <v>13.92</v>
      </c>
      <c r="D19767" s="53" t="s">
        <v>29662</v>
      </c>
      <c r="E19767" s="55" t="s">
        <v>29663</v>
      </c>
      <c r="F19767" s="53" t="s">
        <v>83</v>
      </c>
    </row>
    <row r="19768" spans="1:6" x14ac:dyDescent="0.2">
      <c r="A19768" s="202" t="s">
        <v>31370</v>
      </c>
      <c r="B19768" s="203">
        <v>10.18</v>
      </c>
      <c r="D19768" s="53" t="s">
        <v>29664</v>
      </c>
      <c r="E19768" s="55" t="s">
        <v>29663</v>
      </c>
      <c r="F19768" s="53" t="s">
        <v>83</v>
      </c>
    </row>
    <row r="19769" spans="1:6" x14ac:dyDescent="0.2">
      <c r="A19769" s="202" t="s">
        <v>31372</v>
      </c>
      <c r="B19769" s="203">
        <v>9.75</v>
      </c>
      <c r="D19769" s="53" t="s">
        <v>29665</v>
      </c>
      <c r="E19769" s="55" t="s">
        <v>29666</v>
      </c>
      <c r="F19769" s="53" t="s">
        <v>83</v>
      </c>
    </row>
    <row r="19770" spans="1:6" x14ac:dyDescent="0.2">
      <c r="A19770" s="202" t="s">
        <v>31373</v>
      </c>
      <c r="B19770" s="203">
        <v>10.59</v>
      </c>
      <c r="D19770" s="53" t="s">
        <v>29667</v>
      </c>
      <c r="E19770" s="55" t="s">
        <v>29666</v>
      </c>
      <c r="F19770" s="53" t="s">
        <v>83</v>
      </c>
    </row>
    <row r="19771" spans="1:6" x14ac:dyDescent="0.2">
      <c r="A19771" s="202" t="s">
        <v>31375</v>
      </c>
      <c r="B19771" s="203">
        <v>10.19</v>
      </c>
      <c r="D19771" s="53" t="s">
        <v>29668</v>
      </c>
      <c r="E19771" s="55" t="s">
        <v>29669</v>
      </c>
      <c r="F19771" s="53" t="s">
        <v>83</v>
      </c>
    </row>
    <row r="19772" spans="1:6" x14ac:dyDescent="0.2">
      <c r="A19772" s="202" t="s">
        <v>31376</v>
      </c>
      <c r="B19772" s="203">
        <v>16.649999999999999</v>
      </c>
      <c r="D19772" s="53" t="s">
        <v>29670</v>
      </c>
      <c r="E19772" s="55" t="s">
        <v>29669</v>
      </c>
      <c r="F19772" s="53" t="s">
        <v>83</v>
      </c>
    </row>
    <row r="19773" spans="1:6" x14ac:dyDescent="0.2">
      <c r="A19773" s="202" t="s">
        <v>31378</v>
      </c>
      <c r="B19773" s="203">
        <v>16.02</v>
      </c>
      <c r="D19773" s="53" t="s">
        <v>29671</v>
      </c>
      <c r="E19773" s="55" t="s">
        <v>29672</v>
      </c>
      <c r="F19773" s="53" t="s">
        <v>83</v>
      </c>
    </row>
    <row r="19774" spans="1:6" x14ac:dyDescent="0.2">
      <c r="A19774" s="202" t="s">
        <v>31379</v>
      </c>
      <c r="B19774" s="203">
        <v>14.56</v>
      </c>
      <c r="D19774" s="53" t="s">
        <v>29673</v>
      </c>
      <c r="E19774" s="55" t="s">
        <v>29672</v>
      </c>
      <c r="F19774" s="53" t="s">
        <v>83</v>
      </c>
    </row>
    <row r="19775" spans="1:6" x14ac:dyDescent="0.2">
      <c r="A19775" s="202" t="s">
        <v>31381</v>
      </c>
      <c r="B19775" s="203">
        <v>13.92</v>
      </c>
      <c r="D19775" s="53" t="s">
        <v>29674</v>
      </c>
      <c r="E19775" s="55" t="s">
        <v>29675</v>
      </c>
      <c r="F19775" s="53" t="s">
        <v>83</v>
      </c>
    </row>
    <row r="19776" spans="1:6" x14ac:dyDescent="0.2">
      <c r="A19776" s="202" t="s">
        <v>31382</v>
      </c>
      <c r="B19776" s="203">
        <v>0.55000000000000004</v>
      </c>
      <c r="D19776" s="53" t="s">
        <v>29676</v>
      </c>
      <c r="E19776" s="55" t="s">
        <v>29675</v>
      </c>
      <c r="F19776" s="53" t="s">
        <v>83</v>
      </c>
    </row>
    <row r="19777" spans="1:6" x14ac:dyDescent="0.2">
      <c r="A19777" s="202" t="s">
        <v>31384</v>
      </c>
      <c r="B19777" s="203">
        <v>0.53</v>
      </c>
      <c r="D19777" s="53" t="s">
        <v>29677</v>
      </c>
      <c r="E19777" s="55" t="s">
        <v>29678</v>
      </c>
      <c r="F19777" s="53" t="s">
        <v>83</v>
      </c>
    </row>
    <row r="19778" spans="1:6" x14ac:dyDescent="0.2">
      <c r="A19778" s="202" t="s">
        <v>31385</v>
      </c>
      <c r="B19778" s="203">
        <v>0.36</v>
      </c>
      <c r="D19778" s="53" t="s">
        <v>29679</v>
      </c>
      <c r="E19778" s="55" t="s">
        <v>29678</v>
      </c>
      <c r="F19778" s="53" t="s">
        <v>83</v>
      </c>
    </row>
    <row r="19779" spans="1:6" x14ac:dyDescent="0.2">
      <c r="A19779" s="202" t="s">
        <v>31387</v>
      </c>
      <c r="B19779" s="203">
        <v>0.35</v>
      </c>
      <c r="D19779" s="53" t="s">
        <v>29680</v>
      </c>
      <c r="E19779" s="55" t="s">
        <v>29681</v>
      </c>
      <c r="F19779" s="53" t="s">
        <v>83</v>
      </c>
    </row>
    <row r="19780" spans="1:6" x14ac:dyDescent="0.2">
      <c r="A19780" s="202" t="s">
        <v>31388</v>
      </c>
      <c r="B19780" s="203">
        <v>54.6</v>
      </c>
      <c r="D19780" s="53" t="s">
        <v>29682</v>
      </c>
      <c r="E19780" s="55" t="s">
        <v>29681</v>
      </c>
      <c r="F19780" s="53" t="s">
        <v>83</v>
      </c>
    </row>
    <row r="19781" spans="1:6" x14ac:dyDescent="0.2">
      <c r="A19781" s="202" t="s">
        <v>31390</v>
      </c>
      <c r="B19781" s="203">
        <v>52.31</v>
      </c>
      <c r="D19781" s="53" t="s">
        <v>29683</v>
      </c>
      <c r="E19781" s="55" t="s">
        <v>29684</v>
      </c>
      <c r="F19781" s="53" t="s">
        <v>83</v>
      </c>
    </row>
    <row r="19782" spans="1:6" x14ac:dyDescent="0.2">
      <c r="A19782" s="202" t="s">
        <v>31391</v>
      </c>
      <c r="B19782" s="203">
        <v>99.18</v>
      </c>
      <c r="D19782" s="53" t="s">
        <v>29685</v>
      </c>
      <c r="E19782" s="55" t="s">
        <v>29684</v>
      </c>
      <c r="F19782" s="53" t="s">
        <v>83</v>
      </c>
    </row>
    <row r="19783" spans="1:6" x14ac:dyDescent="0.2">
      <c r="A19783" s="202" t="s">
        <v>31393</v>
      </c>
      <c r="B19783" s="203">
        <v>94.58</v>
      </c>
      <c r="D19783" s="53" t="s">
        <v>29686</v>
      </c>
      <c r="E19783" s="55" t="s">
        <v>29687</v>
      </c>
      <c r="F19783" s="53" t="s">
        <v>83</v>
      </c>
    </row>
    <row r="19784" spans="1:6" x14ac:dyDescent="0.2">
      <c r="A19784" s="202" t="s">
        <v>31394</v>
      </c>
      <c r="B19784" s="203">
        <v>47.4</v>
      </c>
      <c r="D19784" s="53" t="s">
        <v>29688</v>
      </c>
      <c r="E19784" s="55" t="s">
        <v>29687</v>
      </c>
      <c r="F19784" s="53" t="s">
        <v>83</v>
      </c>
    </row>
    <row r="19785" spans="1:6" x14ac:dyDescent="0.2">
      <c r="A19785" s="202" t="s">
        <v>31396</v>
      </c>
      <c r="B19785" s="203">
        <v>44.54</v>
      </c>
      <c r="D19785" s="53" t="s">
        <v>29689</v>
      </c>
      <c r="E19785" s="55" t="s">
        <v>29690</v>
      </c>
      <c r="F19785" s="53" t="s">
        <v>83</v>
      </c>
    </row>
    <row r="19786" spans="1:6" x14ac:dyDescent="0.2">
      <c r="A19786" s="202" t="s">
        <v>31397</v>
      </c>
      <c r="B19786" s="203">
        <v>51.78</v>
      </c>
      <c r="D19786" s="53" t="s">
        <v>29691</v>
      </c>
      <c r="E19786" s="55" t="s">
        <v>29690</v>
      </c>
      <c r="F19786" s="53" t="s">
        <v>83</v>
      </c>
    </row>
    <row r="19787" spans="1:6" x14ac:dyDescent="0.2">
      <c r="A19787" s="202" t="s">
        <v>31399</v>
      </c>
      <c r="B19787" s="203">
        <v>50.04</v>
      </c>
      <c r="D19787" s="53" t="s">
        <v>29692</v>
      </c>
      <c r="E19787" s="55" t="s">
        <v>29693</v>
      </c>
      <c r="F19787" s="53" t="s">
        <v>83</v>
      </c>
    </row>
    <row r="19788" spans="1:6" x14ac:dyDescent="0.2">
      <c r="A19788" s="202" t="s">
        <v>31400</v>
      </c>
      <c r="B19788" s="203">
        <v>287.27</v>
      </c>
      <c r="D19788" s="53" t="s">
        <v>29694</v>
      </c>
      <c r="E19788" s="55" t="s">
        <v>29693</v>
      </c>
      <c r="F19788" s="53" t="s">
        <v>83</v>
      </c>
    </row>
    <row r="19789" spans="1:6" x14ac:dyDescent="0.2">
      <c r="A19789" s="202" t="s">
        <v>31402</v>
      </c>
      <c r="B19789" s="203">
        <v>279.88</v>
      </c>
      <c r="D19789" s="53" t="s">
        <v>29695</v>
      </c>
      <c r="E19789" s="55" t="s">
        <v>29696</v>
      </c>
      <c r="F19789" s="53" t="s">
        <v>83</v>
      </c>
    </row>
    <row r="19790" spans="1:6" x14ac:dyDescent="0.2">
      <c r="A19790" s="202" t="s">
        <v>31403</v>
      </c>
      <c r="B19790" s="203">
        <v>113.69</v>
      </c>
      <c r="D19790" s="53" t="s">
        <v>29697</v>
      </c>
      <c r="E19790" s="55" t="s">
        <v>29696</v>
      </c>
      <c r="F19790" s="53" t="s">
        <v>83</v>
      </c>
    </row>
    <row r="19791" spans="1:6" x14ac:dyDescent="0.2">
      <c r="A19791" s="202" t="s">
        <v>31405</v>
      </c>
      <c r="B19791" s="203">
        <v>108.69</v>
      </c>
      <c r="D19791" s="53" t="s">
        <v>29698</v>
      </c>
      <c r="E19791" s="55" t="s">
        <v>29699</v>
      </c>
      <c r="F19791" s="53" t="s">
        <v>83</v>
      </c>
    </row>
    <row r="19792" spans="1:6" x14ac:dyDescent="0.2">
      <c r="A19792" s="202" t="s">
        <v>31406</v>
      </c>
      <c r="B19792" s="203">
        <v>395.66</v>
      </c>
      <c r="D19792" s="53" t="s">
        <v>29700</v>
      </c>
      <c r="E19792" s="55" t="s">
        <v>29699</v>
      </c>
      <c r="F19792" s="53" t="s">
        <v>83</v>
      </c>
    </row>
    <row r="19793" spans="1:6" x14ac:dyDescent="0.2">
      <c r="A19793" s="202" t="s">
        <v>31408</v>
      </c>
      <c r="B19793" s="203">
        <v>385.11</v>
      </c>
      <c r="D19793" s="53" t="s">
        <v>29701</v>
      </c>
      <c r="E19793" s="55" t="s">
        <v>29702</v>
      </c>
      <c r="F19793" s="53" t="s">
        <v>83</v>
      </c>
    </row>
    <row r="19794" spans="1:6" x14ac:dyDescent="0.2">
      <c r="A19794" s="202" t="s">
        <v>31409</v>
      </c>
      <c r="B19794" s="203">
        <v>0.96</v>
      </c>
      <c r="D19794" s="53" t="s">
        <v>29703</v>
      </c>
      <c r="E19794" s="55" t="s">
        <v>29702</v>
      </c>
      <c r="F19794" s="53" t="s">
        <v>83</v>
      </c>
    </row>
    <row r="19795" spans="1:6" x14ac:dyDescent="0.2">
      <c r="A19795" s="202" t="s">
        <v>31411</v>
      </c>
      <c r="B19795" s="203">
        <v>0.93</v>
      </c>
      <c r="D19795" s="53" t="s">
        <v>29704</v>
      </c>
      <c r="E19795" s="55" t="s">
        <v>29705</v>
      </c>
      <c r="F19795" s="53" t="s">
        <v>83</v>
      </c>
    </row>
    <row r="19796" spans="1:6" x14ac:dyDescent="0.2">
      <c r="A19796" s="202" t="s">
        <v>31412</v>
      </c>
      <c r="B19796" s="203">
        <v>3.56</v>
      </c>
      <c r="D19796" s="53" t="s">
        <v>29706</v>
      </c>
      <c r="E19796" s="55" t="s">
        <v>29705</v>
      </c>
      <c r="F19796" s="53" t="s">
        <v>83</v>
      </c>
    </row>
    <row r="19797" spans="1:6" x14ac:dyDescent="0.2">
      <c r="A19797" s="202" t="s">
        <v>31414</v>
      </c>
      <c r="B19797" s="203">
        <v>3.44</v>
      </c>
      <c r="D19797" s="53" t="s">
        <v>29707</v>
      </c>
      <c r="E19797" s="55" t="s">
        <v>29708</v>
      </c>
      <c r="F19797" s="53" t="s">
        <v>83</v>
      </c>
    </row>
    <row r="19798" spans="1:6" x14ac:dyDescent="0.2">
      <c r="A19798" s="202" t="s">
        <v>31415</v>
      </c>
      <c r="B19798" s="203">
        <v>5.76</v>
      </c>
      <c r="D19798" s="53" t="s">
        <v>29709</v>
      </c>
      <c r="E19798" s="55" t="s">
        <v>29708</v>
      </c>
      <c r="F19798" s="53" t="s">
        <v>83</v>
      </c>
    </row>
    <row r="19799" spans="1:6" x14ac:dyDescent="0.2">
      <c r="A19799" s="202" t="s">
        <v>31417</v>
      </c>
      <c r="B19799" s="203">
        <v>5.55</v>
      </c>
      <c r="D19799" s="53" t="s">
        <v>29710</v>
      </c>
      <c r="E19799" s="55" t="s">
        <v>29711</v>
      </c>
      <c r="F19799" s="53" t="s">
        <v>83</v>
      </c>
    </row>
    <row r="19800" spans="1:6" x14ac:dyDescent="0.2">
      <c r="A19800" s="202" t="s">
        <v>35879</v>
      </c>
      <c r="B19800" s="203">
        <v>212.35</v>
      </c>
      <c r="D19800" s="53" t="s">
        <v>29712</v>
      </c>
      <c r="E19800" s="55" t="s">
        <v>29711</v>
      </c>
      <c r="F19800" s="53" t="s">
        <v>83</v>
      </c>
    </row>
    <row r="19801" spans="1:6" x14ac:dyDescent="0.2">
      <c r="A19801" s="202" t="s">
        <v>35880</v>
      </c>
      <c r="B19801" s="203">
        <v>206.33</v>
      </c>
      <c r="D19801" s="53" t="s">
        <v>29713</v>
      </c>
      <c r="E19801" s="55" t="s">
        <v>29714</v>
      </c>
      <c r="F19801" s="53" t="s">
        <v>83</v>
      </c>
    </row>
    <row r="19802" spans="1:6" x14ac:dyDescent="0.2">
      <c r="A19802" s="202" t="s">
        <v>35881</v>
      </c>
      <c r="B19802" s="203">
        <v>171.59</v>
      </c>
      <c r="D19802" s="53" t="s">
        <v>29715</v>
      </c>
      <c r="E19802" s="55" t="s">
        <v>29714</v>
      </c>
      <c r="F19802" s="53" t="s">
        <v>83</v>
      </c>
    </row>
    <row r="19803" spans="1:6" x14ac:dyDescent="0.2">
      <c r="A19803" s="202" t="s">
        <v>35882</v>
      </c>
      <c r="B19803" s="203">
        <v>167.7</v>
      </c>
      <c r="D19803" s="53" t="s">
        <v>29716</v>
      </c>
      <c r="E19803" s="55" t="s">
        <v>29717</v>
      </c>
      <c r="F19803" s="53" t="s">
        <v>83</v>
      </c>
    </row>
    <row r="19804" spans="1:6" x14ac:dyDescent="0.2">
      <c r="A19804" s="202" t="s">
        <v>35883</v>
      </c>
      <c r="B19804" s="203">
        <v>40.76</v>
      </c>
      <c r="D19804" s="53" t="s">
        <v>29718</v>
      </c>
      <c r="E19804" s="55" t="s">
        <v>29717</v>
      </c>
      <c r="F19804" s="53" t="s">
        <v>83</v>
      </c>
    </row>
    <row r="19805" spans="1:6" x14ac:dyDescent="0.2">
      <c r="A19805" s="202" t="s">
        <v>35884</v>
      </c>
      <c r="B19805" s="203">
        <v>38.630000000000003</v>
      </c>
      <c r="D19805" s="53" t="s">
        <v>29719</v>
      </c>
      <c r="E19805" s="55" t="s">
        <v>29720</v>
      </c>
      <c r="F19805" s="53" t="s">
        <v>83</v>
      </c>
    </row>
    <row r="19806" spans="1:6" x14ac:dyDescent="0.2">
      <c r="A19806" s="202" t="s">
        <v>31442</v>
      </c>
      <c r="B19806" s="203">
        <v>140.75</v>
      </c>
      <c r="D19806" s="53" t="s">
        <v>29721</v>
      </c>
      <c r="E19806" s="55" t="s">
        <v>29720</v>
      </c>
      <c r="F19806" s="53" t="s">
        <v>83</v>
      </c>
    </row>
    <row r="19807" spans="1:6" x14ac:dyDescent="0.2">
      <c r="A19807" s="202" t="s">
        <v>31444</v>
      </c>
      <c r="B19807" s="203">
        <v>123.74</v>
      </c>
      <c r="D19807" s="53" t="s">
        <v>29722</v>
      </c>
      <c r="E19807" s="55" t="s">
        <v>29723</v>
      </c>
      <c r="F19807" s="53" t="s">
        <v>83</v>
      </c>
    </row>
    <row r="19808" spans="1:6" x14ac:dyDescent="0.2">
      <c r="A19808" s="202" t="s">
        <v>31457</v>
      </c>
      <c r="B19808" s="203">
        <v>298.7</v>
      </c>
      <c r="D19808" s="53" t="s">
        <v>29724</v>
      </c>
      <c r="E19808" s="55" t="s">
        <v>29723</v>
      </c>
      <c r="F19808" s="53" t="s">
        <v>83</v>
      </c>
    </row>
    <row r="19809" spans="1:6" x14ac:dyDescent="0.2">
      <c r="A19809" s="202" t="s">
        <v>31459</v>
      </c>
      <c r="B19809" s="203">
        <v>289.66000000000003</v>
      </c>
      <c r="D19809" s="53" t="s">
        <v>29725</v>
      </c>
      <c r="E19809" s="55" t="s">
        <v>29726</v>
      </c>
      <c r="F19809" s="53" t="s">
        <v>83</v>
      </c>
    </row>
    <row r="19810" spans="1:6" x14ac:dyDescent="0.2">
      <c r="A19810" s="202" t="s">
        <v>31460</v>
      </c>
      <c r="B19810" s="203">
        <v>1.69</v>
      </c>
      <c r="D19810" s="53" t="s">
        <v>29727</v>
      </c>
      <c r="E19810" s="55" t="s">
        <v>29726</v>
      </c>
      <c r="F19810" s="53" t="s">
        <v>83</v>
      </c>
    </row>
    <row r="19811" spans="1:6" x14ac:dyDescent="0.2">
      <c r="A19811" s="202" t="s">
        <v>31462</v>
      </c>
      <c r="B19811" s="203">
        <v>1.63</v>
      </c>
      <c r="D19811" s="53" t="s">
        <v>29728</v>
      </c>
      <c r="E19811" s="55" t="s">
        <v>29729</v>
      </c>
      <c r="F19811" s="53" t="s">
        <v>83</v>
      </c>
    </row>
    <row r="19812" spans="1:6" x14ac:dyDescent="0.2">
      <c r="A19812" s="202" t="s">
        <v>31463</v>
      </c>
      <c r="B19812" s="203">
        <v>3.19</v>
      </c>
      <c r="D19812" s="53" t="s">
        <v>29730</v>
      </c>
      <c r="E19812" s="55" t="s">
        <v>29729</v>
      </c>
      <c r="F19812" s="53" t="s">
        <v>83</v>
      </c>
    </row>
    <row r="19813" spans="1:6" x14ac:dyDescent="0.2">
      <c r="A19813" s="202" t="s">
        <v>31465</v>
      </c>
      <c r="B19813" s="203">
        <v>3.08</v>
      </c>
      <c r="D19813" s="53" t="s">
        <v>29731</v>
      </c>
      <c r="E19813" s="55" t="s">
        <v>29732</v>
      </c>
      <c r="F19813" s="53" t="s">
        <v>83</v>
      </c>
    </row>
    <row r="19814" spans="1:6" x14ac:dyDescent="0.2">
      <c r="A19814" s="202" t="s">
        <v>31466</v>
      </c>
      <c r="B19814" s="203">
        <v>4.08</v>
      </c>
      <c r="D19814" s="53" t="s">
        <v>29733</v>
      </c>
      <c r="E19814" s="55" t="s">
        <v>29732</v>
      </c>
      <c r="F19814" s="53" t="s">
        <v>83</v>
      </c>
    </row>
    <row r="19815" spans="1:6" x14ac:dyDescent="0.2">
      <c r="A19815" s="202" t="s">
        <v>31468</v>
      </c>
      <c r="B19815" s="203">
        <v>3.93</v>
      </c>
      <c r="D19815" s="53" t="s">
        <v>29734</v>
      </c>
      <c r="E19815" s="55" t="s">
        <v>29735</v>
      </c>
      <c r="F19815" s="53" t="s">
        <v>83</v>
      </c>
    </row>
    <row r="19816" spans="1:6" x14ac:dyDescent="0.2">
      <c r="A19816" s="202" t="s">
        <v>31469</v>
      </c>
      <c r="B19816" s="203">
        <v>5.18</v>
      </c>
      <c r="D19816" s="53" t="s">
        <v>29736</v>
      </c>
      <c r="E19816" s="55" t="s">
        <v>29735</v>
      </c>
      <c r="F19816" s="53" t="s">
        <v>83</v>
      </c>
    </row>
    <row r="19817" spans="1:6" x14ac:dyDescent="0.2">
      <c r="A19817" s="202" t="s">
        <v>31471</v>
      </c>
      <c r="B19817" s="203">
        <v>4.99</v>
      </c>
      <c r="D19817" s="53" t="s">
        <v>29737</v>
      </c>
      <c r="E19817" s="55" t="s">
        <v>29738</v>
      </c>
      <c r="F19817" s="53" t="s">
        <v>83</v>
      </c>
    </row>
    <row r="19818" spans="1:6" x14ac:dyDescent="0.2">
      <c r="A19818" s="202" t="s">
        <v>31472</v>
      </c>
      <c r="B19818" s="203">
        <v>57.89</v>
      </c>
      <c r="D19818" s="53" t="s">
        <v>29739</v>
      </c>
      <c r="E19818" s="55" t="s">
        <v>29738</v>
      </c>
      <c r="F19818" s="53" t="s">
        <v>83</v>
      </c>
    </row>
    <row r="19819" spans="1:6" x14ac:dyDescent="0.2">
      <c r="A19819" s="202" t="s">
        <v>31474</v>
      </c>
      <c r="B19819" s="203">
        <v>53.51</v>
      </c>
      <c r="D19819" s="53" t="s">
        <v>29740</v>
      </c>
      <c r="E19819" s="55" t="s">
        <v>29741</v>
      </c>
      <c r="F19819" s="53" t="s">
        <v>83</v>
      </c>
    </row>
    <row r="19820" spans="1:6" x14ac:dyDescent="0.2">
      <c r="A19820" s="202" t="s">
        <v>31475</v>
      </c>
      <c r="B19820" s="203">
        <v>47.41</v>
      </c>
      <c r="D19820" s="53" t="s">
        <v>29742</v>
      </c>
      <c r="E19820" s="55" t="s">
        <v>29741</v>
      </c>
      <c r="F19820" s="53" t="s">
        <v>83</v>
      </c>
    </row>
    <row r="19821" spans="1:6" x14ac:dyDescent="0.2">
      <c r="A19821" s="202" t="s">
        <v>31477</v>
      </c>
      <c r="B19821" s="203">
        <v>43.94</v>
      </c>
      <c r="D19821" s="53" t="s">
        <v>29743</v>
      </c>
      <c r="E19821" s="55" t="s">
        <v>29744</v>
      </c>
      <c r="F19821" s="53" t="s">
        <v>83</v>
      </c>
    </row>
    <row r="19822" spans="1:6" x14ac:dyDescent="0.2">
      <c r="A19822" s="202" t="s">
        <v>31478</v>
      </c>
      <c r="B19822" s="203">
        <v>675.52</v>
      </c>
      <c r="D19822" s="53" t="s">
        <v>29745</v>
      </c>
      <c r="E19822" s="55" t="s">
        <v>29744</v>
      </c>
      <c r="F19822" s="53" t="s">
        <v>83</v>
      </c>
    </row>
    <row r="19823" spans="1:6" x14ac:dyDescent="0.2">
      <c r="A19823" s="202" t="s">
        <v>31480</v>
      </c>
      <c r="B19823" s="203">
        <v>608.08000000000004</v>
      </c>
      <c r="D19823" s="53" t="s">
        <v>29746</v>
      </c>
      <c r="E19823" s="55" t="s">
        <v>29747</v>
      </c>
      <c r="F19823" s="53" t="s">
        <v>83</v>
      </c>
    </row>
    <row r="19824" spans="1:6" x14ac:dyDescent="0.2">
      <c r="A19824" s="202" t="s">
        <v>31481</v>
      </c>
      <c r="B19824" s="203">
        <v>2.48</v>
      </c>
      <c r="D19824" s="53" t="s">
        <v>29748</v>
      </c>
      <c r="E19824" s="55" t="s">
        <v>29747</v>
      </c>
      <c r="F19824" s="53" t="s">
        <v>83</v>
      </c>
    </row>
    <row r="19825" spans="1:6" x14ac:dyDescent="0.2">
      <c r="A19825" s="202" t="s">
        <v>31483</v>
      </c>
      <c r="B19825" s="203">
        <v>2.2799999999999998</v>
      </c>
      <c r="D19825" s="53" t="s">
        <v>29749</v>
      </c>
      <c r="E19825" s="55" t="s">
        <v>29750</v>
      </c>
      <c r="F19825" s="53" t="s">
        <v>201</v>
      </c>
    </row>
    <row r="19826" spans="1:6" x14ac:dyDescent="0.2">
      <c r="A19826" s="202" t="s">
        <v>31484</v>
      </c>
      <c r="B19826" s="203">
        <v>4.08</v>
      </c>
      <c r="D19826" s="53" t="s">
        <v>29751</v>
      </c>
      <c r="E19826" s="55" t="s">
        <v>29750</v>
      </c>
      <c r="F19826" s="53" t="s">
        <v>201</v>
      </c>
    </row>
    <row r="19827" spans="1:6" x14ac:dyDescent="0.2">
      <c r="A19827" s="202" t="s">
        <v>31486</v>
      </c>
      <c r="B19827" s="203">
        <v>3.87</v>
      </c>
      <c r="D19827" s="53" t="s">
        <v>29752</v>
      </c>
      <c r="E19827" s="55" t="s">
        <v>29753</v>
      </c>
      <c r="F19827" s="53" t="s">
        <v>83</v>
      </c>
    </row>
    <row r="19828" spans="1:6" x14ac:dyDescent="0.2">
      <c r="A19828" s="202" t="s">
        <v>31487</v>
      </c>
      <c r="B19828" s="203">
        <v>16.5</v>
      </c>
      <c r="D19828" s="53" t="s">
        <v>29754</v>
      </c>
      <c r="E19828" s="55" t="s">
        <v>29753</v>
      </c>
      <c r="F19828" s="53" t="s">
        <v>83</v>
      </c>
    </row>
    <row r="19829" spans="1:6" x14ac:dyDescent="0.2">
      <c r="A19829" s="202" t="s">
        <v>31489</v>
      </c>
      <c r="B19829" s="203">
        <v>14.3</v>
      </c>
      <c r="D19829" s="53" t="s">
        <v>29755</v>
      </c>
      <c r="E19829" s="55" t="s">
        <v>29756</v>
      </c>
      <c r="F19829" s="53" t="s">
        <v>201</v>
      </c>
    </row>
    <row r="19830" spans="1:6" x14ac:dyDescent="0.2">
      <c r="A19830" s="202" t="s">
        <v>31490</v>
      </c>
      <c r="B19830" s="203">
        <v>1.41</v>
      </c>
      <c r="D19830" s="53" t="s">
        <v>29757</v>
      </c>
      <c r="E19830" s="55" t="s">
        <v>29756</v>
      </c>
      <c r="F19830" s="53" t="s">
        <v>201</v>
      </c>
    </row>
    <row r="19831" spans="1:6" x14ac:dyDescent="0.2">
      <c r="A19831" s="202" t="s">
        <v>31492</v>
      </c>
      <c r="B19831" s="203">
        <v>1.22</v>
      </c>
      <c r="D19831" s="53" t="s">
        <v>29758</v>
      </c>
      <c r="E19831" s="55" t="s">
        <v>29759</v>
      </c>
      <c r="F19831" s="53" t="s">
        <v>1147</v>
      </c>
    </row>
    <row r="19832" spans="1:6" x14ac:dyDescent="0.2">
      <c r="A19832" s="202" t="s">
        <v>31493</v>
      </c>
      <c r="B19832" s="203">
        <v>1.5</v>
      </c>
      <c r="D19832" s="53" t="s">
        <v>29760</v>
      </c>
      <c r="E19832" s="55" t="s">
        <v>29759</v>
      </c>
      <c r="F19832" s="53" t="s">
        <v>1147</v>
      </c>
    </row>
    <row r="19833" spans="1:6" x14ac:dyDescent="0.2">
      <c r="A19833" s="202" t="s">
        <v>31495</v>
      </c>
      <c r="B19833" s="203">
        <v>1.3</v>
      </c>
      <c r="D19833" s="53" t="s">
        <v>29761</v>
      </c>
      <c r="E19833" s="55" t="s">
        <v>29762</v>
      </c>
      <c r="F19833" s="53" t="s">
        <v>1147</v>
      </c>
    </row>
    <row r="19834" spans="1:6" x14ac:dyDescent="0.2">
      <c r="A19834" s="202" t="s">
        <v>31496</v>
      </c>
      <c r="B19834" s="203">
        <v>377.18</v>
      </c>
      <c r="D19834" s="53" t="s">
        <v>29763</v>
      </c>
      <c r="E19834" s="55" t="s">
        <v>29762</v>
      </c>
      <c r="F19834" s="53" t="s">
        <v>1147</v>
      </c>
    </row>
    <row r="19835" spans="1:6" x14ac:dyDescent="0.2">
      <c r="A19835" s="202" t="s">
        <v>31498</v>
      </c>
      <c r="B19835" s="203">
        <v>326.92</v>
      </c>
      <c r="D19835" s="53" t="s">
        <v>29764</v>
      </c>
      <c r="E19835" s="55" t="s">
        <v>29765</v>
      </c>
      <c r="F19835" s="53" t="s">
        <v>1147</v>
      </c>
    </row>
    <row r="19836" spans="1:6" x14ac:dyDescent="0.2">
      <c r="A19836" s="202" t="s">
        <v>31499</v>
      </c>
      <c r="B19836" s="203">
        <v>23.76</v>
      </c>
      <c r="D19836" s="53" t="s">
        <v>29766</v>
      </c>
      <c r="E19836" s="55" t="s">
        <v>29765</v>
      </c>
      <c r="F19836" s="53" t="s">
        <v>1147</v>
      </c>
    </row>
    <row r="19837" spans="1:6" x14ac:dyDescent="0.2">
      <c r="A19837" s="202" t="s">
        <v>31501</v>
      </c>
      <c r="B19837" s="203">
        <v>20.59</v>
      </c>
      <c r="D19837" s="53" t="s">
        <v>29767</v>
      </c>
      <c r="E19837" s="55" t="s">
        <v>29768</v>
      </c>
      <c r="F19837" s="53" t="s">
        <v>1147</v>
      </c>
    </row>
    <row r="19838" spans="1:6" x14ac:dyDescent="0.2">
      <c r="A19838" s="202" t="s">
        <v>31502</v>
      </c>
      <c r="B19838" s="203">
        <v>19.239999999999998</v>
      </c>
      <c r="D19838" s="53" t="s">
        <v>29769</v>
      </c>
      <c r="E19838" s="55" t="s">
        <v>29768</v>
      </c>
      <c r="F19838" s="53" t="s">
        <v>1147</v>
      </c>
    </row>
    <row r="19839" spans="1:6" x14ac:dyDescent="0.2">
      <c r="A19839" s="202" t="s">
        <v>31504</v>
      </c>
      <c r="B19839" s="203">
        <v>16.670000000000002</v>
      </c>
      <c r="D19839" s="53" t="s">
        <v>29770</v>
      </c>
      <c r="E19839" s="55" t="s">
        <v>29771</v>
      </c>
      <c r="F19839" s="53" t="s">
        <v>1147</v>
      </c>
    </row>
    <row r="19840" spans="1:6" x14ac:dyDescent="0.2">
      <c r="A19840" s="202" t="s">
        <v>31505</v>
      </c>
      <c r="B19840" s="203">
        <v>1.1299999999999999</v>
      </c>
      <c r="D19840" s="53" t="s">
        <v>29772</v>
      </c>
      <c r="E19840" s="55" t="s">
        <v>29771</v>
      </c>
      <c r="F19840" s="53" t="s">
        <v>1147</v>
      </c>
    </row>
    <row r="19841" spans="1:6" x14ac:dyDescent="0.2">
      <c r="A19841" s="202" t="s">
        <v>31507</v>
      </c>
      <c r="B19841" s="203">
        <v>0.98</v>
      </c>
      <c r="D19841" s="53" t="s">
        <v>29773</v>
      </c>
      <c r="E19841" s="55" t="s">
        <v>29774</v>
      </c>
      <c r="F19841" s="53" t="s">
        <v>1147</v>
      </c>
    </row>
    <row r="19842" spans="1:6" x14ac:dyDescent="0.2">
      <c r="A19842" s="202" t="s">
        <v>31508</v>
      </c>
      <c r="B19842" s="203">
        <v>20.55</v>
      </c>
      <c r="D19842" s="53" t="s">
        <v>29775</v>
      </c>
      <c r="E19842" s="55" t="s">
        <v>29774</v>
      </c>
      <c r="F19842" s="53" t="s">
        <v>1147</v>
      </c>
    </row>
    <row r="19843" spans="1:6" x14ac:dyDescent="0.2">
      <c r="A19843" s="202" t="s">
        <v>31510</v>
      </c>
      <c r="B19843" s="203">
        <v>17.809999999999999</v>
      </c>
      <c r="D19843" s="53" t="s">
        <v>29776</v>
      </c>
      <c r="E19843" s="55" t="s">
        <v>29777</v>
      </c>
      <c r="F19843" s="53" t="s">
        <v>201</v>
      </c>
    </row>
    <row r="19844" spans="1:6" x14ac:dyDescent="0.2">
      <c r="A19844" s="202" t="s">
        <v>31511</v>
      </c>
      <c r="B19844" s="203">
        <v>31.61</v>
      </c>
      <c r="D19844" s="53" t="s">
        <v>29778</v>
      </c>
      <c r="E19844" s="55" t="s">
        <v>29777</v>
      </c>
      <c r="F19844" s="53" t="s">
        <v>201</v>
      </c>
    </row>
    <row r="19845" spans="1:6" x14ac:dyDescent="0.2">
      <c r="A19845" s="202" t="s">
        <v>31513</v>
      </c>
      <c r="B19845" s="203">
        <v>28.57</v>
      </c>
      <c r="D19845" s="53" t="s">
        <v>29779</v>
      </c>
      <c r="E19845" s="55" t="s">
        <v>29780</v>
      </c>
      <c r="F19845" s="53" t="s">
        <v>201</v>
      </c>
    </row>
    <row r="19846" spans="1:6" x14ac:dyDescent="0.2">
      <c r="A19846" s="202" t="s">
        <v>31514</v>
      </c>
      <c r="B19846" s="203">
        <v>93.14</v>
      </c>
      <c r="D19846" s="53" t="s">
        <v>29781</v>
      </c>
      <c r="E19846" s="55" t="s">
        <v>29780</v>
      </c>
      <c r="F19846" s="53" t="s">
        <v>201</v>
      </c>
    </row>
    <row r="19847" spans="1:6" x14ac:dyDescent="0.2">
      <c r="A19847" s="202" t="s">
        <v>31516</v>
      </c>
      <c r="B19847" s="203">
        <v>81.08</v>
      </c>
      <c r="D19847" s="53" t="s">
        <v>29782</v>
      </c>
      <c r="E19847" s="55" t="s">
        <v>29783</v>
      </c>
      <c r="F19847" s="53" t="s">
        <v>201</v>
      </c>
    </row>
    <row r="19848" spans="1:6" x14ac:dyDescent="0.2">
      <c r="A19848" s="202" t="s">
        <v>31517</v>
      </c>
      <c r="B19848" s="203">
        <v>10.18</v>
      </c>
      <c r="D19848" s="53" t="s">
        <v>29784</v>
      </c>
      <c r="E19848" s="55" t="s">
        <v>29783</v>
      </c>
      <c r="F19848" s="53" t="s">
        <v>201</v>
      </c>
    </row>
    <row r="19849" spans="1:6" x14ac:dyDescent="0.2">
      <c r="A19849" s="202" t="s">
        <v>31519</v>
      </c>
      <c r="B19849" s="203">
        <v>8.82</v>
      </c>
      <c r="D19849" s="53" t="s">
        <v>29785</v>
      </c>
      <c r="E19849" s="55" t="s">
        <v>29786</v>
      </c>
      <c r="F19849" s="53" t="s">
        <v>1147</v>
      </c>
    </row>
    <row r="19850" spans="1:6" x14ac:dyDescent="0.2">
      <c r="A19850" s="202" t="s">
        <v>31520</v>
      </c>
      <c r="B19850" s="203">
        <v>14.14</v>
      </c>
      <c r="D19850" s="53" t="s">
        <v>29787</v>
      </c>
      <c r="E19850" s="55" t="s">
        <v>29786</v>
      </c>
      <c r="F19850" s="53" t="s">
        <v>1147</v>
      </c>
    </row>
    <row r="19851" spans="1:6" x14ac:dyDescent="0.2">
      <c r="A19851" s="202" t="s">
        <v>31522</v>
      </c>
      <c r="B19851" s="203">
        <v>12.25</v>
      </c>
      <c r="D19851" s="53" t="s">
        <v>29788</v>
      </c>
      <c r="E19851" s="55" t="s">
        <v>29789</v>
      </c>
      <c r="F19851" s="53" t="s">
        <v>1147</v>
      </c>
    </row>
    <row r="19852" spans="1:6" x14ac:dyDescent="0.2">
      <c r="A19852" s="202" t="s">
        <v>31523</v>
      </c>
      <c r="B19852" s="203">
        <v>4.2300000000000004</v>
      </c>
      <c r="D19852" s="53" t="s">
        <v>29790</v>
      </c>
      <c r="E19852" s="55" t="s">
        <v>29789</v>
      </c>
      <c r="F19852" s="53" t="s">
        <v>1147</v>
      </c>
    </row>
    <row r="19853" spans="1:6" x14ac:dyDescent="0.2">
      <c r="A19853" s="202" t="s">
        <v>31525</v>
      </c>
      <c r="B19853" s="203">
        <v>3.77</v>
      </c>
      <c r="D19853" s="53" t="s">
        <v>29791</v>
      </c>
      <c r="E19853" s="55" t="s">
        <v>29792</v>
      </c>
      <c r="F19853" s="53" t="s">
        <v>1147</v>
      </c>
    </row>
    <row r="19854" spans="1:6" x14ac:dyDescent="0.2">
      <c r="A19854" s="202" t="s">
        <v>31526</v>
      </c>
      <c r="B19854" s="203">
        <v>11.31</v>
      </c>
      <c r="D19854" s="53" t="s">
        <v>29793</v>
      </c>
      <c r="E19854" s="55" t="s">
        <v>29792</v>
      </c>
      <c r="F19854" s="53" t="s">
        <v>1147</v>
      </c>
    </row>
    <row r="19855" spans="1:6" x14ac:dyDescent="0.2">
      <c r="A19855" s="202" t="s">
        <v>31528</v>
      </c>
      <c r="B19855" s="203">
        <v>9.8000000000000007</v>
      </c>
      <c r="D19855" s="53" t="s">
        <v>29794</v>
      </c>
      <c r="E19855" s="55" t="s">
        <v>29795</v>
      </c>
      <c r="F19855" s="53" t="s">
        <v>1147</v>
      </c>
    </row>
    <row r="19856" spans="1:6" x14ac:dyDescent="0.2">
      <c r="A19856" s="202" t="s">
        <v>31529</v>
      </c>
      <c r="B19856" s="203">
        <v>14.14</v>
      </c>
      <c r="D19856" s="53" t="s">
        <v>29796</v>
      </c>
      <c r="E19856" s="55" t="s">
        <v>29795</v>
      </c>
      <c r="F19856" s="53" t="s">
        <v>1147</v>
      </c>
    </row>
    <row r="19857" spans="1:6" x14ac:dyDescent="0.2">
      <c r="A19857" s="202" t="s">
        <v>31531</v>
      </c>
      <c r="B19857" s="203">
        <v>12.25</v>
      </c>
      <c r="D19857" s="53" t="s">
        <v>29797</v>
      </c>
      <c r="E19857" s="55" t="s">
        <v>29798</v>
      </c>
      <c r="F19857" s="53" t="s">
        <v>1147</v>
      </c>
    </row>
    <row r="19858" spans="1:6" x14ac:dyDescent="0.2">
      <c r="A19858" s="202" t="s">
        <v>31532</v>
      </c>
      <c r="B19858" s="203">
        <v>22.63</v>
      </c>
      <c r="D19858" s="53" t="s">
        <v>29799</v>
      </c>
      <c r="E19858" s="55" t="s">
        <v>29798</v>
      </c>
      <c r="F19858" s="53" t="s">
        <v>1147</v>
      </c>
    </row>
    <row r="19859" spans="1:6" x14ac:dyDescent="0.2">
      <c r="A19859" s="202" t="s">
        <v>31534</v>
      </c>
      <c r="B19859" s="203">
        <v>19.61</v>
      </c>
      <c r="D19859" s="53" t="s">
        <v>29800</v>
      </c>
      <c r="E19859" s="55" t="s">
        <v>29801</v>
      </c>
      <c r="F19859" s="53" t="s">
        <v>1147</v>
      </c>
    </row>
    <row r="19860" spans="1:6" x14ac:dyDescent="0.2">
      <c r="A19860" s="202" t="s">
        <v>31535</v>
      </c>
      <c r="B19860" s="203">
        <v>16.97</v>
      </c>
      <c r="D19860" s="53" t="s">
        <v>29802</v>
      </c>
      <c r="E19860" s="55" t="s">
        <v>29801</v>
      </c>
      <c r="F19860" s="53" t="s">
        <v>1147</v>
      </c>
    </row>
    <row r="19861" spans="1:6" x14ac:dyDescent="0.2">
      <c r="A19861" s="202" t="s">
        <v>31537</v>
      </c>
      <c r="B19861" s="203">
        <v>14.71</v>
      </c>
      <c r="D19861" s="53" t="s">
        <v>29803</v>
      </c>
      <c r="E19861" s="55" t="s">
        <v>29804</v>
      </c>
      <c r="F19861" s="53" t="s">
        <v>201</v>
      </c>
    </row>
    <row r="19862" spans="1:6" x14ac:dyDescent="0.2">
      <c r="A19862" s="202" t="s">
        <v>31538</v>
      </c>
      <c r="B19862" s="203">
        <v>5.65</v>
      </c>
      <c r="D19862" s="53" t="s">
        <v>29805</v>
      </c>
      <c r="E19862" s="55" t="s">
        <v>29804</v>
      </c>
      <c r="F19862" s="53" t="s">
        <v>201</v>
      </c>
    </row>
    <row r="19863" spans="1:6" x14ac:dyDescent="0.2">
      <c r="A19863" s="202" t="s">
        <v>31540</v>
      </c>
      <c r="B19863" s="203">
        <v>4.9000000000000004</v>
      </c>
      <c r="D19863" s="53" t="s">
        <v>29806</v>
      </c>
      <c r="E19863" s="55" t="s">
        <v>29807</v>
      </c>
      <c r="F19863" s="53" t="s">
        <v>201</v>
      </c>
    </row>
    <row r="19864" spans="1:6" x14ac:dyDescent="0.2">
      <c r="A19864" s="202" t="s">
        <v>31541</v>
      </c>
      <c r="B19864" s="203">
        <v>6.4</v>
      </c>
      <c r="D19864" s="53" t="s">
        <v>29808</v>
      </c>
      <c r="E19864" s="55" t="s">
        <v>29807</v>
      </c>
      <c r="F19864" s="53" t="s">
        <v>201</v>
      </c>
    </row>
    <row r="19865" spans="1:6" x14ac:dyDescent="0.2">
      <c r="A19865" s="202" t="s">
        <v>31543</v>
      </c>
      <c r="B19865" s="203">
        <v>6.13</v>
      </c>
      <c r="D19865" s="53" t="s">
        <v>29809</v>
      </c>
      <c r="E19865" s="55" t="s">
        <v>29810</v>
      </c>
      <c r="F19865" s="53" t="s">
        <v>201</v>
      </c>
    </row>
    <row r="19866" spans="1:6" x14ac:dyDescent="0.2">
      <c r="A19866" s="202" t="s">
        <v>31544</v>
      </c>
      <c r="B19866" s="203">
        <v>38.83</v>
      </c>
      <c r="D19866" s="53" t="s">
        <v>29811</v>
      </c>
      <c r="E19866" s="55" t="s">
        <v>29810</v>
      </c>
      <c r="F19866" s="53" t="s">
        <v>201</v>
      </c>
    </row>
    <row r="19867" spans="1:6" x14ac:dyDescent="0.2">
      <c r="A19867" s="202" t="s">
        <v>31546</v>
      </c>
      <c r="B19867" s="203">
        <v>37.31</v>
      </c>
      <c r="D19867" s="53" t="s">
        <v>29812</v>
      </c>
      <c r="E19867" s="55" t="s">
        <v>29813</v>
      </c>
      <c r="F19867" s="53" t="s">
        <v>201</v>
      </c>
    </row>
    <row r="19868" spans="1:6" x14ac:dyDescent="0.2">
      <c r="A19868" s="202" t="s">
        <v>31550</v>
      </c>
      <c r="B19868" s="203">
        <v>8.86</v>
      </c>
      <c r="D19868" s="53" t="s">
        <v>29814</v>
      </c>
      <c r="E19868" s="55" t="s">
        <v>29813</v>
      </c>
      <c r="F19868" s="53" t="s">
        <v>201</v>
      </c>
    </row>
    <row r="19869" spans="1:6" x14ac:dyDescent="0.2">
      <c r="A19869" s="202" t="s">
        <v>31552</v>
      </c>
      <c r="B19869" s="203">
        <v>8.44</v>
      </c>
      <c r="D19869" s="53" t="s">
        <v>29815</v>
      </c>
      <c r="E19869" s="55" t="s">
        <v>29816</v>
      </c>
      <c r="F19869" s="53" t="s">
        <v>1147</v>
      </c>
    </row>
    <row r="19870" spans="1:6" x14ac:dyDescent="0.2">
      <c r="A19870" s="202" t="s">
        <v>31553</v>
      </c>
      <c r="B19870" s="203">
        <v>19.2</v>
      </c>
      <c r="D19870" s="53" t="s">
        <v>29817</v>
      </c>
      <c r="E19870" s="55" t="s">
        <v>29816</v>
      </c>
      <c r="F19870" s="53" t="s">
        <v>1147</v>
      </c>
    </row>
    <row r="19871" spans="1:6" x14ac:dyDescent="0.2">
      <c r="A19871" s="202" t="s">
        <v>31555</v>
      </c>
      <c r="B19871" s="203">
        <v>17.670000000000002</v>
      </c>
      <c r="D19871" s="53" t="s">
        <v>29818</v>
      </c>
      <c r="E19871" s="55" t="s">
        <v>29819</v>
      </c>
      <c r="F19871" s="53" t="s">
        <v>1147</v>
      </c>
    </row>
    <row r="19872" spans="1:6" x14ac:dyDescent="0.2">
      <c r="A19872" s="202" t="s">
        <v>31556</v>
      </c>
      <c r="B19872" s="203">
        <v>9.42</v>
      </c>
      <c r="D19872" s="53" t="s">
        <v>29820</v>
      </c>
      <c r="E19872" s="55" t="s">
        <v>29819</v>
      </c>
      <c r="F19872" s="53" t="s">
        <v>1147</v>
      </c>
    </row>
    <row r="19873" spans="1:6" x14ac:dyDescent="0.2">
      <c r="A19873" s="202" t="s">
        <v>31558</v>
      </c>
      <c r="B19873" s="203">
        <v>8.17</v>
      </c>
      <c r="D19873" s="53" t="s">
        <v>29821</v>
      </c>
      <c r="E19873" s="55" t="s">
        <v>29822</v>
      </c>
      <c r="F19873" s="53" t="s">
        <v>1147</v>
      </c>
    </row>
    <row r="19874" spans="1:6" x14ac:dyDescent="0.2">
      <c r="A19874" s="202" t="s">
        <v>31559</v>
      </c>
      <c r="B19874" s="203">
        <v>42.11</v>
      </c>
      <c r="D19874" s="53" t="s">
        <v>29823</v>
      </c>
      <c r="E19874" s="55" t="s">
        <v>29822</v>
      </c>
      <c r="F19874" s="53" t="s">
        <v>1147</v>
      </c>
    </row>
    <row r="19875" spans="1:6" x14ac:dyDescent="0.2">
      <c r="A19875" s="202" t="s">
        <v>31561</v>
      </c>
      <c r="B19875" s="203">
        <v>39.19</v>
      </c>
      <c r="D19875" s="53" t="s">
        <v>29824</v>
      </c>
      <c r="E19875" s="55" t="s">
        <v>29825</v>
      </c>
      <c r="F19875" s="53" t="s">
        <v>1147</v>
      </c>
    </row>
    <row r="19876" spans="1:6" x14ac:dyDescent="0.2">
      <c r="A19876" s="202" t="s">
        <v>31562</v>
      </c>
      <c r="B19876" s="203">
        <v>44.26</v>
      </c>
      <c r="D19876" s="53" t="s">
        <v>29826</v>
      </c>
      <c r="E19876" s="55" t="s">
        <v>29825</v>
      </c>
      <c r="F19876" s="53" t="s">
        <v>1147</v>
      </c>
    </row>
    <row r="19877" spans="1:6" x14ac:dyDescent="0.2">
      <c r="A19877" s="202" t="s">
        <v>31564</v>
      </c>
      <c r="B19877" s="203">
        <v>41.53</v>
      </c>
      <c r="D19877" s="53" t="s">
        <v>29827</v>
      </c>
      <c r="E19877" s="55" t="s">
        <v>29828</v>
      </c>
      <c r="F19877" s="53" t="s">
        <v>1147</v>
      </c>
    </row>
    <row r="19878" spans="1:6" x14ac:dyDescent="0.2">
      <c r="A19878" s="202" t="s">
        <v>31565</v>
      </c>
      <c r="B19878" s="203">
        <v>53.67</v>
      </c>
      <c r="D19878" s="53" t="s">
        <v>29829</v>
      </c>
      <c r="E19878" s="55" t="s">
        <v>29828</v>
      </c>
      <c r="F19878" s="53" t="s">
        <v>1147</v>
      </c>
    </row>
    <row r="19879" spans="1:6" x14ac:dyDescent="0.2">
      <c r="A19879" s="202" t="s">
        <v>31567</v>
      </c>
      <c r="B19879" s="203">
        <v>50.37</v>
      </c>
      <c r="D19879" s="53" t="s">
        <v>29830</v>
      </c>
      <c r="E19879" s="55" t="s">
        <v>29831</v>
      </c>
      <c r="F19879" s="53" t="s">
        <v>1147</v>
      </c>
    </row>
    <row r="19880" spans="1:6" x14ac:dyDescent="0.2">
      <c r="A19880" s="202" t="s">
        <v>31568</v>
      </c>
      <c r="B19880" s="203">
        <v>57.51</v>
      </c>
      <c r="D19880" s="53" t="s">
        <v>29832</v>
      </c>
      <c r="E19880" s="55" t="s">
        <v>29831</v>
      </c>
      <c r="F19880" s="53" t="s">
        <v>1147</v>
      </c>
    </row>
    <row r="19881" spans="1:6" x14ac:dyDescent="0.2">
      <c r="A19881" s="202" t="s">
        <v>31570</v>
      </c>
      <c r="B19881" s="203">
        <v>52.84</v>
      </c>
      <c r="D19881" s="53" t="s">
        <v>29833</v>
      </c>
      <c r="E19881" s="55" t="s">
        <v>29834</v>
      </c>
      <c r="F19881" s="53" t="s">
        <v>201</v>
      </c>
    </row>
    <row r="19882" spans="1:6" x14ac:dyDescent="0.2">
      <c r="A19882" s="202" t="s">
        <v>31571</v>
      </c>
      <c r="B19882" s="203">
        <v>80.400000000000006</v>
      </c>
      <c r="D19882" s="53" t="s">
        <v>29835</v>
      </c>
      <c r="E19882" s="55" t="s">
        <v>29834</v>
      </c>
      <c r="F19882" s="53" t="s">
        <v>201</v>
      </c>
    </row>
    <row r="19883" spans="1:6" x14ac:dyDescent="0.2">
      <c r="A19883" s="202" t="s">
        <v>31573</v>
      </c>
      <c r="B19883" s="203">
        <v>73.53</v>
      </c>
      <c r="D19883" s="53" t="s">
        <v>29836</v>
      </c>
      <c r="E19883" s="55" t="s">
        <v>29837</v>
      </c>
      <c r="F19883" s="53" t="s">
        <v>201</v>
      </c>
    </row>
    <row r="19884" spans="1:6" x14ac:dyDescent="0.2">
      <c r="A19884" s="202" t="s">
        <v>31574</v>
      </c>
      <c r="B19884" s="203">
        <v>27.34</v>
      </c>
      <c r="D19884" s="53" t="s">
        <v>29838</v>
      </c>
      <c r="E19884" s="55" t="s">
        <v>29837</v>
      </c>
      <c r="F19884" s="53" t="s">
        <v>201</v>
      </c>
    </row>
    <row r="19885" spans="1:6" x14ac:dyDescent="0.2">
      <c r="A19885" s="202" t="s">
        <v>31576</v>
      </c>
      <c r="B19885" s="203">
        <v>23.7</v>
      </c>
      <c r="D19885" s="53" t="s">
        <v>29839</v>
      </c>
      <c r="E19885" s="55" t="s">
        <v>29840</v>
      </c>
      <c r="F19885" s="53" t="s">
        <v>201</v>
      </c>
    </row>
    <row r="19886" spans="1:6" x14ac:dyDescent="0.2">
      <c r="A19886" s="202" t="s">
        <v>31577</v>
      </c>
      <c r="B19886" s="203">
        <v>89.79</v>
      </c>
      <c r="D19886" s="53" t="s">
        <v>29841</v>
      </c>
      <c r="E19886" s="55" t="s">
        <v>29840</v>
      </c>
      <c r="F19886" s="53" t="s">
        <v>201</v>
      </c>
    </row>
    <row r="19887" spans="1:6" x14ac:dyDescent="0.2">
      <c r="A19887" s="202" t="s">
        <v>31579</v>
      </c>
      <c r="B19887" s="203">
        <v>79.69</v>
      </c>
      <c r="D19887" s="53" t="s">
        <v>29842</v>
      </c>
      <c r="E19887" s="55" t="s">
        <v>29843</v>
      </c>
      <c r="F19887" s="53" t="s">
        <v>201</v>
      </c>
    </row>
    <row r="19888" spans="1:6" x14ac:dyDescent="0.2">
      <c r="A19888" s="202" t="s">
        <v>31580</v>
      </c>
      <c r="B19888" s="203">
        <v>91.8</v>
      </c>
      <c r="D19888" s="53" t="s">
        <v>29844</v>
      </c>
      <c r="E19888" s="55" t="s">
        <v>29843</v>
      </c>
      <c r="F19888" s="53" t="s">
        <v>201</v>
      </c>
    </row>
    <row r="19889" spans="1:6" x14ac:dyDescent="0.2">
      <c r="A19889" s="202" t="s">
        <v>31582</v>
      </c>
      <c r="B19889" s="203">
        <v>86.76</v>
      </c>
      <c r="D19889" s="53" t="s">
        <v>29845</v>
      </c>
      <c r="E19889" s="55" t="s">
        <v>29846</v>
      </c>
      <c r="F19889" s="53" t="s">
        <v>1147</v>
      </c>
    </row>
    <row r="19890" spans="1:6" x14ac:dyDescent="0.2">
      <c r="A19890" s="202" t="s">
        <v>31583</v>
      </c>
      <c r="B19890" s="203">
        <v>109.61</v>
      </c>
      <c r="D19890" s="53" t="s">
        <v>29847</v>
      </c>
      <c r="E19890" s="55" t="s">
        <v>29846</v>
      </c>
      <c r="F19890" s="53" t="s">
        <v>1147</v>
      </c>
    </row>
    <row r="19891" spans="1:6" x14ac:dyDescent="0.2">
      <c r="A19891" s="202" t="s">
        <v>31585</v>
      </c>
      <c r="B19891" s="203">
        <v>103.48</v>
      </c>
      <c r="D19891" s="53" t="s">
        <v>29848</v>
      </c>
      <c r="E19891" s="55" t="s">
        <v>29849</v>
      </c>
      <c r="F19891" s="53" t="s">
        <v>1147</v>
      </c>
    </row>
    <row r="19892" spans="1:6" x14ac:dyDescent="0.2">
      <c r="A19892" s="202" t="s">
        <v>31586</v>
      </c>
      <c r="B19892" s="203">
        <v>135.47</v>
      </c>
      <c r="D19892" s="53" t="s">
        <v>29850</v>
      </c>
      <c r="E19892" s="55" t="s">
        <v>29849</v>
      </c>
      <c r="F19892" s="53" t="s">
        <v>1147</v>
      </c>
    </row>
    <row r="19893" spans="1:6" x14ac:dyDescent="0.2">
      <c r="A19893" s="202" t="s">
        <v>31588</v>
      </c>
      <c r="B19893" s="203">
        <v>127.72</v>
      </c>
      <c r="D19893" s="53" t="s">
        <v>29851</v>
      </c>
      <c r="E19893" s="55" t="s">
        <v>29852</v>
      </c>
      <c r="F19893" s="53" t="s">
        <v>1147</v>
      </c>
    </row>
    <row r="19894" spans="1:6" x14ac:dyDescent="0.2">
      <c r="A19894" s="202" t="s">
        <v>31589</v>
      </c>
      <c r="B19894" s="203">
        <v>300.52999999999997</v>
      </c>
      <c r="D19894" s="53" t="s">
        <v>29853</v>
      </c>
      <c r="E19894" s="55" t="s">
        <v>29852</v>
      </c>
      <c r="F19894" s="53" t="s">
        <v>1147</v>
      </c>
    </row>
    <row r="19895" spans="1:6" x14ac:dyDescent="0.2">
      <c r="A19895" s="202" t="s">
        <v>31591</v>
      </c>
      <c r="B19895" s="203">
        <v>279.45</v>
      </c>
      <c r="D19895" s="53" t="s">
        <v>29854</v>
      </c>
      <c r="E19895" s="55" t="s">
        <v>29855</v>
      </c>
      <c r="F19895" s="53" t="s">
        <v>1147</v>
      </c>
    </row>
    <row r="19896" spans="1:6" x14ac:dyDescent="0.2">
      <c r="A19896" s="202" t="s">
        <v>31592</v>
      </c>
      <c r="B19896" s="203">
        <v>312.83</v>
      </c>
      <c r="D19896" s="53" t="s">
        <v>29856</v>
      </c>
      <c r="E19896" s="55" t="s">
        <v>29855</v>
      </c>
      <c r="F19896" s="53" t="s">
        <v>1147</v>
      </c>
    </row>
    <row r="19897" spans="1:6" x14ac:dyDescent="0.2">
      <c r="A19897" s="202" t="s">
        <v>31594</v>
      </c>
      <c r="B19897" s="203">
        <v>291.27</v>
      </c>
      <c r="D19897" s="53" t="s">
        <v>29857</v>
      </c>
      <c r="E19897" s="55" t="s">
        <v>29858</v>
      </c>
      <c r="F19897" s="53" t="s">
        <v>1147</v>
      </c>
    </row>
    <row r="19898" spans="1:6" x14ac:dyDescent="0.2">
      <c r="A19898" s="202" t="s">
        <v>31595</v>
      </c>
      <c r="B19898" s="203">
        <v>75.150000000000006</v>
      </c>
      <c r="D19898" s="53" t="s">
        <v>29859</v>
      </c>
      <c r="E19898" s="55" t="s">
        <v>29858</v>
      </c>
      <c r="F19898" s="53" t="s">
        <v>1147</v>
      </c>
    </row>
    <row r="19899" spans="1:6" x14ac:dyDescent="0.2">
      <c r="A19899" s="202" t="s">
        <v>31597</v>
      </c>
      <c r="B19899" s="203">
        <v>69.83</v>
      </c>
      <c r="D19899" s="53" t="s">
        <v>29860</v>
      </c>
      <c r="E19899" s="55" t="s">
        <v>29861</v>
      </c>
      <c r="F19899" s="53" t="s">
        <v>1147</v>
      </c>
    </row>
    <row r="19900" spans="1:6" x14ac:dyDescent="0.2">
      <c r="A19900" s="202" t="s">
        <v>31598</v>
      </c>
      <c r="B19900" s="203">
        <v>187.13</v>
      </c>
      <c r="D19900" s="53" t="s">
        <v>29862</v>
      </c>
      <c r="E19900" s="55" t="s">
        <v>29861</v>
      </c>
      <c r="F19900" s="53" t="s">
        <v>1147</v>
      </c>
    </row>
    <row r="19901" spans="1:6" x14ac:dyDescent="0.2">
      <c r="A19901" s="202" t="s">
        <v>31600</v>
      </c>
      <c r="B19901" s="203">
        <v>174.05</v>
      </c>
      <c r="D19901" s="53" t="s">
        <v>29863</v>
      </c>
      <c r="E19901" s="55" t="s">
        <v>29864</v>
      </c>
      <c r="F19901" s="53" t="s">
        <v>201</v>
      </c>
    </row>
    <row r="19902" spans="1:6" x14ac:dyDescent="0.2">
      <c r="A19902" s="202" t="s">
        <v>31601</v>
      </c>
      <c r="B19902" s="203">
        <v>64.760000000000005</v>
      </c>
      <c r="D19902" s="53" t="s">
        <v>29865</v>
      </c>
      <c r="E19902" s="55" t="s">
        <v>29864</v>
      </c>
      <c r="F19902" s="53" t="s">
        <v>201</v>
      </c>
    </row>
    <row r="19903" spans="1:6" x14ac:dyDescent="0.2">
      <c r="A19903" s="202" t="s">
        <v>31603</v>
      </c>
      <c r="B19903" s="203">
        <v>61.04</v>
      </c>
      <c r="D19903" s="53" t="s">
        <v>29866</v>
      </c>
      <c r="E19903" s="55" t="s">
        <v>29867</v>
      </c>
      <c r="F19903" s="53" t="s">
        <v>201</v>
      </c>
    </row>
    <row r="19904" spans="1:6" x14ac:dyDescent="0.2">
      <c r="A19904" s="202" t="s">
        <v>31604</v>
      </c>
      <c r="B19904" s="203">
        <v>518.97</v>
      </c>
      <c r="D19904" s="53" t="s">
        <v>29868</v>
      </c>
      <c r="E19904" s="55" t="s">
        <v>29867</v>
      </c>
      <c r="F19904" s="53" t="s">
        <v>201</v>
      </c>
    </row>
    <row r="19905" spans="1:6" x14ac:dyDescent="0.2">
      <c r="A19905" s="202" t="s">
        <v>31606</v>
      </c>
      <c r="B19905" s="203">
        <v>483.17</v>
      </c>
      <c r="D19905" s="53" t="s">
        <v>29869</v>
      </c>
      <c r="E19905" s="55" t="s">
        <v>29870</v>
      </c>
      <c r="F19905" s="53" t="s">
        <v>201</v>
      </c>
    </row>
    <row r="19906" spans="1:6" x14ac:dyDescent="0.2">
      <c r="A19906" s="202" t="s">
        <v>31607</v>
      </c>
      <c r="B19906" s="203">
        <v>378.98</v>
      </c>
      <c r="D19906" s="53" t="s">
        <v>29871</v>
      </c>
      <c r="E19906" s="55" t="s">
        <v>29870</v>
      </c>
      <c r="F19906" s="53" t="s">
        <v>201</v>
      </c>
    </row>
    <row r="19907" spans="1:6" x14ac:dyDescent="0.2">
      <c r="A19907" s="202" t="s">
        <v>31609</v>
      </c>
      <c r="B19907" s="203">
        <v>353.26</v>
      </c>
      <c r="D19907" s="53" t="s">
        <v>29872</v>
      </c>
      <c r="E19907" s="55" t="s">
        <v>29873</v>
      </c>
      <c r="F19907" s="53" t="s">
        <v>201</v>
      </c>
    </row>
    <row r="19908" spans="1:6" x14ac:dyDescent="0.2">
      <c r="A19908" s="202" t="s">
        <v>31610</v>
      </c>
      <c r="B19908" s="203">
        <v>391.95</v>
      </c>
      <c r="D19908" s="53" t="s">
        <v>29874</v>
      </c>
      <c r="E19908" s="55" t="s">
        <v>29873</v>
      </c>
      <c r="F19908" s="53" t="s">
        <v>201</v>
      </c>
    </row>
    <row r="19909" spans="1:6" x14ac:dyDescent="0.2">
      <c r="A19909" s="202" t="s">
        <v>31612</v>
      </c>
      <c r="B19909" s="203">
        <v>365.63</v>
      </c>
      <c r="D19909" s="53" t="s">
        <v>29875</v>
      </c>
      <c r="E19909" s="55" t="s">
        <v>29876</v>
      </c>
      <c r="F19909" s="53" t="s">
        <v>1147</v>
      </c>
    </row>
    <row r="19910" spans="1:6" x14ac:dyDescent="0.2">
      <c r="A19910" s="202" t="s">
        <v>31613</v>
      </c>
      <c r="B19910" s="203">
        <v>404.92</v>
      </c>
      <c r="D19910" s="53" t="s">
        <v>29877</v>
      </c>
      <c r="E19910" s="55" t="s">
        <v>29876</v>
      </c>
      <c r="F19910" s="53" t="s">
        <v>1147</v>
      </c>
    </row>
    <row r="19911" spans="1:6" x14ac:dyDescent="0.2">
      <c r="A19911" s="202" t="s">
        <v>31615</v>
      </c>
      <c r="B19911" s="203">
        <v>378</v>
      </c>
      <c r="D19911" s="53" t="s">
        <v>29878</v>
      </c>
      <c r="E19911" s="55" t="s">
        <v>29879</v>
      </c>
      <c r="F19911" s="53" t="s">
        <v>1147</v>
      </c>
    </row>
    <row r="19912" spans="1:6" x14ac:dyDescent="0.2">
      <c r="A19912" s="202" t="s">
        <v>31616</v>
      </c>
      <c r="B19912" s="203">
        <v>500.13</v>
      </c>
      <c r="D19912" s="53" t="s">
        <v>29880</v>
      </c>
      <c r="E19912" s="55" t="s">
        <v>29879</v>
      </c>
      <c r="F19912" s="53" t="s">
        <v>1147</v>
      </c>
    </row>
    <row r="19913" spans="1:6" x14ac:dyDescent="0.2">
      <c r="A19913" s="202" t="s">
        <v>31618</v>
      </c>
      <c r="B19913" s="203">
        <v>466.66</v>
      </c>
      <c r="D19913" s="53" t="s">
        <v>29881</v>
      </c>
      <c r="E19913" s="55" t="s">
        <v>29882</v>
      </c>
      <c r="F19913" s="53" t="s">
        <v>1147</v>
      </c>
    </row>
    <row r="19914" spans="1:6" x14ac:dyDescent="0.2">
      <c r="A19914" s="202" t="s">
        <v>31619</v>
      </c>
      <c r="B19914" s="203">
        <v>723.76</v>
      </c>
      <c r="D19914" s="53" t="s">
        <v>29883</v>
      </c>
      <c r="E19914" s="55" t="s">
        <v>29882</v>
      </c>
      <c r="F19914" s="53" t="s">
        <v>1147</v>
      </c>
    </row>
    <row r="19915" spans="1:6" x14ac:dyDescent="0.2">
      <c r="A19915" s="202" t="s">
        <v>31621</v>
      </c>
      <c r="B19915" s="203">
        <v>671.81</v>
      </c>
      <c r="D19915" s="53" t="s">
        <v>29884</v>
      </c>
      <c r="E19915" s="55" t="s">
        <v>29885</v>
      </c>
      <c r="F19915" s="53" t="s">
        <v>1147</v>
      </c>
    </row>
    <row r="19916" spans="1:6" x14ac:dyDescent="0.2">
      <c r="A19916" s="202" t="s">
        <v>31622</v>
      </c>
      <c r="B19916" s="203">
        <v>318.31</v>
      </c>
      <c r="D19916" s="53" t="s">
        <v>29886</v>
      </c>
      <c r="E19916" s="55" t="s">
        <v>29885</v>
      </c>
      <c r="F19916" s="53" t="s">
        <v>1147</v>
      </c>
    </row>
    <row r="19917" spans="1:6" x14ac:dyDescent="0.2">
      <c r="A19917" s="202" t="s">
        <v>31624</v>
      </c>
      <c r="B19917" s="203">
        <v>296.51</v>
      </c>
      <c r="D19917" s="53" t="s">
        <v>29887</v>
      </c>
      <c r="E19917" s="55" t="s">
        <v>29888</v>
      </c>
      <c r="F19917" s="53" t="s">
        <v>1147</v>
      </c>
    </row>
    <row r="19918" spans="1:6" x14ac:dyDescent="0.2">
      <c r="A19918" s="202" t="s">
        <v>31625</v>
      </c>
      <c r="B19918" s="203">
        <v>417.4</v>
      </c>
      <c r="D19918" s="53" t="s">
        <v>29889</v>
      </c>
      <c r="E19918" s="55" t="s">
        <v>29888</v>
      </c>
      <c r="F19918" s="53" t="s">
        <v>1147</v>
      </c>
    </row>
    <row r="19919" spans="1:6" x14ac:dyDescent="0.2">
      <c r="A19919" s="202" t="s">
        <v>31627</v>
      </c>
      <c r="B19919" s="203">
        <v>388.35</v>
      </c>
      <c r="D19919" s="53" t="s">
        <v>29890</v>
      </c>
      <c r="E19919" s="55" t="s">
        <v>29891</v>
      </c>
      <c r="F19919" s="53" t="s">
        <v>1147</v>
      </c>
    </row>
    <row r="19920" spans="1:6" x14ac:dyDescent="0.2">
      <c r="A19920" s="202" t="s">
        <v>31628</v>
      </c>
      <c r="B19920" s="203">
        <v>517.29</v>
      </c>
      <c r="D19920" s="53" t="s">
        <v>29892</v>
      </c>
      <c r="E19920" s="55" t="s">
        <v>29891</v>
      </c>
      <c r="F19920" s="53" t="s">
        <v>1147</v>
      </c>
    </row>
    <row r="19921" spans="1:6" x14ac:dyDescent="0.2">
      <c r="A19921" s="202" t="s">
        <v>31630</v>
      </c>
      <c r="B19921" s="203">
        <v>480.49</v>
      </c>
      <c r="D19921" s="53" t="s">
        <v>29893</v>
      </c>
      <c r="E19921" s="55" t="s">
        <v>29894</v>
      </c>
      <c r="F19921" s="53" t="s">
        <v>201</v>
      </c>
    </row>
    <row r="19922" spans="1:6" x14ac:dyDescent="0.2">
      <c r="A19922" s="202" t="s">
        <v>31631</v>
      </c>
      <c r="B19922" s="203">
        <v>462.42</v>
      </c>
      <c r="D19922" s="53" t="s">
        <v>29895</v>
      </c>
      <c r="E19922" s="55" t="s">
        <v>29894</v>
      </c>
      <c r="F19922" s="53" t="s">
        <v>201</v>
      </c>
    </row>
    <row r="19923" spans="1:6" x14ac:dyDescent="0.2">
      <c r="A19923" s="202" t="s">
        <v>31633</v>
      </c>
      <c r="B19923" s="203">
        <v>431.61</v>
      </c>
      <c r="D19923" s="53" t="s">
        <v>29896</v>
      </c>
      <c r="E19923" s="55" t="s">
        <v>29897</v>
      </c>
      <c r="F19923" s="53" t="s">
        <v>201</v>
      </c>
    </row>
    <row r="19924" spans="1:6" x14ac:dyDescent="0.2">
      <c r="A19924" s="202" t="s">
        <v>31634</v>
      </c>
      <c r="B19924" s="203">
        <v>612.13</v>
      </c>
      <c r="D19924" s="53" t="s">
        <v>29898</v>
      </c>
      <c r="E19924" s="55" t="s">
        <v>29897</v>
      </c>
      <c r="F19924" s="53" t="s">
        <v>201</v>
      </c>
    </row>
    <row r="19925" spans="1:6" x14ac:dyDescent="0.2">
      <c r="A19925" s="202" t="s">
        <v>31636</v>
      </c>
      <c r="B19925" s="203">
        <v>571.72</v>
      </c>
      <c r="D19925" s="53" t="s">
        <v>29899</v>
      </c>
      <c r="E19925" s="55" t="s">
        <v>29900</v>
      </c>
      <c r="F19925" s="53" t="s">
        <v>201</v>
      </c>
    </row>
    <row r="19926" spans="1:6" x14ac:dyDescent="0.2">
      <c r="A19926" s="202" t="s">
        <v>31637</v>
      </c>
      <c r="B19926" s="203">
        <v>752.82</v>
      </c>
      <c r="D19926" s="53" t="s">
        <v>29901</v>
      </c>
      <c r="E19926" s="55" t="s">
        <v>29900</v>
      </c>
      <c r="F19926" s="53" t="s">
        <v>201</v>
      </c>
    </row>
    <row r="19927" spans="1:6" x14ac:dyDescent="0.2">
      <c r="A19927" s="202" t="s">
        <v>31639</v>
      </c>
      <c r="B19927" s="203">
        <v>703.1</v>
      </c>
      <c r="D19927" s="53" t="s">
        <v>29902</v>
      </c>
      <c r="E19927" s="55" t="s">
        <v>29903</v>
      </c>
      <c r="F19927" s="53" t="s">
        <v>201</v>
      </c>
    </row>
    <row r="19928" spans="1:6" x14ac:dyDescent="0.2">
      <c r="A19928" s="202" t="s">
        <v>31640</v>
      </c>
      <c r="B19928" s="203">
        <v>653.87</v>
      </c>
      <c r="D19928" s="53" t="s">
        <v>29904</v>
      </c>
      <c r="E19928" s="55" t="s">
        <v>29903</v>
      </c>
      <c r="F19928" s="53" t="s">
        <v>201</v>
      </c>
    </row>
    <row r="19929" spans="1:6" x14ac:dyDescent="0.2">
      <c r="A19929" s="202" t="s">
        <v>31642</v>
      </c>
      <c r="B19929" s="203">
        <v>610.39</v>
      </c>
      <c r="D19929" s="53" t="s">
        <v>29905</v>
      </c>
      <c r="E19929" s="55" t="s">
        <v>29906</v>
      </c>
      <c r="F19929" s="53" t="s">
        <v>1147</v>
      </c>
    </row>
    <row r="19930" spans="1:6" x14ac:dyDescent="0.2">
      <c r="A19930" s="202" t="s">
        <v>31643</v>
      </c>
      <c r="B19930" s="203">
        <v>802.87</v>
      </c>
      <c r="D19930" s="53" t="s">
        <v>29907</v>
      </c>
      <c r="E19930" s="55" t="s">
        <v>29906</v>
      </c>
      <c r="F19930" s="53" t="s">
        <v>1147</v>
      </c>
    </row>
    <row r="19931" spans="1:6" x14ac:dyDescent="0.2">
      <c r="A19931" s="202" t="s">
        <v>31645</v>
      </c>
      <c r="B19931" s="203">
        <v>748.66</v>
      </c>
      <c r="D19931" s="53" t="s">
        <v>29908</v>
      </c>
      <c r="E19931" s="55" t="s">
        <v>29909</v>
      </c>
      <c r="F19931" s="53" t="s">
        <v>1147</v>
      </c>
    </row>
    <row r="19932" spans="1:6" x14ac:dyDescent="0.2">
      <c r="A19932" s="202" t="s">
        <v>31646</v>
      </c>
      <c r="B19932" s="203">
        <v>1026.8900000000001</v>
      </c>
      <c r="D19932" s="53" t="s">
        <v>29910</v>
      </c>
      <c r="E19932" s="55" t="s">
        <v>29909</v>
      </c>
      <c r="F19932" s="53" t="s">
        <v>1147</v>
      </c>
    </row>
    <row r="19933" spans="1:6" x14ac:dyDescent="0.2">
      <c r="A19933" s="202" t="s">
        <v>31648</v>
      </c>
      <c r="B19933" s="203">
        <v>957.9</v>
      </c>
      <c r="D19933" s="53" t="s">
        <v>29911</v>
      </c>
      <c r="E19933" s="55" t="s">
        <v>29912</v>
      </c>
      <c r="F19933" s="53" t="s">
        <v>1147</v>
      </c>
    </row>
    <row r="19934" spans="1:6" x14ac:dyDescent="0.2">
      <c r="A19934" s="202" t="s">
        <v>31649</v>
      </c>
      <c r="B19934" s="203">
        <v>588.95000000000005</v>
      </c>
      <c r="D19934" s="53" t="s">
        <v>29913</v>
      </c>
      <c r="E19934" s="55" t="s">
        <v>29912</v>
      </c>
      <c r="F19934" s="53" t="s">
        <v>1147</v>
      </c>
    </row>
    <row r="19935" spans="1:6" x14ac:dyDescent="0.2">
      <c r="A19935" s="202" t="s">
        <v>31651</v>
      </c>
      <c r="B19935" s="203">
        <v>546.16999999999996</v>
      </c>
      <c r="D19935" s="53" t="s">
        <v>29914</v>
      </c>
      <c r="E19935" s="55" t="s">
        <v>29915</v>
      </c>
      <c r="F19935" s="53" t="s">
        <v>1147</v>
      </c>
    </row>
    <row r="19936" spans="1:6" x14ac:dyDescent="0.2">
      <c r="A19936" s="202" t="s">
        <v>31652</v>
      </c>
      <c r="B19936" s="203">
        <v>870.18</v>
      </c>
      <c r="D19936" s="53" t="s">
        <v>29916</v>
      </c>
      <c r="E19936" s="55" t="s">
        <v>29915</v>
      </c>
      <c r="F19936" s="53" t="s">
        <v>1147</v>
      </c>
    </row>
    <row r="19937" spans="1:6" x14ac:dyDescent="0.2">
      <c r="A19937" s="202" t="s">
        <v>31654</v>
      </c>
      <c r="B19937" s="203">
        <v>807.05</v>
      </c>
      <c r="D19937" s="53" t="s">
        <v>29917</v>
      </c>
      <c r="E19937" s="55" t="s">
        <v>29918</v>
      </c>
      <c r="F19937" s="53" t="s">
        <v>1147</v>
      </c>
    </row>
    <row r="19938" spans="1:6" x14ac:dyDescent="0.2">
      <c r="A19938" s="202" t="s">
        <v>31655</v>
      </c>
      <c r="B19938" s="203">
        <v>995.44</v>
      </c>
      <c r="D19938" s="53" t="s">
        <v>29919</v>
      </c>
      <c r="E19938" s="55" t="s">
        <v>29918</v>
      </c>
      <c r="F19938" s="53" t="s">
        <v>1147</v>
      </c>
    </row>
    <row r="19939" spans="1:6" x14ac:dyDescent="0.2">
      <c r="A19939" s="202" t="s">
        <v>31657</v>
      </c>
      <c r="B19939" s="203">
        <v>920.11</v>
      </c>
      <c r="D19939" s="53" t="s">
        <v>29920</v>
      </c>
      <c r="E19939" s="55" t="s">
        <v>29921</v>
      </c>
      <c r="F19939" s="53" t="s">
        <v>1147</v>
      </c>
    </row>
    <row r="19940" spans="1:6" x14ac:dyDescent="0.2">
      <c r="A19940" s="202" t="s">
        <v>31658</v>
      </c>
      <c r="B19940" s="203">
        <v>838.62</v>
      </c>
      <c r="D19940" s="53" t="s">
        <v>29922</v>
      </c>
      <c r="E19940" s="55" t="s">
        <v>29921</v>
      </c>
      <c r="F19940" s="53" t="s">
        <v>1147</v>
      </c>
    </row>
    <row r="19941" spans="1:6" x14ac:dyDescent="0.2">
      <c r="A19941" s="202" t="s">
        <v>31660</v>
      </c>
      <c r="B19941" s="203">
        <v>780.39</v>
      </c>
      <c r="D19941" s="53" t="s">
        <v>29923</v>
      </c>
      <c r="E19941" s="55" t="s">
        <v>29924</v>
      </c>
      <c r="F19941" s="53" t="s">
        <v>201</v>
      </c>
    </row>
    <row r="19942" spans="1:6" x14ac:dyDescent="0.2">
      <c r="A19942" s="202" t="s">
        <v>31661</v>
      </c>
      <c r="B19942" s="203">
        <v>1045.57</v>
      </c>
      <c r="D19942" s="53" t="s">
        <v>29925</v>
      </c>
      <c r="E19942" s="55" t="s">
        <v>29924</v>
      </c>
      <c r="F19942" s="53" t="s">
        <v>201</v>
      </c>
    </row>
    <row r="19943" spans="1:6" x14ac:dyDescent="0.2">
      <c r="A19943" s="202" t="s">
        <v>31663</v>
      </c>
      <c r="B19943" s="203">
        <v>971.11</v>
      </c>
      <c r="D19943" s="53" t="s">
        <v>29926</v>
      </c>
      <c r="E19943" s="55" t="s">
        <v>29927</v>
      </c>
      <c r="F19943" s="53" t="s">
        <v>201</v>
      </c>
    </row>
    <row r="19944" spans="1:6" x14ac:dyDescent="0.2">
      <c r="A19944" s="202" t="s">
        <v>31664</v>
      </c>
      <c r="B19944" s="203">
        <v>1217.44</v>
      </c>
      <c r="D19944" s="53" t="s">
        <v>29928</v>
      </c>
      <c r="E19944" s="55" t="s">
        <v>29927</v>
      </c>
      <c r="F19944" s="53" t="s">
        <v>201</v>
      </c>
    </row>
    <row r="19945" spans="1:6" x14ac:dyDescent="0.2">
      <c r="A19945" s="202" t="s">
        <v>31666</v>
      </c>
      <c r="B19945" s="203">
        <v>1129.57</v>
      </c>
      <c r="D19945" s="53" t="s">
        <v>29929</v>
      </c>
      <c r="E19945" s="55" t="s">
        <v>29930</v>
      </c>
      <c r="F19945" s="53" t="s">
        <v>83</v>
      </c>
    </row>
    <row r="19946" spans="1:6" x14ac:dyDescent="0.2">
      <c r="A19946" s="202" t="s">
        <v>31667</v>
      </c>
      <c r="B19946" s="203">
        <v>5869.95</v>
      </c>
      <c r="D19946" s="53" t="s">
        <v>29931</v>
      </c>
      <c r="E19946" s="55" t="s">
        <v>29930</v>
      </c>
      <c r="F19946" s="53" t="s">
        <v>83</v>
      </c>
    </row>
    <row r="19947" spans="1:6" x14ac:dyDescent="0.2">
      <c r="A19947" s="202" t="s">
        <v>31669</v>
      </c>
      <c r="B19947" s="203">
        <v>5374.43</v>
      </c>
      <c r="D19947" s="53" t="s">
        <v>29932</v>
      </c>
      <c r="E19947" s="55" t="s">
        <v>29933</v>
      </c>
      <c r="F19947" s="53" t="s">
        <v>83</v>
      </c>
    </row>
    <row r="19948" spans="1:6" x14ac:dyDescent="0.2">
      <c r="A19948" s="202" t="s">
        <v>31670</v>
      </c>
      <c r="B19948" s="203">
        <v>6405.31</v>
      </c>
      <c r="D19948" s="53" t="s">
        <v>29934</v>
      </c>
      <c r="E19948" s="55" t="s">
        <v>29933</v>
      </c>
      <c r="F19948" s="53" t="s">
        <v>83</v>
      </c>
    </row>
    <row r="19949" spans="1:6" x14ac:dyDescent="0.2">
      <c r="A19949" s="202" t="s">
        <v>31672</v>
      </c>
      <c r="B19949" s="203">
        <v>5858.77</v>
      </c>
      <c r="D19949" s="53" t="s">
        <v>29935</v>
      </c>
      <c r="E19949" s="55" t="s">
        <v>29936</v>
      </c>
      <c r="F19949" s="53" t="s">
        <v>83</v>
      </c>
    </row>
    <row r="19950" spans="1:6" x14ac:dyDescent="0.2">
      <c r="A19950" s="202" t="s">
        <v>31673</v>
      </c>
      <c r="B19950" s="203">
        <v>7149.24</v>
      </c>
      <c r="D19950" s="53" t="s">
        <v>29937</v>
      </c>
      <c r="E19950" s="55" t="s">
        <v>29936</v>
      </c>
      <c r="F19950" s="53" t="s">
        <v>83</v>
      </c>
    </row>
    <row r="19951" spans="1:6" x14ac:dyDescent="0.2">
      <c r="A19951" s="202" t="s">
        <v>31675</v>
      </c>
      <c r="B19951" s="203">
        <v>6523.89</v>
      </c>
      <c r="D19951" s="53" t="s">
        <v>29938</v>
      </c>
      <c r="E19951" s="55" t="s">
        <v>29939</v>
      </c>
      <c r="F19951" s="53" t="s">
        <v>83</v>
      </c>
    </row>
    <row r="19952" spans="1:6" x14ac:dyDescent="0.2">
      <c r="A19952" s="202" t="s">
        <v>31676</v>
      </c>
      <c r="B19952" s="203">
        <v>7956.14</v>
      </c>
      <c r="D19952" s="53" t="s">
        <v>29940</v>
      </c>
      <c r="E19952" s="55" t="s">
        <v>29939</v>
      </c>
      <c r="F19952" s="53" t="s">
        <v>83</v>
      </c>
    </row>
    <row r="19953" spans="1:6" x14ac:dyDescent="0.2">
      <c r="A19953" s="202" t="s">
        <v>31678</v>
      </c>
      <c r="B19953" s="203">
        <v>7243.57</v>
      </c>
      <c r="D19953" s="53" t="s">
        <v>29941</v>
      </c>
      <c r="E19953" s="55" t="s">
        <v>29942</v>
      </c>
      <c r="F19953" s="53" t="s">
        <v>28636</v>
      </c>
    </row>
    <row r="19954" spans="1:6" x14ac:dyDescent="0.2">
      <c r="A19954" s="202" t="s">
        <v>31679</v>
      </c>
      <c r="B19954" s="203">
        <v>8820.48</v>
      </c>
      <c r="D19954" s="53" t="s">
        <v>29943</v>
      </c>
      <c r="E19954" s="55" t="s">
        <v>29942</v>
      </c>
      <c r="F19954" s="53" t="s">
        <v>28636</v>
      </c>
    </row>
    <row r="19955" spans="1:6" x14ac:dyDescent="0.2">
      <c r="A19955" s="202" t="s">
        <v>31681</v>
      </c>
      <c r="B19955" s="203">
        <v>8013.05</v>
      </c>
      <c r="D19955" s="53" t="s">
        <v>29944</v>
      </c>
      <c r="E19955" s="55" t="s">
        <v>29945</v>
      </c>
      <c r="F19955" s="53" t="s">
        <v>28636</v>
      </c>
    </row>
    <row r="19956" spans="1:6" x14ac:dyDescent="0.2">
      <c r="A19956" s="202" t="s">
        <v>31682</v>
      </c>
      <c r="B19956" s="203">
        <v>9677.08</v>
      </c>
      <c r="D19956" s="53" t="s">
        <v>29946</v>
      </c>
      <c r="E19956" s="55" t="s">
        <v>29945</v>
      </c>
      <c r="F19956" s="53" t="s">
        <v>28636</v>
      </c>
    </row>
    <row r="19957" spans="1:6" x14ac:dyDescent="0.2">
      <c r="A19957" s="202" t="s">
        <v>31684</v>
      </c>
      <c r="B19957" s="203">
        <v>8775.9</v>
      </c>
      <c r="D19957" s="53" t="s">
        <v>29947</v>
      </c>
      <c r="E19957" s="55" t="s">
        <v>29948</v>
      </c>
      <c r="F19957" s="53" t="s">
        <v>83</v>
      </c>
    </row>
    <row r="19958" spans="1:6" x14ac:dyDescent="0.2">
      <c r="A19958" s="202" t="s">
        <v>31685</v>
      </c>
      <c r="B19958" s="203">
        <v>1508.82</v>
      </c>
      <c r="D19958" s="53" t="s">
        <v>29949</v>
      </c>
      <c r="E19958" s="55" t="s">
        <v>29948</v>
      </c>
      <c r="F19958" s="53" t="s">
        <v>83</v>
      </c>
    </row>
    <row r="19959" spans="1:6" x14ac:dyDescent="0.2">
      <c r="A19959" s="202" t="s">
        <v>31687</v>
      </c>
      <c r="B19959" s="203">
        <v>1368.68</v>
      </c>
      <c r="D19959" s="53" t="s">
        <v>29950</v>
      </c>
      <c r="E19959" s="55" t="s">
        <v>29951</v>
      </c>
      <c r="F19959" s="53" t="s">
        <v>28636</v>
      </c>
    </row>
    <row r="19960" spans="1:6" x14ac:dyDescent="0.2">
      <c r="A19960" s="202" t="s">
        <v>31688</v>
      </c>
      <c r="B19960" s="203">
        <v>1121.95</v>
      </c>
      <c r="D19960" s="53" t="s">
        <v>29952</v>
      </c>
      <c r="E19960" s="55" t="s">
        <v>29951</v>
      </c>
      <c r="F19960" s="53" t="s">
        <v>28636</v>
      </c>
    </row>
    <row r="19961" spans="1:6" x14ac:dyDescent="0.2">
      <c r="A19961" s="202" t="s">
        <v>31690</v>
      </c>
      <c r="B19961" s="203">
        <v>1035.22</v>
      </c>
      <c r="D19961" s="53" t="s">
        <v>29953</v>
      </c>
      <c r="E19961" s="55" t="s">
        <v>29954</v>
      </c>
      <c r="F19961" s="53" t="s">
        <v>28636</v>
      </c>
    </row>
    <row r="19962" spans="1:6" x14ac:dyDescent="0.2">
      <c r="A19962" s="202" t="s">
        <v>31691</v>
      </c>
      <c r="B19962" s="203">
        <v>1929.33</v>
      </c>
      <c r="D19962" s="53" t="s">
        <v>29955</v>
      </c>
      <c r="E19962" s="55" t="s">
        <v>29954</v>
      </c>
      <c r="F19962" s="53" t="s">
        <v>28636</v>
      </c>
    </row>
    <row r="19963" spans="1:6" x14ac:dyDescent="0.2">
      <c r="A19963" s="202" t="s">
        <v>31693</v>
      </c>
      <c r="B19963" s="203">
        <v>1801.97</v>
      </c>
      <c r="D19963" s="53" t="s">
        <v>29956</v>
      </c>
      <c r="E19963" s="55" t="s">
        <v>29957</v>
      </c>
      <c r="F19963" s="53" t="s">
        <v>83</v>
      </c>
    </row>
    <row r="19964" spans="1:6" x14ac:dyDescent="0.2">
      <c r="A19964" s="202" t="s">
        <v>31694</v>
      </c>
      <c r="B19964" s="203">
        <v>2063.75</v>
      </c>
      <c r="D19964" s="53" t="s">
        <v>29958</v>
      </c>
      <c r="E19964" s="55" t="s">
        <v>29957</v>
      </c>
      <c r="F19964" s="53" t="s">
        <v>83</v>
      </c>
    </row>
    <row r="19965" spans="1:6" x14ac:dyDescent="0.2">
      <c r="A19965" s="202" t="s">
        <v>31696</v>
      </c>
      <c r="B19965" s="203">
        <v>1928.77</v>
      </c>
      <c r="D19965" s="53" t="s">
        <v>29959</v>
      </c>
      <c r="E19965" s="55" t="s">
        <v>29960</v>
      </c>
      <c r="F19965" s="53" t="s">
        <v>28636</v>
      </c>
    </row>
    <row r="19966" spans="1:6" x14ac:dyDescent="0.2">
      <c r="A19966" s="202" t="s">
        <v>31697</v>
      </c>
      <c r="B19966" s="203">
        <v>2222.9699999999998</v>
      </c>
      <c r="D19966" s="53" t="s">
        <v>29961</v>
      </c>
      <c r="E19966" s="55" t="s">
        <v>29960</v>
      </c>
      <c r="F19966" s="53" t="s">
        <v>28636</v>
      </c>
    </row>
    <row r="19967" spans="1:6" x14ac:dyDescent="0.2">
      <c r="A19967" s="202" t="s">
        <v>31699</v>
      </c>
      <c r="B19967" s="203">
        <v>2077.4499999999998</v>
      </c>
      <c r="D19967" s="53" t="s">
        <v>29962</v>
      </c>
      <c r="E19967" s="55" t="s">
        <v>29963</v>
      </c>
      <c r="F19967" s="53" t="s">
        <v>83</v>
      </c>
    </row>
    <row r="19968" spans="1:6" x14ac:dyDescent="0.2">
      <c r="A19968" s="202" t="s">
        <v>31700</v>
      </c>
      <c r="B19968" s="203">
        <v>197.67</v>
      </c>
      <c r="D19968" s="53" t="s">
        <v>29964</v>
      </c>
      <c r="E19968" s="55" t="s">
        <v>29963</v>
      </c>
      <c r="F19968" s="53" t="s">
        <v>83</v>
      </c>
    </row>
    <row r="19969" spans="1:6" x14ac:dyDescent="0.2">
      <c r="A19969" s="202" t="s">
        <v>31702</v>
      </c>
      <c r="B19969" s="203">
        <v>183.18</v>
      </c>
      <c r="D19969" s="53" t="s">
        <v>29965</v>
      </c>
      <c r="E19969" s="55" t="s">
        <v>29966</v>
      </c>
      <c r="F19969" s="53" t="s">
        <v>83</v>
      </c>
    </row>
    <row r="19970" spans="1:6" x14ac:dyDescent="0.2">
      <c r="A19970" s="202" t="s">
        <v>31703</v>
      </c>
      <c r="B19970" s="203">
        <v>673.99</v>
      </c>
      <c r="D19970" s="53" t="s">
        <v>29967</v>
      </c>
      <c r="E19970" s="55" t="s">
        <v>29966</v>
      </c>
      <c r="F19970" s="53" t="s">
        <v>83</v>
      </c>
    </row>
    <row r="19971" spans="1:6" x14ac:dyDescent="0.2">
      <c r="A19971" s="202" t="s">
        <v>31705</v>
      </c>
      <c r="B19971" s="203">
        <v>612.53</v>
      </c>
      <c r="D19971" s="53" t="s">
        <v>29968</v>
      </c>
      <c r="E19971" s="55" t="s">
        <v>29969</v>
      </c>
      <c r="F19971" s="53" t="s">
        <v>83</v>
      </c>
    </row>
    <row r="19972" spans="1:6" x14ac:dyDescent="0.2">
      <c r="A19972" s="202" t="s">
        <v>31706</v>
      </c>
      <c r="B19972" s="203">
        <v>250.89</v>
      </c>
      <c r="D19972" s="53" t="s">
        <v>29970</v>
      </c>
      <c r="E19972" s="55" t="s">
        <v>29969</v>
      </c>
      <c r="F19972" s="53" t="s">
        <v>83</v>
      </c>
    </row>
    <row r="19973" spans="1:6" x14ac:dyDescent="0.2">
      <c r="A19973" s="202" t="s">
        <v>31708</v>
      </c>
      <c r="B19973" s="203">
        <v>238.57</v>
      </c>
      <c r="D19973" s="53" t="s">
        <v>29971</v>
      </c>
      <c r="E19973" s="55" t="s">
        <v>29972</v>
      </c>
      <c r="F19973" s="53" t="s">
        <v>83</v>
      </c>
    </row>
    <row r="19974" spans="1:6" x14ac:dyDescent="0.2">
      <c r="A19974" s="202" t="s">
        <v>31709</v>
      </c>
      <c r="B19974" s="203">
        <v>298.7</v>
      </c>
      <c r="D19974" s="53" t="s">
        <v>29973</v>
      </c>
      <c r="E19974" s="55" t="s">
        <v>29972</v>
      </c>
      <c r="F19974" s="53" t="s">
        <v>83</v>
      </c>
    </row>
    <row r="19975" spans="1:6" x14ac:dyDescent="0.2">
      <c r="A19975" s="202" t="s">
        <v>31711</v>
      </c>
      <c r="B19975" s="203">
        <v>285.2</v>
      </c>
      <c r="D19975" s="53" t="s">
        <v>29974</v>
      </c>
      <c r="E19975" s="55" t="s">
        <v>29975</v>
      </c>
      <c r="F19975" s="53" t="s">
        <v>83</v>
      </c>
    </row>
    <row r="19976" spans="1:6" x14ac:dyDescent="0.2">
      <c r="A19976" s="202" t="s">
        <v>31712</v>
      </c>
      <c r="B19976" s="203">
        <v>319.89999999999998</v>
      </c>
      <c r="D19976" s="53" t="s">
        <v>29976</v>
      </c>
      <c r="E19976" s="55" t="s">
        <v>29975</v>
      </c>
      <c r="F19976" s="53" t="s">
        <v>83</v>
      </c>
    </row>
    <row r="19977" spans="1:6" x14ac:dyDescent="0.2">
      <c r="A19977" s="202" t="s">
        <v>31714</v>
      </c>
      <c r="B19977" s="203">
        <v>305.23</v>
      </c>
      <c r="D19977" s="53" t="s">
        <v>29977</v>
      </c>
      <c r="E19977" s="55" t="s">
        <v>29978</v>
      </c>
      <c r="F19977" s="53" t="s">
        <v>83</v>
      </c>
    </row>
    <row r="19978" spans="1:6" x14ac:dyDescent="0.2">
      <c r="A19978" s="202" t="s">
        <v>31715</v>
      </c>
      <c r="B19978" s="203">
        <v>203.46</v>
      </c>
      <c r="D19978" s="53" t="s">
        <v>29979</v>
      </c>
      <c r="E19978" s="55" t="s">
        <v>29978</v>
      </c>
      <c r="F19978" s="53" t="s">
        <v>83</v>
      </c>
    </row>
    <row r="19979" spans="1:6" x14ac:dyDescent="0.2">
      <c r="A19979" s="202" t="s">
        <v>31717</v>
      </c>
      <c r="B19979" s="203">
        <v>191.14</v>
      </c>
      <c r="D19979" s="53" t="s">
        <v>29980</v>
      </c>
      <c r="E19979" s="55" t="s">
        <v>29981</v>
      </c>
      <c r="F19979" s="53" t="s">
        <v>83</v>
      </c>
    </row>
    <row r="19980" spans="1:6" x14ac:dyDescent="0.2">
      <c r="A19980" s="202" t="s">
        <v>31718</v>
      </c>
      <c r="B19980" s="203">
        <v>216.3</v>
      </c>
      <c r="D19980" s="53" t="s">
        <v>29982</v>
      </c>
      <c r="E19980" s="55" t="s">
        <v>29981</v>
      </c>
      <c r="F19980" s="53" t="s">
        <v>83</v>
      </c>
    </row>
    <row r="19981" spans="1:6" x14ac:dyDescent="0.2">
      <c r="A19981" s="202" t="s">
        <v>31720</v>
      </c>
      <c r="B19981" s="203">
        <v>202.8</v>
      </c>
      <c r="D19981" s="53" t="s">
        <v>29983</v>
      </c>
      <c r="E19981" s="55" t="s">
        <v>29984</v>
      </c>
      <c r="F19981" s="53" t="s">
        <v>83</v>
      </c>
    </row>
    <row r="19982" spans="1:6" x14ac:dyDescent="0.2">
      <c r="A19982" s="202" t="s">
        <v>31721</v>
      </c>
      <c r="B19982" s="203">
        <v>227.2</v>
      </c>
      <c r="D19982" s="53" t="s">
        <v>29985</v>
      </c>
      <c r="E19982" s="55" t="s">
        <v>29984</v>
      </c>
      <c r="F19982" s="53" t="s">
        <v>83</v>
      </c>
    </row>
    <row r="19983" spans="1:6" x14ac:dyDescent="0.2">
      <c r="A19983" s="202" t="s">
        <v>31723</v>
      </c>
      <c r="B19983" s="203">
        <v>212.53</v>
      </c>
      <c r="D19983" s="53" t="s">
        <v>29986</v>
      </c>
      <c r="E19983" s="55" t="s">
        <v>29987</v>
      </c>
      <c r="F19983" s="53" t="s">
        <v>83</v>
      </c>
    </row>
    <row r="19984" spans="1:6" x14ac:dyDescent="0.2">
      <c r="A19984" s="202" t="s">
        <v>31724</v>
      </c>
      <c r="B19984" s="203">
        <v>216.06</v>
      </c>
      <c r="D19984" s="53" t="s">
        <v>29988</v>
      </c>
      <c r="E19984" s="55" t="s">
        <v>29987</v>
      </c>
      <c r="F19984" s="53" t="s">
        <v>83</v>
      </c>
    </row>
    <row r="19985" spans="1:6" x14ac:dyDescent="0.2">
      <c r="A19985" s="202" t="s">
        <v>31726</v>
      </c>
      <c r="B19985" s="203">
        <v>203.99</v>
      </c>
      <c r="D19985" s="53" t="s">
        <v>29989</v>
      </c>
      <c r="E19985" s="55" t="s">
        <v>29990</v>
      </c>
      <c r="F19985" s="53" t="s">
        <v>83</v>
      </c>
    </row>
    <row r="19986" spans="1:6" x14ac:dyDescent="0.2">
      <c r="A19986" s="202" t="s">
        <v>31727</v>
      </c>
      <c r="B19986" s="203">
        <v>294.61</v>
      </c>
      <c r="D19986" s="53" t="s">
        <v>29991</v>
      </c>
      <c r="E19986" s="55" t="s">
        <v>29990</v>
      </c>
      <c r="F19986" s="53" t="s">
        <v>83</v>
      </c>
    </row>
    <row r="19987" spans="1:6" x14ac:dyDescent="0.2">
      <c r="A19987" s="202" t="s">
        <v>31729</v>
      </c>
      <c r="B19987" s="203">
        <v>279.13</v>
      </c>
      <c r="D19987" s="53" t="s">
        <v>29992</v>
      </c>
      <c r="E19987" s="55" t="s">
        <v>29993</v>
      </c>
      <c r="F19987" s="53" t="s">
        <v>83</v>
      </c>
    </row>
    <row r="19988" spans="1:6" x14ac:dyDescent="0.2">
      <c r="A19988" s="202" t="s">
        <v>31730</v>
      </c>
      <c r="B19988" s="203">
        <v>343.84</v>
      </c>
      <c r="D19988" s="53" t="s">
        <v>29994</v>
      </c>
      <c r="E19988" s="55" t="s">
        <v>29993</v>
      </c>
      <c r="F19988" s="53" t="s">
        <v>83</v>
      </c>
    </row>
    <row r="19989" spans="1:6" x14ac:dyDescent="0.2">
      <c r="A19989" s="202" t="s">
        <v>31732</v>
      </c>
      <c r="B19989" s="203">
        <v>325.32</v>
      </c>
      <c r="D19989" s="53" t="s">
        <v>29995</v>
      </c>
      <c r="E19989" s="55" t="s">
        <v>29996</v>
      </c>
      <c r="F19989" s="53" t="s">
        <v>83</v>
      </c>
    </row>
    <row r="19990" spans="1:6" x14ac:dyDescent="0.2">
      <c r="A19990" s="202" t="s">
        <v>31733</v>
      </c>
      <c r="B19990" s="203">
        <v>168.63</v>
      </c>
      <c r="D19990" s="53" t="s">
        <v>29997</v>
      </c>
      <c r="E19990" s="55" t="s">
        <v>29996</v>
      </c>
      <c r="F19990" s="53" t="s">
        <v>83</v>
      </c>
    </row>
    <row r="19991" spans="1:6" x14ac:dyDescent="0.2">
      <c r="A19991" s="202" t="s">
        <v>31735</v>
      </c>
      <c r="B19991" s="203">
        <v>156.56</v>
      </c>
      <c r="D19991" s="53" t="s">
        <v>29998</v>
      </c>
      <c r="E19991" s="55" t="s">
        <v>29999</v>
      </c>
      <c r="F19991" s="53" t="s">
        <v>83</v>
      </c>
    </row>
    <row r="19992" spans="1:6" x14ac:dyDescent="0.2">
      <c r="A19992" s="202" t="s">
        <v>31736</v>
      </c>
      <c r="B19992" s="203">
        <v>212.21</v>
      </c>
      <c r="D19992" s="53" t="s">
        <v>30000</v>
      </c>
      <c r="E19992" s="55" t="s">
        <v>29999</v>
      </c>
      <c r="F19992" s="53" t="s">
        <v>83</v>
      </c>
    </row>
    <row r="19993" spans="1:6" x14ac:dyDescent="0.2">
      <c r="A19993" s="202" t="s">
        <v>31738</v>
      </c>
      <c r="B19993" s="203">
        <v>196.73</v>
      </c>
      <c r="D19993" s="53" t="s">
        <v>30001</v>
      </c>
      <c r="E19993" s="55" t="s">
        <v>30002</v>
      </c>
      <c r="F19993" s="53" t="s">
        <v>83</v>
      </c>
    </row>
    <row r="19994" spans="1:6" x14ac:dyDescent="0.2">
      <c r="A19994" s="202" t="s">
        <v>31739</v>
      </c>
      <c r="B19994" s="203">
        <v>251.14</v>
      </c>
      <c r="D19994" s="53" t="s">
        <v>30003</v>
      </c>
      <c r="E19994" s="55" t="s">
        <v>30002</v>
      </c>
      <c r="F19994" s="53" t="s">
        <v>83</v>
      </c>
    </row>
    <row r="19995" spans="1:6" x14ac:dyDescent="0.2">
      <c r="A19995" s="202" t="s">
        <v>31741</v>
      </c>
      <c r="B19995" s="203">
        <v>232.62</v>
      </c>
      <c r="D19995" s="53" t="s">
        <v>30004</v>
      </c>
      <c r="E19995" s="55" t="s">
        <v>30005</v>
      </c>
      <c r="F19995" s="53" t="s">
        <v>83</v>
      </c>
    </row>
    <row r="19996" spans="1:6" x14ac:dyDescent="0.2">
      <c r="A19996" s="202" t="s">
        <v>31742</v>
      </c>
      <c r="B19996" s="203">
        <v>291.3</v>
      </c>
      <c r="D19996" s="53" t="s">
        <v>30006</v>
      </c>
      <c r="E19996" s="55" t="s">
        <v>30005</v>
      </c>
      <c r="F19996" s="53" t="s">
        <v>83</v>
      </c>
    </row>
    <row r="19997" spans="1:6" x14ac:dyDescent="0.2">
      <c r="A19997" s="202" t="s">
        <v>31744</v>
      </c>
      <c r="B19997" s="203">
        <v>278.62</v>
      </c>
      <c r="D19997" s="53" t="s">
        <v>30007</v>
      </c>
      <c r="E19997" s="55" t="s">
        <v>30008</v>
      </c>
      <c r="F19997" s="53" t="s">
        <v>83</v>
      </c>
    </row>
    <row r="19998" spans="1:6" x14ac:dyDescent="0.2">
      <c r="A19998" s="202" t="s">
        <v>31745</v>
      </c>
      <c r="B19998" s="203">
        <v>341.96</v>
      </c>
      <c r="D19998" s="53" t="s">
        <v>30009</v>
      </c>
      <c r="E19998" s="55" t="s">
        <v>30008</v>
      </c>
      <c r="F19998" s="53" t="s">
        <v>83</v>
      </c>
    </row>
    <row r="19999" spans="1:6" x14ac:dyDescent="0.2">
      <c r="A19999" s="202" t="s">
        <v>31747</v>
      </c>
      <c r="B19999" s="203">
        <v>327.88</v>
      </c>
      <c r="D19999" s="53" t="s">
        <v>30010</v>
      </c>
      <c r="E19999" s="55" t="s">
        <v>30011</v>
      </c>
      <c r="F19999" s="53" t="s">
        <v>83</v>
      </c>
    </row>
    <row r="20000" spans="1:6" x14ac:dyDescent="0.2">
      <c r="A20000" s="202" t="s">
        <v>31748</v>
      </c>
      <c r="B20000" s="203">
        <v>367.04</v>
      </c>
      <c r="D20000" s="53" t="s">
        <v>30012</v>
      </c>
      <c r="E20000" s="55" t="s">
        <v>30011</v>
      </c>
      <c r="F20000" s="53" t="s">
        <v>83</v>
      </c>
    </row>
    <row r="20001" spans="1:6" x14ac:dyDescent="0.2">
      <c r="A20001" s="202" t="s">
        <v>31750</v>
      </c>
      <c r="B20001" s="203">
        <v>351.65</v>
      </c>
      <c r="D20001" s="53" t="s">
        <v>30013</v>
      </c>
      <c r="E20001" s="55" t="s">
        <v>30014</v>
      </c>
      <c r="F20001" s="53" t="s">
        <v>83</v>
      </c>
    </row>
    <row r="20002" spans="1:6" x14ac:dyDescent="0.2">
      <c r="A20002" s="202" t="s">
        <v>31751</v>
      </c>
      <c r="B20002" s="203">
        <v>243.87</v>
      </c>
      <c r="D20002" s="53" t="s">
        <v>30015</v>
      </c>
      <c r="E20002" s="55" t="s">
        <v>30014</v>
      </c>
      <c r="F20002" s="53" t="s">
        <v>83</v>
      </c>
    </row>
    <row r="20003" spans="1:6" x14ac:dyDescent="0.2">
      <c r="A20003" s="202" t="s">
        <v>31753</v>
      </c>
      <c r="B20003" s="203">
        <v>231.19</v>
      </c>
      <c r="D20003" s="53" t="s">
        <v>30016</v>
      </c>
      <c r="E20003" s="55" t="s">
        <v>30017</v>
      </c>
      <c r="F20003" s="53" t="s">
        <v>83</v>
      </c>
    </row>
    <row r="20004" spans="1:6" x14ac:dyDescent="0.2">
      <c r="A20004" s="202" t="s">
        <v>31754</v>
      </c>
      <c r="B20004" s="203">
        <v>259.56</v>
      </c>
      <c r="D20004" s="53" t="s">
        <v>30018</v>
      </c>
      <c r="E20004" s="55" t="s">
        <v>30017</v>
      </c>
      <c r="F20004" s="53" t="s">
        <v>83</v>
      </c>
    </row>
    <row r="20005" spans="1:6" x14ac:dyDescent="0.2">
      <c r="A20005" s="202" t="s">
        <v>31756</v>
      </c>
      <c r="B20005" s="203">
        <v>245.48</v>
      </c>
      <c r="D20005" s="53" t="s">
        <v>30019</v>
      </c>
      <c r="E20005" s="55" t="s">
        <v>30020</v>
      </c>
      <c r="F20005" s="53" t="s">
        <v>83</v>
      </c>
    </row>
    <row r="20006" spans="1:6" x14ac:dyDescent="0.2">
      <c r="A20006" s="202" t="s">
        <v>31757</v>
      </c>
      <c r="B20006" s="203">
        <v>274.33999999999997</v>
      </c>
      <c r="D20006" s="53" t="s">
        <v>30021</v>
      </c>
      <c r="E20006" s="55" t="s">
        <v>30020</v>
      </c>
      <c r="F20006" s="53" t="s">
        <v>83</v>
      </c>
    </row>
    <row r="20007" spans="1:6" x14ac:dyDescent="0.2">
      <c r="A20007" s="202" t="s">
        <v>31759</v>
      </c>
      <c r="B20007" s="203">
        <v>258.95</v>
      </c>
      <c r="D20007" s="53" t="s">
        <v>30022</v>
      </c>
      <c r="E20007" s="55" t="s">
        <v>30023</v>
      </c>
      <c r="F20007" s="53" t="s">
        <v>83</v>
      </c>
    </row>
    <row r="20008" spans="1:6" x14ac:dyDescent="0.2">
      <c r="A20008" s="202" t="s">
        <v>31760</v>
      </c>
      <c r="B20008" s="203">
        <v>236.79</v>
      </c>
      <c r="D20008" s="53" t="s">
        <v>30024</v>
      </c>
      <c r="E20008" s="55" t="s">
        <v>30023</v>
      </c>
      <c r="F20008" s="53" t="s">
        <v>83</v>
      </c>
    </row>
    <row r="20009" spans="1:6" x14ac:dyDescent="0.2">
      <c r="A20009" s="202" t="s">
        <v>31762</v>
      </c>
      <c r="B20009" s="203">
        <v>224.57</v>
      </c>
      <c r="D20009" s="53" t="s">
        <v>30025</v>
      </c>
      <c r="E20009" s="55" t="s">
        <v>30026</v>
      </c>
      <c r="F20009" s="53" t="s">
        <v>83</v>
      </c>
    </row>
    <row r="20010" spans="1:6" x14ac:dyDescent="0.2">
      <c r="A20010" s="202" t="s">
        <v>31763</v>
      </c>
      <c r="B20010" s="203">
        <v>318.06</v>
      </c>
      <c r="D20010" s="53" t="s">
        <v>30027</v>
      </c>
      <c r="E20010" s="55" t="s">
        <v>30026</v>
      </c>
      <c r="F20010" s="53" t="s">
        <v>83</v>
      </c>
    </row>
    <row r="20011" spans="1:6" x14ac:dyDescent="0.2">
      <c r="A20011" s="202" t="s">
        <v>31765</v>
      </c>
      <c r="B20011" s="203">
        <v>302.33</v>
      </c>
      <c r="D20011" s="53" t="s">
        <v>30028</v>
      </c>
      <c r="E20011" s="55" t="s">
        <v>30029</v>
      </c>
      <c r="F20011" s="53" t="s">
        <v>83</v>
      </c>
    </row>
    <row r="20012" spans="1:6" x14ac:dyDescent="0.2">
      <c r="A20012" s="202" t="s">
        <v>31766</v>
      </c>
      <c r="B20012" s="203">
        <v>369.91</v>
      </c>
      <c r="D20012" s="53" t="s">
        <v>30030</v>
      </c>
      <c r="E20012" s="55" t="s">
        <v>30029</v>
      </c>
      <c r="F20012" s="53" t="s">
        <v>83</v>
      </c>
    </row>
    <row r="20013" spans="1:6" x14ac:dyDescent="0.2">
      <c r="A20013" s="202" t="s">
        <v>31768</v>
      </c>
      <c r="B20013" s="203">
        <v>351.01</v>
      </c>
      <c r="D20013" s="53" t="s">
        <v>30031</v>
      </c>
      <c r="E20013" s="55" t="s">
        <v>30032</v>
      </c>
      <c r="F20013" s="53" t="s">
        <v>83</v>
      </c>
    </row>
    <row r="20014" spans="1:6" x14ac:dyDescent="0.2">
      <c r="A20014" s="202" t="s">
        <v>31769</v>
      </c>
      <c r="B20014" s="203">
        <v>189.82</v>
      </c>
      <c r="D20014" s="53" t="s">
        <v>30033</v>
      </c>
      <c r="E20014" s="55" t="s">
        <v>30032</v>
      </c>
      <c r="F20014" s="53" t="s">
        <v>83</v>
      </c>
    </row>
    <row r="20015" spans="1:6" x14ac:dyDescent="0.2">
      <c r="A20015" s="202" t="s">
        <v>31771</v>
      </c>
      <c r="B20015" s="203">
        <v>177.6</v>
      </c>
      <c r="D20015" s="53" t="s">
        <v>30034</v>
      </c>
      <c r="E20015" s="55" t="s">
        <v>30035</v>
      </c>
      <c r="F20015" s="53" t="s">
        <v>83</v>
      </c>
    </row>
    <row r="20016" spans="1:6" x14ac:dyDescent="0.2">
      <c r="A20016" s="202" t="s">
        <v>31772</v>
      </c>
      <c r="B20016" s="203">
        <v>235.14</v>
      </c>
      <c r="D20016" s="53" t="s">
        <v>30036</v>
      </c>
      <c r="E20016" s="55" t="s">
        <v>30035</v>
      </c>
      <c r="F20016" s="53" t="s">
        <v>83</v>
      </c>
    </row>
    <row r="20017" spans="1:6" x14ac:dyDescent="0.2">
      <c r="A20017" s="202" t="s">
        <v>31774</v>
      </c>
      <c r="B20017" s="203">
        <v>219.47</v>
      </c>
      <c r="D20017" s="53" t="s">
        <v>30037</v>
      </c>
      <c r="E20017" s="55" t="s">
        <v>30038</v>
      </c>
      <c r="F20017" s="53" t="s">
        <v>83</v>
      </c>
    </row>
    <row r="20018" spans="1:6" x14ac:dyDescent="0.2">
      <c r="A20018" s="202" t="s">
        <v>31775</v>
      </c>
      <c r="B20018" s="203">
        <v>277.20999999999998</v>
      </c>
      <c r="D20018" s="53" t="s">
        <v>30039</v>
      </c>
      <c r="E20018" s="55" t="s">
        <v>30038</v>
      </c>
      <c r="F20018" s="53" t="s">
        <v>83</v>
      </c>
    </row>
    <row r="20019" spans="1:6" x14ac:dyDescent="0.2">
      <c r="A20019" s="202" t="s">
        <v>31777</v>
      </c>
      <c r="B20019" s="203">
        <v>258.31</v>
      </c>
      <c r="D20019" s="53" t="s">
        <v>30040</v>
      </c>
      <c r="E20019" s="55" t="s">
        <v>30041</v>
      </c>
      <c r="F20019" s="53" t="s">
        <v>83</v>
      </c>
    </row>
    <row r="20020" spans="1:6" x14ac:dyDescent="0.2">
      <c r="A20020" s="202" t="s">
        <v>31778</v>
      </c>
      <c r="B20020" s="203">
        <v>96.92</v>
      </c>
      <c r="D20020" s="53" t="s">
        <v>30042</v>
      </c>
      <c r="E20020" s="55" t="s">
        <v>30041</v>
      </c>
      <c r="F20020" s="53" t="s">
        <v>83</v>
      </c>
    </row>
    <row r="20021" spans="1:6" x14ac:dyDescent="0.2">
      <c r="A20021" s="202" t="s">
        <v>31780</v>
      </c>
      <c r="B20021" s="203">
        <v>93.55</v>
      </c>
      <c r="D20021" s="53" t="s">
        <v>30043</v>
      </c>
      <c r="E20021" s="55" t="s">
        <v>30044</v>
      </c>
      <c r="F20021" s="53" t="s">
        <v>83</v>
      </c>
    </row>
    <row r="20022" spans="1:6" x14ac:dyDescent="0.2">
      <c r="A20022" s="202" t="s">
        <v>31781</v>
      </c>
      <c r="B20022" s="203">
        <v>69.25</v>
      </c>
      <c r="D20022" s="53" t="s">
        <v>30045</v>
      </c>
      <c r="E20022" s="55" t="s">
        <v>30044</v>
      </c>
      <c r="F20022" s="53" t="s">
        <v>83</v>
      </c>
    </row>
    <row r="20023" spans="1:6" x14ac:dyDescent="0.2">
      <c r="A20023" s="202" t="s">
        <v>31783</v>
      </c>
      <c r="B20023" s="203">
        <v>66.349999999999994</v>
      </c>
      <c r="D20023" s="53" t="s">
        <v>30046</v>
      </c>
      <c r="E20023" s="55" t="s">
        <v>30047</v>
      </c>
      <c r="F20023" s="53" t="s">
        <v>83</v>
      </c>
    </row>
    <row r="20024" spans="1:6" x14ac:dyDescent="0.2">
      <c r="A20024" s="202" t="s">
        <v>31784</v>
      </c>
      <c r="B20024" s="203">
        <v>31.81</v>
      </c>
      <c r="D20024" s="53" t="s">
        <v>30048</v>
      </c>
      <c r="E20024" s="55" t="s">
        <v>30047</v>
      </c>
      <c r="F20024" s="53" t="s">
        <v>83</v>
      </c>
    </row>
    <row r="20025" spans="1:6" x14ac:dyDescent="0.2">
      <c r="A20025" s="202" t="s">
        <v>31786</v>
      </c>
      <c r="B20025" s="203">
        <v>30.98</v>
      </c>
      <c r="D20025" s="53" t="s">
        <v>30049</v>
      </c>
      <c r="E20025" s="55" t="s">
        <v>30050</v>
      </c>
      <c r="F20025" s="53" t="s">
        <v>83</v>
      </c>
    </row>
    <row r="20026" spans="1:6" x14ac:dyDescent="0.2">
      <c r="A20026" s="202" t="s">
        <v>31787</v>
      </c>
      <c r="B20026" s="203">
        <v>46.82</v>
      </c>
      <c r="D20026" s="53" t="s">
        <v>30051</v>
      </c>
      <c r="E20026" s="55" t="s">
        <v>30050</v>
      </c>
      <c r="F20026" s="53" t="s">
        <v>83</v>
      </c>
    </row>
    <row r="20027" spans="1:6" x14ac:dyDescent="0.2">
      <c r="A20027" s="202" t="s">
        <v>31789</v>
      </c>
      <c r="B20027" s="203">
        <v>45.62</v>
      </c>
      <c r="D20027" s="53" t="s">
        <v>30052</v>
      </c>
      <c r="E20027" s="55" t="s">
        <v>30053</v>
      </c>
      <c r="F20027" s="53" t="s">
        <v>83</v>
      </c>
    </row>
    <row r="20028" spans="1:6" x14ac:dyDescent="0.2">
      <c r="A20028" s="202" t="s">
        <v>31790</v>
      </c>
      <c r="B20028" s="203">
        <v>38.15</v>
      </c>
      <c r="D20028" s="53" t="s">
        <v>30054</v>
      </c>
      <c r="E20028" s="55" t="s">
        <v>30053</v>
      </c>
      <c r="F20028" s="53" t="s">
        <v>83</v>
      </c>
    </row>
    <row r="20029" spans="1:6" x14ac:dyDescent="0.2">
      <c r="A20029" s="202" t="s">
        <v>31792</v>
      </c>
      <c r="B20029" s="203">
        <v>37.159999999999997</v>
      </c>
      <c r="D20029" s="53" t="s">
        <v>30055</v>
      </c>
      <c r="E20029" s="55" t="s">
        <v>30056</v>
      </c>
      <c r="F20029" s="53" t="s">
        <v>83</v>
      </c>
    </row>
    <row r="20030" spans="1:6" x14ac:dyDescent="0.2">
      <c r="A20030" s="202" t="s">
        <v>31793</v>
      </c>
      <c r="B20030" s="203">
        <v>63.59</v>
      </c>
      <c r="D20030" s="53" t="s">
        <v>30057</v>
      </c>
      <c r="E20030" s="55" t="s">
        <v>30056</v>
      </c>
      <c r="F20030" s="53" t="s">
        <v>83</v>
      </c>
    </row>
    <row r="20031" spans="1:6" x14ac:dyDescent="0.2">
      <c r="A20031" s="202" t="s">
        <v>31795</v>
      </c>
      <c r="B20031" s="203">
        <v>61.94</v>
      </c>
      <c r="D20031" s="53" t="s">
        <v>30058</v>
      </c>
      <c r="E20031" s="55" t="s">
        <v>30059</v>
      </c>
      <c r="F20031" s="53" t="s">
        <v>83</v>
      </c>
    </row>
    <row r="20032" spans="1:6" x14ac:dyDescent="0.2">
      <c r="A20032" s="202" t="s">
        <v>31796</v>
      </c>
      <c r="B20032" s="203">
        <v>573</v>
      </c>
      <c r="D20032" s="53" t="s">
        <v>30060</v>
      </c>
      <c r="E20032" s="55" t="s">
        <v>30059</v>
      </c>
      <c r="F20032" s="53" t="s">
        <v>83</v>
      </c>
    </row>
    <row r="20033" spans="1:6" x14ac:dyDescent="0.2">
      <c r="A20033" s="202" t="s">
        <v>31798</v>
      </c>
      <c r="B20033" s="203">
        <v>573</v>
      </c>
      <c r="D20033" s="53" t="s">
        <v>30061</v>
      </c>
      <c r="E20033" s="55" t="s">
        <v>30062</v>
      </c>
      <c r="F20033" s="53" t="s">
        <v>83</v>
      </c>
    </row>
    <row r="20034" spans="1:6" x14ac:dyDescent="0.2">
      <c r="A20034" s="202" t="s">
        <v>31799</v>
      </c>
      <c r="B20034" s="203">
        <v>911</v>
      </c>
      <c r="D20034" s="53" t="s">
        <v>30063</v>
      </c>
      <c r="E20034" s="55" t="s">
        <v>30062</v>
      </c>
      <c r="F20034" s="53" t="s">
        <v>83</v>
      </c>
    </row>
    <row r="20035" spans="1:6" x14ac:dyDescent="0.2">
      <c r="A20035" s="202" t="s">
        <v>31801</v>
      </c>
      <c r="B20035" s="203">
        <v>911</v>
      </c>
      <c r="D20035" s="53" t="s">
        <v>30064</v>
      </c>
      <c r="E20035" s="55" t="s">
        <v>30065</v>
      </c>
      <c r="F20035" s="53" t="s">
        <v>83</v>
      </c>
    </row>
    <row r="20036" spans="1:6" x14ac:dyDescent="0.2">
      <c r="A20036" s="202" t="s">
        <v>31802</v>
      </c>
      <c r="B20036" s="203">
        <v>848.9</v>
      </c>
      <c r="D20036" s="53" t="s">
        <v>30066</v>
      </c>
      <c r="E20036" s="55" t="s">
        <v>30065</v>
      </c>
      <c r="F20036" s="53" t="s">
        <v>83</v>
      </c>
    </row>
    <row r="20037" spans="1:6" x14ac:dyDescent="0.2">
      <c r="A20037" s="202" t="s">
        <v>31804</v>
      </c>
      <c r="B20037" s="203">
        <v>848.9</v>
      </c>
      <c r="D20037" s="53" t="s">
        <v>30067</v>
      </c>
      <c r="E20037" s="55" t="s">
        <v>30068</v>
      </c>
      <c r="F20037" s="53" t="s">
        <v>83</v>
      </c>
    </row>
    <row r="20038" spans="1:6" x14ac:dyDescent="0.2">
      <c r="A20038" s="202" t="s">
        <v>31805</v>
      </c>
      <c r="B20038" s="203">
        <v>1056.5</v>
      </c>
      <c r="D20038" s="53" t="s">
        <v>30069</v>
      </c>
      <c r="E20038" s="55" t="s">
        <v>30068</v>
      </c>
      <c r="F20038" s="53" t="s">
        <v>83</v>
      </c>
    </row>
    <row r="20039" spans="1:6" x14ac:dyDescent="0.2">
      <c r="A20039" s="202" t="s">
        <v>31807</v>
      </c>
      <c r="B20039" s="203">
        <v>1056.5</v>
      </c>
      <c r="D20039" s="53" t="s">
        <v>30070</v>
      </c>
      <c r="E20039" s="55" t="s">
        <v>30071</v>
      </c>
      <c r="F20039" s="53" t="s">
        <v>83</v>
      </c>
    </row>
    <row r="20040" spans="1:6" x14ac:dyDescent="0.2">
      <c r="A20040" s="202" t="s">
        <v>31808</v>
      </c>
      <c r="B20040" s="203">
        <v>7156.09</v>
      </c>
      <c r="D20040" s="53" t="s">
        <v>30072</v>
      </c>
      <c r="E20040" s="55" t="s">
        <v>30071</v>
      </c>
      <c r="F20040" s="53" t="s">
        <v>83</v>
      </c>
    </row>
    <row r="20041" spans="1:6" x14ac:dyDescent="0.2">
      <c r="A20041" s="202" t="s">
        <v>31810</v>
      </c>
      <c r="B20041" s="203">
        <v>6682.32</v>
      </c>
      <c r="D20041" s="53" t="s">
        <v>30073</v>
      </c>
      <c r="E20041" s="55" t="s">
        <v>30074</v>
      </c>
      <c r="F20041" s="53" t="s">
        <v>83</v>
      </c>
    </row>
    <row r="20042" spans="1:6" x14ac:dyDescent="0.2">
      <c r="A20042" s="202" t="s">
        <v>31811</v>
      </c>
      <c r="B20042" s="203">
        <v>13440.51</v>
      </c>
      <c r="D20042" s="53" t="s">
        <v>30075</v>
      </c>
      <c r="E20042" s="55" t="s">
        <v>30074</v>
      </c>
      <c r="F20042" s="53" t="s">
        <v>83</v>
      </c>
    </row>
    <row r="20043" spans="1:6" x14ac:dyDescent="0.2">
      <c r="A20043" s="202" t="s">
        <v>31813</v>
      </c>
      <c r="B20043" s="203">
        <v>12594.25</v>
      </c>
      <c r="D20043" s="53" t="s">
        <v>30076</v>
      </c>
      <c r="E20043" s="55" t="s">
        <v>30077</v>
      </c>
      <c r="F20043" s="53" t="s">
        <v>83</v>
      </c>
    </row>
    <row r="20044" spans="1:6" x14ac:dyDescent="0.2">
      <c r="A20044" s="202" t="s">
        <v>31814</v>
      </c>
      <c r="B20044" s="203">
        <v>20722.64</v>
      </c>
      <c r="D20044" s="53" t="s">
        <v>30078</v>
      </c>
      <c r="E20044" s="55" t="s">
        <v>30077</v>
      </c>
      <c r="F20044" s="53" t="s">
        <v>83</v>
      </c>
    </row>
    <row r="20045" spans="1:6" x14ac:dyDescent="0.2">
      <c r="A20045" s="202" t="s">
        <v>31816</v>
      </c>
      <c r="B20045" s="203">
        <v>19423.37</v>
      </c>
      <c r="D20045" s="53" t="s">
        <v>30079</v>
      </c>
      <c r="E20045" s="55" t="s">
        <v>30080</v>
      </c>
      <c r="F20045" s="53" t="s">
        <v>83</v>
      </c>
    </row>
    <row r="20046" spans="1:6" x14ac:dyDescent="0.2">
      <c r="A20046" s="202" t="s">
        <v>31817</v>
      </c>
      <c r="B20046" s="203">
        <v>9307.32</v>
      </c>
      <c r="D20046" s="53" t="s">
        <v>30081</v>
      </c>
      <c r="E20046" s="55" t="s">
        <v>30080</v>
      </c>
      <c r="F20046" s="53" t="s">
        <v>83</v>
      </c>
    </row>
    <row r="20047" spans="1:6" x14ac:dyDescent="0.2">
      <c r="A20047" s="202" t="s">
        <v>31819</v>
      </c>
      <c r="B20047" s="203">
        <v>8693.42</v>
      </c>
      <c r="D20047" s="53" t="s">
        <v>30082</v>
      </c>
      <c r="E20047" s="55" t="s">
        <v>30083</v>
      </c>
      <c r="F20047" s="53" t="s">
        <v>83</v>
      </c>
    </row>
    <row r="20048" spans="1:6" x14ac:dyDescent="0.2">
      <c r="A20048" s="202" t="s">
        <v>31820</v>
      </c>
      <c r="B20048" s="203">
        <v>17713.66</v>
      </c>
      <c r="D20048" s="53" t="s">
        <v>30084</v>
      </c>
      <c r="E20048" s="55" t="s">
        <v>30083</v>
      </c>
      <c r="F20048" s="53" t="s">
        <v>83</v>
      </c>
    </row>
    <row r="20049" spans="1:6" x14ac:dyDescent="0.2">
      <c r="A20049" s="202" t="s">
        <v>31822</v>
      </c>
      <c r="B20049" s="203">
        <v>16594.87</v>
      </c>
      <c r="D20049" s="53" t="s">
        <v>30085</v>
      </c>
      <c r="E20049" s="55" t="s">
        <v>30086</v>
      </c>
      <c r="F20049" s="53" t="s">
        <v>83</v>
      </c>
    </row>
    <row r="20050" spans="1:6" x14ac:dyDescent="0.2">
      <c r="A20050" s="202" t="s">
        <v>31823</v>
      </c>
      <c r="B20050" s="203">
        <v>26752.89</v>
      </c>
      <c r="D20050" s="53" t="s">
        <v>30087</v>
      </c>
      <c r="E20050" s="55" t="s">
        <v>30086</v>
      </c>
      <c r="F20050" s="53" t="s">
        <v>83</v>
      </c>
    </row>
    <row r="20051" spans="1:6" x14ac:dyDescent="0.2">
      <c r="A20051" s="202" t="s">
        <v>31825</v>
      </c>
      <c r="B20051" s="203">
        <v>25082.03</v>
      </c>
      <c r="D20051" s="53" t="s">
        <v>30088</v>
      </c>
      <c r="E20051" s="55" t="s">
        <v>30089</v>
      </c>
      <c r="F20051" s="53" t="s">
        <v>83</v>
      </c>
    </row>
    <row r="20052" spans="1:6" x14ac:dyDescent="0.2">
      <c r="A20052" s="202" t="s">
        <v>31826</v>
      </c>
      <c r="B20052" s="203">
        <v>13054.01</v>
      </c>
      <c r="D20052" s="53" t="s">
        <v>30090</v>
      </c>
      <c r="E20052" s="55" t="s">
        <v>30089</v>
      </c>
      <c r="F20052" s="53" t="s">
        <v>83</v>
      </c>
    </row>
    <row r="20053" spans="1:6" x14ac:dyDescent="0.2">
      <c r="A20053" s="202" t="s">
        <v>31828</v>
      </c>
      <c r="B20053" s="203">
        <v>12226.38</v>
      </c>
      <c r="D20053" s="53" t="s">
        <v>30091</v>
      </c>
      <c r="E20053" s="55" t="s">
        <v>30092</v>
      </c>
      <c r="F20053" s="53" t="s">
        <v>83</v>
      </c>
    </row>
    <row r="20054" spans="1:6" x14ac:dyDescent="0.2">
      <c r="A20054" s="202" t="s">
        <v>31829</v>
      </c>
      <c r="B20054" s="203">
        <v>20487.29</v>
      </c>
      <c r="D20054" s="53" t="s">
        <v>30093</v>
      </c>
      <c r="E20054" s="55" t="s">
        <v>30092</v>
      </c>
      <c r="F20054" s="53" t="s">
        <v>83</v>
      </c>
    </row>
    <row r="20055" spans="1:6" x14ac:dyDescent="0.2">
      <c r="A20055" s="202" t="s">
        <v>31831</v>
      </c>
      <c r="B20055" s="203">
        <v>19164.560000000001</v>
      </c>
      <c r="D20055" s="53" t="s">
        <v>30094</v>
      </c>
      <c r="E20055" s="55" t="s">
        <v>30095</v>
      </c>
      <c r="F20055" s="53" t="s">
        <v>83</v>
      </c>
    </row>
    <row r="20056" spans="1:6" x14ac:dyDescent="0.2">
      <c r="A20056" s="202" t="s">
        <v>31832</v>
      </c>
      <c r="B20056" s="203">
        <v>37247.97</v>
      </c>
      <c r="D20056" s="53" t="s">
        <v>30096</v>
      </c>
      <c r="E20056" s="55" t="s">
        <v>30095</v>
      </c>
      <c r="F20056" s="53" t="s">
        <v>83</v>
      </c>
    </row>
    <row r="20057" spans="1:6" x14ac:dyDescent="0.2">
      <c r="A20057" s="202" t="s">
        <v>31834</v>
      </c>
      <c r="B20057" s="203">
        <v>34980.720000000001</v>
      </c>
      <c r="D20057" s="53" t="s">
        <v>30097</v>
      </c>
      <c r="E20057" s="55" t="s">
        <v>30098</v>
      </c>
      <c r="F20057" s="53" t="s">
        <v>83</v>
      </c>
    </row>
    <row r="20058" spans="1:6" x14ac:dyDescent="0.2">
      <c r="A20058" s="202" t="s">
        <v>31835</v>
      </c>
      <c r="B20058" s="203">
        <v>16750.73</v>
      </c>
      <c r="D20058" s="53" t="s">
        <v>30099</v>
      </c>
      <c r="E20058" s="55" t="s">
        <v>30098</v>
      </c>
      <c r="F20058" s="53" t="s">
        <v>83</v>
      </c>
    </row>
    <row r="20059" spans="1:6" x14ac:dyDescent="0.2">
      <c r="A20059" s="202" t="s">
        <v>31837</v>
      </c>
      <c r="B20059" s="203">
        <v>15692.61</v>
      </c>
      <c r="D20059" s="53" t="s">
        <v>30100</v>
      </c>
      <c r="E20059" s="55" t="s">
        <v>30101</v>
      </c>
      <c r="F20059" s="53" t="s">
        <v>83</v>
      </c>
    </row>
    <row r="20060" spans="1:6" x14ac:dyDescent="0.2">
      <c r="A20060" s="202" t="s">
        <v>31838</v>
      </c>
      <c r="B20060" s="203">
        <v>23207.29</v>
      </c>
      <c r="D20060" s="53" t="s">
        <v>30102</v>
      </c>
      <c r="E20060" s="55" t="s">
        <v>30101</v>
      </c>
      <c r="F20060" s="53" t="s">
        <v>83</v>
      </c>
    </row>
    <row r="20061" spans="1:6" x14ac:dyDescent="0.2">
      <c r="A20061" s="202" t="s">
        <v>31840</v>
      </c>
      <c r="B20061" s="203">
        <v>21682.959999999999</v>
      </c>
      <c r="D20061" s="53" t="s">
        <v>30103</v>
      </c>
      <c r="E20061" s="55" t="s">
        <v>30104</v>
      </c>
      <c r="F20061" s="53" t="s">
        <v>83</v>
      </c>
    </row>
    <row r="20062" spans="1:6" x14ac:dyDescent="0.2">
      <c r="A20062" s="202" t="s">
        <v>31841</v>
      </c>
      <c r="B20062" s="203">
        <v>44896.95</v>
      </c>
      <c r="D20062" s="53" t="s">
        <v>30105</v>
      </c>
      <c r="E20062" s="55" t="s">
        <v>30104</v>
      </c>
      <c r="F20062" s="53" t="s">
        <v>83</v>
      </c>
    </row>
    <row r="20063" spans="1:6" x14ac:dyDescent="0.2">
      <c r="A20063" s="202" t="s">
        <v>31843</v>
      </c>
      <c r="B20063" s="203">
        <v>42182.78</v>
      </c>
      <c r="D20063" s="53" t="s">
        <v>30106</v>
      </c>
      <c r="E20063" s="55" t="s">
        <v>30107</v>
      </c>
      <c r="F20063" s="53" t="s">
        <v>2501</v>
      </c>
    </row>
    <row r="20064" spans="1:6" x14ac:dyDescent="0.2">
      <c r="A20064" s="202" t="s">
        <v>31844</v>
      </c>
      <c r="B20064" s="203">
        <v>5005.8599999999997</v>
      </c>
      <c r="D20064" s="53" t="s">
        <v>30108</v>
      </c>
      <c r="E20064" s="55" t="s">
        <v>30107</v>
      </c>
      <c r="F20064" s="53" t="s">
        <v>2501</v>
      </c>
    </row>
    <row r="20065" spans="1:6" x14ac:dyDescent="0.2">
      <c r="A20065" s="202" t="s">
        <v>31846</v>
      </c>
      <c r="B20065" s="203">
        <v>4673.32</v>
      </c>
      <c r="D20065" s="53" t="s">
        <v>30109</v>
      </c>
      <c r="E20065" s="55" t="s">
        <v>30110</v>
      </c>
      <c r="F20065" s="53" t="s">
        <v>2501</v>
      </c>
    </row>
    <row r="20066" spans="1:6" x14ac:dyDescent="0.2">
      <c r="A20066" s="202" t="s">
        <v>31847</v>
      </c>
      <c r="B20066" s="203">
        <v>11918.89</v>
      </c>
      <c r="D20066" s="53" t="s">
        <v>30111</v>
      </c>
      <c r="E20066" s="55" t="s">
        <v>30110</v>
      </c>
      <c r="F20066" s="53" t="s">
        <v>2501</v>
      </c>
    </row>
    <row r="20067" spans="1:6" x14ac:dyDescent="0.2">
      <c r="A20067" s="202" t="s">
        <v>31849</v>
      </c>
      <c r="B20067" s="203">
        <v>11164.18</v>
      </c>
      <c r="D20067" s="53" t="s">
        <v>30112</v>
      </c>
      <c r="E20067" s="55" t="s">
        <v>30113</v>
      </c>
      <c r="F20067" s="53" t="s">
        <v>2501</v>
      </c>
    </row>
    <row r="20068" spans="1:6" x14ac:dyDescent="0.2">
      <c r="A20068" s="202" t="s">
        <v>31850</v>
      </c>
      <c r="B20068" s="203">
        <v>19032.080000000002</v>
      </c>
      <c r="D20068" s="53" t="s">
        <v>30114</v>
      </c>
      <c r="E20068" s="55" t="s">
        <v>30113</v>
      </c>
      <c r="F20068" s="53" t="s">
        <v>2501</v>
      </c>
    </row>
    <row r="20069" spans="1:6" x14ac:dyDescent="0.2">
      <c r="A20069" s="202" t="s">
        <v>31852</v>
      </c>
      <c r="B20069" s="203">
        <v>17867.7</v>
      </c>
      <c r="D20069" s="53" t="s">
        <v>30115</v>
      </c>
      <c r="E20069" s="55" t="s">
        <v>30116</v>
      </c>
      <c r="F20069" s="53" t="s">
        <v>2501</v>
      </c>
    </row>
    <row r="20070" spans="1:6" x14ac:dyDescent="0.2">
      <c r="A20070" s="202" t="s">
        <v>31853</v>
      </c>
      <c r="B20070" s="203">
        <v>7347.41</v>
      </c>
      <c r="D20070" s="53" t="s">
        <v>30117</v>
      </c>
      <c r="E20070" s="55" t="s">
        <v>30116</v>
      </c>
      <c r="F20070" s="53" t="s">
        <v>2501</v>
      </c>
    </row>
    <row r="20071" spans="1:6" x14ac:dyDescent="0.2">
      <c r="A20071" s="202" t="s">
        <v>31855</v>
      </c>
      <c r="B20071" s="203">
        <v>6870.59</v>
      </c>
      <c r="D20071" s="53" t="s">
        <v>30118</v>
      </c>
      <c r="E20071" s="55" t="s">
        <v>30119</v>
      </c>
      <c r="F20071" s="53" t="s">
        <v>2501</v>
      </c>
    </row>
    <row r="20072" spans="1:6" x14ac:dyDescent="0.2">
      <c r="A20072" s="202" t="s">
        <v>31856</v>
      </c>
      <c r="B20072" s="203">
        <v>15128.87</v>
      </c>
      <c r="D20072" s="53" t="s">
        <v>30120</v>
      </c>
      <c r="E20072" s="55" t="s">
        <v>30121</v>
      </c>
      <c r="F20072" s="53" t="s">
        <v>2501</v>
      </c>
    </row>
    <row r="20073" spans="1:6" x14ac:dyDescent="0.2">
      <c r="A20073" s="202" t="s">
        <v>31858</v>
      </c>
      <c r="B20073" s="203">
        <v>14166.04</v>
      </c>
      <c r="D20073" s="53" t="s">
        <v>30122</v>
      </c>
      <c r="E20073" s="55" t="s">
        <v>30121</v>
      </c>
      <c r="F20073" s="53" t="s">
        <v>2501</v>
      </c>
    </row>
    <row r="20074" spans="1:6" x14ac:dyDescent="0.2">
      <c r="A20074" s="202" t="s">
        <v>31859</v>
      </c>
      <c r="B20074" s="203">
        <v>22793.26</v>
      </c>
      <c r="D20074" s="53" t="s">
        <v>30123</v>
      </c>
      <c r="E20074" s="55" t="s">
        <v>30119</v>
      </c>
      <c r="F20074" s="53" t="s">
        <v>2501</v>
      </c>
    </row>
    <row r="20075" spans="1:6" x14ac:dyDescent="0.2">
      <c r="A20075" s="202" t="s">
        <v>31861</v>
      </c>
      <c r="B20075" s="203">
        <v>21429.599999999999</v>
      </c>
      <c r="D20075" s="53" t="s">
        <v>30124</v>
      </c>
      <c r="E20075" s="55" t="s">
        <v>30121</v>
      </c>
      <c r="F20075" s="53" t="s">
        <v>2501</v>
      </c>
    </row>
    <row r="20076" spans="1:6" x14ac:dyDescent="0.2">
      <c r="A20076" s="202" t="s">
        <v>31862</v>
      </c>
      <c r="B20076" s="203">
        <v>9355.43</v>
      </c>
      <c r="D20076" s="53" t="s">
        <v>30125</v>
      </c>
      <c r="E20076" s="55" t="s">
        <v>30121</v>
      </c>
      <c r="F20076" s="53" t="s">
        <v>2501</v>
      </c>
    </row>
    <row r="20077" spans="1:6" x14ac:dyDescent="0.2">
      <c r="A20077" s="202" t="s">
        <v>31864</v>
      </c>
      <c r="B20077" s="203">
        <v>8760.26</v>
      </c>
      <c r="D20077" s="53" t="s">
        <v>30126</v>
      </c>
      <c r="E20077" s="55" t="s">
        <v>30127</v>
      </c>
      <c r="F20077" s="53" t="s">
        <v>2501</v>
      </c>
    </row>
    <row r="20078" spans="1:6" x14ac:dyDescent="0.2">
      <c r="A20078" s="202" t="s">
        <v>31865</v>
      </c>
      <c r="B20078" s="203">
        <v>18483.82</v>
      </c>
      <c r="D20078" s="53" t="s">
        <v>30128</v>
      </c>
      <c r="E20078" s="55" t="s">
        <v>30127</v>
      </c>
      <c r="F20078" s="53" t="s">
        <v>2501</v>
      </c>
    </row>
    <row r="20079" spans="1:6" x14ac:dyDescent="0.2">
      <c r="A20079" s="202" t="s">
        <v>31867</v>
      </c>
      <c r="B20079" s="203">
        <v>17307.62</v>
      </c>
      <c r="D20079" s="53" t="s">
        <v>30129</v>
      </c>
      <c r="E20079" s="55" t="s">
        <v>30127</v>
      </c>
      <c r="F20079" s="53" t="s">
        <v>2501</v>
      </c>
    </row>
    <row r="20080" spans="1:6" x14ac:dyDescent="0.2">
      <c r="A20080" s="202" t="s">
        <v>31868</v>
      </c>
      <c r="B20080" s="203">
        <v>29089.59</v>
      </c>
      <c r="D20080" s="53" t="s">
        <v>30130</v>
      </c>
      <c r="E20080" s="55" t="s">
        <v>30127</v>
      </c>
      <c r="F20080" s="53" t="s">
        <v>2501</v>
      </c>
    </row>
    <row r="20081" spans="1:6" x14ac:dyDescent="0.2">
      <c r="A20081" s="202" t="s">
        <v>31870</v>
      </c>
      <c r="B20081" s="203">
        <v>27322.47</v>
      </c>
      <c r="D20081" s="53" t="s">
        <v>30131</v>
      </c>
      <c r="E20081" s="55" t="s">
        <v>30127</v>
      </c>
      <c r="F20081" s="53" t="s">
        <v>2501</v>
      </c>
    </row>
    <row r="20082" spans="1:6" x14ac:dyDescent="0.2">
      <c r="A20082" s="202" t="s">
        <v>31871</v>
      </c>
      <c r="B20082" s="203">
        <v>584.54</v>
      </c>
      <c r="D20082" s="53" t="s">
        <v>30132</v>
      </c>
      <c r="E20082" s="55" t="s">
        <v>30127</v>
      </c>
      <c r="F20082" s="53" t="s">
        <v>2501</v>
      </c>
    </row>
    <row r="20083" spans="1:6" x14ac:dyDescent="0.2">
      <c r="A20083" s="202" t="s">
        <v>31873</v>
      </c>
      <c r="B20083" s="203">
        <v>539.96</v>
      </c>
      <c r="D20083" s="53" t="s">
        <v>30133</v>
      </c>
      <c r="E20083" s="55" t="s">
        <v>30134</v>
      </c>
      <c r="F20083" s="53" t="s">
        <v>2501</v>
      </c>
    </row>
    <row r="20084" spans="1:6" x14ac:dyDescent="0.2">
      <c r="A20084" s="202" t="s">
        <v>31874</v>
      </c>
      <c r="B20084" s="203">
        <v>974.19</v>
      </c>
      <c r="D20084" s="53" t="s">
        <v>30135</v>
      </c>
      <c r="E20084" s="55" t="s">
        <v>30134</v>
      </c>
      <c r="F20084" s="53" t="s">
        <v>2501</v>
      </c>
    </row>
    <row r="20085" spans="1:6" x14ac:dyDescent="0.2">
      <c r="A20085" s="202" t="s">
        <v>31876</v>
      </c>
      <c r="B20085" s="203">
        <v>901.58</v>
      </c>
      <c r="D20085" s="53" t="s">
        <v>30136</v>
      </c>
      <c r="E20085" s="55" t="s">
        <v>30134</v>
      </c>
      <c r="F20085" s="53" t="s">
        <v>2501</v>
      </c>
    </row>
    <row r="20086" spans="1:6" x14ac:dyDescent="0.2">
      <c r="A20086" s="202" t="s">
        <v>31877</v>
      </c>
      <c r="B20086" s="203">
        <v>1479.09</v>
      </c>
      <c r="D20086" s="53" t="s">
        <v>30137</v>
      </c>
      <c r="E20086" s="55" t="s">
        <v>30134</v>
      </c>
      <c r="F20086" s="53" t="s">
        <v>2501</v>
      </c>
    </row>
    <row r="20087" spans="1:6" x14ac:dyDescent="0.2">
      <c r="A20087" s="202" t="s">
        <v>31879</v>
      </c>
      <c r="B20087" s="203">
        <v>1370.86</v>
      </c>
      <c r="D20087" s="53" t="s">
        <v>30138</v>
      </c>
      <c r="E20087" s="55" t="s">
        <v>30134</v>
      </c>
      <c r="F20087" s="53" t="s">
        <v>2501</v>
      </c>
    </row>
    <row r="20088" spans="1:6" x14ac:dyDescent="0.2">
      <c r="A20088" s="202" t="s">
        <v>31880</v>
      </c>
      <c r="B20088" s="203">
        <v>2108.5</v>
      </c>
      <c r="D20088" s="53" t="s">
        <v>30139</v>
      </c>
      <c r="E20088" s="55" t="s">
        <v>30134</v>
      </c>
      <c r="F20088" s="53" t="s">
        <v>2501</v>
      </c>
    </row>
    <row r="20089" spans="1:6" x14ac:dyDescent="0.2">
      <c r="A20089" s="202" t="s">
        <v>31882</v>
      </c>
      <c r="B20089" s="203">
        <v>1956.62</v>
      </c>
      <c r="D20089" s="53" t="s">
        <v>30140</v>
      </c>
      <c r="E20089" s="55" t="s">
        <v>30141</v>
      </c>
      <c r="F20089" s="53" t="s">
        <v>2501</v>
      </c>
    </row>
    <row r="20090" spans="1:6" x14ac:dyDescent="0.2">
      <c r="A20090" s="202" t="s">
        <v>31883</v>
      </c>
      <c r="B20090" s="203">
        <v>2869.61</v>
      </c>
      <c r="D20090" s="53" t="s">
        <v>30142</v>
      </c>
      <c r="E20090" s="55" t="s">
        <v>30141</v>
      </c>
      <c r="F20090" s="53" t="s">
        <v>2501</v>
      </c>
    </row>
    <row r="20091" spans="1:6" x14ac:dyDescent="0.2">
      <c r="A20091" s="202" t="s">
        <v>31885</v>
      </c>
      <c r="B20091" s="203">
        <v>2665.71</v>
      </c>
      <c r="D20091" s="53" t="s">
        <v>30143</v>
      </c>
      <c r="E20091" s="55" t="s">
        <v>30141</v>
      </c>
      <c r="F20091" s="53" t="s">
        <v>2501</v>
      </c>
    </row>
    <row r="20092" spans="1:6" x14ac:dyDescent="0.2">
      <c r="A20092" s="202" t="s">
        <v>31886</v>
      </c>
      <c r="B20092" s="203">
        <v>4691.4399999999996</v>
      </c>
      <c r="D20092" s="53" t="s">
        <v>30144</v>
      </c>
      <c r="E20092" s="55" t="s">
        <v>30141</v>
      </c>
      <c r="F20092" s="53" t="s">
        <v>2501</v>
      </c>
    </row>
    <row r="20093" spans="1:6" x14ac:dyDescent="0.2">
      <c r="A20093" s="202" t="s">
        <v>31888</v>
      </c>
      <c r="B20093" s="203">
        <v>4375.4799999999996</v>
      </c>
      <c r="D20093" s="53" t="s">
        <v>30145</v>
      </c>
      <c r="E20093" s="55" t="s">
        <v>30141</v>
      </c>
      <c r="F20093" s="53" t="s">
        <v>2501</v>
      </c>
    </row>
    <row r="20094" spans="1:6" x14ac:dyDescent="0.2">
      <c r="A20094" s="202" t="s">
        <v>31889</v>
      </c>
      <c r="B20094" s="203">
        <v>5774.58</v>
      </c>
      <c r="D20094" s="53" t="s">
        <v>30146</v>
      </c>
      <c r="E20094" s="55" t="s">
        <v>30141</v>
      </c>
      <c r="F20094" s="53" t="s">
        <v>2501</v>
      </c>
    </row>
    <row r="20095" spans="1:6" x14ac:dyDescent="0.2">
      <c r="A20095" s="202" t="s">
        <v>31891</v>
      </c>
      <c r="B20095" s="203">
        <v>5364.39</v>
      </c>
      <c r="D20095" s="53" t="s">
        <v>30147</v>
      </c>
      <c r="E20095" s="55" t="s">
        <v>30148</v>
      </c>
      <c r="F20095" s="53" t="s">
        <v>2501</v>
      </c>
    </row>
    <row r="20096" spans="1:6" x14ac:dyDescent="0.2">
      <c r="A20096" s="202" t="s">
        <v>31892</v>
      </c>
      <c r="B20096" s="203">
        <v>834.03</v>
      </c>
      <c r="D20096" s="53" t="s">
        <v>30149</v>
      </c>
      <c r="E20096" s="55" t="s">
        <v>30148</v>
      </c>
      <c r="F20096" s="53" t="s">
        <v>2501</v>
      </c>
    </row>
    <row r="20097" spans="1:6" x14ac:dyDescent="0.2">
      <c r="A20097" s="202" t="s">
        <v>31894</v>
      </c>
      <c r="B20097" s="203">
        <v>771.28</v>
      </c>
      <c r="D20097" s="53" t="s">
        <v>30150</v>
      </c>
      <c r="E20097" s="55" t="s">
        <v>30148</v>
      </c>
      <c r="F20097" s="53" t="s">
        <v>2501</v>
      </c>
    </row>
    <row r="20098" spans="1:6" x14ac:dyDescent="0.2">
      <c r="A20098" s="202" t="s">
        <v>31895</v>
      </c>
      <c r="B20098" s="203">
        <v>1396.16</v>
      </c>
      <c r="D20098" s="53" t="s">
        <v>30151</v>
      </c>
      <c r="E20098" s="55" t="s">
        <v>30148</v>
      </c>
      <c r="F20098" s="53" t="s">
        <v>2501</v>
      </c>
    </row>
    <row r="20099" spans="1:6" x14ac:dyDescent="0.2">
      <c r="A20099" s="202" t="s">
        <v>31897</v>
      </c>
      <c r="B20099" s="203">
        <v>1293.26</v>
      </c>
      <c r="D20099" s="53" t="s">
        <v>30152</v>
      </c>
      <c r="E20099" s="55" t="s">
        <v>30148</v>
      </c>
      <c r="F20099" s="53" t="s">
        <v>2501</v>
      </c>
    </row>
    <row r="20100" spans="1:6" x14ac:dyDescent="0.2">
      <c r="A20100" s="202" t="s">
        <v>31898</v>
      </c>
      <c r="B20100" s="203">
        <v>2120.77</v>
      </c>
      <c r="D20100" s="53" t="s">
        <v>30153</v>
      </c>
      <c r="E20100" s="55" t="s">
        <v>30148</v>
      </c>
      <c r="F20100" s="53" t="s">
        <v>2501</v>
      </c>
    </row>
    <row r="20101" spans="1:6" x14ac:dyDescent="0.2">
      <c r="A20101" s="202" t="s">
        <v>31900</v>
      </c>
      <c r="B20101" s="203">
        <v>1966.98</v>
      </c>
      <c r="D20101" s="53" t="s">
        <v>30154</v>
      </c>
      <c r="E20101" s="55" t="s">
        <v>30155</v>
      </c>
      <c r="F20101" s="53" t="s">
        <v>2501</v>
      </c>
    </row>
    <row r="20102" spans="1:6" x14ac:dyDescent="0.2">
      <c r="A20102" s="202" t="s">
        <v>31901</v>
      </c>
      <c r="B20102" s="203">
        <v>3017.62</v>
      </c>
      <c r="D20102" s="53" t="s">
        <v>30156</v>
      </c>
      <c r="E20102" s="55" t="s">
        <v>30155</v>
      </c>
      <c r="F20102" s="53" t="s">
        <v>2501</v>
      </c>
    </row>
    <row r="20103" spans="1:6" x14ac:dyDescent="0.2">
      <c r="A20103" s="202" t="s">
        <v>31903</v>
      </c>
      <c r="B20103" s="203">
        <v>2801.74</v>
      </c>
      <c r="D20103" s="53" t="s">
        <v>30157</v>
      </c>
      <c r="E20103" s="55" t="s">
        <v>30155</v>
      </c>
      <c r="F20103" s="53" t="s">
        <v>2501</v>
      </c>
    </row>
    <row r="20104" spans="1:6" x14ac:dyDescent="0.2">
      <c r="A20104" s="202" t="s">
        <v>31904</v>
      </c>
      <c r="B20104" s="203">
        <v>4097</v>
      </c>
      <c r="D20104" s="53" t="s">
        <v>30158</v>
      </c>
      <c r="E20104" s="55" t="s">
        <v>30155</v>
      </c>
      <c r="F20104" s="53" t="s">
        <v>2501</v>
      </c>
    </row>
    <row r="20105" spans="1:6" x14ac:dyDescent="0.2">
      <c r="A20105" s="202" t="s">
        <v>31906</v>
      </c>
      <c r="B20105" s="203">
        <v>3807.34</v>
      </c>
      <c r="D20105" s="53" t="s">
        <v>30159</v>
      </c>
      <c r="E20105" s="55" t="s">
        <v>30155</v>
      </c>
      <c r="F20105" s="53" t="s">
        <v>2501</v>
      </c>
    </row>
    <row r="20106" spans="1:6" x14ac:dyDescent="0.2">
      <c r="A20106" s="202" t="s">
        <v>31907</v>
      </c>
      <c r="B20106" s="203">
        <v>5345.87</v>
      </c>
      <c r="D20106" s="53" t="s">
        <v>30160</v>
      </c>
      <c r="E20106" s="55" t="s">
        <v>30155</v>
      </c>
      <c r="F20106" s="53" t="s">
        <v>2501</v>
      </c>
    </row>
    <row r="20107" spans="1:6" x14ac:dyDescent="0.2">
      <c r="A20107" s="202" t="s">
        <v>31909</v>
      </c>
      <c r="B20107" s="203">
        <v>4970.33</v>
      </c>
      <c r="D20107" s="53" t="s">
        <v>30161</v>
      </c>
      <c r="E20107" s="55" t="s">
        <v>30162</v>
      </c>
      <c r="F20107" s="53" t="s">
        <v>2501</v>
      </c>
    </row>
    <row r="20108" spans="1:6" x14ac:dyDescent="0.2">
      <c r="A20108" s="202" t="s">
        <v>31910</v>
      </c>
      <c r="B20108" s="203">
        <v>7010.82</v>
      </c>
      <c r="D20108" s="53" t="s">
        <v>30163</v>
      </c>
      <c r="E20108" s="55" t="s">
        <v>30162</v>
      </c>
      <c r="F20108" s="53" t="s">
        <v>2501</v>
      </c>
    </row>
    <row r="20109" spans="1:6" x14ac:dyDescent="0.2">
      <c r="A20109" s="202" t="s">
        <v>31912</v>
      </c>
      <c r="B20109" s="203">
        <v>6522.44</v>
      </c>
      <c r="D20109" s="53" t="s">
        <v>30164</v>
      </c>
      <c r="E20109" s="55" t="s">
        <v>30162</v>
      </c>
      <c r="F20109" s="53" t="s">
        <v>2501</v>
      </c>
    </row>
    <row r="20110" spans="1:6" x14ac:dyDescent="0.2">
      <c r="A20110" s="202" t="s">
        <v>31913</v>
      </c>
      <c r="B20110" s="203">
        <v>1083.01</v>
      </c>
      <c r="D20110" s="53" t="s">
        <v>30165</v>
      </c>
      <c r="E20110" s="55" t="s">
        <v>30162</v>
      </c>
      <c r="F20110" s="53" t="s">
        <v>2501</v>
      </c>
    </row>
    <row r="20111" spans="1:6" x14ac:dyDescent="0.2">
      <c r="A20111" s="202" t="s">
        <v>31915</v>
      </c>
      <c r="B20111" s="203">
        <v>1002.11</v>
      </c>
      <c r="D20111" s="53" t="s">
        <v>30166</v>
      </c>
      <c r="E20111" s="55" t="s">
        <v>30162</v>
      </c>
      <c r="F20111" s="53" t="s">
        <v>2501</v>
      </c>
    </row>
    <row r="20112" spans="1:6" x14ac:dyDescent="0.2">
      <c r="A20112" s="202" t="s">
        <v>31916</v>
      </c>
      <c r="B20112" s="203">
        <v>1817.62</v>
      </c>
      <c r="D20112" s="53" t="s">
        <v>30167</v>
      </c>
      <c r="E20112" s="55" t="s">
        <v>30162</v>
      </c>
      <c r="F20112" s="53" t="s">
        <v>2501</v>
      </c>
    </row>
    <row r="20113" spans="1:6" x14ac:dyDescent="0.2">
      <c r="A20113" s="202" t="s">
        <v>31918</v>
      </c>
      <c r="B20113" s="203">
        <v>1684.46</v>
      </c>
      <c r="D20113" s="53" t="s">
        <v>30168</v>
      </c>
      <c r="E20113" s="55" t="s">
        <v>30169</v>
      </c>
      <c r="F20113" s="53" t="s">
        <v>2501</v>
      </c>
    </row>
    <row r="20114" spans="1:6" x14ac:dyDescent="0.2">
      <c r="A20114" s="202" t="s">
        <v>31919</v>
      </c>
      <c r="B20114" s="203">
        <v>2761.93</v>
      </c>
      <c r="D20114" s="53" t="s">
        <v>30170</v>
      </c>
      <c r="E20114" s="55" t="s">
        <v>30169</v>
      </c>
      <c r="F20114" s="53" t="s">
        <v>2501</v>
      </c>
    </row>
    <row r="20115" spans="1:6" x14ac:dyDescent="0.2">
      <c r="A20115" s="202" t="s">
        <v>31921</v>
      </c>
      <c r="B20115" s="203">
        <v>2562.61</v>
      </c>
      <c r="D20115" s="53" t="s">
        <v>30171</v>
      </c>
      <c r="E20115" s="55" t="s">
        <v>30169</v>
      </c>
      <c r="F20115" s="53" t="s">
        <v>2501</v>
      </c>
    </row>
    <row r="20116" spans="1:6" x14ac:dyDescent="0.2">
      <c r="A20116" s="202" t="s">
        <v>31922</v>
      </c>
      <c r="B20116" s="203">
        <v>3927.26</v>
      </c>
      <c r="D20116" s="53" t="s">
        <v>30172</v>
      </c>
      <c r="E20116" s="55" t="s">
        <v>30169</v>
      </c>
      <c r="F20116" s="53" t="s">
        <v>2501</v>
      </c>
    </row>
    <row r="20117" spans="1:6" x14ac:dyDescent="0.2">
      <c r="A20117" s="202" t="s">
        <v>31924</v>
      </c>
      <c r="B20117" s="203">
        <v>3647.36</v>
      </c>
      <c r="D20117" s="53" t="s">
        <v>30173</v>
      </c>
      <c r="E20117" s="55" t="s">
        <v>30169</v>
      </c>
      <c r="F20117" s="53" t="s">
        <v>2501</v>
      </c>
    </row>
    <row r="20118" spans="1:6" x14ac:dyDescent="0.2">
      <c r="A20118" s="202" t="s">
        <v>31925</v>
      </c>
      <c r="B20118" s="203">
        <v>5324.4</v>
      </c>
      <c r="D20118" s="53" t="s">
        <v>30174</v>
      </c>
      <c r="E20118" s="55" t="s">
        <v>30169</v>
      </c>
      <c r="F20118" s="53" t="s">
        <v>2501</v>
      </c>
    </row>
    <row r="20119" spans="1:6" x14ac:dyDescent="0.2">
      <c r="A20119" s="202" t="s">
        <v>31927</v>
      </c>
      <c r="B20119" s="203">
        <v>4948.9799999999996</v>
      </c>
      <c r="D20119" s="53" t="s">
        <v>30175</v>
      </c>
      <c r="E20119" s="55" t="s">
        <v>30176</v>
      </c>
      <c r="F20119" s="53" t="s">
        <v>2501</v>
      </c>
    </row>
    <row r="20120" spans="1:6" x14ac:dyDescent="0.2">
      <c r="A20120" s="202" t="s">
        <v>31928</v>
      </c>
      <c r="B20120" s="203">
        <v>7227.6</v>
      </c>
      <c r="D20120" s="53" t="s">
        <v>30177</v>
      </c>
      <c r="E20120" s="55" t="s">
        <v>30176</v>
      </c>
      <c r="F20120" s="53" t="s">
        <v>2501</v>
      </c>
    </row>
    <row r="20121" spans="1:6" x14ac:dyDescent="0.2">
      <c r="A20121" s="202" t="s">
        <v>31930</v>
      </c>
      <c r="B20121" s="203">
        <v>6720.83</v>
      </c>
      <c r="D20121" s="53" t="s">
        <v>30178</v>
      </c>
      <c r="E20121" s="55" t="s">
        <v>30176</v>
      </c>
      <c r="F20121" s="53" t="s">
        <v>2501</v>
      </c>
    </row>
    <row r="20122" spans="1:6" x14ac:dyDescent="0.2">
      <c r="A20122" s="202" t="s">
        <v>31931</v>
      </c>
      <c r="B20122" s="203">
        <v>9506.44</v>
      </c>
      <c r="D20122" s="53" t="s">
        <v>30179</v>
      </c>
      <c r="E20122" s="55" t="s">
        <v>30176</v>
      </c>
      <c r="F20122" s="53" t="s">
        <v>2501</v>
      </c>
    </row>
    <row r="20123" spans="1:6" x14ac:dyDescent="0.2">
      <c r="A20123" s="202" t="s">
        <v>31933</v>
      </c>
      <c r="B20123" s="203">
        <v>8841.9</v>
      </c>
      <c r="D20123" s="53" t="s">
        <v>30180</v>
      </c>
      <c r="E20123" s="55" t="s">
        <v>30176</v>
      </c>
      <c r="F20123" s="53" t="s">
        <v>2501</v>
      </c>
    </row>
    <row r="20124" spans="1:6" x14ac:dyDescent="0.2">
      <c r="A20124" s="202" t="s">
        <v>31934</v>
      </c>
      <c r="B20124" s="203">
        <v>333.31</v>
      </c>
      <c r="D20124" s="53" t="s">
        <v>30181</v>
      </c>
      <c r="E20124" s="55" t="s">
        <v>30176</v>
      </c>
      <c r="F20124" s="53" t="s">
        <v>2501</v>
      </c>
    </row>
    <row r="20125" spans="1:6" x14ac:dyDescent="0.2">
      <c r="A20125" s="202" t="s">
        <v>31936</v>
      </c>
      <c r="B20125" s="203">
        <v>317.29000000000002</v>
      </c>
      <c r="D20125" s="53" t="s">
        <v>30182</v>
      </c>
      <c r="E20125" s="55" t="s">
        <v>30183</v>
      </c>
      <c r="F20125" s="53" t="s">
        <v>2501</v>
      </c>
    </row>
    <row r="20126" spans="1:6" x14ac:dyDescent="0.2">
      <c r="A20126" s="202" t="s">
        <v>31937</v>
      </c>
      <c r="B20126" s="203">
        <v>424.2</v>
      </c>
      <c r="D20126" s="53" t="s">
        <v>30184</v>
      </c>
      <c r="E20126" s="55" t="s">
        <v>30183</v>
      </c>
      <c r="F20126" s="53" t="s">
        <v>2501</v>
      </c>
    </row>
    <row r="20127" spans="1:6" x14ac:dyDescent="0.2">
      <c r="A20127" s="202" t="s">
        <v>31939</v>
      </c>
      <c r="B20127" s="203">
        <v>405.19</v>
      </c>
      <c r="D20127" s="53" t="s">
        <v>30185</v>
      </c>
      <c r="E20127" s="55" t="s">
        <v>30183</v>
      </c>
      <c r="F20127" s="53" t="s">
        <v>2501</v>
      </c>
    </row>
    <row r="20128" spans="1:6" x14ac:dyDescent="0.2">
      <c r="A20128" s="202" t="s">
        <v>31940</v>
      </c>
      <c r="B20128" s="203">
        <v>753.08</v>
      </c>
      <c r="D20128" s="53" t="s">
        <v>30186</v>
      </c>
      <c r="E20128" s="55" t="s">
        <v>30183</v>
      </c>
      <c r="F20128" s="53" t="s">
        <v>2501</v>
      </c>
    </row>
    <row r="20129" spans="1:6" x14ac:dyDescent="0.2">
      <c r="A20129" s="202" t="s">
        <v>31942</v>
      </c>
      <c r="B20129" s="203">
        <v>723.83</v>
      </c>
      <c r="D20129" s="53" t="s">
        <v>30187</v>
      </c>
      <c r="E20129" s="55" t="s">
        <v>30183</v>
      </c>
      <c r="F20129" s="53" t="s">
        <v>2501</v>
      </c>
    </row>
    <row r="20130" spans="1:6" x14ac:dyDescent="0.2">
      <c r="A20130" s="202" t="s">
        <v>31943</v>
      </c>
      <c r="B20130" s="203">
        <v>1035.33</v>
      </c>
      <c r="D20130" s="53" t="s">
        <v>30188</v>
      </c>
      <c r="E20130" s="55" t="s">
        <v>30183</v>
      </c>
      <c r="F20130" s="53" t="s">
        <v>2501</v>
      </c>
    </row>
    <row r="20131" spans="1:6" x14ac:dyDescent="0.2">
      <c r="A20131" s="202" t="s">
        <v>31945</v>
      </c>
      <c r="B20131" s="203">
        <v>997.67</v>
      </c>
      <c r="D20131" s="53" t="s">
        <v>30189</v>
      </c>
      <c r="E20131" s="55" t="s">
        <v>30190</v>
      </c>
      <c r="F20131" s="53" t="s">
        <v>2501</v>
      </c>
    </row>
    <row r="20132" spans="1:6" x14ac:dyDescent="0.2">
      <c r="A20132" s="202" t="s">
        <v>31946</v>
      </c>
      <c r="B20132" s="203">
        <v>575.25</v>
      </c>
      <c r="D20132" s="53" t="s">
        <v>30191</v>
      </c>
      <c r="E20132" s="55" t="s">
        <v>30190</v>
      </c>
      <c r="F20132" s="53" t="s">
        <v>2501</v>
      </c>
    </row>
    <row r="20133" spans="1:6" x14ac:dyDescent="0.2">
      <c r="A20133" s="202" t="s">
        <v>31948</v>
      </c>
      <c r="B20133" s="203">
        <v>547.63</v>
      </c>
      <c r="D20133" s="53" t="s">
        <v>30192</v>
      </c>
      <c r="E20133" s="55" t="s">
        <v>30190</v>
      </c>
      <c r="F20133" s="53" t="s">
        <v>2501</v>
      </c>
    </row>
    <row r="20134" spans="1:6" x14ac:dyDescent="0.2">
      <c r="A20134" s="202" t="s">
        <v>31949</v>
      </c>
      <c r="B20134" s="203">
        <v>692.32</v>
      </c>
      <c r="D20134" s="53" t="s">
        <v>30193</v>
      </c>
      <c r="E20134" s="55" t="s">
        <v>30190</v>
      </c>
      <c r="F20134" s="53" t="s">
        <v>2501</v>
      </c>
    </row>
    <row r="20135" spans="1:6" x14ac:dyDescent="0.2">
      <c r="A20135" s="202" t="s">
        <v>31951</v>
      </c>
      <c r="B20135" s="203">
        <v>660.95</v>
      </c>
      <c r="D20135" s="53" t="s">
        <v>30194</v>
      </c>
      <c r="E20135" s="55" t="s">
        <v>30190</v>
      </c>
      <c r="F20135" s="53" t="s">
        <v>2501</v>
      </c>
    </row>
    <row r="20136" spans="1:6" x14ac:dyDescent="0.2">
      <c r="A20136" s="202" t="s">
        <v>31952</v>
      </c>
      <c r="B20136" s="203">
        <v>1046.97</v>
      </c>
      <c r="D20136" s="53" t="s">
        <v>30195</v>
      </c>
      <c r="E20136" s="55" t="s">
        <v>30190</v>
      </c>
      <c r="F20136" s="53" t="s">
        <v>2501</v>
      </c>
    </row>
    <row r="20137" spans="1:6" x14ac:dyDescent="0.2">
      <c r="A20137" s="202" t="s">
        <v>31954</v>
      </c>
      <c r="B20137" s="203">
        <v>1004.54</v>
      </c>
      <c r="D20137" s="53" t="s">
        <v>30196</v>
      </c>
      <c r="E20137" s="55" t="s">
        <v>30197</v>
      </c>
      <c r="F20137" s="53" t="s">
        <v>2501</v>
      </c>
    </row>
    <row r="20138" spans="1:6" x14ac:dyDescent="0.2">
      <c r="A20138" s="202" t="s">
        <v>31955</v>
      </c>
      <c r="B20138" s="203">
        <v>1349.82</v>
      </c>
      <c r="D20138" s="53" t="s">
        <v>30198</v>
      </c>
      <c r="E20138" s="55" t="s">
        <v>30197</v>
      </c>
      <c r="F20138" s="53" t="s">
        <v>2501</v>
      </c>
    </row>
    <row r="20139" spans="1:6" x14ac:dyDescent="0.2">
      <c r="A20139" s="202" t="s">
        <v>31957</v>
      </c>
      <c r="B20139" s="203">
        <v>1298.46</v>
      </c>
      <c r="D20139" s="53" t="s">
        <v>30199</v>
      </c>
      <c r="E20139" s="55" t="s">
        <v>30197</v>
      </c>
      <c r="F20139" s="53" t="s">
        <v>2501</v>
      </c>
    </row>
    <row r="20140" spans="1:6" x14ac:dyDescent="0.2">
      <c r="A20140" s="202" t="s">
        <v>31958</v>
      </c>
      <c r="B20140" s="203">
        <v>832.27</v>
      </c>
      <c r="D20140" s="53" t="s">
        <v>30200</v>
      </c>
      <c r="E20140" s="55" t="s">
        <v>30197</v>
      </c>
      <c r="F20140" s="53" t="s">
        <v>2501</v>
      </c>
    </row>
    <row r="20141" spans="1:6" x14ac:dyDescent="0.2">
      <c r="A20141" s="202" t="s">
        <v>31960</v>
      </c>
      <c r="B20141" s="203">
        <v>792.39</v>
      </c>
      <c r="D20141" s="53" t="s">
        <v>30201</v>
      </c>
      <c r="E20141" s="55" t="s">
        <v>30197</v>
      </c>
      <c r="F20141" s="53" t="s">
        <v>2501</v>
      </c>
    </row>
    <row r="20142" spans="1:6" x14ac:dyDescent="0.2">
      <c r="A20142" s="202" t="s">
        <v>31961</v>
      </c>
      <c r="B20142" s="203">
        <v>969.52</v>
      </c>
      <c r="D20142" s="53" t="s">
        <v>30202</v>
      </c>
      <c r="E20142" s="55" t="s">
        <v>30197</v>
      </c>
      <c r="F20142" s="53" t="s">
        <v>2501</v>
      </c>
    </row>
    <row r="20143" spans="1:6" x14ac:dyDescent="0.2">
      <c r="A20143" s="202" t="s">
        <v>31963</v>
      </c>
      <c r="B20143" s="203">
        <v>925.24</v>
      </c>
      <c r="D20143" s="53" t="s">
        <v>30203</v>
      </c>
      <c r="E20143" s="55" t="s">
        <v>30204</v>
      </c>
      <c r="F20143" s="53" t="s">
        <v>2501</v>
      </c>
    </row>
    <row r="20144" spans="1:6" x14ac:dyDescent="0.2">
      <c r="A20144" s="202" t="s">
        <v>31964</v>
      </c>
      <c r="B20144" s="203">
        <v>1363.54</v>
      </c>
      <c r="D20144" s="53" t="s">
        <v>30205</v>
      </c>
      <c r="E20144" s="55" t="s">
        <v>30204</v>
      </c>
      <c r="F20144" s="53" t="s">
        <v>2501</v>
      </c>
    </row>
    <row r="20145" spans="1:6" x14ac:dyDescent="0.2">
      <c r="A20145" s="202" t="s">
        <v>31966</v>
      </c>
      <c r="B20145" s="203">
        <v>1307.05</v>
      </c>
      <c r="D20145" s="53" t="s">
        <v>30206</v>
      </c>
      <c r="E20145" s="55" t="s">
        <v>30204</v>
      </c>
      <c r="F20145" s="53" t="s">
        <v>2501</v>
      </c>
    </row>
    <row r="20146" spans="1:6" x14ac:dyDescent="0.2">
      <c r="A20146" s="202" t="s">
        <v>31967</v>
      </c>
      <c r="B20146" s="203">
        <v>1689.97</v>
      </c>
      <c r="D20146" s="53" t="s">
        <v>30207</v>
      </c>
      <c r="E20146" s="55" t="s">
        <v>30204</v>
      </c>
      <c r="F20146" s="53" t="s">
        <v>2501</v>
      </c>
    </row>
    <row r="20147" spans="1:6" x14ac:dyDescent="0.2">
      <c r="A20147" s="202" t="s">
        <v>31969</v>
      </c>
      <c r="B20147" s="203">
        <v>1623.96</v>
      </c>
      <c r="D20147" s="53" t="s">
        <v>30208</v>
      </c>
      <c r="E20147" s="55" t="s">
        <v>30204</v>
      </c>
      <c r="F20147" s="53" t="s">
        <v>2501</v>
      </c>
    </row>
    <row r="20148" spans="1:6" x14ac:dyDescent="0.2">
      <c r="A20148" s="202" t="s">
        <v>31970</v>
      </c>
      <c r="B20148" s="203">
        <v>568.70000000000005</v>
      </c>
      <c r="D20148" s="53" t="s">
        <v>30209</v>
      </c>
      <c r="E20148" s="55" t="s">
        <v>30204</v>
      </c>
      <c r="F20148" s="53" t="s">
        <v>2501</v>
      </c>
    </row>
    <row r="20149" spans="1:6" x14ac:dyDescent="0.2">
      <c r="A20149" s="202" t="s">
        <v>31972</v>
      </c>
      <c r="B20149" s="203">
        <v>543.84</v>
      </c>
      <c r="D20149" s="53" t="s">
        <v>30210</v>
      </c>
      <c r="E20149" s="55" t="s">
        <v>30211</v>
      </c>
      <c r="F20149" s="53" t="s">
        <v>2501</v>
      </c>
    </row>
    <row r="20150" spans="1:6" x14ac:dyDescent="0.2">
      <c r="A20150" s="202" t="s">
        <v>31973</v>
      </c>
      <c r="B20150" s="203">
        <v>689.44</v>
      </c>
      <c r="D20150" s="53" t="s">
        <v>30212</v>
      </c>
      <c r="E20150" s="55" t="s">
        <v>30211</v>
      </c>
      <c r="F20150" s="53" t="s">
        <v>2501</v>
      </c>
    </row>
    <row r="20151" spans="1:6" x14ac:dyDescent="0.2">
      <c r="A20151" s="202" t="s">
        <v>31975</v>
      </c>
      <c r="B20151" s="203">
        <v>660.72</v>
      </c>
      <c r="D20151" s="53" t="s">
        <v>30213</v>
      </c>
      <c r="E20151" s="55" t="s">
        <v>30211</v>
      </c>
      <c r="F20151" s="53" t="s">
        <v>2501</v>
      </c>
    </row>
    <row r="20152" spans="1:6" x14ac:dyDescent="0.2">
      <c r="A20152" s="202" t="s">
        <v>31976</v>
      </c>
      <c r="B20152" s="203">
        <v>1047.4000000000001</v>
      </c>
      <c r="D20152" s="53" t="s">
        <v>30214</v>
      </c>
      <c r="E20152" s="55" t="s">
        <v>30211</v>
      </c>
      <c r="F20152" s="53" t="s">
        <v>2501</v>
      </c>
    </row>
    <row r="20153" spans="1:6" x14ac:dyDescent="0.2">
      <c r="A20153" s="202" t="s">
        <v>31978</v>
      </c>
      <c r="B20153" s="203">
        <v>1007.61</v>
      </c>
      <c r="D20153" s="53" t="s">
        <v>30215</v>
      </c>
      <c r="E20153" s="55" t="s">
        <v>30211</v>
      </c>
      <c r="F20153" s="53" t="s">
        <v>2501</v>
      </c>
    </row>
    <row r="20154" spans="1:6" x14ac:dyDescent="0.2">
      <c r="A20154" s="202" t="s">
        <v>31979</v>
      </c>
      <c r="B20154" s="203">
        <v>1356.79</v>
      </c>
      <c r="D20154" s="53" t="s">
        <v>30216</v>
      </c>
      <c r="E20154" s="55" t="s">
        <v>30211</v>
      </c>
      <c r="F20154" s="53" t="s">
        <v>2501</v>
      </c>
    </row>
    <row r="20155" spans="1:6" x14ac:dyDescent="0.2">
      <c r="A20155" s="202" t="s">
        <v>31981</v>
      </c>
      <c r="B20155" s="203">
        <v>1307.9000000000001</v>
      </c>
      <c r="D20155" s="53" t="s">
        <v>30217</v>
      </c>
      <c r="E20155" s="55" t="s">
        <v>30218</v>
      </c>
      <c r="F20155" s="53" t="s">
        <v>2501</v>
      </c>
    </row>
    <row r="20156" spans="1:6" x14ac:dyDescent="0.2">
      <c r="A20156" s="202" t="s">
        <v>31982</v>
      </c>
      <c r="B20156" s="203">
        <v>1016.93</v>
      </c>
      <c r="D20156" s="53" t="s">
        <v>30219</v>
      </c>
      <c r="E20156" s="55" t="s">
        <v>30218</v>
      </c>
      <c r="F20156" s="53" t="s">
        <v>2501</v>
      </c>
    </row>
    <row r="20157" spans="1:6" x14ac:dyDescent="0.2">
      <c r="A20157" s="202" t="s">
        <v>31984</v>
      </c>
      <c r="B20157" s="203">
        <v>973.17</v>
      </c>
      <c r="D20157" s="53" t="s">
        <v>30220</v>
      </c>
      <c r="E20157" s="55" t="s">
        <v>30218</v>
      </c>
      <c r="F20157" s="53" t="s">
        <v>2501</v>
      </c>
    </row>
    <row r="20158" spans="1:6" x14ac:dyDescent="0.2">
      <c r="A20158" s="202" t="s">
        <v>31985</v>
      </c>
      <c r="B20158" s="203">
        <v>1163.71</v>
      </c>
      <c r="D20158" s="53" t="s">
        <v>30221</v>
      </c>
      <c r="E20158" s="55" t="s">
        <v>30218</v>
      </c>
      <c r="F20158" s="53" t="s">
        <v>2501</v>
      </c>
    </row>
    <row r="20159" spans="1:6" x14ac:dyDescent="0.2">
      <c r="A20159" s="202" t="s">
        <v>31987</v>
      </c>
      <c r="B20159" s="203">
        <v>1115.26</v>
      </c>
      <c r="D20159" s="53" t="s">
        <v>30222</v>
      </c>
      <c r="E20159" s="55" t="s">
        <v>30218</v>
      </c>
      <c r="F20159" s="53" t="s">
        <v>2501</v>
      </c>
    </row>
    <row r="20160" spans="1:6" x14ac:dyDescent="0.2">
      <c r="A20160" s="202" t="s">
        <v>31988</v>
      </c>
      <c r="B20160" s="203">
        <v>1569.45</v>
      </c>
      <c r="D20160" s="53" t="s">
        <v>30223</v>
      </c>
      <c r="E20160" s="55" t="s">
        <v>30218</v>
      </c>
      <c r="F20160" s="53" t="s">
        <v>2501</v>
      </c>
    </row>
    <row r="20161" spans="1:6" x14ac:dyDescent="0.2">
      <c r="A20161" s="202" t="s">
        <v>31990</v>
      </c>
      <c r="B20161" s="203">
        <v>1508.59</v>
      </c>
      <c r="D20161" s="53" t="s">
        <v>30224</v>
      </c>
      <c r="E20161" s="55" t="s">
        <v>30225</v>
      </c>
      <c r="F20161" s="53" t="s">
        <v>2501</v>
      </c>
    </row>
    <row r="20162" spans="1:6" x14ac:dyDescent="0.2">
      <c r="A20162" s="202" t="s">
        <v>31991</v>
      </c>
      <c r="B20162" s="203">
        <v>1910.5</v>
      </c>
      <c r="D20162" s="53" t="s">
        <v>30226</v>
      </c>
      <c r="E20162" s="55" t="s">
        <v>30225</v>
      </c>
      <c r="F20162" s="53" t="s">
        <v>2501</v>
      </c>
    </row>
    <row r="20163" spans="1:6" x14ac:dyDescent="0.2">
      <c r="A20163" s="202" t="s">
        <v>31993</v>
      </c>
      <c r="B20163" s="203">
        <v>1839.76</v>
      </c>
      <c r="D20163" s="53" t="s">
        <v>30227</v>
      </c>
      <c r="E20163" s="55" t="s">
        <v>30225</v>
      </c>
      <c r="F20163" s="53" t="s">
        <v>2501</v>
      </c>
    </row>
    <row r="20164" spans="1:6" x14ac:dyDescent="0.2">
      <c r="A20164" s="202" t="s">
        <v>31994</v>
      </c>
      <c r="B20164" s="203">
        <v>1496.49</v>
      </c>
      <c r="D20164" s="53" t="s">
        <v>30228</v>
      </c>
      <c r="E20164" s="55" t="s">
        <v>30225</v>
      </c>
      <c r="F20164" s="53" t="s">
        <v>2501</v>
      </c>
    </row>
    <row r="20165" spans="1:6" x14ac:dyDescent="0.2">
      <c r="A20165" s="202" t="s">
        <v>31996</v>
      </c>
      <c r="B20165" s="203">
        <v>1432.47</v>
      </c>
      <c r="D20165" s="53" t="s">
        <v>30229</v>
      </c>
      <c r="E20165" s="55" t="s">
        <v>30225</v>
      </c>
      <c r="F20165" s="53" t="s">
        <v>2501</v>
      </c>
    </row>
    <row r="20166" spans="1:6" x14ac:dyDescent="0.2">
      <c r="A20166" s="202" t="s">
        <v>31997</v>
      </c>
      <c r="B20166" s="203">
        <v>1673.02</v>
      </c>
      <c r="D20166" s="53" t="s">
        <v>30230</v>
      </c>
      <c r="E20166" s="55" t="s">
        <v>30225</v>
      </c>
      <c r="F20166" s="53" t="s">
        <v>2501</v>
      </c>
    </row>
    <row r="20167" spans="1:6" x14ac:dyDescent="0.2">
      <c r="A20167" s="202" t="s">
        <v>31999</v>
      </c>
      <c r="B20167" s="203">
        <v>1603.34</v>
      </c>
      <c r="D20167" s="53" t="s">
        <v>30231</v>
      </c>
      <c r="E20167" s="55" t="s">
        <v>30232</v>
      </c>
      <c r="F20167" s="53" t="s">
        <v>2501</v>
      </c>
    </row>
    <row r="20168" spans="1:6" x14ac:dyDescent="0.2">
      <c r="A20168" s="202" t="s">
        <v>32000</v>
      </c>
      <c r="B20168" s="203">
        <v>2133.5100000000002</v>
      </c>
      <c r="D20168" s="53" t="s">
        <v>30233</v>
      </c>
      <c r="E20168" s="55" t="s">
        <v>30232</v>
      </c>
      <c r="F20168" s="53" t="s">
        <v>2501</v>
      </c>
    </row>
    <row r="20169" spans="1:6" x14ac:dyDescent="0.2">
      <c r="A20169" s="202" t="s">
        <v>32002</v>
      </c>
      <c r="B20169" s="203">
        <v>2049.89</v>
      </c>
      <c r="D20169" s="53" t="s">
        <v>30234</v>
      </c>
      <c r="E20169" s="55" t="s">
        <v>30232</v>
      </c>
      <c r="F20169" s="53" t="s">
        <v>2501</v>
      </c>
    </row>
    <row r="20170" spans="1:6" x14ac:dyDescent="0.2">
      <c r="A20170" s="202" t="s">
        <v>32003</v>
      </c>
      <c r="B20170" s="203">
        <v>2511.27</v>
      </c>
      <c r="D20170" s="53" t="s">
        <v>30235</v>
      </c>
      <c r="E20170" s="55" t="s">
        <v>30232</v>
      </c>
      <c r="F20170" s="53" t="s">
        <v>2501</v>
      </c>
    </row>
    <row r="20171" spans="1:6" x14ac:dyDescent="0.2">
      <c r="A20171" s="202" t="s">
        <v>32005</v>
      </c>
      <c r="B20171" s="203">
        <v>2416.85</v>
      </c>
      <c r="D20171" s="53" t="s">
        <v>30236</v>
      </c>
      <c r="E20171" s="55" t="s">
        <v>30232</v>
      </c>
      <c r="F20171" s="53" t="s">
        <v>2501</v>
      </c>
    </row>
    <row r="20172" spans="1:6" x14ac:dyDescent="0.2">
      <c r="A20172" s="202" t="s">
        <v>32006</v>
      </c>
      <c r="B20172" s="203">
        <v>12946.47</v>
      </c>
      <c r="D20172" s="53" t="s">
        <v>30237</v>
      </c>
      <c r="E20172" s="55" t="s">
        <v>30232</v>
      </c>
      <c r="F20172" s="53" t="s">
        <v>2501</v>
      </c>
    </row>
    <row r="20173" spans="1:6" x14ac:dyDescent="0.2">
      <c r="A20173" s="202" t="s">
        <v>32008</v>
      </c>
      <c r="B20173" s="203">
        <v>12946.47</v>
      </c>
      <c r="D20173" s="53" t="s">
        <v>30238</v>
      </c>
      <c r="E20173" s="55" t="s">
        <v>30239</v>
      </c>
      <c r="F20173" s="53" t="s">
        <v>2501</v>
      </c>
    </row>
    <row r="20174" spans="1:6" x14ac:dyDescent="0.2">
      <c r="A20174" s="202" t="s">
        <v>32009</v>
      </c>
      <c r="B20174" s="203">
        <v>12495</v>
      </c>
      <c r="D20174" s="53" t="s">
        <v>30240</v>
      </c>
      <c r="E20174" s="55" t="s">
        <v>30239</v>
      </c>
      <c r="F20174" s="53" t="s">
        <v>2501</v>
      </c>
    </row>
    <row r="20175" spans="1:6" x14ac:dyDescent="0.2">
      <c r="A20175" s="202" t="s">
        <v>32011</v>
      </c>
      <c r="B20175" s="203">
        <v>12495</v>
      </c>
      <c r="D20175" s="53" t="s">
        <v>30241</v>
      </c>
      <c r="E20175" s="55" t="s">
        <v>30239</v>
      </c>
      <c r="F20175" s="53" t="s">
        <v>2501</v>
      </c>
    </row>
    <row r="20176" spans="1:6" x14ac:dyDescent="0.2">
      <c r="A20176" s="202" t="s">
        <v>32012</v>
      </c>
      <c r="B20176" s="203">
        <v>16449.64</v>
      </c>
      <c r="D20176" s="53" t="s">
        <v>30242</v>
      </c>
      <c r="E20176" s="55" t="s">
        <v>30239</v>
      </c>
      <c r="F20176" s="53" t="s">
        <v>2501</v>
      </c>
    </row>
    <row r="20177" spans="1:6" x14ac:dyDescent="0.2">
      <c r="A20177" s="202" t="s">
        <v>32014</v>
      </c>
      <c r="B20177" s="203">
        <v>16449.64</v>
      </c>
      <c r="D20177" s="53" t="s">
        <v>30243</v>
      </c>
      <c r="E20177" s="55" t="s">
        <v>30239</v>
      </c>
      <c r="F20177" s="53" t="s">
        <v>2501</v>
      </c>
    </row>
    <row r="20178" spans="1:6" x14ac:dyDescent="0.2">
      <c r="A20178" s="202" t="s">
        <v>32015</v>
      </c>
      <c r="B20178" s="203">
        <v>15876</v>
      </c>
      <c r="D20178" s="53" t="s">
        <v>30244</v>
      </c>
      <c r="E20178" s="55" t="s">
        <v>30239</v>
      </c>
      <c r="F20178" s="53" t="s">
        <v>2501</v>
      </c>
    </row>
    <row r="20179" spans="1:6" x14ac:dyDescent="0.2">
      <c r="A20179" s="202" t="s">
        <v>32017</v>
      </c>
      <c r="B20179" s="203">
        <v>15876</v>
      </c>
      <c r="D20179" s="53" t="s">
        <v>30245</v>
      </c>
      <c r="E20179" s="55" t="s">
        <v>30246</v>
      </c>
      <c r="F20179" s="53" t="s">
        <v>2501</v>
      </c>
    </row>
    <row r="20180" spans="1:6" x14ac:dyDescent="0.2">
      <c r="A20180" s="202" t="s">
        <v>32018</v>
      </c>
      <c r="B20180" s="203">
        <v>19191.240000000002</v>
      </c>
      <c r="D20180" s="53" t="s">
        <v>30247</v>
      </c>
      <c r="E20180" s="55" t="s">
        <v>30246</v>
      </c>
      <c r="F20180" s="53" t="s">
        <v>2501</v>
      </c>
    </row>
    <row r="20181" spans="1:6" x14ac:dyDescent="0.2">
      <c r="A20181" s="202" t="s">
        <v>32020</v>
      </c>
      <c r="B20181" s="203">
        <v>19191.240000000002</v>
      </c>
      <c r="D20181" s="53" t="s">
        <v>30248</v>
      </c>
      <c r="E20181" s="55" t="s">
        <v>30246</v>
      </c>
      <c r="F20181" s="53" t="s">
        <v>2501</v>
      </c>
    </row>
    <row r="20182" spans="1:6" x14ac:dyDescent="0.2">
      <c r="A20182" s="202" t="s">
        <v>32021</v>
      </c>
      <c r="B20182" s="203">
        <v>18522</v>
      </c>
      <c r="D20182" s="53" t="s">
        <v>30249</v>
      </c>
      <c r="E20182" s="55" t="s">
        <v>30246</v>
      </c>
      <c r="F20182" s="53" t="s">
        <v>2501</v>
      </c>
    </row>
    <row r="20183" spans="1:6" x14ac:dyDescent="0.2">
      <c r="A20183" s="202" t="s">
        <v>32023</v>
      </c>
      <c r="B20183" s="203">
        <v>18522</v>
      </c>
      <c r="D20183" s="53" t="s">
        <v>30250</v>
      </c>
      <c r="E20183" s="55" t="s">
        <v>30246</v>
      </c>
      <c r="F20183" s="53" t="s">
        <v>2501</v>
      </c>
    </row>
    <row r="20184" spans="1:6" x14ac:dyDescent="0.2">
      <c r="A20184" s="202" t="s">
        <v>32024</v>
      </c>
      <c r="B20184" s="203">
        <v>21882.080000000002</v>
      </c>
      <c r="D20184" s="53" t="s">
        <v>30251</v>
      </c>
      <c r="E20184" s="55" t="s">
        <v>30246</v>
      </c>
      <c r="F20184" s="53" t="s">
        <v>2501</v>
      </c>
    </row>
    <row r="20185" spans="1:6" x14ac:dyDescent="0.2">
      <c r="A20185" s="202" t="s">
        <v>32026</v>
      </c>
      <c r="B20185" s="203">
        <v>21882.080000000002</v>
      </c>
      <c r="D20185" s="53" t="s">
        <v>30252</v>
      </c>
      <c r="E20185" s="55" t="s">
        <v>30253</v>
      </c>
      <c r="F20185" s="53" t="s">
        <v>2501</v>
      </c>
    </row>
    <row r="20186" spans="1:6" x14ac:dyDescent="0.2">
      <c r="A20186" s="202" t="s">
        <v>32027</v>
      </c>
      <c r="B20186" s="203">
        <v>21119</v>
      </c>
      <c r="D20186" s="53" t="s">
        <v>30254</v>
      </c>
      <c r="E20186" s="55" t="s">
        <v>30255</v>
      </c>
      <c r="F20186" s="53" t="s">
        <v>2501</v>
      </c>
    </row>
    <row r="20187" spans="1:6" x14ac:dyDescent="0.2">
      <c r="A20187" s="202" t="s">
        <v>32029</v>
      </c>
      <c r="B20187" s="203">
        <v>21119</v>
      </c>
      <c r="D20187" s="53" t="s">
        <v>30256</v>
      </c>
      <c r="E20187" s="55" t="s">
        <v>30255</v>
      </c>
      <c r="F20187" s="53" t="s">
        <v>2501</v>
      </c>
    </row>
    <row r="20188" spans="1:6" x14ac:dyDescent="0.2">
      <c r="A20188" s="202" t="s">
        <v>32030</v>
      </c>
      <c r="B20188" s="203">
        <v>25689.87</v>
      </c>
      <c r="D20188" s="53" t="s">
        <v>30257</v>
      </c>
      <c r="E20188" s="55" t="s">
        <v>30253</v>
      </c>
      <c r="F20188" s="53" t="s">
        <v>2501</v>
      </c>
    </row>
    <row r="20189" spans="1:6" x14ac:dyDescent="0.2">
      <c r="A20189" s="202" t="s">
        <v>32032</v>
      </c>
      <c r="B20189" s="203">
        <v>25689.87</v>
      </c>
      <c r="D20189" s="53" t="s">
        <v>30258</v>
      </c>
      <c r="E20189" s="55" t="s">
        <v>30255</v>
      </c>
      <c r="F20189" s="53" t="s">
        <v>2501</v>
      </c>
    </row>
    <row r="20190" spans="1:6" x14ac:dyDescent="0.2">
      <c r="A20190" s="202" t="s">
        <v>32033</v>
      </c>
      <c r="B20190" s="203">
        <v>24794</v>
      </c>
      <c r="D20190" s="53" t="s">
        <v>30259</v>
      </c>
      <c r="E20190" s="55" t="s">
        <v>30255</v>
      </c>
      <c r="F20190" s="53" t="s">
        <v>2501</v>
      </c>
    </row>
    <row r="20191" spans="1:6" x14ac:dyDescent="0.2">
      <c r="A20191" s="202" t="s">
        <v>32035</v>
      </c>
      <c r="B20191" s="203">
        <v>24794</v>
      </c>
      <c r="D20191" s="53" t="s">
        <v>30260</v>
      </c>
      <c r="E20191" s="55" t="s">
        <v>30261</v>
      </c>
      <c r="F20191" s="53" t="s">
        <v>2501</v>
      </c>
    </row>
    <row r="20192" spans="1:6" x14ac:dyDescent="0.2">
      <c r="A20192" s="202" t="s">
        <v>32036</v>
      </c>
      <c r="B20192" s="203">
        <v>31737.35</v>
      </c>
      <c r="D20192" s="53" t="s">
        <v>30262</v>
      </c>
      <c r="E20192" s="55" t="s">
        <v>30261</v>
      </c>
      <c r="F20192" s="53" t="s">
        <v>2501</v>
      </c>
    </row>
    <row r="20193" spans="1:6" x14ac:dyDescent="0.2">
      <c r="A20193" s="202" t="s">
        <v>32038</v>
      </c>
      <c r="B20193" s="203">
        <v>31737.35</v>
      </c>
      <c r="D20193" s="53" t="s">
        <v>30263</v>
      </c>
      <c r="E20193" s="55" t="s">
        <v>30261</v>
      </c>
      <c r="F20193" s="53" t="s">
        <v>2501</v>
      </c>
    </row>
    <row r="20194" spans="1:6" x14ac:dyDescent="0.2">
      <c r="A20194" s="202" t="s">
        <v>32039</v>
      </c>
      <c r="B20194" s="203">
        <v>30797.200000000001</v>
      </c>
      <c r="D20194" s="53" t="s">
        <v>30264</v>
      </c>
      <c r="E20194" s="55" t="s">
        <v>30261</v>
      </c>
      <c r="F20194" s="53" t="s">
        <v>2501</v>
      </c>
    </row>
    <row r="20195" spans="1:6" x14ac:dyDescent="0.2">
      <c r="A20195" s="202" t="s">
        <v>32041</v>
      </c>
      <c r="B20195" s="203">
        <v>30797.200000000001</v>
      </c>
      <c r="D20195" s="53" t="s">
        <v>30265</v>
      </c>
      <c r="E20195" s="55" t="s">
        <v>30261</v>
      </c>
      <c r="F20195" s="53" t="s">
        <v>2501</v>
      </c>
    </row>
    <row r="20196" spans="1:6" x14ac:dyDescent="0.2">
      <c r="A20196" s="202" t="s">
        <v>32042</v>
      </c>
      <c r="B20196" s="203">
        <v>46201.15</v>
      </c>
      <c r="D20196" s="53" t="s">
        <v>30266</v>
      </c>
      <c r="E20196" s="55" t="s">
        <v>30261</v>
      </c>
      <c r="F20196" s="53" t="s">
        <v>2501</v>
      </c>
    </row>
    <row r="20197" spans="1:6" x14ac:dyDescent="0.2">
      <c r="A20197" s="202" t="s">
        <v>32044</v>
      </c>
      <c r="B20197" s="203">
        <v>46201.15</v>
      </c>
      <c r="D20197" s="53" t="s">
        <v>30267</v>
      </c>
      <c r="E20197" s="55" t="s">
        <v>30268</v>
      </c>
      <c r="F20197" s="53" t="s">
        <v>2501</v>
      </c>
    </row>
    <row r="20198" spans="1:6" x14ac:dyDescent="0.2">
      <c r="A20198" s="202" t="s">
        <v>32045</v>
      </c>
      <c r="B20198" s="203">
        <v>45945.9</v>
      </c>
      <c r="D20198" s="53" t="s">
        <v>30269</v>
      </c>
      <c r="E20198" s="55" t="s">
        <v>30268</v>
      </c>
      <c r="F20198" s="53" t="s">
        <v>2501</v>
      </c>
    </row>
    <row r="20199" spans="1:6" x14ac:dyDescent="0.2">
      <c r="A20199" s="202" t="s">
        <v>32047</v>
      </c>
      <c r="B20199" s="203">
        <v>45945.9</v>
      </c>
      <c r="D20199" s="53" t="s">
        <v>30270</v>
      </c>
      <c r="E20199" s="55" t="s">
        <v>30268</v>
      </c>
      <c r="F20199" s="53" t="s">
        <v>2501</v>
      </c>
    </row>
    <row r="20200" spans="1:6" x14ac:dyDescent="0.2">
      <c r="A20200" s="202" t="s">
        <v>32048</v>
      </c>
      <c r="B20200" s="203">
        <v>1893.42</v>
      </c>
      <c r="D20200" s="53" t="s">
        <v>30271</v>
      </c>
      <c r="E20200" s="55" t="s">
        <v>30268</v>
      </c>
      <c r="F20200" s="53" t="s">
        <v>2501</v>
      </c>
    </row>
    <row r="20201" spans="1:6" x14ac:dyDescent="0.2">
      <c r="A20201" s="202" t="s">
        <v>32050</v>
      </c>
      <c r="B20201" s="203">
        <v>1893.42</v>
      </c>
      <c r="D20201" s="53" t="s">
        <v>30272</v>
      </c>
      <c r="E20201" s="55" t="s">
        <v>30268</v>
      </c>
      <c r="F20201" s="53" t="s">
        <v>2501</v>
      </c>
    </row>
    <row r="20202" spans="1:6" x14ac:dyDescent="0.2">
      <c r="A20202" s="202" t="s">
        <v>32051</v>
      </c>
      <c r="B20202" s="203">
        <v>1877.4</v>
      </c>
      <c r="D20202" s="53" t="s">
        <v>30273</v>
      </c>
      <c r="E20202" s="55" t="s">
        <v>30268</v>
      </c>
      <c r="F20202" s="53" t="s">
        <v>2501</v>
      </c>
    </row>
    <row r="20203" spans="1:6" x14ac:dyDescent="0.2">
      <c r="A20203" s="202" t="s">
        <v>32053</v>
      </c>
      <c r="B20203" s="203">
        <v>1877.4</v>
      </c>
      <c r="D20203" s="53" t="s">
        <v>30274</v>
      </c>
      <c r="E20203" s="55" t="s">
        <v>30275</v>
      </c>
      <c r="F20203" s="53" t="s">
        <v>2501</v>
      </c>
    </row>
    <row r="20204" spans="1:6" x14ac:dyDescent="0.2">
      <c r="A20204" s="202" t="s">
        <v>32054</v>
      </c>
      <c r="B20204" s="203">
        <v>2434.4</v>
      </c>
      <c r="D20204" s="53" t="s">
        <v>30276</v>
      </c>
      <c r="E20204" s="55" t="s">
        <v>30275</v>
      </c>
      <c r="F20204" s="53" t="s">
        <v>2501</v>
      </c>
    </row>
    <row r="20205" spans="1:6" x14ac:dyDescent="0.2">
      <c r="A20205" s="202" t="s">
        <v>32056</v>
      </c>
      <c r="B20205" s="203">
        <v>2434.4</v>
      </c>
      <c r="D20205" s="53" t="s">
        <v>30277</v>
      </c>
      <c r="E20205" s="55" t="s">
        <v>30275</v>
      </c>
      <c r="F20205" s="53" t="s">
        <v>2501</v>
      </c>
    </row>
    <row r="20206" spans="1:6" x14ac:dyDescent="0.2">
      <c r="A20206" s="202" t="s">
        <v>32057</v>
      </c>
      <c r="B20206" s="203">
        <v>2413.8000000000002</v>
      </c>
      <c r="D20206" s="53" t="s">
        <v>30278</v>
      </c>
      <c r="E20206" s="55" t="s">
        <v>30275</v>
      </c>
      <c r="F20206" s="53" t="s">
        <v>2501</v>
      </c>
    </row>
    <row r="20207" spans="1:6" x14ac:dyDescent="0.2">
      <c r="A20207" s="202" t="s">
        <v>32059</v>
      </c>
      <c r="B20207" s="203">
        <v>2413.8000000000002</v>
      </c>
      <c r="D20207" s="53" t="s">
        <v>30279</v>
      </c>
      <c r="E20207" s="55" t="s">
        <v>30275</v>
      </c>
      <c r="F20207" s="53" t="s">
        <v>2501</v>
      </c>
    </row>
    <row r="20208" spans="1:6" x14ac:dyDescent="0.2">
      <c r="A20208" s="202" t="s">
        <v>32060</v>
      </c>
      <c r="B20208" s="203">
        <v>3020.46</v>
      </c>
      <c r="D20208" s="53" t="s">
        <v>30280</v>
      </c>
      <c r="E20208" s="55" t="s">
        <v>30275</v>
      </c>
      <c r="F20208" s="53" t="s">
        <v>2501</v>
      </c>
    </row>
    <row r="20209" spans="1:6" x14ac:dyDescent="0.2">
      <c r="A20209" s="202" t="s">
        <v>32062</v>
      </c>
      <c r="B20209" s="203">
        <v>3020.46</v>
      </c>
      <c r="D20209" s="53" t="s">
        <v>30281</v>
      </c>
      <c r="E20209" s="55" t="s">
        <v>30282</v>
      </c>
      <c r="F20209" s="53" t="s">
        <v>2501</v>
      </c>
    </row>
    <row r="20210" spans="1:6" x14ac:dyDescent="0.2">
      <c r="A20210" s="202" t="s">
        <v>32063</v>
      </c>
      <c r="B20210" s="203">
        <v>2994.9</v>
      </c>
      <c r="D20210" s="53" t="s">
        <v>30283</v>
      </c>
      <c r="E20210" s="55" t="s">
        <v>30282</v>
      </c>
      <c r="F20210" s="53" t="s">
        <v>2501</v>
      </c>
    </row>
    <row r="20211" spans="1:6" x14ac:dyDescent="0.2">
      <c r="A20211" s="202" t="s">
        <v>32065</v>
      </c>
      <c r="B20211" s="203">
        <v>2994.9</v>
      </c>
      <c r="D20211" s="53" t="s">
        <v>30284</v>
      </c>
      <c r="E20211" s="55" t="s">
        <v>30282</v>
      </c>
      <c r="F20211" s="53" t="s">
        <v>2501</v>
      </c>
    </row>
    <row r="20212" spans="1:6" x14ac:dyDescent="0.2">
      <c r="A20212" s="202" t="s">
        <v>32066</v>
      </c>
      <c r="B20212" s="203">
        <v>3516.36</v>
      </c>
      <c r="D20212" s="53" t="s">
        <v>30285</v>
      </c>
      <c r="E20212" s="55" t="s">
        <v>30282</v>
      </c>
      <c r="F20212" s="53" t="s">
        <v>2501</v>
      </c>
    </row>
    <row r="20213" spans="1:6" x14ac:dyDescent="0.2">
      <c r="A20213" s="202" t="s">
        <v>32068</v>
      </c>
      <c r="B20213" s="203">
        <v>3516.36</v>
      </c>
      <c r="D20213" s="53" t="s">
        <v>30286</v>
      </c>
      <c r="E20213" s="55" t="s">
        <v>30282</v>
      </c>
      <c r="F20213" s="53" t="s">
        <v>2501</v>
      </c>
    </row>
    <row r="20214" spans="1:6" x14ac:dyDescent="0.2">
      <c r="A20214" s="202" t="s">
        <v>32069</v>
      </c>
      <c r="B20214" s="203">
        <v>3486.6</v>
      </c>
      <c r="D20214" s="53" t="s">
        <v>30287</v>
      </c>
      <c r="E20214" s="55" t="s">
        <v>30282</v>
      </c>
      <c r="F20214" s="53" t="s">
        <v>2501</v>
      </c>
    </row>
    <row r="20215" spans="1:6" x14ac:dyDescent="0.2">
      <c r="A20215" s="202" t="s">
        <v>32071</v>
      </c>
      <c r="B20215" s="203">
        <v>3486.6</v>
      </c>
      <c r="D20215" s="53" t="s">
        <v>30288</v>
      </c>
      <c r="E20215" s="55" t="s">
        <v>30289</v>
      </c>
      <c r="F20215" s="53" t="s">
        <v>2501</v>
      </c>
    </row>
    <row r="20216" spans="1:6" x14ac:dyDescent="0.2">
      <c r="A20216" s="202" t="s">
        <v>32072</v>
      </c>
      <c r="B20216" s="203">
        <v>4327.83</v>
      </c>
      <c r="D20216" s="53" t="s">
        <v>30290</v>
      </c>
      <c r="E20216" s="55" t="s">
        <v>30289</v>
      </c>
      <c r="F20216" s="53" t="s">
        <v>2501</v>
      </c>
    </row>
    <row r="20217" spans="1:6" x14ac:dyDescent="0.2">
      <c r="A20217" s="202" t="s">
        <v>32074</v>
      </c>
      <c r="B20217" s="203">
        <v>4327.83</v>
      </c>
      <c r="D20217" s="53" t="s">
        <v>30291</v>
      </c>
      <c r="E20217" s="55" t="s">
        <v>30292</v>
      </c>
      <c r="F20217" s="53" t="s">
        <v>2501</v>
      </c>
    </row>
    <row r="20218" spans="1:6" x14ac:dyDescent="0.2">
      <c r="A20218" s="202" t="s">
        <v>32075</v>
      </c>
      <c r="B20218" s="203">
        <v>4291.2</v>
      </c>
      <c r="D20218" s="53" t="s">
        <v>30293</v>
      </c>
      <c r="E20218" s="55" t="s">
        <v>30289</v>
      </c>
      <c r="F20218" s="53" t="s">
        <v>2501</v>
      </c>
    </row>
    <row r="20219" spans="1:6" x14ac:dyDescent="0.2">
      <c r="A20219" s="202" t="s">
        <v>32077</v>
      </c>
      <c r="B20219" s="203">
        <v>4291.2</v>
      </c>
      <c r="D20219" s="53" t="s">
        <v>30294</v>
      </c>
      <c r="E20219" s="55" t="s">
        <v>30289</v>
      </c>
      <c r="F20219" s="53" t="s">
        <v>2501</v>
      </c>
    </row>
    <row r="20220" spans="1:6" x14ac:dyDescent="0.2">
      <c r="A20220" s="202" t="s">
        <v>32078</v>
      </c>
      <c r="B20220" s="203">
        <v>5274.54</v>
      </c>
      <c r="D20220" s="53" t="s">
        <v>30295</v>
      </c>
      <c r="E20220" s="55" t="s">
        <v>30292</v>
      </c>
      <c r="F20220" s="53" t="s">
        <v>2501</v>
      </c>
    </row>
    <row r="20221" spans="1:6" x14ac:dyDescent="0.2">
      <c r="A20221" s="202" t="s">
        <v>32080</v>
      </c>
      <c r="B20221" s="203">
        <v>5274.54</v>
      </c>
      <c r="D20221" s="53" t="s">
        <v>30296</v>
      </c>
      <c r="E20221" s="55" t="s">
        <v>30297</v>
      </c>
      <c r="F20221" s="53" t="s">
        <v>2501</v>
      </c>
    </row>
    <row r="20222" spans="1:6" x14ac:dyDescent="0.2">
      <c r="A20222" s="202" t="s">
        <v>32081</v>
      </c>
      <c r="B20222" s="203">
        <v>5229.8999999999996</v>
      </c>
      <c r="D20222" s="53" t="s">
        <v>30298</v>
      </c>
      <c r="E20222" s="55" t="s">
        <v>30297</v>
      </c>
      <c r="F20222" s="53" t="s">
        <v>2501</v>
      </c>
    </row>
    <row r="20223" spans="1:6" x14ac:dyDescent="0.2">
      <c r="A20223" s="202" t="s">
        <v>32083</v>
      </c>
      <c r="B20223" s="203">
        <v>5229.8999999999996</v>
      </c>
      <c r="D20223" s="53" t="s">
        <v>30299</v>
      </c>
      <c r="E20223" s="55" t="s">
        <v>30297</v>
      </c>
      <c r="F20223" s="53" t="s">
        <v>2501</v>
      </c>
    </row>
    <row r="20224" spans="1:6" x14ac:dyDescent="0.2">
      <c r="A20224" s="202" t="s">
        <v>32084</v>
      </c>
      <c r="B20224" s="203">
        <v>5815.52</v>
      </c>
      <c r="D20224" s="53" t="s">
        <v>30300</v>
      </c>
      <c r="E20224" s="55" t="s">
        <v>30297</v>
      </c>
      <c r="F20224" s="53" t="s">
        <v>2501</v>
      </c>
    </row>
    <row r="20225" spans="1:6" x14ac:dyDescent="0.2">
      <c r="A20225" s="202" t="s">
        <v>32086</v>
      </c>
      <c r="B20225" s="203">
        <v>5815.52</v>
      </c>
      <c r="D20225" s="53" t="s">
        <v>30301</v>
      </c>
      <c r="E20225" s="55" t="s">
        <v>30297</v>
      </c>
      <c r="F20225" s="53" t="s">
        <v>2501</v>
      </c>
    </row>
    <row r="20226" spans="1:6" x14ac:dyDescent="0.2">
      <c r="A20226" s="202" t="s">
        <v>32087</v>
      </c>
      <c r="B20226" s="203">
        <v>5766.3</v>
      </c>
      <c r="D20226" s="53" t="s">
        <v>30302</v>
      </c>
      <c r="E20226" s="55" t="s">
        <v>30297</v>
      </c>
      <c r="F20226" s="53" t="s">
        <v>2501</v>
      </c>
    </row>
    <row r="20227" spans="1:6" x14ac:dyDescent="0.2">
      <c r="A20227" s="202" t="s">
        <v>32089</v>
      </c>
      <c r="B20227" s="203">
        <v>5766.3</v>
      </c>
      <c r="D20227" s="53" t="s">
        <v>30303</v>
      </c>
      <c r="E20227" s="55" t="s">
        <v>30304</v>
      </c>
      <c r="F20227" s="53" t="s">
        <v>2501</v>
      </c>
    </row>
    <row r="20228" spans="1:6" x14ac:dyDescent="0.2">
      <c r="A20228" s="202" t="s">
        <v>32090</v>
      </c>
      <c r="B20228" s="203">
        <v>7758.87</v>
      </c>
      <c r="D20228" s="53" t="s">
        <v>30305</v>
      </c>
      <c r="E20228" s="55" t="s">
        <v>30304</v>
      </c>
      <c r="F20228" s="53" t="s">
        <v>2501</v>
      </c>
    </row>
    <row r="20229" spans="1:6" x14ac:dyDescent="0.2">
      <c r="A20229" s="202" t="s">
        <v>32092</v>
      </c>
      <c r="B20229" s="203">
        <v>7758.87</v>
      </c>
      <c r="D20229" s="53" t="s">
        <v>30306</v>
      </c>
      <c r="E20229" s="55" t="s">
        <v>30304</v>
      </c>
      <c r="F20229" s="53" t="s">
        <v>2501</v>
      </c>
    </row>
    <row r="20230" spans="1:6" x14ac:dyDescent="0.2">
      <c r="A20230" s="202" t="s">
        <v>32093</v>
      </c>
      <c r="B20230" s="203">
        <v>7869</v>
      </c>
      <c r="D20230" s="53" t="s">
        <v>30307</v>
      </c>
      <c r="E20230" s="55" t="s">
        <v>30304</v>
      </c>
      <c r="F20230" s="53" t="s">
        <v>2501</v>
      </c>
    </row>
    <row r="20231" spans="1:6" x14ac:dyDescent="0.2">
      <c r="A20231" s="202" t="s">
        <v>32095</v>
      </c>
      <c r="B20231" s="203">
        <v>7869</v>
      </c>
      <c r="D20231" s="53" t="s">
        <v>30308</v>
      </c>
      <c r="E20231" s="55" t="s">
        <v>30304</v>
      </c>
      <c r="F20231" s="53" t="s">
        <v>2501</v>
      </c>
    </row>
    <row r="20232" spans="1:6" x14ac:dyDescent="0.2">
      <c r="A20232" s="202" t="s">
        <v>32096</v>
      </c>
      <c r="B20232" s="203">
        <v>8437.24</v>
      </c>
      <c r="D20232" s="53" t="s">
        <v>30309</v>
      </c>
      <c r="E20232" s="55" t="s">
        <v>30304</v>
      </c>
      <c r="F20232" s="53" t="s">
        <v>2501</v>
      </c>
    </row>
    <row r="20233" spans="1:6" x14ac:dyDescent="0.2">
      <c r="A20233" s="202" t="s">
        <v>32098</v>
      </c>
      <c r="B20233" s="203">
        <v>8437.24</v>
      </c>
      <c r="D20233" s="53" t="s">
        <v>30310</v>
      </c>
      <c r="E20233" s="55" t="s">
        <v>30311</v>
      </c>
      <c r="F20233" s="53" t="s">
        <v>2501</v>
      </c>
    </row>
    <row r="20234" spans="1:6" x14ac:dyDescent="0.2">
      <c r="A20234" s="202" t="s">
        <v>32099</v>
      </c>
      <c r="B20234" s="203">
        <v>8557</v>
      </c>
      <c r="D20234" s="53" t="s">
        <v>30312</v>
      </c>
      <c r="E20234" s="55" t="s">
        <v>30311</v>
      </c>
      <c r="F20234" s="53" t="s">
        <v>2501</v>
      </c>
    </row>
    <row r="20235" spans="1:6" x14ac:dyDescent="0.2">
      <c r="A20235" s="202" t="s">
        <v>32101</v>
      </c>
      <c r="B20235" s="203">
        <v>8557</v>
      </c>
      <c r="D20235" s="53" t="s">
        <v>30313</v>
      </c>
      <c r="E20235" s="55" t="s">
        <v>30311</v>
      </c>
      <c r="F20235" s="53" t="s">
        <v>2501</v>
      </c>
    </row>
    <row r="20236" spans="1:6" x14ac:dyDescent="0.2">
      <c r="A20236" s="202" t="s">
        <v>32102</v>
      </c>
      <c r="B20236" s="203">
        <v>11017.5</v>
      </c>
      <c r="D20236" s="53" t="s">
        <v>30314</v>
      </c>
      <c r="E20236" s="55" t="s">
        <v>30311</v>
      </c>
      <c r="F20236" s="53" t="s">
        <v>2501</v>
      </c>
    </row>
    <row r="20237" spans="1:6" x14ac:dyDescent="0.2">
      <c r="A20237" s="202" t="s">
        <v>32104</v>
      </c>
      <c r="B20237" s="203">
        <v>11017.5</v>
      </c>
      <c r="D20237" s="53" t="s">
        <v>30315</v>
      </c>
      <c r="E20237" s="55" t="s">
        <v>30316</v>
      </c>
      <c r="F20237" s="53" t="s">
        <v>2501</v>
      </c>
    </row>
    <row r="20238" spans="1:6" x14ac:dyDescent="0.2">
      <c r="A20238" s="202" t="s">
        <v>32105</v>
      </c>
      <c r="B20238" s="203">
        <v>11175.6</v>
      </c>
      <c r="D20238" s="53" t="s">
        <v>30317</v>
      </c>
      <c r="E20238" s="55" t="s">
        <v>30316</v>
      </c>
      <c r="F20238" s="53" t="s">
        <v>2501</v>
      </c>
    </row>
    <row r="20239" spans="1:6" x14ac:dyDescent="0.2">
      <c r="A20239" s="202" t="s">
        <v>32107</v>
      </c>
      <c r="B20239" s="203">
        <v>11175.6</v>
      </c>
      <c r="D20239" s="53" t="s">
        <v>30318</v>
      </c>
      <c r="E20239" s="55" t="s">
        <v>30316</v>
      </c>
      <c r="F20239" s="53" t="s">
        <v>2501</v>
      </c>
    </row>
    <row r="20240" spans="1:6" x14ac:dyDescent="0.2">
      <c r="A20240" s="202" t="s">
        <v>32108</v>
      </c>
      <c r="B20240" s="203">
        <v>12004.14</v>
      </c>
      <c r="D20240" s="53" t="s">
        <v>30319</v>
      </c>
      <c r="E20240" s="55" t="s">
        <v>30316</v>
      </c>
      <c r="F20240" s="53" t="s">
        <v>2501</v>
      </c>
    </row>
    <row r="20241" spans="1:6" x14ac:dyDescent="0.2">
      <c r="A20241" s="202" t="s">
        <v>32110</v>
      </c>
      <c r="B20241" s="203">
        <v>12004.14</v>
      </c>
      <c r="D20241" s="53" t="s">
        <v>30320</v>
      </c>
      <c r="E20241" s="55" t="s">
        <v>30316</v>
      </c>
      <c r="F20241" s="53" t="s">
        <v>2501</v>
      </c>
    </row>
    <row r="20242" spans="1:6" x14ac:dyDescent="0.2">
      <c r="A20242" s="202" t="s">
        <v>32111</v>
      </c>
      <c r="B20242" s="203">
        <v>12176.4</v>
      </c>
      <c r="D20242" s="53" t="s">
        <v>30321</v>
      </c>
      <c r="E20242" s="55" t="s">
        <v>30316</v>
      </c>
      <c r="F20242" s="53" t="s">
        <v>2501</v>
      </c>
    </row>
    <row r="20243" spans="1:6" x14ac:dyDescent="0.2">
      <c r="A20243" s="202" t="s">
        <v>32113</v>
      </c>
      <c r="B20243" s="203">
        <v>12176.4</v>
      </c>
      <c r="D20243" s="53" t="s">
        <v>30322</v>
      </c>
      <c r="E20243" s="55" t="s">
        <v>30323</v>
      </c>
      <c r="F20243" s="53" t="s">
        <v>2501</v>
      </c>
    </row>
    <row r="20244" spans="1:6" x14ac:dyDescent="0.2">
      <c r="A20244" s="202" t="s">
        <v>32114</v>
      </c>
      <c r="B20244" s="203">
        <v>15913.49</v>
      </c>
      <c r="D20244" s="53" t="s">
        <v>30324</v>
      </c>
      <c r="E20244" s="55" t="s">
        <v>30323</v>
      </c>
      <c r="F20244" s="53" t="s">
        <v>2501</v>
      </c>
    </row>
    <row r="20245" spans="1:6" x14ac:dyDescent="0.2">
      <c r="A20245" s="202" t="s">
        <v>32116</v>
      </c>
      <c r="B20245" s="203">
        <v>15913.49</v>
      </c>
      <c r="D20245" s="53" t="s">
        <v>30325</v>
      </c>
      <c r="E20245" s="55" t="s">
        <v>30323</v>
      </c>
      <c r="F20245" s="53" t="s">
        <v>2501</v>
      </c>
    </row>
    <row r="20246" spans="1:6" x14ac:dyDescent="0.2">
      <c r="A20246" s="202" t="s">
        <v>32117</v>
      </c>
      <c r="B20246" s="203">
        <v>15181</v>
      </c>
      <c r="D20246" s="53" t="s">
        <v>30326</v>
      </c>
      <c r="E20246" s="55" t="s">
        <v>30323</v>
      </c>
      <c r="F20246" s="53" t="s">
        <v>2501</v>
      </c>
    </row>
    <row r="20247" spans="1:6" x14ac:dyDescent="0.2">
      <c r="A20247" s="202" t="s">
        <v>32119</v>
      </c>
      <c r="B20247" s="203">
        <v>15181</v>
      </c>
      <c r="D20247" s="53" t="s">
        <v>30327</v>
      </c>
      <c r="E20247" s="55" t="s">
        <v>30323</v>
      </c>
      <c r="F20247" s="53" t="s">
        <v>2501</v>
      </c>
    </row>
    <row r="20248" spans="1:6" x14ac:dyDescent="0.2">
      <c r="A20248" s="202" t="s">
        <v>32120</v>
      </c>
      <c r="B20248" s="203">
        <v>17884.21</v>
      </c>
      <c r="D20248" s="53" t="s">
        <v>30328</v>
      </c>
      <c r="E20248" s="55" t="s">
        <v>30323</v>
      </c>
      <c r="F20248" s="53" t="s">
        <v>2501</v>
      </c>
    </row>
    <row r="20249" spans="1:6" x14ac:dyDescent="0.2">
      <c r="A20249" s="202" t="s">
        <v>32122</v>
      </c>
      <c r="B20249" s="203">
        <v>17884.21</v>
      </c>
      <c r="D20249" s="53" t="s">
        <v>30329</v>
      </c>
      <c r="E20249" s="55" t="s">
        <v>30330</v>
      </c>
      <c r="F20249" s="53" t="s">
        <v>2501</v>
      </c>
    </row>
    <row r="20250" spans="1:6" x14ac:dyDescent="0.2">
      <c r="A20250" s="202" t="s">
        <v>32123</v>
      </c>
      <c r="B20250" s="203">
        <v>17061</v>
      </c>
      <c r="D20250" s="53" t="s">
        <v>30331</v>
      </c>
      <c r="E20250" s="55" t="s">
        <v>30330</v>
      </c>
      <c r="F20250" s="53" t="s">
        <v>2501</v>
      </c>
    </row>
    <row r="20251" spans="1:6" x14ac:dyDescent="0.2">
      <c r="A20251" s="202" t="s">
        <v>32125</v>
      </c>
      <c r="B20251" s="203">
        <v>17061</v>
      </c>
      <c r="D20251" s="53" t="s">
        <v>30332</v>
      </c>
      <c r="E20251" s="55" t="s">
        <v>30330</v>
      </c>
      <c r="F20251" s="53" t="s">
        <v>2501</v>
      </c>
    </row>
    <row r="20252" spans="1:6" x14ac:dyDescent="0.2">
      <c r="A20252" s="202" t="s">
        <v>32126</v>
      </c>
      <c r="B20252" s="203">
        <v>19904.189999999999</v>
      </c>
      <c r="D20252" s="53" t="s">
        <v>30333</v>
      </c>
      <c r="E20252" s="55" t="s">
        <v>30330</v>
      </c>
      <c r="F20252" s="53" t="s">
        <v>2501</v>
      </c>
    </row>
    <row r="20253" spans="1:6" x14ac:dyDescent="0.2">
      <c r="A20253" s="202" t="s">
        <v>32128</v>
      </c>
      <c r="B20253" s="203">
        <v>19904.189999999999</v>
      </c>
      <c r="D20253" s="53" t="s">
        <v>30334</v>
      </c>
      <c r="E20253" s="55" t="s">
        <v>30330</v>
      </c>
      <c r="F20253" s="53" t="s">
        <v>2501</v>
      </c>
    </row>
    <row r="20254" spans="1:6" x14ac:dyDescent="0.2">
      <c r="A20254" s="202" t="s">
        <v>32129</v>
      </c>
      <c r="B20254" s="203">
        <v>18988</v>
      </c>
      <c r="D20254" s="53" t="s">
        <v>30335</v>
      </c>
      <c r="E20254" s="55" t="s">
        <v>30330</v>
      </c>
      <c r="F20254" s="53" t="s">
        <v>2501</v>
      </c>
    </row>
    <row r="20255" spans="1:6" x14ac:dyDescent="0.2">
      <c r="A20255" s="202" t="s">
        <v>32131</v>
      </c>
      <c r="B20255" s="203">
        <v>18988</v>
      </c>
      <c r="D20255" s="53" t="s">
        <v>30336</v>
      </c>
      <c r="E20255" s="55" t="s">
        <v>30337</v>
      </c>
      <c r="F20255" s="53" t="s">
        <v>2501</v>
      </c>
    </row>
    <row r="20256" spans="1:6" x14ac:dyDescent="0.2">
      <c r="A20256" s="202" t="s">
        <v>32132</v>
      </c>
      <c r="B20256" s="203">
        <v>21874.9</v>
      </c>
      <c r="D20256" s="53" t="s">
        <v>30338</v>
      </c>
      <c r="E20256" s="55" t="s">
        <v>30337</v>
      </c>
      <c r="F20256" s="53" t="s">
        <v>2501</v>
      </c>
    </row>
    <row r="20257" spans="1:6" x14ac:dyDescent="0.2">
      <c r="A20257" s="202" t="s">
        <v>32134</v>
      </c>
      <c r="B20257" s="203">
        <v>21874.9</v>
      </c>
      <c r="D20257" s="53" t="s">
        <v>30339</v>
      </c>
      <c r="E20257" s="55" t="s">
        <v>30337</v>
      </c>
      <c r="F20257" s="53" t="s">
        <v>2501</v>
      </c>
    </row>
    <row r="20258" spans="1:6" x14ac:dyDescent="0.2">
      <c r="A20258" s="202" t="s">
        <v>32135</v>
      </c>
      <c r="B20258" s="203">
        <v>20868</v>
      </c>
      <c r="D20258" s="53" t="s">
        <v>30340</v>
      </c>
      <c r="E20258" s="55" t="s">
        <v>30337</v>
      </c>
      <c r="F20258" s="53" t="s">
        <v>2501</v>
      </c>
    </row>
    <row r="20259" spans="1:6" x14ac:dyDescent="0.2">
      <c r="A20259" s="202" t="s">
        <v>32137</v>
      </c>
      <c r="B20259" s="203">
        <v>20868</v>
      </c>
      <c r="D20259" s="53" t="s">
        <v>30341</v>
      </c>
      <c r="E20259" s="55" t="s">
        <v>30337</v>
      </c>
      <c r="F20259" s="53" t="s">
        <v>2501</v>
      </c>
    </row>
    <row r="20260" spans="1:6" x14ac:dyDescent="0.2">
      <c r="A20260" s="202" t="s">
        <v>32138</v>
      </c>
      <c r="B20260" s="203">
        <v>23894.880000000001</v>
      </c>
      <c r="D20260" s="53" t="s">
        <v>30342</v>
      </c>
      <c r="E20260" s="55" t="s">
        <v>30337</v>
      </c>
      <c r="F20260" s="53" t="s">
        <v>2501</v>
      </c>
    </row>
    <row r="20261" spans="1:6" x14ac:dyDescent="0.2">
      <c r="A20261" s="202" t="s">
        <v>32140</v>
      </c>
      <c r="B20261" s="203">
        <v>23894.880000000001</v>
      </c>
      <c r="D20261" s="53" t="s">
        <v>30343</v>
      </c>
      <c r="E20261" s="55" t="s">
        <v>30344</v>
      </c>
      <c r="F20261" s="53" t="s">
        <v>2501</v>
      </c>
    </row>
    <row r="20262" spans="1:6" x14ac:dyDescent="0.2">
      <c r="A20262" s="202" t="s">
        <v>32141</v>
      </c>
      <c r="B20262" s="203">
        <v>22795</v>
      </c>
      <c r="D20262" s="53" t="s">
        <v>30345</v>
      </c>
      <c r="E20262" s="55" t="s">
        <v>30344</v>
      </c>
      <c r="F20262" s="53" t="s">
        <v>2501</v>
      </c>
    </row>
    <row r="20263" spans="1:6" x14ac:dyDescent="0.2">
      <c r="A20263" s="202" t="s">
        <v>32143</v>
      </c>
      <c r="B20263" s="203">
        <v>22795</v>
      </c>
      <c r="D20263" s="53" t="s">
        <v>30346</v>
      </c>
      <c r="E20263" s="55" t="s">
        <v>30344</v>
      </c>
      <c r="F20263" s="53" t="s">
        <v>2501</v>
      </c>
    </row>
    <row r="20264" spans="1:6" x14ac:dyDescent="0.2">
      <c r="A20264" s="202" t="s">
        <v>32144</v>
      </c>
      <c r="B20264" s="203">
        <v>2982.14</v>
      </c>
      <c r="D20264" s="53" t="s">
        <v>30347</v>
      </c>
      <c r="E20264" s="55" t="s">
        <v>30344</v>
      </c>
      <c r="F20264" s="53" t="s">
        <v>2501</v>
      </c>
    </row>
    <row r="20265" spans="1:6" x14ac:dyDescent="0.2">
      <c r="A20265" s="202" t="s">
        <v>32146</v>
      </c>
      <c r="B20265" s="203">
        <v>2982.14</v>
      </c>
      <c r="D20265" s="53" t="s">
        <v>30348</v>
      </c>
      <c r="E20265" s="55" t="s">
        <v>30344</v>
      </c>
      <c r="F20265" s="53" t="s">
        <v>2501</v>
      </c>
    </row>
    <row r="20266" spans="1:6" x14ac:dyDescent="0.2">
      <c r="A20266" s="202" t="s">
        <v>32147</v>
      </c>
      <c r="B20266" s="203">
        <v>2954.7</v>
      </c>
      <c r="D20266" s="53" t="s">
        <v>30349</v>
      </c>
      <c r="E20266" s="55" t="s">
        <v>30344</v>
      </c>
      <c r="F20266" s="53" t="s">
        <v>2501</v>
      </c>
    </row>
    <row r="20267" spans="1:6" x14ac:dyDescent="0.2">
      <c r="A20267" s="202" t="s">
        <v>32149</v>
      </c>
      <c r="B20267" s="203">
        <v>2954.7</v>
      </c>
      <c r="D20267" s="53" t="s">
        <v>30350</v>
      </c>
      <c r="E20267" s="55" t="s">
        <v>30351</v>
      </c>
      <c r="F20267" s="53" t="s">
        <v>2501</v>
      </c>
    </row>
    <row r="20268" spans="1:6" x14ac:dyDescent="0.2">
      <c r="A20268" s="202" t="s">
        <v>32150</v>
      </c>
      <c r="B20268" s="203">
        <v>3739.52</v>
      </c>
      <c r="D20268" s="53" t="s">
        <v>30352</v>
      </c>
      <c r="E20268" s="55" t="s">
        <v>30351</v>
      </c>
      <c r="F20268" s="53" t="s">
        <v>2501</v>
      </c>
    </row>
    <row r="20269" spans="1:6" x14ac:dyDescent="0.2">
      <c r="A20269" s="202" t="s">
        <v>32152</v>
      </c>
      <c r="B20269" s="203">
        <v>3739.52</v>
      </c>
      <c r="D20269" s="53" t="s">
        <v>30353</v>
      </c>
      <c r="E20269" s="55" t="s">
        <v>30351</v>
      </c>
      <c r="F20269" s="53" t="s">
        <v>2501</v>
      </c>
    </row>
    <row r="20270" spans="1:6" x14ac:dyDescent="0.2">
      <c r="A20270" s="202" t="s">
        <v>32153</v>
      </c>
      <c r="B20270" s="203">
        <v>3705.1</v>
      </c>
      <c r="D20270" s="53" t="s">
        <v>30354</v>
      </c>
      <c r="E20270" s="55" t="s">
        <v>30351</v>
      </c>
      <c r="F20270" s="53" t="s">
        <v>2501</v>
      </c>
    </row>
    <row r="20271" spans="1:6" x14ac:dyDescent="0.2">
      <c r="A20271" s="202" t="s">
        <v>32155</v>
      </c>
      <c r="B20271" s="203">
        <v>3705.1</v>
      </c>
      <c r="D20271" s="53" t="s">
        <v>30355</v>
      </c>
      <c r="E20271" s="55" t="s">
        <v>30351</v>
      </c>
      <c r="F20271" s="53" t="s">
        <v>2501</v>
      </c>
    </row>
    <row r="20272" spans="1:6" x14ac:dyDescent="0.2">
      <c r="A20272" s="202" t="s">
        <v>32156</v>
      </c>
      <c r="B20272" s="203">
        <v>4449.55</v>
      </c>
      <c r="D20272" s="53" t="s">
        <v>30356</v>
      </c>
      <c r="E20272" s="55" t="s">
        <v>30351</v>
      </c>
      <c r="F20272" s="53" t="s">
        <v>2501</v>
      </c>
    </row>
    <row r="20273" spans="1:6" x14ac:dyDescent="0.2">
      <c r="A20273" s="202" t="s">
        <v>32158</v>
      </c>
      <c r="B20273" s="203">
        <v>4449.55</v>
      </c>
      <c r="D20273" s="53" t="s">
        <v>30357</v>
      </c>
      <c r="E20273" s="55" t="s">
        <v>30358</v>
      </c>
      <c r="F20273" s="53" t="s">
        <v>2501</v>
      </c>
    </row>
    <row r="20274" spans="1:6" x14ac:dyDescent="0.2">
      <c r="A20274" s="202" t="s">
        <v>32159</v>
      </c>
      <c r="B20274" s="203">
        <v>4408.6000000000004</v>
      </c>
      <c r="D20274" s="53" t="s">
        <v>30359</v>
      </c>
      <c r="E20274" s="55" t="s">
        <v>30358</v>
      </c>
      <c r="F20274" s="53" t="s">
        <v>2501</v>
      </c>
    </row>
    <row r="20275" spans="1:6" x14ac:dyDescent="0.2">
      <c r="A20275" s="202" t="s">
        <v>32161</v>
      </c>
      <c r="B20275" s="203">
        <v>4408.6000000000004</v>
      </c>
      <c r="D20275" s="53" t="s">
        <v>30360</v>
      </c>
      <c r="E20275" s="55" t="s">
        <v>30358</v>
      </c>
      <c r="F20275" s="53" t="s">
        <v>2501</v>
      </c>
    </row>
    <row r="20276" spans="1:6" x14ac:dyDescent="0.2">
      <c r="A20276" s="202" t="s">
        <v>32162</v>
      </c>
      <c r="B20276" s="203">
        <v>5348.93</v>
      </c>
      <c r="D20276" s="53" t="s">
        <v>30361</v>
      </c>
      <c r="E20276" s="55" t="s">
        <v>30358</v>
      </c>
      <c r="F20276" s="53" t="s">
        <v>2501</v>
      </c>
    </row>
    <row r="20277" spans="1:6" x14ac:dyDescent="0.2">
      <c r="A20277" s="202" t="s">
        <v>32164</v>
      </c>
      <c r="B20277" s="203">
        <v>5348.93</v>
      </c>
      <c r="D20277" s="53" t="s">
        <v>30362</v>
      </c>
      <c r="E20277" s="55" t="s">
        <v>30363</v>
      </c>
      <c r="F20277" s="53" t="s">
        <v>2501</v>
      </c>
    </row>
    <row r="20278" spans="1:6" x14ac:dyDescent="0.2">
      <c r="A20278" s="202" t="s">
        <v>32165</v>
      </c>
      <c r="B20278" s="203">
        <v>5299.7</v>
      </c>
      <c r="D20278" s="53" t="s">
        <v>30364</v>
      </c>
      <c r="E20278" s="55" t="s">
        <v>30363</v>
      </c>
      <c r="F20278" s="53" t="s">
        <v>2501</v>
      </c>
    </row>
    <row r="20279" spans="1:6" x14ac:dyDescent="0.2">
      <c r="A20279" s="202" t="s">
        <v>32167</v>
      </c>
      <c r="B20279" s="203">
        <v>5299.7</v>
      </c>
      <c r="D20279" s="53" t="s">
        <v>30365</v>
      </c>
      <c r="E20279" s="55" t="s">
        <v>30363</v>
      </c>
      <c r="F20279" s="53" t="s">
        <v>2501</v>
      </c>
    </row>
    <row r="20280" spans="1:6" x14ac:dyDescent="0.2">
      <c r="A20280" s="202" t="s">
        <v>32168</v>
      </c>
      <c r="B20280" s="203">
        <v>5964.29</v>
      </c>
      <c r="D20280" s="53" t="s">
        <v>30366</v>
      </c>
      <c r="E20280" s="55" t="s">
        <v>30363</v>
      </c>
      <c r="F20280" s="53" t="s">
        <v>2501</v>
      </c>
    </row>
    <row r="20281" spans="1:6" x14ac:dyDescent="0.2">
      <c r="A20281" s="202" t="s">
        <v>32170</v>
      </c>
      <c r="B20281" s="203">
        <v>5964.29</v>
      </c>
      <c r="D20281" s="53" t="s">
        <v>30367</v>
      </c>
      <c r="E20281" s="55" t="s">
        <v>30368</v>
      </c>
      <c r="F20281" s="53" t="s">
        <v>2501</v>
      </c>
    </row>
    <row r="20282" spans="1:6" x14ac:dyDescent="0.2">
      <c r="A20282" s="202" t="s">
        <v>32171</v>
      </c>
      <c r="B20282" s="203">
        <v>5909.4</v>
      </c>
      <c r="D20282" s="53" t="s">
        <v>30369</v>
      </c>
      <c r="E20282" s="55" t="s">
        <v>30368</v>
      </c>
      <c r="F20282" s="53" t="s">
        <v>2501</v>
      </c>
    </row>
    <row r="20283" spans="1:6" x14ac:dyDescent="0.2">
      <c r="A20283" s="202" t="s">
        <v>32173</v>
      </c>
      <c r="B20283" s="203">
        <v>5909.4</v>
      </c>
      <c r="D20283" s="53" t="s">
        <v>30370</v>
      </c>
      <c r="E20283" s="55" t="s">
        <v>30368</v>
      </c>
      <c r="F20283" s="53" t="s">
        <v>2501</v>
      </c>
    </row>
    <row r="20284" spans="1:6" x14ac:dyDescent="0.2">
      <c r="A20284" s="202" t="s">
        <v>32174</v>
      </c>
      <c r="B20284" s="203">
        <v>6248.31</v>
      </c>
      <c r="D20284" s="53" t="s">
        <v>30371</v>
      </c>
      <c r="E20284" s="55" t="s">
        <v>30368</v>
      </c>
      <c r="F20284" s="53" t="s">
        <v>2501</v>
      </c>
    </row>
    <row r="20285" spans="1:6" x14ac:dyDescent="0.2">
      <c r="A20285" s="202" t="s">
        <v>32176</v>
      </c>
      <c r="B20285" s="203">
        <v>6248.31</v>
      </c>
      <c r="D20285" s="53" t="s">
        <v>30372</v>
      </c>
      <c r="E20285" s="55" t="s">
        <v>30373</v>
      </c>
      <c r="F20285" s="53" t="s">
        <v>2501</v>
      </c>
    </row>
    <row r="20286" spans="1:6" x14ac:dyDescent="0.2">
      <c r="A20286" s="202" t="s">
        <v>32177</v>
      </c>
      <c r="B20286" s="203">
        <v>6190.8</v>
      </c>
      <c r="D20286" s="53" t="s">
        <v>30374</v>
      </c>
      <c r="E20286" s="55" t="s">
        <v>30373</v>
      </c>
      <c r="F20286" s="53" t="s">
        <v>2501</v>
      </c>
    </row>
    <row r="20287" spans="1:6" x14ac:dyDescent="0.2">
      <c r="A20287" s="202" t="s">
        <v>32179</v>
      </c>
      <c r="B20287" s="203">
        <v>6190.8</v>
      </c>
      <c r="D20287" s="53" t="s">
        <v>30375</v>
      </c>
      <c r="E20287" s="55" t="s">
        <v>30373</v>
      </c>
      <c r="F20287" s="53" t="s">
        <v>2501</v>
      </c>
    </row>
    <row r="20288" spans="1:6" x14ac:dyDescent="0.2">
      <c r="A20288" s="202" t="s">
        <v>32180</v>
      </c>
      <c r="B20288" s="203">
        <v>7479.04</v>
      </c>
      <c r="D20288" s="53" t="s">
        <v>30376</v>
      </c>
      <c r="E20288" s="55" t="s">
        <v>30373</v>
      </c>
      <c r="F20288" s="53" t="s">
        <v>2501</v>
      </c>
    </row>
    <row r="20289" spans="1:6" x14ac:dyDescent="0.2">
      <c r="A20289" s="202" t="s">
        <v>32182</v>
      </c>
      <c r="B20289" s="203">
        <v>7479.04</v>
      </c>
      <c r="D20289" s="53" t="s">
        <v>30377</v>
      </c>
      <c r="E20289" s="55" t="s">
        <v>30378</v>
      </c>
      <c r="F20289" s="53" t="s">
        <v>2501</v>
      </c>
    </row>
    <row r="20290" spans="1:6" x14ac:dyDescent="0.2">
      <c r="A20290" s="202" t="s">
        <v>32183</v>
      </c>
      <c r="B20290" s="203">
        <v>7410.2</v>
      </c>
      <c r="D20290" s="53" t="s">
        <v>30379</v>
      </c>
      <c r="E20290" s="55" t="s">
        <v>30378</v>
      </c>
      <c r="F20290" s="53" t="s">
        <v>2501</v>
      </c>
    </row>
    <row r="20291" spans="1:6" x14ac:dyDescent="0.2">
      <c r="A20291" s="202" t="s">
        <v>32185</v>
      </c>
      <c r="B20291" s="203">
        <v>7410.2</v>
      </c>
      <c r="D20291" s="53" t="s">
        <v>30380</v>
      </c>
      <c r="E20291" s="55" t="s">
        <v>30378</v>
      </c>
      <c r="F20291" s="53" t="s">
        <v>2501</v>
      </c>
    </row>
    <row r="20292" spans="1:6" x14ac:dyDescent="0.2">
      <c r="A20292" s="202" t="s">
        <v>32186</v>
      </c>
      <c r="B20292" s="203">
        <v>9888.9599999999991</v>
      </c>
      <c r="D20292" s="53" t="s">
        <v>30381</v>
      </c>
      <c r="E20292" s="55" t="s">
        <v>30378</v>
      </c>
      <c r="F20292" s="53" t="s">
        <v>2501</v>
      </c>
    </row>
    <row r="20293" spans="1:6" x14ac:dyDescent="0.2">
      <c r="A20293" s="202" t="s">
        <v>32188</v>
      </c>
      <c r="B20293" s="203">
        <v>9888.9599999999991</v>
      </c>
      <c r="D20293" s="53" t="s">
        <v>30382</v>
      </c>
      <c r="E20293" s="55" t="s">
        <v>30383</v>
      </c>
      <c r="F20293" s="53" t="s">
        <v>2501</v>
      </c>
    </row>
    <row r="20294" spans="1:6" x14ac:dyDescent="0.2">
      <c r="A20294" s="202" t="s">
        <v>32189</v>
      </c>
      <c r="B20294" s="203">
        <v>10034.4</v>
      </c>
      <c r="D20294" s="53" t="s">
        <v>30384</v>
      </c>
      <c r="E20294" s="55" t="s">
        <v>30383</v>
      </c>
      <c r="F20294" s="53" t="s">
        <v>2501</v>
      </c>
    </row>
    <row r="20295" spans="1:6" x14ac:dyDescent="0.2">
      <c r="A20295" s="202" t="s">
        <v>32191</v>
      </c>
      <c r="B20295" s="203">
        <v>10034.4</v>
      </c>
      <c r="D20295" s="53" t="s">
        <v>30385</v>
      </c>
      <c r="E20295" s="55" t="s">
        <v>30383</v>
      </c>
      <c r="F20295" s="53" t="s">
        <v>2501</v>
      </c>
    </row>
    <row r="20296" spans="1:6" x14ac:dyDescent="0.2">
      <c r="A20296" s="202" t="s">
        <v>32192</v>
      </c>
      <c r="B20296" s="203">
        <v>18835.849999999999</v>
      </c>
      <c r="D20296" s="53" t="s">
        <v>30386</v>
      </c>
      <c r="E20296" s="55" t="s">
        <v>30383</v>
      </c>
      <c r="F20296" s="53" t="s">
        <v>2501</v>
      </c>
    </row>
    <row r="20297" spans="1:6" x14ac:dyDescent="0.2">
      <c r="A20297" s="202" t="s">
        <v>32194</v>
      </c>
      <c r="B20297" s="203">
        <v>18835.849999999999</v>
      </c>
      <c r="D20297" s="53" t="s">
        <v>30387</v>
      </c>
      <c r="E20297" s="55" t="s">
        <v>30383</v>
      </c>
      <c r="F20297" s="53" t="s">
        <v>2501</v>
      </c>
    </row>
    <row r="20298" spans="1:6" x14ac:dyDescent="0.2">
      <c r="A20298" s="202" t="s">
        <v>32195</v>
      </c>
      <c r="B20298" s="203">
        <v>18179</v>
      </c>
      <c r="D20298" s="53" t="s">
        <v>30388</v>
      </c>
      <c r="E20298" s="55" t="s">
        <v>30383</v>
      </c>
      <c r="F20298" s="53" t="s">
        <v>2501</v>
      </c>
    </row>
    <row r="20299" spans="1:6" x14ac:dyDescent="0.2">
      <c r="A20299" s="202" t="s">
        <v>32197</v>
      </c>
      <c r="B20299" s="203">
        <v>18179</v>
      </c>
      <c r="D20299" s="53" t="s">
        <v>30389</v>
      </c>
      <c r="E20299" s="55" t="s">
        <v>30390</v>
      </c>
      <c r="F20299" s="53" t="s">
        <v>2501</v>
      </c>
    </row>
    <row r="20300" spans="1:6" x14ac:dyDescent="0.2">
      <c r="A20300" s="202" t="s">
        <v>32198</v>
      </c>
      <c r="B20300" s="203">
        <v>25262.34</v>
      </c>
      <c r="D20300" s="53" t="s">
        <v>30391</v>
      </c>
      <c r="E20300" s="55" t="s">
        <v>30390</v>
      </c>
      <c r="F20300" s="53" t="s">
        <v>2501</v>
      </c>
    </row>
    <row r="20301" spans="1:6" x14ac:dyDescent="0.2">
      <c r="A20301" s="202" t="s">
        <v>32200</v>
      </c>
      <c r="B20301" s="203">
        <v>25262.34</v>
      </c>
      <c r="D20301" s="53" t="s">
        <v>30392</v>
      </c>
      <c r="E20301" s="55" t="s">
        <v>30390</v>
      </c>
      <c r="F20301" s="53" t="s">
        <v>2501</v>
      </c>
    </row>
    <row r="20302" spans="1:6" x14ac:dyDescent="0.2">
      <c r="A20302" s="202" t="s">
        <v>32201</v>
      </c>
      <c r="B20302" s="203">
        <v>24514</v>
      </c>
      <c r="D20302" s="53" t="s">
        <v>30393</v>
      </c>
      <c r="E20302" s="55" t="s">
        <v>30390</v>
      </c>
      <c r="F20302" s="53" t="s">
        <v>2501</v>
      </c>
    </row>
    <row r="20303" spans="1:6" x14ac:dyDescent="0.2">
      <c r="A20303" s="202" t="s">
        <v>32203</v>
      </c>
      <c r="B20303" s="203">
        <v>24514</v>
      </c>
      <c r="D20303" s="53" t="s">
        <v>30394</v>
      </c>
      <c r="E20303" s="55" t="s">
        <v>30390</v>
      </c>
      <c r="F20303" s="53" t="s">
        <v>2501</v>
      </c>
    </row>
    <row r="20304" spans="1:6" x14ac:dyDescent="0.2">
      <c r="A20304" s="202" t="s">
        <v>32204</v>
      </c>
      <c r="B20304" s="203">
        <v>28450.79</v>
      </c>
      <c r="D20304" s="53" t="s">
        <v>30395</v>
      </c>
      <c r="E20304" s="55" t="s">
        <v>30390</v>
      </c>
      <c r="F20304" s="53" t="s">
        <v>2501</v>
      </c>
    </row>
    <row r="20305" spans="1:6" x14ac:dyDescent="0.2">
      <c r="A20305" s="202" t="s">
        <v>32206</v>
      </c>
      <c r="B20305" s="203">
        <v>28450.79</v>
      </c>
      <c r="D20305" s="53" t="s">
        <v>30396</v>
      </c>
      <c r="E20305" s="55" t="s">
        <v>30397</v>
      </c>
      <c r="F20305" s="53" t="s">
        <v>2501</v>
      </c>
    </row>
    <row r="20306" spans="1:6" x14ac:dyDescent="0.2">
      <c r="A20306" s="202" t="s">
        <v>32207</v>
      </c>
      <c r="B20306" s="203">
        <v>27608</v>
      </c>
      <c r="D20306" s="53" t="s">
        <v>30398</v>
      </c>
      <c r="E20306" s="55" t="s">
        <v>30397</v>
      </c>
      <c r="F20306" s="53" t="s">
        <v>2501</v>
      </c>
    </row>
    <row r="20307" spans="1:6" x14ac:dyDescent="0.2">
      <c r="A20307" s="202" t="s">
        <v>32209</v>
      </c>
      <c r="B20307" s="203">
        <v>27608</v>
      </c>
      <c r="D20307" s="53" t="s">
        <v>30399</v>
      </c>
      <c r="E20307" s="55" t="s">
        <v>30397</v>
      </c>
      <c r="F20307" s="53" t="s">
        <v>2501</v>
      </c>
    </row>
    <row r="20308" spans="1:6" x14ac:dyDescent="0.2">
      <c r="A20308" s="202" t="s">
        <v>32210</v>
      </c>
      <c r="B20308" s="203">
        <v>33748.53</v>
      </c>
      <c r="D20308" s="53" t="s">
        <v>30400</v>
      </c>
      <c r="E20308" s="55" t="s">
        <v>30397</v>
      </c>
      <c r="F20308" s="53" t="s">
        <v>2501</v>
      </c>
    </row>
    <row r="20309" spans="1:6" x14ac:dyDescent="0.2">
      <c r="A20309" s="202" t="s">
        <v>32212</v>
      </c>
      <c r="B20309" s="203">
        <v>33748.53</v>
      </c>
      <c r="D20309" s="53" t="s">
        <v>30401</v>
      </c>
      <c r="E20309" s="55" t="s">
        <v>30397</v>
      </c>
      <c r="F20309" s="53" t="s">
        <v>2501</v>
      </c>
    </row>
    <row r="20310" spans="1:6" x14ac:dyDescent="0.2">
      <c r="A20310" s="202" t="s">
        <v>32213</v>
      </c>
      <c r="B20310" s="203">
        <v>32748.799999999999</v>
      </c>
      <c r="D20310" s="53" t="s">
        <v>30402</v>
      </c>
      <c r="E20310" s="55" t="s">
        <v>30397</v>
      </c>
      <c r="F20310" s="53" t="s">
        <v>2501</v>
      </c>
    </row>
    <row r="20311" spans="1:6" x14ac:dyDescent="0.2">
      <c r="A20311" s="202" t="s">
        <v>32215</v>
      </c>
      <c r="B20311" s="203">
        <v>32748.799999999999</v>
      </c>
      <c r="D20311" s="53" t="s">
        <v>30403</v>
      </c>
      <c r="E20311" s="55" t="s">
        <v>30404</v>
      </c>
      <c r="F20311" s="53" t="s">
        <v>2501</v>
      </c>
    </row>
    <row r="20312" spans="1:6" x14ac:dyDescent="0.2">
      <c r="A20312" s="202" t="s">
        <v>32216</v>
      </c>
      <c r="B20312" s="203">
        <v>20403.93</v>
      </c>
      <c r="D20312" s="53" t="s">
        <v>30405</v>
      </c>
      <c r="E20312" s="55" t="s">
        <v>30404</v>
      </c>
      <c r="F20312" s="53" t="s">
        <v>2501</v>
      </c>
    </row>
    <row r="20313" spans="1:6" x14ac:dyDescent="0.2">
      <c r="A20313" s="202" t="s">
        <v>32218</v>
      </c>
      <c r="B20313" s="203">
        <v>20403.93</v>
      </c>
      <c r="D20313" s="53" t="s">
        <v>30406</v>
      </c>
      <c r="E20313" s="55" t="s">
        <v>30404</v>
      </c>
      <c r="F20313" s="53" t="s">
        <v>2501</v>
      </c>
    </row>
    <row r="20314" spans="1:6" x14ac:dyDescent="0.2">
      <c r="A20314" s="202" t="s">
        <v>32219</v>
      </c>
      <c r="B20314" s="203">
        <v>19790.400000000001</v>
      </c>
      <c r="D20314" s="53" t="s">
        <v>30407</v>
      </c>
      <c r="E20314" s="55" t="s">
        <v>30404</v>
      </c>
      <c r="F20314" s="53" t="s">
        <v>2501</v>
      </c>
    </row>
    <row r="20315" spans="1:6" x14ac:dyDescent="0.2">
      <c r="A20315" s="202" t="s">
        <v>32221</v>
      </c>
      <c r="B20315" s="203">
        <v>19790.400000000001</v>
      </c>
      <c r="D20315" s="53" t="s">
        <v>30408</v>
      </c>
      <c r="E20315" s="55" t="s">
        <v>30404</v>
      </c>
      <c r="F20315" s="53" t="s">
        <v>2501</v>
      </c>
    </row>
    <row r="20316" spans="1:6" x14ac:dyDescent="0.2">
      <c r="A20316" s="202" t="s">
        <v>32222</v>
      </c>
      <c r="B20316" s="203">
        <v>23969.14</v>
      </c>
      <c r="D20316" s="53" t="s">
        <v>30409</v>
      </c>
      <c r="E20316" s="55" t="s">
        <v>30404</v>
      </c>
      <c r="F20316" s="53" t="s">
        <v>2501</v>
      </c>
    </row>
    <row r="20317" spans="1:6" x14ac:dyDescent="0.2">
      <c r="A20317" s="202" t="s">
        <v>32224</v>
      </c>
      <c r="B20317" s="203">
        <v>23969.14</v>
      </c>
      <c r="D20317" s="53" t="s">
        <v>30410</v>
      </c>
      <c r="E20317" s="55" t="s">
        <v>30411</v>
      </c>
      <c r="F20317" s="53" t="s">
        <v>2501</v>
      </c>
    </row>
    <row r="20318" spans="1:6" x14ac:dyDescent="0.2">
      <c r="A20318" s="202" t="s">
        <v>32225</v>
      </c>
      <c r="B20318" s="203">
        <v>23248.400000000001</v>
      </c>
      <c r="D20318" s="53" t="s">
        <v>30412</v>
      </c>
      <c r="E20318" s="55" t="s">
        <v>30411</v>
      </c>
      <c r="F20318" s="53" t="s">
        <v>2501</v>
      </c>
    </row>
    <row r="20319" spans="1:6" x14ac:dyDescent="0.2">
      <c r="A20319" s="202" t="s">
        <v>32227</v>
      </c>
      <c r="B20319" s="203">
        <v>23248.400000000001</v>
      </c>
      <c r="D20319" s="53" t="s">
        <v>30413</v>
      </c>
      <c r="E20319" s="55" t="s">
        <v>30411</v>
      </c>
      <c r="F20319" s="53" t="s">
        <v>2501</v>
      </c>
    </row>
    <row r="20320" spans="1:6" x14ac:dyDescent="0.2">
      <c r="A20320" s="202" t="s">
        <v>32228</v>
      </c>
      <c r="B20320" s="203">
        <v>23036.7</v>
      </c>
      <c r="D20320" s="53" t="s">
        <v>30414</v>
      </c>
      <c r="E20320" s="55" t="s">
        <v>30411</v>
      </c>
      <c r="F20320" s="53" t="s">
        <v>2501</v>
      </c>
    </row>
    <row r="20321" spans="1:6" x14ac:dyDescent="0.2">
      <c r="A20321" s="202" t="s">
        <v>32230</v>
      </c>
      <c r="B20321" s="203">
        <v>23036.7</v>
      </c>
      <c r="D20321" s="53" t="s">
        <v>30415</v>
      </c>
      <c r="E20321" s="55" t="s">
        <v>30411</v>
      </c>
      <c r="F20321" s="53" t="s">
        <v>2501</v>
      </c>
    </row>
    <row r="20322" spans="1:6" x14ac:dyDescent="0.2">
      <c r="A20322" s="202" t="s">
        <v>32231</v>
      </c>
      <c r="B20322" s="203">
        <v>22344</v>
      </c>
      <c r="D20322" s="53" t="s">
        <v>30416</v>
      </c>
      <c r="E20322" s="55" t="s">
        <v>30411</v>
      </c>
      <c r="F20322" s="53" t="s">
        <v>2501</v>
      </c>
    </row>
    <row r="20323" spans="1:6" x14ac:dyDescent="0.2">
      <c r="A20323" s="202" t="s">
        <v>32233</v>
      </c>
      <c r="B20323" s="203">
        <v>22344</v>
      </c>
      <c r="D20323" s="53" t="s">
        <v>30417</v>
      </c>
      <c r="E20323" s="55" t="s">
        <v>30418</v>
      </c>
      <c r="F20323" s="53" t="s">
        <v>2501</v>
      </c>
    </row>
    <row r="20324" spans="1:6" x14ac:dyDescent="0.2">
      <c r="A20324" s="202" t="s">
        <v>32234</v>
      </c>
      <c r="B20324" s="203">
        <v>32361.08</v>
      </c>
      <c r="D20324" s="53" t="s">
        <v>30419</v>
      </c>
      <c r="E20324" s="55" t="s">
        <v>30418</v>
      </c>
      <c r="F20324" s="53" t="s">
        <v>2501</v>
      </c>
    </row>
    <row r="20325" spans="1:6" x14ac:dyDescent="0.2">
      <c r="A20325" s="202" t="s">
        <v>32236</v>
      </c>
      <c r="B20325" s="203">
        <v>32361.08</v>
      </c>
      <c r="D20325" s="53" t="s">
        <v>30420</v>
      </c>
      <c r="E20325" s="55" t="s">
        <v>30418</v>
      </c>
      <c r="F20325" s="53" t="s">
        <v>2501</v>
      </c>
    </row>
    <row r="20326" spans="1:6" x14ac:dyDescent="0.2">
      <c r="A20326" s="202" t="s">
        <v>32237</v>
      </c>
      <c r="B20326" s="203">
        <v>31388</v>
      </c>
      <c r="D20326" s="53" t="s">
        <v>30421</v>
      </c>
      <c r="E20326" s="55" t="s">
        <v>30418</v>
      </c>
      <c r="F20326" s="53" t="s">
        <v>2501</v>
      </c>
    </row>
    <row r="20327" spans="1:6" x14ac:dyDescent="0.2">
      <c r="A20327" s="202" t="s">
        <v>32239</v>
      </c>
      <c r="B20327" s="203">
        <v>31388</v>
      </c>
      <c r="D20327" s="53" t="s">
        <v>30422</v>
      </c>
      <c r="E20327" s="55" t="s">
        <v>30423</v>
      </c>
      <c r="F20327" s="53" t="s">
        <v>2501</v>
      </c>
    </row>
    <row r="20328" spans="1:6" x14ac:dyDescent="0.2">
      <c r="A20328" s="202" t="s">
        <v>32240</v>
      </c>
      <c r="B20328" s="203">
        <v>25230.67</v>
      </c>
      <c r="D20328" s="53" t="s">
        <v>30424</v>
      </c>
      <c r="E20328" s="55" t="s">
        <v>30423</v>
      </c>
      <c r="F20328" s="53" t="s">
        <v>2501</v>
      </c>
    </row>
    <row r="20329" spans="1:6" x14ac:dyDescent="0.2">
      <c r="A20329" s="202" t="s">
        <v>32242</v>
      </c>
      <c r="B20329" s="203">
        <v>25230.67</v>
      </c>
      <c r="D20329" s="53" t="s">
        <v>30425</v>
      </c>
      <c r="E20329" s="55" t="s">
        <v>30426</v>
      </c>
      <c r="F20329" s="53" t="s">
        <v>2501</v>
      </c>
    </row>
    <row r="20330" spans="1:6" x14ac:dyDescent="0.2">
      <c r="A20330" s="202" t="s">
        <v>32243</v>
      </c>
      <c r="B20330" s="203">
        <v>24472</v>
      </c>
      <c r="D20330" s="53" t="s">
        <v>30427</v>
      </c>
      <c r="E20330" s="55" t="s">
        <v>30423</v>
      </c>
      <c r="F20330" s="53" t="s">
        <v>2501</v>
      </c>
    </row>
    <row r="20331" spans="1:6" x14ac:dyDescent="0.2">
      <c r="A20331" s="202" t="s">
        <v>32245</v>
      </c>
      <c r="B20331" s="203">
        <v>24472</v>
      </c>
      <c r="D20331" s="53" t="s">
        <v>30428</v>
      </c>
      <c r="E20331" s="55" t="s">
        <v>30423</v>
      </c>
      <c r="F20331" s="53" t="s">
        <v>2501</v>
      </c>
    </row>
    <row r="20332" spans="1:6" x14ac:dyDescent="0.2">
      <c r="A20332" s="202" t="s">
        <v>32246</v>
      </c>
      <c r="B20332" s="203">
        <v>34445.360000000001</v>
      </c>
      <c r="D20332" s="53" t="s">
        <v>30429</v>
      </c>
      <c r="E20332" s="55" t="s">
        <v>30426</v>
      </c>
      <c r="F20332" s="53" t="s">
        <v>2501</v>
      </c>
    </row>
    <row r="20333" spans="1:6" x14ac:dyDescent="0.2">
      <c r="A20333" s="202" t="s">
        <v>32248</v>
      </c>
      <c r="B20333" s="203">
        <v>34445.360000000001</v>
      </c>
      <c r="D20333" s="53" t="s">
        <v>30430</v>
      </c>
      <c r="E20333" s="55" t="s">
        <v>30431</v>
      </c>
      <c r="F20333" s="53" t="s">
        <v>2501</v>
      </c>
    </row>
    <row r="20334" spans="1:6" x14ac:dyDescent="0.2">
      <c r="A20334" s="202" t="s">
        <v>32249</v>
      </c>
      <c r="B20334" s="203">
        <v>33409.599999999999</v>
      </c>
      <c r="D20334" s="53" t="s">
        <v>30432</v>
      </c>
      <c r="E20334" s="55" t="s">
        <v>30431</v>
      </c>
      <c r="F20334" s="53" t="s">
        <v>2501</v>
      </c>
    </row>
    <row r="20335" spans="1:6" x14ac:dyDescent="0.2">
      <c r="A20335" s="202" t="s">
        <v>32251</v>
      </c>
      <c r="B20335" s="203">
        <v>33409.599999999999</v>
      </c>
      <c r="D20335" s="53" t="s">
        <v>30433</v>
      </c>
      <c r="E20335" s="55" t="s">
        <v>30431</v>
      </c>
      <c r="F20335" s="53" t="s">
        <v>2501</v>
      </c>
    </row>
    <row r="20336" spans="1:6" x14ac:dyDescent="0.2">
      <c r="A20336" s="202" t="s">
        <v>32252</v>
      </c>
      <c r="B20336" s="203">
        <v>28357.08</v>
      </c>
      <c r="D20336" s="53" t="s">
        <v>30434</v>
      </c>
      <c r="E20336" s="55" t="s">
        <v>30431</v>
      </c>
      <c r="F20336" s="53" t="s">
        <v>2501</v>
      </c>
    </row>
    <row r="20337" spans="1:6" x14ac:dyDescent="0.2">
      <c r="A20337" s="202" t="s">
        <v>32254</v>
      </c>
      <c r="B20337" s="203">
        <v>28357.08</v>
      </c>
      <c r="D20337" s="53" t="s">
        <v>30435</v>
      </c>
      <c r="E20337" s="55" t="s">
        <v>30431</v>
      </c>
      <c r="F20337" s="53" t="s">
        <v>2501</v>
      </c>
    </row>
    <row r="20338" spans="1:6" x14ac:dyDescent="0.2">
      <c r="A20338" s="202" t="s">
        <v>32255</v>
      </c>
      <c r="B20338" s="203">
        <v>27504.400000000001</v>
      </c>
      <c r="D20338" s="53" t="s">
        <v>30436</v>
      </c>
      <c r="E20338" s="55" t="s">
        <v>30431</v>
      </c>
      <c r="F20338" s="53" t="s">
        <v>2501</v>
      </c>
    </row>
    <row r="20339" spans="1:6" x14ac:dyDescent="0.2">
      <c r="A20339" s="202" t="s">
        <v>32257</v>
      </c>
      <c r="B20339" s="203">
        <v>27504.400000000001</v>
      </c>
      <c r="D20339" s="53" t="s">
        <v>30437</v>
      </c>
      <c r="E20339" s="55" t="s">
        <v>30438</v>
      </c>
      <c r="F20339" s="53" t="s">
        <v>2501</v>
      </c>
    </row>
    <row r="20340" spans="1:6" x14ac:dyDescent="0.2">
      <c r="A20340" s="202" t="s">
        <v>32258</v>
      </c>
      <c r="B20340" s="203">
        <v>38229.96</v>
      </c>
      <c r="D20340" s="53" t="s">
        <v>30439</v>
      </c>
      <c r="E20340" s="55" t="s">
        <v>30438</v>
      </c>
      <c r="F20340" s="53" t="s">
        <v>2501</v>
      </c>
    </row>
    <row r="20341" spans="1:6" x14ac:dyDescent="0.2">
      <c r="A20341" s="202" t="s">
        <v>32260</v>
      </c>
      <c r="B20341" s="203">
        <v>38229.96</v>
      </c>
      <c r="D20341" s="53" t="s">
        <v>30440</v>
      </c>
      <c r="E20341" s="55" t="s">
        <v>30438</v>
      </c>
      <c r="F20341" s="53" t="s">
        <v>2501</v>
      </c>
    </row>
    <row r="20342" spans="1:6" x14ac:dyDescent="0.2">
      <c r="A20342" s="202" t="s">
        <v>32261</v>
      </c>
      <c r="B20342" s="203">
        <v>37080.400000000001</v>
      </c>
      <c r="D20342" s="53" t="s">
        <v>30441</v>
      </c>
      <c r="E20342" s="55" t="s">
        <v>30438</v>
      </c>
      <c r="F20342" s="53" t="s">
        <v>2501</v>
      </c>
    </row>
    <row r="20343" spans="1:6" x14ac:dyDescent="0.2">
      <c r="A20343" s="202" t="s">
        <v>32263</v>
      </c>
      <c r="B20343" s="203">
        <v>37080.400000000001</v>
      </c>
      <c r="D20343" s="53" t="s">
        <v>30442</v>
      </c>
      <c r="E20343" s="55" t="s">
        <v>30438</v>
      </c>
      <c r="F20343" s="53" t="s">
        <v>2501</v>
      </c>
    </row>
    <row r="20344" spans="1:6" x14ac:dyDescent="0.2">
      <c r="A20344" s="202" t="s">
        <v>32264</v>
      </c>
      <c r="B20344" s="203">
        <v>38074.68</v>
      </c>
      <c r="D20344" s="53" t="s">
        <v>30443</v>
      </c>
      <c r="E20344" s="55" t="s">
        <v>30438</v>
      </c>
      <c r="F20344" s="53" t="s">
        <v>2501</v>
      </c>
    </row>
    <row r="20345" spans="1:6" x14ac:dyDescent="0.2">
      <c r="A20345" s="202" t="s">
        <v>32266</v>
      </c>
      <c r="B20345" s="203">
        <v>38074.68</v>
      </c>
      <c r="D20345" s="53" t="s">
        <v>30444</v>
      </c>
      <c r="E20345" s="55" t="s">
        <v>30445</v>
      </c>
      <c r="F20345" s="53" t="s">
        <v>2612</v>
      </c>
    </row>
    <row r="20346" spans="1:6" x14ac:dyDescent="0.2">
      <c r="A20346" s="202" t="s">
        <v>32267</v>
      </c>
      <c r="B20346" s="203">
        <v>37836.800000000003</v>
      </c>
      <c r="D20346" s="53" t="s">
        <v>30446</v>
      </c>
      <c r="E20346" s="55" t="s">
        <v>30445</v>
      </c>
      <c r="F20346" s="53" t="s">
        <v>2612</v>
      </c>
    </row>
    <row r="20347" spans="1:6" x14ac:dyDescent="0.2">
      <c r="A20347" s="202" t="s">
        <v>32269</v>
      </c>
      <c r="B20347" s="203">
        <v>37836.800000000003</v>
      </c>
      <c r="D20347" s="53" t="s">
        <v>30447</v>
      </c>
      <c r="E20347" s="55" t="s">
        <v>30448</v>
      </c>
      <c r="F20347" s="53" t="s">
        <v>2612</v>
      </c>
    </row>
    <row r="20348" spans="1:6" x14ac:dyDescent="0.2">
      <c r="A20348" s="202" t="s">
        <v>32270</v>
      </c>
      <c r="B20348" s="203">
        <v>56931.69</v>
      </c>
      <c r="D20348" s="53" t="s">
        <v>30449</v>
      </c>
      <c r="E20348" s="55" t="s">
        <v>30448</v>
      </c>
      <c r="F20348" s="53" t="s">
        <v>2612</v>
      </c>
    </row>
    <row r="20349" spans="1:6" x14ac:dyDescent="0.2">
      <c r="A20349" s="202" t="s">
        <v>32272</v>
      </c>
      <c r="B20349" s="203">
        <v>56931.69</v>
      </c>
      <c r="D20349" s="53" t="s">
        <v>30450</v>
      </c>
      <c r="E20349" s="55" t="s">
        <v>30451</v>
      </c>
      <c r="F20349" s="53" t="s">
        <v>2612</v>
      </c>
    </row>
    <row r="20350" spans="1:6" x14ac:dyDescent="0.2">
      <c r="A20350" s="202" t="s">
        <v>32273</v>
      </c>
      <c r="B20350" s="203">
        <v>56576</v>
      </c>
      <c r="D20350" s="53" t="s">
        <v>30452</v>
      </c>
      <c r="E20350" s="55" t="s">
        <v>30451</v>
      </c>
      <c r="F20350" s="53" t="s">
        <v>2612</v>
      </c>
    </row>
    <row r="20351" spans="1:6" x14ac:dyDescent="0.2">
      <c r="A20351" s="202" t="s">
        <v>32275</v>
      </c>
      <c r="B20351" s="203">
        <v>56576</v>
      </c>
      <c r="D20351" s="53" t="s">
        <v>30453</v>
      </c>
      <c r="E20351" s="55" t="s">
        <v>30454</v>
      </c>
      <c r="F20351" s="53" t="s">
        <v>2612</v>
      </c>
    </row>
    <row r="20352" spans="1:6" x14ac:dyDescent="0.2">
      <c r="A20352" s="202" t="s">
        <v>32276</v>
      </c>
      <c r="B20352" s="203">
        <v>55021.01</v>
      </c>
      <c r="D20352" s="53" t="s">
        <v>30455</v>
      </c>
      <c r="E20352" s="55" t="s">
        <v>30454</v>
      </c>
      <c r="F20352" s="53" t="s">
        <v>2612</v>
      </c>
    </row>
    <row r="20353" spans="1:6" x14ac:dyDescent="0.2">
      <c r="A20353" s="202" t="s">
        <v>32278</v>
      </c>
      <c r="B20353" s="203">
        <v>55021.01</v>
      </c>
      <c r="D20353" s="53" t="s">
        <v>30456</v>
      </c>
      <c r="E20353" s="55" t="s">
        <v>30457</v>
      </c>
      <c r="F20353" s="53" t="s">
        <v>2612</v>
      </c>
    </row>
    <row r="20354" spans="1:6" x14ac:dyDescent="0.2">
      <c r="A20354" s="202" t="s">
        <v>32279</v>
      </c>
      <c r="B20354" s="203">
        <v>54890</v>
      </c>
      <c r="D20354" s="53" t="s">
        <v>30458</v>
      </c>
      <c r="E20354" s="55" t="s">
        <v>30457</v>
      </c>
      <c r="F20354" s="53" t="s">
        <v>2612</v>
      </c>
    </row>
    <row r="20355" spans="1:6" x14ac:dyDescent="0.2">
      <c r="A20355" s="202" t="s">
        <v>32281</v>
      </c>
      <c r="B20355" s="203">
        <v>54890</v>
      </c>
      <c r="D20355" s="53" t="s">
        <v>30459</v>
      </c>
      <c r="E20355" s="55" t="s">
        <v>30460</v>
      </c>
      <c r="F20355" s="53" t="s">
        <v>2612</v>
      </c>
    </row>
    <row r="20356" spans="1:6" x14ac:dyDescent="0.2">
      <c r="A20356" s="202" t="s">
        <v>32282</v>
      </c>
      <c r="B20356" s="203">
        <v>78129.83</v>
      </c>
      <c r="D20356" s="53" t="s">
        <v>30461</v>
      </c>
      <c r="E20356" s="55" t="s">
        <v>30460</v>
      </c>
      <c r="F20356" s="53" t="s">
        <v>2612</v>
      </c>
    </row>
    <row r="20357" spans="1:6" x14ac:dyDescent="0.2">
      <c r="A20357" s="202" t="s">
        <v>32284</v>
      </c>
      <c r="B20357" s="203">
        <v>78129.83</v>
      </c>
      <c r="D20357" s="53" t="s">
        <v>30462</v>
      </c>
      <c r="E20357" s="55" t="s">
        <v>30463</v>
      </c>
      <c r="F20357" s="53" t="s">
        <v>2612</v>
      </c>
    </row>
    <row r="20358" spans="1:6" x14ac:dyDescent="0.2">
      <c r="A20358" s="202" t="s">
        <v>32285</v>
      </c>
      <c r="B20358" s="203">
        <v>77943.8</v>
      </c>
      <c r="D20358" s="53" t="s">
        <v>30464</v>
      </c>
      <c r="E20358" s="55" t="s">
        <v>30463</v>
      </c>
      <c r="F20358" s="53" t="s">
        <v>2612</v>
      </c>
    </row>
    <row r="20359" spans="1:6" x14ac:dyDescent="0.2">
      <c r="A20359" s="202" t="s">
        <v>32287</v>
      </c>
      <c r="B20359" s="203">
        <v>77943.8</v>
      </c>
      <c r="D20359" s="53" t="s">
        <v>30465</v>
      </c>
      <c r="E20359" s="55" t="s">
        <v>30466</v>
      </c>
      <c r="F20359" s="53" t="s">
        <v>2612</v>
      </c>
    </row>
    <row r="20360" spans="1:6" x14ac:dyDescent="0.2">
      <c r="A20360" s="202" t="s">
        <v>32288</v>
      </c>
      <c r="B20360" s="203">
        <v>82981.679999999993</v>
      </c>
      <c r="D20360" s="53" t="s">
        <v>30467</v>
      </c>
      <c r="E20360" s="55" t="s">
        <v>30466</v>
      </c>
      <c r="F20360" s="53" t="s">
        <v>2612</v>
      </c>
    </row>
    <row r="20361" spans="1:6" x14ac:dyDescent="0.2">
      <c r="A20361" s="202" t="s">
        <v>32290</v>
      </c>
      <c r="B20361" s="203">
        <v>82981.679999999993</v>
      </c>
      <c r="D20361" s="53" t="s">
        <v>30468</v>
      </c>
      <c r="E20361" s="55" t="s">
        <v>30469</v>
      </c>
      <c r="F20361" s="53" t="s">
        <v>2612</v>
      </c>
    </row>
    <row r="20362" spans="1:6" x14ac:dyDescent="0.2">
      <c r="A20362" s="202" t="s">
        <v>32291</v>
      </c>
      <c r="B20362" s="203">
        <v>82784.100000000006</v>
      </c>
      <c r="D20362" s="53" t="s">
        <v>30470</v>
      </c>
      <c r="E20362" s="55" t="s">
        <v>30469</v>
      </c>
      <c r="F20362" s="53" t="s">
        <v>2612</v>
      </c>
    </row>
    <row r="20363" spans="1:6" x14ac:dyDescent="0.2">
      <c r="A20363" s="202" t="s">
        <v>32293</v>
      </c>
      <c r="B20363" s="203">
        <v>82784.100000000006</v>
      </c>
      <c r="D20363" s="53" t="s">
        <v>30471</v>
      </c>
      <c r="E20363" s="55" t="s">
        <v>30472</v>
      </c>
      <c r="F20363" s="53" t="s">
        <v>2612</v>
      </c>
    </row>
    <row r="20364" spans="1:6" x14ac:dyDescent="0.2">
      <c r="A20364" s="202" t="s">
        <v>32294</v>
      </c>
      <c r="B20364" s="203">
        <v>64724.71</v>
      </c>
      <c r="D20364" s="53" t="s">
        <v>30473</v>
      </c>
      <c r="E20364" s="55" t="s">
        <v>30472</v>
      </c>
      <c r="F20364" s="53" t="s">
        <v>2612</v>
      </c>
    </row>
    <row r="20365" spans="1:6" x14ac:dyDescent="0.2">
      <c r="A20365" s="202" t="s">
        <v>32296</v>
      </c>
      <c r="B20365" s="203">
        <v>64724.71</v>
      </c>
      <c r="D20365" s="53" t="s">
        <v>30474</v>
      </c>
      <c r="E20365" s="55" t="s">
        <v>30475</v>
      </c>
      <c r="F20365" s="53" t="s">
        <v>2612</v>
      </c>
    </row>
    <row r="20366" spans="1:6" x14ac:dyDescent="0.2">
      <c r="A20366" s="202" t="s">
        <v>32297</v>
      </c>
      <c r="B20366" s="203">
        <v>64570.6</v>
      </c>
      <c r="D20366" s="53" t="s">
        <v>30476</v>
      </c>
      <c r="E20366" s="55" t="s">
        <v>30475</v>
      </c>
      <c r="F20366" s="53" t="s">
        <v>2612</v>
      </c>
    </row>
    <row r="20367" spans="1:6" x14ac:dyDescent="0.2">
      <c r="A20367" s="202" t="s">
        <v>32299</v>
      </c>
      <c r="B20367" s="203">
        <v>64570.6</v>
      </c>
      <c r="D20367" s="53" t="s">
        <v>30477</v>
      </c>
      <c r="E20367" s="55" t="s">
        <v>30478</v>
      </c>
      <c r="F20367" s="53" t="s">
        <v>2612</v>
      </c>
    </row>
    <row r="20368" spans="1:6" x14ac:dyDescent="0.2">
      <c r="A20368" s="202" t="s">
        <v>32300</v>
      </c>
      <c r="B20368" s="203">
        <v>5604.71</v>
      </c>
      <c r="D20368" s="53" t="s">
        <v>30479</v>
      </c>
      <c r="E20368" s="55" t="s">
        <v>30478</v>
      </c>
      <c r="F20368" s="53" t="s">
        <v>2612</v>
      </c>
    </row>
    <row r="20369" spans="1:6" x14ac:dyDescent="0.2">
      <c r="A20369" s="202" t="s">
        <v>32302</v>
      </c>
      <c r="B20369" s="203">
        <v>5604.71</v>
      </c>
      <c r="D20369" s="53" t="s">
        <v>30480</v>
      </c>
      <c r="E20369" s="55" t="s">
        <v>30481</v>
      </c>
      <c r="F20369" s="53" t="s">
        <v>2612</v>
      </c>
    </row>
    <row r="20370" spans="1:6" x14ac:dyDescent="0.2">
      <c r="A20370" s="202" t="s">
        <v>32303</v>
      </c>
      <c r="B20370" s="203">
        <v>5477.8</v>
      </c>
      <c r="D20370" s="53" t="s">
        <v>30482</v>
      </c>
      <c r="E20370" s="55" t="s">
        <v>30481</v>
      </c>
      <c r="F20370" s="53" t="s">
        <v>2612</v>
      </c>
    </row>
    <row r="20371" spans="1:6" x14ac:dyDescent="0.2">
      <c r="A20371" s="202" t="s">
        <v>32305</v>
      </c>
      <c r="B20371" s="203">
        <v>5477.8</v>
      </c>
      <c r="D20371" s="53" t="s">
        <v>30483</v>
      </c>
      <c r="E20371" s="55" t="s">
        <v>30484</v>
      </c>
      <c r="F20371" s="53" t="s">
        <v>2612</v>
      </c>
    </row>
    <row r="20372" spans="1:6" x14ac:dyDescent="0.2">
      <c r="A20372" s="202" t="s">
        <v>32306</v>
      </c>
      <c r="B20372" s="203">
        <v>7442.32</v>
      </c>
      <c r="D20372" s="53" t="s">
        <v>30485</v>
      </c>
      <c r="E20372" s="55" t="s">
        <v>30484</v>
      </c>
      <c r="F20372" s="53" t="s">
        <v>2612</v>
      </c>
    </row>
    <row r="20373" spans="1:6" x14ac:dyDescent="0.2">
      <c r="A20373" s="202" t="s">
        <v>32308</v>
      </c>
      <c r="B20373" s="203">
        <v>7442.32</v>
      </c>
      <c r="D20373" s="53" t="s">
        <v>30486</v>
      </c>
      <c r="E20373" s="55" t="s">
        <v>30487</v>
      </c>
      <c r="F20373" s="53" t="s">
        <v>2612</v>
      </c>
    </row>
    <row r="20374" spans="1:6" x14ac:dyDescent="0.2">
      <c r="A20374" s="202" t="s">
        <v>32309</v>
      </c>
      <c r="B20374" s="203">
        <v>7273.8</v>
      </c>
      <c r="D20374" s="53" t="s">
        <v>30488</v>
      </c>
      <c r="E20374" s="55" t="s">
        <v>30487</v>
      </c>
      <c r="F20374" s="53" t="s">
        <v>2612</v>
      </c>
    </row>
    <row r="20375" spans="1:6" x14ac:dyDescent="0.2">
      <c r="A20375" s="202" t="s">
        <v>32311</v>
      </c>
      <c r="B20375" s="203">
        <v>7273.8</v>
      </c>
      <c r="D20375" s="53" t="s">
        <v>30489</v>
      </c>
      <c r="E20375" s="55" t="s">
        <v>30311</v>
      </c>
      <c r="F20375" s="53" t="s">
        <v>2612</v>
      </c>
    </row>
    <row r="20376" spans="1:6" x14ac:dyDescent="0.2">
      <c r="A20376" s="202" t="s">
        <v>32312</v>
      </c>
      <c r="B20376" s="203">
        <v>9325.8799999999992</v>
      </c>
      <c r="D20376" s="53" t="s">
        <v>30490</v>
      </c>
      <c r="E20376" s="55" t="s">
        <v>30311</v>
      </c>
      <c r="F20376" s="53" t="s">
        <v>2612</v>
      </c>
    </row>
    <row r="20377" spans="1:6" x14ac:dyDescent="0.2">
      <c r="A20377" s="202" t="s">
        <v>32314</v>
      </c>
      <c r="B20377" s="203">
        <v>9325.8799999999992</v>
      </c>
      <c r="D20377" s="53" t="s">
        <v>30491</v>
      </c>
      <c r="E20377" s="55" t="s">
        <v>30492</v>
      </c>
      <c r="F20377" s="53" t="s">
        <v>2612</v>
      </c>
    </row>
    <row r="20378" spans="1:6" x14ac:dyDescent="0.2">
      <c r="A20378" s="202" t="s">
        <v>32315</v>
      </c>
      <c r="B20378" s="203">
        <v>9114.7000000000007</v>
      </c>
      <c r="D20378" s="53" t="s">
        <v>30493</v>
      </c>
      <c r="E20378" s="55" t="s">
        <v>30492</v>
      </c>
      <c r="F20378" s="53" t="s">
        <v>2612</v>
      </c>
    </row>
    <row r="20379" spans="1:6" x14ac:dyDescent="0.2">
      <c r="A20379" s="202" t="s">
        <v>32317</v>
      </c>
      <c r="B20379" s="203">
        <v>9114.7000000000007</v>
      </c>
      <c r="D20379" s="53" t="s">
        <v>30494</v>
      </c>
      <c r="E20379" s="55" t="s">
        <v>30495</v>
      </c>
      <c r="F20379" s="53" t="s">
        <v>2501</v>
      </c>
    </row>
    <row r="20380" spans="1:6" x14ac:dyDescent="0.2">
      <c r="A20380" s="202" t="s">
        <v>32318</v>
      </c>
      <c r="B20380" s="203">
        <v>11209.43</v>
      </c>
      <c r="D20380" s="53" t="s">
        <v>30496</v>
      </c>
      <c r="E20380" s="55" t="s">
        <v>30495</v>
      </c>
      <c r="F20380" s="53" t="s">
        <v>2501</v>
      </c>
    </row>
    <row r="20381" spans="1:6" x14ac:dyDescent="0.2">
      <c r="A20381" s="202" t="s">
        <v>32320</v>
      </c>
      <c r="B20381" s="203">
        <v>11209.43</v>
      </c>
      <c r="D20381" s="53" t="s">
        <v>30497</v>
      </c>
      <c r="E20381" s="55" t="s">
        <v>30495</v>
      </c>
      <c r="F20381" s="53" t="s">
        <v>2501</v>
      </c>
    </row>
    <row r="20382" spans="1:6" x14ac:dyDescent="0.2">
      <c r="A20382" s="202" t="s">
        <v>32321</v>
      </c>
      <c r="B20382" s="203">
        <v>10955.6</v>
      </c>
      <c r="D20382" s="53" t="s">
        <v>30498</v>
      </c>
      <c r="E20382" s="55" t="s">
        <v>30495</v>
      </c>
      <c r="F20382" s="53" t="s">
        <v>2501</v>
      </c>
    </row>
    <row r="20383" spans="1:6" x14ac:dyDescent="0.2">
      <c r="A20383" s="202" t="s">
        <v>32323</v>
      </c>
      <c r="B20383" s="203">
        <v>10955.6</v>
      </c>
      <c r="D20383" s="53" t="s">
        <v>30499</v>
      </c>
      <c r="E20383" s="55" t="s">
        <v>30495</v>
      </c>
      <c r="F20383" s="53" t="s">
        <v>2501</v>
      </c>
    </row>
    <row r="20384" spans="1:6" x14ac:dyDescent="0.2">
      <c r="A20384" s="202" t="s">
        <v>32324</v>
      </c>
      <c r="B20384" s="203">
        <v>13047.04</v>
      </c>
      <c r="D20384" s="53" t="s">
        <v>30500</v>
      </c>
      <c r="E20384" s="55" t="s">
        <v>30495</v>
      </c>
      <c r="F20384" s="53" t="s">
        <v>2501</v>
      </c>
    </row>
    <row r="20385" spans="1:6" x14ac:dyDescent="0.2">
      <c r="A20385" s="202" t="s">
        <v>32326</v>
      </c>
      <c r="B20385" s="203">
        <v>13047.04</v>
      </c>
      <c r="D20385" s="53" t="s">
        <v>30501</v>
      </c>
      <c r="E20385" s="55" t="s">
        <v>30502</v>
      </c>
      <c r="F20385" s="53" t="s">
        <v>2501</v>
      </c>
    </row>
    <row r="20386" spans="1:6" x14ac:dyDescent="0.2">
      <c r="A20386" s="202" t="s">
        <v>32327</v>
      </c>
      <c r="B20386" s="203">
        <v>12751.6</v>
      </c>
      <c r="D20386" s="53" t="s">
        <v>30503</v>
      </c>
      <c r="E20386" s="55" t="s">
        <v>30504</v>
      </c>
      <c r="F20386" s="53" t="s">
        <v>2501</v>
      </c>
    </row>
    <row r="20387" spans="1:6" x14ac:dyDescent="0.2">
      <c r="A20387" s="202" t="s">
        <v>32329</v>
      </c>
      <c r="B20387" s="203">
        <v>12751.6</v>
      </c>
      <c r="D20387" s="53" t="s">
        <v>30505</v>
      </c>
      <c r="E20387" s="55" t="s">
        <v>30502</v>
      </c>
      <c r="F20387" s="53" t="s">
        <v>2501</v>
      </c>
    </row>
    <row r="20388" spans="1:6" x14ac:dyDescent="0.2">
      <c r="A20388" s="202" t="s">
        <v>32330</v>
      </c>
      <c r="B20388" s="203">
        <v>14930.59</v>
      </c>
      <c r="D20388" s="53" t="s">
        <v>30506</v>
      </c>
      <c r="E20388" s="55" t="s">
        <v>30502</v>
      </c>
      <c r="F20388" s="53" t="s">
        <v>2501</v>
      </c>
    </row>
    <row r="20389" spans="1:6" x14ac:dyDescent="0.2">
      <c r="A20389" s="202" t="s">
        <v>32332</v>
      </c>
      <c r="B20389" s="203">
        <v>14930.59</v>
      </c>
      <c r="D20389" s="53" t="s">
        <v>30507</v>
      </c>
      <c r="E20389" s="55" t="s">
        <v>30504</v>
      </c>
      <c r="F20389" s="53" t="s">
        <v>2501</v>
      </c>
    </row>
    <row r="20390" spans="1:6" x14ac:dyDescent="0.2">
      <c r="A20390" s="202" t="s">
        <v>32333</v>
      </c>
      <c r="B20390" s="203">
        <v>14592.5</v>
      </c>
      <c r="D20390" s="53" t="s">
        <v>30508</v>
      </c>
      <c r="E20390" s="55" t="s">
        <v>30502</v>
      </c>
      <c r="F20390" s="53" t="s">
        <v>2501</v>
      </c>
    </row>
    <row r="20391" spans="1:6" x14ac:dyDescent="0.2">
      <c r="A20391" s="202" t="s">
        <v>32335</v>
      </c>
      <c r="B20391" s="203">
        <v>14592.5</v>
      </c>
      <c r="D20391" s="53" t="s">
        <v>30509</v>
      </c>
      <c r="E20391" s="55" t="s">
        <v>30510</v>
      </c>
      <c r="F20391" s="53" t="s">
        <v>2501</v>
      </c>
    </row>
    <row r="20392" spans="1:6" x14ac:dyDescent="0.2">
      <c r="A20392" s="202" t="s">
        <v>32336</v>
      </c>
      <c r="B20392" s="203">
        <v>16768.2</v>
      </c>
      <c r="D20392" s="53" t="s">
        <v>30511</v>
      </c>
      <c r="E20392" s="55" t="s">
        <v>30510</v>
      </c>
      <c r="F20392" s="53" t="s">
        <v>2501</v>
      </c>
    </row>
    <row r="20393" spans="1:6" x14ac:dyDescent="0.2">
      <c r="A20393" s="202" t="s">
        <v>32338</v>
      </c>
      <c r="B20393" s="203">
        <v>16768.2</v>
      </c>
      <c r="D20393" s="53" t="s">
        <v>30512</v>
      </c>
      <c r="E20393" s="55" t="s">
        <v>30510</v>
      </c>
      <c r="F20393" s="53" t="s">
        <v>2501</v>
      </c>
    </row>
    <row r="20394" spans="1:6" x14ac:dyDescent="0.2">
      <c r="A20394" s="202" t="s">
        <v>32339</v>
      </c>
      <c r="B20394" s="203">
        <v>16388.5</v>
      </c>
      <c r="D20394" s="53" t="s">
        <v>30513</v>
      </c>
      <c r="E20394" s="55" t="s">
        <v>30510</v>
      </c>
      <c r="F20394" s="53" t="s">
        <v>2501</v>
      </c>
    </row>
    <row r="20395" spans="1:6" x14ac:dyDescent="0.2">
      <c r="A20395" s="202" t="s">
        <v>32341</v>
      </c>
      <c r="B20395" s="203">
        <v>16388.5</v>
      </c>
      <c r="D20395" s="53" t="s">
        <v>30514</v>
      </c>
      <c r="E20395" s="55" t="s">
        <v>30510</v>
      </c>
      <c r="F20395" s="53" t="s">
        <v>2501</v>
      </c>
    </row>
    <row r="20396" spans="1:6" x14ac:dyDescent="0.2">
      <c r="A20396" s="202" t="s">
        <v>32342</v>
      </c>
      <c r="B20396" s="203">
        <v>21843.1</v>
      </c>
      <c r="D20396" s="53" t="s">
        <v>30515</v>
      </c>
      <c r="E20396" s="55" t="s">
        <v>30510</v>
      </c>
      <c r="F20396" s="53" t="s">
        <v>2501</v>
      </c>
    </row>
    <row r="20397" spans="1:6" x14ac:dyDescent="0.2">
      <c r="A20397" s="202" t="s">
        <v>32344</v>
      </c>
      <c r="B20397" s="203">
        <v>21843.1</v>
      </c>
      <c r="D20397" s="53" t="s">
        <v>30516</v>
      </c>
      <c r="E20397" s="55" t="s">
        <v>30517</v>
      </c>
      <c r="F20397" s="53" t="s">
        <v>2501</v>
      </c>
    </row>
    <row r="20398" spans="1:6" x14ac:dyDescent="0.2">
      <c r="A20398" s="202" t="s">
        <v>32345</v>
      </c>
      <c r="B20398" s="203">
        <v>22000</v>
      </c>
      <c r="D20398" s="53" t="s">
        <v>30518</v>
      </c>
      <c r="E20398" s="55" t="s">
        <v>30517</v>
      </c>
      <c r="F20398" s="53" t="s">
        <v>2501</v>
      </c>
    </row>
    <row r="20399" spans="1:6" x14ac:dyDescent="0.2">
      <c r="A20399" s="202" t="s">
        <v>32347</v>
      </c>
      <c r="B20399" s="203">
        <v>22000</v>
      </c>
      <c r="D20399" s="53" t="s">
        <v>30519</v>
      </c>
      <c r="E20399" s="55" t="s">
        <v>30517</v>
      </c>
      <c r="F20399" s="53" t="s">
        <v>2501</v>
      </c>
    </row>
    <row r="20400" spans="1:6" x14ac:dyDescent="0.2">
      <c r="A20400" s="202" t="s">
        <v>32348</v>
      </c>
      <c r="B20400" s="203">
        <v>31362.32</v>
      </c>
      <c r="D20400" s="53" t="s">
        <v>30520</v>
      </c>
      <c r="E20400" s="55" t="s">
        <v>30517</v>
      </c>
      <c r="F20400" s="53" t="s">
        <v>2501</v>
      </c>
    </row>
    <row r="20401" spans="1:6" x14ac:dyDescent="0.2">
      <c r="A20401" s="202" t="s">
        <v>32350</v>
      </c>
      <c r="B20401" s="203">
        <v>31362.32</v>
      </c>
      <c r="D20401" s="53" t="s">
        <v>30521</v>
      </c>
      <c r="E20401" s="55" t="s">
        <v>30517</v>
      </c>
      <c r="F20401" s="53" t="s">
        <v>2501</v>
      </c>
    </row>
    <row r="20402" spans="1:6" x14ac:dyDescent="0.2">
      <c r="A20402" s="202" t="s">
        <v>32351</v>
      </c>
      <c r="B20402" s="203">
        <v>31785.5</v>
      </c>
      <c r="D20402" s="53" t="s">
        <v>30522</v>
      </c>
      <c r="E20402" s="55" t="s">
        <v>30517</v>
      </c>
      <c r="F20402" s="53" t="s">
        <v>2501</v>
      </c>
    </row>
    <row r="20403" spans="1:6" x14ac:dyDescent="0.2">
      <c r="A20403" s="202" t="s">
        <v>32353</v>
      </c>
      <c r="B20403" s="203">
        <v>31785.5</v>
      </c>
      <c r="D20403" s="53" t="s">
        <v>30523</v>
      </c>
      <c r="E20403" s="55" t="s">
        <v>30524</v>
      </c>
      <c r="F20403" s="53" t="s">
        <v>2501</v>
      </c>
    </row>
    <row r="20404" spans="1:6" x14ac:dyDescent="0.2">
      <c r="A20404" s="202" t="s">
        <v>32354</v>
      </c>
      <c r="B20404" s="203">
        <v>42689.29</v>
      </c>
      <c r="D20404" s="53" t="s">
        <v>30525</v>
      </c>
      <c r="E20404" s="55" t="s">
        <v>30524</v>
      </c>
      <c r="F20404" s="53" t="s">
        <v>2501</v>
      </c>
    </row>
    <row r="20405" spans="1:6" x14ac:dyDescent="0.2">
      <c r="A20405" s="202" t="s">
        <v>32356</v>
      </c>
      <c r="B20405" s="203">
        <v>42689.29</v>
      </c>
      <c r="D20405" s="53" t="s">
        <v>30526</v>
      </c>
      <c r="E20405" s="55" t="s">
        <v>30524</v>
      </c>
      <c r="F20405" s="53" t="s">
        <v>2501</v>
      </c>
    </row>
    <row r="20406" spans="1:6" x14ac:dyDescent="0.2">
      <c r="A20406" s="202" t="s">
        <v>32357</v>
      </c>
      <c r="B20406" s="203">
        <v>43416</v>
      </c>
      <c r="D20406" s="53" t="s">
        <v>30527</v>
      </c>
      <c r="E20406" s="55" t="s">
        <v>30524</v>
      </c>
      <c r="F20406" s="53" t="s">
        <v>2501</v>
      </c>
    </row>
    <row r="20407" spans="1:6" x14ac:dyDescent="0.2">
      <c r="A20407" s="202" t="s">
        <v>32359</v>
      </c>
      <c r="B20407" s="203">
        <v>43416</v>
      </c>
      <c r="D20407" s="53" t="s">
        <v>30528</v>
      </c>
      <c r="E20407" s="55" t="s">
        <v>30524</v>
      </c>
      <c r="F20407" s="53" t="s">
        <v>2501</v>
      </c>
    </row>
    <row r="20408" spans="1:6" x14ac:dyDescent="0.2">
      <c r="A20408" s="202" t="s">
        <v>32360</v>
      </c>
      <c r="B20408" s="203">
        <v>116.6</v>
      </c>
      <c r="D20408" s="53" t="s">
        <v>30529</v>
      </c>
      <c r="E20408" s="55" t="s">
        <v>30524</v>
      </c>
      <c r="F20408" s="53" t="s">
        <v>2501</v>
      </c>
    </row>
    <row r="20409" spans="1:6" x14ac:dyDescent="0.2">
      <c r="A20409" s="202" t="s">
        <v>32362</v>
      </c>
      <c r="B20409" s="203">
        <v>105.69</v>
      </c>
      <c r="D20409" s="53" t="s">
        <v>30530</v>
      </c>
      <c r="E20409" s="55" t="s">
        <v>30531</v>
      </c>
      <c r="F20409" s="53" t="s">
        <v>2501</v>
      </c>
    </row>
    <row r="20410" spans="1:6" x14ac:dyDescent="0.2">
      <c r="A20410" s="202" t="s">
        <v>32363</v>
      </c>
      <c r="B20410" s="203">
        <v>332.07</v>
      </c>
      <c r="D20410" s="53" t="s">
        <v>30532</v>
      </c>
      <c r="E20410" s="55" t="s">
        <v>30531</v>
      </c>
      <c r="F20410" s="53" t="s">
        <v>2501</v>
      </c>
    </row>
    <row r="20411" spans="1:6" x14ac:dyDescent="0.2">
      <c r="A20411" s="202" t="s">
        <v>32365</v>
      </c>
      <c r="B20411" s="203">
        <v>299.01</v>
      </c>
      <c r="D20411" s="53" t="s">
        <v>30533</v>
      </c>
      <c r="E20411" s="55" t="s">
        <v>30531</v>
      </c>
      <c r="F20411" s="53" t="s">
        <v>2501</v>
      </c>
    </row>
    <row r="20412" spans="1:6" x14ac:dyDescent="0.2">
      <c r="A20412" s="202" t="s">
        <v>32366</v>
      </c>
      <c r="B20412" s="203">
        <v>204.72</v>
      </c>
      <c r="D20412" s="53" t="s">
        <v>30534</v>
      </c>
      <c r="E20412" s="55" t="s">
        <v>30531</v>
      </c>
      <c r="F20412" s="53" t="s">
        <v>2501</v>
      </c>
    </row>
    <row r="20413" spans="1:6" x14ac:dyDescent="0.2">
      <c r="A20413" s="202" t="s">
        <v>32368</v>
      </c>
      <c r="B20413" s="203">
        <v>192.86</v>
      </c>
      <c r="D20413" s="53" t="s">
        <v>30535</v>
      </c>
      <c r="E20413" s="55" t="s">
        <v>30531</v>
      </c>
      <c r="F20413" s="53" t="s">
        <v>2501</v>
      </c>
    </row>
    <row r="20414" spans="1:6" x14ac:dyDescent="0.2">
      <c r="A20414" s="202" t="s">
        <v>32369</v>
      </c>
      <c r="B20414" s="203">
        <v>849.72</v>
      </c>
      <c r="D20414" s="53" t="s">
        <v>30536</v>
      </c>
      <c r="E20414" s="55" t="s">
        <v>30531</v>
      </c>
      <c r="F20414" s="53" t="s">
        <v>2501</v>
      </c>
    </row>
    <row r="20415" spans="1:6" x14ac:dyDescent="0.2">
      <c r="A20415" s="202" t="s">
        <v>32371</v>
      </c>
      <c r="B20415" s="203">
        <v>796.34</v>
      </c>
      <c r="D20415" s="53" t="s">
        <v>30537</v>
      </c>
      <c r="E20415" s="55" t="s">
        <v>30538</v>
      </c>
      <c r="F20415" s="53" t="s">
        <v>2501</v>
      </c>
    </row>
    <row r="20416" spans="1:6" x14ac:dyDescent="0.2">
      <c r="A20416" s="202" t="s">
        <v>32372</v>
      </c>
      <c r="B20416" s="203">
        <v>971.11</v>
      </c>
      <c r="D20416" s="53" t="s">
        <v>30539</v>
      </c>
      <c r="E20416" s="55" t="s">
        <v>30540</v>
      </c>
      <c r="F20416" s="53" t="s">
        <v>2501</v>
      </c>
    </row>
    <row r="20417" spans="1:6" x14ac:dyDescent="0.2">
      <c r="A20417" s="202" t="s">
        <v>32374</v>
      </c>
      <c r="B20417" s="203">
        <v>910.1</v>
      </c>
      <c r="D20417" s="53" t="s">
        <v>30541</v>
      </c>
      <c r="E20417" s="55" t="s">
        <v>30538</v>
      </c>
      <c r="F20417" s="53" t="s">
        <v>2501</v>
      </c>
    </row>
    <row r="20418" spans="1:6" x14ac:dyDescent="0.2">
      <c r="A20418" s="202" t="s">
        <v>32375</v>
      </c>
      <c r="B20418" s="203">
        <v>1132.97</v>
      </c>
      <c r="D20418" s="53" t="s">
        <v>30542</v>
      </c>
      <c r="E20418" s="55" t="s">
        <v>30540</v>
      </c>
      <c r="F20418" s="53" t="s">
        <v>2501</v>
      </c>
    </row>
    <row r="20419" spans="1:6" x14ac:dyDescent="0.2">
      <c r="A20419" s="202" t="s">
        <v>32377</v>
      </c>
      <c r="B20419" s="203">
        <v>1061.78</v>
      </c>
      <c r="D20419" s="53" t="s">
        <v>30543</v>
      </c>
      <c r="E20419" s="55" t="s">
        <v>30544</v>
      </c>
      <c r="F20419" s="53" t="s">
        <v>2501</v>
      </c>
    </row>
    <row r="20420" spans="1:6" x14ac:dyDescent="0.2">
      <c r="A20420" s="202" t="s">
        <v>32378</v>
      </c>
      <c r="B20420" s="203">
        <v>1359.56</v>
      </c>
      <c r="D20420" s="53" t="s">
        <v>30545</v>
      </c>
      <c r="E20420" s="55" t="s">
        <v>30544</v>
      </c>
      <c r="F20420" s="53" t="s">
        <v>2501</v>
      </c>
    </row>
    <row r="20421" spans="1:6" x14ac:dyDescent="0.2">
      <c r="A20421" s="202" t="s">
        <v>32380</v>
      </c>
      <c r="B20421" s="203">
        <v>1274.1400000000001</v>
      </c>
      <c r="D20421" s="53" t="s">
        <v>30546</v>
      </c>
      <c r="E20421" s="55" t="s">
        <v>30544</v>
      </c>
      <c r="F20421" s="53" t="s">
        <v>2501</v>
      </c>
    </row>
    <row r="20422" spans="1:6" x14ac:dyDescent="0.2">
      <c r="A20422" s="202" t="s">
        <v>32381</v>
      </c>
      <c r="B20422" s="203">
        <v>33.81</v>
      </c>
      <c r="D20422" s="53" t="s">
        <v>30547</v>
      </c>
      <c r="E20422" s="55" t="s">
        <v>30544</v>
      </c>
      <c r="F20422" s="53" t="s">
        <v>2501</v>
      </c>
    </row>
    <row r="20423" spans="1:6" x14ac:dyDescent="0.2">
      <c r="A20423" s="202" t="s">
        <v>32383</v>
      </c>
      <c r="B20423" s="203">
        <v>30.65</v>
      </c>
      <c r="D20423" s="53" t="s">
        <v>30548</v>
      </c>
      <c r="E20423" s="55" t="s">
        <v>30544</v>
      </c>
      <c r="F20423" s="53" t="s">
        <v>2501</v>
      </c>
    </row>
    <row r="20424" spans="1:6" x14ac:dyDescent="0.2">
      <c r="A20424" s="202" t="s">
        <v>32384</v>
      </c>
      <c r="B20424" s="203">
        <v>45.08</v>
      </c>
      <c r="D20424" s="53" t="s">
        <v>30549</v>
      </c>
      <c r="E20424" s="55" t="s">
        <v>30544</v>
      </c>
      <c r="F20424" s="53" t="s">
        <v>2501</v>
      </c>
    </row>
    <row r="20425" spans="1:6" x14ac:dyDescent="0.2">
      <c r="A20425" s="202" t="s">
        <v>32386</v>
      </c>
      <c r="B20425" s="203">
        <v>40.86</v>
      </c>
      <c r="D20425" s="53" t="s">
        <v>30550</v>
      </c>
      <c r="E20425" s="55" t="s">
        <v>30551</v>
      </c>
      <c r="F20425" s="53" t="s">
        <v>2501</v>
      </c>
    </row>
    <row r="20426" spans="1:6" x14ac:dyDescent="0.2">
      <c r="A20426" s="202" t="s">
        <v>32387</v>
      </c>
      <c r="B20426" s="203">
        <v>56.35</v>
      </c>
      <c r="D20426" s="53" t="s">
        <v>30552</v>
      </c>
      <c r="E20426" s="55" t="s">
        <v>30551</v>
      </c>
      <c r="F20426" s="53" t="s">
        <v>2501</v>
      </c>
    </row>
    <row r="20427" spans="1:6" x14ac:dyDescent="0.2">
      <c r="A20427" s="202" t="s">
        <v>32389</v>
      </c>
      <c r="B20427" s="203">
        <v>51.08</v>
      </c>
      <c r="D20427" s="53" t="s">
        <v>30553</v>
      </c>
      <c r="E20427" s="55" t="s">
        <v>30551</v>
      </c>
      <c r="F20427" s="53" t="s">
        <v>2501</v>
      </c>
    </row>
    <row r="20428" spans="1:6" x14ac:dyDescent="0.2">
      <c r="A20428" s="202" t="s">
        <v>32390</v>
      </c>
      <c r="B20428" s="203">
        <v>67.62</v>
      </c>
      <c r="D20428" s="53" t="s">
        <v>30554</v>
      </c>
      <c r="E20428" s="55" t="s">
        <v>30551</v>
      </c>
      <c r="F20428" s="53" t="s">
        <v>2501</v>
      </c>
    </row>
    <row r="20429" spans="1:6" x14ac:dyDescent="0.2">
      <c r="A20429" s="202" t="s">
        <v>32392</v>
      </c>
      <c r="B20429" s="203">
        <v>61.3</v>
      </c>
      <c r="D20429" s="53" t="s">
        <v>30555</v>
      </c>
      <c r="E20429" s="55" t="s">
        <v>30551</v>
      </c>
      <c r="F20429" s="53" t="s">
        <v>2501</v>
      </c>
    </row>
    <row r="20430" spans="1:6" x14ac:dyDescent="0.2">
      <c r="A20430" s="202" t="s">
        <v>32393</v>
      </c>
      <c r="B20430" s="203">
        <v>84.53</v>
      </c>
      <c r="D20430" s="53" t="s">
        <v>30556</v>
      </c>
      <c r="E20430" s="55" t="s">
        <v>30551</v>
      </c>
      <c r="F20430" s="53" t="s">
        <v>2501</v>
      </c>
    </row>
    <row r="20431" spans="1:6" x14ac:dyDescent="0.2">
      <c r="A20431" s="202" t="s">
        <v>32395</v>
      </c>
      <c r="B20431" s="203">
        <v>76.62</v>
      </c>
      <c r="D20431" s="53" t="s">
        <v>30557</v>
      </c>
      <c r="E20431" s="55" t="s">
        <v>30558</v>
      </c>
      <c r="F20431" s="53" t="s">
        <v>2501</v>
      </c>
    </row>
    <row r="20432" spans="1:6" x14ac:dyDescent="0.2">
      <c r="A20432" s="202" t="s">
        <v>32396</v>
      </c>
      <c r="B20432" s="203">
        <v>99.45</v>
      </c>
      <c r="D20432" s="53" t="s">
        <v>30559</v>
      </c>
      <c r="E20432" s="55" t="s">
        <v>30558</v>
      </c>
      <c r="F20432" s="53" t="s">
        <v>2501</v>
      </c>
    </row>
    <row r="20433" spans="1:6" x14ac:dyDescent="0.2">
      <c r="A20433" s="202" t="s">
        <v>32398</v>
      </c>
      <c r="B20433" s="203">
        <v>90.15</v>
      </c>
      <c r="D20433" s="53" t="s">
        <v>30560</v>
      </c>
      <c r="E20433" s="55" t="s">
        <v>30558</v>
      </c>
      <c r="F20433" s="53" t="s">
        <v>2501</v>
      </c>
    </row>
    <row r="20434" spans="1:6" x14ac:dyDescent="0.2">
      <c r="A20434" s="202" t="s">
        <v>32399</v>
      </c>
      <c r="B20434" s="203">
        <v>105.66</v>
      </c>
      <c r="D20434" s="53" t="s">
        <v>30561</v>
      </c>
      <c r="E20434" s="55" t="s">
        <v>30558</v>
      </c>
      <c r="F20434" s="53" t="s">
        <v>2501</v>
      </c>
    </row>
    <row r="20435" spans="1:6" x14ac:dyDescent="0.2">
      <c r="A20435" s="202" t="s">
        <v>32401</v>
      </c>
      <c r="B20435" s="203">
        <v>95.78</v>
      </c>
      <c r="D20435" s="53" t="s">
        <v>30562</v>
      </c>
      <c r="E20435" s="55" t="s">
        <v>30558</v>
      </c>
      <c r="F20435" s="53" t="s">
        <v>2501</v>
      </c>
    </row>
    <row r="20436" spans="1:6" x14ac:dyDescent="0.2">
      <c r="A20436" s="202" t="s">
        <v>32402</v>
      </c>
      <c r="B20436" s="203">
        <v>116.59</v>
      </c>
      <c r="D20436" s="53" t="s">
        <v>30563</v>
      </c>
      <c r="E20436" s="55" t="s">
        <v>30558</v>
      </c>
      <c r="F20436" s="53" t="s">
        <v>2501</v>
      </c>
    </row>
    <row r="20437" spans="1:6" x14ac:dyDescent="0.2">
      <c r="A20437" s="202" t="s">
        <v>32404</v>
      </c>
      <c r="B20437" s="203">
        <v>105.69</v>
      </c>
      <c r="D20437" s="53" t="s">
        <v>30564</v>
      </c>
      <c r="E20437" s="55" t="s">
        <v>30565</v>
      </c>
      <c r="F20437" s="53" t="s">
        <v>2501</v>
      </c>
    </row>
    <row r="20438" spans="1:6" x14ac:dyDescent="0.2">
      <c r="A20438" s="202" t="s">
        <v>32405</v>
      </c>
      <c r="B20438" s="203">
        <v>147.58000000000001</v>
      </c>
      <c r="D20438" s="53" t="s">
        <v>30566</v>
      </c>
      <c r="E20438" s="55" t="s">
        <v>30565</v>
      </c>
      <c r="F20438" s="53" t="s">
        <v>2501</v>
      </c>
    </row>
    <row r="20439" spans="1:6" x14ac:dyDescent="0.2">
      <c r="A20439" s="202" t="s">
        <v>32407</v>
      </c>
      <c r="B20439" s="203">
        <v>132.88999999999999</v>
      </c>
      <c r="D20439" s="53" t="s">
        <v>30567</v>
      </c>
      <c r="E20439" s="55" t="s">
        <v>30565</v>
      </c>
      <c r="F20439" s="53" t="s">
        <v>2501</v>
      </c>
    </row>
    <row r="20440" spans="1:6" x14ac:dyDescent="0.2">
      <c r="A20440" s="202" t="s">
        <v>32408</v>
      </c>
      <c r="B20440" s="203">
        <v>159.38999999999999</v>
      </c>
      <c r="D20440" s="53" t="s">
        <v>30568</v>
      </c>
      <c r="E20440" s="55" t="s">
        <v>30565</v>
      </c>
      <c r="F20440" s="53" t="s">
        <v>2501</v>
      </c>
    </row>
    <row r="20441" spans="1:6" x14ac:dyDescent="0.2">
      <c r="A20441" s="202" t="s">
        <v>32410</v>
      </c>
      <c r="B20441" s="203">
        <v>143.52000000000001</v>
      </c>
      <c r="D20441" s="53" t="s">
        <v>30569</v>
      </c>
      <c r="E20441" s="55" t="s">
        <v>30565</v>
      </c>
      <c r="F20441" s="53" t="s">
        <v>2501</v>
      </c>
    </row>
    <row r="20442" spans="1:6" x14ac:dyDescent="0.2">
      <c r="A20442" s="202" t="s">
        <v>32411</v>
      </c>
      <c r="B20442" s="203">
        <v>173.11</v>
      </c>
      <c r="D20442" s="53" t="s">
        <v>30570</v>
      </c>
      <c r="E20442" s="55" t="s">
        <v>30565</v>
      </c>
      <c r="F20442" s="53" t="s">
        <v>2501</v>
      </c>
    </row>
    <row r="20443" spans="1:6" x14ac:dyDescent="0.2">
      <c r="A20443" s="202" t="s">
        <v>32413</v>
      </c>
      <c r="B20443" s="203">
        <v>155.88</v>
      </c>
      <c r="D20443" s="53" t="s">
        <v>30571</v>
      </c>
      <c r="E20443" s="55" t="s">
        <v>30572</v>
      </c>
      <c r="F20443" s="53" t="s">
        <v>2501</v>
      </c>
    </row>
    <row r="20444" spans="1:6" x14ac:dyDescent="0.2">
      <c r="A20444" s="202" t="s">
        <v>32414</v>
      </c>
      <c r="B20444" s="203">
        <v>362.26</v>
      </c>
      <c r="D20444" s="53" t="s">
        <v>30573</v>
      </c>
      <c r="E20444" s="55" t="s">
        <v>30572</v>
      </c>
      <c r="F20444" s="53" t="s">
        <v>2501</v>
      </c>
    </row>
    <row r="20445" spans="1:6" x14ac:dyDescent="0.2">
      <c r="A20445" s="202" t="s">
        <v>32416</v>
      </c>
      <c r="B20445" s="203">
        <v>326.2</v>
      </c>
      <c r="D20445" s="53" t="s">
        <v>30574</v>
      </c>
      <c r="E20445" s="55" t="s">
        <v>30572</v>
      </c>
      <c r="F20445" s="53" t="s">
        <v>2501</v>
      </c>
    </row>
    <row r="20446" spans="1:6" x14ac:dyDescent="0.2">
      <c r="A20446" s="202" t="s">
        <v>32417</v>
      </c>
      <c r="B20446" s="203">
        <v>442.76</v>
      </c>
      <c r="D20446" s="53" t="s">
        <v>30575</v>
      </c>
      <c r="E20446" s="55" t="s">
        <v>30572</v>
      </c>
      <c r="F20446" s="53" t="s">
        <v>2501</v>
      </c>
    </row>
    <row r="20447" spans="1:6" x14ac:dyDescent="0.2">
      <c r="A20447" s="202" t="s">
        <v>32419</v>
      </c>
      <c r="B20447" s="203">
        <v>398.69</v>
      </c>
      <c r="D20447" s="53" t="s">
        <v>30576</v>
      </c>
      <c r="E20447" s="55" t="s">
        <v>30572</v>
      </c>
      <c r="F20447" s="53" t="s">
        <v>2501</v>
      </c>
    </row>
    <row r="20448" spans="1:6" x14ac:dyDescent="0.2">
      <c r="A20448" s="202" t="s">
        <v>32420</v>
      </c>
      <c r="B20448" s="203">
        <v>442.76</v>
      </c>
      <c r="D20448" s="53" t="s">
        <v>30577</v>
      </c>
      <c r="E20448" s="55" t="s">
        <v>30572</v>
      </c>
      <c r="F20448" s="53" t="s">
        <v>2501</v>
      </c>
    </row>
    <row r="20449" spans="1:6" x14ac:dyDescent="0.2">
      <c r="A20449" s="202" t="s">
        <v>32422</v>
      </c>
      <c r="B20449" s="203">
        <v>398.69</v>
      </c>
      <c r="D20449" s="53" t="s">
        <v>30578</v>
      </c>
      <c r="E20449" s="55" t="s">
        <v>30579</v>
      </c>
      <c r="F20449" s="53" t="s">
        <v>2501</v>
      </c>
    </row>
    <row r="20450" spans="1:6" x14ac:dyDescent="0.2">
      <c r="A20450" s="202" t="s">
        <v>32423</v>
      </c>
      <c r="B20450" s="203">
        <v>849.72</v>
      </c>
      <c r="D20450" s="53" t="s">
        <v>30580</v>
      </c>
      <c r="E20450" s="55" t="s">
        <v>30579</v>
      </c>
      <c r="F20450" s="53" t="s">
        <v>2501</v>
      </c>
    </row>
    <row r="20451" spans="1:6" x14ac:dyDescent="0.2">
      <c r="A20451" s="202" t="s">
        <v>32425</v>
      </c>
      <c r="B20451" s="203">
        <v>796.34</v>
      </c>
      <c r="D20451" s="53" t="s">
        <v>30581</v>
      </c>
      <c r="E20451" s="55" t="s">
        <v>30579</v>
      </c>
      <c r="F20451" s="53" t="s">
        <v>2501</v>
      </c>
    </row>
    <row r="20452" spans="1:6" x14ac:dyDescent="0.2">
      <c r="A20452" s="202" t="s">
        <v>32426</v>
      </c>
      <c r="B20452" s="203">
        <v>971.11</v>
      </c>
      <c r="D20452" s="53" t="s">
        <v>30582</v>
      </c>
      <c r="E20452" s="55" t="s">
        <v>30579</v>
      </c>
      <c r="F20452" s="53" t="s">
        <v>2501</v>
      </c>
    </row>
    <row r="20453" spans="1:6" x14ac:dyDescent="0.2">
      <c r="A20453" s="202" t="s">
        <v>32428</v>
      </c>
      <c r="B20453" s="203">
        <v>910.1</v>
      </c>
      <c r="D20453" s="53" t="s">
        <v>30583</v>
      </c>
      <c r="E20453" s="55" t="s">
        <v>30579</v>
      </c>
      <c r="F20453" s="53" t="s">
        <v>2501</v>
      </c>
    </row>
    <row r="20454" spans="1:6" x14ac:dyDescent="0.2">
      <c r="A20454" s="202" t="s">
        <v>32429</v>
      </c>
      <c r="B20454" s="203">
        <v>56.35</v>
      </c>
      <c r="D20454" s="53" t="s">
        <v>30584</v>
      </c>
      <c r="E20454" s="55" t="s">
        <v>30579</v>
      </c>
      <c r="F20454" s="53" t="s">
        <v>2501</v>
      </c>
    </row>
    <row r="20455" spans="1:6" x14ac:dyDescent="0.2">
      <c r="A20455" s="202" t="s">
        <v>32431</v>
      </c>
      <c r="B20455" s="203">
        <v>51.08</v>
      </c>
      <c r="D20455" s="53" t="s">
        <v>30585</v>
      </c>
      <c r="E20455" s="55" t="s">
        <v>30586</v>
      </c>
      <c r="F20455" s="53" t="s">
        <v>2501</v>
      </c>
    </row>
    <row r="20456" spans="1:6" x14ac:dyDescent="0.2">
      <c r="A20456" s="202" t="s">
        <v>32432</v>
      </c>
      <c r="B20456" s="203">
        <v>67.62</v>
      </c>
      <c r="D20456" s="53" t="s">
        <v>30587</v>
      </c>
      <c r="E20456" s="55" t="s">
        <v>30586</v>
      </c>
      <c r="F20456" s="53" t="s">
        <v>2501</v>
      </c>
    </row>
    <row r="20457" spans="1:6" x14ac:dyDescent="0.2">
      <c r="A20457" s="202" t="s">
        <v>32434</v>
      </c>
      <c r="B20457" s="203">
        <v>61.3</v>
      </c>
      <c r="D20457" s="53" t="s">
        <v>30588</v>
      </c>
      <c r="E20457" s="55" t="s">
        <v>30586</v>
      </c>
      <c r="F20457" s="53" t="s">
        <v>2501</v>
      </c>
    </row>
    <row r="20458" spans="1:6" x14ac:dyDescent="0.2">
      <c r="A20458" s="202" t="s">
        <v>32435</v>
      </c>
      <c r="B20458" s="203">
        <v>78.63</v>
      </c>
      <c r="D20458" s="53" t="s">
        <v>30589</v>
      </c>
      <c r="E20458" s="55" t="s">
        <v>30586</v>
      </c>
      <c r="F20458" s="53" t="s">
        <v>2501</v>
      </c>
    </row>
    <row r="20459" spans="1:6" x14ac:dyDescent="0.2">
      <c r="A20459" s="202" t="s">
        <v>32437</v>
      </c>
      <c r="B20459" s="203">
        <v>71.28</v>
      </c>
      <c r="D20459" s="53" t="s">
        <v>30590</v>
      </c>
      <c r="E20459" s="55" t="s">
        <v>30586</v>
      </c>
      <c r="F20459" s="53" t="s">
        <v>2501</v>
      </c>
    </row>
    <row r="20460" spans="1:6" x14ac:dyDescent="0.2">
      <c r="A20460" s="202" t="s">
        <v>32438</v>
      </c>
      <c r="B20460" s="203">
        <v>99.45</v>
      </c>
      <c r="D20460" s="53" t="s">
        <v>30591</v>
      </c>
      <c r="E20460" s="55" t="s">
        <v>30586</v>
      </c>
      <c r="F20460" s="53" t="s">
        <v>2501</v>
      </c>
    </row>
    <row r="20461" spans="1:6" x14ac:dyDescent="0.2">
      <c r="A20461" s="202" t="s">
        <v>32440</v>
      </c>
      <c r="B20461" s="203">
        <v>90.15</v>
      </c>
      <c r="D20461" s="53" t="s">
        <v>30592</v>
      </c>
      <c r="E20461" s="55" t="s">
        <v>30593</v>
      </c>
      <c r="F20461" s="53" t="s">
        <v>2501</v>
      </c>
    </row>
    <row r="20462" spans="1:6" x14ac:dyDescent="0.2">
      <c r="A20462" s="202" t="s">
        <v>32441</v>
      </c>
      <c r="B20462" s="203">
        <v>112.71</v>
      </c>
      <c r="D20462" s="53" t="s">
        <v>30594</v>
      </c>
      <c r="E20462" s="55" t="s">
        <v>30593</v>
      </c>
      <c r="F20462" s="53" t="s">
        <v>2501</v>
      </c>
    </row>
    <row r="20463" spans="1:6" x14ac:dyDescent="0.2">
      <c r="A20463" s="202" t="s">
        <v>32443</v>
      </c>
      <c r="B20463" s="203">
        <v>102.17</v>
      </c>
      <c r="D20463" s="53" t="s">
        <v>30595</v>
      </c>
      <c r="E20463" s="55" t="s">
        <v>30596</v>
      </c>
      <c r="F20463" s="53" t="s">
        <v>2501</v>
      </c>
    </row>
    <row r="20464" spans="1:6" x14ac:dyDescent="0.2">
      <c r="A20464" s="202" t="s">
        <v>32444</v>
      </c>
      <c r="B20464" s="203">
        <v>120.76</v>
      </c>
      <c r="D20464" s="53" t="s">
        <v>30597</v>
      </c>
      <c r="E20464" s="55" t="s">
        <v>30593</v>
      </c>
      <c r="F20464" s="53" t="s">
        <v>2501</v>
      </c>
    </row>
    <row r="20465" spans="1:6" x14ac:dyDescent="0.2">
      <c r="A20465" s="202" t="s">
        <v>32446</v>
      </c>
      <c r="B20465" s="203">
        <v>109.46</v>
      </c>
      <c r="D20465" s="53" t="s">
        <v>30598</v>
      </c>
      <c r="E20465" s="55" t="s">
        <v>30593</v>
      </c>
      <c r="F20465" s="53" t="s">
        <v>2501</v>
      </c>
    </row>
    <row r="20466" spans="1:6" x14ac:dyDescent="0.2">
      <c r="A20466" s="202" t="s">
        <v>32447</v>
      </c>
      <c r="B20466" s="203">
        <v>130.05000000000001</v>
      </c>
      <c r="D20466" s="53" t="s">
        <v>30599</v>
      </c>
      <c r="E20466" s="55" t="s">
        <v>30596</v>
      </c>
      <c r="F20466" s="53" t="s">
        <v>2501</v>
      </c>
    </row>
    <row r="20467" spans="1:6" x14ac:dyDescent="0.2">
      <c r="A20467" s="202" t="s">
        <v>32449</v>
      </c>
      <c r="B20467" s="203">
        <v>117.88</v>
      </c>
      <c r="D20467" s="53" t="s">
        <v>30600</v>
      </c>
      <c r="E20467" s="55" t="s">
        <v>30601</v>
      </c>
      <c r="F20467" s="53" t="s">
        <v>2501</v>
      </c>
    </row>
    <row r="20468" spans="1:6" x14ac:dyDescent="0.2">
      <c r="A20468" s="202" t="s">
        <v>32450</v>
      </c>
      <c r="B20468" s="203">
        <v>398.49</v>
      </c>
      <c r="D20468" s="53" t="s">
        <v>30602</v>
      </c>
      <c r="E20468" s="55" t="s">
        <v>30601</v>
      </c>
      <c r="F20468" s="53" t="s">
        <v>2501</v>
      </c>
    </row>
    <row r="20469" spans="1:6" x14ac:dyDescent="0.2">
      <c r="A20469" s="202" t="s">
        <v>32452</v>
      </c>
      <c r="B20469" s="203">
        <v>358.82</v>
      </c>
      <c r="D20469" s="53" t="s">
        <v>30603</v>
      </c>
      <c r="E20469" s="55" t="s">
        <v>30601</v>
      </c>
      <c r="F20469" s="53" t="s">
        <v>2501</v>
      </c>
    </row>
    <row r="20470" spans="1:6" x14ac:dyDescent="0.2">
      <c r="A20470" s="202" t="s">
        <v>32453</v>
      </c>
      <c r="B20470" s="203">
        <v>569.27</v>
      </c>
      <c r="D20470" s="53" t="s">
        <v>30604</v>
      </c>
      <c r="E20470" s="55" t="s">
        <v>30601</v>
      </c>
      <c r="F20470" s="53" t="s">
        <v>2501</v>
      </c>
    </row>
    <row r="20471" spans="1:6" x14ac:dyDescent="0.2">
      <c r="A20471" s="202" t="s">
        <v>32455</v>
      </c>
      <c r="B20471" s="203">
        <v>512.6</v>
      </c>
      <c r="D20471" s="53" t="s">
        <v>30605</v>
      </c>
      <c r="E20471" s="55" t="s">
        <v>30601</v>
      </c>
      <c r="F20471" s="53" t="s">
        <v>2501</v>
      </c>
    </row>
    <row r="20472" spans="1:6" x14ac:dyDescent="0.2">
      <c r="A20472" s="202" t="s">
        <v>32456</v>
      </c>
      <c r="B20472" s="203">
        <v>971.11</v>
      </c>
      <c r="D20472" s="53" t="s">
        <v>30606</v>
      </c>
      <c r="E20472" s="55" t="s">
        <v>30601</v>
      </c>
      <c r="F20472" s="53" t="s">
        <v>2501</v>
      </c>
    </row>
    <row r="20473" spans="1:6" x14ac:dyDescent="0.2">
      <c r="A20473" s="202" t="s">
        <v>32458</v>
      </c>
      <c r="B20473" s="203">
        <v>910.1</v>
      </c>
      <c r="D20473" s="53" t="s">
        <v>30607</v>
      </c>
      <c r="E20473" s="55" t="s">
        <v>30608</v>
      </c>
      <c r="F20473" s="53" t="s">
        <v>2501</v>
      </c>
    </row>
    <row r="20474" spans="1:6" x14ac:dyDescent="0.2">
      <c r="A20474" s="202" t="s">
        <v>32459</v>
      </c>
      <c r="B20474" s="203">
        <v>1132.97</v>
      </c>
      <c r="D20474" s="53" t="s">
        <v>30609</v>
      </c>
      <c r="E20474" s="55" t="s">
        <v>30608</v>
      </c>
      <c r="F20474" s="53" t="s">
        <v>2501</v>
      </c>
    </row>
    <row r="20475" spans="1:6" x14ac:dyDescent="0.2">
      <c r="A20475" s="202" t="s">
        <v>32461</v>
      </c>
      <c r="B20475" s="203">
        <v>1061.78</v>
      </c>
      <c r="D20475" s="53" t="s">
        <v>30610</v>
      </c>
      <c r="E20475" s="55" t="s">
        <v>30608</v>
      </c>
      <c r="F20475" s="53" t="s">
        <v>2501</v>
      </c>
    </row>
    <row r="20476" spans="1:6" x14ac:dyDescent="0.2">
      <c r="A20476" s="202" t="s">
        <v>32462</v>
      </c>
      <c r="B20476" s="203">
        <v>1359.56</v>
      </c>
      <c r="D20476" s="53" t="s">
        <v>30611</v>
      </c>
      <c r="E20476" s="55" t="s">
        <v>30608</v>
      </c>
      <c r="F20476" s="53" t="s">
        <v>2501</v>
      </c>
    </row>
    <row r="20477" spans="1:6" x14ac:dyDescent="0.2">
      <c r="A20477" s="202" t="s">
        <v>32464</v>
      </c>
      <c r="B20477" s="203">
        <v>1274.1400000000001</v>
      </c>
      <c r="D20477" s="53" t="s">
        <v>30612</v>
      </c>
      <c r="E20477" s="55" t="s">
        <v>30608</v>
      </c>
      <c r="F20477" s="53" t="s">
        <v>2501</v>
      </c>
    </row>
    <row r="20478" spans="1:6" x14ac:dyDescent="0.2">
      <c r="A20478" s="202" t="s">
        <v>32465</v>
      </c>
      <c r="B20478" s="203">
        <v>1544.95</v>
      </c>
      <c r="D20478" s="53" t="s">
        <v>30613</v>
      </c>
      <c r="E20478" s="55" t="s">
        <v>30608</v>
      </c>
      <c r="F20478" s="53" t="s">
        <v>2501</v>
      </c>
    </row>
    <row r="20479" spans="1:6" x14ac:dyDescent="0.2">
      <c r="A20479" s="202" t="s">
        <v>32467</v>
      </c>
      <c r="B20479" s="203">
        <v>1447.89</v>
      </c>
      <c r="D20479" s="53" t="s">
        <v>30614</v>
      </c>
      <c r="E20479" s="55" t="s">
        <v>30615</v>
      </c>
      <c r="F20479" s="53" t="s">
        <v>2501</v>
      </c>
    </row>
    <row r="20480" spans="1:6" x14ac:dyDescent="0.2">
      <c r="A20480" s="202" t="s">
        <v>32468</v>
      </c>
      <c r="B20480" s="203">
        <v>1999.36</v>
      </c>
      <c r="D20480" s="53" t="s">
        <v>30616</v>
      </c>
      <c r="E20480" s="55" t="s">
        <v>30615</v>
      </c>
      <c r="F20480" s="53" t="s">
        <v>2501</v>
      </c>
    </row>
    <row r="20481" spans="1:6" x14ac:dyDescent="0.2">
      <c r="A20481" s="202" t="s">
        <v>32470</v>
      </c>
      <c r="B20481" s="203">
        <v>1873.74</v>
      </c>
      <c r="D20481" s="53" t="s">
        <v>30617</v>
      </c>
      <c r="E20481" s="55" t="s">
        <v>30615</v>
      </c>
      <c r="F20481" s="53" t="s">
        <v>2501</v>
      </c>
    </row>
    <row r="20482" spans="1:6" x14ac:dyDescent="0.2">
      <c r="A20482" s="202" t="s">
        <v>32471</v>
      </c>
      <c r="B20482" s="203">
        <v>1544.96</v>
      </c>
      <c r="D20482" s="53" t="s">
        <v>30618</v>
      </c>
      <c r="E20482" s="55" t="s">
        <v>30615</v>
      </c>
      <c r="F20482" s="53" t="s">
        <v>2501</v>
      </c>
    </row>
    <row r="20483" spans="1:6" x14ac:dyDescent="0.2">
      <c r="A20483" s="202" t="s">
        <v>32473</v>
      </c>
      <c r="B20483" s="203">
        <v>1447.89</v>
      </c>
      <c r="D20483" s="53" t="s">
        <v>30619</v>
      </c>
      <c r="E20483" s="55" t="s">
        <v>30615</v>
      </c>
      <c r="F20483" s="53" t="s">
        <v>2501</v>
      </c>
    </row>
    <row r="20484" spans="1:6" x14ac:dyDescent="0.2">
      <c r="A20484" s="202" t="s">
        <v>32474</v>
      </c>
      <c r="B20484" s="203">
        <v>1999.36</v>
      </c>
      <c r="D20484" s="53" t="s">
        <v>30620</v>
      </c>
      <c r="E20484" s="55" t="s">
        <v>30615</v>
      </c>
      <c r="F20484" s="53" t="s">
        <v>2501</v>
      </c>
    </row>
    <row r="20485" spans="1:6" x14ac:dyDescent="0.2">
      <c r="A20485" s="202" t="s">
        <v>32476</v>
      </c>
      <c r="B20485" s="203">
        <v>1873.74</v>
      </c>
      <c r="D20485" s="53" t="s">
        <v>30621</v>
      </c>
      <c r="E20485" s="55" t="s">
        <v>30622</v>
      </c>
      <c r="F20485" s="53" t="s">
        <v>2501</v>
      </c>
    </row>
    <row r="20486" spans="1:6" x14ac:dyDescent="0.2">
      <c r="A20486" s="202" t="s">
        <v>32477</v>
      </c>
      <c r="B20486" s="203">
        <v>1788.9</v>
      </c>
      <c r="D20486" s="53" t="s">
        <v>30623</v>
      </c>
      <c r="E20486" s="55" t="s">
        <v>30622</v>
      </c>
      <c r="F20486" s="53" t="s">
        <v>2501</v>
      </c>
    </row>
    <row r="20487" spans="1:6" x14ac:dyDescent="0.2">
      <c r="A20487" s="202" t="s">
        <v>32479</v>
      </c>
      <c r="B20487" s="203">
        <v>1676.51</v>
      </c>
      <c r="D20487" s="53" t="s">
        <v>30624</v>
      </c>
      <c r="E20487" s="55" t="s">
        <v>30622</v>
      </c>
      <c r="F20487" s="53" t="s">
        <v>2501</v>
      </c>
    </row>
    <row r="20488" spans="1:6" x14ac:dyDescent="0.2">
      <c r="A20488" s="202" t="s">
        <v>32480</v>
      </c>
      <c r="B20488" s="203">
        <v>2192.84</v>
      </c>
      <c r="D20488" s="53" t="s">
        <v>30625</v>
      </c>
      <c r="E20488" s="55" t="s">
        <v>30622</v>
      </c>
      <c r="F20488" s="53" t="s">
        <v>2501</v>
      </c>
    </row>
    <row r="20489" spans="1:6" x14ac:dyDescent="0.2">
      <c r="A20489" s="202" t="s">
        <v>32482</v>
      </c>
      <c r="B20489" s="203">
        <v>2055.0700000000002</v>
      </c>
      <c r="D20489" s="53" t="s">
        <v>30626</v>
      </c>
      <c r="E20489" s="55" t="s">
        <v>30627</v>
      </c>
      <c r="F20489" s="53" t="s">
        <v>2501</v>
      </c>
    </row>
    <row r="20490" spans="1:6" x14ac:dyDescent="0.2">
      <c r="A20490" s="202" t="s">
        <v>32483</v>
      </c>
      <c r="B20490" s="203">
        <v>1788.9</v>
      </c>
      <c r="D20490" s="53" t="s">
        <v>30628</v>
      </c>
      <c r="E20490" s="55" t="s">
        <v>30627</v>
      </c>
      <c r="F20490" s="53" t="s">
        <v>2501</v>
      </c>
    </row>
    <row r="20491" spans="1:6" x14ac:dyDescent="0.2">
      <c r="A20491" s="202" t="s">
        <v>32485</v>
      </c>
      <c r="B20491" s="203">
        <v>1676.51</v>
      </c>
      <c r="D20491" s="53" t="s">
        <v>30629</v>
      </c>
      <c r="E20491" s="55" t="s">
        <v>30627</v>
      </c>
      <c r="F20491" s="53" t="s">
        <v>2501</v>
      </c>
    </row>
    <row r="20492" spans="1:6" x14ac:dyDescent="0.2">
      <c r="A20492" s="202" t="s">
        <v>32486</v>
      </c>
      <c r="B20492" s="203">
        <v>2427.79</v>
      </c>
      <c r="D20492" s="53" t="s">
        <v>30630</v>
      </c>
      <c r="E20492" s="55" t="s">
        <v>30627</v>
      </c>
      <c r="F20492" s="53" t="s">
        <v>2501</v>
      </c>
    </row>
    <row r="20493" spans="1:6" x14ac:dyDescent="0.2">
      <c r="A20493" s="202" t="s">
        <v>32488</v>
      </c>
      <c r="B20493" s="203">
        <v>2275.2600000000002</v>
      </c>
      <c r="D20493" s="53" t="s">
        <v>30631</v>
      </c>
      <c r="E20493" s="55" t="s">
        <v>30632</v>
      </c>
      <c r="F20493" s="53" t="s">
        <v>2501</v>
      </c>
    </row>
    <row r="20494" spans="1:6" x14ac:dyDescent="0.2">
      <c r="A20494" s="202" t="s">
        <v>32489</v>
      </c>
      <c r="B20494" s="203">
        <v>1999.36</v>
      </c>
      <c r="D20494" s="53" t="s">
        <v>30633</v>
      </c>
      <c r="E20494" s="55" t="s">
        <v>30632</v>
      </c>
      <c r="F20494" s="53" t="s">
        <v>2501</v>
      </c>
    </row>
    <row r="20495" spans="1:6" x14ac:dyDescent="0.2">
      <c r="A20495" s="202" t="s">
        <v>32491</v>
      </c>
      <c r="B20495" s="203">
        <v>1873.74</v>
      </c>
      <c r="D20495" s="53" t="s">
        <v>30634</v>
      </c>
      <c r="E20495" s="55" t="s">
        <v>30632</v>
      </c>
      <c r="F20495" s="53" t="s">
        <v>2501</v>
      </c>
    </row>
    <row r="20496" spans="1:6" x14ac:dyDescent="0.2">
      <c r="A20496" s="202" t="s">
        <v>32492</v>
      </c>
      <c r="B20496" s="203">
        <v>3089.92</v>
      </c>
      <c r="D20496" s="53" t="s">
        <v>30635</v>
      </c>
      <c r="E20496" s="55" t="s">
        <v>30632</v>
      </c>
      <c r="F20496" s="53" t="s">
        <v>2501</v>
      </c>
    </row>
    <row r="20497" spans="1:6" x14ac:dyDescent="0.2">
      <c r="A20497" s="202" t="s">
        <v>32494</v>
      </c>
      <c r="B20497" s="203">
        <v>2895.79</v>
      </c>
      <c r="D20497" s="53" t="s">
        <v>30636</v>
      </c>
      <c r="E20497" s="55" t="s">
        <v>30637</v>
      </c>
      <c r="F20497" s="53" t="s">
        <v>2501</v>
      </c>
    </row>
    <row r="20498" spans="1:6" x14ac:dyDescent="0.2">
      <c r="A20498" s="202" t="s">
        <v>32495</v>
      </c>
      <c r="B20498" s="203">
        <v>2427.79</v>
      </c>
      <c r="D20498" s="53" t="s">
        <v>30638</v>
      </c>
      <c r="E20498" s="55" t="s">
        <v>30637</v>
      </c>
      <c r="F20498" s="53" t="s">
        <v>2501</v>
      </c>
    </row>
    <row r="20499" spans="1:6" x14ac:dyDescent="0.2">
      <c r="A20499" s="202" t="s">
        <v>32497</v>
      </c>
      <c r="B20499" s="203">
        <v>2275.2600000000002</v>
      </c>
      <c r="D20499" s="53" t="s">
        <v>30639</v>
      </c>
      <c r="E20499" s="55" t="s">
        <v>30637</v>
      </c>
      <c r="F20499" s="53" t="s">
        <v>2501</v>
      </c>
    </row>
    <row r="20500" spans="1:6" x14ac:dyDescent="0.2">
      <c r="A20500" s="202" t="s">
        <v>32498</v>
      </c>
      <c r="B20500" s="203">
        <v>3776.56</v>
      </c>
      <c r="D20500" s="53" t="s">
        <v>30640</v>
      </c>
      <c r="E20500" s="55" t="s">
        <v>30637</v>
      </c>
      <c r="F20500" s="53" t="s">
        <v>2501</v>
      </c>
    </row>
    <row r="20501" spans="1:6" x14ac:dyDescent="0.2">
      <c r="A20501" s="202" t="s">
        <v>32500</v>
      </c>
      <c r="B20501" s="203">
        <v>3539.29</v>
      </c>
      <c r="D20501" s="53" t="s">
        <v>30641</v>
      </c>
      <c r="E20501" s="55" t="s">
        <v>30642</v>
      </c>
      <c r="F20501" s="53" t="s">
        <v>2501</v>
      </c>
    </row>
    <row r="20502" spans="1:6" x14ac:dyDescent="0.2">
      <c r="A20502" s="202" t="s">
        <v>32501</v>
      </c>
      <c r="B20502" s="203">
        <v>2832.42</v>
      </c>
      <c r="D20502" s="53" t="s">
        <v>30643</v>
      </c>
      <c r="E20502" s="55" t="s">
        <v>30642</v>
      </c>
      <c r="F20502" s="53" t="s">
        <v>2501</v>
      </c>
    </row>
    <row r="20503" spans="1:6" x14ac:dyDescent="0.2">
      <c r="A20503" s="202" t="s">
        <v>32503</v>
      </c>
      <c r="B20503" s="203">
        <v>2654.47</v>
      </c>
      <c r="D20503" s="53" t="s">
        <v>30644</v>
      </c>
      <c r="E20503" s="55" t="s">
        <v>30642</v>
      </c>
      <c r="F20503" s="53" t="s">
        <v>2501</v>
      </c>
    </row>
    <row r="20504" spans="1:6" x14ac:dyDescent="0.2">
      <c r="A20504" s="202" t="s">
        <v>32504</v>
      </c>
      <c r="B20504" s="203">
        <v>4248.6400000000003</v>
      </c>
      <c r="D20504" s="53" t="s">
        <v>30645</v>
      </c>
      <c r="E20504" s="55" t="s">
        <v>30642</v>
      </c>
      <c r="F20504" s="53" t="s">
        <v>2501</v>
      </c>
    </row>
    <row r="20505" spans="1:6" x14ac:dyDescent="0.2">
      <c r="A20505" s="202" t="s">
        <v>32506</v>
      </c>
      <c r="B20505" s="203">
        <v>3981.71</v>
      </c>
      <c r="D20505" s="53" t="s">
        <v>30646</v>
      </c>
      <c r="E20505" s="55" t="s">
        <v>30647</v>
      </c>
      <c r="F20505" s="53" t="s">
        <v>2501</v>
      </c>
    </row>
    <row r="20506" spans="1:6" x14ac:dyDescent="0.2">
      <c r="A20506" s="202" t="s">
        <v>32507</v>
      </c>
      <c r="B20506" s="203">
        <v>2948.83</v>
      </c>
      <c r="D20506" s="53" t="s">
        <v>30648</v>
      </c>
      <c r="E20506" s="55" t="s">
        <v>30647</v>
      </c>
      <c r="F20506" s="53" t="s">
        <v>2501</v>
      </c>
    </row>
    <row r="20507" spans="1:6" x14ac:dyDescent="0.2">
      <c r="A20507" s="202" t="s">
        <v>32509</v>
      </c>
      <c r="B20507" s="203">
        <v>2663.94</v>
      </c>
      <c r="D20507" s="53" t="s">
        <v>30649</v>
      </c>
      <c r="E20507" s="55" t="s">
        <v>30647</v>
      </c>
      <c r="F20507" s="53" t="s">
        <v>2501</v>
      </c>
    </row>
    <row r="20508" spans="1:6" x14ac:dyDescent="0.2">
      <c r="A20508" s="202" t="s">
        <v>32510</v>
      </c>
      <c r="B20508" s="203">
        <v>2293.5300000000002</v>
      </c>
      <c r="D20508" s="53" t="s">
        <v>30650</v>
      </c>
      <c r="E20508" s="55" t="s">
        <v>30647</v>
      </c>
      <c r="F20508" s="53" t="s">
        <v>2501</v>
      </c>
    </row>
    <row r="20509" spans="1:6" x14ac:dyDescent="0.2">
      <c r="A20509" s="202" t="s">
        <v>32512</v>
      </c>
      <c r="B20509" s="203">
        <v>2071.9499999999998</v>
      </c>
      <c r="D20509" s="53" t="s">
        <v>30651</v>
      </c>
      <c r="E20509" s="55" t="s">
        <v>30652</v>
      </c>
      <c r="F20509" s="53" t="s">
        <v>2501</v>
      </c>
    </row>
    <row r="20510" spans="1:6" x14ac:dyDescent="0.2">
      <c r="A20510" s="202" t="s">
        <v>32513</v>
      </c>
      <c r="B20510" s="203">
        <v>1794.94</v>
      </c>
      <c r="D20510" s="53" t="s">
        <v>30653</v>
      </c>
      <c r="E20510" s="55" t="s">
        <v>30652</v>
      </c>
      <c r="F20510" s="53" t="s">
        <v>2501</v>
      </c>
    </row>
    <row r="20511" spans="1:6" x14ac:dyDescent="0.2">
      <c r="A20511" s="202" t="s">
        <v>32515</v>
      </c>
      <c r="B20511" s="203">
        <v>1621.53</v>
      </c>
      <c r="D20511" s="53" t="s">
        <v>30654</v>
      </c>
      <c r="E20511" s="55" t="s">
        <v>30652</v>
      </c>
      <c r="F20511" s="53" t="s">
        <v>2501</v>
      </c>
    </row>
    <row r="20512" spans="1:6" x14ac:dyDescent="0.2">
      <c r="A20512" s="202" t="s">
        <v>32516</v>
      </c>
      <c r="B20512" s="203">
        <v>2293.5300000000002</v>
      </c>
      <c r="D20512" s="53" t="s">
        <v>30655</v>
      </c>
      <c r="E20512" s="55" t="s">
        <v>30652</v>
      </c>
      <c r="F20512" s="53" t="s">
        <v>2501</v>
      </c>
    </row>
    <row r="20513" spans="1:6" x14ac:dyDescent="0.2">
      <c r="A20513" s="202" t="s">
        <v>32518</v>
      </c>
      <c r="B20513" s="203">
        <v>2071.9499999999998</v>
      </c>
      <c r="D20513" s="53" t="s">
        <v>30656</v>
      </c>
      <c r="E20513" s="55" t="s">
        <v>30652</v>
      </c>
      <c r="F20513" s="53" t="s">
        <v>2501</v>
      </c>
    </row>
    <row r="20514" spans="1:6" x14ac:dyDescent="0.2">
      <c r="A20514" s="202" t="s">
        <v>32519</v>
      </c>
      <c r="B20514" s="203">
        <v>2293.5300000000002</v>
      </c>
      <c r="D20514" s="53" t="s">
        <v>30657</v>
      </c>
      <c r="E20514" s="55" t="s">
        <v>30652</v>
      </c>
      <c r="F20514" s="53" t="s">
        <v>2501</v>
      </c>
    </row>
    <row r="20515" spans="1:6" x14ac:dyDescent="0.2">
      <c r="A20515" s="202" t="s">
        <v>32521</v>
      </c>
      <c r="B20515" s="203">
        <v>2071.9499999999998</v>
      </c>
      <c r="D20515" s="53" t="s">
        <v>30658</v>
      </c>
      <c r="E20515" s="55" t="s">
        <v>30659</v>
      </c>
      <c r="F20515" s="53" t="s">
        <v>2501</v>
      </c>
    </row>
    <row r="20516" spans="1:6" x14ac:dyDescent="0.2">
      <c r="A20516" s="202" t="s">
        <v>32522</v>
      </c>
      <c r="B20516" s="203">
        <v>2948.83</v>
      </c>
      <c r="D20516" s="53" t="s">
        <v>30660</v>
      </c>
      <c r="E20516" s="55" t="s">
        <v>30659</v>
      </c>
      <c r="F20516" s="53" t="s">
        <v>2501</v>
      </c>
    </row>
    <row r="20517" spans="1:6" x14ac:dyDescent="0.2">
      <c r="A20517" s="202" t="s">
        <v>32524</v>
      </c>
      <c r="B20517" s="203">
        <v>2663.94</v>
      </c>
      <c r="D20517" s="53" t="s">
        <v>30661</v>
      </c>
      <c r="E20517" s="55" t="s">
        <v>30659</v>
      </c>
      <c r="F20517" s="53" t="s">
        <v>2501</v>
      </c>
    </row>
    <row r="20518" spans="1:6" x14ac:dyDescent="0.2">
      <c r="A20518" s="202" t="s">
        <v>32525</v>
      </c>
      <c r="B20518" s="203">
        <v>4587.08</v>
      </c>
      <c r="D20518" s="53" t="s">
        <v>30662</v>
      </c>
      <c r="E20518" s="55" t="s">
        <v>30659</v>
      </c>
      <c r="F20518" s="53" t="s">
        <v>2501</v>
      </c>
    </row>
    <row r="20519" spans="1:6" x14ac:dyDescent="0.2">
      <c r="A20519" s="202" t="s">
        <v>32527</v>
      </c>
      <c r="B20519" s="203">
        <v>4143.91</v>
      </c>
      <c r="D20519" s="53" t="s">
        <v>30663</v>
      </c>
      <c r="E20519" s="55" t="s">
        <v>30664</v>
      </c>
      <c r="F20519" s="53" t="s">
        <v>2501</v>
      </c>
    </row>
    <row r="20520" spans="1:6" x14ac:dyDescent="0.2">
      <c r="A20520" s="202" t="s">
        <v>32528</v>
      </c>
      <c r="B20520" s="203">
        <v>4587.08</v>
      </c>
      <c r="D20520" s="53" t="s">
        <v>30665</v>
      </c>
      <c r="E20520" s="55" t="s">
        <v>30664</v>
      </c>
      <c r="F20520" s="53" t="s">
        <v>2501</v>
      </c>
    </row>
    <row r="20521" spans="1:6" x14ac:dyDescent="0.2">
      <c r="A20521" s="202" t="s">
        <v>32530</v>
      </c>
      <c r="B20521" s="203">
        <v>4143.91</v>
      </c>
      <c r="D20521" s="53" t="s">
        <v>30666</v>
      </c>
      <c r="E20521" s="55" t="s">
        <v>30664</v>
      </c>
      <c r="F20521" s="53" t="s">
        <v>2501</v>
      </c>
    </row>
    <row r="20522" spans="1:6" x14ac:dyDescent="0.2">
      <c r="A20522" s="202" t="s">
        <v>32531</v>
      </c>
      <c r="B20522" s="203">
        <v>9947.7999999999993</v>
      </c>
      <c r="D20522" s="53" t="s">
        <v>30667</v>
      </c>
      <c r="E20522" s="55" t="s">
        <v>30664</v>
      </c>
      <c r="F20522" s="53" t="s">
        <v>2501</v>
      </c>
    </row>
    <row r="20523" spans="1:6" x14ac:dyDescent="0.2">
      <c r="A20523" s="202" t="s">
        <v>32533</v>
      </c>
      <c r="B20523" s="203">
        <v>8987.18</v>
      </c>
      <c r="D20523" s="53" t="s">
        <v>30668</v>
      </c>
      <c r="E20523" s="55" t="s">
        <v>30669</v>
      </c>
      <c r="F20523" s="53" t="s">
        <v>2501</v>
      </c>
    </row>
    <row r="20524" spans="1:6" x14ac:dyDescent="0.2">
      <c r="A20524" s="202" t="s">
        <v>32534</v>
      </c>
      <c r="B20524" s="203">
        <v>10320.93</v>
      </c>
      <c r="D20524" s="53" t="s">
        <v>30670</v>
      </c>
      <c r="E20524" s="55" t="s">
        <v>30671</v>
      </c>
      <c r="F20524" s="53" t="s">
        <v>2501</v>
      </c>
    </row>
    <row r="20525" spans="1:6" x14ac:dyDescent="0.2">
      <c r="A20525" s="202" t="s">
        <v>32536</v>
      </c>
      <c r="B20525" s="203">
        <v>9323.81</v>
      </c>
      <c r="D20525" s="53" t="s">
        <v>30672</v>
      </c>
      <c r="E20525" s="55" t="s">
        <v>30669</v>
      </c>
      <c r="F20525" s="53" t="s">
        <v>2501</v>
      </c>
    </row>
    <row r="20526" spans="1:6" x14ac:dyDescent="0.2">
      <c r="A20526" s="202" t="s">
        <v>32537</v>
      </c>
      <c r="B20526" s="203">
        <v>89.19</v>
      </c>
      <c r="D20526" s="53" t="s">
        <v>30673</v>
      </c>
      <c r="E20526" s="55" t="s">
        <v>30671</v>
      </c>
      <c r="F20526" s="53" t="s">
        <v>2501</v>
      </c>
    </row>
    <row r="20527" spans="1:6" x14ac:dyDescent="0.2">
      <c r="A20527" s="202" t="s">
        <v>32539</v>
      </c>
      <c r="B20527" s="203">
        <v>87.24</v>
      </c>
      <c r="D20527" s="53" t="s">
        <v>30674</v>
      </c>
      <c r="E20527" s="55" t="s">
        <v>30675</v>
      </c>
      <c r="F20527" s="53" t="s">
        <v>2501</v>
      </c>
    </row>
    <row r="20528" spans="1:6" x14ac:dyDescent="0.2">
      <c r="A20528" s="202" t="s">
        <v>32540</v>
      </c>
      <c r="B20528" s="203">
        <v>33.65</v>
      </c>
      <c r="D20528" s="53" t="s">
        <v>30676</v>
      </c>
      <c r="E20528" s="55" t="s">
        <v>30677</v>
      </c>
      <c r="F20528" s="53" t="s">
        <v>2501</v>
      </c>
    </row>
    <row r="20529" spans="1:6" x14ac:dyDescent="0.2">
      <c r="A20529" s="202" t="s">
        <v>32542</v>
      </c>
      <c r="B20529" s="203">
        <v>31.74</v>
      </c>
      <c r="D20529" s="53" t="s">
        <v>30678</v>
      </c>
      <c r="E20529" s="55" t="s">
        <v>30677</v>
      </c>
      <c r="F20529" s="53" t="s">
        <v>2501</v>
      </c>
    </row>
    <row r="20530" spans="1:6" x14ac:dyDescent="0.2">
      <c r="A20530" s="202" t="s">
        <v>32543</v>
      </c>
      <c r="B20530" s="203">
        <v>91.84</v>
      </c>
      <c r="D20530" s="53" t="s">
        <v>30679</v>
      </c>
      <c r="E20530" s="55" t="s">
        <v>30675</v>
      </c>
      <c r="F20530" s="53" t="s">
        <v>2501</v>
      </c>
    </row>
    <row r="20531" spans="1:6" x14ac:dyDescent="0.2">
      <c r="A20531" s="202" t="s">
        <v>32545</v>
      </c>
      <c r="B20531" s="203">
        <v>88.97</v>
      </c>
      <c r="D20531" s="53" t="s">
        <v>30680</v>
      </c>
      <c r="E20531" s="55" t="s">
        <v>30677</v>
      </c>
      <c r="F20531" s="53" t="s">
        <v>2501</v>
      </c>
    </row>
    <row r="20532" spans="1:6" x14ac:dyDescent="0.2">
      <c r="A20532" s="202" t="s">
        <v>32546</v>
      </c>
      <c r="B20532" s="203">
        <v>8.92</v>
      </c>
      <c r="D20532" s="53" t="s">
        <v>30681</v>
      </c>
      <c r="E20532" s="55" t="s">
        <v>30677</v>
      </c>
      <c r="F20532" s="53" t="s">
        <v>2501</v>
      </c>
    </row>
    <row r="20533" spans="1:6" x14ac:dyDescent="0.2">
      <c r="A20533" s="202" t="s">
        <v>32548</v>
      </c>
      <c r="B20533" s="203">
        <v>8.6199999999999992</v>
      </c>
      <c r="D20533" s="53" t="s">
        <v>30682</v>
      </c>
      <c r="E20533" s="55" t="s">
        <v>30683</v>
      </c>
      <c r="F20533" s="53" t="s">
        <v>2501</v>
      </c>
    </row>
    <row r="20534" spans="1:6" x14ac:dyDescent="0.2">
      <c r="A20534" s="202" t="s">
        <v>32549</v>
      </c>
      <c r="B20534" s="203">
        <v>118.5</v>
      </c>
      <c r="D20534" s="53" t="s">
        <v>30684</v>
      </c>
      <c r="E20534" s="55" t="s">
        <v>30683</v>
      </c>
      <c r="F20534" s="53" t="s">
        <v>2501</v>
      </c>
    </row>
    <row r="20535" spans="1:6" x14ac:dyDescent="0.2">
      <c r="A20535" s="202" t="s">
        <v>32551</v>
      </c>
      <c r="B20535" s="203">
        <v>118.5</v>
      </c>
      <c r="D20535" s="53" t="s">
        <v>30685</v>
      </c>
      <c r="E20535" s="55" t="s">
        <v>30683</v>
      </c>
      <c r="F20535" s="53" t="s">
        <v>2501</v>
      </c>
    </row>
    <row r="20536" spans="1:6" x14ac:dyDescent="0.2">
      <c r="A20536" s="202" t="s">
        <v>32552</v>
      </c>
      <c r="B20536" s="203">
        <v>0.56000000000000005</v>
      </c>
      <c r="D20536" s="53" t="s">
        <v>30686</v>
      </c>
      <c r="E20536" s="55" t="s">
        <v>30683</v>
      </c>
      <c r="F20536" s="53" t="s">
        <v>2501</v>
      </c>
    </row>
    <row r="20537" spans="1:6" x14ac:dyDescent="0.2">
      <c r="A20537" s="202" t="s">
        <v>32554</v>
      </c>
      <c r="B20537" s="203">
        <v>0.56000000000000005</v>
      </c>
      <c r="D20537" s="53" t="s">
        <v>30687</v>
      </c>
      <c r="E20537" s="55" t="s">
        <v>30683</v>
      </c>
      <c r="F20537" s="53" t="s">
        <v>2501</v>
      </c>
    </row>
    <row r="20538" spans="1:6" x14ac:dyDescent="0.2">
      <c r="A20538" s="202" t="s">
        <v>32555</v>
      </c>
      <c r="B20538" s="203">
        <v>137.16999999999999</v>
      </c>
      <c r="D20538" s="53" t="s">
        <v>30688</v>
      </c>
      <c r="E20538" s="55" t="s">
        <v>30683</v>
      </c>
      <c r="F20538" s="53" t="s">
        <v>2501</v>
      </c>
    </row>
    <row r="20539" spans="1:6" x14ac:dyDescent="0.2">
      <c r="A20539" s="202" t="s">
        <v>32557</v>
      </c>
      <c r="B20539" s="203">
        <v>137.16999999999999</v>
      </c>
      <c r="D20539" s="53" t="s">
        <v>30689</v>
      </c>
      <c r="E20539" s="55" t="s">
        <v>30690</v>
      </c>
      <c r="F20539" s="53" t="s">
        <v>2501</v>
      </c>
    </row>
    <row r="20540" spans="1:6" x14ac:dyDescent="0.2">
      <c r="A20540" s="202" t="s">
        <v>32558</v>
      </c>
      <c r="B20540" s="203">
        <v>131.08000000000001</v>
      </c>
      <c r="D20540" s="53" t="s">
        <v>30691</v>
      </c>
      <c r="E20540" s="55" t="s">
        <v>30690</v>
      </c>
      <c r="F20540" s="53" t="s">
        <v>2501</v>
      </c>
    </row>
    <row r="20541" spans="1:6" x14ac:dyDescent="0.2">
      <c r="A20541" s="202" t="s">
        <v>32560</v>
      </c>
      <c r="B20541" s="203">
        <v>131.08000000000001</v>
      </c>
      <c r="D20541" s="53" t="s">
        <v>30692</v>
      </c>
      <c r="E20541" s="55" t="s">
        <v>30690</v>
      </c>
      <c r="F20541" s="53" t="s">
        <v>2501</v>
      </c>
    </row>
    <row r="20542" spans="1:6" x14ac:dyDescent="0.2">
      <c r="A20542" s="202" t="s">
        <v>32561</v>
      </c>
      <c r="B20542" s="203">
        <v>131.08000000000001</v>
      </c>
      <c r="D20542" s="53" t="s">
        <v>30693</v>
      </c>
      <c r="E20542" s="55" t="s">
        <v>30690</v>
      </c>
      <c r="F20542" s="53" t="s">
        <v>2501</v>
      </c>
    </row>
    <row r="20543" spans="1:6" x14ac:dyDescent="0.2">
      <c r="A20543" s="202" t="s">
        <v>32563</v>
      </c>
      <c r="B20543" s="203">
        <v>131.08000000000001</v>
      </c>
      <c r="D20543" s="53" t="s">
        <v>30694</v>
      </c>
      <c r="E20543" s="55" t="s">
        <v>30690</v>
      </c>
      <c r="F20543" s="53" t="s">
        <v>2501</v>
      </c>
    </row>
    <row r="20544" spans="1:6" x14ac:dyDescent="0.2">
      <c r="A20544" s="202" t="s">
        <v>32564</v>
      </c>
      <c r="B20544" s="203">
        <v>131.08000000000001</v>
      </c>
      <c r="D20544" s="53" t="s">
        <v>30695</v>
      </c>
      <c r="E20544" s="55" t="s">
        <v>30690</v>
      </c>
      <c r="F20544" s="53" t="s">
        <v>2501</v>
      </c>
    </row>
    <row r="20545" spans="1:6" x14ac:dyDescent="0.2">
      <c r="A20545" s="202" t="s">
        <v>32566</v>
      </c>
      <c r="B20545" s="203">
        <v>131.08000000000001</v>
      </c>
      <c r="D20545" s="53" t="s">
        <v>30696</v>
      </c>
      <c r="E20545" s="55" t="s">
        <v>30697</v>
      </c>
      <c r="F20545" s="53" t="s">
        <v>2501</v>
      </c>
    </row>
    <row r="20546" spans="1:6" x14ac:dyDescent="0.2">
      <c r="A20546" s="202" t="s">
        <v>32567</v>
      </c>
      <c r="B20546" s="203">
        <v>98.2</v>
      </c>
      <c r="D20546" s="53" t="s">
        <v>30698</v>
      </c>
      <c r="E20546" s="55" t="s">
        <v>30697</v>
      </c>
      <c r="F20546" s="53" t="s">
        <v>2501</v>
      </c>
    </row>
    <row r="20547" spans="1:6" x14ac:dyDescent="0.2">
      <c r="A20547" s="202" t="s">
        <v>32569</v>
      </c>
      <c r="B20547" s="203">
        <v>98.2</v>
      </c>
      <c r="D20547" s="53" t="s">
        <v>30699</v>
      </c>
      <c r="E20547" s="55" t="s">
        <v>30697</v>
      </c>
      <c r="F20547" s="53" t="s">
        <v>2501</v>
      </c>
    </row>
    <row r="20548" spans="1:6" x14ac:dyDescent="0.2">
      <c r="A20548" s="202" t="s">
        <v>32570</v>
      </c>
      <c r="B20548" s="203">
        <v>115.44</v>
      </c>
      <c r="D20548" s="53" t="s">
        <v>30700</v>
      </c>
      <c r="E20548" s="55" t="s">
        <v>30697</v>
      </c>
      <c r="F20548" s="53" t="s">
        <v>2501</v>
      </c>
    </row>
    <row r="20549" spans="1:6" x14ac:dyDescent="0.2">
      <c r="A20549" s="202" t="s">
        <v>32572</v>
      </c>
      <c r="B20549" s="203">
        <v>115.44</v>
      </c>
      <c r="D20549" s="53" t="s">
        <v>30701</v>
      </c>
      <c r="E20549" s="55" t="s">
        <v>30697</v>
      </c>
      <c r="F20549" s="53" t="s">
        <v>2501</v>
      </c>
    </row>
    <row r="20550" spans="1:6" x14ac:dyDescent="0.2">
      <c r="A20550" s="202" t="s">
        <v>32573</v>
      </c>
      <c r="B20550" s="203">
        <v>131.08000000000001</v>
      </c>
      <c r="D20550" s="53" t="s">
        <v>30702</v>
      </c>
      <c r="E20550" s="55" t="s">
        <v>30697</v>
      </c>
      <c r="F20550" s="53" t="s">
        <v>2501</v>
      </c>
    </row>
    <row r="20551" spans="1:6" x14ac:dyDescent="0.2">
      <c r="A20551" s="202" t="s">
        <v>32575</v>
      </c>
      <c r="B20551" s="203">
        <v>131.08000000000001</v>
      </c>
      <c r="D20551" s="53" t="s">
        <v>30703</v>
      </c>
      <c r="E20551" s="55" t="s">
        <v>30704</v>
      </c>
      <c r="F20551" s="53" t="s">
        <v>2501</v>
      </c>
    </row>
    <row r="20552" spans="1:6" x14ac:dyDescent="0.2">
      <c r="A20552" s="202" t="s">
        <v>32576</v>
      </c>
      <c r="B20552" s="203">
        <v>143.22</v>
      </c>
      <c r="D20552" s="53" t="s">
        <v>30705</v>
      </c>
      <c r="E20552" s="55" t="s">
        <v>30704</v>
      </c>
      <c r="F20552" s="53" t="s">
        <v>2501</v>
      </c>
    </row>
    <row r="20553" spans="1:6" x14ac:dyDescent="0.2">
      <c r="A20553" s="202" t="s">
        <v>32578</v>
      </c>
      <c r="B20553" s="203">
        <v>143.22</v>
      </c>
      <c r="D20553" s="53" t="s">
        <v>30706</v>
      </c>
      <c r="E20553" s="55" t="s">
        <v>30704</v>
      </c>
      <c r="F20553" s="53" t="s">
        <v>2501</v>
      </c>
    </row>
    <row r="20554" spans="1:6" x14ac:dyDescent="0.2">
      <c r="A20554" s="202" t="s">
        <v>35885</v>
      </c>
      <c r="B20554" s="203">
        <v>86.95</v>
      </c>
      <c r="D20554" s="53" t="s">
        <v>30707</v>
      </c>
      <c r="E20554" s="55" t="s">
        <v>30704</v>
      </c>
      <c r="F20554" s="53" t="s">
        <v>2501</v>
      </c>
    </row>
    <row r="20555" spans="1:6" x14ac:dyDescent="0.2">
      <c r="A20555" s="202" t="s">
        <v>35886</v>
      </c>
      <c r="B20555" s="203">
        <v>86.95</v>
      </c>
      <c r="D20555" s="53" t="s">
        <v>30708</v>
      </c>
      <c r="E20555" s="55" t="s">
        <v>30704</v>
      </c>
      <c r="F20555" s="53" t="s">
        <v>2501</v>
      </c>
    </row>
    <row r="20556" spans="1:6" x14ac:dyDescent="0.2">
      <c r="A20556" s="202" t="s">
        <v>35887</v>
      </c>
      <c r="B20556" s="203">
        <v>94.2</v>
      </c>
      <c r="D20556" s="53" t="s">
        <v>30709</v>
      </c>
      <c r="E20556" s="55" t="s">
        <v>30704</v>
      </c>
      <c r="F20556" s="53" t="s">
        <v>2501</v>
      </c>
    </row>
    <row r="20557" spans="1:6" x14ac:dyDescent="0.2">
      <c r="A20557" s="202" t="s">
        <v>35888</v>
      </c>
      <c r="B20557" s="203">
        <v>94.2</v>
      </c>
      <c r="D20557" s="53" t="s">
        <v>30710</v>
      </c>
      <c r="E20557" s="55" t="s">
        <v>30711</v>
      </c>
      <c r="F20557" s="53" t="s">
        <v>2501</v>
      </c>
    </row>
    <row r="20558" spans="1:6" x14ac:dyDescent="0.2">
      <c r="A20558" s="202" t="s">
        <v>32579</v>
      </c>
      <c r="B20558" s="203">
        <v>149.52000000000001</v>
      </c>
      <c r="D20558" s="53" t="s">
        <v>30712</v>
      </c>
      <c r="E20558" s="55" t="s">
        <v>30711</v>
      </c>
      <c r="F20558" s="53" t="s">
        <v>2501</v>
      </c>
    </row>
    <row r="20559" spans="1:6" x14ac:dyDescent="0.2">
      <c r="A20559" s="202" t="s">
        <v>32581</v>
      </c>
      <c r="B20559" s="203">
        <v>149.52000000000001</v>
      </c>
      <c r="D20559" s="53" t="s">
        <v>30713</v>
      </c>
      <c r="E20559" s="55" t="s">
        <v>30711</v>
      </c>
      <c r="F20559" s="53" t="s">
        <v>2501</v>
      </c>
    </row>
    <row r="20560" spans="1:6" x14ac:dyDescent="0.2">
      <c r="A20560" s="202" t="s">
        <v>32582</v>
      </c>
      <c r="B20560" s="203">
        <v>81.12</v>
      </c>
      <c r="D20560" s="53" t="s">
        <v>30714</v>
      </c>
      <c r="E20560" s="55" t="s">
        <v>30711</v>
      </c>
      <c r="F20560" s="53" t="s">
        <v>2501</v>
      </c>
    </row>
    <row r="20561" spans="1:6" x14ac:dyDescent="0.2">
      <c r="A20561" s="202" t="s">
        <v>32584</v>
      </c>
      <c r="B20561" s="203">
        <v>81.12</v>
      </c>
      <c r="D20561" s="53" t="s">
        <v>30715</v>
      </c>
      <c r="E20561" s="55" t="s">
        <v>30711</v>
      </c>
      <c r="F20561" s="53" t="s">
        <v>2501</v>
      </c>
    </row>
    <row r="20562" spans="1:6" x14ac:dyDescent="0.2">
      <c r="A20562" s="202" t="s">
        <v>32588</v>
      </c>
      <c r="B20562" s="203">
        <v>1011.75</v>
      </c>
      <c r="D20562" s="53" t="s">
        <v>30716</v>
      </c>
      <c r="E20562" s="55" t="s">
        <v>30711</v>
      </c>
      <c r="F20562" s="53" t="s">
        <v>2501</v>
      </c>
    </row>
    <row r="20563" spans="1:6" x14ac:dyDescent="0.2">
      <c r="A20563" s="202" t="s">
        <v>32590</v>
      </c>
      <c r="B20563" s="203">
        <v>1004.19</v>
      </c>
      <c r="D20563" s="53" t="s">
        <v>30717</v>
      </c>
      <c r="E20563" s="55" t="s">
        <v>30718</v>
      </c>
      <c r="F20563" s="53" t="s">
        <v>2501</v>
      </c>
    </row>
    <row r="20564" spans="1:6" x14ac:dyDescent="0.2">
      <c r="A20564" s="202" t="s">
        <v>32591</v>
      </c>
      <c r="B20564" s="203">
        <v>486.83</v>
      </c>
      <c r="D20564" s="53" t="s">
        <v>30719</v>
      </c>
      <c r="E20564" s="55" t="s">
        <v>30718</v>
      </c>
      <c r="F20564" s="53" t="s">
        <v>2501</v>
      </c>
    </row>
    <row r="20565" spans="1:6" x14ac:dyDescent="0.2">
      <c r="A20565" s="202" t="s">
        <v>32593</v>
      </c>
      <c r="B20565" s="203">
        <v>479.28</v>
      </c>
      <c r="D20565" s="53" t="s">
        <v>30720</v>
      </c>
      <c r="E20565" s="55" t="s">
        <v>30718</v>
      </c>
      <c r="F20565" s="53" t="s">
        <v>2501</v>
      </c>
    </row>
    <row r="20566" spans="1:6" x14ac:dyDescent="0.2">
      <c r="A20566" s="202" t="s">
        <v>32594</v>
      </c>
      <c r="B20566" s="203">
        <v>706.55</v>
      </c>
      <c r="D20566" s="53" t="s">
        <v>30721</v>
      </c>
      <c r="E20566" s="55" t="s">
        <v>30718</v>
      </c>
      <c r="F20566" s="53" t="s">
        <v>2501</v>
      </c>
    </row>
    <row r="20567" spans="1:6" x14ac:dyDescent="0.2">
      <c r="A20567" s="202" t="s">
        <v>32596</v>
      </c>
      <c r="B20567" s="203">
        <v>706.55</v>
      </c>
      <c r="D20567" s="53" t="s">
        <v>30722</v>
      </c>
      <c r="E20567" s="55" t="s">
        <v>30718</v>
      </c>
      <c r="F20567" s="53" t="s">
        <v>2501</v>
      </c>
    </row>
    <row r="20568" spans="1:6" x14ac:dyDescent="0.2">
      <c r="A20568" s="202" t="s">
        <v>32597</v>
      </c>
      <c r="B20568" s="203">
        <v>1008.52</v>
      </c>
      <c r="D20568" s="53" t="s">
        <v>30723</v>
      </c>
      <c r="E20568" s="55" t="s">
        <v>30718</v>
      </c>
      <c r="F20568" s="53" t="s">
        <v>2501</v>
      </c>
    </row>
    <row r="20569" spans="1:6" x14ac:dyDescent="0.2">
      <c r="A20569" s="202" t="s">
        <v>32599</v>
      </c>
      <c r="B20569" s="203">
        <v>1000.97</v>
      </c>
      <c r="D20569" s="53" t="s">
        <v>30724</v>
      </c>
      <c r="E20569" s="55" t="s">
        <v>30725</v>
      </c>
      <c r="F20569" s="53" t="s">
        <v>2501</v>
      </c>
    </row>
    <row r="20570" spans="1:6" x14ac:dyDescent="0.2">
      <c r="A20570" s="202" t="s">
        <v>32600</v>
      </c>
      <c r="B20570" s="203">
        <v>740.47</v>
      </c>
      <c r="D20570" s="53" t="s">
        <v>30726</v>
      </c>
      <c r="E20570" s="55" t="s">
        <v>30725</v>
      </c>
      <c r="F20570" s="53" t="s">
        <v>2501</v>
      </c>
    </row>
    <row r="20571" spans="1:6" x14ac:dyDescent="0.2">
      <c r="A20571" s="202" t="s">
        <v>32602</v>
      </c>
      <c r="B20571" s="203">
        <v>740.47</v>
      </c>
      <c r="D20571" s="53" t="s">
        <v>30727</v>
      </c>
      <c r="E20571" s="55" t="s">
        <v>30725</v>
      </c>
      <c r="F20571" s="53" t="s">
        <v>2501</v>
      </c>
    </row>
    <row r="20572" spans="1:6" x14ac:dyDescent="0.2">
      <c r="A20572" s="202" t="s">
        <v>32603</v>
      </c>
      <c r="B20572" s="203">
        <v>3.01</v>
      </c>
      <c r="D20572" s="53" t="s">
        <v>30728</v>
      </c>
      <c r="E20572" s="55" t="s">
        <v>30725</v>
      </c>
      <c r="F20572" s="53" t="s">
        <v>2501</v>
      </c>
    </row>
    <row r="20573" spans="1:6" x14ac:dyDescent="0.2">
      <c r="A20573" s="202" t="s">
        <v>32605</v>
      </c>
      <c r="B20573" s="203">
        <v>3.01</v>
      </c>
      <c r="D20573" s="53" t="s">
        <v>30729</v>
      </c>
      <c r="E20573" s="55" t="s">
        <v>30730</v>
      </c>
      <c r="F20573" s="53" t="s">
        <v>2501</v>
      </c>
    </row>
    <row r="20574" spans="1:6" x14ac:dyDescent="0.2">
      <c r="A20574" s="202" t="s">
        <v>32606</v>
      </c>
      <c r="B20574" s="203">
        <v>7.31</v>
      </c>
      <c r="D20574" s="53" t="s">
        <v>30731</v>
      </c>
      <c r="E20574" s="55" t="s">
        <v>30730</v>
      </c>
      <c r="F20574" s="53" t="s">
        <v>2501</v>
      </c>
    </row>
    <row r="20575" spans="1:6" x14ac:dyDescent="0.2">
      <c r="A20575" s="202" t="s">
        <v>32608</v>
      </c>
      <c r="B20575" s="203">
        <v>7.31</v>
      </c>
      <c r="D20575" s="53" t="s">
        <v>30732</v>
      </c>
      <c r="E20575" s="55" t="s">
        <v>30730</v>
      </c>
      <c r="F20575" s="53" t="s">
        <v>2501</v>
      </c>
    </row>
    <row r="20576" spans="1:6" x14ac:dyDescent="0.2">
      <c r="A20576" s="202" t="s">
        <v>32609</v>
      </c>
      <c r="B20576" s="203">
        <v>887.31</v>
      </c>
      <c r="D20576" s="53" t="s">
        <v>30733</v>
      </c>
      <c r="E20576" s="55" t="s">
        <v>30730</v>
      </c>
      <c r="F20576" s="53" t="s">
        <v>2501</v>
      </c>
    </row>
    <row r="20577" spans="1:6" x14ac:dyDescent="0.2">
      <c r="A20577" s="202" t="s">
        <v>32611</v>
      </c>
      <c r="B20577" s="203">
        <v>887.31</v>
      </c>
      <c r="D20577" s="53" t="s">
        <v>30734</v>
      </c>
      <c r="E20577" s="55" t="s">
        <v>30730</v>
      </c>
      <c r="F20577" s="53" t="s">
        <v>2501</v>
      </c>
    </row>
    <row r="20578" spans="1:6" x14ac:dyDescent="0.2">
      <c r="A20578" s="202" t="s">
        <v>32612</v>
      </c>
      <c r="B20578" s="203">
        <v>452.61</v>
      </c>
      <c r="D20578" s="53" t="s">
        <v>30735</v>
      </c>
      <c r="E20578" s="55" t="s">
        <v>30730</v>
      </c>
      <c r="F20578" s="53" t="s">
        <v>2501</v>
      </c>
    </row>
    <row r="20579" spans="1:6" x14ac:dyDescent="0.2">
      <c r="A20579" s="202" t="s">
        <v>32614</v>
      </c>
      <c r="B20579" s="203">
        <v>452.61</v>
      </c>
      <c r="D20579" s="53" t="s">
        <v>30736</v>
      </c>
      <c r="E20579" s="55" t="s">
        <v>30737</v>
      </c>
      <c r="F20579" s="53" t="s">
        <v>2501</v>
      </c>
    </row>
    <row r="20580" spans="1:6" x14ac:dyDescent="0.2">
      <c r="A20580" s="202" t="s">
        <v>32615</v>
      </c>
      <c r="B20580" s="203">
        <v>6.13</v>
      </c>
      <c r="D20580" s="53" t="s">
        <v>30738</v>
      </c>
      <c r="E20580" s="55" t="s">
        <v>30737</v>
      </c>
      <c r="F20580" s="53" t="s">
        <v>2501</v>
      </c>
    </row>
    <row r="20581" spans="1:6" x14ac:dyDescent="0.2">
      <c r="A20581" s="202" t="s">
        <v>32617</v>
      </c>
      <c r="B20581" s="203">
        <v>6.13</v>
      </c>
      <c r="D20581" s="53" t="s">
        <v>30739</v>
      </c>
      <c r="E20581" s="55" t="s">
        <v>30737</v>
      </c>
      <c r="F20581" s="53" t="s">
        <v>2501</v>
      </c>
    </row>
    <row r="20582" spans="1:6" x14ac:dyDescent="0.2">
      <c r="A20582" s="202" t="s">
        <v>32618</v>
      </c>
      <c r="B20582" s="203">
        <v>1.79</v>
      </c>
      <c r="D20582" s="53" t="s">
        <v>30740</v>
      </c>
      <c r="E20582" s="55" t="s">
        <v>30737</v>
      </c>
      <c r="F20582" s="53" t="s">
        <v>2501</v>
      </c>
    </row>
    <row r="20583" spans="1:6" x14ac:dyDescent="0.2">
      <c r="A20583" s="202" t="s">
        <v>32620</v>
      </c>
      <c r="B20583" s="203">
        <v>1.79</v>
      </c>
      <c r="D20583" s="53" t="s">
        <v>30741</v>
      </c>
      <c r="E20583" s="55" t="s">
        <v>30737</v>
      </c>
      <c r="F20583" s="53" t="s">
        <v>2501</v>
      </c>
    </row>
    <row r="20584" spans="1:6" x14ac:dyDescent="0.2">
      <c r="A20584" s="202" t="s">
        <v>32621</v>
      </c>
      <c r="B20584" s="203">
        <v>789.58</v>
      </c>
      <c r="D20584" s="53" t="s">
        <v>30742</v>
      </c>
      <c r="E20584" s="55" t="s">
        <v>30737</v>
      </c>
      <c r="F20584" s="53" t="s">
        <v>2501</v>
      </c>
    </row>
    <row r="20585" spans="1:6" x14ac:dyDescent="0.2">
      <c r="A20585" s="202" t="s">
        <v>32623</v>
      </c>
      <c r="B20585" s="203">
        <v>787.36</v>
      </c>
      <c r="D20585" s="53" t="s">
        <v>30743</v>
      </c>
      <c r="E20585" s="55" t="s">
        <v>30744</v>
      </c>
      <c r="F20585" s="53" t="s">
        <v>2501</v>
      </c>
    </row>
    <row r="20586" spans="1:6" x14ac:dyDescent="0.2">
      <c r="A20586" s="202" t="s">
        <v>32624</v>
      </c>
      <c r="B20586" s="203">
        <v>4.83</v>
      </c>
      <c r="D20586" s="53" t="s">
        <v>30745</v>
      </c>
      <c r="E20586" s="55" t="s">
        <v>30744</v>
      </c>
      <c r="F20586" s="53" t="s">
        <v>2501</v>
      </c>
    </row>
    <row r="20587" spans="1:6" x14ac:dyDescent="0.2">
      <c r="A20587" s="202" t="s">
        <v>32626</v>
      </c>
      <c r="B20587" s="203">
        <v>4.83</v>
      </c>
      <c r="D20587" s="53" t="s">
        <v>30746</v>
      </c>
      <c r="E20587" s="55" t="s">
        <v>30744</v>
      </c>
      <c r="F20587" s="53" t="s">
        <v>2501</v>
      </c>
    </row>
    <row r="20588" spans="1:6" x14ac:dyDescent="0.2">
      <c r="A20588" s="202" t="s">
        <v>32627</v>
      </c>
      <c r="B20588" s="203">
        <v>11.55</v>
      </c>
      <c r="D20588" s="53" t="s">
        <v>30747</v>
      </c>
      <c r="E20588" s="55" t="s">
        <v>30744</v>
      </c>
      <c r="F20588" s="53" t="s">
        <v>2501</v>
      </c>
    </row>
    <row r="20589" spans="1:6" x14ac:dyDescent="0.2">
      <c r="A20589" s="202" t="s">
        <v>32629</v>
      </c>
      <c r="B20589" s="203">
        <v>11.55</v>
      </c>
      <c r="D20589" s="53" t="s">
        <v>30748</v>
      </c>
      <c r="E20589" s="55" t="s">
        <v>30744</v>
      </c>
      <c r="F20589" s="53" t="s">
        <v>2501</v>
      </c>
    </row>
    <row r="20590" spans="1:6" x14ac:dyDescent="0.2">
      <c r="A20590" s="202" t="s">
        <v>32630</v>
      </c>
      <c r="B20590" s="203">
        <v>13.38</v>
      </c>
      <c r="D20590" s="53" t="s">
        <v>30749</v>
      </c>
      <c r="E20590" s="55" t="s">
        <v>30744</v>
      </c>
      <c r="F20590" s="53" t="s">
        <v>2501</v>
      </c>
    </row>
    <row r="20591" spans="1:6" x14ac:dyDescent="0.2">
      <c r="A20591" s="202" t="s">
        <v>32632</v>
      </c>
      <c r="B20591" s="203">
        <v>13.38</v>
      </c>
      <c r="D20591" s="53" t="s">
        <v>30750</v>
      </c>
      <c r="E20591" s="55" t="s">
        <v>30751</v>
      </c>
      <c r="F20591" s="53" t="s">
        <v>2501</v>
      </c>
    </row>
    <row r="20592" spans="1:6" x14ac:dyDescent="0.2">
      <c r="A20592" s="202" t="s">
        <v>32633</v>
      </c>
      <c r="B20592" s="203">
        <v>17.55</v>
      </c>
      <c r="D20592" s="53" t="s">
        <v>30752</v>
      </c>
      <c r="E20592" s="55" t="s">
        <v>30751</v>
      </c>
      <c r="F20592" s="53" t="s">
        <v>2501</v>
      </c>
    </row>
    <row r="20593" spans="1:6" x14ac:dyDescent="0.2">
      <c r="A20593" s="202" t="s">
        <v>32635</v>
      </c>
      <c r="B20593" s="203">
        <v>17.55</v>
      </c>
      <c r="D20593" s="53" t="s">
        <v>30753</v>
      </c>
      <c r="E20593" s="55" t="s">
        <v>30751</v>
      </c>
      <c r="F20593" s="53" t="s">
        <v>2501</v>
      </c>
    </row>
    <row r="20594" spans="1:6" x14ac:dyDescent="0.2">
      <c r="A20594" s="202" t="s">
        <v>32636</v>
      </c>
      <c r="B20594" s="203">
        <v>3591.6</v>
      </c>
      <c r="D20594" s="53" t="s">
        <v>30754</v>
      </c>
      <c r="E20594" s="55" t="s">
        <v>30751</v>
      </c>
      <c r="F20594" s="53" t="s">
        <v>2501</v>
      </c>
    </row>
    <row r="20595" spans="1:6" x14ac:dyDescent="0.2">
      <c r="A20595" s="202" t="s">
        <v>32638</v>
      </c>
      <c r="B20595" s="203">
        <v>3591.6</v>
      </c>
      <c r="D20595" s="53" t="s">
        <v>30755</v>
      </c>
      <c r="E20595" s="55" t="s">
        <v>30756</v>
      </c>
      <c r="F20595" s="53" t="s">
        <v>2501</v>
      </c>
    </row>
    <row r="20596" spans="1:6" x14ac:dyDescent="0.2">
      <c r="A20596" s="202" t="s">
        <v>32639</v>
      </c>
      <c r="B20596" s="203">
        <v>3407.2</v>
      </c>
      <c r="D20596" s="53" t="s">
        <v>30757</v>
      </c>
      <c r="E20596" s="55" t="s">
        <v>30756</v>
      </c>
      <c r="F20596" s="53" t="s">
        <v>2501</v>
      </c>
    </row>
    <row r="20597" spans="1:6" x14ac:dyDescent="0.2">
      <c r="A20597" s="202" t="s">
        <v>32641</v>
      </c>
      <c r="B20597" s="203">
        <v>3407.2</v>
      </c>
      <c r="D20597" s="53" t="s">
        <v>30758</v>
      </c>
      <c r="E20597" s="55" t="s">
        <v>30756</v>
      </c>
      <c r="F20597" s="53" t="s">
        <v>2501</v>
      </c>
    </row>
    <row r="20598" spans="1:6" x14ac:dyDescent="0.2">
      <c r="A20598" s="202" t="s">
        <v>32642</v>
      </c>
      <c r="B20598" s="203">
        <v>3401</v>
      </c>
      <c r="D20598" s="53" t="s">
        <v>30759</v>
      </c>
      <c r="E20598" s="55" t="s">
        <v>30756</v>
      </c>
      <c r="F20598" s="53" t="s">
        <v>2501</v>
      </c>
    </row>
    <row r="20599" spans="1:6" x14ac:dyDescent="0.2">
      <c r="A20599" s="202" t="s">
        <v>32644</v>
      </c>
      <c r="B20599" s="203">
        <v>3401</v>
      </c>
      <c r="D20599" s="53" t="s">
        <v>30760</v>
      </c>
      <c r="E20599" s="55" t="s">
        <v>30756</v>
      </c>
      <c r="F20599" s="53" t="s">
        <v>2501</v>
      </c>
    </row>
    <row r="20600" spans="1:6" x14ac:dyDescent="0.2">
      <c r="A20600" s="202" t="s">
        <v>32645</v>
      </c>
      <c r="B20600" s="203">
        <v>4169.1000000000004</v>
      </c>
      <c r="D20600" s="53" t="s">
        <v>30761</v>
      </c>
      <c r="E20600" s="55" t="s">
        <v>30756</v>
      </c>
      <c r="F20600" s="53" t="s">
        <v>2501</v>
      </c>
    </row>
    <row r="20601" spans="1:6" x14ac:dyDescent="0.2">
      <c r="A20601" s="202" t="s">
        <v>32647</v>
      </c>
      <c r="B20601" s="203">
        <v>4169.1000000000004</v>
      </c>
      <c r="D20601" s="53" t="s">
        <v>30762</v>
      </c>
      <c r="E20601" s="55" t="s">
        <v>30763</v>
      </c>
      <c r="F20601" s="53" t="s">
        <v>2501</v>
      </c>
    </row>
    <row r="20602" spans="1:6" x14ac:dyDescent="0.2">
      <c r="A20602" s="202" t="s">
        <v>32648</v>
      </c>
      <c r="B20602" s="203">
        <v>6135.8</v>
      </c>
      <c r="D20602" s="53" t="s">
        <v>30764</v>
      </c>
      <c r="E20602" s="55" t="s">
        <v>30763</v>
      </c>
      <c r="F20602" s="53" t="s">
        <v>2501</v>
      </c>
    </row>
    <row r="20603" spans="1:6" x14ac:dyDescent="0.2">
      <c r="A20603" s="202" t="s">
        <v>32650</v>
      </c>
      <c r="B20603" s="203">
        <v>6135.8</v>
      </c>
      <c r="D20603" s="53" t="s">
        <v>30765</v>
      </c>
      <c r="E20603" s="55" t="s">
        <v>30766</v>
      </c>
      <c r="F20603" s="53" t="s">
        <v>2501</v>
      </c>
    </row>
    <row r="20604" spans="1:6" x14ac:dyDescent="0.2">
      <c r="A20604" s="202" t="s">
        <v>32651</v>
      </c>
      <c r="B20604" s="203">
        <v>4348.1000000000004</v>
      </c>
      <c r="D20604" s="53" t="s">
        <v>30767</v>
      </c>
      <c r="E20604" s="55" t="s">
        <v>30763</v>
      </c>
      <c r="F20604" s="53" t="s">
        <v>2501</v>
      </c>
    </row>
    <row r="20605" spans="1:6" x14ac:dyDescent="0.2">
      <c r="A20605" s="202" t="s">
        <v>32653</v>
      </c>
      <c r="B20605" s="203">
        <v>4348.1000000000004</v>
      </c>
      <c r="D20605" s="53" t="s">
        <v>30768</v>
      </c>
      <c r="E20605" s="55" t="s">
        <v>30763</v>
      </c>
      <c r="F20605" s="53" t="s">
        <v>2501</v>
      </c>
    </row>
    <row r="20606" spans="1:6" x14ac:dyDescent="0.2">
      <c r="A20606" s="202" t="s">
        <v>32654</v>
      </c>
      <c r="B20606" s="203">
        <v>4166</v>
      </c>
      <c r="D20606" s="53" t="s">
        <v>30769</v>
      </c>
      <c r="E20606" s="55" t="s">
        <v>30766</v>
      </c>
      <c r="F20606" s="53" t="s">
        <v>2501</v>
      </c>
    </row>
    <row r="20607" spans="1:6" x14ac:dyDescent="0.2">
      <c r="A20607" s="202" t="s">
        <v>32656</v>
      </c>
      <c r="B20607" s="203">
        <v>4166</v>
      </c>
      <c r="D20607" s="53" t="s">
        <v>30770</v>
      </c>
      <c r="E20607" s="55" t="s">
        <v>30771</v>
      </c>
      <c r="F20607" s="53" t="s">
        <v>2501</v>
      </c>
    </row>
    <row r="20608" spans="1:6" x14ac:dyDescent="0.2">
      <c r="A20608" s="202" t="s">
        <v>32660</v>
      </c>
      <c r="B20608" s="203">
        <v>100</v>
      </c>
      <c r="D20608" s="53" t="s">
        <v>30772</v>
      </c>
      <c r="E20608" s="55" t="s">
        <v>30771</v>
      </c>
      <c r="F20608" s="53" t="s">
        <v>2501</v>
      </c>
    </row>
    <row r="20609" spans="1:6" x14ac:dyDescent="0.2">
      <c r="A20609" s="202" t="s">
        <v>32662</v>
      </c>
      <c r="B20609" s="203">
        <v>100</v>
      </c>
      <c r="D20609" s="53" t="s">
        <v>30773</v>
      </c>
      <c r="E20609" s="55" t="s">
        <v>30771</v>
      </c>
      <c r="F20609" s="53" t="s">
        <v>2501</v>
      </c>
    </row>
    <row r="20610" spans="1:6" x14ac:dyDescent="0.2">
      <c r="A20610" s="202" t="s">
        <v>32663</v>
      </c>
      <c r="B20610" s="203">
        <v>60.84</v>
      </c>
      <c r="D20610" s="53" t="s">
        <v>30774</v>
      </c>
      <c r="E20610" s="55" t="s">
        <v>30771</v>
      </c>
      <c r="F20610" s="53" t="s">
        <v>2501</v>
      </c>
    </row>
    <row r="20611" spans="1:6" x14ac:dyDescent="0.2">
      <c r="A20611" s="202" t="s">
        <v>32665</v>
      </c>
      <c r="B20611" s="203">
        <v>60.84</v>
      </c>
      <c r="D20611" s="53" t="s">
        <v>30775</v>
      </c>
      <c r="E20611" s="55" t="s">
        <v>30771</v>
      </c>
      <c r="F20611" s="53" t="s">
        <v>2501</v>
      </c>
    </row>
    <row r="20612" spans="1:6" x14ac:dyDescent="0.2">
      <c r="A20612" s="202" t="s">
        <v>32666</v>
      </c>
      <c r="B20612" s="203">
        <v>6.28</v>
      </c>
      <c r="D20612" s="53" t="s">
        <v>30776</v>
      </c>
      <c r="E20612" s="55" t="s">
        <v>30771</v>
      </c>
      <c r="F20612" s="53" t="s">
        <v>2501</v>
      </c>
    </row>
    <row r="20613" spans="1:6" x14ac:dyDescent="0.2">
      <c r="A20613" s="202" t="s">
        <v>32668</v>
      </c>
      <c r="B20613" s="203">
        <v>5.52</v>
      </c>
      <c r="D20613" s="53" t="s">
        <v>30777</v>
      </c>
      <c r="E20613" s="55" t="s">
        <v>30778</v>
      </c>
      <c r="F20613" s="53" t="s">
        <v>2501</v>
      </c>
    </row>
    <row r="20614" spans="1:6" x14ac:dyDescent="0.2">
      <c r="A20614" s="202" t="s">
        <v>32669</v>
      </c>
      <c r="B20614" s="203">
        <v>3090</v>
      </c>
      <c r="D20614" s="53" t="s">
        <v>30779</v>
      </c>
      <c r="E20614" s="55" t="s">
        <v>30778</v>
      </c>
      <c r="F20614" s="53" t="s">
        <v>2501</v>
      </c>
    </row>
    <row r="20615" spans="1:6" x14ac:dyDescent="0.2">
      <c r="A20615" s="202" t="s">
        <v>32671</v>
      </c>
      <c r="B20615" s="203">
        <v>3090</v>
      </c>
      <c r="D20615" s="53" t="s">
        <v>30780</v>
      </c>
      <c r="E20615" s="55" t="s">
        <v>30778</v>
      </c>
      <c r="F20615" s="53" t="s">
        <v>2501</v>
      </c>
    </row>
    <row r="20616" spans="1:6" x14ac:dyDescent="0.2">
      <c r="A20616" s="202" t="s">
        <v>32672</v>
      </c>
      <c r="B20616" s="203">
        <v>0.65</v>
      </c>
      <c r="D20616" s="53" t="s">
        <v>30781</v>
      </c>
      <c r="E20616" s="55" t="s">
        <v>30778</v>
      </c>
      <c r="F20616" s="53" t="s">
        <v>2501</v>
      </c>
    </row>
    <row r="20617" spans="1:6" x14ac:dyDescent="0.2">
      <c r="A20617" s="202" t="s">
        <v>32674</v>
      </c>
      <c r="B20617" s="203">
        <v>0.56000000000000005</v>
      </c>
      <c r="D20617" s="53" t="s">
        <v>30782</v>
      </c>
      <c r="E20617" s="55" t="s">
        <v>30783</v>
      </c>
      <c r="F20617" s="53" t="s">
        <v>2501</v>
      </c>
    </row>
    <row r="20618" spans="1:6" x14ac:dyDescent="0.2">
      <c r="A20618" s="202" t="s">
        <v>32675</v>
      </c>
      <c r="B20618" s="203">
        <v>8.52</v>
      </c>
      <c r="D20618" s="53" t="s">
        <v>30784</v>
      </c>
      <c r="E20618" s="55" t="s">
        <v>30783</v>
      </c>
      <c r="F20618" s="53" t="s">
        <v>2501</v>
      </c>
    </row>
    <row r="20619" spans="1:6" x14ac:dyDescent="0.2">
      <c r="A20619" s="202" t="s">
        <v>32677</v>
      </c>
      <c r="B20619" s="203">
        <v>7.52</v>
      </c>
      <c r="D20619" s="53" t="s">
        <v>30785</v>
      </c>
      <c r="E20619" s="55" t="s">
        <v>30783</v>
      </c>
      <c r="F20619" s="53" t="s">
        <v>2501</v>
      </c>
    </row>
    <row r="20620" spans="1:6" x14ac:dyDescent="0.2">
      <c r="A20620" s="202" t="s">
        <v>32678</v>
      </c>
      <c r="B20620" s="203">
        <v>93.69</v>
      </c>
      <c r="D20620" s="53" t="s">
        <v>30786</v>
      </c>
      <c r="E20620" s="55" t="s">
        <v>30783</v>
      </c>
      <c r="F20620" s="53" t="s">
        <v>2501</v>
      </c>
    </row>
    <row r="20621" spans="1:6" x14ac:dyDescent="0.2">
      <c r="A20621" s="202" t="s">
        <v>32680</v>
      </c>
      <c r="B20621" s="203">
        <v>81.31</v>
      </c>
      <c r="D20621" s="53" t="s">
        <v>30787</v>
      </c>
      <c r="E20621" s="55" t="s">
        <v>30783</v>
      </c>
      <c r="F20621" s="53" t="s">
        <v>2501</v>
      </c>
    </row>
    <row r="20622" spans="1:6" x14ac:dyDescent="0.2">
      <c r="A20622" s="202" t="s">
        <v>32681</v>
      </c>
      <c r="B20622" s="203">
        <v>3420.6</v>
      </c>
      <c r="D20622" s="53" t="s">
        <v>30788</v>
      </c>
      <c r="E20622" s="55" t="s">
        <v>30783</v>
      </c>
      <c r="F20622" s="53" t="s">
        <v>2501</v>
      </c>
    </row>
    <row r="20623" spans="1:6" x14ac:dyDescent="0.2">
      <c r="A20623" s="202" t="s">
        <v>32683</v>
      </c>
      <c r="B20623" s="203">
        <v>3420.6</v>
      </c>
      <c r="D20623" s="53" t="s">
        <v>30789</v>
      </c>
      <c r="E20623" s="55" t="s">
        <v>30790</v>
      </c>
      <c r="F20623" s="53" t="s">
        <v>2501</v>
      </c>
    </row>
    <row r="20624" spans="1:6" x14ac:dyDescent="0.2">
      <c r="A20624" s="202" t="s">
        <v>32684</v>
      </c>
      <c r="B20624" s="203">
        <v>3245</v>
      </c>
      <c r="D20624" s="53" t="s">
        <v>30791</v>
      </c>
      <c r="E20624" s="55" t="s">
        <v>30790</v>
      </c>
      <c r="F20624" s="53" t="s">
        <v>2501</v>
      </c>
    </row>
    <row r="20625" spans="1:6" x14ac:dyDescent="0.2">
      <c r="A20625" s="202" t="s">
        <v>32686</v>
      </c>
      <c r="B20625" s="203">
        <v>3245</v>
      </c>
      <c r="D20625" s="53" t="s">
        <v>30792</v>
      </c>
      <c r="E20625" s="55" t="s">
        <v>30790</v>
      </c>
      <c r="F20625" s="53" t="s">
        <v>2501</v>
      </c>
    </row>
    <row r="20626" spans="1:6" x14ac:dyDescent="0.2">
      <c r="A20626" s="202" t="s">
        <v>32687</v>
      </c>
      <c r="B20626" s="203">
        <v>3239.1</v>
      </c>
      <c r="D20626" s="53" t="s">
        <v>30793</v>
      </c>
      <c r="E20626" s="55" t="s">
        <v>30790</v>
      </c>
      <c r="F20626" s="53" t="s">
        <v>2501</v>
      </c>
    </row>
    <row r="20627" spans="1:6" x14ac:dyDescent="0.2">
      <c r="A20627" s="202" t="s">
        <v>32689</v>
      </c>
      <c r="B20627" s="203">
        <v>3239.1</v>
      </c>
      <c r="D20627" s="53" t="s">
        <v>30794</v>
      </c>
      <c r="E20627" s="55" t="s">
        <v>30790</v>
      </c>
      <c r="F20627" s="53" t="s">
        <v>2501</v>
      </c>
    </row>
    <row r="20628" spans="1:6" x14ac:dyDescent="0.2">
      <c r="A20628" s="202" t="s">
        <v>32690</v>
      </c>
      <c r="B20628" s="203">
        <v>3970.6</v>
      </c>
      <c r="D20628" s="53" t="s">
        <v>30795</v>
      </c>
      <c r="E20628" s="55" t="s">
        <v>30790</v>
      </c>
      <c r="F20628" s="53" t="s">
        <v>2501</v>
      </c>
    </row>
    <row r="20629" spans="1:6" x14ac:dyDescent="0.2">
      <c r="A20629" s="202" t="s">
        <v>32692</v>
      </c>
      <c r="B20629" s="203">
        <v>3970.6</v>
      </c>
      <c r="D20629" s="53" t="s">
        <v>30796</v>
      </c>
      <c r="E20629" s="55" t="s">
        <v>30797</v>
      </c>
      <c r="F20629" s="53" t="s">
        <v>2501</v>
      </c>
    </row>
    <row r="20630" spans="1:6" x14ac:dyDescent="0.2">
      <c r="A20630" s="202" t="s">
        <v>32693</v>
      </c>
      <c r="B20630" s="203">
        <v>5843.6</v>
      </c>
      <c r="D20630" s="53" t="s">
        <v>30798</v>
      </c>
      <c r="E20630" s="55" t="s">
        <v>30797</v>
      </c>
      <c r="F20630" s="53" t="s">
        <v>2501</v>
      </c>
    </row>
    <row r="20631" spans="1:6" x14ac:dyDescent="0.2">
      <c r="A20631" s="202" t="s">
        <v>32695</v>
      </c>
      <c r="B20631" s="203">
        <v>5843.6</v>
      </c>
      <c r="D20631" s="53" t="s">
        <v>30799</v>
      </c>
      <c r="E20631" s="55" t="s">
        <v>30800</v>
      </c>
      <c r="F20631" s="53" t="s">
        <v>2501</v>
      </c>
    </row>
    <row r="20632" spans="1:6" x14ac:dyDescent="0.2">
      <c r="A20632" s="202" t="s">
        <v>32696</v>
      </c>
      <c r="B20632" s="203">
        <v>4141.1000000000004</v>
      </c>
      <c r="D20632" s="53" t="s">
        <v>30801</v>
      </c>
      <c r="E20632" s="55" t="s">
        <v>30797</v>
      </c>
      <c r="F20632" s="53" t="s">
        <v>2501</v>
      </c>
    </row>
    <row r="20633" spans="1:6" x14ac:dyDescent="0.2">
      <c r="A20633" s="202" t="s">
        <v>32698</v>
      </c>
      <c r="B20633" s="203">
        <v>4141.1000000000004</v>
      </c>
      <c r="D20633" s="53" t="s">
        <v>30802</v>
      </c>
      <c r="E20633" s="55" t="s">
        <v>30797</v>
      </c>
      <c r="F20633" s="53" t="s">
        <v>2501</v>
      </c>
    </row>
    <row r="20634" spans="1:6" x14ac:dyDescent="0.2">
      <c r="A20634" s="202" t="s">
        <v>32699</v>
      </c>
      <c r="B20634" s="203">
        <v>3967.6</v>
      </c>
      <c r="D20634" s="53" t="s">
        <v>30803</v>
      </c>
      <c r="E20634" s="55" t="s">
        <v>30800</v>
      </c>
      <c r="F20634" s="53" t="s">
        <v>2501</v>
      </c>
    </row>
    <row r="20635" spans="1:6" x14ac:dyDescent="0.2">
      <c r="A20635" s="202" t="s">
        <v>32701</v>
      </c>
      <c r="B20635" s="203">
        <v>3967.6</v>
      </c>
      <c r="D20635" s="53" t="s">
        <v>30804</v>
      </c>
      <c r="E20635" s="55" t="s">
        <v>30805</v>
      </c>
      <c r="F20635" s="53" t="s">
        <v>2501</v>
      </c>
    </row>
    <row r="20636" spans="1:6" x14ac:dyDescent="0.2">
      <c r="A20636" s="202" t="s">
        <v>32702</v>
      </c>
      <c r="B20636" s="203">
        <v>96.56</v>
      </c>
      <c r="D20636" s="53" t="s">
        <v>30806</v>
      </c>
      <c r="E20636" s="55" t="s">
        <v>30807</v>
      </c>
      <c r="F20636" s="53" t="s">
        <v>2501</v>
      </c>
    </row>
    <row r="20637" spans="1:6" x14ac:dyDescent="0.2">
      <c r="A20637" s="202" t="s">
        <v>32704</v>
      </c>
      <c r="B20637" s="203">
        <v>96.56</v>
      </c>
      <c r="D20637" s="53" t="s">
        <v>30808</v>
      </c>
      <c r="E20637" s="55" t="s">
        <v>30805</v>
      </c>
      <c r="F20637" s="53" t="s">
        <v>2501</v>
      </c>
    </row>
    <row r="20638" spans="1:6" x14ac:dyDescent="0.2">
      <c r="A20638" s="202" t="s">
        <v>32705</v>
      </c>
      <c r="B20638" s="203">
        <v>87.17</v>
      </c>
      <c r="D20638" s="53" t="s">
        <v>30809</v>
      </c>
      <c r="E20638" s="55" t="s">
        <v>30807</v>
      </c>
      <c r="F20638" s="53" t="s">
        <v>2501</v>
      </c>
    </row>
    <row r="20639" spans="1:6" x14ac:dyDescent="0.2">
      <c r="A20639" s="202" t="s">
        <v>32707</v>
      </c>
      <c r="B20639" s="203">
        <v>87.17</v>
      </c>
      <c r="D20639" s="53" t="s">
        <v>30810</v>
      </c>
      <c r="E20639" s="55" t="s">
        <v>30811</v>
      </c>
      <c r="F20639" s="53" t="s">
        <v>2501</v>
      </c>
    </row>
    <row r="20640" spans="1:6" x14ac:dyDescent="0.2">
      <c r="A20640" s="202" t="s">
        <v>32708</v>
      </c>
      <c r="B20640" s="203">
        <v>79.2</v>
      </c>
      <c r="D20640" s="53" t="s">
        <v>30812</v>
      </c>
      <c r="E20640" s="55" t="s">
        <v>30811</v>
      </c>
      <c r="F20640" s="53" t="s">
        <v>2501</v>
      </c>
    </row>
    <row r="20641" spans="1:6" x14ac:dyDescent="0.2">
      <c r="A20641" s="202" t="s">
        <v>32710</v>
      </c>
      <c r="B20641" s="203">
        <v>79.2</v>
      </c>
      <c r="D20641" s="53" t="s">
        <v>30813</v>
      </c>
      <c r="E20641" s="55" t="s">
        <v>30811</v>
      </c>
      <c r="F20641" s="53" t="s">
        <v>2501</v>
      </c>
    </row>
    <row r="20642" spans="1:6" x14ac:dyDescent="0.2">
      <c r="A20642" s="202" t="s">
        <v>32711</v>
      </c>
      <c r="B20642" s="203">
        <v>51.48</v>
      </c>
      <c r="D20642" s="53" t="s">
        <v>30814</v>
      </c>
      <c r="E20642" s="55" t="s">
        <v>30811</v>
      </c>
      <c r="F20642" s="53" t="s">
        <v>2501</v>
      </c>
    </row>
    <row r="20643" spans="1:6" x14ac:dyDescent="0.2">
      <c r="A20643" s="202" t="s">
        <v>32713</v>
      </c>
      <c r="B20643" s="203">
        <v>51.48</v>
      </c>
      <c r="D20643" s="53" t="s">
        <v>30815</v>
      </c>
      <c r="E20643" s="55" t="s">
        <v>30811</v>
      </c>
      <c r="F20643" s="53" t="s">
        <v>2501</v>
      </c>
    </row>
    <row r="20644" spans="1:6" x14ac:dyDescent="0.2">
      <c r="A20644" s="202" t="s">
        <v>32714</v>
      </c>
      <c r="B20644" s="203">
        <v>99.12</v>
      </c>
      <c r="D20644" s="53" t="s">
        <v>30816</v>
      </c>
      <c r="E20644" s="55" t="s">
        <v>30811</v>
      </c>
      <c r="F20644" s="53" t="s">
        <v>2501</v>
      </c>
    </row>
    <row r="20645" spans="1:6" x14ac:dyDescent="0.2">
      <c r="A20645" s="202" t="s">
        <v>32716</v>
      </c>
      <c r="B20645" s="203">
        <v>99.12</v>
      </c>
      <c r="D20645" s="53" t="s">
        <v>30817</v>
      </c>
      <c r="E20645" s="55" t="s">
        <v>30818</v>
      </c>
      <c r="F20645" s="53" t="s">
        <v>2501</v>
      </c>
    </row>
    <row r="20646" spans="1:6" x14ac:dyDescent="0.2">
      <c r="A20646" s="202" t="s">
        <v>32717</v>
      </c>
      <c r="B20646" s="203">
        <v>16</v>
      </c>
      <c r="D20646" s="53" t="s">
        <v>30819</v>
      </c>
      <c r="E20646" s="55" t="s">
        <v>30818</v>
      </c>
      <c r="F20646" s="53" t="s">
        <v>2501</v>
      </c>
    </row>
    <row r="20647" spans="1:6" x14ac:dyDescent="0.2">
      <c r="A20647" s="202" t="s">
        <v>32719</v>
      </c>
      <c r="B20647" s="203">
        <v>16</v>
      </c>
      <c r="D20647" s="53" t="s">
        <v>30820</v>
      </c>
      <c r="E20647" s="55" t="s">
        <v>30818</v>
      </c>
      <c r="F20647" s="53" t="s">
        <v>2501</v>
      </c>
    </row>
    <row r="20648" spans="1:6" x14ac:dyDescent="0.2">
      <c r="A20648" s="202" t="s">
        <v>32720</v>
      </c>
      <c r="B20648" s="203">
        <v>119.28</v>
      </c>
      <c r="D20648" s="53" t="s">
        <v>30821</v>
      </c>
      <c r="E20648" s="55" t="s">
        <v>30818</v>
      </c>
      <c r="F20648" s="53" t="s">
        <v>2501</v>
      </c>
    </row>
    <row r="20649" spans="1:6" x14ac:dyDescent="0.2">
      <c r="A20649" s="202" t="s">
        <v>32722</v>
      </c>
      <c r="B20649" s="203">
        <v>119.28</v>
      </c>
      <c r="D20649" s="53" t="s">
        <v>30822</v>
      </c>
      <c r="E20649" s="55" t="s">
        <v>30818</v>
      </c>
      <c r="F20649" s="53" t="s">
        <v>2501</v>
      </c>
    </row>
    <row r="20650" spans="1:6" x14ac:dyDescent="0.2">
      <c r="A20650" s="202" t="s">
        <v>32723</v>
      </c>
      <c r="B20650" s="203">
        <v>108.75</v>
      </c>
      <c r="D20650" s="53" t="s">
        <v>30823</v>
      </c>
      <c r="E20650" s="55" t="s">
        <v>30818</v>
      </c>
      <c r="F20650" s="53" t="s">
        <v>2501</v>
      </c>
    </row>
    <row r="20651" spans="1:6" x14ac:dyDescent="0.2">
      <c r="A20651" s="202" t="s">
        <v>32725</v>
      </c>
      <c r="B20651" s="203">
        <v>108.75</v>
      </c>
      <c r="D20651" s="53" t="s">
        <v>30824</v>
      </c>
      <c r="E20651" s="55" t="s">
        <v>30825</v>
      </c>
      <c r="F20651" s="53" t="s">
        <v>2501</v>
      </c>
    </row>
    <row r="20652" spans="1:6" x14ac:dyDescent="0.2">
      <c r="A20652" s="202" t="s">
        <v>32726</v>
      </c>
      <c r="B20652" s="203">
        <v>92.04</v>
      </c>
      <c r="D20652" s="53" t="s">
        <v>30826</v>
      </c>
      <c r="E20652" s="55" t="s">
        <v>30827</v>
      </c>
      <c r="F20652" s="53" t="s">
        <v>2501</v>
      </c>
    </row>
    <row r="20653" spans="1:6" x14ac:dyDescent="0.2">
      <c r="A20653" s="202" t="s">
        <v>32728</v>
      </c>
      <c r="B20653" s="203">
        <v>92.04</v>
      </c>
      <c r="D20653" s="53" t="s">
        <v>30828</v>
      </c>
      <c r="E20653" s="55" t="s">
        <v>30827</v>
      </c>
      <c r="F20653" s="53" t="s">
        <v>2501</v>
      </c>
    </row>
    <row r="20654" spans="1:6" x14ac:dyDescent="0.2">
      <c r="A20654" s="202" t="s">
        <v>32729</v>
      </c>
      <c r="B20654" s="203">
        <v>126</v>
      </c>
      <c r="D20654" s="53" t="s">
        <v>30829</v>
      </c>
      <c r="E20654" s="55" t="s">
        <v>30825</v>
      </c>
      <c r="F20654" s="53" t="s">
        <v>2501</v>
      </c>
    </row>
    <row r="20655" spans="1:6" x14ac:dyDescent="0.2">
      <c r="A20655" s="202" t="s">
        <v>32731</v>
      </c>
      <c r="B20655" s="203">
        <v>126</v>
      </c>
      <c r="D20655" s="53" t="s">
        <v>30830</v>
      </c>
      <c r="E20655" s="55" t="s">
        <v>30827</v>
      </c>
      <c r="F20655" s="53" t="s">
        <v>2501</v>
      </c>
    </row>
    <row r="20656" spans="1:6" x14ac:dyDescent="0.2">
      <c r="A20656" s="202" t="s">
        <v>32732</v>
      </c>
      <c r="B20656" s="203">
        <v>80</v>
      </c>
      <c r="D20656" s="53" t="s">
        <v>30831</v>
      </c>
      <c r="E20656" s="55" t="s">
        <v>30827</v>
      </c>
      <c r="F20656" s="53" t="s">
        <v>2501</v>
      </c>
    </row>
    <row r="20657" spans="1:6" x14ac:dyDescent="0.2">
      <c r="A20657" s="202" t="s">
        <v>32734</v>
      </c>
      <c r="B20657" s="203">
        <v>80</v>
      </c>
      <c r="D20657" s="53" t="s">
        <v>30832</v>
      </c>
      <c r="E20657" s="55" t="s">
        <v>30833</v>
      </c>
      <c r="F20657" s="53" t="s">
        <v>2501</v>
      </c>
    </row>
    <row r="20658" spans="1:6" x14ac:dyDescent="0.2">
      <c r="A20658" s="202" t="s">
        <v>32735</v>
      </c>
      <c r="B20658" s="203">
        <v>105.08</v>
      </c>
      <c r="D20658" s="53" t="s">
        <v>30834</v>
      </c>
      <c r="E20658" s="55" t="s">
        <v>30833</v>
      </c>
      <c r="F20658" s="53" t="s">
        <v>2501</v>
      </c>
    </row>
    <row r="20659" spans="1:6" x14ac:dyDescent="0.2">
      <c r="A20659" s="202" t="s">
        <v>32737</v>
      </c>
      <c r="B20659" s="203">
        <v>105.08</v>
      </c>
      <c r="D20659" s="53" t="s">
        <v>30835</v>
      </c>
      <c r="E20659" s="55" t="s">
        <v>30833</v>
      </c>
      <c r="F20659" s="53" t="s">
        <v>2501</v>
      </c>
    </row>
    <row r="20660" spans="1:6" x14ac:dyDescent="0.2">
      <c r="A20660" s="202" t="s">
        <v>32738</v>
      </c>
      <c r="B20660" s="203">
        <v>77.319999999999993</v>
      </c>
      <c r="D20660" s="53" t="s">
        <v>30836</v>
      </c>
      <c r="E20660" s="55" t="s">
        <v>30833</v>
      </c>
      <c r="F20660" s="53" t="s">
        <v>2501</v>
      </c>
    </row>
    <row r="20661" spans="1:6" x14ac:dyDescent="0.2">
      <c r="A20661" s="202" t="s">
        <v>32740</v>
      </c>
      <c r="B20661" s="203">
        <v>77.319999999999993</v>
      </c>
      <c r="D20661" s="53" t="s">
        <v>30837</v>
      </c>
      <c r="E20661" s="55" t="s">
        <v>30833</v>
      </c>
      <c r="F20661" s="53" t="s">
        <v>2501</v>
      </c>
    </row>
    <row r="20662" spans="1:6" x14ac:dyDescent="0.2">
      <c r="A20662" s="202" t="s">
        <v>32741</v>
      </c>
      <c r="B20662" s="203">
        <v>109.12</v>
      </c>
      <c r="D20662" s="53" t="s">
        <v>30838</v>
      </c>
      <c r="E20662" s="55" t="s">
        <v>30833</v>
      </c>
      <c r="F20662" s="53" t="s">
        <v>2501</v>
      </c>
    </row>
    <row r="20663" spans="1:6" x14ac:dyDescent="0.2">
      <c r="A20663" s="202" t="s">
        <v>32743</v>
      </c>
      <c r="B20663" s="203">
        <v>109.12</v>
      </c>
      <c r="D20663" s="53" t="s">
        <v>30839</v>
      </c>
      <c r="E20663" s="55" t="s">
        <v>30840</v>
      </c>
      <c r="F20663" s="53" t="s">
        <v>2501</v>
      </c>
    </row>
    <row r="20664" spans="1:6" x14ac:dyDescent="0.2">
      <c r="A20664" s="202" t="s">
        <v>32744</v>
      </c>
      <c r="B20664" s="203">
        <v>85.8</v>
      </c>
      <c r="D20664" s="53" t="s">
        <v>30841</v>
      </c>
      <c r="E20664" s="55" t="s">
        <v>30840</v>
      </c>
      <c r="F20664" s="53" t="s">
        <v>2501</v>
      </c>
    </row>
    <row r="20665" spans="1:6" x14ac:dyDescent="0.2">
      <c r="A20665" s="202" t="s">
        <v>32746</v>
      </c>
      <c r="B20665" s="203">
        <v>85.8</v>
      </c>
      <c r="D20665" s="53" t="s">
        <v>30842</v>
      </c>
      <c r="E20665" s="55" t="s">
        <v>30840</v>
      </c>
      <c r="F20665" s="53" t="s">
        <v>2501</v>
      </c>
    </row>
    <row r="20666" spans="1:6" x14ac:dyDescent="0.2">
      <c r="A20666" s="202" t="s">
        <v>32747</v>
      </c>
      <c r="B20666" s="203">
        <v>89.59</v>
      </c>
      <c r="D20666" s="53" t="s">
        <v>30843</v>
      </c>
      <c r="E20666" s="55" t="s">
        <v>30840</v>
      </c>
      <c r="F20666" s="53" t="s">
        <v>2501</v>
      </c>
    </row>
    <row r="20667" spans="1:6" x14ac:dyDescent="0.2">
      <c r="A20667" s="202" t="s">
        <v>32749</v>
      </c>
      <c r="B20667" s="203">
        <v>89.59</v>
      </c>
      <c r="D20667" s="53" t="s">
        <v>30844</v>
      </c>
      <c r="E20667" s="55" t="s">
        <v>30845</v>
      </c>
      <c r="F20667" s="53" t="s">
        <v>2501</v>
      </c>
    </row>
    <row r="20668" spans="1:6" x14ac:dyDescent="0.2">
      <c r="A20668" s="202" t="s">
        <v>32750</v>
      </c>
      <c r="B20668" s="203">
        <v>30</v>
      </c>
      <c r="D20668" s="53" t="s">
        <v>30846</v>
      </c>
      <c r="E20668" s="55" t="s">
        <v>30845</v>
      </c>
      <c r="F20668" s="53" t="s">
        <v>2501</v>
      </c>
    </row>
    <row r="20669" spans="1:6" x14ac:dyDescent="0.2">
      <c r="A20669" s="202" t="s">
        <v>32752</v>
      </c>
      <c r="B20669" s="203">
        <v>30</v>
      </c>
      <c r="D20669" s="53" t="s">
        <v>30847</v>
      </c>
      <c r="E20669" s="55" t="s">
        <v>30845</v>
      </c>
      <c r="F20669" s="53" t="s">
        <v>2501</v>
      </c>
    </row>
    <row r="20670" spans="1:6" x14ac:dyDescent="0.2">
      <c r="A20670" s="202" t="s">
        <v>32753</v>
      </c>
      <c r="B20670" s="203">
        <v>136.93</v>
      </c>
      <c r="D20670" s="53" t="s">
        <v>30848</v>
      </c>
      <c r="E20670" s="55" t="s">
        <v>30845</v>
      </c>
      <c r="F20670" s="53" t="s">
        <v>2501</v>
      </c>
    </row>
    <row r="20671" spans="1:6" x14ac:dyDescent="0.2">
      <c r="A20671" s="202" t="s">
        <v>32755</v>
      </c>
      <c r="B20671" s="203">
        <v>136.93</v>
      </c>
      <c r="D20671" s="53" t="s">
        <v>30849</v>
      </c>
      <c r="E20671" s="55" t="s">
        <v>30850</v>
      </c>
      <c r="F20671" s="53" t="s">
        <v>2501</v>
      </c>
    </row>
    <row r="20672" spans="1:6" x14ac:dyDescent="0.2">
      <c r="A20672" s="202" t="s">
        <v>32756</v>
      </c>
      <c r="B20672" s="203">
        <v>136.41999999999999</v>
      </c>
      <c r="D20672" s="53" t="s">
        <v>30851</v>
      </c>
      <c r="E20672" s="55" t="s">
        <v>30850</v>
      </c>
      <c r="F20672" s="53" t="s">
        <v>2501</v>
      </c>
    </row>
    <row r="20673" spans="1:6" x14ac:dyDescent="0.2">
      <c r="A20673" s="202" t="s">
        <v>32758</v>
      </c>
      <c r="B20673" s="203">
        <v>136.41999999999999</v>
      </c>
      <c r="D20673" s="53" t="s">
        <v>30852</v>
      </c>
      <c r="E20673" s="55" t="s">
        <v>30850</v>
      </c>
      <c r="F20673" s="53" t="s">
        <v>2501</v>
      </c>
    </row>
    <row r="20674" spans="1:6" x14ac:dyDescent="0.2">
      <c r="A20674" s="202" t="s">
        <v>32759</v>
      </c>
      <c r="B20674" s="203">
        <v>123.2</v>
      </c>
      <c r="D20674" s="53" t="s">
        <v>30853</v>
      </c>
      <c r="E20674" s="55" t="s">
        <v>30850</v>
      </c>
      <c r="F20674" s="53" t="s">
        <v>2501</v>
      </c>
    </row>
    <row r="20675" spans="1:6" x14ac:dyDescent="0.2">
      <c r="A20675" s="202" t="s">
        <v>32761</v>
      </c>
      <c r="B20675" s="203">
        <v>123.2</v>
      </c>
      <c r="D20675" s="53" t="s">
        <v>30854</v>
      </c>
      <c r="E20675" s="55" t="s">
        <v>30855</v>
      </c>
      <c r="F20675" s="53" t="s">
        <v>2501</v>
      </c>
    </row>
    <row r="20676" spans="1:6" x14ac:dyDescent="0.2">
      <c r="A20676" s="202" t="s">
        <v>32762</v>
      </c>
      <c r="B20676" s="203">
        <v>124.8</v>
      </c>
      <c r="D20676" s="53" t="s">
        <v>30856</v>
      </c>
      <c r="E20676" s="55" t="s">
        <v>30855</v>
      </c>
      <c r="F20676" s="53" t="s">
        <v>2501</v>
      </c>
    </row>
    <row r="20677" spans="1:6" x14ac:dyDescent="0.2">
      <c r="A20677" s="202" t="s">
        <v>32764</v>
      </c>
      <c r="B20677" s="203">
        <v>124.8</v>
      </c>
      <c r="D20677" s="53" t="s">
        <v>30857</v>
      </c>
      <c r="E20677" s="55" t="s">
        <v>30855</v>
      </c>
      <c r="F20677" s="53" t="s">
        <v>2501</v>
      </c>
    </row>
    <row r="20678" spans="1:6" x14ac:dyDescent="0.2">
      <c r="A20678" s="202" t="s">
        <v>32765</v>
      </c>
      <c r="B20678" s="203">
        <v>142.54</v>
      </c>
      <c r="D20678" s="53" t="s">
        <v>30858</v>
      </c>
      <c r="E20678" s="55" t="s">
        <v>30855</v>
      </c>
      <c r="F20678" s="53" t="s">
        <v>2501</v>
      </c>
    </row>
    <row r="20679" spans="1:6" x14ac:dyDescent="0.2">
      <c r="A20679" s="202" t="s">
        <v>32767</v>
      </c>
      <c r="B20679" s="203">
        <v>142.54</v>
      </c>
      <c r="D20679" s="53" t="s">
        <v>30859</v>
      </c>
      <c r="E20679" s="55" t="s">
        <v>30860</v>
      </c>
      <c r="F20679" s="53" t="s">
        <v>2501</v>
      </c>
    </row>
    <row r="20680" spans="1:6" x14ac:dyDescent="0.2">
      <c r="A20680" s="202" t="s">
        <v>32768</v>
      </c>
      <c r="B20680" s="203">
        <v>105</v>
      </c>
      <c r="D20680" s="53" t="s">
        <v>30861</v>
      </c>
      <c r="E20680" s="55" t="s">
        <v>30862</v>
      </c>
      <c r="F20680" s="53" t="s">
        <v>2501</v>
      </c>
    </row>
    <row r="20681" spans="1:6" x14ac:dyDescent="0.2">
      <c r="A20681" s="202" t="s">
        <v>32770</v>
      </c>
      <c r="B20681" s="203">
        <v>105</v>
      </c>
      <c r="D20681" s="53" t="s">
        <v>30863</v>
      </c>
      <c r="E20681" s="55" t="s">
        <v>30860</v>
      </c>
      <c r="F20681" s="53" t="s">
        <v>2501</v>
      </c>
    </row>
    <row r="20682" spans="1:6" x14ac:dyDescent="0.2">
      <c r="A20682" s="202" t="s">
        <v>32771</v>
      </c>
      <c r="B20682" s="203">
        <v>100.82</v>
      </c>
      <c r="D20682" s="53" t="s">
        <v>30864</v>
      </c>
      <c r="E20682" s="55" t="s">
        <v>30862</v>
      </c>
      <c r="F20682" s="53" t="s">
        <v>2501</v>
      </c>
    </row>
    <row r="20683" spans="1:6" x14ac:dyDescent="0.2">
      <c r="A20683" s="202" t="s">
        <v>32773</v>
      </c>
      <c r="B20683" s="203">
        <v>100.82</v>
      </c>
      <c r="D20683" s="53" t="s">
        <v>30865</v>
      </c>
      <c r="E20683" s="55" t="s">
        <v>30866</v>
      </c>
      <c r="F20683" s="53" t="s">
        <v>2501</v>
      </c>
    </row>
    <row r="20684" spans="1:6" x14ac:dyDescent="0.2">
      <c r="A20684" s="202" t="s">
        <v>32774</v>
      </c>
      <c r="B20684" s="203">
        <v>87.17</v>
      </c>
      <c r="D20684" s="53" t="s">
        <v>30867</v>
      </c>
      <c r="E20684" s="55" t="s">
        <v>30866</v>
      </c>
      <c r="F20684" s="53" t="s">
        <v>2501</v>
      </c>
    </row>
    <row r="20685" spans="1:6" x14ac:dyDescent="0.2">
      <c r="A20685" s="202" t="s">
        <v>32776</v>
      </c>
      <c r="B20685" s="203">
        <v>87.17</v>
      </c>
      <c r="D20685" s="53" t="s">
        <v>30868</v>
      </c>
      <c r="E20685" s="55" t="s">
        <v>30866</v>
      </c>
      <c r="F20685" s="53" t="s">
        <v>2501</v>
      </c>
    </row>
    <row r="20686" spans="1:6" x14ac:dyDescent="0.2">
      <c r="A20686" s="202" t="s">
        <v>32777</v>
      </c>
      <c r="B20686" s="203">
        <v>54.64</v>
      </c>
      <c r="D20686" s="53" t="s">
        <v>30869</v>
      </c>
      <c r="E20686" s="55" t="s">
        <v>30866</v>
      </c>
      <c r="F20686" s="53" t="s">
        <v>2501</v>
      </c>
    </row>
    <row r="20687" spans="1:6" x14ac:dyDescent="0.2">
      <c r="A20687" s="202" t="s">
        <v>32779</v>
      </c>
      <c r="B20687" s="203">
        <v>54.64</v>
      </c>
      <c r="D20687" s="53" t="s">
        <v>30870</v>
      </c>
      <c r="E20687" s="55" t="s">
        <v>30866</v>
      </c>
      <c r="F20687" s="53" t="s">
        <v>2501</v>
      </c>
    </row>
    <row r="20688" spans="1:6" x14ac:dyDescent="0.2">
      <c r="A20688" s="202" t="s">
        <v>32780</v>
      </c>
      <c r="B20688" s="203">
        <v>65.52</v>
      </c>
      <c r="D20688" s="53" t="s">
        <v>30871</v>
      </c>
      <c r="E20688" s="55" t="s">
        <v>30866</v>
      </c>
      <c r="F20688" s="53" t="s">
        <v>2501</v>
      </c>
    </row>
    <row r="20689" spans="1:6" x14ac:dyDescent="0.2">
      <c r="A20689" s="202" t="s">
        <v>32782</v>
      </c>
      <c r="B20689" s="203">
        <v>65.52</v>
      </c>
      <c r="D20689" s="53" t="s">
        <v>30872</v>
      </c>
      <c r="E20689" s="55" t="s">
        <v>30873</v>
      </c>
      <c r="F20689" s="53" t="s">
        <v>2501</v>
      </c>
    </row>
    <row r="20690" spans="1:6" x14ac:dyDescent="0.2">
      <c r="A20690" s="202" t="s">
        <v>32783</v>
      </c>
      <c r="B20690" s="203">
        <v>89.32</v>
      </c>
      <c r="D20690" s="53" t="s">
        <v>30874</v>
      </c>
      <c r="E20690" s="55" t="s">
        <v>30873</v>
      </c>
      <c r="F20690" s="53" t="s">
        <v>2501</v>
      </c>
    </row>
    <row r="20691" spans="1:6" x14ac:dyDescent="0.2">
      <c r="A20691" s="202" t="s">
        <v>32785</v>
      </c>
      <c r="B20691" s="203">
        <v>89.32</v>
      </c>
      <c r="D20691" s="53" t="s">
        <v>30875</v>
      </c>
      <c r="E20691" s="55" t="s">
        <v>30873</v>
      </c>
      <c r="F20691" s="53" t="s">
        <v>2501</v>
      </c>
    </row>
    <row r="20692" spans="1:6" x14ac:dyDescent="0.2">
      <c r="A20692" s="202" t="s">
        <v>32786</v>
      </c>
      <c r="B20692" s="203">
        <v>75</v>
      </c>
      <c r="D20692" s="53" t="s">
        <v>30876</v>
      </c>
      <c r="E20692" s="55" t="s">
        <v>30873</v>
      </c>
      <c r="F20692" s="53" t="s">
        <v>2501</v>
      </c>
    </row>
    <row r="20693" spans="1:6" x14ac:dyDescent="0.2">
      <c r="A20693" s="202" t="s">
        <v>32788</v>
      </c>
      <c r="B20693" s="203">
        <v>75</v>
      </c>
      <c r="D20693" s="53" t="s">
        <v>30877</v>
      </c>
      <c r="E20693" s="55" t="s">
        <v>30878</v>
      </c>
      <c r="F20693" s="53" t="s">
        <v>2501</v>
      </c>
    </row>
    <row r="20694" spans="1:6" x14ac:dyDescent="0.2">
      <c r="A20694" s="202" t="s">
        <v>32789</v>
      </c>
      <c r="B20694" s="203">
        <v>101.79</v>
      </c>
      <c r="D20694" s="53" t="s">
        <v>30879</v>
      </c>
      <c r="E20694" s="55" t="s">
        <v>30878</v>
      </c>
      <c r="F20694" s="53" t="s">
        <v>2501</v>
      </c>
    </row>
    <row r="20695" spans="1:6" x14ac:dyDescent="0.2">
      <c r="A20695" s="202" t="s">
        <v>32791</v>
      </c>
      <c r="B20695" s="203">
        <v>101.79</v>
      </c>
      <c r="D20695" s="53" t="s">
        <v>30880</v>
      </c>
      <c r="E20695" s="55" t="s">
        <v>30878</v>
      </c>
      <c r="F20695" s="53" t="s">
        <v>2501</v>
      </c>
    </row>
    <row r="20696" spans="1:6" x14ac:dyDescent="0.2">
      <c r="A20696" s="202" t="s">
        <v>32792</v>
      </c>
      <c r="B20696" s="203">
        <v>100.07</v>
      </c>
      <c r="D20696" s="53" t="s">
        <v>30881</v>
      </c>
      <c r="E20696" s="55" t="s">
        <v>30878</v>
      </c>
      <c r="F20696" s="53" t="s">
        <v>2501</v>
      </c>
    </row>
    <row r="20697" spans="1:6" x14ac:dyDescent="0.2">
      <c r="A20697" s="202" t="s">
        <v>32794</v>
      </c>
      <c r="B20697" s="203">
        <v>100.07</v>
      </c>
      <c r="D20697" s="53" t="s">
        <v>30882</v>
      </c>
      <c r="E20697" s="55" t="s">
        <v>30883</v>
      </c>
      <c r="F20697" s="53" t="s">
        <v>2501</v>
      </c>
    </row>
    <row r="20698" spans="1:6" x14ac:dyDescent="0.2">
      <c r="A20698" s="202" t="s">
        <v>32795</v>
      </c>
      <c r="B20698" s="203">
        <v>101.79</v>
      </c>
      <c r="D20698" s="53" t="s">
        <v>30884</v>
      </c>
      <c r="E20698" s="55" t="s">
        <v>30883</v>
      </c>
      <c r="F20698" s="53" t="s">
        <v>2501</v>
      </c>
    </row>
    <row r="20699" spans="1:6" x14ac:dyDescent="0.2">
      <c r="A20699" s="202" t="s">
        <v>32797</v>
      </c>
      <c r="B20699" s="203">
        <v>101.79</v>
      </c>
      <c r="D20699" s="53" t="s">
        <v>30885</v>
      </c>
      <c r="E20699" s="55" t="s">
        <v>30883</v>
      </c>
      <c r="F20699" s="53" t="s">
        <v>2501</v>
      </c>
    </row>
    <row r="20700" spans="1:6" x14ac:dyDescent="0.2">
      <c r="A20700" s="202" t="s">
        <v>32798</v>
      </c>
      <c r="B20700" s="203">
        <v>105.08</v>
      </c>
      <c r="D20700" s="53" t="s">
        <v>30886</v>
      </c>
      <c r="E20700" s="55" t="s">
        <v>30883</v>
      </c>
      <c r="F20700" s="53" t="s">
        <v>2501</v>
      </c>
    </row>
    <row r="20701" spans="1:6" x14ac:dyDescent="0.2">
      <c r="A20701" s="202" t="s">
        <v>32800</v>
      </c>
      <c r="B20701" s="203">
        <v>105.08</v>
      </c>
      <c r="D20701" s="53" t="s">
        <v>30887</v>
      </c>
      <c r="E20701" s="55" t="s">
        <v>30888</v>
      </c>
      <c r="F20701" s="53" t="s">
        <v>2501</v>
      </c>
    </row>
    <row r="20702" spans="1:6" x14ac:dyDescent="0.2">
      <c r="A20702" s="202" t="s">
        <v>32801</v>
      </c>
      <c r="B20702" s="203">
        <v>59.84</v>
      </c>
      <c r="D20702" s="53" t="s">
        <v>30889</v>
      </c>
      <c r="E20702" s="55" t="s">
        <v>30888</v>
      </c>
      <c r="F20702" s="53" t="s">
        <v>2501</v>
      </c>
    </row>
    <row r="20703" spans="1:6" x14ac:dyDescent="0.2">
      <c r="A20703" s="202" t="s">
        <v>32803</v>
      </c>
      <c r="B20703" s="203">
        <v>59.84</v>
      </c>
      <c r="D20703" s="53" t="s">
        <v>30890</v>
      </c>
      <c r="E20703" s="55" t="s">
        <v>30888</v>
      </c>
      <c r="F20703" s="53" t="s">
        <v>2501</v>
      </c>
    </row>
    <row r="20704" spans="1:6" x14ac:dyDescent="0.2">
      <c r="A20704" s="202" t="s">
        <v>32804</v>
      </c>
      <c r="B20704" s="203">
        <v>117.6</v>
      </c>
      <c r="D20704" s="53" t="s">
        <v>30891</v>
      </c>
      <c r="E20704" s="55" t="s">
        <v>30888</v>
      </c>
      <c r="F20704" s="53" t="s">
        <v>2501</v>
      </c>
    </row>
    <row r="20705" spans="1:6" x14ac:dyDescent="0.2">
      <c r="A20705" s="202" t="s">
        <v>32806</v>
      </c>
      <c r="B20705" s="203">
        <v>117.6</v>
      </c>
      <c r="D20705" s="53" t="s">
        <v>30892</v>
      </c>
      <c r="E20705" s="55" t="s">
        <v>30893</v>
      </c>
      <c r="F20705" s="53" t="s">
        <v>2501</v>
      </c>
    </row>
    <row r="20706" spans="1:6" x14ac:dyDescent="0.2">
      <c r="A20706" s="202" t="s">
        <v>32807</v>
      </c>
      <c r="B20706" s="203">
        <v>65</v>
      </c>
      <c r="D20706" s="53" t="s">
        <v>30894</v>
      </c>
      <c r="E20706" s="55" t="s">
        <v>30893</v>
      </c>
      <c r="F20706" s="53" t="s">
        <v>2501</v>
      </c>
    </row>
    <row r="20707" spans="1:6" x14ac:dyDescent="0.2">
      <c r="A20707" s="202" t="s">
        <v>32809</v>
      </c>
      <c r="B20707" s="203">
        <v>65</v>
      </c>
      <c r="D20707" s="53" t="s">
        <v>30895</v>
      </c>
      <c r="E20707" s="55" t="s">
        <v>30893</v>
      </c>
      <c r="F20707" s="53" t="s">
        <v>2501</v>
      </c>
    </row>
    <row r="20708" spans="1:6" x14ac:dyDescent="0.2">
      <c r="A20708" s="202" t="s">
        <v>32810</v>
      </c>
      <c r="B20708" s="203">
        <v>81.12</v>
      </c>
      <c r="D20708" s="53" t="s">
        <v>30896</v>
      </c>
      <c r="E20708" s="55" t="s">
        <v>30893</v>
      </c>
      <c r="F20708" s="53" t="s">
        <v>2501</v>
      </c>
    </row>
    <row r="20709" spans="1:6" x14ac:dyDescent="0.2">
      <c r="A20709" s="202" t="s">
        <v>32812</v>
      </c>
      <c r="B20709" s="203">
        <v>81.12</v>
      </c>
      <c r="D20709" s="53" t="s">
        <v>30897</v>
      </c>
      <c r="E20709" s="55" t="s">
        <v>30898</v>
      </c>
      <c r="F20709" s="53" t="s">
        <v>2501</v>
      </c>
    </row>
    <row r="20710" spans="1:6" x14ac:dyDescent="0.2">
      <c r="A20710" s="202" t="s">
        <v>35889</v>
      </c>
      <c r="B20710" s="203">
        <v>62.95</v>
      </c>
      <c r="D20710" s="53" t="s">
        <v>30899</v>
      </c>
      <c r="E20710" s="55" t="s">
        <v>30898</v>
      </c>
      <c r="F20710" s="53" t="s">
        <v>2501</v>
      </c>
    </row>
    <row r="20711" spans="1:6" x14ac:dyDescent="0.2">
      <c r="A20711" s="202" t="s">
        <v>35890</v>
      </c>
      <c r="B20711" s="203">
        <v>62.95</v>
      </c>
      <c r="D20711" s="53" t="s">
        <v>30900</v>
      </c>
      <c r="E20711" s="55" t="s">
        <v>30898</v>
      </c>
      <c r="F20711" s="53" t="s">
        <v>2501</v>
      </c>
    </row>
    <row r="20712" spans="1:6" x14ac:dyDescent="0.2">
      <c r="A20712" s="202" t="s">
        <v>35891</v>
      </c>
      <c r="B20712" s="203">
        <v>68</v>
      </c>
      <c r="D20712" s="53" t="s">
        <v>30901</v>
      </c>
      <c r="E20712" s="55" t="s">
        <v>30898</v>
      </c>
      <c r="F20712" s="53" t="s">
        <v>2501</v>
      </c>
    </row>
    <row r="20713" spans="1:6" x14ac:dyDescent="0.2">
      <c r="A20713" s="202" t="s">
        <v>35892</v>
      </c>
      <c r="B20713" s="203">
        <v>68</v>
      </c>
      <c r="D20713" s="53" t="s">
        <v>30902</v>
      </c>
      <c r="E20713" s="55" t="s">
        <v>30903</v>
      </c>
      <c r="F20713" s="53" t="s">
        <v>2501</v>
      </c>
    </row>
    <row r="20714" spans="1:6" x14ac:dyDescent="0.2">
      <c r="A20714" s="202" t="s">
        <v>32813</v>
      </c>
      <c r="B20714" s="203">
        <v>208.9</v>
      </c>
      <c r="D20714" s="53" t="s">
        <v>30904</v>
      </c>
      <c r="E20714" s="55" t="s">
        <v>30903</v>
      </c>
      <c r="F20714" s="53" t="s">
        <v>2501</v>
      </c>
    </row>
    <row r="20715" spans="1:6" x14ac:dyDescent="0.2">
      <c r="A20715" s="202" t="s">
        <v>32815</v>
      </c>
      <c r="B20715" s="203">
        <v>190.1</v>
      </c>
      <c r="D20715" s="53" t="s">
        <v>30905</v>
      </c>
      <c r="E20715" s="55" t="s">
        <v>30903</v>
      </c>
      <c r="F20715" s="53" t="s">
        <v>2501</v>
      </c>
    </row>
    <row r="20716" spans="1:6" x14ac:dyDescent="0.2">
      <c r="A20716" s="202" t="s">
        <v>32816</v>
      </c>
      <c r="B20716" s="203">
        <v>8279.65</v>
      </c>
      <c r="D20716" s="53" t="s">
        <v>30906</v>
      </c>
      <c r="E20716" s="55" t="s">
        <v>30903</v>
      </c>
      <c r="F20716" s="53" t="s">
        <v>2501</v>
      </c>
    </row>
    <row r="20717" spans="1:6" x14ac:dyDescent="0.2">
      <c r="A20717" s="202" t="s">
        <v>32818</v>
      </c>
      <c r="B20717" s="203">
        <v>7792.88</v>
      </c>
      <c r="D20717" s="53" t="s">
        <v>30907</v>
      </c>
      <c r="E20717" s="55" t="s">
        <v>30903</v>
      </c>
      <c r="F20717" s="53" t="s">
        <v>2501</v>
      </c>
    </row>
    <row r="20718" spans="1:6" x14ac:dyDescent="0.2">
      <c r="A20718" s="202" t="s">
        <v>32819</v>
      </c>
      <c r="B20718" s="203">
        <v>2329.2399999999998</v>
      </c>
      <c r="D20718" s="53" t="s">
        <v>30908</v>
      </c>
      <c r="E20718" s="55" t="s">
        <v>30903</v>
      </c>
      <c r="F20718" s="53" t="s">
        <v>2501</v>
      </c>
    </row>
    <row r="20719" spans="1:6" x14ac:dyDescent="0.2">
      <c r="A20719" s="202" t="s">
        <v>32821</v>
      </c>
      <c r="B20719" s="203">
        <v>2215.7199999999998</v>
      </c>
      <c r="D20719" s="53" t="s">
        <v>30909</v>
      </c>
      <c r="E20719" s="55" t="s">
        <v>30910</v>
      </c>
      <c r="F20719" s="53" t="s">
        <v>2501</v>
      </c>
    </row>
    <row r="20720" spans="1:6" x14ac:dyDescent="0.2">
      <c r="A20720" s="202" t="s">
        <v>32822</v>
      </c>
      <c r="B20720" s="203">
        <v>5655.84</v>
      </c>
      <c r="D20720" s="53" t="s">
        <v>30911</v>
      </c>
      <c r="E20720" s="55" t="s">
        <v>30912</v>
      </c>
      <c r="F20720" s="53" t="s">
        <v>2501</v>
      </c>
    </row>
    <row r="20721" spans="1:6" x14ac:dyDescent="0.2">
      <c r="A20721" s="202" t="s">
        <v>32824</v>
      </c>
      <c r="B20721" s="203">
        <v>5308.54</v>
      </c>
      <c r="D20721" s="53" t="s">
        <v>30913</v>
      </c>
      <c r="E20721" s="55" t="s">
        <v>30910</v>
      </c>
      <c r="F20721" s="53" t="s">
        <v>2501</v>
      </c>
    </row>
    <row r="20722" spans="1:6" x14ac:dyDescent="0.2">
      <c r="A20722" s="202" t="s">
        <v>32825</v>
      </c>
      <c r="B20722" s="203">
        <v>587.42999999999995</v>
      </c>
      <c r="D20722" s="53" t="s">
        <v>30914</v>
      </c>
      <c r="E20722" s="55" t="s">
        <v>30910</v>
      </c>
      <c r="F20722" s="53" t="s">
        <v>2501</v>
      </c>
    </row>
    <row r="20723" spans="1:6" x14ac:dyDescent="0.2">
      <c r="A20723" s="202" t="s">
        <v>32827</v>
      </c>
      <c r="B20723" s="203">
        <v>549.35</v>
      </c>
      <c r="D20723" s="53" t="s">
        <v>30915</v>
      </c>
      <c r="E20723" s="55" t="s">
        <v>30912</v>
      </c>
      <c r="F20723" s="53" t="s">
        <v>2501</v>
      </c>
    </row>
    <row r="20724" spans="1:6" x14ac:dyDescent="0.2">
      <c r="A20724" s="202" t="s">
        <v>32828</v>
      </c>
      <c r="B20724" s="203">
        <v>757.83</v>
      </c>
      <c r="D20724" s="53" t="s">
        <v>30916</v>
      </c>
      <c r="E20724" s="55" t="s">
        <v>30910</v>
      </c>
      <c r="F20724" s="53" t="s">
        <v>2501</v>
      </c>
    </row>
    <row r="20725" spans="1:6" x14ac:dyDescent="0.2">
      <c r="A20725" s="202" t="s">
        <v>32830</v>
      </c>
      <c r="B20725" s="203">
        <v>710.3</v>
      </c>
      <c r="D20725" s="53" t="s">
        <v>30917</v>
      </c>
      <c r="E20725" s="55" t="s">
        <v>30918</v>
      </c>
      <c r="F20725" s="53" t="s">
        <v>2501</v>
      </c>
    </row>
    <row r="20726" spans="1:6" x14ac:dyDescent="0.2">
      <c r="A20726" s="202" t="s">
        <v>32831</v>
      </c>
      <c r="B20726" s="203">
        <v>655.44</v>
      </c>
      <c r="D20726" s="53" t="s">
        <v>30919</v>
      </c>
      <c r="E20726" s="55" t="s">
        <v>30920</v>
      </c>
      <c r="F20726" s="53" t="s">
        <v>2501</v>
      </c>
    </row>
    <row r="20727" spans="1:6" x14ac:dyDescent="0.2">
      <c r="A20727" s="202" t="s">
        <v>32833</v>
      </c>
      <c r="B20727" s="203">
        <v>613.41999999999996</v>
      </c>
      <c r="D20727" s="53" t="s">
        <v>30921</v>
      </c>
      <c r="E20727" s="55" t="s">
        <v>30918</v>
      </c>
      <c r="F20727" s="53" t="s">
        <v>2501</v>
      </c>
    </row>
    <row r="20728" spans="1:6" x14ac:dyDescent="0.2">
      <c r="A20728" s="202" t="s">
        <v>32834</v>
      </c>
      <c r="B20728" s="203">
        <v>1800.23</v>
      </c>
      <c r="D20728" s="53" t="s">
        <v>30922</v>
      </c>
      <c r="E20728" s="55" t="s">
        <v>30918</v>
      </c>
      <c r="F20728" s="53" t="s">
        <v>2501</v>
      </c>
    </row>
    <row r="20729" spans="1:6" x14ac:dyDescent="0.2">
      <c r="A20729" s="202" t="s">
        <v>32836</v>
      </c>
      <c r="B20729" s="203">
        <v>1698.1</v>
      </c>
      <c r="D20729" s="53" t="s">
        <v>30923</v>
      </c>
      <c r="E20729" s="55" t="s">
        <v>30920</v>
      </c>
      <c r="F20729" s="53" t="s">
        <v>2501</v>
      </c>
    </row>
    <row r="20730" spans="1:6" x14ac:dyDescent="0.2">
      <c r="A20730" s="202" t="s">
        <v>32837</v>
      </c>
      <c r="B20730" s="203">
        <v>1916.97</v>
      </c>
      <c r="D20730" s="53" t="s">
        <v>30924</v>
      </c>
      <c r="E20730" s="55" t="s">
        <v>30918</v>
      </c>
      <c r="F20730" s="53" t="s">
        <v>2501</v>
      </c>
    </row>
    <row r="20731" spans="1:6" x14ac:dyDescent="0.2">
      <c r="A20731" s="202" t="s">
        <v>32839</v>
      </c>
      <c r="B20731" s="203">
        <v>1802.58</v>
      </c>
      <c r="D20731" s="53" t="s">
        <v>30925</v>
      </c>
      <c r="E20731" s="55" t="s">
        <v>30926</v>
      </c>
      <c r="F20731" s="53" t="s">
        <v>2501</v>
      </c>
    </row>
    <row r="20732" spans="1:6" x14ac:dyDescent="0.2">
      <c r="A20732" s="202" t="s">
        <v>32840</v>
      </c>
      <c r="B20732" s="203">
        <v>1719.26</v>
      </c>
      <c r="D20732" s="53" t="s">
        <v>30927</v>
      </c>
      <c r="E20732" s="55" t="s">
        <v>30926</v>
      </c>
      <c r="F20732" s="53" t="s">
        <v>2501</v>
      </c>
    </row>
    <row r="20733" spans="1:6" x14ac:dyDescent="0.2">
      <c r="A20733" s="202" t="s">
        <v>32842</v>
      </c>
      <c r="B20733" s="203">
        <v>1620.62</v>
      </c>
      <c r="D20733" s="53" t="s">
        <v>30928</v>
      </c>
      <c r="E20733" s="55" t="s">
        <v>30929</v>
      </c>
      <c r="F20733" s="53" t="s">
        <v>2501</v>
      </c>
    </row>
    <row r="20734" spans="1:6" x14ac:dyDescent="0.2">
      <c r="A20734" s="202" t="s">
        <v>32843</v>
      </c>
      <c r="B20734" s="203">
        <v>205.13</v>
      </c>
      <c r="D20734" s="53" t="s">
        <v>30930</v>
      </c>
      <c r="E20734" s="55" t="s">
        <v>30926</v>
      </c>
      <c r="F20734" s="53" t="s">
        <v>2501</v>
      </c>
    </row>
    <row r="20735" spans="1:6" x14ac:dyDescent="0.2">
      <c r="A20735" s="202" t="s">
        <v>32845</v>
      </c>
      <c r="B20735" s="203">
        <v>191.55</v>
      </c>
      <c r="D20735" s="53" t="s">
        <v>30931</v>
      </c>
      <c r="E20735" s="55" t="s">
        <v>30926</v>
      </c>
      <c r="F20735" s="53" t="s">
        <v>2501</v>
      </c>
    </row>
    <row r="20736" spans="1:6" x14ac:dyDescent="0.2">
      <c r="A20736" s="202" t="s">
        <v>32846</v>
      </c>
      <c r="B20736" s="203">
        <v>739.01</v>
      </c>
      <c r="D20736" s="53" t="s">
        <v>30932</v>
      </c>
      <c r="E20736" s="55" t="s">
        <v>30929</v>
      </c>
      <c r="F20736" s="53" t="s">
        <v>2501</v>
      </c>
    </row>
    <row r="20737" spans="1:6" x14ac:dyDescent="0.2">
      <c r="A20737" s="202" t="s">
        <v>32848</v>
      </c>
      <c r="B20737" s="203">
        <v>683.66</v>
      </c>
      <c r="D20737" s="53" t="s">
        <v>30933</v>
      </c>
      <c r="E20737" s="55" t="s">
        <v>30934</v>
      </c>
      <c r="F20737" s="53" t="s">
        <v>2501</v>
      </c>
    </row>
    <row r="20738" spans="1:6" x14ac:dyDescent="0.2">
      <c r="A20738" s="202" t="s">
        <v>32849</v>
      </c>
      <c r="B20738" s="203">
        <v>211.27</v>
      </c>
      <c r="D20738" s="53" t="s">
        <v>30935</v>
      </c>
      <c r="E20738" s="55" t="s">
        <v>30934</v>
      </c>
      <c r="F20738" s="53" t="s">
        <v>2501</v>
      </c>
    </row>
    <row r="20739" spans="1:6" x14ac:dyDescent="0.2">
      <c r="A20739" s="202" t="s">
        <v>32851</v>
      </c>
      <c r="B20739" s="203">
        <v>196.77</v>
      </c>
      <c r="D20739" s="53" t="s">
        <v>30936</v>
      </c>
      <c r="E20739" s="55" t="s">
        <v>30934</v>
      </c>
      <c r="F20739" s="53" t="s">
        <v>2501</v>
      </c>
    </row>
    <row r="20740" spans="1:6" x14ac:dyDescent="0.2">
      <c r="A20740" s="202" t="s">
        <v>32852</v>
      </c>
      <c r="B20740" s="203">
        <v>589.74</v>
      </c>
      <c r="D20740" s="53" t="s">
        <v>30937</v>
      </c>
      <c r="E20740" s="55" t="s">
        <v>30934</v>
      </c>
      <c r="F20740" s="53" t="s">
        <v>2501</v>
      </c>
    </row>
    <row r="20741" spans="1:6" x14ac:dyDescent="0.2">
      <c r="A20741" s="202" t="s">
        <v>32854</v>
      </c>
      <c r="B20741" s="203">
        <v>546.03</v>
      </c>
      <c r="D20741" s="53" t="s">
        <v>30938</v>
      </c>
      <c r="E20741" s="55" t="s">
        <v>30939</v>
      </c>
      <c r="F20741" s="53" t="s">
        <v>2501</v>
      </c>
    </row>
    <row r="20742" spans="1:6" x14ac:dyDescent="0.2">
      <c r="A20742" s="202" t="s">
        <v>32855</v>
      </c>
      <c r="B20742" s="203">
        <v>304.42</v>
      </c>
      <c r="D20742" s="53" t="s">
        <v>30940</v>
      </c>
      <c r="E20742" s="55" t="s">
        <v>30939</v>
      </c>
      <c r="F20742" s="53" t="s">
        <v>2501</v>
      </c>
    </row>
    <row r="20743" spans="1:6" x14ac:dyDescent="0.2">
      <c r="A20743" s="202" t="s">
        <v>32857</v>
      </c>
      <c r="B20743" s="203">
        <v>289.98</v>
      </c>
      <c r="D20743" s="53" t="s">
        <v>30941</v>
      </c>
      <c r="E20743" s="55" t="s">
        <v>30939</v>
      </c>
      <c r="F20743" s="53" t="s">
        <v>2501</v>
      </c>
    </row>
    <row r="20744" spans="1:6" x14ac:dyDescent="0.2">
      <c r="A20744" s="202" t="s">
        <v>32858</v>
      </c>
      <c r="B20744" s="203">
        <v>120.72</v>
      </c>
      <c r="D20744" s="53" t="s">
        <v>30942</v>
      </c>
      <c r="E20744" s="55" t="s">
        <v>30939</v>
      </c>
      <c r="F20744" s="53" t="s">
        <v>2501</v>
      </c>
    </row>
    <row r="20745" spans="1:6" x14ac:dyDescent="0.2">
      <c r="A20745" s="202" t="s">
        <v>32860</v>
      </c>
      <c r="B20745" s="203">
        <v>116.3</v>
      </c>
      <c r="D20745" s="53" t="s">
        <v>30943</v>
      </c>
      <c r="E20745" s="55" t="s">
        <v>30944</v>
      </c>
      <c r="F20745" s="53" t="s">
        <v>2501</v>
      </c>
    </row>
    <row r="20746" spans="1:6" x14ac:dyDescent="0.2">
      <c r="A20746" s="202" t="s">
        <v>32861</v>
      </c>
      <c r="B20746" s="203">
        <v>8871.9500000000007</v>
      </c>
      <c r="D20746" s="53" t="s">
        <v>30945</v>
      </c>
      <c r="E20746" s="55" t="s">
        <v>30944</v>
      </c>
      <c r="F20746" s="53" t="s">
        <v>2501</v>
      </c>
    </row>
    <row r="20747" spans="1:6" x14ac:dyDescent="0.2">
      <c r="A20747" s="202" t="s">
        <v>32863</v>
      </c>
      <c r="B20747" s="203">
        <v>8174.84</v>
      </c>
      <c r="D20747" s="53" t="s">
        <v>30946</v>
      </c>
      <c r="E20747" s="55" t="s">
        <v>30944</v>
      </c>
      <c r="F20747" s="53" t="s">
        <v>2501</v>
      </c>
    </row>
    <row r="20748" spans="1:6" x14ac:dyDescent="0.2">
      <c r="A20748" s="202" t="s">
        <v>32864</v>
      </c>
      <c r="B20748" s="203">
        <v>11565.62</v>
      </c>
      <c r="D20748" s="53" t="s">
        <v>30947</v>
      </c>
      <c r="E20748" s="55" t="s">
        <v>30944</v>
      </c>
      <c r="F20748" s="53" t="s">
        <v>2501</v>
      </c>
    </row>
    <row r="20749" spans="1:6" x14ac:dyDescent="0.2">
      <c r="A20749" s="202" t="s">
        <v>32866</v>
      </c>
      <c r="B20749" s="203">
        <v>10682.64</v>
      </c>
      <c r="D20749" s="53" t="s">
        <v>30948</v>
      </c>
      <c r="E20749" s="55" t="s">
        <v>30949</v>
      </c>
      <c r="F20749" s="53" t="s">
        <v>2501</v>
      </c>
    </row>
    <row r="20750" spans="1:6" x14ac:dyDescent="0.2">
      <c r="A20750" s="202" t="s">
        <v>32867</v>
      </c>
      <c r="B20750" s="203">
        <v>40.119999999999997</v>
      </c>
      <c r="D20750" s="53" t="s">
        <v>30950</v>
      </c>
      <c r="E20750" s="55" t="s">
        <v>30949</v>
      </c>
      <c r="F20750" s="53" t="s">
        <v>2501</v>
      </c>
    </row>
    <row r="20751" spans="1:6" x14ac:dyDescent="0.2">
      <c r="A20751" s="202" t="s">
        <v>32869</v>
      </c>
      <c r="B20751" s="203">
        <v>38.229999999999997</v>
      </c>
      <c r="D20751" s="53" t="s">
        <v>30951</v>
      </c>
      <c r="E20751" s="55" t="s">
        <v>30949</v>
      </c>
      <c r="F20751" s="53" t="s">
        <v>2501</v>
      </c>
    </row>
    <row r="20752" spans="1:6" x14ac:dyDescent="0.2">
      <c r="A20752" s="202" t="s">
        <v>32870</v>
      </c>
      <c r="B20752" s="203">
        <v>2175.9699999999998</v>
      </c>
      <c r="D20752" s="53" t="s">
        <v>30952</v>
      </c>
      <c r="E20752" s="55" t="s">
        <v>30949</v>
      </c>
      <c r="F20752" s="53" t="s">
        <v>2501</v>
      </c>
    </row>
    <row r="20753" spans="1:6" x14ac:dyDescent="0.2">
      <c r="A20753" s="202" t="s">
        <v>32872</v>
      </c>
      <c r="B20753" s="203">
        <v>2117.25</v>
      </c>
      <c r="D20753" s="53" t="s">
        <v>30953</v>
      </c>
      <c r="E20753" s="55" t="s">
        <v>30949</v>
      </c>
      <c r="F20753" s="53" t="s">
        <v>2501</v>
      </c>
    </row>
    <row r="20754" spans="1:6" x14ac:dyDescent="0.2">
      <c r="A20754" s="202" t="s">
        <v>32873</v>
      </c>
      <c r="B20754" s="203">
        <v>368.67</v>
      </c>
      <c r="D20754" s="53" t="s">
        <v>30954</v>
      </c>
      <c r="E20754" s="55" t="s">
        <v>30949</v>
      </c>
      <c r="F20754" s="53" t="s">
        <v>2501</v>
      </c>
    </row>
    <row r="20755" spans="1:6" x14ac:dyDescent="0.2">
      <c r="A20755" s="202" t="s">
        <v>32875</v>
      </c>
      <c r="B20755" s="203">
        <v>325.61</v>
      </c>
      <c r="D20755" s="53" t="s">
        <v>30955</v>
      </c>
      <c r="E20755" s="55" t="s">
        <v>30956</v>
      </c>
      <c r="F20755" s="53" t="s">
        <v>2501</v>
      </c>
    </row>
    <row r="20756" spans="1:6" x14ac:dyDescent="0.2">
      <c r="A20756" s="202" t="s">
        <v>32876</v>
      </c>
      <c r="B20756" s="203">
        <v>401.01</v>
      </c>
      <c r="D20756" s="53" t="s">
        <v>30957</v>
      </c>
      <c r="E20756" s="55" t="s">
        <v>30956</v>
      </c>
      <c r="F20756" s="53" t="s">
        <v>2501</v>
      </c>
    </row>
    <row r="20757" spans="1:6" x14ac:dyDescent="0.2">
      <c r="A20757" s="202" t="s">
        <v>32878</v>
      </c>
      <c r="B20757" s="203">
        <v>353.65</v>
      </c>
      <c r="D20757" s="53" t="s">
        <v>30958</v>
      </c>
      <c r="E20757" s="55" t="s">
        <v>30956</v>
      </c>
      <c r="F20757" s="53" t="s">
        <v>2501</v>
      </c>
    </row>
    <row r="20758" spans="1:6" x14ac:dyDescent="0.2">
      <c r="A20758" s="202" t="s">
        <v>32879</v>
      </c>
      <c r="B20758" s="203">
        <v>462.88</v>
      </c>
      <c r="D20758" s="53" t="s">
        <v>30959</v>
      </c>
      <c r="E20758" s="55" t="s">
        <v>30956</v>
      </c>
      <c r="F20758" s="53" t="s">
        <v>2501</v>
      </c>
    </row>
    <row r="20759" spans="1:6" x14ac:dyDescent="0.2">
      <c r="A20759" s="202" t="s">
        <v>32881</v>
      </c>
      <c r="B20759" s="203">
        <v>411.22</v>
      </c>
      <c r="D20759" s="53" t="s">
        <v>30960</v>
      </c>
      <c r="E20759" s="55" t="s">
        <v>30961</v>
      </c>
      <c r="F20759" s="53" t="s">
        <v>2501</v>
      </c>
    </row>
    <row r="20760" spans="1:6" x14ac:dyDescent="0.2">
      <c r="A20760" s="202" t="s">
        <v>32882</v>
      </c>
      <c r="B20760" s="203">
        <v>565.96</v>
      </c>
      <c r="D20760" s="53" t="s">
        <v>30962</v>
      </c>
      <c r="E20760" s="55" t="s">
        <v>30963</v>
      </c>
      <c r="F20760" s="53" t="s">
        <v>2501</v>
      </c>
    </row>
    <row r="20761" spans="1:6" x14ac:dyDescent="0.2">
      <c r="A20761" s="202" t="s">
        <v>32884</v>
      </c>
      <c r="B20761" s="203">
        <v>501.38</v>
      </c>
      <c r="D20761" s="53" t="s">
        <v>30964</v>
      </c>
      <c r="E20761" s="55" t="s">
        <v>30963</v>
      </c>
      <c r="F20761" s="53" t="s">
        <v>2501</v>
      </c>
    </row>
    <row r="20762" spans="1:6" x14ac:dyDescent="0.2">
      <c r="A20762" s="202" t="s">
        <v>32885</v>
      </c>
      <c r="B20762" s="203">
        <v>751.4</v>
      </c>
      <c r="D20762" s="53" t="s">
        <v>30965</v>
      </c>
      <c r="E20762" s="55" t="s">
        <v>30961</v>
      </c>
      <c r="F20762" s="53" t="s">
        <v>2501</v>
      </c>
    </row>
    <row r="20763" spans="1:6" x14ac:dyDescent="0.2">
      <c r="A20763" s="202" t="s">
        <v>32887</v>
      </c>
      <c r="B20763" s="203">
        <v>665.29</v>
      </c>
      <c r="D20763" s="53" t="s">
        <v>30966</v>
      </c>
      <c r="E20763" s="55" t="s">
        <v>30963</v>
      </c>
      <c r="F20763" s="53" t="s">
        <v>2501</v>
      </c>
    </row>
    <row r="20764" spans="1:6" x14ac:dyDescent="0.2">
      <c r="A20764" s="202" t="s">
        <v>32888</v>
      </c>
      <c r="B20764" s="203">
        <v>174.81</v>
      </c>
      <c r="D20764" s="53" t="s">
        <v>30967</v>
      </c>
      <c r="E20764" s="55" t="s">
        <v>30963</v>
      </c>
      <c r="F20764" s="53" t="s">
        <v>2501</v>
      </c>
    </row>
    <row r="20765" spans="1:6" x14ac:dyDescent="0.2">
      <c r="A20765" s="202" t="s">
        <v>32890</v>
      </c>
      <c r="B20765" s="203">
        <v>153.29</v>
      </c>
      <c r="D20765" s="53" t="s">
        <v>30968</v>
      </c>
      <c r="E20765" s="55" t="s">
        <v>30969</v>
      </c>
      <c r="F20765" s="53" t="s">
        <v>2501</v>
      </c>
    </row>
    <row r="20766" spans="1:6" x14ac:dyDescent="0.2">
      <c r="A20766" s="202" t="s">
        <v>32891</v>
      </c>
      <c r="B20766" s="203">
        <v>352.44</v>
      </c>
      <c r="D20766" s="53" t="s">
        <v>30970</v>
      </c>
      <c r="E20766" s="55" t="s">
        <v>30969</v>
      </c>
      <c r="F20766" s="53" t="s">
        <v>2501</v>
      </c>
    </row>
    <row r="20767" spans="1:6" x14ac:dyDescent="0.2">
      <c r="A20767" s="202" t="s">
        <v>32893</v>
      </c>
      <c r="B20767" s="203">
        <v>309.39</v>
      </c>
      <c r="D20767" s="53" t="s">
        <v>30971</v>
      </c>
      <c r="E20767" s="55" t="s">
        <v>30969</v>
      </c>
      <c r="F20767" s="53" t="s">
        <v>2501</v>
      </c>
    </row>
    <row r="20768" spans="1:6" x14ac:dyDescent="0.2">
      <c r="A20768" s="202" t="s">
        <v>32894</v>
      </c>
      <c r="B20768" s="203">
        <v>706.14</v>
      </c>
      <c r="D20768" s="53" t="s">
        <v>30972</v>
      </c>
      <c r="E20768" s="55" t="s">
        <v>30969</v>
      </c>
      <c r="F20768" s="53" t="s">
        <v>2501</v>
      </c>
    </row>
    <row r="20769" spans="1:6" x14ac:dyDescent="0.2">
      <c r="A20769" s="202" t="s">
        <v>32896</v>
      </c>
      <c r="B20769" s="203">
        <v>620.03</v>
      </c>
      <c r="D20769" s="53" t="s">
        <v>30973</v>
      </c>
      <c r="E20769" s="55" t="s">
        <v>30969</v>
      </c>
      <c r="F20769" s="53" t="s">
        <v>2501</v>
      </c>
    </row>
    <row r="20770" spans="1:6" x14ac:dyDescent="0.2">
      <c r="A20770" s="202" t="s">
        <v>32897</v>
      </c>
      <c r="B20770" s="203">
        <v>352.44</v>
      </c>
      <c r="D20770" s="53" t="s">
        <v>30974</v>
      </c>
      <c r="E20770" s="55" t="s">
        <v>30969</v>
      </c>
      <c r="F20770" s="53" t="s">
        <v>2501</v>
      </c>
    </row>
    <row r="20771" spans="1:6" x14ac:dyDescent="0.2">
      <c r="A20771" s="202" t="s">
        <v>32899</v>
      </c>
      <c r="B20771" s="203">
        <v>309.39</v>
      </c>
      <c r="D20771" s="53" t="s">
        <v>30975</v>
      </c>
      <c r="E20771" s="55" t="s">
        <v>30976</v>
      </c>
      <c r="F20771" s="53" t="s">
        <v>2501</v>
      </c>
    </row>
    <row r="20772" spans="1:6" x14ac:dyDescent="0.2">
      <c r="A20772" s="202" t="s">
        <v>32900</v>
      </c>
      <c r="B20772" s="203">
        <v>417.13</v>
      </c>
      <c r="D20772" s="53" t="s">
        <v>30977</v>
      </c>
      <c r="E20772" s="55" t="s">
        <v>30978</v>
      </c>
      <c r="F20772" s="53" t="s">
        <v>2501</v>
      </c>
    </row>
    <row r="20773" spans="1:6" x14ac:dyDescent="0.2">
      <c r="A20773" s="202" t="s">
        <v>32902</v>
      </c>
      <c r="B20773" s="203">
        <v>365.46</v>
      </c>
      <c r="D20773" s="53" t="s">
        <v>30979</v>
      </c>
      <c r="E20773" s="55" t="s">
        <v>30976</v>
      </c>
      <c r="F20773" s="53" t="s">
        <v>2501</v>
      </c>
    </row>
    <row r="20774" spans="1:6" x14ac:dyDescent="0.2">
      <c r="A20774" s="202" t="s">
        <v>32903</v>
      </c>
      <c r="B20774" s="203">
        <v>352.44</v>
      </c>
      <c r="D20774" s="53" t="s">
        <v>30980</v>
      </c>
      <c r="E20774" s="55" t="s">
        <v>30976</v>
      </c>
      <c r="F20774" s="53" t="s">
        <v>2501</v>
      </c>
    </row>
    <row r="20775" spans="1:6" x14ac:dyDescent="0.2">
      <c r="A20775" s="202" t="s">
        <v>32905</v>
      </c>
      <c r="B20775" s="203">
        <v>309.39</v>
      </c>
      <c r="D20775" s="53" t="s">
        <v>30981</v>
      </c>
      <c r="E20775" s="55" t="s">
        <v>30978</v>
      </c>
      <c r="F20775" s="53" t="s">
        <v>2501</v>
      </c>
    </row>
    <row r="20776" spans="1:6" x14ac:dyDescent="0.2">
      <c r="A20776" s="202" t="s">
        <v>32906</v>
      </c>
      <c r="B20776" s="203">
        <v>417.13</v>
      </c>
      <c r="D20776" s="53" t="s">
        <v>30982</v>
      </c>
      <c r="E20776" s="55" t="s">
        <v>30976</v>
      </c>
      <c r="F20776" s="53" t="s">
        <v>2501</v>
      </c>
    </row>
    <row r="20777" spans="1:6" x14ac:dyDescent="0.2">
      <c r="A20777" s="202" t="s">
        <v>32908</v>
      </c>
      <c r="B20777" s="203">
        <v>365.46</v>
      </c>
      <c r="D20777" s="53" t="s">
        <v>30983</v>
      </c>
      <c r="E20777" s="55" t="s">
        <v>30984</v>
      </c>
      <c r="F20777" s="53" t="s">
        <v>2501</v>
      </c>
    </row>
    <row r="20778" spans="1:6" x14ac:dyDescent="0.2">
      <c r="A20778" s="202" t="s">
        <v>32909</v>
      </c>
      <c r="B20778" s="203">
        <v>287.81</v>
      </c>
      <c r="D20778" s="53" t="s">
        <v>30985</v>
      </c>
      <c r="E20778" s="55" t="s">
        <v>30984</v>
      </c>
      <c r="F20778" s="53" t="s">
        <v>2501</v>
      </c>
    </row>
    <row r="20779" spans="1:6" x14ac:dyDescent="0.2">
      <c r="A20779" s="202" t="s">
        <v>32911</v>
      </c>
      <c r="B20779" s="203">
        <v>255.52</v>
      </c>
      <c r="D20779" s="53" t="s">
        <v>30986</v>
      </c>
      <c r="E20779" s="55" t="s">
        <v>30984</v>
      </c>
      <c r="F20779" s="53" t="s">
        <v>2501</v>
      </c>
    </row>
    <row r="20780" spans="1:6" x14ac:dyDescent="0.2">
      <c r="A20780" s="202" t="s">
        <v>32912</v>
      </c>
      <c r="B20780" s="203">
        <v>646.84</v>
      </c>
      <c r="D20780" s="53" t="s">
        <v>30987</v>
      </c>
      <c r="E20780" s="55" t="s">
        <v>30984</v>
      </c>
      <c r="F20780" s="53" t="s">
        <v>2501</v>
      </c>
    </row>
    <row r="20781" spans="1:6" x14ac:dyDescent="0.2">
      <c r="A20781" s="202" t="s">
        <v>32914</v>
      </c>
      <c r="B20781" s="203">
        <v>560.73</v>
      </c>
      <c r="D20781" s="53" t="s">
        <v>30988</v>
      </c>
      <c r="E20781" s="55" t="s">
        <v>30984</v>
      </c>
      <c r="F20781" s="53" t="s">
        <v>2501</v>
      </c>
    </row>
    <row r="20782" spans="1:6" x14ac:dyDescent="0.2">
      <c r="A20782" s="202" t="s">
        <v>32915</v>
      </c>
      <c r="B20782" s="203">
        <v>1940.52</v>
      </c>
      <c r="D20782" s="53" t="s">
        <v>30989</v>
      </c>
      <c r="E20782" s="55" t="s">
        <v>30984</v>
      </c>
      <c r="F20782" s="53" t="s">
        <v>2501</v>
      </c>
    </row>
    <row r="20783" spans="1:6" x14ac:dyDescent="0.2">
      <c r="A20783" s="202" t="s">
        <v>32917</v>
      </c>
      <c r="B20783" s="203">
        <v>1682.19</v>
      </c>
      <c r="D20783" s="53" t="s">
        <v>30990</v>
      </c>
      <c r="E20783" s="55" t="s">
        <v>30991</v>
      </c>
      <c r="F20783" s="53" t="s">
        <v>2501</v>
      </c>
    </row>
    <row r="20784" spans="1:6" x14ac:dyDescent="0.2">
      <c r="A20784" s="202" t="s">
        <v>32918</v>
      </c>
      <c r="B20784" s="203">
        <v>161.71</v>
      </c>
      <c r="D20784" s="53" t="s">
        <v>30992</v>
      </c>
      <c r="E20784" s="55" t="s">
        <v>30991</v>
      </c>
      <c r="F20784" s="53" t="s">
        <v>2501</v>
      </c>
    </row>
    <row r="20785" spans="1:6" x14ac:dyDescent="0.2">
      <c r="A20785" s="202" t="s">
        <v>32920</v>
      </c>
      <c r="B20785" s="203">
        <v>140.18</v>
      </c>
      <c r="D20785" s="53" t="s">
        <v>30993</v>
      </c>
      <c r="E20785" s="55" t="s">
        <v>30991</v>
      </c>
      <c r="F20785" s="53" t="s">
        <v>2501</v>
      </c>
    </row>
    <row r="20786" spans="1:6" x14ac:dyDescent="0.2">
      <c r="A20786" s="202" t="s">
        <v>32921</v>
      </c>
      <c r="B20786" s="203">
        <v>242.56</v>
      </c>
      <c r="D20786" s="53" t="s">
        <v>30994</v>
      </c>
      <c r="E20786" s="55" t="s">
        <v>30991</v>
      </c>
      <c r="F20786" s="53" t="s">
        <v>2501</v>
      </c>
    </row>
    <row r="20787" spans="1:6" x14ac:dyDescent="0.2">
      <c r="A20787" s="202" t="s">
        <v>32923</v>
      </c>
      <c r="B20787" s="203">
        <v>210.27</v>
      </c>
      <c r="D20787" s="53" t="s">
        <v>30995</v>
      </c>
      <c r="E20787" s="55" t="s">
        <v>30996</v>
      </c>
      <c r="F20787" s="53" t="s">
        <v>2501</v>
      </c>
    </row>
    <row r="20788" spans="1:6" x14ac:dyDescent="0.2">
      <c r="A20788" s="202" t="s">
        <v>32924</v>
      </c>
      <c r="B20788" s="203">
        <v>323.42</v>
      </c>
      <c r="D20788" s="53" t="s">
        <v>30997</v>
      </c>
      <c r="E20788" s="55" t="s">
        <v>30996</v>
      </c>
      <c r="F20788" s="53" t="s">
        <v>2501</v>
      </c>
    </row>
    <row r="20789" spans="1:6" x14ac:dyDescent="0.2">
      <c r="A20789" s="202" t="s">
        <v>32926</v>
      </c>
      <c r="B20789" s="203">
        <v>280.36</v>
      </c>
      <c r="D20789" s="53" t="s">
        <v>30998</v>
      </c>
      <c r="E20789" s="55" t="s">
        <v>30996</v>
      </c>
      <c r="F20789" s="53" t="s">
        <v>2501</v>
      </c>
    </row>
    <row r="20790" spans="1:6" x14ac:dyDescent="0.2">
      <c r="A20790" s="202" t="s">
        <v>32927</v>
      </c>
      <c r="B20790" s="203">
        <v>161.71</v>
      </c>
      <c r="D20790" s="53" t="s">
        <v>30999</v>
      </c>
      <c r="E20790" s="55" t="s">
        <v>30996</v>
      </c>
      <c r="F20790" s="53" t="s">
        <v>2501</v>
      </c>
    </row>
    <row r="20791" spans="1:6" x14ac:dyDescent="0.2">
      <c r="A20791" s="202" t="s">
        <v>32929</v>
      </c>
      <c r="B20791" s="203">
        <v>140.18</v>
      </c>
      <c r="D20791" s="53" t="s">
        <v>31000</v>
      </c>
      <c r="E20791" s="55" t="s">
        <v>31001</v>
      </c>
      <c r="F20791" s="53" t="s">
        <v>2501</v>
      </c>
    </row>
    <row r="20792" spans="1:6" x14ac:dyDescent="0.2">
      <c r="A20792" s="202" t="s">
        <v>32930</v>
      </c>
      <c r="B20792" s="203">
        <v>258.73</v>
      </c>
      <c r="D20792" s="53" t="s">
        <v>31002</v>
      </c>
      <c r="E20792" s="55" t="s">
        <v>31003</v>
      </c>
      <c r="F20792" s="53" t="s">
        <v>2501</v>
      </c>
    </row>
    <row r="20793" spans="1:6" x14ac:dyDescent="0.2">
      <c r="A20793" s="202" t="s">
        <v>32932</v>
      </c>
      <c r="B20793" s="203">
        <v>224.29</v>
      </c>
      <c r="D20793" s="53" t="s">
        <v>31004</v>
      </c>
      <c r="E20793" s="55" t="s">
        <v>31001</v>
      </c>
      <c r="F20793" s="53" t="s">
        <v>2501</v>
      </c>
    </row>
    <row r="20794" spans="1:6" x14ac:dyDescent="0.2">
      <c r="A20794" s="202" t="s">
        <v>32933</v>
      </c>
      <c r="B20794" s="203">
        <v>194.05</v>
      </c>
      <c r="D20794" s="53" t="s">
        <v>31005</v>
      </c>
      <c r="E20794" s="55" t="s">
        <v>31003</v>
      </c>
      <c r="F20794" s="53" t="s">
        <v>2501</v>
      </c>
    </row>
    <row r="20795" spans="1:6" x14ac:dyDescent="0.2">
      <c r="A20795" s="202" t="s">
        <v>32935</v>
      </c>
      <c r="B20795" s="203">
        <v>168.21</v>
      </c>
      <c r="D20795" s="53" t="s">
        <v>31006</v>
      </c>
      <c r="E20795" s="55" t="s">
        <v>31007</v>
      </c>
      <c r="F20795" s="53" t="s">
        <v>2501</v>
      </c>
    </row>
    <row r="20796" spans="1:6" x14ac:dyDescent="0.2">
      <c r="A20796" s="202" t="s">
        <v>32936</v>
      </c>
      <c r="B20796" s="203">
        <v>323.42</v>
      </c>
      <c r="D20796" s="53" t="s">
        <v>31008</v>
      </c>
      <c r="E20796" s="55" t="s">
        <v>31009</v>
      </c>
      <c r="F20796" s="53" t="s">
        <v>2501</v>
      </c>
    </row>
    <row r="20797" spans="1:6" x14ac:dyDescent="0.2">
      <c r="A20797" s="202" t="s">
        <v>32938</v>
      </c>
      <c r="B20797" s="203">
        <v>280.36</v>
      </c>
      <c r="D20797" s="53" t="s">
        <v>31010</v>
      </c>
      <c r="E20797" s="55" t="s">
        <v>31007</v>
      </c>
      <c r="F20797" s="53" t="s">
        <v>2501</v>
      </c>
    </row>
    <row r="20798" spans="1:6" x14ac:dyDescent="0.2">
      <c r="A20798" s="202" t="s">
        <v>32939</v>
      </c>
      <c r="B20798" s="203">
        <v>1441.35</v>
      </c>
      <c r="D20798" s="53" t="s">
        <v>31011</v>
      </c>
      <c r="E20798" s="55" t="s">
        <v>31009</v>
      </c>
      <c r="F20798" s="53" t="s">
        <v>2501</v>
      </c>
    </row>
    <row r="20799" spans="1:6" x14ac:dyDescent="0.2">
      <c r="A20799" s="202" t="s">
        <v>32941</v>
      </c>
      <c r="B20799" s="203">
        <v>1441.35</v>
      </c>
      <c r="D20799" s="53" t="s">
        <v>31012</v>
      </c>
      <c r="E20799" s="55" t="s">
        <v>31013</v>
      </c>
      <c r="F20799" s="53" t="s">
        <v>2501</v>
      </c>
    </row>
    <row r="20800" spans="1:6" x14ac:dyDescent="0.2">
      <c r="A20800" s="202" t="s">
        <v>32942</v>
      </c>
      <c r="B20800" s="203">
        <v>1690</v>
      </c>
      <c r="D20800" s="53" t="s">
        <v>31014</v>
      </c>
      <c r="E20800" s="55" t="s">
        <v>31013</v>
      </c>
      <c r="F20800" s="53" t="s">
        <v>2501</v>
      </c>
    </row>
    <row r="20801" spans="1:6" x14ac:dyDescent="0.2">
      <c r="A20801" s="202" t="s">
        <v>32944</v>
      </c>
      <c r="B20801" s="203">
        <v>1690</v>
      </c>
      <c r="D20801" s="53" t="s">
        <v>31015</v>
      </c>
      <c r="E20801" s="55" t="s">
        <v>31013</v>
      </c>
      <c r="F20801" s="53" t="s">
        <v>2501</v>
      </c>
    </row>
    <row r="20802" spans="1:6" x14ac:dyDescent="0.2">
      <c r="A20802" s="202" t="s">
        <v>32945</v>
      </c>
      <c r="B20802" s="203">
        <v>2500.48</v>
      </c>
      <c r="D20802" s="53" t="s">
        <v>31016</v>
      </c>
      <c r="E20802" s="55" t="s">
        <v>31013</v>
      </c>
      <c r="F20802" s="53" t="s">
        <v>2501</v>
      </c>
    </row>
    <row r="20803" spans="1:6" x14ac:dyDescent="0.2">
      <c r="A20803" s="202" t="s">
        <v>32947</v>
      </c>
      <c r="B20803" s="203">
        <v>2500.48</v>
      </c>
      <c r="D20803" s="53" t="s">
        <v>31017</v>
      </c>
      <c r="E20803" s="55" t="s">
        <v>31018</v>
      </c>
      <c r="F20803" s="53" t="s">
        <v>2501</v>
      </c>
    </row>
    <row r="20804" spans="1:6" x14ac:dyDescent="0.2">
      <c r="A20804" s="202" t="s">
        <v>32948</v>
      </c>
      <c r="B20804" s="203">
        <v>2164</v>
      </c>
      <c r="D20804" s="53" t="s">
        <v>31019</v>
      </c>
      <c r="E20804" s="55" t="s">
        <v>31018</v>
      </c>
      <c r="F20804" s="53" t="s">
        <v>2501</v>
      </c>
    </row>
    <row r="20805" spans="1:6" x14ac:dyDescent="0.2">
      <c r="A20805" s="202" t="s">
        <v>32950</v>
      </c>
      <c r="B20805" s="203">
        <v>2164</v>
      </c>
      <c r="D20805" s="53" t="s">
        <v>31020</v>
      </c>
      <c r="E20805" s="55" t="s">
        <v>31018</v>
      </c>
      <c r="F20805" s="53" t="s">
        <v>2501</v>
      </c>
    </row>
    <row r="20806" spans="1:6" x14ac:dyDescent="0.2">
      <c r="A20806" s="202" t="s">
        <v>32951</v>
      </c>
      <c r="B20806" s="203">
        <v>3100</v>
      </c>
      <c r="D20806" s="53" t="s">
        <v>31021</v>
      </c>
      <c r="E20806" s="55" t="s">
        <v>31018</v>
      </c>
      <c r="F20806" s="53" t="s">
        <v>2501</v>
      </c>
    </row>
    <row r="20807" spans="1:6" x14ac:dyDescent="0.2">
      <c r="A20807" s="202" t="s">
        <v>32953</v>
      </c>
      <c r="B20807" s="203">
        <v>3100</v>
      </c>
      <c r="D20807" s="53" t="s">
        <v>31022</v>
      </c>
      <c r="E20807" s="55" t="s">
        <v>31023</v>
      </c>
      <c r="F20807" s="53" t="s">
        <v>2501</v>
      </c>
    </row>
    <row r="20808" spans="1:6" x14ac:dyDescent="0.2">
      <c r="A20808" s="202" t="s">
        <v>32954</v>
      </c>
      <c r="B20808" s="203">
        <v>5152.09</v>
      </c>
      <c r="D20808" s="53" t="s">
        <v>31024</v>
      </c>
      <c r="E20808" s="55" t="s">
        <v>31023</v>
      </c>
      <c r="F20808" s="53" t="s">
        <v>2501</v>
      </c>
    </row>
    <row r="20809" spans="1:6" x14ac:dyDescent="0.2">
      <c r="A20809" s="202" t="s">
        <v>32956</v>
      </c>
      <c r="B20809" s="203">
        <v>5152.09</v>
      </c>
      <c r="D20809" s="53" t="s">
        <v>31025</v>
      </c>
      <c r="E20809" s="55" t="s">
        <v>31023</v>
      </c>
      <c r="F20809" s="53" t="s">
        <v>2501</v>
      </c>
    </row>
    <row r="20810" spans="1:6" x14ac:dyDescent="0.2">
      <c r="A20810" s="202" t="s">
        <v>32957</v>
      </c>
      <c r="B20810" s="203">
        <v>6500</v>
      </c>
      <c r="D20810" s="53" t="s">
        <v>31026</v>
      </c>
      <c r="E20810" s="55" t="s">
        <v>31023</v>
      </c>
      <c r="F20810" s="53" t="s">
        <v>2501</v>
      </c>
    </row>
    <row r="20811" spans="1:6" x14ac:dyDescent="0.2">
      <c r="A20811" s="202" t="s">
        <v>32959</v>
      </c>
      <c r="B20811" s="203">
        <v>6500</v>
      </c>
      <c r="D20811" s="53" t="s">
        <v>31027</v>
      </c>
      <c r="E20811" s="55" t="s">
        <v>31028</v>
      </c>
      <c r="F20811" s="53" t="s">
        <v>2501</v>
      </c>
    </row>
    <row r="20812" spans="1:6" x14ac:dyDescent="0.2">
      <c r="A20812" s="202" t="s">
        <v>32960</v>
      </c>
      <c r="B20812" s="203">
        <v>12017.5</v>
      </c>
      <c r="D20812" s="53" t="s">
        <v>31029</v>
      </c>
      <c r="E20812" s="55" t="s">
        <v>31028</v>
      </c>
      <c r="F20812" s="53" t="s">
        <v>2501</v>
      </c>
    </row>
    <row r="20813" spans="1:6" x14ac:dyDescent="0.2">
      <c r="A20813" s="202" t="s">
        <v>32962</v>
      </c>
      <c r="B20813" s="203">
        <v>12017.5</v>
      </c>
      <c r="D20813" s="53" t="s">
        <v>31030</v>
      </c>
      <c r="E20813" s="55" t="s">
        <v>31028</v>
      </c>
      <c r="F20813" s="53" t="s">
        <v>2501</v>
      </c>
    </row>
    <row r="20814" spans="1:6" x14ac:dyDescent="0.2">
      <c r="A20814" s="202" t="s">
        <v>32963</v>
      </c>
      <c r="B20814" s="203">
        <v>1080</v>
      </c>
      <c r="D20814" s="53" t="s">
        <v>31031</v>
      </c>
      <c r="E20814" s="55" t="s">
        <v>31028</v>
      </c>
      <c r="F20814" s="53" t="s">
        <v>2501</v>
      </c>
    </row>
    <row r="20815" spans="1:6" x14ac:dyDescent="0.2">
      <c r="A20815" s="202" t="s">
        <v>32965</v>
      </c>
      <c r="B20815" s="203">
        <v>1080</v>
      </c>
      <c r="D20815" s="53" t="s">
        <v>31032</v>
      </c>
      <c r="E20815" s="55" t="s">
        <v>31033</v>
      </c>
      <c r="F20815" s="53" t="s">
        <v>2501</v>
      </c>
    </row>
    <row r="20816" spans="1:6" x14ac:dyDescent="0.2">
      <c r="A20816" s="202" t="s">
        <v>32966</v>
      </c>
      <c r="B20816" s="203">
        <v>1920</v>
      </c>
      <c r="D20816" s="53" t="s">
        <v>31034</v>
      </c>
      <c r="E20816" s="55" t="s">
        <v>31033</v>
      </c>
      <c r="F20816" s="53" t="s">
        <v>2501</v>
      </c>
    </row>
    <row r="20817" spans="1:6" x14ac:dyDescent="0.2">
      <c r="A20817" s="202" t="s">
        <v>32968</v>
      </c>
      <c r="B20817" s="203">
        <v>1920</v>
      </c>
      <c r="D20817" s="53" t="s">
        <v>31035</v>
      </c>
      <c r="E20817" s="55" t="s">
        <v>31033</v>
      </c>
      <c r="F20817" s="53" t="s">
        <v>2501</v>
      </c>
    </row>
    <row r="20818" spans="1:6" x14ac:dyDescent="0.2">
      <c r="A20818" s="202" t="s">
        <v>32969</v>
      </c>
      <c r="B20818" s="203">
        <v>1390</v>
      </c>
      <c r="D20818" s="53" t="s">
        <v>31036</v>
      </c>
      <c r="E20818" s="55" t="s">
        <v>31033</v>
      </c>
      <c r="F20818" s="53" t="s">
        <v>2501</v>
      </c>
    </row>
    <row r="20819" spans="1:6" x14ac:dyDescent="0.2">
      <c r="A20819" s="202" t="s">
        <v>32971</v>
      </c>
      <c r="B20819" s="203">
        <v>1390</v>
      </c>
      <c r="D20819" s="53" t="s">
        <v>31037</v>
      </c>
      <c r="E20819" s="55" t="s">
        <v>31033</v>
      </c>
      <c r="F20819" s="53" t="s">
        <v>2501</v>
      </c>
    </row>
    <row r="20820" spans="1:6" x14ac:dyDescent="0.2">
      <c r="A20820" s="202" t="s">
        <v>32972</v>
      </c>
      <c r="B20820" s="203">
        <v>2140</v>
      </c>
      <c r="D20820" s="53" t="s">
        <v>31038</v>
      </c>
      <c r="E20820" s="55" t="s">
        <v>31033</v>
      </c>
      <c r="F20820" s="53" t="s">
        <v>2501</v>
      </c>
    </row>
    <row r="20821" spans="1:6" x14ac:dyDescent="0.2">
      <c r="A20821" s="202" t="s">
        <v>32974</v>
      </c>
      <c r="B20821" s="203">
        <v>2140</v>
      </c>
      <c r="D20821" s="53" t="s">
        <v>31039</v>
      </c>
      <c r="E20821" s="55" t="s">
        <v>31040</v>
      </c>
      <c r="F20821" s="53" t="s">
        <v>2501</v>
      </c>
    </row>
    <row r="20822" spans="1:6" x14ac:dyDescent="0.2">
      <c r="A20822" s="202" t="s">
        <v>32975</v>
      </c>
      <c r="B20822" s="203">
        <v>3470</v>
      </c>
      <c r="D20822" s="53" t="s">
        <v>31041</v>
      </c>
      <c r="E20822" s="55" t="s">
        <v>31040</v>
      </c>
      <c r="F20822" s="53" t="s">
        <v>2501</v>
      </c>
    </row>
    <row r="20823" spans="1:6" x14ac:dyDescent="0.2">
      <c r="A20823" s="202" t="s">
        <v>32977</v>
      </c>
      <c r="B20823" s="203">
        <v>3470</v>
      </c>
      <c r="D20823" s="53" t="s">
        <v>31042</v>
      </c>
      <c r="E20823" s="55" t="s">
        <v>31040</v>
      </c>
      <c r="F20823" s="53" t="s">
        <v>2501</v>
      </c>
    </row>
    <row r="20824" spans="1:6" x14ac:dyDescent="0.2">
      <c r="A20824" s="202" t="s">
        <v>32978</v>
      </c>
      <c r="B20824" s="203">
        <v>4120</v>
      </c>
      <c r="D20824" s="53" t="s">
        <v>31043</v>
      </c>
      <c r="E20824" s="55" t="s">
        <v>31040</v>
      </c>
      <c r="F20824" s="53" t="s">
        <v>2501</v>
      </c>
    </row>
    <row r="20825" spans="1:6" x14ac:dyDescent="0.2">
      <c r="A20825" s="202" t="s">
        <v>32980</v>
      </c>
      <c r="B20825" s="203">
        <v>4120</v>
      </c>
      <c r="D20825" s="53" t="s">
        <v>31044</v>
      </c>
      <c r="E20825" s="55" t="s">
        <v>31040</v>
      </c>
      <c r="F20825" s="53" t="s">
        <v>2501</v>
      </c>
    </row>
    <row r="20826" spans="1:6" x14ac:dyDescent="0.2">
      <c r="A20826" s="202" t="s">
        <v>32981</v>
      </c>
      <c r="B20826" s="203">
        <v>16250</v>
      </c>
      <c r="D20826" s="53" t="s">
        <v>31045</v>
      </c>
      <c r="E20826" s="55" t="s">
        <v>31040</v>
      </c>
      <c r="F20826" s="53" t="s">
        <v>2501</v>
      </c>
    </row>
    <row r="20827" spans="1:6" x14ac:dyDescent="0.2">
      <c r="A20827" s="202" t="s">
        <v>32983</v>
      </c>
      <c r="B20827" s="203">
        <v>16250</v>
      </c>
      <c r="D20827" s="53" t="s">
        <v>31046</v>
      </c>
      <c r="E20827" s="55" t="s">
        <v>31047</v>
      </c>
      <c r="F20827" s="53" t="s">
        <v>2501</v>
      </c>
    </row>
    <row r="20828" spans="1:6" x14ac:dyDescent="0.2">
      <c r="A20828" s="202" t="s">
        <v>32984</v>
      </c>
      <c r="B20828" s="203">
        <v>4320</v>
      </c>
      <c r="D20828" s="53" t="s">
        <v>31048</v>
      </c>
      <c r="E20828" s="55" t="s">
        <v>31047</v>
      </c>
      <c r="F20828" s="53" t="s">
        <v>2501</v>
      </c>
    </row>
    <row r="20829" spans="1:6" x14ac:dyDescent="0.2">
      <c r="A20829" s="202" t="s">
        <v>32986</v>
      </c>
      <c r="B20829" s="203">
        <v>4320</v>
      </c>
      <c r="D20829" s="53" t="s">
        <v>31049</v>
      </c>
      <c r="E20829" s="55" t="s">
        <v>31047</v>
      </c>
      <c r="F20829" s="53" t="s">
        <v>2501</v>
      </c>
    </row>
    <row r="20830" spans="1:6" x14ac:dyDescent="0.2">
      <c r="A20830" s="202" t="s">
        <v>32987</v>
      </c>
      <c r="B20830" s="203">
        <v>4730</v>
      </c>
      <c r="D20830" s="53" t="s">
        <v>31050</v>
      </c>
      <c r="E20830" s="55" t="s">
        <v>31047</v>
      </c>
      <c r="F20830" s="53" t="s">
        <v>2501</v>
      </c>
    </row>
    <row r="20831" spans="1:6" x14ac:dyDescent="0.2">
      <c r="A20831" s="202" t="s">
        <v>32989</v>
      </c>
      <c r="B20831" s="203">
        <v>4730</v>
      </c>
      <c r="D20831" s="53" t="s">
        <v>31051</v>
      </c>
      <c r="E20831" s="55" t="s">
        <v>31047</v>
      </c>
      <c r="F20831" s="53" t="s">
        <v>2501</v>
      </c>
    </row>
    <row r="20832" spans="1:6" x14ac:dyDescent="0.2">
      <c r="A20832" s="202" t="s">
        <v>32990</v>
      </c>
      <c r="B20832" s="203">
        <v>5810</v>
      </c>
      <c r="D20832" s="53" t="s">
        <v>31052</v>
      </c>
      <c r="E20832" s="55" t="s">
        <v>31047</v>
      </c>
      <c r="F20832" s="53" t="s">
        <v>2501</v>
      </c>
    </row>
    <row r="20833" spans="1:6" x14ac:dyDescent="0.2">
      <c r="A20833" s="202" t="s">
        <v>32992</v>
      </c>
      <c r="B20833" s="203">
        <v>5810</v>
      </c>
      <c r="D20833" s="53" t="s">
        <v>31053</v>
      </c>
      <c r="E20833" s="55" t="s">
        <v>31054</v>
      </c>
      <c r="F20833" s="53" t="s">
        <v>2501</v>
      </c>
    </row>
    <row r="20834" spans="1:6" x14ac:dyDescent="0.2">
      <c r="A20834" s="202" t="s">
        <v>32993</v>
      </c>
      <c r="B20834" s="203">
        <v>3510</v>
      </c>
      <c r="D20834" s="53" t="s">
        <v>31055</v>
      </c>
      <c r="E20834" s="55" t="s">
        <v>31054</v>
      </c>
      <c r="F20834" s="53" t="s">
        <v>2501</v>
      </c>
    </row>
    <row r="20835" spans="1:6" x14ac:dyDescent="0.2">
      <c r="A20835" s="202" t="s">
        <v>32995</v>
      </c>
      <c r="B20835" s="203">
        <v>3510</v>
      </c>
      <c r="D20835" s="53" t="s">
        <v>31056</v>
      </c>
      <c r="E20835" s="55" t="s">
        <v>31054</v>
      </c>
      <c r="F20835" s="53" t="s">
        <v>2501</v>
      </c>
    </row>
    <row r="20836" spans="1:6" x14ac:dyDescent="0.2">
      <c r="A20836" s="202" t="s">
        <v>32996</v>
      </c>
      <c r="B20836" s="203">
        <v>2340</v>
      </c>
      <c r="D20836" s="53" t="s">
        <v>31057</v>
      </c>
      <c r="E20836" s="55" t="s">
        <v>31054</v>
      </c>
      <c r="F20836" s="53" t="s">
        <v>2501</v>
      </c>
    </row>
    <row r="20837" spans="1:6" x14ac:dyDescent="0.2">
      <c r="A20837" s="202" t="s">
        <v>32998</v>
      </c>
      <c r="B20837" s="203">
        <v>2340</v>
      </c>
      <c r="D20837" s="53" t="s">
        <v>31058</v>
      </c>
      <c r="E20837" s="55" t="s">
        <v>31054</v>
      </c>
      <c r="F20837" s="53" t="s">
        <v>2501</v>
      </c>
    </row>
    <row r="20838" spans="1:6" x14ac:dyDescent="0.2">
      <c r="A20838" s="202" t="s">
        <v>32999</v>
      </c>
      <c r="B20838" s="203">
        <v>129.36000000000001</v>
      </c>
      <c r="D20838" s="53" t="s">
        <v>31059</v>
      </c>
      <c r="E20838" s="55" t="s">
        <v>31054</v>
      </c>
      <c r="F20838" s="53" t="s">
        <v>2501</v>
      </c>
    </row>
    <row r="20839" spans="1:6" x14ac:dyDescent="0.2">
      <c r="A20839" s="202" t="s">
        <v>33001</v>
      </c>
      <c r="B20839" s="203">
        <v>112.14</v>
      </c>
      <c r="D20839" s="53" t="s">
        <v>31060</v>
      </c>
      <c r="E20839" s="55" t="s">
        <v>31061</v>
      </c>
      <c r="F20839" s="53" t="s">
        <v>2501</v>
      </c>
    </row>
    <row r="20840" spans="1:6" x14ac:dyDescent="0.2">
      <c r="A20840" s="202" t="s">
        <v>33002</v>
      </c>
      <c r="B20840" s="203">
        <v>161.71</v>
      </c>
      <c r="D20840" s="53" t="s">
        <v>31062</v>
      </c>
      <c r="E20840" s="55" t="s">
        <v>31061</v>
      </c>
      <c r="F20840" s="53" t="s">
        <v>2501</v>
      </c>
    </row>
    <row r="20841" spans="1:6" x14ac:dyDescent="0.2">
      <c r="A20841" s="202" t="s">
        <v>33004</v>
      </c>
      <c r="B20841" s="203">
        <v>140.18</v>
      </c>
      <c r="D20841" s="53" t="s">
        <v>31063</v>
      </c>
      <c r="E20841" s="55" t="s">
        <v>31064</v>
      </c>
      <c r="F20841" s="53" t="s">
        <v>2501</v>
      </c>
    </row>
    <row r="20842" spans="1:6" x14ac:dyDescent="0.2">
      <c r="A20842" s="202" t="s">
        <v>33005</v>
      </c>
      <c r="B20842" s="203">
        <v>323.42</v>
      </c>
      <c r="D20842" s="53" t="s">
        <v>31065</v>
      </c>
      <c r="E20842" s="55" t="s">
        <v>31064</v>
      </c>
      <c r="F20842" s="53" t="s">
        <v>2501</v>
      </c>
    </row>
    <row r="20843" spans="1:6" x14ac:dyDescent="0.2">
      <c r="A20843" s="202" t="s">
        <v>33007</v>
      </c>
      <c r="B20843" s="203">
        <v>280.36</v>
      </c>
      <c r="D20843" s="53" t="s">
        <v>31066</v>
      </c>
      <c r="E20843" s="55" t="s">
        <v>31067</v>
      </c>
      <c r="F20843" s="53" t="s">
        <v>2501</v>
      </c>
    </row>
    <row r="20844" spans="1:6" x14ac:dyDescent="0.2">
      <c r="A20844" s="202" t="s">
        <v>33008</v>
      </c>
      <c r="B20844" s="203">
        <v>404.27</v>
      </c>
      <c r="D20844" s="53" t="s">
        <v>31068</v>
      </c>
      <c r="E20844" s="55" t="s">
        <v>31067</v>
      </c>
      <c r="F20844" s="53" t="s">
        <v>2501</v>
      </c>
    </row>
    <row r="20845" spans="1:6" x14ac:dyDescent="0.2">
      <c r="A20845" s="202" t="s">
        <v>33010</v>
      </c>
      <c r="B20845" s="203">
        <v>350.45</v>
      </c>
      <c r="D20845" s="53" t="s">
        <v>31069</v>
      </c>
      <c r="E20845" s="55" t="s">
        <v>31070</v>
      </c>
      <c r="F20845" s="53" t="s">
        <v>2501</v>
      </c>
    </row>
    <row r="20846" spans="1:6" x14ac:dyDescent="0.2">
      <c r="A20846" s="202" t="s">
        <v>33011</v>
      </c>
      <c r="B20846" s="203">
        <v>32.340000000000003</v>
      </c>
      <c r="D20846" s="53" t="s">
        <v>31071</v>
      </c>
      <c r="E20846" s="55" t="s">
        <v>31070</v>
      </c>
      <c r="F20846" s="53" t="s">
        <v>2501</v>
      </c>
    </row>
    <row r="20847" spans="1:6" x14ac:dyDescent="0.2">
      <c r="A20847" s="202" t="s">
        <v>33013</v>
      </c>
      <c r="B20847" s="203">
        <v>28.03</v>
      </c>
      <c r="D20847" s="53" t="s">
        <v>31072</v>
      </c>
      <c r="E20847" s="55" t="s">
        <v>31070</v>
      </c>
      <c r="F20847" s="53" t="s">
        <v>2501</v>
      </c>
    </row>
    <row r="20848" spans="1:6" x14ac:dyDescent="0.2">
      <c r="A20848" s="202" t="s">
        <v>33014</v>
      </c>
      <c r="B20848" s="203">
        <v>32.340000000000003</v>
      </c>
      <c r="D20848" s="53" t="s">
        <v>31073</v>
      </c>
      <c r="E20848" s="55" t="s">
        <v>31070</v>
      </c>
      <c r="F20848" s="53" t="s">
        <v>2501</v>
      </c>
    </row>
    <row r="20849" spans="1:6" x14ac:dyDescent="0.2">
      <c r="A20849" s="202" t="s">
        <v>33016</v>
      </c>
      <c r="B20849" s="203">
        <v>28.03</v>
      </c>
      <c r="D20849" s="53" t="s">
        <v>31074</v>
      </c>
      <c r="E20849" s="55" t="s">
        <v>31070</v>
      </c>
      <c r="F20849" s="53" t="s">
        <v>2501</v>
      </c>
    </row>
    <row r="20850" spans="1:6" x14ac:dyDescent="0.2">
      <c r="A20850" s="202" t="s">
        <v>33017</v>
      </c>
      <c r="B20850" s="203">
        <v>8.08</v>
      </c>
      <c r="D20850" s="53" t="s">
        <v>31075</v>
      </c>
      <c r="E20850" s="55" t="s">
        <v>31070</v>
      </c>
      <c r="F20850" s="53" t="s">
        <v>2501</v>
      </c>
    </row>
    <row r="20851" spans="1:6" x14ac:dyDescent="0.2">
      <c r="A20851" s="202" t="s">
        <v>33019</v>
      </c>
      <c r="B20851" s="203">
        <v>7</v>
      </c>
      <c r="D20851" s="53" t="s">
        <v>31076</v>
      </c>
      <c r="E20851" s="55" t="s">
        <v>31077</v>
      </c>
      <c r="F20851" s="53" t="s">
        <v>2501</v>
      </c>
    </row>
    <row r="20852" spans="1:6" x14ac:dyDescent="0.2">
      <c r="A20852" s="202" t="s">
        <v>33020</v>
      </c>
      <c r="B20852" s="203">
        <v>129.36000000000001</v>
      </c>
      <c r="D20852" s="53" t="s">
        <v>31078</v>
      </c>
      <c r="E20852" s="55" t="s">
        <v>31077</v>
      </c>
      <c r="F20852" s="53" t="s">
        <v>2501</v>
      </c>
    </row>
    <row r="20853" spans="1:6" x14ac:dyDescent="0.2">
      <c r="A20853" s="202" t="s">
        <v>33022</v>
      </c>
      <c r="B20853" s="203">
        <v>112.14</v>
      </c>
      <c r="D20853" s="53" t="s">
        <v>31079</v>
      </c>
      <c r="E20853" s="55" t="s">
        <v>31077</v>
      </c>
      <c r="F20853" s="53" t="s">
        <v>2501</v>
      </c>
    </row>
    <row r="20854" spans="1:6" x14ac:dyDescent="0.2">
      <c r="A20854" s="202" t="s">
        <v>33023</v>
      </c>
      <c r="B20854" s="203">
        <v>8.08</v>
      </c>
      <c r="D20854" s="53" t="s">
        <v>31080</v>
      </c>
      <c r="E20854" s="55" t="s">
        <v>31077</v>
      </c>
      <c r="F20854" s="53" t="s">
        <v>2501</v>
      </c>
    </row>
    <row r="20855" spans="1:6" x14ac:dyDescent="0.2">
      <c r="A20855" s="202" t="s">
        <v>33025</v>
      </c>
      <c r="B20855" s="203">
        <v>7</v>
      </c>
      <c r="D20855" s="53" t="s">
        <v>31081</v>
      </c>
      <c r="E20855" s="55" t="s">
        <v>31077</v>
      </c>
      <c r="F20855" s="53" t="s">
        <v>2501</v>
      </c>
    </row>
    <row r="20856" spans="1:6" x14ac:dyDescent="0.2">
      <c r="A20856" s="202" t="s">
        <v>33026</v>
      </c>
      <c r="B20856" s="203">
        <v>64.680000000000007</v>
      </c>
      <c r="D20856" s="53" t="s">
        <v>31082</v>
      </c>
      <c r="E20856" s="55" t="s">
        <v>31077</v>
      </c>
      <c r="F20856" s="53" t="s">
        <v>2501</v>
      </c>
    </row>
    <row r="20857" spans="1:6" x14ac:dyDescent="0.2">
      <c r="A20857" s="202" t="s">
        <v>33028</v>
      </c>
      <c r="B20857" s="203">
        <v>56.07</v>
      </c>
      <c r="D20857" s="53" t="s">
        <v>31083</v>
      </c>
      <c r="E20857" s="55" t="s">
        <v>31084</v>
      </c>
      <c r="F20857" s="53" t="s">
        <v>2501</v>
      </c>
    </row>
    <row r="20858" spans="1:6" x14ac:dyDescent="0.2">
      <c r="A20858" s="202" t="s">
        <v>33029</v>
      </c>
      <c r="B20858" s="203">
        <v>24.25</v>
      </c>
      <c r="D20858" s="53" t="s">
        <v>31085</v>
      </c>
      <c r="E20858" s="55" t="s">
        <v>31084</v>
      </c>
      <c r="F20858" s="53" t="s">
        <v>2501</v>
      </c>
    </row>
    <row r="20859" spans="1:6" x14ac:dyDescent="0.2">
      <c r="A20859" s="202" t="s">
        <v>33031</v>
      </c>
      <c r="B20859" s="203">
        <v>21.02</v>
      </c>
      <c r="D20859" s="53" t="s">
        <v>31086</v>
      </c>
      <c r="E20859" s="55" t="s">
        <v>31084</v>
      </c>
      <c r="F20859" s="53" t="s">
        <v>2501</v>
      </c>
    </row>
    <row r="20860" spans="1:6" x14ac:dyDescent="0.2">
      <c r="A20860" s="202" t="s">
        <v>33032</v>
      </c>
      <c r="B20860" s="203">
        <v>8.08</v>
      </c>
      <c r="D20860" s="53" t="s">
        <v>31087</v>
      </c>
      <c r="E20860" s="55" t="s">
        <v>31084</v>
      </c>
      <c r="F20860" s="53" t="s">
        <v>2501</v>
      </c>
    </row>
    <row r="20861" spans="1:6" x14ac:dyDescent="0.2">
      <c r="A20861" s="202" t="s">
        <v>33034</v>
      </c>
      <c r="B20861" s="203">
        <v>7</v>
      </c>
      <c r="D20861" s="53" t="s">
        <v>31088</v>
      </c>
      <c r="E20861" s="55" t="s">
        <v>31084</v>
      </c>
      <c r="F20861" s="53" t="s">
        <v>2501</v>
      </c>
    </row>
    <row r="20862" spans="1:6" x14ac:dyDescent="0.2">
      <c r="A20862" s="202" t="s">
        <v>33035</v>
      </c>
      <c r="B20862" s="203">
        <v>24.25</v>
      </c>
      <c r="D20862" s="53" t="s">
        <v>31089</v>
      </c>
      <c r="E20862" s="55" t="s">
        <v>31084</v>
      </c>
      <c r="F20862" s="53" t="s">
        <v>2501</v>
      </c>
    </row>
    <row r="20863" spans="1:6" x14ac:dyDescent="0.2">
      <c r="A20863" s="202" t="s">
        <v>33037</v>
      </c>
      <c r="B20863" s="203">
        <v>21.02</v>
      </c>
      <c r="D20863" s="53" t="s">
        <v>31090</v>
      </c>
      <c r="E20863" s="55" t="s">
        <v>31091</v>
      </c>
      <c r="F20863" s="53" t="s">
        <v>2501</v>
      </c>
    </row>
    <row r="20864" spans="1:6" x14ac:dyDescent="0.2">
      <c r="A20864" s="202" t="s">
        <v>33038</v>
      </c>
      <c r="B20864" s="203">
        <v>32.340000000000003</v>
      </c>
      <c r="D20864" s="53" t="s">
        <v>31092</v>
      </c>
      <c r="E20864" s="55" t="s">
        <v>31091</v>
      </c>
      <c r="F20864" s="53" t="s">
        <v>2501</v>
      </c>
    </row>
    <row r="20865" spans="1:6" x14ac:dyDescent="0.2">
      <c r="A20865" s="202" t="s">
        <v>33040</v>
      </c>
      <c r="B20865" s="203">
        <v>28.03</v>
      </c>
      <c r="D20865" s="53" t="s">
        <v>31093</v>
      </c>
      <c r="E20865" s="55" t="s">
        <v>31091</v>
      </c>
      <c r="F20865" s="53" t="s">
        <v>2501</v>
      </c>
    </row>
    <row r="20866" spans="1:6" x14ac:dyDescent="0.2">
      <c r="A20866" s="202" t="s">
        <v>33041</v>
      </c>
      <c r="B20866" s="203">
        <v>48.51</v>
      </c>
      <c r="D20866" s="53" t="s">
        <v>31094</v>
      </c>
      <c r="E20866" s="55" t="s">
        <v>31091</v>
      </c>
      <c r="F20866" s="53" t="s">
        <v>2501</v>
      </c>
    </row>
    <row r="20867" spans="1:6" x14ac:dyDescent="0.2">
      <c r="A20867" s="202" t="s">
        <v>33043</v>
      </c>
      <c r="B20867" s="203">
        <v>42.05</v>
      </c>
      <c r="D20867" s="53" t="s">
        <v>31095</v>
      </c>
      <c r="E20867" s="55" t="s">
        <v>31091</v>
      </c>
      <c r="F20867" s="53" t="s">
        <v>2501</v>
      </c>
    </row>
    <row r="20868" spans="1:6" x14ac:dyDescent="0.2">
      <c r="A20868" s="202" t="s">
        <v>33044</v>
      </c>
      <c r="B20868" s="203">
        <v>97.02</v>
      </c>
      <c r="D20868" s="53" t="s">
        <v>31096</v>
      </c>
      <c r="E20868" s="55" t="s">
        <v>31091</v>
      </c>
      <c r="F20868" s="53" t="s">
        <v>2501</v>
      </c>
    </row>
    <row r="20869" spans="1:6" x14ac:dyDescent="0.2">
      <c r="A20869" s="202" t="s">
        <v>33046</v>
      </c>
      <c r="B20869" s="203">
        <v>84.1</v>
      </c>
      <c r="D20869" s="53" t="s">
        <v>31097</v>
      </c>
      <c r="E20869" s="55" t="s">
        <v>31098</v>
      </c>
      <c r="F20869" s="53" t="s">
        <v>2501</v>
      </c>
    </row>
    <row r="20870" spans="1:6" x14ac:dyDescent="0.2">
      <c r="A20870" s="202" t="s">
        <v>33047</v>
      </c>
      <c r="B20870" s="203">
        <v>32.340000000000003</v>
      </c>
      <c r="D20870" s="53" t="s">
        <v>31099</v>
      </c>
      <c r="E20870" s="55" t="s">
        <v>31098</v>
      </c>
      <c r="F20870" s="53" t="s">
        <v>2501</v>
      </c>
    </row>
    <row r="20871" spans="1:6" x14ac:dyDescent="0.2">
      <c r="A20871" s="202" t="s">
        <v>33049</v>
      </c>
      <c r="B20871" s="203">
        <v>28.03</v>
      </c>
      <c r="D20871" s="53" t="s">
        <v>31100</v>
      </c>
      <c r="E20871" s="55" t="s">
        <v>31098</v>
      </c>
      <c r="F20871" s="53" t="s">
        <v>2501</v>
      </c>
    </row>
    <row r="20872" spans="1:6" x14ac:dyDescent="0.2">
      <c r="A20872" s="202" t="s">
        <v>33050</v>
      </c>
      <c r="B20872" s="203">
        <v>16.170000000000002</v>
      </c>
      <c r="D20872" s="53" t="s">
        <v>31101</v>
      </c>
      <c r="E20872" s="55" t="s">
        <v>31098</v>
      </c>
      <c r="F20872" s="53" t="s">
        <v>2501</v>
      </c>
    </row>
    <row r="20873" spans="1:6" x14ac:dyDescent="0.2">
      <c r="A20873" s="202" t="s">
        <v>33052</v>
      </c>
      <c r="B20873" s="203">
        <v>14.01</v>
      </c>
      <c r="D20873" s="53" t="s">
        <v>31102</v>
      </c>
      <c r="E20873" s="55" t="s">
        <v>31098</v>
      </c>
      <c r="F20873" s="53" t="s">
        <v>2501</v>
      </c>
    </row>
    <row r="20874" spans="1:6" x14ac:dyDescent="0.2">
      <c r="A20874" s="202" t="s">
        <v>33053</v>
      </c>
      <c r="B20874" s="203">
        <v>16.170000000000002</v>
      </c>
      <c r="D20874" s="53" t="s">
        <v>31103</v>
      </c>
      <c r="E20874" s="55" t="s">
        <v>31098</v>
      </c>
      <c r="F20874" s="53" t="s">
        <v>2501</v>
      </c>
    </row>
    <row r="20875" spans="1:6" x14ac:dyDescent="0.2">
      <c r="A20875" s="202" t="s">
        <v>33055</v>
      </c>
      <c r="B20875" s="203">
        <v>14.01</v>
      </c>
      <c r="D20875" s="53" t="s">
        <v>31104</v>
      </c>
      <c r="E20875" s="55" t="s">
        <v>31105</v>
      </c>
      <c r="F20875" s="53" t="s">
        <v>2501</v>
      </c>
    </row>
    <row r="20876" spans="1:6" x14ac:dyDescent="0.2">
      <c r="A20876" s="202" t="s">
        <v>33056</v>
      </c>
      <c r="B20876" s="203">
        <v>8.08</v>
      </c>
      <c r="D20876" s="53" t="s">
        <v>31106</v>
      </c>
      <c r="E20876" s="55" t="s">
        <v>31105</v>
      </c>
      <c r="F20876" s="53" t="s">
        <v>2501</v>
      </c>
    </row>
    <row r="20877" spans="1:6" x14ac:dyDescent="0.2">
      <c r="A20877" s="202" t="s">
        <v>33058</v>
      </c>
      <c r="B20877" s="203">
        <v>7</v>
      </c>
      <c r="D20877" s="53" t="s">
        <v>31107</v>
      </c>
      <c r="E20877" s="55" t="s">
        <v>31105</v>
      </c>
      <c r="F20877" s="53" t="s">
        <v>2501</v>
      </c>
    </row>
    <row r="20878" spans="1:6" x14ac:dyDescent="0.2">
      <c r="A20878" s="202" t="s">
        <v>33059</v>
      </c>
      <c r="B20878" s="203">
        <v>16.170000000000002</v>
      </c>
      <c r="D20878" s="53" t="s">
        <v>31108</v>
      </c>
      <c r="E20878" s="55" t="s">
        <v>31105</v>
      </c>
      <c r="F20878" s="53" t="s">
        <v>2501</v>
      </c>
    </row>
    <row r="20879" spans="1:6" x14ac:dyDescent="0.2">
      <c r="A20879" s="202" t="s">
        <v>33061</v>
      </c>
      <c r="B20879" s="203">
        <v>14.01</v>
      </c>
      <c r="D20879" s="53" t="s">
        <v>31109</v>
      </c>
      <c r="E20879" s="55" t="s">
        <v>31105</v>
      </c>
      <c r="F20879" s="53" t="s">
        <v>2501</v>
      </c>
    </row>
    <row r="20880" spans="1:6" x14ac:dyDescent="0.2">
      <c r="A20880" s="202" t="s">
        <v>33062</v>
      </c>
      <c r="B20880" s="203">
        <v>8.08</v>
      </c>
      <c r="D20880" s="53" t="s">
        <v>31110</v>
      </c>
      <c r="E20880" s="55" t="s">
        <v>31105</v>
      </c>
      <c r="F20880" s="53" t="s">
        <v>2501</v>
      </c>
    </row>
    <row r="20881" spans="1:6" x14ac:dyDescent="0.2">
      <c r="A20881" s="202" t="s">
        <v>33064</v>
      </c>
      <c r="B20881" s="203">
        <v>7</v>
      </c>
      <c r="D20881" s="53" t="s">
        <v>31111</v>
      </c>
      <c r="E20881" s="55" t="s">
        <v>31112</v>
      </c>
      <c r="F20881" s="53" t="s">
        <v>2501</v>
      </c>
    </row>
    <row r="20882" spans="1:6" x14ac:dyDescent="0.2">
      <c r="A20882" s="202" t="s">
        <v>33065</v>
      </c>
      <c r="B20882" s="203">
        <v>8.08</v>
      </c>
      <c r="D20882" s="53" t="s">
        <v>31113</v>
      </c>
      <c r="E20882" s="55" t="s">
        <v>31112</v>
      </c>
      <c r="F20882" s="53" t="s">
        <v>2501</v>
      </c>
    </row>
    <row r="20883" spans="1:6" x14ac:dyDescent="0.2">
      <c r="A20883" s="202" t="s">
        <v>33067</v>
      </c>
      <c r="B20883" s="203">
        <v>7</v>
      </c>
      <c r="D20883" s="53" t="s">
        <v>31114</v>
      </c>
      <c r="E20883" s="55" t="s">
        <v>31112</v>
      </c>
      <c r="F20883" s="53" t="s">
        <v>2501</v>
      </c>
    </row>
    <row r="20884" spans="1:6" x14ac:dyDescent="0.2">
      <c r="A20884" s="202" t="s">
        <v>33068</v>
      </c>
      <c r="B20884" s="203">
        <v>8.08</v>
      </c>
      <c r="D20884" s="53" t="s">
        <v>31115</v>
      </c>
      <c r="E20884" s="55" t="s">
        <v>31112</v>
      </c>
      <c r="F20884" s="53" t="s">
        <v>2501</v>
      </c>
    </row>
    <row r="20885" spans="1:6" x14ac:dyDescent="0.2">
      <c r="A20885" s="202" t="s">
        <v>33070</v>
      </c>
      <c r="B20885" s="203">
        <v>7</v>
      </c>
      <c r="D20885" s="53" t="s">
        <v>31116</v>
      </c>
      <c r="E20885" s="55" t="s">
        <v>31112</v>
      </c>
      <c r="F20885" s="53" t="s">
        <v>2501</v>
      </c>
    </row>
    <row r="20886" spans="1:6" x14ac:dyDescent="0.2">
      <c r="A20886" s="202" t="s">
        <v>33071</v>
      </c>
      <c r="B20886" s="203">
        <v>24.25</v>
      </c>
      <c r="D20886" s="53" t="s">
        <v>31117</v>
      </c>
      <c r="E20886" s="55" t="s">
        <v>31112</v>
      </c>
      <c r="F20886" s="53" t="s">
        <v>2501</v>
      </c>
    </row>
    <row r="20887" spans="1:6" x14ac:dyDescent="0.2">
      <c r="A20887" s="202" t="s">
        <v>33073</v>
      </c>
      <c r="B20887" s="203">
        <v>21.02</v>
      </c>
      <c r="D20887" s="53" t="s">
        <v>31118</v>
      </c>
      <c r="E20887" s="55" t="s">
        <v>31119</v>
      </c>
      <c r="F20887" s="53" t="s">
        <v>2501</v>
      </c>
    </row>
    <row r="20888" spans="1:6" x14ac:dyDescent="0.2">
      <c r="A20888" s="202" t="s">
        <v>33074</v>
      </c>
      <c r="B20888" s="203">
        <v>3.23</v>
      </c>
      <c r="D20888" s="53" t="s">
        <v>31120</v>
      </c>
      <c r="E20888" s="55" t="s">
        <v>31119</v>
      </c>
      <c r="F20888" s="53" t="s">
        <v>2501</v>
      </c>
    </row>
    <row r="20889" spans="1:6" x14ac:dyDescent="0.2">
      <c r="A20889" s="202" t="s">
        <v>33076</v>
      </c>
      <c r="B20889" s="203">
        <v>2.8</v>
      </c>
      <c r="D20889" s="53" t="s">
        <v>31121</v>
      </c>
      <c r="E20889" s="55" t="s">
        <v>31119</v>
      </c>
      <c r="F20889" s="53" t="s">
        <v>2501</v>
      </c>
    </row>
    <row r="20890" spans="1:6" x14ac:dyDescent="0.2">
      <c r="A20890" s="202" t="s">
        <v>33077</v>
      </c>
      <c r="B20890" s="203">
        <v>48.51</v>
      </c>
      <c r="D20890" s="53" t="s">
        <v>31122</v>
      </c>
      <c r="E20890" s="55" t="s">
        <v>31119</v>
      </c>
      <c r="F20890" s="53" t="s">
        <v>2501</v>
      </c>
    </row>
    <row r="20891" spans="1:6" x14ac:dyDescent="0.2">
      <c r="A20891" s="202" t="s">
        <v>33079</v>
      </c>
      <c r="B20891" s="203">
        <v>42.05</v>
      </c>
      <c r="D20891" s="53" t="s">
        <v>31123</v>
      </c>
      <c r="E20891" s="55" t="s">
        <v>31119</v>
      </c>
      <c r="F20891" s="53" t="s">
        <v>2501</v>
      </c>
    </row>
    <row r="20892" spans="1:6" x14ac:dyDescent="0.2">
      <c r="A20892" s="202" t="s">
        <v>33080</v>
      </c>
      <c r="B20892" s="203">
        <v>64.680000000000007</v>
      </c>
      <c r="D20892" s="53" t="s">
        <v>31124</v>
      </c>
      <c r="E20892" s="55" t="s">
        <v>31119</v>
      </c>
      <c r="F20892" s="53" t="s">
        <v>2501</v>
      </c>
    </row>
    <row r="20893" spans="1:6" x14ac:dyDescent="0.2">
      <c r="A20893" s="202" t="s">
        <v>33082</v>
      </c>
      <c r="B20893" s="203">
        <v>56.07</v>
      </c>
      <c r="D20893" s="53" t="s">
        <v>31125</v>
      </c>
      <c r="E20893" s="55" t="s">
        <v>31126</v>
      </c>
      <c r="F20893" s="53" t="s">
        <v>2501</v>
      </c>
    </row>
    <row r="20894" spans="1:6" x14ac:dyDescent="0.2">
      <c r="A20894" s="202" t="s">
        <v>33083</v>
      </c>
      <c r="B20894" s="203">
        <v>97.02</v>
      </c>
      <c r="D20894" s="53" t="s">
        <v>31127</v>
      </c>
      <c r="E20894" s="55" t="s">
        <v>31126</v>
      </c>
      <c r="F20894" s="53" t="s">
        <v>2501</v>
      </c>
    </row>
    <row r="20895" spans="1:6" x14ac:dyDescent="0.2">
      <c r="A20895" s="202" t="s">
        <v>33085</v>
      </c>
      <c r="B20895" s="203">
        <v>84.1</v>
      </c>
      <c r="D20895" s="53" t="s">
        <v>31128</v>
      </c>
      <c r="E20895" s="55" t="s">
        <v>31126</v>
      </c>
      <c r="F20895" s="53" t="s">
        <v>2501</v>
      </c>
    </row>
    <row r="20896" spans="1:6" x14ac:dyDescent="0.2">
      <c r="A20896" s="202" t="s">
        <v>33086</v>
      </c>
      <c r="B20896" s="203">
        <v>8.08</v>
      </c>
      <c r="D20896" s="53" t="s">
        <v>31129</v>
      </c>
      <c r="E20896" s="55" t="s">
        <v>31126</v>
      </c>
      <c r="F20896" s="53" t="s">
        <v>2501</v>
      </c>
    </row>
    <row r="20897" spans="1:6" x14ac:dyDescent="0.2">
      <c r="A20897" s="202" t="s">
        <v>33088</v>
      </c>
      <c r="B20897" s="203">
        <v>7</v>
      </c>
      <c r="D20897" s="53" t="s">
        <v>31130</v>
      </c>
      <c r="E20897" s="55" t="s">
        <v>31126</v>
      </c>
      <c r="F20897" s="53" t="s">
        <v>2501</v>
      </c>
    </row>
    <row r="20898" spans="1:6" x14ac:dyDescent="0.2">
      <c r="A20898" s="202" t="s">
        <v>33089</v>
      </c>
      <c r="B20898" s="203">
        <v>142.1</v>
      </c>
      <c r="D20898" s="53" t="s">
        <v>31131</v>
      </c>
      <c r="E20898" s="55" t="s">
        <v>31126</v>
      </c>
      <c r="F20898" s="53" t="s">
        <v>2501</v>
      </c>
    </row>
    <row r="20899" spans="1:6" x14ac:dyDescent="0.2">
      <c r="A20899" s="202" t="s">
        <v>33091</v>
      </c>
      <c r="B20899" s="203">
        <v>124.87</v>
      </c>
      <c r="D20899" s="53" t="s">
        <v>31132</v>
      </c>
      <c r="E20899" s="55" t="s">
        <v>31133</v>
      </c>
      <c r="F20899" s="53" t="s">
        <v>2501</v>
      </c>
    </row>
    <row r="20900" spans="1:6" x14ac:dyDescent="0.2">
      <c r="A20900" s="202" t="s">
        <v>33092</v>
      </c>
      <c r="B20900" s="203">
        <v>3131.71</v>
      </c>
      <c r="D20900" s="53" t="s">
        <v>31134</v>
      </c>
      <c r="E20900" s="55" t="s">
        <v>31133</v>
      </c>
      <c r="F20900" s="53" t="s">
        <v>2501</v>
      </c>
    </row>
    <row r="20901" spans="1:6" x14ac:dyDescent="0.2">
      <c r="A20901" s="202" t="s">
        <v>33094</v>
      </c>
      <c r="B20901" s="203">
        <v>3110.18</v>
      </c>
      <c r="D20901" s="53" t="s">
        <v>31135</v>
      </c>
      <c r="E20901" s="55" t="s">
        <v>31133</v>
      </c>
      <c r="F20901" s="53" t="s">
        <v>2501</v>
      </c>
    </row>
    <row r="20902" spans="1:6" x14ac:dyDescent="0.2">
      <c r="A20902" s="202" t="s">
        <v>33095</v>
      </c>
      <c r="B20902" s="203">
        <v>3411.71</v>
      </c>
      <c r="D20902" s="53" t="s">
        <v>31136</v>
      </c>
      <c r="E20902" s="55" t="s">
        <v>31133</v>
      </c>
      <c r="F20902" s="53" t="s">
        <v>2501</v>
      </c>
    </row>
    <row r="20903" spans="1:6" x14ac:dyDescent="0.2">
      <c r="A20903" s="202" t="s">
        <v>33097</v>
      </c>
      <c r="B20903" s="203">
        <v>3390.18</v>
      </c>
      <c r="D20903" s="53" t="s">
        <v>31137</v>
      </c>
      <c r="E20903" s="55" t="s">
        <v>31133</v>
      </c>
      <c r="F20903" s="53" t="s">
        <v>2501</v>
      </c>
    </row>
    <row r="20904" spans="1:6" x14ac:dyDescent="0.2">
      <c r="A20904" s="202" t="s">
        <v>33098</v>
      </c>
      <c r="B20904" s="203">
        <v>3671.71</v>
      </c>
      <c r="D20904" s="53" t="s">
        <v>31138</v>
      </c>
      <c r="E20904" s="55" t="s">
        <v>31133</v>
      </c>
      <c r="F20904" s="53" t="s">
        <v>2501</v>
      </c>
    </row>
    <row r="20905" spans="1:6" x14ac:dyDescent="0.2">
      <c r="A20905" s="202" t="s">
        <v>33100</v>
      </c>
      <c r="B20905" s="203">
        <v>3650.18</v>
      </c>
      <c r="D20905" s="53" t="s">
        <v>31139</v>
      </c>
      <c r="E20905" s="55" t="s">
        <v>31140</v>
      </c>
      <c r="F20905" s="53" t="s">
        <v>2501</v>
      </c>
    </row>
    <row r="20906" spans="1:6" x14ac:dyDescent="0.2">
      <c r="A20906" s="202" t="s">
        <v>33101</v>
      </c>
      <c r="B20906" s="203">
        <v>3991.71</v>
      </c>
      <c r="D20906" s="53" t="s">
        <v>31141</v>
      </c>
      <c r="E20906" s="55" t="s">
        <v>31140</v>
      </c>
      <c r="F20906" s="53" t="s">
        <v>2501</v>
      </c>
    </row>
    <row r="20907" spans="1:6" x14ac:dyDescent="0.2">
      <c r="A20907" s="202" t="s">
        <v>33103</v>
      </c>
      <c r="B20907" s="203">
        <v>3970.18</v>
      </c>
      <c r="D20907" s="53" t="s">
        <v>31142</v>
      </c>
      <c r="E20907" s="55" t="s">
        <v>31140</v>
      </c>
      <c r="F20907" s="53" t="s">
        <v>2501</v>
      </c>
    </row>
    <row r="20908" spans="1:6" x14ac:dyDescent="0.2">
      <c r="A20908" s="202" t="s">
        <v>33104</v>
      </c>
      <c r="B20908" s="203">
        <v>3401.71</v>
      </c>
      <c r="D20908" s="53" t="s">
        <v>31143</v>
      </c>
      <c r="E20908" s="55" t="s">
        <v>31140</v>
      </c>
      <c r="F20908" s="53" t="s">
        <v>2501</v>
      </c>
    </row>
    <row r="20909" spans="1:6" x14ac:dyDescent="0.2">
      <c r="A20909" s="202" t="s">
        <v>33106</v>
      </c>
      <c r="B20909" s="203">
        <v>3380.18</v>
      </c>
      <c r="D20909" s="53" t="s">
        <v>31144</v>
      </c>
      <c r="E20909" s="55" t="s">
        <v>31145</v>
      </c>
      <c r="F20909" s="53" t="s">
        <v>2501</v>
      </c>
    </row>
    <row r="20910" spans="1:6" x14ac:dyDescent="0.2">
      <c r="A20910" s="202" t="s">
        <v>33107</v>
      </c>
      <c r="B20910" s="203">
        <v>2742.44</v>
      </c>
      <c r="D20910" s="53" t="s">
        <v>31146</v>
      </c>
      <c r="E20910" s="55" t="s">
        <v>31145</v>
      </c>
      <c r="F20910" s="53" t="s">
        <v>2501</v>
      </c>
    </row>
    <row r="20911" spans="1:6" x14ac:dyDescent="0.2">
      <c r="A20911" s="202" t="s">
        <v>33109</v>
      </c>
      <c r="B20911" s="203">
        <v>2699.39</v>
      </c>
      <c r="D20911" s="53" t="s">
        <v>31147</v>
      </c>
      <c r="E20911" s="55" t="s">
        <v>31145</v>
      </c>
      <c r="F20911" s="53" t="s">
        <v>2501</v>
      </c>
    </row>
    <row r="20912" spans="1:6" x14ac:dyDescent="0.2">
      <c r="A20912" s="202" t="s">
        <v>33110</v>
      </c>
      <c r="B20912" s="203">
        <v>259.07</v>
      </c>
      <c r="D20912" s="53" t="s">
        <v>31148</v>
      </c>
      <c r="E20912" s="55" t="s">
        <v>31145</v>
      </c>
      <c r="F20912" s="53" t="s">
        <v>2501</v>
      </c>
    </row>
    <row r="20913" spans="1:6" x14ac:dyDescent="0.2">
      <c r="A20913" s="202" t="s">
        <v>33112</v>
      </c>
      <c r="B20913" s="203">
        <v>254.76</v>
      </c>
      <c r="D20913" s="53" t="s">
        <v>31149</v>
      </c>
      <c r="E20913" s="55" t="s">
        <v>31150</v>
      </c>
      <c r="F20913" s="53" t="s">
        <v>2501</v>
      </c>
    </row>
    <row r="20914" spans="1:6" x14ac:dyDescent="0.2">
      <c r="A20914" s="202" t="s">
        <v>33113</v>
      </c>
      <c r="B20914" s="203">
        <v>322.73</v>
      </c>
      <c r="D20914" s="53" t="s">
        <v>31151</v>
      </c>
      <c r="E20914" s="55" t="s">
        <v>31150</v>
      </c>
      <c r="F20914" s="53" t="s">
        <v>2501</v>
      </c>
    </row>
    <row r="20915" spans="1:6" x14ac:dyDescent="0.2">
      <c r="A20915" s="202" t="s">
        <v>33115</v>
      </c>
      <c r="B20915" s="203">
        <v>316.27</v>
      </c>
      <c r="D20915" s="53" t="s">
        <v>31152</v>
      </c>
      <c r="E20915" s="55" t="s">
        <v>31150</v>
      </c>
      <c r="F20915" s="53" t="s">
        <v>2501</v>
      </c>
    </row>
    <row r="20916" spans="1:6" x14ac:dyDescent="0.2">
      <c r="A20916" s="202" t="s">
        <v>33116</v>
      </c>
      <c r="B20916" s="203">
        <v>49.98</v>
      </c>
      <c r="D20916" s="53" t="s">
        <v>31153</v>
      </c>
      <c r="E20916" s="55" t="s">
        <v>31150</v>
      </c>
      <c r="F20916" s="53" t="s">
        <v>2501</v>
      </c>
    </row>
    <row r="20917" spans="1:6" x14ac:dyDescent="0.2">
      <c r="A20917" s="202" t="s">
        <v>33118</v>
      </c>
      <c r="B20917" s="203">
        <v>46.75</v>
      </c>
      <c r="D20917" s="53" t="s">
        <v>31154</v>
      </c>
      <c r="E20917" s="55" t="s">
        <v>31155</v>
      </c>
      <c r="F20917" s="53" t="s">
        <v>2501</v>
      </c>
    </row>
    <row r="20918" spans="1:6" x14ac:dyDescent="0.2">
      <c r="A20918" s="202" t="s">
        <v>33119</v>
      </c>
      <c r="B20918" s="203">
        <v>99.97</v>
      </c>
      <c r="D20918" s="53" t="s">
        <v>31156</v>
      </c>
      <c r="E20918" s="55" t="s">
        <v>31155</v>
      </c>
      <c r="F20918" s="53" t="s">
        <v>2501</v>
      </c>
    </row>
    <row r="20919" spans="1:6" x14ac:dyDescent="0.2">
      <c r="A20919" s="202" t="s">
        <v>33121</v>
      </c>
      <c r="B20919" s="203">
        <v>93.51</v>
      </c>
      <c r="D20919" s="53" t="s">
        <v>31157</v>
      </c>
      <c r="E20919" s="55" t="s">
        <v>31155</v>
      </c>
      <c r="F20919" s="53" t="s">
        <v>2501</v>
      </c>
    </row>
    <row r="20920" spans="1:6" x14ac:dyDescent="0.2">
      <c r="A20920" s="202" t="s">
        <v>33122</v>
      </c>
      <c r="B20920" s="203">
        <v>183.78</v>
      </c>
      <c r="D20920" s="53" t="s">
        <v>31158</v>
      </c>
      <c r="E20920" s="55" t="s">
        <v>31155</v>
      </c>
      <c r="F20920" s="53" t="s">
        <v>2501</v>
      </c>
    </row>
    <row r="20921" spans="1:6" x14ac:dyDescent="0.2">
      <c r="A20921" s="202" t="s">
        <v>33124</v>
      </c>
      <c r="B20921" s="203">
        <v>173.01</v>
      </c>
      <c r="D20921" s="53" t="s">
        <v>31159</v>
      </c>
      <c r="E20921" s="55" t="s">
        <v>31160</v>
      </c>
      <c r="F20921" s="53" t="s">
        <v>2501</v>
      </c>
    </row>
    <row r="20922" spans="1:6" x14ac:dyDescent="0.2">
      <c r="A20922" s="202" t="s">
        <v>33125</v>
      </c>
      <c r="B20922" s="203">
        <v>283.76</v>
      </c>
      <c r="D20922" s="53" t="s">
        <v>31161</v>
      </c>
      <c r="E20922" s="55" t="s">
        <v>31160</v>
      </c>
      <c r="F20922" s="53" t="s">
        <v>2501</v>
      </c>
    </row>
    <row r="20923" spans="1:6" x14ac:dyDescent="0.2">
      <c r="A20923" s="202" t="s">
        <v>33127</v>
      </c>
      <c r="B20923" s="203">
        <v>266.52999999999997</v>
      </c>
      <c r="D20923" s="53" t="s">
        <v>31162</v>
      </c>
      <c r="E20923" s="55" t="s">
        <v>31160</v>
      </c>
      <c r="F20923" s="53" t="s">
        <v>2501</v>
      </c>
    </row>
    <row r="20924" spans="1:6" x14ac:dyDescent="0.2">
      <c r="A20924" s="202" t="s">
        <v>33128</v>
      </c>
      <c r="B20924" s="203">
        <v>166.64</v>
      </c>
      <c r="D20924" s="53" t="s">
        <v>31163</v>
      </c>
      <c r="E20924" s="55" t="s">
        <v>31160</v>
      </c>
      <c r="F20924" s="53" t="s">
        <v>2501</v>
      </c>
    </row>
    <row r="20925" spans="1:6" x14ac:dyDescent="0.2">
      <c r="A20925" s="202" t="s">
        <v>33130</v>
      </c>
      <c r="B20925" s="203">
        <v>155.87</v>
      </c>
      <c r="D20925" s="53" t="s">
        <v>31164</v>
      </c>
      <c r="E20925" s="55" t="s">
        <v>31160</v>
      </c>
      <c r="F20925" s="53" t="s">
        <v>2501</v>
      </c>
    </row>
    <row r="20926" spans="1:6" x14ac:dyDescent="0.2">
      <c r="A20926" s="202" t="s">
        <v>33131</v>
      </c>
      <c r="B20926" s="203">
        <v>229.87</v>
      </c>
      <c r="D20926" s="53" t="s">
        <v>31165</v>
      </c>
      <c r="E20926" s="55" t="s">
        <v>31160</v>
      </c>
      <c r="F20926" s="53" t="s">
        <v>2501</v>
      </c>
    </row>
    <row r="20927" spans="1:6" x14ac:dyDescent="0.2">
      <c r="A20927" s="202" t="s">
        <v>33133</v>
      </c>
      <c r="B20927" s="203">
        <v>214.8</v>
      </c>
      <c r="D20927" s="53" t="s">
        <v>31166</v>
      </c>
      <c r="E20927" s="55" t="s">
        <v>31167</v>
      </c>
      <c r="F20927" s="53" t="s">
        <v>2501</v>
      </c>
    </row>
    <row r="20928" spans="1:6" x14ac:dyDescent="0.2">
      <c r="A20928" s="202" t="s">
        <v>33134</v>
      </c>
      <c r="B20928" s="203">
        <v>216.14</v>
      </c>
      <c r="D20928" s="53" t="s">
        <v>31168</v>
      </c>
      <c r="E20928" s="55" t="s">
        <v>31167</v>
      </c>
      <c r="F20928" s="53" t="s">
        <v>2501</v>
      </c>
    </row>
    <row r="20929" spans="1:6" x14ac:dyDescent="0.2">
      <c r="A20929" s="202" t="s">
        <v>33136</v>
      </c>
      <c r="B20929" s="203">
        <v>201.07</v>
      </c>
      <c r="D20929" s="53" t="s">
        <v>31169</v>
      </c>
      <c r="E20929" s="55" t="s">
        <v>31167</v>
      </c>
      <c r="F20929" s="53" t="s">
        <v>2501</v>
      </c>
    </row>
    <row r="20930" spans="1:6" x14ac:dyDescent="0.2">
      <c r="A20930" s="202" t="s">
        <v>33137</v>
      </c>
      <c r="B20930" s="203">
        <v>282.81</v>
      </c>
      <c r="D20930" s="53" t="s">
        <v>31170</v>
      </c>
      <c r="E20930" s="55" t="s">
        <v>31167</v>
      </c>
      <c r="F20930" s="53" t="s">
        <v>2501</v>
      </c>
    </row>
    <row r="20931" spans="1:6" x14ac:dyDescent="0.2">
      <c r="A20931" s="202" t="s">
        <v>33139</v>
      </c>
      <c r="B20931" s="203">
        <v>263.43</v>
      </c>
      <c r="D20931" s="53" t="s">
        <v>31171</v>
      </c>
      <c r="E20931" s="55" t="s">
        <v>31172</v>
      </c>
      <c r="F20931" s="53" t="s">
        <v>2501</v>
      </c>
    </row>
    <row r="20932" spans="1:6" x14ac:dyDescent="0.2">
      <c r="A20932" s="202" t="s">
        <v>33140</v>
      </c>
      <c r="B20932" s="203">
        <v>125.37</v>
      </c>
      <c r="D20932" s="53" t="s">
        <v>31173</v>
      </c>
      <c r="E20932" s="55" t="s">
        <v>31172</v>
      </c>
      <c r="F20932" s="53" t="s">
        <v>2501</v>
      </c>
    </row>
    <row r="20933" spans="1:6" x14ac:dyDescent="0.2">
      <c r="A20933" s="202" t="s">
        <v>33142</v>
      </c>
      <c r="B20933" s="203">
        <v>116.76</v>
      </c>
      <c r="D20933" s="53" t="s">
        <v>31174</v>
      </c>
      <c r="E20933" s="55" t="s">
        <v>31172</v>
      </c>
      <c r="F20933" s="53" t="s">
        <v>2501</v>
      </c>
    </row>
    <row r="20934" spans="1:6" x14ac:dyDescent="0.2">
      <c r="A20934" s="202" t="s">
        <v>33143</v>
      </c>
      <c r="B20934" s="203">
        <v>105.15</v>
      </c>
      <c r="D20934" s="53" t="s">
        <v>31175</v>
      </c>
      <c r="E20934" s="55" t="s">
        <v>31172</v>
      </c>
      <c r="F20934" s="53" t="s">
        <v>2501</v>
      </c>
    </row>
    <row r="20935" spans="1:6" x14ac:dyDescent="0.2">
      <c r="A20935" s="202" t="s">
        <v>33145</v>
      </c>
      <c r="B20935" s="203">
        <v>97.61</v>
      </c>
      <c r="D20935" s="53" t="s">
        <v>31176</v>
      </c>
      <c r="E20935" s="55" t="s">
        <v>31177</v>
      </c>
      <c r="F20935" s="53" t="s">
        <v>2501</v>
      </c>
    </row>
    <row r="20936" spans="1:6" x14ac:dyDescent="0.2">
      <c r="A20936" s="202" t="s">
        <v>33146</v>
      </c>
      <c r="B20936" s="203">
        <v>20.41</v>
      </c>
      <c r="D20936" s="53" t="s">
        <v>31178</v>
      </c>
      <c r="E20936" s="55" t="s">
        <v>31177</v>
      </c>
      <c r="F20936" s="53" t="s">
        <v>2501</v>
      </c>
    </row>
    <row r="20937" spans="1:6" x14ac:dyDescent="0.2">
      <c r="A20937" s="202" t="s">
        <v>33148</v>
      </c>
      <c r="B20937" s="203">
        <v>18.72</v>
      </c>
      <c r="D20937" s="53" t="s">
        <v>31179</v>
      </c>
      <c r="E20937" s="55" t="s">
        <v>31177</v>
      </c>
      <c r="F20937" s="53" t="s">
        <v>2501</v>
      </c>
    </row>
    <row r="20938" spans="1:6" x14ac:dyDescent="0.2">
      <c r="A20938" s="202" t="s">
        <v>33149</v>
      </c>
      <c r="B20938" s="203">
        <v>39.21</v>
      </c>
      <c r="D20938" s="53" t="s">
        <v>31180</v>
      </c>
      <c r="E20938" s="55" t="s">
        <v>31177</v>
      </c>
      <c r="F20938" s="53" t="s">
        <v>2501</v>
      </c>
    </row>
    <row r="20939" spans="1:6" x14ac:dyDescent="0.2">
      <c r="A20939" s="202" t="s">
        <v>33151</v>
      </c>
      <c r="B20939" s="203">
        <v>35.83</v>
      </c>
      <c r="D20939" s="53" t="s">
        <v>31181</v>
      </c>
      <c r="E20939" s="55" t="s">
        <v>31182</v>
      </c>
      <c r="F20939" s="53" t="s">
        <v>2501</v>
      </c>
    </row>
    <row r="20940" spans="1:6" x14ac:dyDescent="0.2">
      <c r="A20940" s="202" t="s">
        <v>33152</v>
      </c>
      <c r="B20940" s="203">
        <v>95.54</v>
      </c>
      <c r="D20940" s="53" t="s">
        <v>31183</v>
      </c>
      <c r="E20940" s="55" t="s">
        <v>31182</v>
      </c>
      <c r="F20940" s="53" t="s">
        <v>2501</v>
      </c>
    </row>
    <row r="20941" spans="1:6" x14ac:dyDescent="0.2">
      <c r="A20941" s="202" t="s">
        <v>33154</v>
      </c>
      <c r="B20941" s="203">
        <v>87.41</v>
      </c>
      <c r="D20941" s="53" t="s">
        <v>31184</v>
      </c>
      <c r="E20941" s="55" t="s">
        <v>31182</v>
      </c>
      <c r="F20941" s="53" t="s">
        <v>2501</v>
      </c>
    </row>
    <row r="20942" spans="1:6" x14ac:dyDescent="0.2">
      <c r="A20942" s="202" t="s">
        <v>33155</v>
      </c>
      <c r="B20942" s="203">
        <v>165.21</v>
      </c>
      <c r="D20942" s="53" t="s">
        <v>31185</v>
      </c>
      <c r="E20942" s="55" t="s">
        <v>31182</v>
      </c>
      <c r="F20942" s="53" t="s">
        <v>2501</v>
      </c>
    </row>
    <row r="20943" spans="1:6" x14ac:dyDescent="0.2">
      <c r="A20943" s="202" t="s">
        <v>33157</v>
      </c>
      <c r="B20943" s="203">
        <v>151.13</v>
      </c>
      <c r="D20943" s="53" t="s">
        <v>31186</v>
      </c>
      <c r="E20943" s="55" t="s">
        <v>31182</v>
      </c>
      <c r="F20943" s="53" t="s">
        <v>2501</v>
      </c>
    </row>
    <row r="20944" spans="1:6" x14ac:dyDescent="0.2">
      <c r="A20944" s="202" t="s">
        <v>33158</v>
      </c>
      <c r="B20944" s="203">
        <v>45.24</v>
      </c>
      <c r="D20944" s="53" t="s">
        <v>31187</v>
      </c>
      <c r="E20944" s="55" t="s">
        <v>31182</v>
      </c>
      <c r="F20944" s="53" t="s">
        <v>2501</v>
      </c>
    </row>
    <row r="20945" spans="1:6" x14ac:dyDescent="0.2">
      <c r="A20945" s="202" t="s">
        <v>33160</v>
      </c>
      <c r="B20945" s="203">
        <v>41.29</v>
      </c>
      <c r="D20945" s="53" t="s">
        <v>31188</v>
      </c>
      <c r="E20945" s="55" t="s">
        <v>31189</v>
      </c>
      <c r="F20945" s="53" t="s">
        <v>2501</v>
      </c>
    </row>
    <row r="20946" spans="1:6" x14ac:dyDescent="0.2">
      <c r="A20946" s="202" t="s">
        <v>33161</v>
      </c>
      <c r="B20946" s="203">
        <v>53.66</v>
      </c>
      <c r="D20946" s="53" t="s">
        <v>31190</v>
      </c>
      <c r="E20946" s="55" t="s">
        <v>31189</v>
      </c>
      <c r="F20946" s="53" t="s">
        <v>2501</v>
      </c>
    </row>
    <row r="20947" spans="1:6" x14ac:dyDescent="0.2">
      <c r="A20947" s="202" t="s">
        <v>33163</v>
      </c>
      <c r="B20947" s="203">
        <v>49.05</v>
      </c>
      <c r="D20947" s="53" t="s">
        <v>31191</v>
      </c>
      <c r="E20947" s="55" t="s">
        <v>31189</v>
      </c>
      <c r="F20947" s="53" t="s">
        <v>2501</v>
      </c>
    </row>
    <row r="20948" spans="1:6" x14ac:dyDescent="0.2">
      <c r="A20948" s="202" t="s">
        <v>33164</v>
      </c>
      <c r="B20948" s="203">
        <v>21.13</v>
      </c>
      <c r="D20948" s="53" t="s">
        <v>31192</v>
      </c>
      <c r="E20948" s="55" t="s">
        <v>31189</v>
      </c>
      <c r="F20948" s="53" t="s">
        <v>2501</v>
      </c>
    </row>
    <row r="20949" spans="1:6" x14ac:dyDescent="0.2">
      <c r="A20949" s="202" t="s">
        <v>33166</v>
      </c>
      <c r="B20949" s="203">
        <v>18.739999999999998</v>
      </c>
      <c r="D20949" s="53" t="s">
        <v>31193</v>
      </c>
      <c r="E20949" s="55" t="s">
        <v>31194</v>
      </c>
      <c r="F20949" s="53" t="s">
        <v>2501</v>
      </c>
    </row>
    <row r="20950" spans="1:6" x14ac:dyDescent="0.2">
      <c r="A20950" s="202" t="s">
        <v>33167</v>
      </c>
      <c r="B20950" s="203">
        <v>11.72</v>
      </c>
      <c r="D20950" s="53" t="s">
        <v>31195</v>
      </c>
      <c r="E20950" s="55" t="s">
        <v>31196</v>
      </c>
      <c r="F20950" s="53" t="s">
        <v>2501</v>
      </c>
    </row>
    <row r="20951" spans="1:6" x14ac:dyDescent="0.2">
      <c r="A20951" s="202" t="s">
        <v>33169</v>
      </c>
      <c r="B20951" s="203">
        <v>10.42</v>
      </c>
      <c r="D20951" s="53" t="s">
        <v>31197</v>
      </c>
      <c r="E20951" s="55" t="s">
        <v>31194</v>
      </c>
      <c r="F20951" s="53" t="s">
        <v>2501</v>
      </c>
    </row>
    <row r="20952" spans="1:6" x14ac:dyDescent="0.2">
      <c r="A20952" s="202" t="s">
        <v>33170</v>
      </c>
      <c r="B20952" s="203">
        <v>12.07</v>
      </c>
      <c r="D20952" s="53" t="s">
        <v>31198</v>
      </c>
      <c r="E20952" s="55" t="s">
        <v>31196</v>
      </c>
      <c r="F20952" s="53" t="s">
        <v>2501</v>
      </c>
    </row>
    <row r="20953" spans="1:6" x14ac:dyDescent="0.2">
      <c r="A20953" s="202" t="s">
        <v>33172</v>
      </c>
      <c r="B20953" s="203">
        <v>10.7</v>
      </c>
      <c r="D20953" s="53" t="s">
        <v>31199</v>
      </c>
      <c r="E20953" s="55" t="s">
        <v>31200</v>
      </c>
      <c r="F20953" s="53" t="s">
        <v>430</v>
      </c>
    </row>
    <row r="20954" spans="1:6" x14ac:dyDescent="0.2">
      <c r="A20954" s="202" t="s">
        <v>33173</v>
      </c>
      <c r="B20954" s="203">
        <v>12.77</v>
      </c>
      <c r="D20954" s="53" t="s">
        <v>31201</v>
      </c>
      <c r="E20954" s="55" t="s">
        <v>31200</v>
      </c>
      <c r="F20954" s="53" t="s">
        <v>430</v>
      </c>
    </row>
    <row r="20955" spans="1:6" x14ac:dyDescent="0.2">
      <c r="A20955" s="202" t="s">
        <v>33175</v>
      </c>
      <c r="B20955" s="203">
        <v>11.33</v>
      </c>
      <c r="D20955" s="53" t="s">
        <v>31202</v>
      </c>
      <c r="E20955" s="55" t="s">
        <v>31203</v>
      </c>
      <c r="F20955" s="53" t="s">
        <v>430</v>
      </c>
    </row>
    <row r="20956" spans="1:6" x14ac:dyDescent="0.2">
      <c r="A20956" s="202" t="s">
        <v>33176</v>
      </c>
      <c r="B20956" s="203">
        <v>13.12</v>
      </c>
      <c r="D20956" s="53" t="s">
        <v>31204</v>
      </c>
      <c r="E20956" s="55" t="s">
        <v>31203</v>
      </c>
      <c r="F20956" s="53" t="s">
        <v>430</v>
      </c>
    </row>
    <row r="20957" spans="1:6" x14ac:dyDescent="0.2">
      <c r="A20957" s="202" t="s">
        <v>33178</v>
      </c>
      <c r="B20957" s="203">
        <v>11.64</v>
      </c>
      <c r="D20957" s="53" t="s">
        <v>31205</v>
      </c>
      <c r="E20957" s="55" t="s">
        <v>31206</v>
      </c>
      <c r="F20957" s="53" t="s">
        <v>1147</v>
      </c>
    </row>
    <row r="20958" spans="1:6" x14ac:dyDescent="0.2">
      <c r="A20958" s="202" t="s">
        <v>33179</v>
      </c>
      <c r="B20958" s="203">
        <v>13.56</v>
      </c>
      <c r="D20958" s="53" t="s">
        <v>31207</v>
      </c>
      <c r="E20958" s="55" t="s">
        <v>31206</v>
      </c>
      <c r="F20958" s="53" t="s">
        <v>1147</v>
      </c>
    </row>
    <row r="20959" spans="1:6" x14ac:dyDescent="0.2">
      <c r="A20959" s="202" t="s">
        <v>33181</v>
      </c>
      <c r="B20959" s="203">
        <v>12.05</v>
      </c>
      <c r="D20959" s="53" t="s">
        <v>31208</v>
      </c>
      <c r="E20959" s="55" t="s">
        <v>31209</v>
      </c>
      <c r="F20959" s="53" t="s">
        <v>430</v>
      </c>
    </row>
    <row r="20960" spans="1:6" x14ac:dyDescent="0.2">
      <c r="A20960" s="202" t="s">
        <v>33182</v>
      </c>
      <c r="B20960" s="203">
        <v>64.87</v>
      </c>
      <c r="D20960" s="53" t="s">
        <v>31210</v>
      </c>
      <c r="E20960" s="55" t="s">
        <v>31209</v>
      </c>
      <c r="F20960" s="53" t="s">
        <v>430</v>
      </c>
    </row>
    <row r="20961" spans="1:6" x14ac:dyDescent="0.2">
      <c r="A20961" s="202" t="s">
        <v>33184</v>
      </c>
      <c r="B20961" s="203">
        <v>59</v>
      </c>
      <c r="D20961" s="53" t="s">
        <v>31211</v>
      </c>
      <c r="E20961" s="55" t="s">
        <v>31212</v>
      </c>
      <c r="F20961" s="53" t="s">
        <v>201</v>
      </c>
    </row>
    <row r="20962" spans="1:6" x14ac:dyDescent="0.2">
      <c r="A20962" s="202" t="s">
        <v>33185</v>
      </c>
      <c r="B20962" s="203">
        <v>21.13</v>
      </c>
      <c r="D20962" s="53" t="s">
        <v>31213</v>
      </c>
      <c r="E20962" s="55" t="s">
        <v>31212</v>
      </c>
      <c r="F20962" s="53" t="s">
        <v>201</v>
      </c>
    </row>
    <row r="20963" spans="1:6" x14ac:dyDescent="0.2">
      <c r="A20963" s="202" t="s">
        <v>33187</v>
      </c>
      <c r="B20963" s="203">
        <v>18.739999999999998</v>
      </c>
      <c r="D20963" s="53" t="s">
        <v>31214</v>
      </c>
      <c r="E20963" s="55" t="s">
        <v>31215</v>
      </c>
      <c r="F20963" s="53" t="s">
        <v>430</v>
      </c>
    </row>
    <row r="20964" spans="1:6" x14ac:dyDescent="0.2">
      <c r="A20964" s="202" t="s">
        <v>33188</v>
      </c>
      <c r="B20964" s="203">
        <v>14.29</v>
      </c>
      <c r="D20964" s="53" t="s">
        <v>31216</v>
      </c>
      <c r="E20964" s="55" t="s">
        <v>31215</v>
      </c>
      <c r="F20964" s="53" t="s">
        <v>430</v>
      </c>
    </row>
    <row r="20965" spans="1:6" x14ac:dyDescent="0.2">
      <c r="A20965" s="202" t="s">
        <v>33190</v>
      </c>
      <c r="B20965" s="203">
        <v>12.82</v>
      </c>
      <c r="D20965" s="53" t="s">
        <v>31217</v>
      </c>
      <c r="E20965" s="55" t="s">
        <v>31218</v>
      </c>
      <c r="F20965" s="53" t="s">
        <v>430</v>
      </c>
    </row>
    <row r="20966" spans="1:6" x14ac:dyDescent="0.2">
      <c r="A20966" s="202" t="s">
        <v>33191</v>
      </c>
      <c r="B20966" s="203">
        <v>51.36</v>
      </c>
      <c r="D20966" s="53" t="s">
        <v>31219</v>
      </c>
      <c r="E20966" s="55" t="s">
        <v>31218</v>
      </c>
      <c r="F20966" s="53" t="s">
        <v>430</v>
      </c>
    </row>
    <row r="20967" spans="1:6" x14ac:dyDescent="0.2">
      <c r="A20967" s="202" t="s">
        <v>33193</v>
      </c>
      <c r="B20967" s="203">
        <v>47.23</v>
      </c>
      <c r="D20967" s="53" t="s">
        <v>31220</v>
      </c>
      <c r="E20967" s="55" t="s">
        <v>31221</v>
      </c>
      <c r="F20967" s="53" t="s">
        <v>430</v>
      </c>
    </row>
    <row r="20968" spans="1:6" x14ac:dyDescent="0.2">
      <c r="A20968" s="202" t="s">
        <v>33194</v>
      </c>
      <c r="B20968" s="203">
        <v>87.65</v>
      </c>
      <c r="D20968" s="53" t="s">
        <v>31222</v>
      </c>
      <c r="E20968" s="55" t="s">
        <v>31221</v>
      </c>
      <c r="F20968" s="53" t="s">
        <v>430</v>
      </c>
    </row>
    <row r="20969" spans="1:6" x14ac:dyDescent="0.2">
      <c r="A20969" s="202" t="s">
        <v>33196</v>
      </c>
      <c r="B20969" s="203">
        <v>80.44</v>
      </c>
      <c r="D20969" s="53" t="s">
        <v>31223</v>
      </c>
      <c r="E20969" s="55" t="s">
        <v>31224</v>
      </c>
      <c r="F20969" s="53" t="s">
        <v>430</v>
      </c>
    </row>
    <row r="20970" spans="1:6" x14ac:dyDescent="0.2">
      <c r="A20970" s="202" t="s">
        <v>33197</v>
      </c>
      <c r="B20970" s="203">
        <v>222.72</v>
      </c>
      <c r="D20970" s="53" t="s">
        <v>31225</v>
      </c>
      <c r="E20970" s="55" t="s">
        <v>31224</v>
      </c>
      <c r="F20970" s="53" t="s">
        <v>430</v>
      </c>
    </row>
    <row r="20971" spans="1:6" x14ac:dyDescent="0.2">
      <c r="A20971" s="202" t="s">
        <v>33199</v>
      </c>
      <c r="B20971" s="203">
        <v>204.39</v>
      </c>
      <c r="D20971" s="53" t="s">
        <v>31226</v>
      </c>
      <c r="E20971" s="55" t="s">
        <v>31227</v>
      </c>
      <c r="F20971" s="53" t="s">
        <v>430</v>
      </c>
    </row>
    <row r="20972" spans="1:6" x14ac:dyDescent="0.2">
      <c r="A20972" s="202" t="s">
        <v>33200</v>
      </c>
      <c r="B20972" s="203">
        <v>377.08</v>
      </c>
      <c r="D20972" s="53" t="s">
        <v>31228</v>
      </c>
      <c r="E20972" s="55" t="s">
        <v>31227</v>
      </c>
      <c r="F20972" s="53" t="s">
        <v>430</v>
      </c>
    </row>
    <row r="20973" spans="1:6" x14ac:dyDescent="0.2">
      <c r="A20973" s="202" t="s">
        <v>33202</v>
      </c>
      <c r="B20973" s="203">
        <v>345.24</v>
      </c>
      <c r="D20973" s="53" t="s">
        <v>31229</v>
      </c>
      <c r="E20973" s="55" t="s">
        <v>31230</v>
      </c>
      <c r="F20973" s="53" t="s">
        <v>1147</v>
      </c>
    </row>
    <row r="20974" spans="1:6" x14ac:dyDescent="0.2">
      <c r="A20974" s="202" t="s">
        <v>33203</v>
      </c>
      <c r="B20974" s="203">
        <v>100.81</v>
      </c>
      <c r="D20974" s="53" t="s">
        <v>31231</v>
      </c>
      <c r="E20974" s="55" t="s">
        <v>31230</v>
      </c>
      <c r="F20974" s="53" t="s">
        <v>1147</v>
      </c>
    </row>
    <row r="20975" spans="1:6" x14ac:dyDescent="0.2">
      <c r="A20975" s="202" t="s">
        <v>33205</v>
      </c>
      <c r="B20975" s="203">
        <v>92.34</v>
      </c>
      <c r="D20975" s="53" t="s">
        <v>31232</v>
      </c>
      <c r="E20975" s="55" t="s">
        <v>31233</v>
      </c>
      <c r="F20975" s="53" t="s">
        <v>430</v>
      </c>
    </row>
    <row r="20976" spans="1:6" x14ac:dyDescent="0.2">
      <c r="A20976" s="202" t="s">
        <v>33206</v>
      </c>
      <c r="B20976" s="203">
        <v>123.24</v>
      </c>
      <c r="D20976" s="53" t="s">
        <v>31234</v>
      </c>
      <c r="E20976" s="55" t="s">
        <v>31233</v>
      </c>
      <c r="F20976" s="53" t="s">
        <v>430</v>
      </c>
    </row>
    <row r="20977" spans="1:6" x14ac:dyDescent="0.2">
      <c r="A20977" s="202" t="s">
        <v>33208</v>
      </c>
      <c r="B20977" s="203">
        <v>112.82</v>
      </c>
      <c r="D20977" s="53" t="s">
        <v>31235</v>
      </c>
      <c r="E20977" s="55" t="s">
        <v>31236</v>
      </c>
      <c r="F20977" s="53" t="s">
        <v>430</v>
      </c>
    </row>
    <row r="20978" spans="1:6" x14ac:dyDescent="0.2">
      <c r="A20978" s="202" t="s">
        <v>33209</v>
      </c>
      <c r="B20978" s="203">
        <v>149.81</v>
      </c>
      <c r="D20978" s="53" t="s">
        <v>31237</v>
      </c>
      <c r="E20978" s="55" t="s">
        <v>31236</v>
      </c>
      <c r="F20978" s="53" t="s">
        <v>430</v>
      </c>
    </row>
    <row r="20979" spans="1:6" x14ac:dyDescent="0.2">
      <c r="A20979" s="202" t="s">
        <v>33211</v>
      </c>
      <c r="B20979" s="203">
        <v>137.21</v>
      </c>
      <c r="D20979" s="53" t="s">
        <v>31238</v>
      </c>
      <c r="E20979" s="55" t="s">
        <v>31239</v>
      </c>
      <c r="F20979" s="53" t="s">
        <v>430</v>
      </c>
    </row>
    <row r="20980" spans="1:6" x14ac:dyDescent="0.2">
      <c r="A20980" s="202" t="s">
        <v>33212</v>
      </c>
      <c r="B20980" s="203">
        <v>167.3</v>
      </c>
      <c r="D20980" s="53" t="s">
        <v>31240</v>
      </c>
      <c r="E20980" s="55" t="s">
        <v>31239</v>
      </c>
      <c r="F20980" s="53" t="s">
        <v>430</v>
      </c>
    </row>
    <row r="20981" spans="1:6" x14ac:dyDescent="0.2">
      <c r="A20981" s="202" t="s">
        <v>33214</v>
      </c>
      <c r="B20981" s="203">
        <v>153.31</v>
      </c>
      <c r="D20981" s="53" t="s">
        <v>31241</v>
      </c>
      <c r="E20981" s="55" t="s">
        <v>31242</v>
      </c>
      <c r="F20981" s="53" t="s">
        <v>430</v>
      </c>
    </row>
    <row r="20982" spans="1:6" x14ac:dyDescent="0.2">
      <c r="A20982" s="202" t="s">
        <v>33215</v>
      </c>
      <c r="B20982" s="203">
        <v>67.98</v>
      </c>
      <c r="D20982" s="53" t="s">
        <v>31243</v>
      </c>
      <c r="E20982" s="55" t="s">
        <v>31242</v>
      </c>
      <c r="F20982" s="53" t="s">
        <v>430</v>
      </c>
    </row>
    <row r="20983" spans="1:6" x14ac:dyDescent="0.2">
      <c r="A20983" s="202" t="s">
        <v>33217</v>
      </c>
      <c r="B20983" s="203">
        <v>62.35</v>
      </c>
      <c r="D20983" s="53" t="s">
        <v>31244</v>
      </c>
      <c r="E20983" s="55" t="s">
        <v>31245</v>
      </c>
      <c r="F20983" s="53" t="s">
        <v>430</v>
      </c>
    </row>
    <row r="20984" spans="1:6" x14ac:dyDescent="0.2">
      <c r="A20984" s="202" t="s">
        <v>33218</v>
      </c>
      <c r="B20984" s="203">
        <v>207.47</v>
      </c>
      <c r="D20984" s="53" t="s">
        <v>31246</v>
      </c>
      <c r="E20984" s="55" t="s">
        <v>31245</v>
      </c>
      <c r="F20984" s="53" t="s">
        <v>430</v>
      </c>
    </row>
    <row r="20985" spans="1:6" x14ac:dyDescent="0.2">
      <c r="A20985" s="202" t="s">
        <v>33220</v>
      </c>
      <c r="B20985" s="203">
        <v>185.95</v>
      </c>
      <c r="D20985" s="53" t="s">
        <v>31247</v>
      </c>
      <c r="E20985" s="55" t="s">
        <v>31248</v>
      </c>
      <c r="F20985" s="53" t="s">
        <v>430</v>
      </c>
    </row>
    <row r="20986" spans="1:6" x14ac:dyDescent="0.2">
      <c r="A20986" s="202" t="s">
        <v>33221</v>
      </c>
      <c r="B20986" s="203">
        <v>253.33</v>
      </c>
      <c r="D20986" s="53" t="s">
        <v>31249</v>
      </c>
      <c r="E20986" s="55" t="s">
        <v>31248</v>
      </c>
      <c r="F20986" s="53" t="s">
        <v>430</v>
      </c>
    </row>
    <row r="20987" spans="1:6" x14ac:dyDescent="0.2">
      <c r="A20987" s="202" t="s">
        <v>33223</v>
      </c>
      <c r="B20987" s="203">
        <v>231.8</v>
      </c>
      <c r="D20987" s="53" t="s">
        <v>31250</v>
      </c>
      <c r="E20987" s="55" t="s">
        <v>31251</v>
      </c>
      <c r="F20987" s="53" t="s">
        <v>430</v>
      </c>
    </row>
    <row r="20988" spans="1:6" x14ac:dyDescent="0.2">
      <c r="A20988" s="202" t="s">
        <v>33224</v>
      </c>
      <c r="B20988" s="203">
        <v>649.17999999999995</v>
      </c>
      <c r="D20988" s="53" t="s">
        <v>31252</v>
      </c>
      <c r="E20988" s="55" t="s">
        <v>31251</v>
      </c>
      <c r="F20988" s="53" t="s">
        <v>430</v>
      </c>
    </row>
    <row r="20989" spans="1:6" x14ac:dyDescent="0.2">
      <c r="A20989" s="202" t="s">
        <v>33226</v>
      </c>
      <c r="B20989" s="203">
        <v>606.12</v>
      </c>
      <c r="D20989" s="53" t="s">
        <v>31253</v>
      </c>
      <c r="E20989" s="55" t="s">
        <v>31254</v>
      </c>
      <c r="F20989" s="53" t="s">
        <v>430</v>
      </c>
    </row>
    <row r="20990" spans="1:6" x14ac:dyDescent="0.2">
      <c r="A20990" s="202" t="s">
        <v>33227</v>
      </c>
      <c r="B20990" s="203">
        <v>1290.94</v>
      </c>
      <c r="D20990" s="53" t="s">
        <v>31255</v>
      </c>
      <c r="E20990" s="55" t="s">
        <v>31254</v>
      </c>
      <c r="F20990" s="53" t="s">
        <v>430</v>
      </c>
    </row>
    <row r="20991" spans="1:6" x14ac:dyDescent="0.2">
      <c r="A20991" s="202" t="s">
        <v>33229</v>
      </c>
      <c r="B20991" s="203">
        <v>1204.83</v>
      </c>
      <c r="D20991" s="53" t="s">
        <v>31256</v>
      </c>
      <c r="E20991" s="55" t="s">
        <v>31257</v>
      </c>
      <c r="F20991" s="53" t="s">
        <v>430</v>
      </c>
    </row>
    <row r="20992" spans="1:6" x14ac:dyDescent="0.2">
      <c r="A20992" s="202" t="s">
        <v>33230</v>
      </c>
      <c r="B20992" s="203">
        <v>253.33</v>
      </c>
      <c r="D20992" s="53" t="s">
        <v>31258</v>
      </c>
      <c r="E20992" s="55" t="s">
        <v>31257</v>
      </c>
      <c r="F20992" s="53" t="s">
        <v>430</v>
      </c>
    </row>
    <row r="20993" spans="1:6" x14ac:dyDescent="0.2">
      <c r="A20993" s="202" t="s">
        <v>33232</v>
      </c>
      <c r="B20993" s="203">
        <v>231.8</v>
      </c>
      <c r="D20993" s="53" t="s">
        <v>31259</v>
      </c>
      <c r="E20993" s="55" t="s">
        <v>31260</v>
      </c>
      <c r="F20993" s="53" t="s">
        <v>1147</v>
      </c>
    </row>
    <row r="20994" spans="1:6" x14ac:dyDescent="0.2">
      <c r="A20994" s="202" t="s">
        <v>33233</v>
      </c>
      <c r="B20994" s="203">
        <v>503.05</v>
      </c>
      <c r="D20994" s="53" t="s">
        <v>31261</v>
      </c>
      <c r="E20994" s="55" t="s">
        <v>31260</v>
      </c>
      <c r="F20994" s="53" t="s">
        <v>1147</v>
      </c>
    </row>
    <row r="20995" spans="1:6" x14ac:dyDescent="0.2">
      <c r="A20995" s="202" t="s">
        <v>33235</v>
      </c>
      <c r="B20995" s="203">
        <v>468.61</v>
      </c>
      <c r="D20995" s="53" t="s">
        <v>31262</v>
      </c>
      <c r="E20995" s="55" t="s">
        <v>31263</v>
      </c>
      <c r="F20995" s="53" t="s">
        <v>1147</v>
      </c>
    </row>
    <row r="20996" spans="1:6" x14ac:dyDescent="0.2">
      <c r="A20996" s="202" t="s">
        <v>33236</v>
      </c>
      <c r="B20996" s="203">
        <v>253.33</v>
      </c>
      <c r="D20996" s="53" t="s">
        <v>31264</v>
      </c>
      <c r="E20996" s="55" t="s">
        <v>31263</v>
      </c>
      <c r="F20996" s="53" t="s">
        <v>1147</v>
      </c>
    </row>
    <row r="20997" spans="1:6" x14ac:dyDescent="0.2">
      <c r="A20997" s="202" t="s">
        <v>33238</v>
      </c>
      <c r="B20997" s="203">
        <v>231.8</v>
      </c>
      <c r="D20997" s="53" t="s">
        <v>31265</v>
      </c>
      <c r="E20997" s="55" t="s">
        <v>31266</v>
      </c>
      <c r="F20997" s="53" t="s">
        <v>430</v>
      </c>
    </row>
    <row r="20998" spans="1:6" x14ac:dyDescent="0.2">
      <c r="A20998" s="202" t="s">
        <v>33239</v>
      </c>
      <c r="B20998" s="203">
        <v>503.05</v>
      </c>
      <c r="D20998" s="53" t="s">
        <v>31267</v>
      </c>
      <c r="E20998" s="55" t="s">
        <v>31266</v>
      </c>
      <c r="F20998" s="53" t="s">
        <v>430</v>
      </c>
    </row>
    <row r="20999" spans="1:6" x14ac:dyDescent="0.2">
      <c r="A20999" s="202" t="s">
        <v>33241</v>
      </c>
      <c r="B20999" s="203">
        <v>468.61</v>
      </c>
      <c r="D20999" s="53" t="s">
        <v>31268</v>
      </c>
      <c r="E20999" s="55" t="s">
        <v>31269</v>
      </c>
      <c r="F20999" s="53" t="s">
        <v>430</v>
      </c>
    </row>
    <row r="21000" spans="1:6" x14ac:dyDescent="0.2">
      <c r="A21000" s="202" t="s">
        <v>33242</v>
      </c>
      <c r="B21000" s="203">
        <v>1115.98</v>
      </c>
      <c r="D21000" s="53" t="s">
        <v>31270</v>
      </c>
      <c r="E21000" s="55" t="s">
        <v>31269</v>
      </c>
      <c r="F21000" s="53" t="s">
        <v>430</v>
      </c>
    </row>
    <row r="21001" spans="1:6" x14ac:dyDescent="0.2">
      <c r="A21001" s="202" t="s">
        <v>33244</v>
      </c>
      <c r="B21001" s="203">
        <v>1051.4000000000001</v>
      </c>
      <c r="D21001" s="53" t="s">
        <v>31271</v>
      </c>
      <c r="E21001" s="55" t="s">
        <v>31272</v>
      </c>
      <c r="F21001" s="53" t="s">
        <v>1147</v>
      </c>
    </row>
    <row r="21002" spans="1:6" x14ac:dyDescent="0.2">
      <c r="A21002" s="202" t="s">
        <v>33245</v>
      </c>
      <c r="B21002" s="203">
        <v>2205.27</v>
      </c>
      <c r="D21002" s="53" t="s">
        <v>31273</v>
      </c>
      <c r="E21002" s="55" t="s">
        <v>31272</v>
      </c>
      <c r="F21002" s="53" t="s">
        <v>1147</v>
      </c>
    </row>
    <row r="21003" spans="1:6" x14ac:dyDescent="0.2">
      <c r="A21003" s="202" t="s">
        <v>33247</v>
      </c>
      <c r="B21003" s="203">
        <v>2119.16</v>
      </c>
      <c r="D21003" s="53" t="s">
        <v>31274</v>
      </c>
      <c r="E21003" s="55" t="s">
        <v>31275</v>
      </c>
      <c r="F21003" s="53" t="s">
        <v>1147</v>
      </c>
    </row>
    <row r="21004" spans="1:6" x14ac:dyDescent="0.2">
      <c r="A21004" s="202" t="s">
        <v>33248</v>
      </c>
      <c r="B21004" s="203">
        <v>2750.67</v>
      </c>
      <c r="D21004" s="53" t="s">
        <v>31276</v>
      </c>
      <c r="E21004" s="55" t="s">
        <v>31275</v>
      </c>
      <c r="F21004" s="53" t="s">
        <v>1147</v>
      </c>
    </row>
    <row r="21005" spans="1:6" x14ac:dyDescent="0.2">
      <c r="A21005" s="202" t="s">
        <v>33250</v>
      </c>
      <c r="B21005" s="203">
        <v>2621.51</v>
      </c>
      <c r="D21005" s="53" t="s">
        <v>31277</v>
      </c>
      <c r="E21005" s="55" t="s">
        <v>31278</v>
      </c>
      <c r="F21005" s="53" t="s">
        <v>1147</v>
      </c>
    </row>
    <row r="21006" spans="1:6" x14ac:dyDescent="0.2">
      <c r="A21006" s="202" t="s">
        <v>33251</v>
      </c>
      <c r="B21006" s="203">
        <v>3146.21</v>
      </c>
      <c r="D21006" s="53" t="s">
        <v>31279</v>
      </c>
      <c r="E21006" s="55" t="s">
        <v>31278</v>
      </c>
      <c r="F21006" s="53" t="s">
        <v>1147</v>
      </c>
    </row>
    <row r="21007" spans="1:6" x14ac:dyDescent="0.2">
      <c r="A21007" s="202" t="s">
        <v>33253</v>
      </c>
      <c r="B21007" s="203">
        <v>2995.52</v>
      </c>
      <c r="D21007" s="53" t="s">
        <v>31280</v>
      </c>
      <c r="E21007" s="55" t="s">
        <v>31281</v>
      </c>
      <c r="F21007" s="53" t="s">
        <v>671</v>
      </c>
    </row>
    <row r="21008" spans="1:6" x14ac:dyDescent="0.2">
      <c r="A21008" s="202" t="s">
        <v>33254</v>
      </c>
      <c r="B21008" s="203">
        <v>4398.72</v>
      </c>
      <c r="D21008" s="53" t="s">
        <v>31282</v>
      </c>
      <c r="E21008" s="55" t="s">
        <v>31281</v>
      </c>
      <c r="F21008" s="53" t="s">
        <v>671</v>
      </c>
    </row>
    <row r="21009" spans="1:6" x14ac:dyDescent="0.2">
      <c r="A21009" s="202" t="s">
        <v>33256</v>
      </c>
      <c r="B21009" s="203">
        <v>4140.3999999999996</v>
      </c>
      <c r="D21009" s="53" t="s">
        <v>31283</v>
      </c>
      <c r="E21009" s="55" t="s">
        <v>31284</v>
      </c>
      <c r="F21009" s="53" t="s">
        <v>430</v>
      </c>
    </row>
    <row r="21010" spans="1:6" x14ac:dyDescent="0.2">
      <c r="A21010" s="202" t="s">
        <v>33257</v>
      </c>
      <c r="B21010" s="203">
        <v>3328.8</v>
      </c>
      <c r="D21010" s="53" t="s">
        <v>31285</v>
      </c>
      <c r="E21010" s="55" t="s">
        <v>31284</v>
      </c>
      <c r="F21010" s="53" t="s">
        <v>430</v>
      </c>
    </row>
    <row r="21011" spans="1:6" x14ac:dyDescent="0.2">
      <c r="A21011" s="202" t="s">
        <v>33259</v>
      </c>
      <c r="B21011" s="203">
        <v>3242.69</v>
      </c>
      <c r="D21011" s="53" t="s">
        <v>31286</v>
      </c>
      <c r="E21011" s="55" t="s">
        <v>31287</v>
      </c>
      <c r="F21011" s="53" t="s">
        <v>430</v>
      </c>
    </row>
    <row r="21012" spans="1:6" x14ac:dyDescent="0.2">
      <c r="A21012" s="202" t="s">
        <v>33260</v>
      </c>
      <c r="B21012" s="203">
        <v>798.96</v>
      </c>
      <c r="D21012" s="53" t="s">
        <v>31288</v>
      </c>
      <c r="E21012" s="55" t="s">
        <v>31287</v>
      </c>
      <c r="F21012" s="53" t="s">
        <v>430</v>
      </c>
    </row>
    <row r="21013" spans="1:6" x14ac:dyDescent="0.2">
      <c r="A21013" s="202" t="s">
        <v>33262</v>
      </c>
      <c r="B21013" s="203">
        <v>755.9</v>
      </c>
      <c r="D21013" s="53" t="s">
        <v>31289</v>
      </c>
      <c r="E21013" s="55" t="s">
        <v>31290</v>
      </c>
      <c r="F21013" s="53" t="s">
        <v>430</v>
      </c>
    </row>
    <row r="21014" spans="1:6" x14ac:dyDescent="0.2">
      <c r="A21014" s="202" t="s">
        <v>33263</v>
      </c>
      <c r="B21014" s="203">
        <v>1149.68</v>
      </c>
      <c r="D21014" s="53" t="s">
        <v>31291</v>
      </c>
      <c r="E21014" s="55" t="s">
        <v>31290</v>
      </c>
      <c r="F21014" s="53" t="s">
        <v>430</v>
      </c>
    </row>
    <row r="21015" spans="1:6" x14ac:dyDescent="0.2">
      <c r="A21015" s="202" t="s">
        <v>33265</v>
      </c>
      <c r="B21015" s="203">
        <v>1085.0999999999999</v>
      </c>
      <c r="D21015" s="53" t="s">
        <v>31292</v>
      </c>
      <c r="E21015" s="55" t="s">
        <v>31293</v>
      </c>
      <c r="F21015" s="53" t="s">
        <v>1172</v>
      </c>
    </row>
    <row r="21016" spans="1:6" x14ac:dyDescent="0.2">
      <c r="A21016" s="202" t="s">
        <v>33266</v>
      </c>
      <c r="B21016" s="203">
        <v>2318.5300000000002</v>
      </c>
      <c r="D21016" s="53" t="s">
        <v>31294</v>
      </c>
      <c r="E21016" s="55" t="s">
        <v>31293</v>
      </c>
      <c r="F21016" s="53" t="s">
        <v>1172</v>
      </c>
    </row>
    <row r="21017" spans="1:6" x14ac:dyDescent="0.2">
      <c r="A21017" s="202" t="s">
        <v>33268</v>
      </c>
      <c r="B21017" s="203">
        <v>2232.42</v>
      </c>
      <c r="D21017" s="53" t="s">
        <v>31295</v>
      </c>
      <c r="E21017" s="55" t="s">
        <v>31296</v>
      </c>
      <c r="F21017" s="53" t="s">
        <v>1147</v>
      </c>
    </row>
    <row r="21018" spans="1:6" x14ac:dyDescent="0.2">
      <c r="A21018" s="202" t="s">
        <v>33269</v>
      </c>
      <c r="B21018" s="203">
        <v>1343.73</v>
      </c>
      <c r="D21018" s="53" t="s">
        <v>31297</v>
      </c>
      <c r="E21018" s="55" t="s">
        <v>31296</v>
      </c>
      <c r="F21018" s="53" t="s">
        <v>1147</v>
      </c>
    </row>
    <row r="21019" spans="1:6" x14ac:dyDescent="0.2">
      <c r="A21019" s="202" t="s">
        <v>33271</v>
      </c>
      <c r="B21019" s="203">
        <v>1253.32</v>
      </c>
      <c r="D21019" s="53" t="s">
        <v>31298</v>
      </c>
      <c r="E21019" s="55" t="s">
        <v>31299</v>
      </c>
      <c r="F21019" s="53" t="s">
        <v>1241</v>
      </c>
    </row>
    <row r="21020" spans="1:6" x14ac:dyDescent="0.2">
      <c r="A21020" s="202" t="s">
        <v>33272</v>
      </c>
      <c r="B21020" s="203">
        <v>2302.36</v>
      </c>
      <c r="D21020" s="53" t="s">
        <v>31300</v>
      </c>
      <c r="E21020" s="55" t="s">
        <v>31299</v>
      </c>
      <c r="F21020" s="53" t="s">
        <v>1241</v>
      </c>
    </row>
    <row r="21021" spans="1:6" x14ac:dyDescent="0.2">
      <c r="A21021" s="202" t="s">
        <v>33274</v>
      </c>
      <c r="B21021" s="203">
        <v>2218.4</v>
      </c>
      <c r="D21021" s="53" t="s">
        <v>31301</v>
      </c>
      <c r="E21021" s="55" t="s">
        <v>31302</v>
      </c>
      <c r="F21021" s="53" t="s">
        <v>1147</v>
      </c>
    </row>
    <row r="21022" spans="1:6" x14ac:dyDescent="0.2">
      <c r="A21022" s="202" t="s">
        <v>33275</v>
      </c>
      <c r="B21022" s="203">
        <v>2318.5300000000002</v>
      </c>
      <c r="D21022" s="53" t="s">
        <v>31303</v>
      </c>
      <c r="E21022" s="55" t="s">
        <v>31302</v>
      </c>
      <c r="F21022" s="53" t="s">
        <v>1147</v>
      </c>
    </row>
    <row r="21023" spans="1:6" x14ac:dyDescent="0.2">
      <c r="A21023" s="202" t="s">
        <v>33277</v>
      </c>
      <c r="B21023" s="203">
        <v>2232.42</v>
      </c>
      <c r="D21023" s="53" t="s">
        <v>31304</v>
      </c>
      <c r="E21023" s="55" t="s">
        <v>31305</v>
      </c>
      <c r="F21023" s="53" t="s">
        <v>1147</v>
      </c>
    </row>
    <row r="21024" spans="1:6" x14ac:dyDescent="0.2">
      <c r="A21024" s="202" t="s">
        <v>33278</v>
      </c>
      <c r="B21024" s="203">
        <v>1289.3599999999999</v>
      </c>
      <c r="D21024" s="53" t="s">
        <v>31306</v>
      </c>
      <c r="E21024" s="55" t="s">
        <v>31305</v>
      </c>
      <c r="F21024" s="53" t="s">
        <v>1147</v>
      </c>
    </row>
    <row r="21025" spans="1:6" x14ac:dyDescent="0.2">
      <c r="A21025" s="202" t="s">
        <v>33280</v>
      </c>
      <c r="B21025" s="203">
        <v>1272.1400000000001</v>
      </c>
      <c r="D21025" s="53" t="s">
        <v>31307</v>
      </c>
      <c r="E21025" s="55" t="s">
        <v>31308</v>
      </c>
      <c r="F21025" s="53" t="s">
        <v>1147</v>
      </c>
    </row>
    <row r="21026" spans="1:6" x14ac:dyDescent="0.2">
      <c r="A21026" s="202" t="s">
        <v>33281</v>
      </c>
      <c r="B21026" s="203">
        <v>16.170000000000002</v>
      </c>
      <c r="D21026" s="53" t="s">
        <v>31309</v>
      </c>
      <c r="E21026" s="55" t="s">
        <v>31308</v>
      </c>
      <c r="F21026" s="53" t="s">
        <v>1147</v>
      </c>
    </row>
    <row r="21027" spans="1:6" x14ac:dyDescent="0.2">
      <c r="A21027" s="202" t="s">
        <v>33283</v>
      </c>
      <c r="B21027" s="203">
        <v>14.01</v>
      </c>
      <c r="D21027" s="53" t="s">
        <v>31310</v>
      </c>
      <c r="E21027" s="55" t="s">
        <v>31311</v>
      </c>
      <c r="F21027" s="53" t="s">
        <v>1147</v>
      </c>
    </row>
    <row r="21028" spans="1:6" x14ac:dyDescent="0.2">
      <c r="A21028" s="202" t="s">
        <v>33284</v>
      </c>
      <c r="B21028" s="203">
        <v>97.94</v>
      </c>
      <c r="D21028" s="53" t="s">
        <v>31312</v>
      </c>
      <c r="E21028" s="55" t="s">
        <v>31311</v>
      </c>
      <c r="F21028" s="53" t="s">
        <v>1147</v>
      </c>
    </row>
    <row r="21029" spans="1:6" x14ac:dyDescent="0.2">
      <c r="A21029" s="202" t="s">
        <v>33286</v>
      </c>
      <c r="B21029" s="203">
        <v>95.78</v>
      </c>
      <c r="D21029" s="53" t="s">
        <v>31313</v>
      </c>
      <c r="E21029" s="55" t="s">
        <v>31314</v>
      </c>
      <c r="F21029" s="53" t="s">
        <v>1147</v>
      </c>
    </row>
    <row r="21030" spans="1:6" x14ac:dyDescent="0.2">
      <c r="A21030" s="202" t="s">
        <v>33287</v>
      </c>
      <c r="B21030" s="203">
        <v>67.28</v>
      </c>
      <c r="D21030" s="53" t="s">
        <v>31315</v>
      </c>
      <c r="E21030" s="55" t="s">
        <v>31314</v>
      </c>
      <c r="F21030" s="53" t="s">
        <v>1147</v>
      </c>
    </row>
    <row r="21031" spans="1:6" x14ac:dyDescent="0.2">
      <c r="A21031" s="202" t="s">
        <v>33289</v>
      </c>
      <c r="B21031" s="203">
        <v>65.12</v>
      </c>
      <c r="D21031" s="53" t="s">
        <v>31316</v>
      </c>
      <c r="E21031" s="55" t="s">
        <v>31317</v>
      </c>
      <c r="F21031" s="53" t="s">
        <v>430</v>
      </c>
    </row>
    <row r="21032" spans="1:6" x14ac:dyDescent="0.2">
      <c r="A21032" s="202" t="s">
        <v>33290</v>
      </c>
      <c r="B21032" s="203">
        <v>129.36000000000001</v>
      </c>
      <c r="D21032" s="53" t="s">
        <v>31318</v>
      </c>
      <c r="E21032" s="55" t="s">
        <v>31317</v>
      </c>
      <c r="F21032" s="53" t="s">
        <v>430</v>
      </c>
    </row>
    <row r="21033" spans="1:6" x14ac:dyDescent="0.2">
      <c r="A21033" s="202" t="s">
        <v>33292</v>
      </c>
      <c r="B21033" s="203">
        <v>112.14</v>
      </c>
      <c r="D21033" s="53" t="s">
        <v>31319</v>
      </c>
      <c r="E21033" s="55" t="s">
        <v>31320</v>
      </c>
      <c r="F21033" s="53" t="s">
        <v>430</v>
      </c>
    </row>
    <row r="21034" spans="1:6" x14ac:dyDescent="0.2">
      <c r="A21034" s="202" t="s">
        <v>33293</v>
      </c>
      <c r="B21034" s="203">
        <v>64.680000000000007</v>
      </c>
      <c r="D21034" s="53" t="s">
        <v>31321</v>
      </c>
      <c r="E21034" s="55" t="s">
        <v>31320</v>
      </c>
      <c r="F21034" s="53" t="s">
        <v>430</v>
      </c>
    </row>
    <row r="21035" spans="1:6" x14ac:dyDescent="0.2">
      <c r="A21035" s="202" t="s">
        <v>33295</v>
      </c>
      <c r="B21035" s="203">
        <v>56.07</v>
      </c>
      <c r="D21035" s="53" t="s">
        <v>31322</v>
      </c>
      <c r="E21035" s="55" t="s">
        <v>31323</v>
      </c>
      <c r="F21035" s="53" t="s">
        <v>430</v>
      </c>
    </row>
    <row r="21036" spans="1:6" x14ac:dyDescent="0.2">
      <c r="A21036" s="202" t="s">
        <v>33296</v>
      </c>
      <c r="B21036" s="203">
        <v>1145.26</v>
      </c>
      <c r="D21036" s="53" t="s">
        <v>31324</v>
      </c>
      <c r="E21036" s="55" t="s">
        <v>31323</v>
      </c>
      <c r="F21036" s="53" t="s">
        <v>430</v>
      </c>
    </row>
    <row r="21037" spans="1:6" x14ac:dyDescent="0.2">
      <c r="A21037" s="202" t="s">
        <v>33298</v>
      </c>
      <c r="B21037" s="203">
        <v>1136.6500000000001</v>
      </c>
      <c r="D21037" s="53" t="s">
        <v>31325</v>
      </c>
      <c r="E21037" s="55" t="s">
        <v>31326</v>
      </c>
      <c r="F21037" s="53" t="s">
        <v>430</v>
      </c>
    </row>
    <row r="21038" spans="1:6" x14ac:dyDescent="0.2">
      <c r="A21038" s="202" t="s">
        <v>33299</v>
      </c>
      <c r="B21038" s="203">
        <v>1500.04</v>
      </c>
      <c r="D21038" s="53" t="s">
        <v>31327</v>
      </c>
      <c r="E21038" s="55" t="s">
        <v>31326</v>
      </c>
      <c r="F21038" s="53" t="s">
        <v>430</v>
      </c>
    </row>
    <row r="21039" spans="1:6" x14ac:dyDescent="0.2">
      <c r="A21039" s="202" t="s">
        <v>33301</v>
      </c>
      <c r="B21039" s="203">
        <v>1491.43</v>
      </c>
      <c r="D21039" s="53" t="s">
        <v>31328</v>
      </c>
      <c r="E21039" s="55" t="s">
        <v>31329</v>
      </c>
      <c r="F21039" s="53" t="s">
        <v>430</v>
      </c>
    </row>
    <row r="21040" spans="1:6" x14ac:dyDescent="0.2">
      <c r="A21040" s="202" t="s">
        <v>33302</v>
      </c>
      <c r="B21040" s="203">
        <v>113.19</v>
      </c>
      <c r="D21040" s="53" t="s">
        <v>31330</v>
      </c>
      <c r="E21040" s="55" t="s">
        <v>31329</v>
      </c>
      <c r="F21040" s="53" t="s">
        <v>430</v>
      </c>
    </row>
    <row r="21041" spans="1:6" x14ac:dyDescent="0.2">
      <c r="A21041" s="202" t="s">
        <v>33304</v>
      </c>
      <c r="B21041" s="203">
        <v>98.12</v>
      </c>
      <c r="D21041" s="53" t="s">
        <v>31331</v>
      </c>
      <c r="E21041" s="55" t="s">
        <v>31332</v>
      </c>
      <c r="F21041" s="53" t="s">
        <v>430</v>
      </c>
    </row>
    <row r="21042" spans="1:6" x14ac:dyDescent="0.2">
      <c r="A21042" s="202" t="s">
        <v>33305</v>
      </c>
      <c r="B21042" s="203">
        <v>129.36000000000001</v>
      </c>
      <c r="D21042" s="53" t="s">
        <v>31333</v>
      </c>
      <c r="E21042" s="55" t="s">
        <v>31332</v>
      </c>
      <c r="F21042" s="53" t="s">
        <v>430</v>
      </c>
    </row>
    <row r="21043" spans="1:6" x14ac:dyDescent="0.2">
      <c r="A21043" s="202" t="s">
        <v>33307</v>
      </c>
      <c r="B21043" s="203">
        <v>112.14</v>
      </c>
      <c r="D21043" s="53" t="s">
        <v>31334</v>
      </c>
      <c r="E21043" s="55" t="s">
        <v>31335</v>
      </c>
      <c r="F21043" s="53" t="s">
        <v>430</v>
      </c>
    </row>
    <row r="21044" spans="1:6" x14ac:dyDescent="0.2">
      <c r="A21044" s="202" t="s">
        <v>33308</v>
      </c>
      <c r="B21044" s="203">
        <v>2954.49</v>
      </c>
      <c r="D21044" s="53" t="s">
        <v>31336</v>
      </c>
      <c r="E21044" s="55" t="s">
        <v>31335</v>
      </c>
      <c r="F21044" s="53" t="s">
        <v>430</v>
      </c>
    </row>
    <row r="21045" spans="1:6" x14ac:dyDescent="0.2">
      <c r="A21045" s="202" t="s">
        <v>33310</v>
      </c>
      <c r="B21045" s="203">
        <v>2937.26</v>
      </c>
      <c r="D21045" s="53" t="s">
        <v>31337</v>
      </c>
      <c r="E21045" s="55" t="s">
        <v>31338</v>
      </c>
      <c r="F21045" s="53" t="s">
        <v>430</v>
      </c>
    </row>
    <row r="21046" spans="1:6" x14ac:dyDescent="0.2">
      <c r="A21046" s="202" t="s">
        <v>33311</v>
      </c>
      <c r="B21046" s="203">
        <v>129.36000000000001</v>
      </c>
      <c r="D21046" s="53" t="s">
        <v>31339</v>
      </c>
      <c r="E21046" s="55" t="s">
        <v>31338</v>
      </c>
      <c r="F21046" s="53" t="s">
        <v>430</v>
      </c>
    </row>
    <row r="21047" spans="1:6" x14ac:dyDescent="0.2">
      <c r="A21047" s="202" t="s">
        <v>33313</v>
      </c>
      <c r="B21047" s="203">
        <v>112.14</v>
      </c>
      <c r="D21047" s="53" t="s">
        <v>31340</v>
      </c>
      <c r="E21047" s="55" t="s">
        <v>31341</v>
      </c>
      <c r="F21047" s="53" t="s">
        <v>430</v>
      </c>
    </row>
    <row r="21048" spans="1:6" x14ac:dyDescent="0.2">
      <c r="A21048" s="202" t="s">
        <v>33314</v>
      </c>
      <c r="B21048" s="203">
        <v>258.73</v>
      </c>
      <c r="D21048" s="53" t="s">
        <v>31342</v>
      </c>
      <c r="E21048" s="55" t="s">
        <v>31341</v>
      </c>
      <c r="F21048" s="53" t="s">
        <v>430</v>
      </c>
    </row>
    <row r="21049" spans="1:6" x14ac:dyDescent="0.2">
      <c r="A21049" s="202" t="s">
        <v>33316</v>
      </c>
      <c r="B21049" s="203">
        <v>224.29</v>
      </c>
      <c r="D21049" s="53" t="s">
        <v>31343</v>
      </c>
      <c r="E21049" s="55" t="s">
        <v>31344</v>
      </c>
      <c r="F21049" s="53" t="s">
        <v>430</v>
      </c>
    </row>
    <row r="21050" spans="1:6" x14ac:dyDescent="0.2">
      <c r="A21050" s="202" t="s">
        <v>33317</v>
      </c>
      <c r="B21050" s="203">
        <v>224.89</v>
      </c>
      <c r="D21050" s="53" t="s">
        <v>31345</v>
      </c>
      <c r="E21050" s="55" t="s">
        <v>31344</v>
      </c>
      <c r="F21050" s="53" t="s">
        <v>430</v>
      </c>
    </row>
    <row r="21051" spans="1:6" x14ac:dyDescent="0.2">
      <c r="A21051" s="202" t="s">
        <v>33319</v>
      </c>
      <c r="B21051" s="203">
        <v>224.89</v>
      </c>
      <c r="D21051" s="53" t="s">
        <v>31346</v>
      </c>
      <c r="E21051" s="55" t="s">
        <v>31347</v>
      </c>
      <c r="F21051" s="53" t="s">
        <v>430</v>
      </c>
    </row>
    <row r="21052" spans="1:6" x14ac:dyDescent="0.2">
      <c r="A21052" s="202" t="s">
        <v>33320</v>
      </c>
      <c r="B21052" s="203">
        <v>46.98</v>
      </c>
      <c r="D21052" s="53" t="s">
        <v>31348</v>
      </c>
      <c r="E21052" s="55" t="s">
        <v>31347</v>
      </c>
      <c r="F21052" s="53" t="s">
        <v>430</v>
      </c>
    </row>
    <row r="21053" spans="1:6" x14ac:dyDescent="0.2">
      <c r="A21053" s="202" t="s">
        <v>33322</v>
      </c>
      <c r="B21053" s="203">
        <v>44.82</v>
      </c>
      <c r="D21053" s="53" t="s">
        <v>31349</v>
      </c>
      <c r="E21053" s="55" t="s">
        <v>31350</v>
      </c>
      <c r="F21053" s="53" t="s">
        <v>430</v>
      </c>
    </row>
    <row r="21054" spans="1:6" x14ac:dyDescent="0.2">
      <c r="A21054" s="202" t="s">
        <v>33323</v>
      </c>
      <c r="B21054" s="203">
        <v>69.2</v>
      </c>
      <c r="D21054" s="53" t="s">
        <v>31351</v>
      </c>
      <c r="E21054" s="55" t="s">
        <v>31350</v>
      </c>
      <c r="F21054" s="53" t="s">
        <v>430</v>
      </c>
    </row>
    <row r="21055" spans="1:6" x14ac:dyDescent="0.2">
      <c r="A21055" s="202" t="s">
        <v>33325</v>
      </c>
      <c r="B21055" s="203">
        <v>68.12</v>
      </c>
      <c r="D21055" s="53" t="s">
        <v>31352</v>
      </c>
      <c r="E21055" s="55" t="s">
        <v>31353</v>
      </c>
      <c r="F21055" s="53" t="s">
        <v>430</v>
      </c>
    </row>
    <row r="21056" spans="1:6" x14ac:dyDescent="0.2">
      <c r="A21056" s="202" t="s">
        <v>33326</v>
      </c>
      <c r="B21056" s="203">
        <v>111.96</v>
      </c>
      <c r="D21056" s="53" t="s">
        <v>31354</v>
      </c>
      <c r="E21056" s="55" t="s">
        <v>31353</v>
      </c>
      <c r="F21056" s="53" t="s">
        <v>430</v>
      </c>
    </row>
    <row r="21057" spans="1:6" x14ac:dyDescent="0.2">
      <c r="A21057" s="202" t="s">
        <v>33328</v>
      </c>
      <c r="B21057" s="203">
        <v>110.88</v>
      </c>
      <c r="D21057" s="53" t="s">
        <v>31355</v>
      </c>
      <c r="E21057" s="55" t="s">
        <v>31356</v>
      </c>
      <c r="F21057" s="53" t="s">
        <v>430</v>
      </c>
    </row>
    <row r="21058" spans="1:6" x14ac:dyDescent="0.2">
      <c r="A21058" s="202" t="s">
        <v>33329</v>
      </c>
      <c r="B21058" s="203">
        <v>772.07</v>
      </c>
      <c r="D21058" s="53" t="s">
        <v>31357</v>
      </c>
      <c r="E21058" s="55" t="s">
        <v>31356</v>
      </c>
      <c r="F21058" s="53" t="s">
        <v>430</v>
      </c>
    </row>
    <row r="21059" spans="1:6" x14ac:dyDescent="0.2">
      <c r="A21059" s="202" t="s">
        <v>33331</v>
      </c>
      <c r="B21059" s="203">
        <v>752.69</v>
      </c>
      <c r="D21059" s="53" t="s">
        <v>31358</v>
      </c>
      <c r="E21059" s="55" t="s">
        <v>31359</v>
      </c>
      <c r="F21059" s="53" t="s">
        <v>430</v>
      </c>
    </row>
    <row r="21060" spans="1:6" x14ac:dyDescent="0.2">
      <c r="A21060" s="202" t="s">
        <v>33332</v>
      </c>
      <c r="B21060" s="203">
        <v>538.88</v>
      </c>
      <c r="D21060" s="53" t="s">
        <v>31360</v>
      </c>
      <c r="E21060" s="55" t="s">
        <v>31359</v>
      </c>
      <c r="F21060" s="53" t="s">
        <v>430</v>
      </c>
    </row>
    <row r="21061" spans="1:6" x14ac:dyDescent="0.2">
      <c r="A21061" s="202" t="s">
        <v>33334</v>
      </c>
      <c r="B21061" s="203">
        <v>525.97</v>
      </c>
      <c r="D21061" s="53" t="s">
        <v>31361</v>
      </c>
      <c r="E21061" s="55" t="s">
        <v>31362</v>
      </c>
      <c r="F21061" s="53" t="s">
        <v>430</v>
      </c>
    </row>
    <row r="21062" spans="1:6" x14ac:dyDescent="0.2">
      <c r="A21062" s="202" t="s">
        <v>33335</v>
      </c>
      <c r="B21062" s="203">
        <v>47.37</v>
      </c>
      <c r="D21062" s="53" t="s">
        <v>31363</v>
      </c>
      <c r="E21062" s="55" t="s">
        <v>31362</v>
      </c>
      <c r="F21062" s="53" t="s">
        <v>430</v>
      </c>
    </row>
    <row r="21063" spans="1:6" x14ac:dyDescent="0.2">
      <c r="A21063" s="202" t="s">
        <v>33337</v>
      </c>
      <c r="B21063" s="203">
        <v>47.37</v>
      </c>
      <c r="D21063" s="53" t="s">
        <v>31364</v>
      </c>
      <c r="E21063" s="55" t="s">
        <v>31365</v>
      </c>
      <c r="F21063" s="53" t="s">
        <v>430</v>
      </c>
    </row>
    <row r="21064" spans="1:6" x14ac:dyDescent="0.2">
      <c r="A21064" s="202" t="s">
        <v>33338</v>
      </c>
      <c r="B21064" s="203">
        <v>64.989999999999995</v>
      </c>
      <c r="D21064" s="53" t="s">
        <v>31366</v>
      </c>
      <c r="E21064" s="55" t="s">
        <v>31365</v>
      </c>
      <c r="F21064" s="53" t="s">
        <v>430</v>
      </c>
    </row>
    <row r="21065" spans="1:6" x14ac:dyDescent="0.2">
      <c r="A21065" s="202" t="s">
        <v>33340</v>
      </c>
      <c r="B21065" s="203">
        <v>64.989999999999995</v>
      </c>
      <c r="D21065" s="53" t="s">
        <v>31367</v>
      </c>
      <c r="E21065" s="55" t="s">
        <v>31368</v>
      </c>
      <c r="F21065" s="53" t="s">
        <v>430</v>
      </c>
    </row>
    <row r="21066" spans="1:6" x14ac:dyDescent="0.2">
      <c r="A21066" s="202" t="s">
        <v>33341</v>
      </c>
      <c r="B21066" s="203">
        <v>86.91</v>
      </c>
      <c r="D21066" s="53" t="s">
        <v>31369</v>
      </c>
      <c r="E21066" s="55" t="s">
        <v>31368</v>
      </c>
      <c r="F21066" s="53" t="s">
        <v>430</v>
      </c>
    </row>
    <row r="21067" spans="1:6" x14ac:dyDescent="0.2">
      <c r="A21067" s="202" t="s">
        <v>33343</v>
      </c>
      <c r="B21067" s="203">
        <v>86.91</v>
      </c>
      <c r="D21067" s="53" t="s">
        <v>31370</v>
      </c>
      <c r="E21067" s="55" t="s">
        <v>31371</v>
      </c>
      <c r="F21067" s="53" t="s">
        <v>430</v>
      </c>
    </row>
    <row r="21068" spans="1:6" x14ac:dyDescent="0.2">
      <c r="A21068" s="202" t="s">
        <v>33344</v>
      </c>
      <c r="B21068" s="203">
        <v>109.59</v>
      </c>
      <c r="D21068" s="53" t="s">
        <v>31372</v>
      </c>
      <c r="E21068" s="55" t="s">
        <v>31371</v>
      </c>
      <c r="F21068" s="53" t="s">
        <v>430</v>
      </c>
    </row>
    <row r="21069" spans="1:6" x14ac:dyDescent="0.2">
      <c r="A21069" s="202" t="s">
        <v>33346</v>
      </c>
      <c r="B21069" s="203">
        <v>109.59</v>
      </c>
      <c r="D21069" s="53" t="s">
        <v>31373</v>
      </c>
      <c r="E21069" s="55" t="s">
        <v>31374</v>
      </c>
      <c r="F21069" s="53" t="s">
        <v>430</v>
      </c>
    </row>
    <row r="21070" spans="1:6" x14ac:dyDescent="0.2">
      <c r="A21070" s="202" t="s">
        <v>33347</v>
      </c>
      <c r="B21070" s="203">
        <v>4.5199999999999996</v>
      </c>
      <c r="D21070" s="53" t="s">
        <v>31375</v>
      </c>
      <c r="E21070" s="55" t="s">
        <v>31374</v>
      </c>
      <c r="F21070" s="53" t="s">
        <v>430</v>
      </c>
    </row>
    <row r="21071" spans="1:6" x14ac:dyDescent="0.2">
      <c r="A21071" s="202" t="s">
        <v>33349</v>
      </c>
      <c r="B21071" s="203">
        <v>3.92</v>
      </c>
      <c r="D21071" s="53" t="s">
        <v>31376</v>
      </c>
      <c r="E21071" s="55" t="s">
        <v>31377</v>
      </c>
      <c r="F21071" s="53" t="s">
        <v>430</v>
      </c>
    </row>
    <row r="21072" spans="1:6" x14ac:dyDescent="0.2">
      <c r="A21072" s="202" t="s">
        <v>33350</v>
      </c>
      <c r="B21072" s="203">
        <v>113.19</v>
      </c>
      <c r="D21072" s="53" t="s">
        <v>31378</v>
      </c>
      <c r="E21072" s="55" t="s">
        <v>31377</v>
      </c>
      <c r="F21072" s="53" t="s">
        <v>430</v>
      </c>
    </row>
    <row r="21073" spans="1:6" x14ac:dyDescent="0.2">
      <c r="A21073" s="202" t="s">
        <v>33352</v>
      </c>
      <c r="B21073" s="203">
        <v>98.12</v>
      </c>
      <c r="D21073" s="53" t="s">
        <v>31379</v>
      </c>
      <c r="E21073" s="55" t="s">
        <v>31380</v>
      </c>
      <c r="F21073" s="53" t="s">
        <v>430</v>
      </c>
    </row>
    <row r="21074" spans="1:6" x14ac:dyDescent="0.2">
      <c r="A21074" s="202" t="s">
        <v>33353</v>
      </c>
      <c r="B21074" s="203">
        <v>161.71</v>
      </c>
      <c r="D21074" s="53" t="s">
        <v>31381</v>
      </c>
      <c r="E21074" s="55" t="s">
        <v>31380</v>
      </c>
      <c r="F21074" s="53" t="s">
        <v>430</v>
      </c>
    </row>
    <row r="21075" spans="1:6" x14ac:dyDescent="0.2">
      <c r="A21075" s="202" t="s">
        <v>33355</v>
      </c>
      <c r="B21075" s="203">
        <v>140.18</v>
      </c>
      <c r="D21075" s="53" t="s">
        <v>31382</v>
      </c>
      <c r="E21075" s="55" t="s">
        <v>31383</v>
      </c>
      <c r="F21075" s="53" t="s">
        <v>1147</v>
      </c>
    </row>
    <row r="21076" spans="1:6" x14ac:dyDescent="0.2">
      <c r="A21076" s="202" t="s">
        <v>33356</v>
      </c>
      <c r="B21076" s="203">
        <v>129.36000000000001</v>
      </c>
      <c r="D21076" s="53" t="s">
        <v>31384</v>
      </c>
      <c r="E21076" s="55" t="s">
        <v>31383</v>
      </c>
      <c r="F21076" s="53" t="s">
        <v>1147</v>
      </c>
    </row>
    <row r="21077" spans="1:6" x14ac:dyDescent="0.2">
      <c r="A21077" s="202" t="s">
        <v>33358</v>
      </c>
      <c r="B21077" s="203">
        <v>112.14</v>
      </c>
      <c r="D21077" s="53" t="s">
        <v>31385</v>
      </c>
      <c r="E21077" s="55" t="s">
        <v>31386</v>
      </c>
      <c r="F21077" s="53" t="s">
        <v>1147</v>
      </c>
    </row>
    <row r="21078" spans="1:6" x14ac:dyDescent="0.2">
      <c r="A21078" s="202" t="s">
        <v>33359</v>
      </c>
      <c r="B21078" s="203">
        <v>194.05</v>
      </c>
      <c r="D21078" s="53" t="s">
        <v>31387</v>
      </c>
      <c r="E21078" s="55" t="s">
        <v>31386</v>
      </c>
      <c r="F21078" s="53" t="s">
        <v>1147</v>
      </c>
    </row>
    <row r="21079" spans="1:6" x14ac:dyDescent="0.2">
      <c r="A21079" s="202" t="s">
        <v>33361</v>
      </c>
      <c r="B21079" s="203">
        <v>168.21</v>
      </c>
      <c r="D21079" s="53" t="s">
        <v>31388</v>
      </c>
      <c r="E21079" s="55" t="s">
        <v>31389</v>
      </c>
      <c r="F21079" s="53" t="s">
        <v>430</v>
      </c>
    </row>
    <row r="21080" spans="1:6" x14ac:dyDescent="0.2">
      <c r="A21080" s="202" t="s">
        <v>33362</v>
      </c>
      <c r="B21080" s="203">
        <v>32.340000000000003</v>
      </c>
      <c r="D21080" s="53" t="s">
        <v>31390</v>
      </c>
      <c r="E21080" s="55" t="s">
        <v>31389</v>
      </c>
      <c r="F21080" s="53" t="s">
        <v>430</v>
      </c>
    </row>
    <row r="21081" spans="1:6" x14ac:dyDescent="0.2">
      <c r="A21081" s="202" t="s">
        <v>33364</v>
      </c>
      <c r="B21081" s="203">
        <v>28.03</v>
      </c>
      <c r="D21081" s="53" t="s">
        <v>31391</v>
      </c>
      <c r="E21081" s="55" t="s">
        <v>31392</v>
      </c>
      <c r="F21081" s="53" t="s">
        <v>430</v>
      </c>
    </row>
    <row r="21082" spans="1:6" x14ac:dyDescent="0.2">
      <c r="A21082" s="202" t="s">
        <v>33365</v>
      </c>
      <c r="B21082" s="203">
        <v>64.680000000000007</v>
      </c>
      <c r="D21082" s="53" t="s">
        <v>31393</v>
      </c>
      <c r="E21082" s="55" t="s">
        <v>31392</v>
      </c>
      <c r="F21082" s="53" t="s">
        <v>430</v>
      </c>
    </row>
    <row r="21083" spans="1:6" x14ac:dyDescent="0.2">
      <c r="A21083" s="202" t="s">
        <v>33367</v>
      </c>
      <c r="B21083" s="203">
        <v>56.07</v>
      </c>
      <c r="D21083" s="53" t="s">
        <v>31394</v>
      </c>
      <c r="E21083" s="55" t="s">
        <v>31395</v>
      </c>
      <c r="F21083" s="53" t="s">
        <v>430</v>
      </c>
    </row>
    <row r="21084" spans="1:6" x14ac:dyDescent="0.2">
      <c r="A21084" s="202" t="s">
        <v>33368</v>
      </c>
      <c r="B21084" s="203">
        <v>97.02</v>
      </c>
      <c r="D21084" s="53" t="s">
        <v>31396</v>
      </c>
      <c r="E21084" s="55" t="s">
        <v>31395</v>
      </c>
      <c r="F21084" s="53" t="s">
        <v>430</v>
      </c>
    </row>
    <row r="21085" spans="1:6" x14ac:dyDescent="0.2">
      <c r="A21085" s="202" t="s">
        <v>33370</v>
      </c>
      <c r="B21085" s="203">
        <v>84.1</v>
      </c>
      <c r="D21085" s="53" t="s">
        <v>31397</v>
      </c>
      <c r="E21085" s="55" t="s">
        <v>31398</v>
      </c>
      <c r="F21085" s="53" t="s">
        <v>430</v>
      </c>
    </row>
    <row r="21086" spans="1:6" x14ac:dyDescent="0.2">
      <c r="A21086" s="202" t="s">
        <v>33371</v>
      </c>
      <c r="B21086" s="203">
        <v>129.36000000000001</v>
      </c>
      <c r="D21086" s="53" t="s">
        <v>31399</v>
      </c>
      <c r="E21086" s="55" t="s">
        <v>31398</v>
      </c>
      <c r="F21086" s="53" t="s">
        <v>430</v>
      </c>
    </row>
    <row r="21087" spans="1:6" x14ac:dyDescent="0.2">
      <c r="A21087" s="202" t="s">
        <v>33373</v>
      </c>
      <c r="B21087" s="203">
        <v>112.14</v>
      </c>
      <c r="D21087" s="53" t="s">
        <v>31400</v>
      </c>
      <c r="E21087" s="55" t="s">
        <v>31401</v>
      </c>
      <c r="F21087" s="53" t="s">
        <v>430</v>
      </c>
    </row>
    <row r="21088" spans="1:6" x14ac:dyDescent="0.2">
      <c r="A21088" s="202" t="s">
        <v>33374</v>
      </c>
      <c r="B21088" s="203">
        <v>105.11</v>
      </c>
      <c r="D21088" s="53" t="s">
        <v>31402</v>
      </c>
      <c r="E21088" s="55" t="s">
        <v>31401</v>
      </c>
      <c r="F21088" s="53" t="s">
        <v>430</v>
      </c>
    </row>
    <row r="21089" spans="1:6" x14ac:dyDescent="0.2">
      <c r="A21089" s="202" t="s">
        <v>33376</v>
      </c>
      <c r="B21089" s="203">
        <v>91.11</v>
      </c>
      <c r="D21089" s="53" t="s">
        <v>31403</v>
      </c>
      <c r="E21089" s="55" t="s">
        <v>31404</v>
      </c>
      <c r="F21089" s="53" t="s">
        <v>430</v>
      </c>
    </row>
    <row r="21090" spans="1:6" x14ac:dyDescent="0.2">
      <c r="A21090" s="202" t="s">
        <v>33377</v>
      </c>
      <c r="B21090" s="203">
        <v>161.71</v>
      </c>
      <c r="D21090" s="53" t="s">
        <v>31405</v>
      </c>
      <c r="E21090" s="55" t="s">
        <v>31404</v>
      </c>
      <c r="F21090" s="53" t="s">
        <v>430</v>
      </c>
    </row>
    <row r="21091" spans="1:6" x14ac:dyDescent="0.2">
      <c r="A21091" s="202" t="s">
        <v>33379</v>
      </c>
      <c r="B21091" s="203">
        <v>140.18</v>
      </c>
      <c r="D21091" s="53" t="s">
        <v>31406</v>
      </c>
      <c r="E21091" s="55" t="s">
        <v>31407</v>
      </c>
      <c r="F21091" s="53" t="s">
        <v>430</v>
      </c>
    </row>
    <row r="21092" spans="1:6" x14ac:dyDescent="0.2">
      <c r="A21092" s="202" t="s">
        <v>33380</v>
      </c>
      <c r="B21092" s="203">
        <v>48.51</v>
      </c>
      <c r="D21092" s="53" t="s">
        <v>31408</v>
      </c>
      <c r="E21092" s="55" t="s">
        <v>31407</v>
      </c>
      <c r="F21092" s="53" t="s">
        <v>430</v>
      </c>
    </row>
    <row r="21093" spans="1:6" x14ac:dyDescent="0.2">
      <c r="A21093" s="202" t="s">
        <v>33382</v>
      </c>
      <c r="B21093" s="203">
        <v>42.05</v>
      </c>
      <c r="D21093" s="53" t="s">
        <v>31409</v>
      </c>
      <c r="E21093" s="55" t="s">
        <v>31410</v>
      </c>
      <c r="F21093" s="53" t="s">
        <v>1147</v>
      </c>
    </row>
    <row r="21094" spans="1:6" x14ac:dyDescent="0.2">
      <c r="A21094" s="202" t="s">
        <v>33383</v>
      </c>
      <c r="B21094" s="203">
        <v>80.849999999999994</v>
      </c>
      <c r="D21094" s="53" t="s">
        <v>31411</v>
      </c>
      <c r="E21094" s="55" t="s">
        <v>31410</v>
      </c>
      <c r="F21094" s="53" t="s">
        <v>1147</v>
      </c>
    </row>
    <row r="21095" spans="1:6" x14ac:dyDescent="0.2">
      <c r="A21095" s="202" t="s">
        <v>33385</v>
      </c>
      <c r="B21095" s="203">
        <v>70.09</v>
      </c>
      <c r="D21095" s="53" t="s">
        <v>31412</v>
      </c>
      <c r="E21095" s="55" t="s">
        <v>31413</v>
      </c>
      <c r="F21095" s="53" t="s">
        <v>1147</v>
      </c>
    </row>
    <row r="21096" spans="1:6" x14ac:dyDescent="0.2">
      <c r="A21096" s="202" t="s">
        <v>33386</v>
      </c>
      <c r="B21096" s="203">
        <v>9.3699999999999992</v>
      </c>
      <c r="D21096" s="53" t="s">
        <v>31414</v>
      </c>
      <c r="E21096" s="55" t="s">
        <v>31413</v>
      </c>
      <c r="F21096" s="53" t="s">
        <v>1147</v>
      </c>
    </row>
    <row r="21097" spans="1:6" x14ac:dyDescent="0.2">
      <c r="A21097" s="202" t="s">
        <v>33388</v>
      </c>
      <c r="B21097" s="203">
        <v>8.1300000000000008</v>
      </c>
      <c r="D21097" s="53" t="s">
        <v>31415</v>
      </c>
      <c r="E21097" s="55" t="s">
        <v>31416</v>
      </c>
      <c r="F21097" s="53" t="s">
        <v>1147</v>
      </c>
    </row>
    <row r="21098" spans="1:6" x14ac:dyDescent="0.2">
      <c r="A21098" s="202" t="s">
        <v>33389</v>
      </c>
      <c r="B21098" s="203">
        <v>6.23</v>
      </c>
      <c r="D21098" s="53" t="s">
        <v>31417</v>
      </c>
      <c r="E21098" s="55" t="s">
        <v>31416</v>
      </c>
      <c r="F21098" s="53" t="s">
        <v>1147</v>
      </c>
    </row>
    <row r="21099" spans="1:6" x14ac:dyDescent="0.2">
      <c r="A21099" s="202" t="s">
        <v>33391</v>
      </c>
      <c r="B21099" s="203">
        <v>6.23</v>
      </c>
      <c r="D21099" s="53" t="s">
        <v>31418</v>
      </c>
      <c r="E21099" s="55" t="s">
        <v>31419</v>
      </c>
      <c r="F21099" s="53" t="s">
        <v>430</v>
      </c>
    </row>
    <row r="21100" spans="1:6" x14ac:dyDescent="0.2">
      <c r="A21100" s="202" t="s">
        <v>33392</v>
      </c>
      <c r="B21100" s="203">
        <v>28.22</v>
      </c>
      <c r="D21100" s="53" t="s">
        <v>31420</v>
      </c>
      <c r="E21100" s="55" t="s">
        <v>31419</v>
      </c>
      <c r="F21100" s="53" t="s">
        <v>430</v>
      </c>
    </row>
    <row r="21101" spans="1:6" x14ac:dyDescent="0.2">
      <c r="A21101" s="202" t="s">
        <v>33394</v>
      </c>
      <c r="B21101" s="203">
        <v>28.22</v>
      </c>
      <c r="D21101" s="53" t="s">
        <v>31421</v>
      </c>
      <c r="E21101" s="55" t="s">
        <v>31422</v>
      </c>
      <c r="F21101" s="53" t="s">
        <v>430</v>
      </c>
    </row>
    <row r="21102" spans="1:6" x14ac:dyDescent="0.2">
      <c r="A21102" s="202" t="s">
        <v>33395</v>
      </c>
      <c r="B21102" s="203">
        <v>217.23</v>
      </c>
      <c r="D21102" s="53" t="s">
        <v>31423</v>
      </c>
      <c r="E21102" s="55" t="s">
        <v>31422</v>
      </c>
      <c r="F21102" s="53" t="s">
        <v>430</v>
      </c>
    </row>
    <row r="21103" spans="1:6" x14ac:dyDescent="0.2">
      <c r="A21103" s="202" t="s">
        <v>33397</v>
      </c>
      <c r="B21103" s="203">
        <v>217.23</v>
      </c>
      <c r="D21103" s="53" t="s">
        <v>31424</v>
      </c>
      <c r="E21103" s="55" t="s">
        <v>31425</v>
      </c>
      <c r="F21103" s="53" t="s">
        <v>430</v>
      </c>
    </row>
    <row r="21104" spans="1:6" x14ac:dyDescent="0.2">
      <c r="A21104" s="202" t="s">
        <v>33398</v>
      </c>
      <c r="B21104" s="203">
        <v>420.64</v>
      </c>
      <c r="D21104" s="53" t="s">
        <v>31426</v>
      </c>
      <c r="E21104" s="55" t="s">
        <v>31425</v>
      </c>
      <c r="F21104" s="53" t="s">
        <v>430</v>
      </c>
    </row>
    <row r="21105" spans="1:6" x14ac:dyDescent="0.2">
      <c r="A21105" s="202" t="s">
        <v>33400</v>
      </c>
      <c r="B21105" s="203">
        <v>420.64</v>
      </c>
      <c r="D21105" s="53" t="s">
        <v>31427</v>
      </c>
      <c r="E21105" s="55" t="s">
        <v>31428</v>
      </c>
      <c r="F21105" s="53" t="s">
        <v>430</v>
      </c>
    </row>
    <row r="21106" spans="1:6" x14ac:dyDescent="0.2">
      <c r="A21106" s="202" t="s">
        <v>33401</v>
      </c>
      <c r="B21106" s="203">
        <v>241.88</v>
      </c>
      <c r="D21106" s="53" t="s">
        <v>31429</v>
      </c>
      <c r="E21106" s="55" t="s">
        <v>31428</v>
      </c>
      <c r="F21106" s="53" t="s">
        <v>430</v>
      </c>
    </row>
    <row r="21107" spans="1:6" x14ac:dyDescent="0.2">
      <c r="A21107" s="202" t="s">
        <v>33403</v>
      </c>
      <c r="B21107" s="203">
        <v>241.88</v>
      </c>
      <c r="D21107" s="53" t="s">
        <v>31430</v>
      </c>
      <c r="E21107" s="55" t="s">
        <v>31431</v>
      </c>
      <c r="F21107" s="53" t="s">
        <v>430</v>
      </c>
    </row>
    <row r="21108" spans="1:6" x14ac:dyDescent="0.2">
      <c r="A21108" s="202" t="s">
        <v>33404</v>
      </c>
      <c r="B21108" s="203">
        <v>695.56</v>
      </c>
      <c r="D21108" s="53" t="s">
        <v>31432</v>
      </c>
      <c r="E21108" s="55" t="s">
        <v>31431</v>
      </c>
      <c r="F21108" s="53" t="s">
        <v>430</v>
      </c>
    </row>
    <row r="21109" spans="1:6" x14ac:dyDescent="0.2">
      <c r="A21109" s="202" t="s">
        <v>33406</v>
      </c>
      <c r="B21109" s="203">
        <v>695.56</v>
      </c>
      <c r="D21109" s="53" t="s">
        <v>31433</v>
      </c>
      <c r="E21109" s="55" t="s">
        <v>31434</v>
      </c>
      <c r="F21109" s="53" t="s">
        <v>430</v>
      </c>
    </row>
    <row r="21110" spans="1:6" x14ac:dyDescent="0.2">
      <c r="A21110" s="202" t="s">
        <v>33407</v>
      </c>
      <c r="B21110" s="203">
        <v>1008</v>
      </c>
      <c r="D21110" s="53" t="s">
        <v>31435</v>
      </c>
      <c r="E21110" s="55" t="s">
        <v>31434</v>
      </c>
      <c r="F21110" s="53" t="s">
        <v>430</v>
      </c>
    </row>
    <row r="21111" spans="1:6" x14ac:dyDescent="0.2">
      <c r="A21111" s="202" t="s">
        <v>33409</v>
      </c>
      <c r="B21111" s="203">
        <v>1008</v>
      </c>
      <c r="D21111" s="53" t="s">
        <v>31436</v>
      </c>
      <c r="E21111" s="55" t="s">
        <v>31437</v>
      </c>
      <c r="F21111" s="53" t="s">
        <v>430</v>
      </c>
    </row>
    <row r="21112" spans="1:6" x14ac:dyDescent="0.2">
      <c r="A21112" s="202" t="s">
        <v>33410</v>
      </c>
      <c r="B21112" s="203">
        <v>860</v>
      </c>
      <c r="D21112" s="53" t="s">
        <v>31438</v>
      </c>
      <c r="E21112" s="55" t="s">
        <v>31437</v>
      </c>
      <c r="F21112" s="53" t="s">
        <v>430</v>
      </c>
    </row>
    <row r="21113" spans="1:6" x14ac:dyDescent="0.2">
      <c r="A21113" s="202" t="s">
        <v>33412</v>
      </c>
      <c r="B21113" s="203">
        <v>860</v>
      </c>
      <c r="D21113" s="53" t="s">
        <v>31439</v>
      </c>
      <c r="E21113" s="55" t="s">
        <v>31440</v>
      </c>
      <c r="F21113" s="53" t="s">
        <v>430</v>
      </c>
    </row>
    <row r="21114" spans="1:6" x14ac:dyDescent="0.2">
      <c r="A21114" s="202" t="s">
        <v>33413</v>
      </c>
      <c r="B21114" s="203">
        <v>155.59</v>
      </c>
      <c r="D21114" s="53" t="s">
        <v>31441</v>
      </c>
      <c r="E21114" s="55" t="s">
        <v>31440</v>
      </c>
      <c r="F21114" s="53" t="s">
        <v>430</v>
      </c>
    </row>
    <row r="21115" spans="1:6" x14ac:dyDescent="0.2">
      <c r="A21115" s="202" t="s">
        <v>33415</v>
      </c>
      <c r="B21115" s="203">
        <v>153.43</v>
      </c>
      <c r="D21115" s="53" t="s">
        <v>31442</v>
      </c>
      <c r="E21115" s="55" t="s">
        <v>31443</v>
      </c>
      <c r="F21115" s="53" t="s">
        <v>430</v>
      </c>
    </row>
    <row r="21116" spans="1:6" x14ac:dyDescent="0.2">
      <c r="A21116" s="202" t="s">
        <v>33416</v>
      </c>
      <c r="B21116" s="203">
        <v>317.83999999999997</v>
      </c>
      <c r="D21116" s="53" t="s">
        <v>31444</v>
      </c>
      <c r="E21116" s="55" t="s">
        <v>31443</v>
      </c>
      <c r="F21116" s="53" t="s">
        <v>430</v>
      </c>
    </row>
    <row r="21117" spans="1:6" x14ac:dyDescent="0.2">
      <c r="A21117" s="202" t="s">
        <v>33418</v>
      </c>
      <c r="B21117" s="203">
        <v>313.52999999999997</v>
      </c>
      <c r="D21117" s="53" t="s">
        <v>31445</v>
      </c>
      <c r="E21117" s="55" t="s">
        <v>31446</v>
      </c>
      <c r="F21117" s="53" t="s">
        <v>430</v>
      </c>
    </row>
    <row r="21118" spans="1:6" x14ac:dyDescent="0.2">
      <c r="A21118" s="202" t="s">
        <v>33419</v>
      </c>
      <c r="B21118" s="203">
        <v>350.18</v>
      </c>
      <c r="D21118" s="53" t="s">
        <v>31447</v>
      </c>
      <c r="E21118" s="55" t="s">
        <v>31446</v>
      </c>
      <c r="F21118" s="53" t="s">
        <v>430</v>
      </c>
    </row>
    <row r="21119" spans="1:6" x14ac:dyDescent="0.2">
      <c r="A21119" s="202" t="s">
        <v>33421</v>
      </c>
      <c r="B21119" s="203">
        <v>341.57</v>
      </c>
      <c r="D21119" s="53" t="s">
        <v>31448</v>
      </c>
      <c r="E21119" s="55" t="s">
        <v>31449</v>
      </c>
      <c r="F21119" s="53" t="s">
        <v>430</v>
      </c>
    </row>
    <row r="21120" spans="1:6" x14ac:dyDescent="0.2">
      <c r="A21120" s="202" t="s">
        <v>33422</v>
      </c>
      <c r="B21120" s="203">
        <v>16.170000000000002</v>
      </c>
      <c r="D21120" s="53" t="s">
        <v>31450</v>
      </c>
      <c r="E21120" s="55" t="s">
        <v>31449</v>
      </c>
      <c r="F21120" s="53" t="s">
        <v>430</v>
      </c>
    </row>
    <row r="21121" spans="1:6" x14ac:dyDescent="0.2">
      <c r="A21121" s="202" t="s">
        <v>33424</v>
      </c>
      <c r="B21121" s="203">
        <v>14.01</v>
      </c>
      <c r="D21121" s="53" t="s">
        <v>31451</v>
      </c>
      <c r="E21121" s="55" t="s">
        <v>31452</v>
      </c>
      <c r="F21121" s="53" t="s">
        <v>430</v>
      </c>
    </row>
    <row r="21122" spans="1:6" x14ac:dyDescent="0.2">
      <c r="A21122" s="202" t="s">
        <v>33425</v>
      </c>
      <c r="B21122" s="203">
        <v>16.170000000000002</v>
      </c>
      <c r="D21122" s="53" t="s">
        <v>31453</v>
      </c>
      <c r="E21122" s="55" t="s">
        <v>31452</v>
      </c>
      <c r="F21122" s="53" t="s">
        <v>430</v>
      </c>
    </row>
    <row r="21123" spans="1:6" x14ac:dyDescent="0.2">
      <c r="A21123" s="202" t="s">
        <v>33427</v>
      </c>
      <c r="B21123" s="203">
        <v>14.01</v>
      </c>
      <c r="D21123" s="53" t="s">
        <v>31454</v>
      </c>
      <c r="E21123" s="55" t="s">
        <v>31455</v>
      </c>
      <c r="F21123" s="53" t="s">
        <v>430</v>
      </c>
    </row>
    <row r="21124" spans="1:6" x14ac:dyDescent="0.2">
      <c r="A21124" s="202" t="s">
        <v>33428</v>
      </c>
      <c r="B21124" s="203">
        <v>32.340000000000003</v>
      </c>
      <c r="D21124" s="53" t="s">
        <v>31456</v>
      </c>
      <c r="E21124" s="55" t="s">
        <v>31455</v>
      </c>
      <c r="F21124" s="53" t="s">
        <v>430</v>
      </c>
    </row>
    <row r="21125" spans="1:6" x14ac:dyDescent="0.2">
      <c r="A21125" s="202" t="s">
        <v>33430</v>
      </c>
      <c r="B21125" s="203">
        <v>28.03</v>
      </c>
      <c r="D21125" s="53" t="s">
        <v>31457</v>
      </c>
      <c r="E21125" s="55" t="s">
        <v>31458</v>
      </c>
      <c r="F21125" s="53" t="s">
        <v>430</v>
      </c>
    </row>
    <row r="21126" spans="1:6" x14ac:dyDescent="0.2">
      <c r="A21126" s="202" t="s">
        <v>33431</v>
      </c>
      <c r="B21126" s="203">
        <v>24.25</v>
      </c>
      <c r="D21126" s="53" t="s">
        <v>31459</v>
      </c>
      <c r="E21126" s="55" t="s">
        <v>31458</v>
      </c>
      <c r="F21126" s="53" t="s">
        <v>430</v>
      </c>
    </row>
    <row r="21127" spans="1:6" x14ac:dyDescent="0.2">
      <c r="A21127" s="202" t="s">
        <v>33433</v>
      </c>
      <c r="B21127" s="203">
        <v>21.02</v>
      </c>
      <c r="D21127" s="53" t="s">
        <v>31460</v>
      </c>
      <c r="E21127" s="55" t="s">
        <v>31461</v>
      </c>
      <c r="F21127" s="53" t="s">
        <v>1147</v>
      </c>
    </row>
    <row r="21128" spans="1:6" x14ac:dyDescent="0.2">
      <c r="A21128" s="202" t="s">
        <v>33434</v>
      </c>
      <c r="B21128" s="203">
        <v>80.849999999999994</v>
      </c>
      <c r="D21128" s="53" t="s">
        <v>31462</v>
      </c>
      <c r="E21128" s="55" t="s">
        <v>31461</v>
      </c>
      <c r="F21128" s="53" t="s">
        <v>1147</v>
      </c>
    </row>
    <row r="21129" spans="1:6" x14ac:dyDescent="0.2">
      <c r="A21129" s="202" t="s">
        <v>33436</v>
      </c>
      <c r="B21129" s="203">
        <v>70.09</v>
      </c>
      <c r="D21129" s="53" t="s">
        <v>31463</v>
      </c>
      <c r="E21129" s="55" t="s">
        <v>31464</v>
      </c>
      <c r="F21129" s="53" t="s">
        <v>1147</v>
      </c>
    </row>
    <row r="21130" spans="1:6" x14ac:dyDescent="0.2">
      <c r="A21130" s="202" t="s">
        <v>33437</v>
      </c>
      <c r="B21130" s="203">
        <v>48.51</v>
      </c>
      <c r="D21130" s="53" t="s">
        <v>31465</v>
      </c>
      <c r="E21130" s="55" t="s">
        <v>31464</v>
      </c>
      <c r="F21130" s="53" t="s">
        <v>1147</v>
      </c>
    </row>
    <row r="21131" spans="1:6" x14ac:dyDescent="0.2">
      <c r="A21131" s="202" t="s">
        <v>33439</v>
      </c>
      <c r="B21131" s="203">
        <v>42.05</v>
      </c>
      <c r="D21131" s="53" t="s">
        <v>31466</v>
      </c>
      <c r="E21131" s="55" t="s">
        <v>31467</v>
      </c>
      <c r="F21131" s="53" t="s">
        <v>1147</v>
      </c>
    </row>
    <row r="21132" spans="1:6" x14ac:dyDescent="0.2">
      <c r="A21132" s="202" t="s">
        <v>33440</v>
      </c>
      <c r="B21132" s="203">
        <v>32.340000000000003</v>
      </c>
      <c r="D21132" s="53" t="s">
        <v>31468</v>
      </c>
      <c r="E21132" s="55" t="s">
        <v>31467</v>
      </c>
      <c r="F21132" s="53" t="s">
        <v>1147</v>
      </c>
    </row>
    <row r="21133" spans="1:6" x14ac:dyDescent="0.2">
      <c r="A21133" s="202" t="s">
        <v>33442</v>
      </c>
      <c r="B21133" s="203">
        <v>28.03</v>
      </c>
      <c r="D21133" s="53" t="s">
        <v>31469</v>
      </c>
      <c r="E21133" s="55" t="s">
        <v>31470</v>
      </c>
      <c r="F21133" s="53" t="s">
        <v>1147</v>
      </c>
    </row>
    <row r="21134" spans="1:6" x14ac:dyDescent="0.2">
      <c r="A21134" s="202" t="s">
        <v>33443</v>
      </c>
      <c r="B21134" s="203">
        <v>113.19</v>
      </c>
      <c r="D21134" s="53" t="s">
        <v>31471</v>
      </c>
      <c r="E21134" s="55" t="s">
        <v>31470</v>
      </c>
      <c r="F21134" s="53" t="s">
        <v>1147</v>
      </c>
    </row>
    <row r="21135" spans="1:6" x14ac:dyDescent="0.2">
      <c r="A21135" s="202" t="s">
        <v>33445</v>
      </c>
      <c r="B21135" s="203">
        <v>98.12</v>
      </c>
      <c r="D21135" s="53" t="s">
        <v>31472</v>
      </c>
      <c r="E21135" s="55" t="s">
        <v>31473</v>
      </c>
      <c r="F21135" s="53" t="s">
        <v>430</v>
      </c>
    </row>
    <row r="21136" spans="1:6" x14ac:dyDescent="0.2">
      <c r="A21136" s="202" t="s">
        <v>33446</v>
      </c>
      <c r="B21136" s="203">
        <v>39.68</v>
      </c>
      <c r="D21136" s="53" t="s">
        <v>31474</v>
      </c>
      <c r="E21136" s="55" t="s">
        <v>31473</v>
      </c>
      <c r="F21136" s="53" t="s">
        <v>430</v>
      </c>
    </row>
    <row r="21137" spans="1:6" x14ac:dyDescent="0.2">
      <c r="A21137" s="202" t="s">
        <v>33448</v>
      </c>
      <c r="B21137" s="203">
        <v>39.47</v>
      </c>
      <c r="D21137" s="53" t="s">
        <v>31475</v>
      </c>
      <c r="E21137" s="55" t="s">
        <v>31476</v>
      </c>
      <c r="F21137" s="53" t="s">
        <v>430</v>
      </c>
    </row>
    <row r="21138" spans="1:6" x14ac:dyDescent="0.2">
      <c r="A21138" s="202" t="s">
        <v>33449</v>
      </c>
      <c r="B21138" s="203">
        <v>1220</v>
      </c>
      <c r="D21138" s="53" t="s">
        <v>31477</v>
      </c>
      <c r="E21138" s="55" t="s">
        <v>31476</v>
      </c>
      <c r="F21138" s="53" t="s">
        <v>430</v>
      </c>
    </row>
    <row r="21139" spans="1:6" x14ac:dyDescent="0.2">
      <c r="A21139" s="202" t="s">
        <v>33451</v>
      </c>
      <c r="B21139" s="203">
        <v>1220</v>
      </c>
      <c r="D21139" s="53" t="s">
        <v>31478</v>
      </c>
      <c r="E21139" s="55" t="s">
        <v>31479</v>
      </c>
      <c r="F21139" s="53" t="s">
        <v>430</v>
      </c>
    </row>
    <row r="21140" spans="1:6" x14ac:dyDescent="0.2">
      <c r="A21140" s="202" t="s">
        <v>33452</v>
      </c>
      <c r="B21140" s="203">
        <v>2560</v>
      </c>
      <c r="D21140" s="53" t="s">
        <v>31480</v>
      </c>
      <c r="E21140" s="55" t="s">
        <v>31479</v>
      </c>
      <c r="F21140" s="53" t="s">
        <v>430</v>
      </c>
    </row>
    <row r="21141" spans="1:6" x14ac:dyDescent="0.2">
      <c r="A21141" s="202" t="s">
        <v>33454</v>
      </c>
      <c r="B21141" s="203">
        <v>2560</v>
      </c>
      <c r="D21141" s="53" t="s">
        <v>31481</v>
      </c>
      <c r="E21141" s="55" t="s">
        <v>31482</v>
      </c>
      <c r="F21141" s="53" t="s">
        <v>201</v>
      </c>
    </row>
    <row r="21142" spans="1:6" x14ac:dyDescent="0.2">
      <c r="A21142" s="202" t="s">
        <v>33455</v>
      </c>
      <c r="B21142" s="203">
        <v>3.23</v>
      </c>
      <c r="D21142" s="53" t="s">
        <v>31483</v>
      </c>
      <c r="E21142" s="55" t="s">
        <v>31482</v>
      </c>
      <c r="F21142" s="53" t="s">
        <v>201</v>
      </c>
    </row>
    <row r="21143" spans="1:6" x14ac:dyDescent="0.2">
      <c r="A21143" s="202" t="s">
        <v>33457</v>
      </c>
      <c r="B21143" s="203">
        <v>2.8</v>
      </c>
      <c r="D21143" s="53" t="s">
        <v>31484</v>
      </c>
      <c r="E21143" s="55" t="s">
        <v>31485</v>
      </c>
      <c r="F21143" s="53" t="s">
        <v>430</v>
      </c>
    </row>
    <row r="21144" spans="1:6" x14ac:dyDescent="0.2">
      <c r="A21144" s="202" t="s">
        <v>33458</v>
      </c>
      <c r="B21144" s="203">
        <v>4.04</v>
      </c>
      <c r="D21144" s="53" t="s">
        <v>31486</v>
      </c>
      <c r="E21144" s="55" t="s">
        <v>31485</v>
      </c>
      <c r="F21144" s="53" t="s">
        <v>430</v>
      </c>
    </row>
    <row r="21145" spans="1:6" x14ac:dyDescent="0.2">
      <c r="A21145" s="202" t="s">
        <v>33460</v>
      </c>
      <c r="B21145" s="203">
        <v>3.5</v>
      </c>
      <c r="D21145" s="53" t="s">
        <v>31487</v>
      </c>
      <c r="E21145" s="55" t="s">
        <v>31488</v>
      </c>
      <c r="F21145" s="53" t="s">
        <v>430</v>
      </c>
    </row>
    <row r="21146" spans="1:6" x14ac:dyDescent="0.2">
      <c r="A21146" s="202" t="s">
        <v>33461</v>
      </c>
      <c r="B21146" s="203">
        <v>4.8499999999999996</v>
      </c>
      <c r="D21146" s="53" t="s">
        <v>31489</v>
      </c>
      <c r="E21146" s="55" t="s">
        <v>31488</v>
      </c>
      <c r="F21146" s="53" t="s">
        <v>430</v>
      </c>
    </row>
    <row r="21147" spans="1:6" x14ac:dyDescent="0.2">
      <c r="A21147" s="202" t="s">
        <v>33463</v>
      </c>
      <c r="B21147" s="203">
        <v>4.2</v>
      </c>
      <c r="D21147" s="53" t="s">
        <v>31490</v>
      </c>
      <c r="E21147" s="55" t="s">
        <v>31491</v>
      </c>
      <c r="F21147" s="53" t="s">
        <v>201</v>
      </c>
    </row>
    <row r="21148" spans="1:6" x14ac:dyDescent="0.2">
      <c r="A21148" s="202" t="s">
        <v>33464</v>
      </c>
      <c r="B21148" s="203">
        <v>6.46</v>
      </c>
      <c r="D21148" s="53" t="s">
        <v>31492</v>
      </c>
      <c r="E21148" s="55" t="s">
        <v>31491</v>
      </c>
      <c r="F21148" s="53" t="s">
        <v>201</v>
      </c>
    </row>
    <row r="21149" spans="1:6" x14ac:dyDescent="0.2">
      <c r="A21149" s="202" t="s">
        <v>33466</v>
      </c>
      <c r="B21149" s="203">
        <v>5.6</v>
      </c>
      <c r="D21149" s="53" t="s">
        <v>31493</v>
      </c>
      <c r="E21149" s="55" t="s">
        <v>31494</v>
      </c>
      <c r="F21149" s="53" t="s">
        <v>1147</v>
      </c>
    </row>
    <row r="21150" spans="1:6" x14ac:dyDescent="0.2">
      <c r="A21150" s="202" t="s">
        <v>33467</v>
      </c>
      <c r="B21150" s="203">
        <v>4.8499999999999996</v>
      </c>
      <c r="D21150" s="53" t="s">
        <v>31495</v>
      </c>
      <c r="E21150" s="55" t="s">
        <v>31494</v>
      </c>
      <c r="F21150" s="53" t="s">
        <v>1147</v>
      </c>
    </row>
    <row r="21151" spans="1:6" x14ac:dyDescent="0.2">
      <c r="A21151" s="202" t="s">
        <v>33469</v>
      </c>
      <c r="B21151" s="203">
        <v>4.2</v>
      </c>
      <c r="D21151" s="53" t="s">
        <v>31496</v>
      </c>
      <c r="E21151" s="55" t="s">
        <v>31497</v>
      </c>
      <c r="F21151" s="53" t="s">
        <v>1172</v>
      </c>
    </row>
    <row r="21152" spans="1:6" x14ac:dyDescent="0.2">
      <c r="A21152" s="202" t="s">
        <v>33470</v>
      </c>
      <c r="B21152" s="203">
        <v>4.8499999999999996</v>
      </c>
      <c r="D21152" s="53" t="s">
        <v>31498</v>
      </c>
      <c r="E21152" s="55" t="s">
        <v>31497</v>
      </c>
      <c r="F21152" s="53" t="s">
        <v>1172</v>
      </c>
    </row>
    <row r="21153" spans="1:6" x14ac:dyDescent="0.2">
      <c r="A21153" s="202" t="s">
        <v>33472</v>
      </c>
      <c r="B21153" s="203">
        <v>4.2</v>
      </c>
      <c r="D21153" s="53" t="s">
        <v>31499</v>
      </c>
      <c r="E21153" s="55" t="s">
        <v>31500</v>
      </c>
      <c r="F21153" s="53" t="s">
        <v>83</v>
      </c>
    </row>
    <row r="21154" spans="1:6" x14ac:dyDescent="0.2">
      <c r="A21154" s="202" t="s">
        <v>33473</v>
      </c>
      <c r="B21154" s="203">
        <v>2.31</v>
      </c>
      <c r="D21154" s="53" t="s">
        <v>31501</v>
      </c>
      <c r="E21154" s="55" t="s">
        <v>31500</v>
      </c>
      <c r="F21154" s="53" t="s">
        <v>83</v>
      </c>
    </row>
    <row r="21155" spans="1:6" x14ac:dyDescent="0.2">
      <c r="A21155" s="202" t="s">
        <v>33475</v>
      </c>
      <c r="B21155" s="203">
        <v>2.09</v>
      </c>
      <c r="D21155" s="53" t="s">
        <v>31502</v>
      </c>
      <c r="E21155" s="55" t="s">
        <v>31503</v>
      </c>
      <c r="F21155" s="53" t="s">
        <v>83</v>
      </c>
    </row>
    <row r="21156" spans="1:6" x14ac:dyDescent="0.2">
      <c r="A21156" s="202" t="s">
        <v>33476</v>
      </c>
      <c r="B21156" s="203">
        <v>0.12</v>
      </c>
      <c r="D21156" s="53" t="s">
        <v>31504</v>
      </c>
      <c r="E21156" s="55" t="s">
        <v>31503</v>
      </c>
      <c r="F21156" s="53" t="s">
        <v>83</v>
      </c>
    </row>
    <row r="21157" spans="1:6" x14ac:dyDescent="0.2">
      <c r="A21157" s="202" t="s">
        <v>33478</v>
      </c>
      <c r="B21157" s="203">
        <v>0.12</v>
      </c>
      <c r="D21157" s="53" t="s">
        <v>31505</v>
      </c>
      <c r="E21157" s="55" t="s">
        <v>31506</v>
      </c>
      <c r="F21157" s="53" t="s">
        <v>201</v>
      </c>
    </row>
    <row r="21158" spans="1:6" x14ac:dyDescent="0.2">
      <c r="A21158" s="202" t="s">
        <v>33479</v>
      </c>
      <c r="B21158" s="203">
        <v>0.17</v>
      </c>
      <c r="D21158" s="53" t="s">
        <v>31507</v>
      </c>
      <c r="E21158" s="55" t="s">
        <v>31506</v>
      </c>
      <c r="F21158" s="53" t="s">
        <v>201</v>
      </c>
    </row>
    <row r="21159" spans="1:6" x14ac:dyDescent="0.2">
      <c r="A21159" s="202" t="s">
        <v>33481</v>
      </c>
      <c r="B21159" s="203">
        <v>0.17</v>
      </c>
      <c r="D21159" s="53" t="s">
        <v>31508</v>
      </c>
      <c r="E21159" s="55" t="s">
        <v>31509</v>
      </c>
      <c r="F21159" s="53" t="s">
        <v>430</v>
      </c>
    </row>
    <row r="21160" spans="1:6" x14ac:dyDescent="0.2">
      <c r="A21160" s="202" t="s">
        <v>33482</v>
      </c>
      <c r="B21160" s="203">
        <v>1.02</v>
      </c>
      <c r="D21160" s="53" t="s">
        <v>31510</v>
      </c>
      <c r="E21160" s="55" t="s">
        <v>31509</v>
      </c>
      <c r="F21160" s="53" t="s">
        <v>430</v>
      </c>
    </row>
    <row r="21161" spans="1:6" x14ac:dyDescent="0.2">
      <c r="A21161" s="202" t="s">
        <v>33484</v>
      </c>
      <c r="B21161" s="203">
        <v>1.02</v>
      </c>
      <c r="D21161" s="53" t="s">
        <v>31511</v>
      </c>
      <c r="E21161" s="55" t="s">
        <v>31512</v>
      </c>
      <c r="F21161" s="53" t="s">
        <v>430</v>
      </c>
    </row>
    <row r="21162" spans="1:6" x14ac:dyDescent="0.2">
      <c r="A21162" s="202" t="s">
        <v>33485</v>
      </c>
      <c r="B21162" s="203">
        <v>2.75</v>
      </c>
      <c r="D21162" s="53" t="s">
        <v>31513</v>
      </c>
      <c r="E21162" s="55" t="s">
        <v>31512</v>
      </c>
      <c r="F21162" s="53" t="s">
        <v>430</v>
      </c>
    </row>
    <row r="21163" spans="1:6" x14ac:dyDescent="0.2">
      <c r="A21163" s="202" t="s">
        <v>33487</v>
      </c>
      <c r="B21163" s="203">
        <v>2.75</v>
      </c>
      <c r="D21163" s="53" t="s">
        <v>31514</v>
      </c>
      <c r="E21163" s="55" t="s">
        <v>31515</v>
      </c>
      <c r="F21163" s="53" t="s">
        <v>430</v>
      </c>
    </row>
    <row r="21164" spans="1:6" x14ac:dyDescent="0.2">
      <c r="A21164" s="202" t="s">
        <v>33488</v>
      </c>
      <c r="B21164" s="203">
        <v>3.79</v>
      </c>
      <c r="D21164" s="53" t="s">
        <v>31516</v>
      </c>
      <c r="E21164" s="55" t="s">
        <v>31515</v>
      </c>
      <c r="F21164" s="53" t="s">
        <v>430</v>
      </c>
    </row>
    <row r="21165" spans="1:6" x14ac:dyDescent="0.2">
      <c r="A21165" s="202" t="s">
        <v>33490</v>
      </c>
      <c r="B21165" s="203">
        <v>3.79</v>
      </c>
      <c r="D21165" s="53" t="s">
        <v>31517</v>
      </c>
      <c r="E21165" s="55" t="s">
        <v>31518</v>
      </c>
      <c r="F21165" s="53" t="s">
        <v>83</v>
      </c>
    </row>
    <row r="21166" spans="1:6" x14ac:dyDescent="0.2">
      <c r="A21166" s="202" t="s">
        <v>33491</v>
      </c>
      <c r="B21166" s="203">
        <v>6.01</v>
      </c>
      <c r="D21166" s="53" t="s">
        <v>31519</v>
      </c>
      <c r="E21166" s="55" t="s">
        <v>31518</v>
      </c>
      <c r="F21166" s="53" t="s">
        <v>83</v>
      </c>
    </row>
    <row r="21167" spans="1:6" x14ac:dyDescent="0.2">
      <c r="A21167" s="202" t="s">
        <v>33493</v>
      </c>
      <c r="B21167" s="203">
        <v>6.01</v>
      </c>
      <c r="D21167" s="53" t="s">
        <v>31520</v>
      </c>
      <c r="E21167" s="55" t="s">
        <v>31521</v>
      </c>
      <c r="F21167" s="53" t="s">
        <v>201</v>
      </c>
    </row>
    <row r="21168" spans="1:6" x14ac:dyDescent="0.2">
      <c r="A21168" s="202" t="s">
        <v>33494</v>
      </c>
      <c r="B21168" s="203">
        <v>7.2</v>
      </c>
      <c r="D21168" s="53" t="s">
        <v>31522</v>
      </c>
      <c r="E21168" s="55" t="s">
        <v>31521</v>
      </c>
      <c r="F21168" s="53" t="s">
        <v>201</v>
      </c>
    </row>
    <row r="21169" spans="1:6" x14ac:dyDescent="0.2">
      <c r="A21169" s="202" t="s">
        <v>33496</v>
      </c>
      <c r="B21169" s="203">
        <v>7.2</v>
      </c>
      <c r="D21169" s="53" t="s">
        <v>31523</v>
      </c>
      <c r="E21169" s="55" t="s">
        <v>31524</v>
      </c>
      <c r="F21169" s="53" t="s">
        <v>201</v>
      </c>
    </row>
    <row r="21170" spans="1:6" x14ac:dyDescent="0.2">
      <c r="A21170" s="202" t="s">
        <v>33497</v>
      </c>
      <c r="B21170" s="203">
        <v>12.97</v>
      </c>
      <c r="D21170" s="53" t="s">
        <v>31525</v>
      </c>
      <c r="E21170" s="55" t="s">
        <v>31524</v>
      </c>
      <c r="F21170" s="53" t="s">
        <v>201</v>
      </c>
    </row>
    <row r="21171" spans="1:6" x14ac:dyDescent="0.2">
      <c r="A21171" s="202" t="s">
        <v>33499</v>
      </c>
      <c r="B21171" s="203">
        <v>12.97</v>
      </c>
      <c r="D21171" s="53" t="s">
        <v>31526</v>
      </c>
      <c r="E21171" s="55" t="s">
        <v>31527</v>
      </c>
      <c r="F21171" s="53" t="s">
        <v>83</v>
      </c>
    </row>
    <row r="21172" spans="1:6" x14ac:dyDescent="0.2">
      <c r="A21172" s="202" t="s">
        <v>33500</v>
      </c>
      <c r="B21172" s="203">
        <v>9.3000000000000007</v>
      </c>
      <c r="D21172" s="53" t="s">
        <v>31528</v>
      </c>
      <c r="E21172" s="55" t="s">
        <v>31527</v>
      </c>
      <c r="F21172" s="53" t="s">
        <v>83</v>
      </c>
    </row>
    <row r="21173" spans="1:6" x14ac:dyDescent="0.2">
      <c r="A21173" s="202" t="s">
        <v>33502</v>
      </c>
      <c r="B21173" s="203">
        <v>9.3000000000000007</v>
      </c>
      <c r="D21173" s="53" t="s">
        <v>31529</v>
      </c>
      <c r="E21173" s="55" t="s">
        <v>31530</v>
      </c>
      <c r="F21173" s="53" t="s">
        <v>201</v>
      </c>
    </row>
    <row r="21174" spans="1:6" x14ac:dyDescent="0.2">
      <c r="A21174" s="202" t="s">
        <v>33503</v>
      </c>
      <c r="B21174" s="203">
        <v>12.11</v>
      </c>
      <c r="D21174" s="53" t="s">
        <v>31531</v>
      </c>
      <c r="E21174" s="55" t="s">
        <v>31530</v>
      </c>
      <c r="F21174" s="53" t="s">
        <v>201</v>
      </c>
    </row>
    <row r="21175" spans="1:6" x14ac:dyDescent="0.2">
      <c r="A21175" s="202" t="s">
        <v>33505</v>
      </c>
      <c r="B21175" s="203">
        <v>12.11</v>
      </c>
      <c r="D21175" s="53" t="s">
        <v>31532</v>
      </c>
      <c r="E21175" s="55" t="s">
        <v>31533</v>
      </c>
      <c r="F21175" s="53" t="s">
        <v>201</v>
      </c>
    </row>
    <row r="21176" spans="1:6" x14ac:dyDescent="0.2">
      <c r="A21176" s="202" t="s">
        <v>33506</v>
      </c>
      <c r="B21176" s="203">
        <v>13.52</v>
      </c>
      <c r="D21176" s="53" t="s">
        <v>31534</v>
      </c>
      <c r="E21176" s="55" t="s">
        <v>31533</v>
      </c>
      <c r="F21176" s="53" t="s">
        <v>201</v>
      </c>
    </row>
    <row r="21177" spans="1:6" x14ac:dyDescent="0.2">
      <c r="A21177" s="202" t="s">
        <v>33508</v>
      </c>
      <c r="B21177" s="203">
        <v>13.52</v>
      </c>
      <c r="D21177" s="53" t="s">
        <v>31535</v>
      </c>
      <c r="E21177" s="55" t="s">
        <v>31536</v>
      </c>
      <c r="F21177" s="53" t="s">
        <v>201</v>
      </c>
    </row>
    <row r="21178" spans="1:6" x14ac:dyDescent="0.2">
      <c r="A21178" s="202" t="s">
        <v>33509</v>
      </c>
      <c r="B21178" s="203">
        <v>15.87</v>
      </c>
      <c r="D21178" s="53" t="s">
        <v>31537</v>
      </c>
      <c r="E21178" s="55" t="s">
        <v>31536</v>
      </c>
      <c r="F21178" s="53" t="s">
        <v>201</v>
      </c>
    </row>
    <row r="21179" spans="1:6" x14ac:dyDescent="0.2">
      <c r="A21179" s="202" t="s">
        <v>33511</v>
      </c>
      <c r="B21179" s="203">
        <v>15.87</v>
      </c>
      <c r="D21179" s="53" t="s">
        <v>31538</v>
      </c>
      <c r="E21179" s="55" t="s">
        <v>31539</v>
      </c>
      <c r="F21179" s="53" t="s">
        <v>83</v>
      </c>
    </row>
    <row r="21180" spans="1:6" x14ac:dyDescent="0.2">
      <c r="A21180" s="202" t="s">
        <v>33512</v>
      </c>
      <c r="B21180" s="203">
        <v>22.36</v>
      </c>
      <c r="D21180" s="53" t="s">
        <v>31540</v>
      </c>
      <c r="E21180" s="55" t="s">
        <v>31539</v>
      </c>
      <c r="F21180" s="53" t="s">
        <v>83</v>
      </c>
    </row>
    <row r="21181" spans="1:6" x14ac:dyDescent="0.2">
      <c r="A21181" s="202" t="s">
        <v>33514</v>
      </c>
      <c r="B21181" s="203">
        <v>22.36</v>
      </c>
      <c r="D21181" s="53" t="s">
        <v>31541</v>
      </c>
      <c r="E21181" s="55" t="s">
        <v>31542</v>
      </c>
      <c r="F21181" s="53" t="s">
        <v>430</v>
      </c>
    </row>
    <row r="21182" spans="1:6" x14ac:dyDescent="0.2">
      <c r="A21182" s="202" t="s">
        <v>33515</v>
      </c>
      <c r="B21182" s="203">
        <v>42.81</v>
      </c>
      <c r="D21182" s="53" t="s">
        <v>31543</v>
      </c>
      <c r="E21182" s="55" t="s">
        <v>31542</v>
      </c>
      <c r="F21182" s="53" t="s">
        <v>430</v>
      </c>
    </row>
    <row r="21183" spans="1:6" x14ac:dyDescent="0.2">
      <c r="A21183" s="202" t="s">
        <v>33517</v>
      </c>
      <c r="B21183" s="203">
        <v>42.81</v>
      </c>
      <c r="D21183" s="53" t="s">
        <v>31544</v>
      </c>
      <c r="E21183" s="55" t="s">
        <v>31545</v>
      </c>
      <c r="F21183" s="53" t="s">
        <v>430</v>
      </c>
    </row>
    <row r="21184" spans="1:6" x14ac:dyDescent="0.2">
      <c r="A21184" s="202" t="s">
        <v>33518</v>
      </c>
      <c r="B21184" s="203">
        <v>9.82</v>
      </c>
      <c r="D21184" s="53" t="s">
        <v>31546</v>
      </c>
      <c r="E21184" s="55" t="s">
        <v>31545</v>
      </c>
      <c r="F21184" s="53" t="s">
        <v>430</v>
      </c>
    </row>
    <row r="21185" spans="1:6" x14ac:dyDescent="0.2">
      <c r="A21185" s="202" t="s">
        <v>33520</v>
      </c>
      <c r="B21185" s="203">
        <v>9.82</v>
      </c>
      <c r="D21185" s="53" t="s">
        <v>31547</v>
      </c>
      <c r="E21185" s="55" t="s">
        <v>31548</v>
      </c>
      <c r="F21185" s="53" t="s">
        <v>2501</v>
      </c>
    </row>
    <row r="21186" spans="1:6" x14ac:dyDescent="0.2">
      <c r="A21186" s="202" t="s">
        <v>33521</v>
      </c>
      <c r="B21186" s="203">
        <v>40.92</v>
      </c>
      <c r="D21186" s="53" t="s">
        <v>31549</v>
      </c>
      <c r="E21186" s="55" t="s">
        <v>31548</v>
      </c>
      <c r="F21186" s="53" t="s">
        <v>2501</v>
      </c>
    </row>
    <row r="21187" spans="1:6" x14ac:dyDescent="0.2">
      <c r="A21187" s="202" t="s">
        <v>33523</v>
      </c>
      <c r="B21187" s="203">
        <v>40.92</v>
      </c>
      <c r="D21187" s="53" t="s">
        <v>31550</v>
      </c>
      <c r="E21187" s="55" t="s">
        <v>31551</v>
      </c>
      <c r="F21187" s="53" t="s">
        <v>201</v>
      </c>
    </row>
    <row r="21188" spans="1:6" x14ac:dyDescent="0.2">
      <c r="A21188" s="202" t="s">
        <v>33524</v>
      </c>
      <c r="B21188" s="203">
        <v>4.51</v>
      </c>
      <c r="D21188" s="53" t="s">
        <v>31552</v>
      </c>
      <c r="E21188" s="55" t="s">
        <v>31551</v>
      </c>
      <c r="F21188" s="53" t="s">
        <v>201</v>
      </c>
    </row>
    <row r="21189" spans="1:6" x14ac:dyDescent="0.2">
      <c r="A21189" s="202" t="s">
        <v>33526</v>
      </c>
      <c r="B21189" s="203">
        <v>4.51</v>
      </c>
      <c r="D21189" s="53" t="s">
        <v>31553</v>
      </c>
      <c r="E21189" s="55" t="s">
        <v>31554</v>
      </c>
      <c r="F21189" s="53" t="s">
        <v>201</v>
      </c>
    </row>
    <row r="21190" spans="1:6" x14ac:dyDescent="0.2">
      <c r="A21190" s="202" t="s">
        <v>33527</v>
      </c>
      <c r="B21190" s="203">
        <v>11.92</v>
      </c>
      <c r="D21190" s="53" t="s">
        <v>31555</v>
      </c>
      <c r="E21190" s="55" t="s">
        <v>31554</v>
      </c>
      <c r="F21190" s="53" t="s">
        <v>201</v>
      </c>
    </row>
    <row r="21191" spans="1:6" x14ac:dyDescent="0.2">
      <c r="A21191" s="202" t="s">
        <v>33529</v>
      </c>
      <c r="B21191" s="203">
        <v>11.92</v>
      </c>
      <c r="D21191" s="53" t="s">
        <v>31556</v>
      </c>
      <c r="E21191" s="55" t="s">
        <v>31557</v>
      </c>
      <c r="F21191" s="53" t="s">
        <v>201</v>
      </c>
    </row>
    <row r="21192" spans="1:6" x14ac:dyDescent="0.2">
      <c r="A21192" s="202" t="s">
        <v>33530</v>
      </c>
      <c r="B21192" s="203">
        <v>16.68</v>
      </c>
      <c r="D21192" s="53" t="s">
        <v>31558</v>
      </c>
      <c r="E21192" s="55" t="s">
        <v>31557</v>
      </c>
      <c r="F21192" s="53" t="s">
        <v>201</v>
      </c>
    </row>
    <row r="21193" spans="1:6" x14ac:dyDescent="0.2">
      <c r="A21193" s="202" t="s">
        <v>33532</v>
      </c>
      <c r="B21193" s="203">
        <v>16.68</v>
      </c>
      <c r="D21193" s="53" t="s">
        <v>31559</v>
      </c>
      <c r="E21193" s="55" t="s">
        <v>31560</v>
      </c>
      <c r="F21193" s="53" t="s">
        <v>201</v>
      </c>
    </row>
    <row r="21194" spans="1:6" x14ac:dyDescent="0.2">
      <c r="A21194" s="202" t="s">
        <v>33533</v>
      </c>
      <c r="B21194" s="203">
        <v>23.09</v>
      </c>
      <c r="D21194" s="53" t="s">
        <v>31561</v>
      </c>
      <c r="E21194" s="55" t="s">
        <v>31560</v>
      </c>
      <c r="F21194" s="53" t="s">
        <v>201</v>
      </c>
    </row>
    <row r="21195" spans="1:6" x14ac:dyDescent="0.2">
      <c r="A21195" s="202" t="s">
        <v>33535</v>
      </c>
      <c r="B21195" s="203">
        <v>23.09</v>
      </c>
      <c r="D21195" s="53" t="s">
        <v>31562</v>
      </c>
      <c r="E21195" s="55" t="s">
        <v>31563</v>
      </c>
      <c r="F21195" s="53" t="s">
        <v>201</v>
      </c>
    </row>
    <row r="21196" spans="1:6" x14ac:dyDescent="0.2">
      <c r="A21196" s="202" t="s">
        <v>33536</v>
      </c>
      <c r="B21196" s="203">
        <v>31.94</v>
      </c>
      <c r="D21196" s="53" t="s">
        <v>31564</v>
      </c>
      <c r="E21196" s="55" t="s">
        <v>31563</v>
      </c>
      <c r="F21196" s="53" t="s">
        <v>201</v>
      </c>
    </row>
    <row r="21197" spans="1:6" x14ac:dyDescent="0.2">
      <c r="A21197" s="202" t="s">
        <v>33538</v>
      </c>
      <c r="B21197" s="203">
        <v>31.94</v>
      </c>
      <c r="D21197" s="53" t="s">
        <v>31565</v>
      </c>
      <c r="E21197" s="55" t="s">
        <v>31566</v>
      </c>
      <c r="F21197" s="53" t="s">
        <v>201</v>
      </c>
    </row>
    <row r="21198" spans="1:6" x14ac:dyDescent="0.2">
      <c r="A21198" s="202" t="s">
        <v>33539</v>
      </c>
      <c r="B21198" s="203">
        <v>6.88</v>
      </c>
      <c r="D21198" s="53" t="s">
        <v>31567</v>
      </c>
      <c r="E21198" s="55" t="s">
        <v>31566</v>
      </c>
      <c r="F21198" s="53" t="s">
        <v>201</v>
      </c>
    </row>
    <row r="21199" spans="1:6" x14ac:dyDescent="0.2">
      <c r="A21199" s="202" t="s">
        <v>33541</v>
      </c>
      <c r="B21199" s="203">
        <v>6.88</v>
      </c>
      <c r="D21199" s="53" t="s">
        <v>31568</v>
      </c>
      <c r="E21199" s="55" t="s">
        <v>31569</v>
      </c>
      <c r="F21199" s="53" t="s">
        <v>201</v>
      </c>
    </row>
    <row r="21200" spans="1:6" x14ac:dyDescent="0.2">
      <c r="A21200" s="202" t="s">
        <v>33542</v>
      </c>
      <c r="B21200" s="203">
        <v>16.68</v>
      </c>
      <c r="D21200" s="53" t="s">
        <v>31570</v>
      </c>
      <c r="E21200" s="55" t="s">
        <v>31569</v>
      </c>
      <c r="F21200" s="53" t="s">
        <v>201</v>
      </c>
    </row>
    <row r="21201" spans="1:6" x14ac:dyDescent="0.2">
      <c r="A21201" s="202" t="s">
        <v>33544</v>
      </c>
      <c r="B21201" s="203">
        <v>16.68</v>
      </c>
      <c r="D21201" s="53" t="s">
        <v>31571</v>
      </c>
      <c r="E21201" s="55" t="s">
        <v>31572</v>
      </c>
      <c r="F21201" s="53" t="s">
        <v>201</v>
      </c>
    </row>
    <row r="21202" spans="1:6" x14ac:dyDescent="0.2">
      <c r="A21202" s="202" t="s">
        <v>33545</v>
      </c>
      <c r="B21202" s="203">
        <v>31.94</v>
      </c>
      <c r="D21202" s="53" t="s">
        <v>31573</v>
      </c>
      <c r="E21202" s="55" t="s">
        <v>31572</v>
      </c>
      <c r="F21202" s="53" t="s">
        <v>201</v>
      </c>
    </row>
    <row r="21203" spans="1:6" x14ac:dyDescent="0.2">
      <c r="A21203" s="202" t="s">
        <v>33547</v>
      </c>
      <c r="B21203" s="203">
        <v>31.94</v>
      </c>
      <c r="D21203" s="53" t="s">
        <v>31574</v>
      </c>
      <c r="E21203" s="55" t="s">
        <v>31575</v>
      </c>
      <c r="F21203" s="53" t="s">
        <v>201</v>
      </c>
    </row>
    <row r="21204" spans="1:6" x14ac:dyDescent="0.2">
      <c r="A21204" s="202" t="s">
        <v>33548</v>
      </c>
      <c r="B21204" s="203">
        <v>44.97</v>
      </c>
      <c r="D21204" s="53" t="s">
        <v>31576</v>
      </c>
      <c r="E21204" s="55" t="s">
        <v>31575</v>
      </c>
      <c r="F21204" s="53" t="s">
        <v>201</v>
      </c>
    </row>
    <row r="21205" spans="1:6" x14ac:dyDescent="0.2">
      <c r="A21205" s="202" t="s">
        <v>33550</v>
      </c>
      <c r="B21205" s="203">
        <v>44.97</v>
      </c>
      <c r="D21205" s="53" t="s">
        <v>31577</v>
      </c>
      <c r="E21205" s="55" t="s">
        <v>31578</v>
      </c>
      <c r="F21205" s="53" t="s">
        <v>201</v>
      </c>
    </row>
    <row r="21206" spans="1:6" x14ac:dyDescent="0.2">
      <c r="A21206" s="202" t="s">
        <v>33551</v>
      </c>
      <c r="B21206" s="203">
        <v>50.33</v>
      </c>
      <c r="D21206" s="53" t="s">
        <v>31579</v>
      </c>
      <c r="E21206" s="55" t="s">
        <v>31578</v>
      </c>
      <c r="F21206" s="53" t="s">
        <v>201</v>
      </c>
    </row>
    <row r="21207" spans="1:6" x14ac:dyDescent="0.2">
      <c r="A21207" s="202" t="s">
        <v>33553</v>
      </c>
      <c r="B21207" s="203">
        <v>50.33</v>
      </c>
      <c r="D21207" s="53" t="s">
        <v>31580</v>
      </c>
      <c r="E21207" s="55" t="s">
        <v>31581</v>
      </c>
      <c r="F21207" s="53" t="s">
        <v>201</v>
      </c>
    </row>
    <row r="21208" spans="1:6" x14ac:dyDescent="0.2">
      <c r="A21208" s="202" t="s">
        <v>33554</v>
      </c>
      <c r="B21208" s="203">
        <v>111.23</v>
      </c>
      <c r="D21208" s="53" t="s">
        <v>31582</v>
      </c>
      <c r="E21208" s="55" t="s">
        <v>31581</v>
      </c>
      <c r="F21208" s="53" t="s">
        <v>201</v>
      </c>
    </row>
    <row r="21209" spans="1:6" x14ac:dyDescent="0.2">
      <c r="A21209" s="202" t="s">
        <v>33556</v>
      </c>
      <c r="B21209" s="203">
        <v>111.23</v>
      </c>
      <c r="D21209" s="53" t="s">
        <v>31583</v>
      </c>
      <c r="E21209" s="55" t="s">
        <v>31584</v>
      </c>
      <c r="F21209" s="53" t="s">
        <v>201</v>
      </c>
    </row>
    <row r="21210" spans="1:6" x14ac:dyDescent="0.2">
      <c r="A21210" s="202" t="s">
        <v>33557</v>
      </c>
      <c r="B21210" s="203">
        <v>3.78</v>
      </c>
      <c r="D21210" s="53" t="s">
        <v>31585</v>
      </c>
      <c r="E21210" s="55" t="s">
        <v>31584</v>
      </c>
      <c r="F21210" s="53" t="s">
        <v>201</v>
      </c>
    </row>
    <row r="21211" spans="1:6" x14ac:dyDescent="0.2">
      <c r="A21211" s="202" t="s">
        <v>33559</v>
      </c>
      <c r="B21211" s="203">
        <v>3.78</v>
      </c>
      <c r="D21211" s="53" t="s">
        <v>31586</v>
      </c>
      <c r="E21211" s="55" t="s">
        <v>31587</v>
      </c>
      <c r="F21211" s="53" t="s">
        <v>201</v>
      </c>
    </row>
    <row r="21212" spans="1:6" x14ac:dyDescent="0.2">
      <c r="A21212" s="202" t="s">
        <v>33560</v>
      </c>
      <c r="B21212" s="203">
        <v>9.27</v>
      </c>
      <c r="D21212" s="53" t="s">
        <v>31588</v>
      </c>
      <c r="E21212" s="55" t="s">
        <v>31587</v>
      </c>
      <c r="F21212" s="53" t="s">
        <v>201</v>
      </c>
    </row>
    <row r="21213" spans="1:6" x14ac:dyDescent="0.2">
      <c r="A21213" s="202" t="s">
        <v>33562</v>
      </c>
      <c r="B21213" s="203">
        <v>9.27</v>
      </c>
      <c r="D21213" s="53" t="s">
        <v>31589</v>
      </c>
      <c r="E21213" s="55" t="s">
        <v>31590</v>
      </c>
      <c r="F21213" s="53" t="s">
        <v>201</v>
      </c>
    </row>
    <row r="21214" spans="1:6" x14ac:dyDescent="0.2">
      <c r="A21214" s="202" t="s">
        <v>33563</v>
      </c>
      <c r="B21214" s="203">
        <v>7.55</v>
      </c>
      <c r="D21214" s="53" t="s">
        <v>31591</v>
      </c>
      <c r="E21214" s="55" t="s">
        <v>31590</v>
      </c>
      <c r="F21214" s="53" t="s">
        <v>201</v>
      </c>
    </row>
    <row r="21215" spans="1:6" x14ac:dyDescent="0.2">
      <c r="A21215" s="202" t="s">
        <v>33565</v>
      </c>
      <c r="B21215" s="203">
        <v>7.55</v>
      </c>
      <c r="D21215" s="53" t="s">
        <v>31592</v>
      </c>
      <c r="E21215" s="55" t="s">
        <v>31593</v>
      </c>
      <c r="F21215" s="53" t="s">
        <v>201</v>
      </c>
    </row>
    <row r="21216" spans="1:6" x14ac:dyDescent="0.2">
      <c r="A21216" s="202" t="s">
        <v>33566</v>
      </c>
      <c r="B21216" s="203">
        <v>3.08</v>
      </c>
      <c r="D21216" s="53" t="s">
        <v>31594</v>
      </c>
      <c r="E21216" s="55" t="s">
        <v>31593</v>
      </c>
      <c r="F21216" s="53" t="s">
        <v>201</v>
      </c>
    </row>
    <row r="21217" spans="1:6" x14ac:dyDescent="0.2">
      <c r="A21217" s="202" t="s">
        <v>33568</v>
      </c>
      <c r="B21217" s="203">
        <v>3.08</v>
      </c>
      <c r="D21217" s="53" t="s">
        <v>31595</v>
      </c>
      <c r="E21217" s="55" t="s">
        <v>31596</v>
      </c>
      <c r="F21217" s="53" t="s">
        <v>201</v>
      </c>
    </row>
    <row r="21218" spans="1:6" x14ac:dyDescent="0.2">
      <c r="A21218" s="202" t="s">
        <v>33569</v>
      </c>
      <c r="B21218" s="203">
        <v>5.75</v>
      </c>
      <c r="D21218" s="53" t="s">
        <v>31597</v>
      </c>
      <c r="E21218" s="55" t="s">
        <v>31596</v>
      </c>
      <c r="F21218" s="53" t="s">
        <v>201</v>
      </c>
    </row>
    <row r="21219" spans="1:6" x14ac:dyDescent="0.2">
      <c r="A21219" s="202" t="s">
        <v>33571</v>
      </c>
      <c r="B21219" s="203">
        <v>5.75</v>
      </c>
      <c r="D21219" s="53" t="s">
        <v>31598</v>
      </c>
      <c r="E21219" s="55" t="s">
        <v>31599</v>
      </c>
      <c r="F21219" s="53" t="s">
        <v>201</v>
      </c>
    </row>
    <row r="21220" spans="1:6" x14ac:dyDescent="0.2">
      <c r="A21220" s="202" t="s">
        <v>33584</v>
      </c>
      <c r="B21220" s="203">
        <v>7.62</v>
      </c>
      <c r="D21220" s="53" t="s">
        <v>31600</v>
      </c>
      <c r="E21220" s="55" t="s">
        <v>31599</v>
      </c>
      <c r="F21220" s="53" t="s">
        <v>201</v>
      </c>
    </row>
    <row r="21221" spans="1:6" x14ac:dyDescent="0.2">
      <c r="A21221" s="202" t="s">
        <v>33586</v>
      </c>
      <c r="B21221" s="203">
        <v>7.19</v>
      </c>
      <c r="D21221" s="53" t="s">
        <v>31601</v>
      </c>
      <c r="E21221" s="55" t="s">
        <v>31602</v>
      </c>
      <c r="F21221" s="53" t="s">
        <v>201</v>
      </c>
    </row>
    <row r="21222" spans="1:6" x14ac:dyDescent="0.2">
      <c r="A21222" s="202" t="s">
        <v>33587</v>
      </c>
      <c r="B21222" s="203">
        <v>28.29</v>
      </c>
      <c r="D21222" s="53" t="s">
        <v>31603</v>
      </c>
      <c r="E21222" s="55" t="s">
        <v>31602</v>
      </c>
      <c r="F21222" s="53" t="s">
        <v>201</v>
      </c>
    </row>
    <row r="21223" spans="1:6" x14ac:dyDescent="0.2">
      <c r="A21223" s="202" t="s">
        <v>33589</v>
      </c>
      <c r="B21223" s="203">
        <v>27.64</v>
      </c>
      <c r="D21223" s="53" t="s">
        <v>31604</v>
      </c>
      <c r="E21223" s="55" t="s">
        <v>31605</v>
      </c>
      <c r="F21223" s="53" t="s">
        <v>201</v>
      </c>
    </row>
    <row r="21224" spans="1:6" x14ac:dyDescent="0.2">
      <c r="A21224" s="202" t="s">
        <v>33590</v>
      </c>
      <c r="B21224" s="203">
        <v>4.3600000000000003</v>
      </c>
      <c r="D21224" s="53" t="s">
        <v>31606</v>
      </c>
      <c r="E21224" s="55" t="s">
        <v>31605</v>
      </c>
      <c r="F21224" s="53" t="s">
        <v>201</v>
      </c>
    </row>
    <row r="21225" spans="1:6" x14ac:dyDescent="0.2">
      <c r="A21225" s="202" t="s">
        <v>33592</v>
      </c>
      <c r="B21225" s="203">
        <v>4.3600000000000003</v>
      </c>
      <c r="D21225" s="53" t="s">
        <v>31607</v>
      </c>
      <c r="E21225" s="55" t="s">
        <v>31608</v>
      </c>
      <c r="F21225" s="53" t="s">
        <v>201</v>
      </c>
    </row>
    <row r="21226" spans="1:6" x14ac:dyDescent="0.2">
      <c r="A21226" s="202" t="s">
        <v>33593</v>
      </c>
      <c r="B21226" s="203">
        <v>51.58</v>
      </c>
      <c r="D21226" s="53" t="s">
        <v>31609</v>
      </c>
      <c r="E21226" s="55" t="s">
        <v>31608</v>
      </c>
      <c r="F21226" s="53" t="s">
        <v>201</v>
      </c>
    </row>
    <row r="21227" spans="1:6" x14ac:dyDescent="0.2">
      <c r="A21227" s="202" t="s">
        <v>33595</v>
      </c>
      <c r="B21227" s="203">
        <v>51.58</v>
      </c>
      <c r="D21227" s="53" t="s">
        <v>31610</v>
      </c>
      <c r="E21227" s="55" t="s">
        <v>31611</v>
      </c>
      <c r="F21227" s="53" t="s">
        <v>201</v>
      </c>
    </row>
    <row r="21228" spans="1:6" x14ac:dyDescent="0.2">
      <c r="A21228" s="202" t="s">
        <v>33596</v>
      </c>
      <c r="B21228" s="203">
        <v>12.67</v>
      </c>
      <c r="D21228" s="53" t="s">
        <v>31612</v>
      </c>
      <c r="E21228" s="55" t="s">
        <v>31611</v>
      </c>
      <c r="F21228" s="53" t="s">
        <v>201</v>
      </c>
    </row>
    <row r="21229" spans="1:6" x14ac:dyDescent="0.2">
      <c r="A21229" s="202" t="s">
        <v>33598</v>
      </c>
      <c r="B21229" s="203">
        <v>12.02</v>
      </c>
      <c r="D21229" s="53" t="s">
        <v>31613</v>
      </c>
      <c r="E21229" s="55" t="s">
        <v>31614</v>
      </c>
      <c r="F21229" s="53" t="s">
        <v>201</v>
      </c>
    </row>
    <row r="21230" spans="1:6" x14ac:dyDescent="0.2">
      <c r="A21230" s="202" t="s">
        <v>33599</v>
      </c>
      <c r="B21230" s="203">
        <v>12.84</v>
      </c>
      <c r="D21230" s="53" t="s">
        <v>31615</v>
      </c>
      <c r="E21230" s="55" t="s">
        <v>31614</v>
      </c>
      <c r="F21230" s="53" t="s">
        <v>201</v>
      </c>
    </row>
    <row r="21231" spans="1:6" x14ac:dyDescent="0.2">
      <c r="A21231" s="202" t="s">
        <v>33601</v>
      </c>
      <c r="B21231" s="203">
        <v>12.19</v>
      </c>
      <c r="D21231" s="53" t="s">
        <v>31616</v>
      </c>
      <c r="E21231" s="55" t="s">
        <v>31617</v>
      </c>
      <c r="F21231" s="53" t="s">
        <v>201</v>
      </c>
    </row>
    <row r="21232" spans="1:6" x14ac:dyDescent="0.2">
      <c r="A21232" s="202" t="s">
        <v>33602</v>
      </c>
      <c r="B21232" s="203">
        <v>13.21</v>
      </c>
      <c r="D21232" s="53" t="s">
        <v>31618</v>
      </c>
      <c r="E21232" s="55" t="s">
        <v>31617</v>
      </c>
      <c r="F21232" s="53" t="s">
        <v>201</v>
      </c>
    </row>
    <row r="21233" spans="1:6" x14ac:dyDescent="0.2">
      <c r="A21233" s="202" t="s">
        <v>33604</v>
      </c>
      <c r="B21233" s="203">
        <v>12.56</v>
      </c>
      <c r="D21233" s="53" t="s">
        <v>31619</v>
      </c>
      <c r="E21233" s="55" t="s">
        <v>31620</v>
      </c>
      <c r="F21233" s="53" t="s">
        <v>201</v>
      </c>
    </row>
    <row r="21234" spans="1:6" x14ac:dyDescent="0.2">
      <c r="A21234" s="202" t="s">
        <v>33605</v>
      </c>
      <c r="B21234" s="203">
        <v>8.15</v>
      </c>
      <c r="D21234" s="53" t="s">
        <v>31621</v>
      </c>
      <c r="E21234" s="55" t="s">
        <v>31620</v>
      </c>
      <c r="F21234" s="53" t="s">
        <v>201</v>
      </c>
    </row>
    <row r="21235" spans="1:6" x14ac:dyDescent="0.2">
      <c r="A21235" s="202" t="s">
        <v>33607</v>
      </c>
      <c r="B21235" s="203">
        <v>7.5</v>
      </c>
      <c r="D21235" s="53" t="s">
        <v>31622</v>
      </c>
      <c r="E21235" s="55" t="s">
        <v>31623</v>
      </c>
      <c r="F21235" s="53" t="s">
        <v>201</v>
      </c>
    </row>
    <row r="21236" spans="1:6" x14ac:dyDescent="0.2">
      <c r="A21236" s="202" t="s">
        <v>33608</v>
      </c>
      <c r="B21236" s="203">
        <v>8.42</v>
      </c>
      <c r="D21236" s="53" t="s">
        <v>31624</v>
      </c>
      <c r="E21236" s="55" t="s">
        <v>31623</v>
      </c>
      <c r="F21236" s="53" t="s">
        <v>201</v>
      </c>
    </row>
    <row r="21237" spans="1:6" x14ac:dyDescent="0.2">
      <c r="A21237" s="202" t="s">
        <v>33610</v>
      </c>
      <c r="B21237" s="203">
        <v>7.77</v>
      </c>
      <c r="D21237" s="53" t="s">
        <v>31625</v>
      </c>
      <c r="E21237" s="55" t="s">
        <v>31626</v>
      </c>
      <c r="F21237" s="53" t="s">
        <v>201</v>
      </c>
    </row>
    <row r="21238" spans="1:6" x14ac:dyDescent="0.2">
      <c r="A21238" s="202" t="s">
        <v>33611</v>
      </c>
      <c r="B21238" s="203">
        <v>11.86</v>
      </c>
      <c r="D21238" s="53" t="s">
        <v>31627</v>
      </c>
      <c r="E21238" s="55" t="s">
        <v>31626</v>
      </c>
      <c r="F21238" s="53" t="s">
        <v>201</v>
      </c>
    </row>
    <row r="21239" spans="1:6" x14ac:dyDescent="0.2">
      <c r="A21239" s="202" t="s">
        <v>33613</v>
      </c>
      <c r="B21239" s="203">
        <v>11.21</v>
      </c>
      <c r="D21239" s="53" t="s">
        <v>31628</v>
      </c>
      <c r="E21239" s="55" t="s">
        <v>31629</v>
      </c>
      <c r="F21239" s="53" t="s">
        <v>201</v>
      </c>
    </row>
    <row r="21240" spans="1:6" x14ac:dyDescent="0.2">
      <c r="A21240" s="202" t="s">
        <v>33614</v>
      </c>
      <c r="B21240" s="203">
        <v>12.76</v>
      </c>
      <c r="D21240" s="53" t="s">
        <v>31630</v>
      </c>
      <c r="E21240" s="55" t="s">
        <v>31629</v>
      </c>
      <c r="F21240" s="53" t="s">
        <v>201</v>
      </c>
    </row>
    <row r="21241" spans="1:6" x14ac:dyDescent="0.2">
      <c r="A21241" s="202" t="s">
        <v>33616</v>
      </c>
      <c r="B21241" s="203">
        <v>12.11</v>
      </c>
      <c r="D21241" s="53" t="s">
        <v>31631</v>
      </c>
      <c r="E21241" s="55" t="s">
        <v>31632</v>
      </c>
      <c r="F21241" s="53" t="s">
        <v>201</v>
      </c>
    </row>
    <row r="21242" spans="1:6" x14ac:dyDescent="0.2">
      <c r="A21242" s="202" t="s">
        <v>33617</v>
      </c>
      <c r="B21242" s="203">
        <v>11.57</v>
      </c>
      <c r="D21242" s="53" t="s">
        <v>31633</v>
      </c>
      <c r="E21242" s="55" t="s">
        <v>31632</v>
      </c>
      <c r="F21242" s="53" t="s">
        <v>201</v>
      </c>
    </row>
    <row r="21243" spans="1:6" x14ac:dyDescent="0.2">
      <c r="A21243" s="202" t="s">
        <v>33619</v>
      </c>
      <c r="B21243" s="203">
        <v>10.92</v>
      </c>
      <c r="D21243" s="53" t="s">
        <v>31634</v>
      </c>
      <c r="E21243" s="55" t="s">
        <v>31635</v>
      </c>
      <c r="F21243" s="53" t="s">
        <v>201</v>
      </c>
    </row>
    <row r="21244" spans="1:6" x14ac:dyDescent="0.2">
      <c r="A21244" s="202" t="s">
        <v>33620</v>
      </c>
      <c r="B21244" s="203">
        <v>13.2</v>
      </c>
      <c r="D21244" s="53" t="s">
        <v>31636</v>
      </c>
      <c r="E21244" s="55" t="s">
        <v>31635</v>
      </c>
      <c r="F21244" s="53" t="s">
        <v>201</v>
      </c>
    </row>
    <row r="21245" spans="1:6" x14ac:dyDescent="0.2">
      <c r="A21245" s="202" t="s">
        <v>33622</v>
      </c>
      <c r="B21245" s="203">
        <v>12.55</v>
      </c>
      <c r="D21245" s="53" t="s">
        <v>31637</v>
      </c>
      <c r="E21245" s="55" t="s">
        <v>31638</v>
      </c>
      <c r="F21245" s="53" t="s">
        <v>201</v>
      </c>
    </row>
    <row r="21246" spans="1:6" x14ac:dyDescent="0.2">
      <c r="A21246" s="202" t="s">
        <v>33623</v>
      </c>
      <c r="B21246" s="203">
        <v>12.52</v>
      </c>
      <c r="D21246" s="53" t="s">
        <v>31639</v>
      </c>
      <c r="E21246" s="55" t="s">
        <v>31638</v>
      </c>
      <c r="F21246" s="53" t="s">
        <v>201</v>
      </c>
    </row>
    <row r="21247" spans="1:6" x14ac:dyDescent="0.2">
      <c r="A21247" s="202" t="s">
        <v>33625</v>
      </c>
      <c r="B21247" s="203">
        <v>11.87</v>
      </c>
      <c r="D21247" s="53" t="s">
        <v>31640</v>
      </c>
      <c r="E21247" s="55" t="s">
        <v>31641</v>
      </c>
      <c r="F21247" s="53" t="s">
        <v>201</v>
      </c>
    </row>
    <row r="21248" spans="1:6" x14ac:dyDescent="0.2">
      <c r="A21248" s="202" t="s">
        <v>33626</v>
      </c>
      <c r="B21248" s="203">
        <v>13.73</v>
      </c>
      <c r="D21248" s="53" t="s">
        <v>31642</v>
      </c>
      <c r="E21248" s="55" t="s">
        <v>31641</v>
      </c>
      <c r="F21248" s="53" t="s">
        <v>201</v>
      </c>
    </row>
    <row r="21249" spans="1:6" x14ac:dyDescent="0.2">
      <c r="A21249" s="202" t="s">
        <v>33628</v>
      </c>
      <c r="B21249" s="203">
        <v>13.08</v>
      </c>
      <c r="D21249" s="53" t="s">
        <v>31643</v>
      </c>
      <c r="E21249" s="55" t="s">
        <v>31644</v>
      </c>
      <c r="F21249" s="53" t="s">
        <v>201</v>
      </c>
    </row>
    <row r="21250" spans="1:6" x14ac:dyDescent="0.2">
      <c r="A21250" s="202" t="s">
        <v>33629</v>
      </c>
      <c r="B21250" s="203">
        <v>13.72</v>
      </c>
      <c r="D21250" s="53" t="s">
        <v>31645</v>
      </c>
      <c r="E21250" s="55" t="s">
        <v>31644</v>
      </c>
      <c r="F21250" s="53" t="s">
        <v>201</v>
      </c>
    </row>
    <row r="21251" spans="1:6" x14ac:dyDescent="0.2">
      <c r="A21251" s="202" t="s">
        <v>33631</v>
      </c>
      <c r="B21251" s="203">
        <v>13.07</v>
      </c>
      <c r="D21251" s="53" t="s">
        <v>31646</v>
      </c>
      <c r="E21251" s="55" t="s">
        <v>31647</v>
      </c>
      <c r="F21251" s="53" t="s">
        <v>201</v>
      </c>
    </row>
    <row r="21252" spans="1:6" x14ac:dyDescent="0.2">
      <c r="A21252" s="202" t="s">
        <v>33632</v>
      </c>
      <c r="B21252" s="203">
        <v>15.49</v>
      </c>
      <c r="D21252" s="53" t="s">
        <v>31648</v>
      </c>
      <c r="E21252" s="55" t="s">
        <v>31647</v>
      </c>
      <c r="F21252" s="53" t="s">
        <v>201</v>
      </c>
    </row>
    <row r="21253" spans="1:6" x14ac:dyDescent="0.2">
      <c r="A21253" s="202" t="s">
        <v>33634</v>
      </c>
      <c r="B21253" s="203">
        <v>14.84</v>
      </c>
      <c r="D21253" s="53" t="s">
        <v>31649</v>
      </c>
      <c r="E21253" s="55" t="s">
        <v>31650</v>
      </c>
      <c r="F21253" s="53" t="s">
        <v>83</v>
      </c>
    </row>
    <row r="21254" spans="1:6" x14ac:dyDescent="0.2">
      <c r="A21254" s="202" t="s">
        <v>33635</v>
      </c>
      <c r="B21254" s="203">
        <v>13.86</v>
      </c>
      <c r="D21254" s="53" t="s">
        <v>31651</v>
      </c>
      <c r="E21254" s="55" t="s">
        <v>31650</v>
      </c>
      <c r="F21254" s="53" t="s">
        <v>83</v>
      </c>
    </row>
    <row r="21255" spans="1:6" x14ac:dyDescent="0.2">
      <c r="A21255" s="202" t="s">
        <v>33637</v>
      </c>
      <c r="B21255" s="203">
        <v>13.21</v>
      </c>
      <c r="D21255" s="53" t="s">
        <v>31652</v>
      </c>
      <c r="E21255" s="55" t="s">
        <v>31653</v>
      </c>
      <c r="F21255" s="53" t="s">
        <v>83</v>
      </c>
    </row>
    <row r="21256" spans="1:6" x14ac:dyDescent="0.2">
      <c r="A21256" s="202" t="s">
        <v>33638</v>
      </c>
      <c r="B21256" s="203">
        <v>13.86</v>
      </c>
      <c r="D21256" s="53" t="s">
        <v>31654</v>
      </c>
      <c r="E21256" s="55" t="s">
        <v>31653</v>
      </c>
      <c r="F21256" s="53" t="s">
        <v>83</v>
      </c>
    </row>
    <row r="21257" spans="1:6" x14ac:dyDescent="0.2">
      <c r="A21257" s="202" t="s">
        <v>33640</v>
      </c>
      <c r="B21257" s="203">
        <v>13.86</v>
      </c>
      <c r="D21257" s="53" t="s">
        <v>31655</v>
      </c>
      <c r="E21257" s="55" t="s">
        <v>31656</v>
      </c>
      <c r="F21257" s="53" t="s">
        <v>83</v>
      </c>
    </row>
    <row r="21258" spans="1:6" x14ac:dyDescent="0.2">
      <c r="A21258" s="202" t="s">
        <v>33641</v>
      </c>
      <c r="B21258" s="203">
        <v>27.05</v>
      </c>
      <c r="D21258" s="53" t="s">
        <v>31657</v>
      </c>
      <c r="E21258" s="55" t="s">
        <v>31656</v>
      </c>
      <c r="F21258" s="53" t="s">
        <v>83</v>
      </c>
    </row>
    <row r="21259" spans="1:6" x14ac:dyDescent="0.2">
      <c r="A21259" s="202" t="s">
        <v>33643</v>
      </c>
      <c r="B21259" s="203">
        <v>27.05</v>
      </c>
      <c r="D21259" s="53" t="s">
        <v>31658</v>
      </c>
      <c r="E21259" s="55" t="s">
        <v>31659</v>
      </c>
      <c r="F21259" s="53" t="s">
        <v>83</v>
      </c>
    </row>
    <row r="21260" spans="1:6" x14ac:dyDescent="0.2">
      <c r="A21260" s="202" t="s">
        <v>33644</v>
      </c>
      <c r="B21260" s="203">
        <v>59.05</v>
      </c>
      <c r="D21260" s="53" t="s">
        <v>31660</v>
      </c>
      <c r="E21260" s="55" t="s">
        <v>31659</v>
      </c>
      <c r="F21260" s="53" t="s">
        <v>83</v>
      </c>
    </row>
    <row r="21261" spans="1:6" x14ac:dyDescent="0.2">
      <c r="A21261" s="202" t="s">
        <v>33646</v>
      </c>
      <c r="B21261" s="203">
        <v>59.05</v>
      </c>
      <c r="D21261" s="53" t="s">
        <v>31661</v>
      </c>
      <c r="E21261" s="55" t="s">
        <v>31662</v>
      </c>
      <c r="F21261" s="53" t="s">
        <v>83</v>
      </c>
    </row>
    <row r="21262" spans="1:6" x14ac:dyDescent="0.2">
      <c r="A21262" s="202" t="s">
        <v>33659</v>
      </c>
      <c r="B21262" s="203">
        <v>463.5</v>
      </c>
      <c r="D21262" s="53" t="s">
        <v>31663</v>
      </c>
      <c r="E21262" s="55" t="s">
        <v>31662</v>
      </c>
      <c r="F21262" s="53" t="s">
        <v>83</v>
      </c>
    </row>
    <row r="21263" spans="1:6" x14ac:dyDescent="0.2">
      <c r="A21263" s="202" t="s">
        <v>33661</v>
      </c>
      <c r="B21263" s="203">
        <v>463.5</v>
      </c>
      <c r="D21263" s="53" t="s">
        <v>31664</v>
      </c>
      <c r="E21263" s="55" t="s">
        <v>31665</v>
      </c>
      <c r="F21263" s="53" t="s">
        <v>83</v>
      </c>
    </row>
    <row r="21264" spans="1:6" x14ac:dyDescent="0.2">
      <c r="A21264" s="202" t="s">
        <v>33662</v>
      </c>
      <c r="B21264" s="203">
        <v>8.5</v>
      </c>
      <c r="D21264" s="53" t="s">
        <v>31666</v>
      </c>
      <c r="E21264" s="55" t="s">
        <v>31665</v>
      </c>
      <c r="F21264" s="53" t="s">
        <v>83</v>
      </c>
    </row>
    <row r="21265" spans="1:6" x14ac:dyDescent="0.2">
      <c r="A21265" s="202" t="s">
        <v>33664</v>
      </c>
      <c r="B21265" s="203">
        <v>8.5</v>
      </c>
      <c r="D21265" s="53" t="s">
        <v>31667</v>
      </c>
      <c r="E21265" s="55" t="s">
        <v>31668</v>
      </c>
      <c r="F21265" s="53" t="s">
        <v>83</v>
      </c>
    </row>
    <row r="21266" spans="1:6" x14ac:dyDescent="0.2">
      <c r="A21266" s="202" t="s">
        <v>33665</v>
      </c>
      <c r="B21266" s="203">
        <v>101.91</v>
      </c>
      <c r="D21266" s="53" t="s">
        <v>31669</v>
      </c>
      <c r="E21266" s="55" t="s">
        <v>31668</v>
      </c>
      <c r="F21266" s="53" t="s">
        <v>83</v>
      </c>
    </row>
    <row r="21267" spans="1:6" x14ac:dyDescent="0.2">
      <c r="A21267" s="202" t="s">
        <v>33667</v>
      </c>
      <c r="B21267" s="203">
        <v>101.91</v>
      </c>
      <c r="D21267" s="53" t="s">
        <v>31670</v>
      </c>
      <c r="E21267" s="55" t="s">
        <v>31671</v>
      </c>
      <c r="F21267" s="53" t="s">
        <v>83</v>
      </c>
    </row>
    <row r="21268" spans="1:6" x14ac:dyDescent="0.2">
      <c r="A21268" s="202" t="s">
        <v>33668</v>
      </c>
      <c r="B21268" s="203">
        <v>122.89</v>
      </c>
      <c r="D21268" s="53" t="s">
        <v>31672</v>
      </c>
      <c r="E21268" s="55" t="s">
        <v>31671</v>
      </c>
      <c r="F21268" s="53" t="s">
        <v>83</v>
      </c>
    </row>
    <row r="21269" spans="1:6" x14ac:dyDescent="0.2">
      <c r="A21269" s="202" t="s">
        <v>33670</v>
      </c>
      <c r="B21269" s="203">
        <v>122.89</v>
      </c>
      <c r="D21269" s="53" t="s">
        <v>31673</v>
      </c>
      <c r="E21269" s="55" t="s">
        <v>31674</v>
      </c>
      <c r="F21269" s="53" t="s">
        <v>83</v>
      </c>
    </row>
    <row r="21270" spans="1:6" x14ac:dyDescent="0.2">
      <c r="A21270" s="202" t="s">
        <v>33671</v>
      </c>
      <c r="B21270" s="203">
        <v>28.97</v>
      </c>
      <c r="D21270" s="53" t="s">
        <v>31675</v>
      </c>
      <c r="E21270" s="55" t="s">
        <v>31674</v>
      </c>
      <c r="F21270" s="53" t="s">
        <v>83</v>
      </c>
    </row>
    <row r="21271" spans="1:6" x14ac:dyDescent="0.2">
      <c r="A21271" s="202" t="s">
        <v>33673</v>
      </c>
      <c r="B21271" s="203">
        <v>28.97</v>
      </c>
      <c r="D21271" s="53" t="s">
        <v>31676</v>
      </c>
      <c r="E21271" s="55" t="s">
        <v>31677</v>
      </c>
      <c r="F21271" s="53" t="s">
        <v>83</v>
      </c>
    </row>
    <row r="21272" spans="1:6" x14ac:dyDescent="0.2">
      <c r="A21272" s="202" t="s">
        <v>33674</v>
      </c>
      <c r="B21272" s="203">
        <v>24.84</v>
      </c>
      <c r="D21272" s="53" t="s">
        <v>31678</v>
      </c>
      <c r="E21272" s="55" t="s">
        <v>31677</v>
      </c>
      <c r="F21272" s="53" t="s">
        <v>83</v>
      </c>
    </row>
    <row r="21273" spans="1:6" x14ac:dyDescent="0.2">
      <c r="A21273" s="202" t="s">
        <v>33676</v>
      </c>
      <c r="B21273" s="203">
        <v>24.84</v>
      </c>
      <c r="D21273" s="53" t="s">
        <v>31679</v>
      </c>
      <c r="E21273" s="55" t="s">
        <v>31680</v>
      </c>
      <c r="F21273" s="53" t="s">
        <v>83</v>
      </c>
    </row>
    <row r="21274" spans="1:6" x14ac:dyDescent="0.2">
      <c r="A21274" s="202" t="s">
        <v>33677</v>
      </c>
      <c r="B21274" s="203">
        <v>12.6</v>
      </c>
      <c r="D21274" s="53" t="s">
        <v>31681</v>
      </c>
      <c r="E21274" s="55" t="s">
        <v>31680</v>
      </c>
      <c r="F21274" s="53" t="s">
        <v>83</v>
      </c>
    </row>
    <row r="21275" spans="1:6" x14ac:dyDescent="0.2">
      <c r="A21275" s="202" t="s">
        <v>33679</v>
      </c>
      <c r="B21275" s="203">
        <v>12.6</v>
      </c>
      <c r="D21275" s="53" t="s">
        <v>31682</v>
      </c>
      <c r="E21275" s="55" t="s">
        <v>31683</v>
      </c>
      <c r="F21275" s="53" t="s">
        <v>83</v>
      </c>
    </row>
    <row r="21276" spans="1:6" x14ac:dyDescent="0.2">
      <c r="A21276" s="202" t="s">
        <v>33680</v>
      </c>
      <c r="B21276" s="203">
        <v>31.75</v>
      </c>
      <c r="D21276" s="53" t="s">
        <v>31684</v>
      </c>
      <c r="E21276" s="55" t="s">
        <v>31683</v>
      </c>
      <c r="F21276" s="53" t="s">
        <v>83</v>
      </c>
    </row>
    <row r="21277" spans="1:6" x14ac:dyDescent="0.2">
      <c r="A21277" s="202" t="s">
        <v>33682</v>
      </c>
      <c r="B21277" s="203">
        <v>31.75</v>
      </c>
      <c r="D21277" s="53" t="s">
        <v>31685</v>
      </c>
      <c r="E21277" s="55" t="s">
        <v>31686</v>
      </c>
      <c r="F21277" s="53" t="s">
        <v>83</v>
      </c>
    </row>
    <row r="21278" spans="1:6" x14ac:dyDescent="0.2">
      <c r="A21278" s="202" t="s">
        <v>33683</v>
      </c>
      <c r="B21278" s="203">
        <v>38.96</v>
      </c>
      <c r="D21278" s="53" t="s">
        <v>31687</v>
      </c>
      <c r="E21278" s="55" t="s">
        <v>31686</v>
      </c>
      <c r="F21278" s="53" t="s">
        <v>83</v>
      </c>
    </row>
    <row r="21279" spans="1:6" x14ac:dyDescent="0.2">
      <c r="A21279" s="202" t="s">
        <v>33685</v>
      </c>
      <c r="B21279" s="203">
        <v>38.96</v>
      </c>
      <c r="D21279" s="53" t="s">
        <v>31688</v>
      </c>
      <c r="E21279" s="55" t="s">
        <v>31689</v>
      </c>
      <c r="F21279" s="53" t="s">
        <v>83</v>
      </c>
    </row>
    <row r="21280" spans="1:6" x14ac:dyDescent="0.2">
      <c r="A21280" s="202" t="s">
        <v>33686</v>
      </c>
      <c r="B21280" s="203">
        <v>123.7</v>
      </c>
      <c r="D21280" s="53" t="s">
        <v>31690</v>
      </c>
      <c r="E21280" s="55" t="s">
        <v>31689</v>
      </c>
      <c r="F21280" s="53" t="s">
        <v>83</v>
      </c>
    </row>
    <row r="21281" spans="1:6" x14ac:dyDescent="0.2">
      <c r="A21281" s="202" t="s">
        <v>33688</v>
      </c>
      <c r="B21281" s="203">
        <v>123.7</v>
      </c>
      <c r="D21281" s="53" t="s">
        <v>31691</v>
      </c>
      <c r="E21281" s="55" t="s">
        <v>31692</v>
      </c>
      <c r="F21281" s="53" t="s">
        <v>83</v>
      </c>
    </row>
    <row r="21282" spans="1:6" x14ac:dyDescent="0.2">
      <c r="A21282" s="202" t="s">
        <v>33689</v>
      </c>
      <c r="B21282" s="203">
        <v>10.09</v>
      </c>
      <c r="D21282" s="53" t="s">
        <v>31693</v>
      </c>
      <c r="E21282" s="55" t="s">
        <v>31692</v>
      </c>
      <c r="F21282" s="53" t="s">
        <v>83</v>
      </c>
    </row>
    <row r="21283" spans="1:6" x14ac:dyDescent="0.2">
      <c r="A21283" s="202" t="s">
        <v>33691</v>
      </c>
      <c r="B21283" s="203">
        <v>10.09</v>
      </c>
      <c r="D21283" s="53" t="s">
        <v>31694</v>
      </c>
      <c r="E21283" s="55" t="s">
        <v>31695</v>
      </c>
      <c r="F21283" s="53" t="s">
        <v>83</v>
      </c>
    </row>
    <row r="21284" spans="1:6" x14ac:dyDescent="0.2">
      <c r="A21284" s="202" t="s">
        <v>33692</v>
      </c>
      <c r="B21284" s="203">
        <v>24.96</v>
      </c>
      <c r="D21284" s="53" t="s">
        <v>31696</v>
      </c>
      <c r="E21284" s="55" t="s">
        <v>31695</v>
      </c>
      <c r="F21284" s="53" t="s">
        <v>83</v>
      </c>
    </row>
    <row r="21285" spans="1:6" x14ac:dyDescent="0.2">
      <c r="A21285" s="202" t="s">
        <v>33694</v>
      </c>
      <c r="B21285" s="203">
        <v>24.96</v>
      </c>
      <c r="D21285" s="53" t="s">
        <v>31697</v>
      </c>
      <c r="E21285" s="55" t="s">
        <v>31698</v>
      </c>
      <c r="F21285" s="53" t="s">
        <v>83</v>
      </c>
    </row>
    <row r="21286" spans="1:6" x14ac:dyDescent="0.2">
      <c r="A21286" s="202" t="s">
        <v>33695</v>
      </c>
      <c r="B21286" s="203">
        <v>524.26</v>
      </c>
      <c r="D21286" s="53" t="s">
        <v>31699</v>
      </c>
      <c r="E21286" s="55" t="s">
        <v>31698</v>
      </c>
      <c r="F21286" s="53" t="s">
        <v>83</v>
      </c>
    </row>
    <row r="21287" spans="1:6" x14ac:dyDescent="0.2">
      <c r="A21287" s="202" t="s">
        <v>33697</v>
      </c>
      <c r="B21287" s="203">
        <v>524.26</v>
      </c>
      <c r="D21287" s="53" t="s">
        <v>31700</v>
      </c>
      <c r="E21287" s="55" t="s">
        <v>31701</v>
      </c>
      <c r="F21287" s="53" t="s">
        <v>1147</v>
      </c>
    </row>
    <row r="21288" spans="1:6" x14ac:dyDescent="0.2">
      <c r="A21288" s="202" t="s">
        <v>33698</v>
      </c>
      <c r="B21288" s="203">
        <v>73.14</v>
      </c>
      <c r="D21288" s="53" t="s">
        <v>31702</v>
      </c>
      <c r="E21288" s="55" t="s">
        <v>31701</v>
      </c>
      <c r="F21288" s="53" t="s">
        <v>1147</v>
      </c>
    </row>
    <row r="21289" spans="1:6" x14ac:dyDescent="0.2">
      <c r="A21289" s="202" t="s">
        <v>33700</v>
      </c>
      <c r="B21289" s="203">
        <v>73.14</v>
      </c>
      <c r="D21289" s="53" t="s">
        <v>31703</v>
      </c>
      <c r="E21289" s="55" t="s">
        <v>31704</v>
      </c>
      <c r="F21289" s="53" t="s">
        <v>430</v>
      </c>
    </row>
    <row r="21290" spans="1:6" x14ac:dyDescent="0.2">
      <c r="A21290" s="202" t="s">
        <v>33701</v>
      </c>
      <c r="B21290" s="203">
        <v>24.25</v>
      </c>
      <c r="D21290" s="53" t="s">
        <v>31705</v>
      </c>
      <c r="E21290" s="55" t="s">
        <v>31704</v>
      </c>
      <c r="F21290" s="53" t="s">
        <v>430</v>
      </c>
    </row>
    <row r="21291" spans="1:6" x14ac:dyDescent="0.2">
      <c r="A21291" s="202" t="s">
        <v>33703</v>
      </c>
      <c r="B21291" s="203">
        <v>21.02</v>
      </c>
      <c r="D21291" s="53" t="s">
        <v>31706</v>
      </c>
      <c r="E21291" s="55" t="s">
        <v>31707</v>
      </c>
      <c r="F21291" s="53" t="s">
        <v>201</v>
      </c>
    </row>
    <row r="21292" spans="1:6" x14ac:dyDescent="0.2">
      <c r="A21292" s="202" t="s">
        <v>33704</v>
      </c>
      <c r="B21292" s="203">
        <v>129.19</v>
      </c>
      <c r="D21292" s="53" t="s">
        <v>31708</v>
      </c>
      <c r="E21292" s="55" t="s">
        <v>31707</v>
      </c>
      <c r="F21292" s="53" t="s">
        <v>201</v>
      </c>
    </row>
    <row r="21293" spans="1:6" x14ac:dyDescent="0.2">
      <c r="A21293" s="202" t="s">
        <v>33706</v>
      </c>
      <c r="B21293" s="203">
        <v>125.96</v>
      </c>
      <c r="D21293" s="53" t="s">
        <v>31709</v>
      </c>
      <c r="E21293" s="55" t="s">
        <v>31710</v>
      </c>
      <c r="F21293" s="53" t="s">
        <v>201</v>
      </c>
    </row>
    <row r="21294" spans="1:6" x14ac:dyDescent="0.2">
      <c r="A21294" s="202" t="s">
        <v>33707</v>
      </c>
      <c r="B21294" s="203">
        <v>24.25</v>
      </c>
      <c r="D21294" s="53" t="s">
        <v>31711</v>
      </c>
      <c r="E21294" s="55" t="s">
        <v>31710</v>
      </c>
      <c r="F21294" s="53" t="s">
        <v>201</v>
      </c>
    </row>
    <row r="21295" spans="1:6" x14ac:dyDescent="0.2">
      <c r="A21295" s="202" t="s">
        <v>33709</v>
      </c>
      <c r="B21295" s="203">
        <v>21.02</v>
      </c>
      <c r="D21295" s="53" t="s">
        <v>31712</v>
      </c>
      <c r="E21295" s="55" t="s">
        <v>31713</v>
      </c>
      <c r="F21295" s="53" t="s">
        <v>201</v>
      </c>
    </row>
    <row r="21296" spans="1:6" x14ac:dyDescent="0.2">
      <c r="A21296" s="202" t="s">
        <v>33710</v>
      </c>
      <c r="B21296" s="203">
        <v>306.81</v>
      </c>
      <c r="D21296" s="53" t="s">
        <v>31714</v>
      </c>
      <c r="E21296" s="55" t="s">
        <v>31713</v>
      </c>
      <c r="F21296" s="53" t="s">
        <v>201</v>
      </c>
    </row>
    <row r="21297" spans="1:6" x14ac:dyDescent="0.2">
      <c r="A21297" s="202" t="s">
        <v>33712</v>
      </c>
      <c r="B21297" s="203">
        <v>289.18</v>
      </c>
      <c r="D21297" s="53" t="s">
        <v>31715</v>
      </c>
      <c r="E21297" s="55" t="s">
        <v>31716</v>
      </c>
      <c r="F21297" s="53" t="s">
        <v>201</v>
      </c>
    </row>
    <row r="21298" spans="1:6" x14ac:dyDescent="0.2">
      <c r="A21298" s="202" t="s">
        <v>33713</v>
      </c>
      <c r="B21298" s="203">
        <v>396.66</v>
      </c>
      <c r="D21298" s="53" t="s">
        <v>31717</v>
      </c>
      <c r="E21298" s="55" t="s">
        <v>31716</v>
      </c>
      <c r="F21298" s="53" t="s">
        <v>201</v>
      </c>
    </row>
    <row r="21299" spans="1:6" x14ac:dyDescent="0.2">
      <c r="A21299" s="202" t="s">
        <v>33715</v>
      </c>
      <c r="B21299" s="203">
        <v>374.51</v>
      </c>
      <c r="D21299" s="53" t="s">
        <v>31718</v>
      </c>
      <c r="E21299" s="55" t="s">
        <v>31719</v>
      </c>
      <c r="F21299" s="53" t="s">
        <v>201</v>
      </c>
    </row>
    <row r="21300" spans="1:6" x14ac:dyDescent="0.2">
      <c r="A21300" s="202" t="s">
        <v>33716</v>
      </c>
      <c r="B21300" s="203">
        <v>214.04</v>
      </c>
      <c r="D21300" s="53" t="s">
        <v>31720</v>
      </c>
      <c r="E21300" s="55" t="s">
        <v>31719</v>
      </c>
      <c r="F21300" s="53" t="s">
        <v>201</v>
      </c>
    </row>
    <row r="21301" spans="1:6" x14ac:dyDescent="0.2">
      <c r="A21301" s="202" t="s">
        <v>33718</v>
      </c>
      <c r="B21301" s="203">
        <v>201.13</v>
      </c>
      <c r="D21301" s="53" t="s">
        <v>31721</v>
      </c>
      <c r="E21301" s="55" t="s">
        <v>31722</v>
      </c>
      <c r="F21301" s="53" t="s">
        <v>201</v>
      </c>
    </row>
    <row r="21302" spans="1:6" x14ac:dyDescent="0.2">
      <c r="A21302" s="202" t="s">
        <v>33719</v>
      </c>
      <c r="B21302" s="203">
        <v>302.01</v>
      </c>
      <c r="D21302" s="53" t="s">
        <v>31723</v>
      </c>
      <c r="E21302" s="55" t="s">
        <v>31722</v>
      </c>
      <c r="F21302" s="53" t="s">
        <v>201</v>
      </c>
    </row>
    <row r="21303" spans="1:6" x14ac:dyDescent="0.2">
      <c r="A21303" s="202" t="s">
        <v>33721</v>
      </c>
      <c r="B21303" s="203">
        <v>284.77999999999997</v>
      </c>
      <c r="D21303" s="53" t="s">
        <v>31724</v>
      </c>
      <c r="E21303" s="55" t="s">
        <v>31725</v>
      </c>
      <c r="F21303" s="53" t="s">
        <v>201</v>
      </c>
    </row>
    <row r="21304" spans="1:6" x14ac:dyDescent="0.2">
      <c r="A21304" s="202" t="s">
        <v>33722</v>
      </c>
      <c r="B21304" s="203">
        <v>389.97</v>
      </c>
      <c r="D21304" s="53" t="s">
        <v>31726</v>
      </c>
      <c r="E21304" s="55" t="s">
        <v>31725</v>
      </c>
      <c r="F21304" s="53" t="s">
        <v>201</v>
      </c>
    </row>
    <row r="21305" spans="1:6" x14ac:dyDescent="0.2">
      <c r="A21305" s="202" t="s">
        <v>33724</v>
      </c>
      <c r="B21305" s="203">
        <v>368.44</v>
      </c>
      <c r="D21305" s="53" t="s">
        <v>31727</v>
      </c>
      <c r="E21305" s="55" t="s">
        <v>31728</v>
      </c>
      <c r="F21305" s="53" t="s">
        <v>201</v>
      </c>
    </row>
    <row r="21306" spans="1:6" x14ac:dyDescent="0.2">
      <c r="A21306" s="202" t="s">
        <v>33725</v>
      </c>
      <c r="B21306" s="203">
        <v>198.08</v>
      </c>
      <c r="D21306" s="53" t="s">
        <v>31729</v>
      </c>
      <c r="E21306" s="55" t="s">
        <v>31728</v>
      </c>
      <c r="F21306" s="53" t="s">
        <v>201</v>
      </c>
    </row>
    <row r="21307" spans="1:6" x14ac:dyDescent="0.2">
      <c r="A21307" s="202" t="s">
        <v>33727</v>
      </c>
      <c r="B21307" s="203">
        <v>189.47</v>
      </c>
      <c r="D21307" s="53" t="s">
        <v>31730</v>
      </c>
      <c r="E21307" s="55" t="s">
        <v>31731</v>
      </c>
      <c r="F21307" s="53" t="s">
        <v>201</v>
      </c>
    </row>
    <row r="21308" spans="1:6" x14ac:dyDescent="0.2">
      <c r="A21308" s="202" t="s">
        <v>33728</v>
      </c>
      <c r="B21308" s="203">
        <v>408.71</v>
      </c>
      <c r="D21308" s="53" t="s">
        <v>31732</v>
      </c>
      <c r="E21308" s="55" t="s">
        <v>31731</v>
      </c>
      <c r="F21308" s="53" t="s">
        <v>201</v>
      </c>
    </row>
    <row r="21309" spans="1:6" x14ac:dyDescent="0.2">
      <c r="A21309" s="202" t="s">
        <v>33730</v>
      </c>
      <c r="B21309" s="203">
        <v>400.1</v>
      </c>
      <c r="D21309" s="53" t="s">
        <v>31733</v>
      </c>
      <c r="E21309" s="55" t="s">
        <v>31734</v>
      </c>
      <c r="F21309" s="53" t="s">
        <v>201</v>
      </c>
    </row>
    <row r="21310" spans="1:6" x14ac:dyDescent="0.2">
      <c r="A21310" s="202" t="s">
        <v>33731</v>
      </c>
      <c r="B21310" s="203">
        <v>558.4</v>
      </c>
      <c r="D21310" s="53" t="s">
        <v>31735</v>
      </c>
      <c r="E21310" s="55" t="s">
        <v>31734</v>
      </c>
      <c r="F21310" s="53" t="s">
        <v>201</v>
      </c>
    </row>
    <row r="21311" spans="1:6" x14ac:dyDescent="0.2">
      <c r="A21311" s="202" t="s">
        <v>33733</v>
      </c>
      <c r="B21311" s="203">
        <v>549.79</v>
      </c>
      <c r="D21311" s="53" t="s">
        <v>31736</v>
      </c>
      <c r="E21311" s="55" t="s">
        <v>31737</v>
      </c>
      <c r="F21311" s="53" t="s">
        <v>201</v>
      </c>
    </row>
    <row r="21312" spans="1:6" x14ac:dyDescent="0.2">
      <c r="A21312" s="202" t="s">
        <v>33734</v>
      </c>
      <c r="B21312" s="203">
        <v>654.83000000000004</v>
      </c>
      <c r="D21312" s="53" t="s">
        <v>31738</v>
      </c>
      <c r="E21312" s="55" t="s">
        <v>31737</v>
      </c>
      <c r="F21312" s="53" t="s">
        <v>201</v>
      </c>
    </row>
    <row r="21313" spans="1:6" x14ac:dyDescent="0.2">
      <c r="A21313" s="202" t="s">
        <v>33736</v>
      </c>
      <c r="B21313" s="203">
        <v>637.61</v>
      </c>
      <c r="D21313" s="53" t="s">
        <v>31739</v>
      </c>
      <c r="E21313" s="55" t="s">
        <v>31740</v>
      </c>
      <c r="F21313" s="53" t="s">
        <v>201</v>
      </c>
    </row>
    <row r="21314" spans="1:6" x14ac:dyDescent="0.2">
      <c r="A21314" s="202" t="s">
        <v>33737</v>
      </c>
      <c r="B21314" s="203">
        <v>907.72</v>
      </c>
      <c r="D21314" s="53" t="s">
        <v>31741</v>
      </c>
      <c r="E21314" s="55" t="s">
        <v>31740</v>
      </c>
      <c r="F21314" s="53" t="s">
        <v>201</v>
      </c>
    </row>
    <row r="21315" spans="1:6" x14ac:dyDescent="0.2">
      <c r="A21315" s="202" t="s">
        <v>33739</v>
      </c>
      <c r="B21315" s="203">
        <v>890.5</v>
      </c>
      <c r="D21315" s="53" t="s">
        <v>31742</v>
      </c>
      <c r="E21315" s="55" t="s">
        <v>31743</v>
      </c>
      <c r="F21315" s="53" t="s">
        <v>201</v>
      </c>
    </row>
    <row r="21316" spans="1:6" x14ac:dyDescent="0.2">
      <c r="A21316" s="202" t="s">
        <v>33740</v>
      </c>
      <c r="B21316" s="203">
        <v>97.02</v>
      </c>
      <c r="D21316" s="53" t="s">
        <v>31744</v>
      </c>
      <c r="E21316" s="55" t="s">
        <v>31743</v>
      </c>
      <c r="F21316" s="53" t="s">
        <v>201</v>
      </c>
    </row>
    <row r="21317" spans="1:6" x14ac:dyDescent="0.2">
      <c r="A21317" s="202" t="s">
        <v>33742</v>
      </c>
      <c r="B21317" s="203">
        <v>84.1</v>
      </c>
      <c r="D21317" s="53" t="s">
        <v>31745</v>
      </c>
      <c r="E21317" s="55" t="s">
        <v>31746</v>
      </c>
      <c r="F21317" s="53" t="s">
        <v>201</v>
      </c>
    </row>
    <row r="21318" spans="1:6" x14ac:dyDescent="0.2">
      <c r="A21318" s="202" t="s">
        <v>33743</v>
      </c>
      <c r="B21318" s="203">
        <v>16.170000000000002</v>
      </c>
      <c r="D21318" s="53" t="s">
        <v>31747</v>
      </c>
      <c r="E21318" s="55" t="s">
        <v>31746</v>
      </c>
      <c r="F21318" s="53" t="s">
        <v>201</v>
      </c>
    </row>
    <row r="21319" spans="1:6" x14ac:dyDescent="0.2">
      <c r="A21319" s="202" t="s">
        <v>33745</v>
      </c>
      <c r="B21319" s="203">
        <v>14.01</v>
      </c>
      <c r="D21319" s="53" t="s">
        <v>31748</v>
      </c>
      <c r="E21319" s="55" t="s">
        <v>31749</v>
      </c>
      <c r="F21319" s="53" t="s">
        <v>201</v>
      </c>
    </row>
    <row r="21320" spans="1:6" x14ac:dyDescent="0.2">
      <c r="A21320" s="202" t="s">
        <v>33749</v>
      </c>
      <c r="B21320" s="203">
        <v>689</v>
      </c>
      <c r="D21320" s="53" t="s">
        <v>31750</v>
      </c>
      <c r="E21320" s="55" t="s">
        <v>31749</v>
      </c>
      <c r="F21320" s="53" t="s">
        <v>201</v>
      </c>
    </row>
    <row r="21321" spans="1:6" x14ac:dyDescent="0.2">
      <c r="A21321" s="202" t="s">
        <v>33751</v>
      </c>
      <c r="B21321" s="203">
        <v>689</v>
      </c>
      <c r="D21321" s="53" t="s">
        <v>31751</v>
      </c>
      <c r="E21321" s="55" t="s">
        <v>31752</v>
      </c>
      <c r="F21321" s="53" t="s">
        <v>201</v>
      </c>
    </row>
    <row r="21322" spans="1:6" x14ac:dyDescent="0.2">
      <c r="A21322" s="202" t="s">
        <v>33752</v>
      </c>
      <c r="B21322" s="203">
        <v>174.6</v>
      </c>
      <c r="D21322" s="53" t="s">
        <v>31753</v>
      </c>
      <c r="E21322" s="55" t="s">
        <v>31752</v>
      </c>
      <c r="F21322" s="53" t="s">
        <v>201</v>
      </c>
    </row>
    <row r="21323" spans="1:6" x14ac:dyDescent="0.2">
      <c r="A21323" s="202" t="s">
        <v>33754</v>
      </c>
      <c r="B21323" s="203">
        <v>174.6</v>
      </c>
      <c r="D21323" s="53" t="s">
        <v>31754</v>
      </c>
      <c r="E21323" s="55" t="s">
        <v>31755</v>
      </c>
      <c r="F21323" s="53" t="s">
        <v>201</v>
      </c>
    </row>
    <row r="21324" spans="1:6" x14ac:dyDescent="0.2">
      <c r="A21324" s="202" t="s">
        <v>33755</v>
      </c>
      <c r="B21324" s="203">
        <v>271.02999999999997</v>
      </c>
      <c r="D21324" s="53" t="s">
        <v>31756</v>
      </c>
      <c r="E21324" s="55" t="s">
        <v>31755</v>
      </c>
      <c r="F21324" s="53" t="s">
        <v>201</v>
      </c>
    </row>
    <row r="21325" spans="1:6" x14ac:dyDescent="0.2">
      <c r="A21325" s="202" t="s">
        <v>33757</v>
      </c>
      <c r="B21325" s="203">
        <v>271.02999999999997</v>
      </c>
      <c r="D21325" s="53" t="s">
        <v>31757</v>
      </c>
      <c r="E21325" s="55" t="s">
        <v>31758</v>
      </c>
      <c r="F21325" s="53" t="s">
        <v>201</v>
      </c>
    </row>
    <row r="21326" spans="1:6" x14ac:dyDescent="0.2">
      <c r="A21326" s="202" t="s">
        <v>33758</v>
      </c>
      <c r="B21326" s="203">
        <v>390</v>
      </c>
      <c r="D21326" s="53" t="s">
        <v>31759</v>
      </c>
      <c r="E21326" s="55" t="s">
        <v>31758</v>
      </c>
      <c r="F21326" s="53" t="s">
        <v>201</v>
      </c>
    </row>
    <row r="21327" spans="1:6" x14ac:dyDescent="0.2">
      <c r="A21327" s="202" t="s">
        <v>33760</v>
      </c>
      <c r="B21327" s="203">
        <v>390</v>
      </c>
      <c r="D21327" s="53" t="s">
        <v>31760</v>
      </c>
      <c r="E21327" s="55" t="s">
        <v>31761</v>
      </c>
      <c r="F21327" s="53" t="s">
        <v>201</v>
      </c>
    </row>
    <row r="21328" spans="1:6" x14ac:dyDescent="0.2">
      <c r="A21328" s="202" t="s">
        <v>33761</v>
      </c>
      <c r="B21328" s="203">
        <v>28.78</v>
      </c>
      <c r="D21328" s="53" t="s">
        <v>31762</v>
      </c>
      <c r="E21328" s="55" t="s">
        <v>31761</v>
      </c>
      <c r="F21328" s="53" t="s">
        <v>201</v>
      </c>
    </row>
    <row r="21329" spans="1:6" x14ac:dyDescent="0.2">
      <c r="A21329" s="202" t="s">
        <v>33763</v>
      </c>
      <c r="B21329" s="203">
        <v>28.78</v>
      </c>
      <c r="D21329" s="53" t="s">
        <v>31763</v>
      </c>
      <c r="E21329" s="55" t="s">
        <v>31764</v>
      </c>
      <c r="F21329" s="53" t="s">
        <v>201</v>
      </c>
    </row>
    <row r="21330" spans="1:6" x14ac:dyDescent="0.2">
      <c r="A21330" s="202" t="s">
        <v>33764</v>
      </c>
      <c r="B21330" s="203">
        <v>42.02</v>
      </c>
      <c r="D21330" s="53" t="s">
        <v>31765</v>
      </c>
      <c r="E21330" s="55" t="s">
        <v>31764</v>
      </c>
      <c r="F21330" s="53" t="s">
        <v>201</v>
      </c>
    </row>
    <row r="21331" spans="1:6" x14ac:dyDescent="0.2">
      <c r="A21331" s="202" t="s">
        <v>33766</v>
      </c>
      <c r="B21331" s="203">
        <v>42.02</v>
      </c>
      <c r="D21331" s="53" t="s">
        <v>31766</v>
      </c>
      <c r="E21331" s="55" t="s">
        <v>31767</v>
      </c>
      <c r="F21331" s="53" t="s">
        <v>201</v>
      </c>
    </row>
    <row r="21332" spans="1:6" x14ac:dyDescent="0.2">
      <c r="A21332" s="202" t="s">
        <v>33767</v>
      </c>
      <c r="B21332" s="203">
        <v>67.28</v>
      </c>
      <c r="D21332" s="53" t="s">
        <v>31768</v>
      </c>
      <c r="E21332" s="55" t="s">
        <v>31767</v>
      </c>
      <c r="F21332" s="53" t="s">
        <v>201</v>
      </c>
    </row>
    <row r="21333" spans="1:6" x14ac:dyDescent="0.2">
      <c r="A21333" s="202" t="s">
        <v>33769</v>
      </c>
      <c r="B21333" s="203">
        <v>67.28</v>
      </c>
      <c r="D21333" s="53" t="s">
        <v>31769</v>
      </c>
      <c r="E21333" s="55" t="s">
        <v>31770</v>
      </c>
      <c r="F21333" s="53" t="s">
        <v>201</v>
      </c>
    </row>
    <row r="21334" spans="1:6" x14ac:dyDescent="0.2">
      <c r="A21334" s="202" t="s">
        <v>33770</v>
      </c>
      <c r="B21334" s="203">
        <v>78.790000000000006</v>
      </c>
      <c r="D21334" s="53" t="s">
        <v>31771</v>
      </c>
      <c r="E21334" s="55" t="s">
        <v>31770</v>
      </c>
      <c r="F21334" s="53" t="s">
        <v>201</v>
      </c>
    </row>
    <row r="21335" spans="1:6" x14ac:dyDescent="0.2">
      <c r="A21335" s="202" t="s">
        <v>33772</v>
      </c>
      <c r="B21335" s="203">
        <v>78.790000000000006</v>
      </c>
      <c r="D21335" s="53" t="s">
        <v>31772</v>
      </c>
      <c r="E21335" s="55" t="s">
        <v>31773</v>
      </c>
      <c r="F21335" s="53" t="s">
        <v>201</v>
      </c>
    </row>
    <row r="21336" spans="1:6" x14ac:dyDescent="0.2">
      <c r="A21336" s="202" t="s">
        <v>33773</v>
      </c>
      <c r="B21336" s="203">
        <v>142.07</v>
      </c>
      <c r="D21336" s="53" t="s">
        <v>31774</v>
      </c>
      <c r="E21336" s="55" t="s">
        <v>31773</v>
      </c>
      <c r="F21336" s="53" t="s">
        <v>201</v>
      </c>
    </row>
    <row r="21337" spans="1:6" x14ac:dyDescent="0.2">
      <c r="A21337" s="202" t="s">
        <v>33775</v>
      </c>
      <c r="B21337" s="203">
        <v>142.07</v>
      </c>
      <c r="D21337" s="53" t="s">
        <v>31775</v>
      </c>
      <c r="E21337" s="55" t="s">
        <v>31776</v>
      </c>
      <c r="F21337" s="53" t="s">
        <v>201</v>
      </c>
    </row>
    <row r="21338" spans="1:6" x14ac:dyDescent="0.2">
      <c r="A21338" s="202" t="s">
        <v>33776</v>
      </c>
      <c r="B21338" s="203">
        <v>5.9</v>
      </c>
      <c r="D21338" s="53" t="s">
        <v>31777</v>
      </c>
      <c r="E21338" s="55" t="s">
        <v>31776</v>
      </c>
      <c r="F21338" s="53" t="s">
        <v>201</v>
      </c>
    </row>
    <row r="21339" spans="1:6" x14ac:dyDescent="0.2">
      <c r="A21339" s="202" t="s">
        <v>33778</v>
      </c>
      <c r="B21339" s="203">
        <v>5.9</v>
      </c>
      <c r="D21339" s="53" t="s">
        <v>31778</v>
      </c>
      <c r="E21339" s="55" t="s">
        <v>31779</v>
      </c>
      <c r="F21339" s="53" t="s">
        <v>201</v>
      </c>
    </row>
    <row r="21340" spans="1:6" x14ac:dyDescent="0.2">
      <c r="A21340" s="202" t="s">
        <v>33779</v>
      </c>
      <c r="B21340" s="203">
        <v>37.04</v>
      </c>
      <c r="D21340" s="53" t="s">
        <v>31780</v>
      </c>
      <c r="E21340" s="55" t="s">
        <v>31779</v>
      </c>
      <c r="F21340" s="53" t="s">
        <v>201</v>
      </c>
    </row>
    <row r="21341" spans="1:6" x14ac:dyDescent="0.2">
      <c r="A21341" s="202" t="s">
        <v>33781</v>
      </c>
      <c r="B21341" s="203">
        <v>37.04</v>
      </c>
      <c r="D21341" s="53" t="s">
        <v>31781</v>
      </c>
      <c r="E21341" s="55" t="s">
        <v>31782</v>
      </c>
      <c r="F21341" s="53" t="s">
        <v>201</v>
      </c>
    </row>
    <row r="21342" spans="1:6" x14ac:dyDescent="0.2">
      <c r="A21342" s="202" t="s">
        <v>33782</v>
      </c>
      <c r="B21342" s="203">
        <v>80</v>
      </c>
      <c r="D21342" s="53" t="s">
        <v>31783</v>
      </c>
      <c r="E21342" s="55" t="s">
        <v>31782</v>
      </c>
      <c r="F21342" s="53" t="s">
        <v>201</v>
      </c>
    </row>
    <row r="21343" spans="1:6" x14ac:dyDescent="0.2">
      <c r="A21343" s="202" t="s">
        <v>33784</v>
      </c>
      <c r="B21343" s="203">
        <v>80</v>
      </c>
      <c r="D21343" s="53" t="s">
        <v>31784</v>
      </c>
      <c r="E21343" s="55" t="s">
        <v>31785</v>
      </c>
      <c r="F21343" s="53" t="s">
        <v>201</v>
      </c>
    </row>
    <row r="21344" spans="1:6" x14ac:dyDescent="0.2">
      <c r="A21344" s="202" t="s">
        <v>33785</v>
      </c>
      <c r="B21344" s="203">
        <v>2.16</v>
      </c>
      <c r="D21344" s="53" t="s">
        <v>31786</v>
      </c>
      <c r="E21344" s="55" t="s">
        <v>31785</v>
      </c>
      <c r="F21344" s="53" t="s">
        <v>201</v>
      </c>
    </row>
    <row r="21345" spans="1:6" x14ac:dyDescent="0.2">
      <c r="A21345" s="202" t="s">
        <v>33787</v>
      </c>
      <c r="B21345" s="203">
        <v>2.16</v>
      </c>
      <c r="D21345" s="53" t="s">
        <v>31787</v>
      </c>
      <c r="E21345" s="55" t="s">
        <v>31788</v>
      </c>
      <c r="F21345" s="53" t="s">
        <v>201</v>
      </c>
    </row>
    <row r="21346" spans="1:6" x14ac:dyDescent="0.2">
      <c r="A21346" s="202" t="s">
        <v>33788</v>
      </c>
      <c r="B21346" s="203">
        <v>5.17</v>
      </c>
      <c r="D21346" s="53" t="s">
        <v>31789</v>
      </c>
      <c r="E21346" s="55" t="s">
        <v>31788</v>
      </c>
      <c r="F21346" s="53" t="s">
        <v>201</v>
      </c>
    </row>
    <row r="21347" spans="1:6" x14ac:dyDescent="0.2">
      <c r="A21347" s="202" t="s">
        <v>33790</v>
      </c>
      <c r="B21347" s="203">
        <v>5.17</v>
      </c>
      <c r="D21347" s="53" t="s">
        <v>31790</v>
      </c>
      <c r="E21347" s="55" t="s">
        <v>31791</v>
      </c>
      <c r="F21347" s="53" t="s">
        <v>201</v>
      </c>
    </row>
    <row r="21348" spans="1:6" x14ac:dyDescent="0.2">
      <c r="A21348" s="202" t="s">
        <v>33791</v>
      </c>
      <c r="B21348" s="203">
        <v>8.15</v>
      </c>
      <c r="D21348" s="53" t="s">
        <v>31792</v>
      </c>
      <c r="E21348" s="55" t="s">
        <v>31791</v>
      </c>
      <c r="F21348" s="53" t="s">
        <v>201</v>
      </c>
    </row>
    <row r="21349" spans="1:6" x14ac:dyDescent="0.2">
      <c r="A21349" s="202" t="s">
        <v>33793</v>
      </c>
      <c r="B21349" s="203">
        <v>8.15</v>
      </c>
      <c r="D21349" s="53" t="s">
        <v>31793</v>
      </c>
      <c r="E21349" s="55" t="s">
        <v>31794</v>
      </c>
      <c r="F21349" s="53" t="s">
        <v>201</v>
      </c>
    </row>
    <row r="21350" spans="1:6" x14ac:dyDescent="0.2">
      <c r="A21350" s="202" t="s">
        <v>33794</v>
      </c>
      <c r="B21350" s="203">
        <v>14.34</v>
      </c>
      <c r="D21350" s="53" t="s">
        <v>31795</v>
      </c>
      <c r="E21350" s="55" t="s">
        <v>31794</v>
      </c>
      <c r="F21350" s="53" t="s">
        <v>201</v>
      </c>
    </row>
    <row r="21351" spans="1:6" x14ac:dyDescent="0.2">
      <c r="A21351" s="202" t="s">
        <v>33796</v>
      </c>
      <c r="B21351" s="203">
        <v>14.34</v>
      </c>
      <c r="D21351" s="53" t="s">
        <v>31796</v>
      </c>
      <c r="E21351" s="55" t="s">
        <v>31797</v>
      </c>
      <c r="F21351" s="53" t="s">
        <v>201</v>
      </c>
    </row>
    <row r="21352" spans="1:6" x14ac:dyDescent="0.2">
      <c r="A21352" s="202" t="s">
        <v>33797</v>
      </c>
      <c r="B21352" s="203">
        <v>3.14</v>
      </c>
      <c r="D21352" s="53" t="s">
        <v>31798</v>
      </c>
      <c r="E21352" s="55" t="s">
        <v>31797</v>
      </c>
      <c r="F21352" s="53" t="s">
        <v>201</v>
      </c>
    </row>
    <row r="21353" spans="1:6" x14ac:dyDescent="0.2">
      <c r="A21353" s="202" t="s">
        <v>33799</v>
      </c>
      <c r="B21353" s="203">
        <v>3.14</v>
      </c>
      <c r="D21353" s="53" t="s">
        <v>31799</v>
      </c>
      <c r="E21353" s="55" t="s">
        <v>31800</v>
      </c>
      <c r="F21353" s="53" t="s">
        <v>201</v>
      </c>
    </row>
    <row r="21354" spans="1:6" x14ac:dyDescent="0.2">
      <c r="A21354" s="202" t="s">
        <v>33800</v>
      </c>
      <c r="B21354" s="203">
        <v>5.94</v>
      </c>
      <c r="D21354" s="53" t="s">
        <v>31801</v>
      </c>
      <c r="E21354" s="55" t="s">
        <v>31800</v>
      </c>
      <c r="F21354" s="53" t="s">
        <v>201</v>
      </c>
    </row>
    <row r="21355" spans="1:6" x14ac:dyDescent="0.2">
      <c r="A21355" s="202" t="s">
        <v>33802</v>
      </c>
      <c r="B21355" s="203">
        <v>5.94</v>
      </c>
      <c r="D21355" s="53" t="s">
        <v>31802</v>
      </c>
      <c r="E21355" s="55" t="s">
        <v>31803</v>
      </c>
      <c r="F21355" s="53" t="s">
        <v>201</v>
      </c>
    </row>
    <row r="21356" spans="1:6" x14ac:dyDescent="0.2">
      <c r="A21356" s="202" t="s">
        <v>33803</v>
      </c>
      <c r="B21356" s="203">
        <v>21.96</v>
      </c>
      <c r="D21356" s="53" t="s">
        <v>31804</v>
      </c>
      <c r="E21356" s="55" t="s">
        <v>31803</v>
      </c>
      <c r="F21356" s="53" t="s">
        <v>201</v>
      </c>
    </row>
    <row r="21357" spans="1:6" x14ac:dyDescent="0.2">
      <c r="A21357" s="202" t="s">
        <v>33805</v>
      </c>
      <c r="B21357" s="203">
        <v>21.96</v>
      </c>
      <c r="D21357" s="53" t="s">
        <v>31805</v>
      </c>
      <c r="E21357" s="55" t="s">
        <v>31806</v>
      </c>
      <c r="F21357" s="53" t="s">
        <v>201</v>
      </c>
    </row>
    <row r="21358" spans="1:6" x14ac:dyDescent="0.2">
      <c r="A21358" s="202" t="s">
        <v>33806</v>
      </c>
      <c r="B21358" s="203">
        <v>2.29</v>
      </c>
      <c r="D21358" s="53" t="s">
        <v>31807</v>
      </c>
      <c r="E21358" s="55" t="s">
        <v>31806</v>
      </c>
      <c r="F21358" s="53" t="s">
        <v>201</v>
      </c>
    </row>
    <row r="21359" spans="1:6" x14ac:dyDescent="0.2">
      <c r="A21359" s="202" t="s">
        <v>33808</v>
      </c>
      <c r="B21359" s="203">
        <v>2.29</v>
      </c>
      <c r="D21359" s="53" t="s">
        <v>31808</v>
      </c>
      <c r="E21359" s="55" t="s">
        <v>31809</v>
      </c>
      <c r="F21359" s="53" t="s">
        <v>83</v>
      </c>
    </row>
    <row r="21360" spans="1:6" x14ac:dyDescent="0.2">
      <c r="A21360" s="202" t="s">
        <v>33809</v>
      </c>
      <c r="B21360" s="203">
        <v>3.07</v>
      </c>
      <c r="D21360" s="53" t="s">
        <v>31810</v>
      </c>
      <c r="E21360" s="55" t="s">
        <v>31809</v>
      </c>
      <c r="F21360" s="53" t="s">
        <v>83</v>
      </c>
    </row>
    <row r="21361" spans="1:6" x14ac:dyDescent="0.2">
      <c r="A21361" s="202" t="s">
        <v>33811</v>
      </c>
      <c r="B21361" s="203">
        <v>3.07</v>
      </c>
      <c r="D21361" s="53" t="s">
        <v>31811</v>
      </c>
      <c r="E21361" s="55" t="s">
        <v>31812</v>
      </c>
      <c r="F21361" s="53" t="s">
        <v>83</v>
      </c>
    </row>
    <row r="21362" spans="1:6" x14ac:dyDescent="0.2">
      <c r="A21362" s="202" t="s">
        <v>33812</v>
      </c>
      <c r="B21362" s="203">
        <v>6.19</v>
      </c>
      <c r="D21362" s="53" t="s">
        <v>31813</v>
      </c>
      <c r="E21362" s="55" t="s">
        <v>31812</v>
      </c>
      <c r="F21362" s="53" t="s">
        <v>83</v>
      </c>
    </row>
    <row r="21363" spans="1:6" x14ac:dyDescent="0.2">
      <c r="A21363" s="202" t="s">
        <v>33814</v>
      </c>
      <c r="B21363" s="203">
        <v>6.19</v>
      </c>
      <c r="D21363" s="53" t="s">
        <v>31814</v>
      </c>
      <c r="E21363" s="55" t="s">
        <v>31815</v>
      </c>
      <c r="F21363" s="53" t="s">
        <v>83</v>
      </c>
    </row>
    <row r="21364" spans="1:6" x14ac:dyDescent="0.2">
      <c r="A21364" s="202" t="s">
        <v>33815</v>
      </c>
      <c r="B21364" s="203">
        <v>22.65</v>
      </c>
      <c r="D21364" s="53" t="s">
        <v>31816</v>
      </c>
      <c r="E21364" s="55" t="s">
        <v>31815</v>
      </c>
      <c r="F21364" s="53" t="s">
        <v>83</v>
      </c>
    </row>
    <row r="21365" spans="1:6" x14ac:dyDescent="0.2">
      <c r="A21365" s="202" t="s">
        <v>33817</v>
      </c>
      <c r="B21365" s="203">
        <v>22.65</v>
      </c>
      <c r="D21365" s="53" t="s">
        <v>31817</v>
      </c>
      <c r="E21365" s="55" t="s">
        <v>31818</v>
      </c>
      <c r="F21365" s="53" t="s">
        <v>83</v>
      </c>
    </row>
    <row r="21366" spans="1:6" x14ac:dyDescent="0.2">
      <c r="A21366" s="202" t="s">
        <v>33818</v>
      </c>
      <c r="B21366" s="203">
        <v>1.1100000000000001</v>
      </c>
      <c r="D21366" s="53" t="s">
        <v>31819</v>
      </c>
      <c r="E21366" s="55" t="s">
        <v>31818</v>
      </c>
      <c r="F21366" s="53" t="s">
        <v>83</v>
      </c>
    </row>
    <row r="21367" spans="1:6" x14ac:dyDescent="0.2">
      <c r="A21367" s="202" t="s">
        <v>33820</v>
      </c>
      <c r="B21367" s="203">
        <v>1.1100000000000001</v>
      </c>
      <c r="D21367" s="53" t="s">
        <v>31820</v>
      </c>
      <c r="E21367" s="55" t="s">
        <v>31821</v>
      </c>
      <c r="F21367" s="53" t="s">
        <v>83</v>
      </c>
    </row>
    <row r="21368" spans="1:6" x14ac:dyDescent="0.2">
      <c r="A21368" s="202" t="s">
        <v>33821</v>
      </c>
      <c r="B21368" s="203">
        <v>1.64</v>
      </c>
      <c r="D21368" s="53" t="s">
        <v>31822</v>
      </c>
      <c r="E21368" s="55" t="s">
        <v>31821</v>
      </c>
      <c r="F21368" s="53" t="s">
        <v>83</v>
      </c>
    </row>
    <row r="21369" spans="1:6" x14ac:dyDescent="0.2">
      <c r="A21369" s="202" t="s">
        <v>33823</v>
      </c>
      <c r="B21369" s="203">
        <v>1.64</v>
      </c>
      <c r="D21369" s="53" t="s">
        <v>31823</v>
      </c>
      <c r="E21369" s="55" t="s">
        <v>31824</v>
      </c>
      <c r="F21369" s="53" t="s">
        <v>83</v>
      </c>
    </row>
    <row r="21370" spans="1:6" x14ac:dyDescent="0.2">
      <c r="A21370" s="202" t="s">
        <v>33824</v>
      </c>
      <c r="B21370" s="203">
        <v>3.46</v>
      </c>
      <c r="D21370" s="53" t="s">
        <v>31825</v>
      </c>
      <c r="E21370" s="55" t="s">
        <v>31824</v>
      </c>
      <c r="F21370" s="53" t="s">
        <v>83</v>
      </c>
    </row>
    <row r="21371" spans="1:6" x14ac:dyDescent="0.2">
      <c r="A21371" s="202" t="s">
        <v>33826</v>
      </c>
      <c r="B21371" s="203">
        <v>3.46</v>
      </c>
      <c r="D21371" s="53" t="s">
        <v>31826</v>
      </c>
      <c r="E21371" s="55" t="s">
        <v>31827</v>
      </c>
      <c r="F21371" s="53" t="s">
        <v>83</v>
      </c>
    </row>
    <row r="21372" spans="1:6" x14ac:dyDescent="0.2">
      <c r="A21372" s="202" t="s">
        <v>33827</v>
      </c>
      <c r="B21372" s="203">
        <v>9.84</v>
      </c>
      <c r="D21372" s="53" t="s">
        <v>31828</v>
      </c>
      <c r="E21372" s="55" t="s">
        <v>31827</v>
      </c>
      <c r="F21372" s="53" t="s">
        <v>83</v>
      </c>
    </row>
    <row r="21373" spans="1:6" x14ac:dyDescent="0.2">
      <c r="A21373" s="202" t="s">
        <v>33829</v>
      </c>
      <c r="B21373" s="203">
        <v>9.84</v>
      </c>
      <c r="D21373" s="53" t="s">
        <v>31829</v>
      </c>
      <c r="E21373" s="55" t="s">
        <v>31830</v>
      </c>
      <c r="F21373" s="53" t="s">
        <v>83</v>
      </c>
    </row>
    <row r="21374" spans="1:6" x14ac:dyDescent="0.2">
      <c r="A21374" s="202" t="s">
        <v>33830</v>
      </c>
      <c r="B21374" s="203">
        <v>17.32</v>
      </c>
      <c r="D21374" s="53" t="s">
        <v>31831</v>
      </c>
      <c r="E21374" s="55" t="s">
        <v>31830</v>
      </c>
      <c r="F21374" s="53" t="s">
        <v>83</v>
      </c>
    </row>
    <row r="21375" spans="1:6" x14ac:dyDescent="0.2">
      <c r="A21375" s="202" t="s">
        <v>33832</v>
      </c>
      <c r="B21375" s="203">
        <v>16.239999999999998</v>
      </c>
      <c r="D21375" s="53" t="s">
        <v>31832</v>
      </c>
      <c r="E21375" s="55" t="s">
        <v>31833</v>
      </c>
      <c r="F21375" s="53" t="s">
        <v>83</v>
      </c>
    </row>
    <row r="21376" spans="1:6" x14ac:dyDescent="0.2">
      <c r="A21376" s="202" t="s">
        <v>33833</v>
      </c>
      <c r="B21376" s="203">
        <v>18.34</v>
      </c>
      <c r="D21376" s="53" t="s">
        <v>31834</v>
      </c>
      <c r="E21376" s="55" t="s">
        <v>31833</v>
      </c>
      <c r="F21376" s="53" t="s">
        <v>83</v>
      </c>
    </row>
    <row r="21377" spans="1:6" x14ac:dyDescent="0.2">
      <c r="A21377" s="202" t="s">
        <v>33835</v>
      </c>
      <c r="B21377" s="203">
        <v>18.34</v>
      </c>
      <c r="D21377" s="53" t="s">
        <v>31835</v>
      </c>
      <c r="E21377" s="55" t="s">
        <v>31836</v>
      </c>
      <c r="F21377" s="53" t="s">
        <v>83</v>
      </c>
    </row>
    <row r="21378" spans="1:6" x14ac:dyDescent="0.2">
      <c r="A21378" s="202" t="s">
        <v>33836</v>
      </c>
      <c r="B21378" s="203">
        <v>40.61</v>
      </c>
      <c r="D21378" s="53" t="s">
        <v>31837</v>
      </c>
      <c r="E21378" s="55" t="s">
        <v>31836</v>
      </c>
      <c r="F21378" s="53" t="s">
        <v>83</v>
      </c>
    </row>
    <row r="21379" spans="1:6" x14ac:dyDescent="0.2">
      <c r="A21379" s="202" t="s">
        <v>33838</v>
      </c>
      <c r="B21379" s="203">
        <v>40.61</v>
      </c>
      <c r="D21379" s="53" t="s">
        <v>31838</v>
      </c>
      <c r="E21379" s="55" t="s">
        <v>31839</v>
      </c>
      <c r="F21379" s="53" t="s">
        <v>83</v>
      </c>
    </row>
    <row r="21380" spans="1:6" x14ac:dyDescent="0.2">
      <c r="A21380" s="202" t="s">
        <v>33839</v>
      </c>
      <c r="B21380" s="203">
        <v>149.87</v>
      </c>
      <c r="D21380" s="53" t="s">
        <v>31840</v>
      </c>
      <c r="E21380" s="55" t="s">
        <v>31839</v>
      </c>
      <c r="F21380" s="53" t="s">
        <v>83</v>
      </c>
    </row>
    <row r="21381" spans="1:6" x14ac:dyDescent="0.2">
      <c r="A21381" s="202" t="s">
        <v>33841</v>
      </c>
      <c r="B21381" s="203">
        <v>149.87</v>
      </c>
      <c r="D21381" s="53" t="s">
        <v>31841</v>
      </c>
      <c r="E21381" s="55" t="s">
        <v>31842</v>
      </c>
      <c r="F21381" s="53" t="s">
        <v>83</v>
      </c>
    </row>
    <row r="21382" spans="1:6" x14ac:dyDescent="0.2">
      <c r="A21382" s="202" t="s">
        <v>33842</v>
      </c>
      <c r="B21382" s="203">
        <v>16.010000000000002</v>
      </c>
      <c r="D21382" s="53" t="s">
        <v>31843</v>
      </c>
      <c r="E21382" s="55" t="s">
        <v>31842</v>
      </c>
      <c r="F21382" s="53" t="s">
        <v>83</v>
      </c>
    </row>
    <row r="21383" spans="1:6" x14ac:dyDescent="0.2">
      <c r="A21383" s="202" t="s">
        <v>33844</v>
      </c>
      <c r="B21383" s="203">
        <v>16.010000000000002</v>
      </c>
      <c r="D21383" s="53" t="s">
        <v>31844</v>
      </c>
      <c r="E21383" s="55" t="s">
        <v>31845</v>
      </c>
      <c r="F21383" s="53" t="s">
        <v>83</v>
      </c>
    </row>
    <row r="21384" spans="1:6" x14ac:dyDescent="0.2">
      <c r="A21384" s="202" t="s">
        <v>33845</v>
      </c>
      <c r="B21384" s="203">
        <v>113.19</v>
      </c>
      <c r="D21384" s="53" t="s">
        <v>31846</v>
      </c>
      <c r="E21384" s="55" t="s">
        <v>31845</v>
      </c>
      <c r="F21384" s="53" t="s">
        <v>83</v>
      </c>
    </row>
    <row r="21385" spans="1:6" x14ac:dyDescent="0.2">
      <c r="A21385" s="202" t="s">
        <v>33847</v>
      </c>
      <c r="B21385" s="203">
        <v>98.12</v>
      </c>
      <c r="D21385" s="53" t="s">
        <v>31847</v>
      </c>
      <c r="E21385" s="55" t="s">
        <v>31848</v>
      </c>
      <c r="F21385" s="53" t="s">
        <v>83</v>
      </c>
    </row>
    <row r="21386" spans="1:6" x14ac:dyDescent="0.2">
      <c r="A21386" s="202" t="s">
        <v>33851</v>
      </c>
      <c r="B21386" s="203">
        <v>1854</v>
      </c>
      <c r="D21386" s="53" t="s">
        <v>31849</v>
      </c>
      <c r="E21386" s="55" t="s">
        <v>31848</v>
      </c>
      <c r="F21386" s="53" t="s">
        <v>83</v>
      </c>
    </row>
    <row r="21387" spans="1:6" x14ac:dyDescent="0.2">
      <c r="A21387" s="202" t="s">
        <v>33853</v>
      </c>
      <c r="B21387" s="203">
        <v>1854</v>
      </c>
      <c r="D21387" s="53" t="s">
        <v>31850</v>
      </c>
      <c r="E21387" s="55" t="s">
        <v>31851</v>
      </c>
      <c r="F21387" s="53" t="s">
        <v>83</v>
      </c>
    </row>
    <row r="21388" spans="1:6" x14ac:dyDescent="0.2">
      <c r="A21388" s="202" t="s">
        <v>33854</v>
      </c>
      <c r="B21388" s="203">
        <v>4129.4399999999996</v>
      </c>
      <c r="D21388" s="53" t="s">
        <v>31852</v>
      </c>
      <c r="E21388" s="55" t="s">
        <v>31851</v>
      </c>
      <c r="F21388" s="53" t="s">
        <v>83</v>
      </c>
    </row>
    <row r="21389" spans="1:6" x14ac:dyDescent="0.2">
      <c r="A21389" s="202" t="s">
        <v>33856</v>
      </c>
      <c r="B21389" s="203">
        <v>4129.4399999999996</v>
      </c>
      <c r="D21389" s="53" t="s">
        <v>31853</v>
      </c>
      <c r="E21389" s="55" t="s">
        <v>31854</v>
      </c>
      <c r="F21389" s="53" t="s">
        <v>83</v>
      </c>
    </row>
    <row r="21390" spans="1:6" x14ac:dyDescent="0.2">
      <c r="A21390" s="202" t="s">
        <v>33857</v>
      </c>
      <c r="B21390" s="203">
        <v>677</v>
      </c>
      <c r="D21390" s="53" t="s">
        <v>31855</v>
      </c>
      <c r="E21390" s="55" t="s">
        <v>31854</v>
      </c>
      <c r="F21390" s="53" t="s">
        <v>83</v>
      </c>
    </row>
    <row r="21391" spans="1:6" x14ac:dyDescent="0.2">
      <c r="A21391" s="202" t="s">
        <v>33859</v>
      </c>
      <c r="B21391" s="203">
        <v>677</v>
      </c>
      <c r="D21391" s="53" t="s">
        <v>31856</v>
      </c>
      <c r="E21391" s="55" t="s">
        <v>31857</v>
      </c>
      <c r="F21391" s="53" t="s">
        <v>83</v>
      </c>
    </row>
    <row r="21392" spans="1:6" x14ac:dyDescent="0.2">
      <c r="A21392" s="202" t="s">
        <v>33860</v>
      </c>
      <c r="B21392" s="203">
        <v>394.25</v>
      </c>
      <c r="D21392" s="53" t="s">
        <v>31858</v>
      </c>
      <c r="E21392" s="55" t="s">
        <v>31857</v>
      </c>
      <c r="F21392" s="53" t="s">
        <v>83</v>
      </c>
    </row>
    <row r="21393" spans="1:6" x14ac:dyDescent="0.2">
      <c r="A21393" s="202" t="s">
        <v>33862</v>
      </c>
      <c r="B21393" s="203">
        <v>394.25</v>
      </c>
      <c r="D21393" s="53" t="s">
        <v>31859</v>
      </c>
      <c r="E21393" s="55" t="s">
        <v>31860</v>
      </c>
      <c r="F21393" s="53" t="s">
        <v>83</v>
      </c>
    </row>
    <row r="21394" spans="1:6" x14ac:dyDescent="0.2">
      <c r="A21394" s="202" t="s">
        <v>33863</v>
      </c>
      <c r="B21394" s="203">
        <v>743.7</v>
      </c>
      <c r="D21394" s="53" t="s">
        <v>31861</v>
      </c>
      <c r="E21394" s="55" t="s">
        <v>31860</v>
      </c>
      <c r="F21394" s="53" t="s">
        <v>83</v>
      </c>
    </row>
    <row r="21395" spans="1:6" x14ac:dyDescent="0.2">
      <c r="A21395" s="202" t="s">
        <v>33865</v>
      </c>
      <c r="B21395" s="203">
        <v>743.7</v>
      </c>
      <c r="D21395" s="53" t="s">
        <v>31862</v>
      </c>
      <c r="E21395" s="55" t="s">
        <v>31863</v>
      </c>
      <c r="F21395" s="53" t="s">
        <v>83</v>
      </c>
    </row>
    <row r="21396" spans="1:6" x14ac:dyDescent="0.2">
      <c r="A21396" s="202" t="s">
        <v>33866</v>
      </c>
      <c r="B21396" s="203">
        <v>743.7</v>
      </c>
      <c r="D21396" s="53" t="s">
        <v>31864</v>
      </c>
      <c r="E21396" s="55" t="s">
        <v>31863</v>
      </c>
      <c r="F21396" s="53" t="s">
        <v>83</v>
      </c>
    </row>
    <row r="21397" spans="1:6" x14ac:dyDescent="0.2">
      <c r="A21397" s="202" t="s">
        <v>33868</v>
      </c>
      <c r="B21397" s="203">
        <v>743.7</v>
      </c>
      <c r="D21397" s="53" t="s">
        <v>31865</v>
      </c>
      <c r="E21397" s="55" t="s">
        <v>31866</v>
      </c>
      <c r="F21397" s="53" t="s">
        <v>83</v>
      </c>
    </row>
    <row r="21398" spans="1:6" x14ac:dyDescent="0.2">
      <c r="A21398" s="202" t="s">
        <v>33869</v>
      </c>
      <c r="B21398" s="203">
        <v>1398</v>
      </c>
      <c r="D21398" s="53" t="s">
        <v>31867</v>
      </c>
      <c r="E21398" s="55" t="s">
        <v>31866</v>
      </c>
      <c r="F21398" s="53" t="s">
        <v>83</v>
      </c>
    </row>
    <row r="21399" spans="1:6" x14ac:dyDescent="0.2">
      <c r="A21399" s="202" t="s">
        <v>33871</v>
      </c>
      <c r="B21399" s="203">
        <v>1398</v>
      </c>
      <c r="D21399" s="53" t="s">
        <v>31868</v>
      </c>
      <c r="E21399" s="55" t="s">
        <v>31869</v>
      </c>
      <c r="F21399" s="53" t="s">
        <v>83</v>
      </c>
    </row>
    <row r="21400" spans="1:6" x14ac:dyDescent="0.2">
      <c r="A21400" s="202" t="s">
        <v>33872</v>
      </c>
      <c r="B21400" s="203">
        <v>3700.65</v>
      </c>
      <c r="D21400" s="53" t="s">
        <v>31870</v>
      </c>
      <c r="E21400" s="55" t="s">
        <v>31869</v>
      </c>
      <c r="F21400" s="53" t="s">
        <v>83</v>
      </c>
    </row>
    <row r="21401" spans="1:6" x14ac:dyDescent="0.2">
      <c r="A21401" s="202" t="s">
        <v>33874</v>
      </c>
      <c r="B21401" s="203">
        <v>3700.65</v>
      </c>
      <c r="D21401" s="53" t="s">
        <v>31871</v>
      </c>
      <c r="E21401" s="55" t="s">
        <v>31872</v>
      </c>
      <c r="F21401" s="53" t="s">
        <v>83</v>
      </c>
    </row>
    <row r="21402" spans="1:6" x14ac:dyDescent="0.2">
      <c r="A21402" s="202" t="s">
        <v>33875</v>
      </c>
      <c r="B21402" s="203">
        <v>155.36000000000001</v>
      </c>
      <c r="D21402" s="53" t="s">
        <v>31873</v>
      </c>
      <c r="E21402" s="55" t="s">
        <v>31872</v>
      </c>
      <c r="F21402" s="53" t="s">
        <v>83</v>
      </c>
    </row>
    <row r="21403" spans="1:6" x14ac:dyDescent="0.2">
      <c r="A21403" s="202" t="s">
        <v>33877</v>
      </c>
      <c r="B21403" s="203">
        <v>155.36000000000001</v>
      </c>
      <c r="D21403" s="53" t="s">
        <v>31874</v>
      </c>
      <c r="E21403" s="55" t="s">
        <v>31875</v>
      </c>
      <c r="F21403" s="53" t="s">
        <v>83</v>
      </c>
    </row>
    <row r="21404" spans="1:6" x14ac:dyDescent="0.2">
      <c r="A21404" s="202" t="s">
        <v>33878</v>
      </c>
      <c r="B21404" s="203">
        <v>2519.91</v>
      </c>
      <c r="D21404" s="53" t="s">
        <v>31876</v>
      </c>
      <c r="E21404" s="55" t="s">
        <v>31875</v>
      </c>
      <c r="F21404" s="53" t="s">
        <v>83</v>
      </c>
    </row>
    <row r="21405" spans="1:6" x14ac:dyDescent="0.2">
      <c r="A21405" s="202" t="s">
        <v>33880</v>
      </c>
      <c r="B21405" s="203">
        <v>2519.91</v>
      </c>
      <c r="D21405" s="53" t="s">
        <v>31877</v>
      </c>
      <c r="E21405" s="55" t="s">
        <v>31878</v>
      </c>
      <c r="F21405" s="53" t="s">
        <v>83</v>
      </c>
    </row>
    <row r="21406" spans="1:6" x14ac:dyDescent="0.2">
      <c r="A21406" s="202" t="s">
        <v>33881</v>
      </c>
      <c r="B21406" s="203">
        <v>667.44</v>
      </c>
      <c r="D21406" s="53" t="s">
        <v>31879</v>
      </c>
      <c r="E21406" s="55" t="s">
        <v>31878</v>
      </c>
      <c r="F21406" s="53" t="s">
        <v>83</v>
      </c>
    </row>
    <row r="21407" spans="1:6" x14ac:dyDescent="0.2">
      <c r="A21407" s="202" t="s">
        <v>33883</v>
      </c>
      <c r="B21407" s="203">
        <v>667.44</v>
      </c>
      <c r="D21407" s="53" t="s">
        <v>31880</v>
      </c>
      <c r="E21407" s="55" t="s">
        <v>31881</v>
      </c>
      <c r="F21407" s="53" t="s">
        <v>83</v>
      </c>
    </row>
    <row r="21408" spans="1:6" x14ac:dyDescent="0.2">
      <c r="A21408" s="202" t="s">
        <v>33884</v>
      </c>
      <c r="B21408" s="203">
        <v>881.41</v>
      </c>
      <c r="D21408" s="53" t="s">
        <v>31882</v>
      </c>
      <c r="E21408" s="55" t="s">
        <v>31881</v>
      </c>
      <c r="F21408" s="53" t="s">
        <v>83</v>
      </c>
    </row>
    <row r="21409" spans="1:6" x14ac:dyDescent="0.2">
      <c r="A21409" s="202" t="s">
        <v>33886</v>
      </c>
      <c r="B21409" s="203">
        <v>881.41</v>
      </c>
      <c r="D21409" s="53" t="s">
        <v>31883</v>
      </c>
      <c r="E21409" s="55" t="s">
        <v>31884</v>
      </c>
      <c r="F21409" s="53" t="s">
        <v>83</v>
      </c>
    </row>
    <row r="21410" spans="1:6" x14ac:dyDescent="0.2">
      <c r="A21410" s="202" t="s">
        <v>33887</v>
      </c>
      <c r="B21410" s="203">
        <v>348.69</v>
      </c>
      <c r="D21410" s="53" t="s">
        <v>31885</v>
      </c>
      <c r="E21410" s="55" t="s">
        <v>31884</v>
      </c>
      <c r="F21410" s="53" t="s">
        <v>83</v>
      </c>
    </row>
    <row r="21411" spans="1:6" x14ac:dyDescent="0.2">
      <c r="A21411" s="202" t="s">
        <v>33889</v>
      </c>
      <c r="B21411" s="203">
        <v>348.69</v>
      </c>
      <c r="D21411" s="53" t="s">
        <v>31886</v>
      </c>
      <c r="E21411" s="55" t="s">
        <v>31887</v>
      </c>
      <c r="F21411" s="53" t="s">
        <v>83</v>
      </c>
    </row>
    <row r="21412" spans="1:6" x14ac:dyDescent="0.2">
      <c r="A21412" s="202" t="s">
        <v>33890</v>
      </c>
      <c r="B21412" s="203">
        <v>3672</v>
      </c>
      <c r="D21412" s="53" t="s">
        <v>31888</v>
      </c>
      <c r="E21412" s="55" t="s">
        <v>31887</v>
      </c>
      <c r="F21412" s="53" t="s">
        <v>83</v>
      </c>
    </row>
    <row r="21413" spans="1:6" x14ac:dyDescent="0.2">
      <c r="A21413" s="202" t="s">
        <v>33892</v>
      </c>
      <c r="B21413" s="203">
        <v>3672</v>
      </c>
      <c r="D21413" s="53" t="s">
        <v>31889</v>
      </c>
      <c r="E21413" s="55" t="s">
        <v>31890</v>
      </c>
      <c r="F21413" s="53" t="s">
        <v>83</v>
      </c>
    </row>
    <row r="21414" spans="1:6" x14ac:dyDescent="0.2">
      <c r="A21414" s="202" t="s">
        <v>33893</v>
      </c>
      <c r="B21414" s="203">
        <v>3671</v>
      </c>
      <c r="D21414" s="53" t="s">
        <v>31891</v>
      </c>
      <c r="E21414" s="55" t="s">
        <v>31890</v>
      </c>
      <c r="F21414" s="53" t="s">
        <v>83</v>
      </c>
    </row>
    <row r="21415" spans="1:6" x14ac:dyDescent="0.2">
      <c r="A21415" s="202" t="s">
        <v>33895</v>
      </c>
      <c r="B21415" s="203">
        <v>3671</v>
      </c>
      <c r="D21415" s="53" t="s">
        <v>31892</v>
      </c>
      <c r="E21415" s="55" t="s">
        <v>31893</v>
      </c>
      <c r="F21415" s="53" t="s">
        <v>83</v>
      </c>
    </row>
    <row r="21416" spans="1:6" x14ac:dyDescent="0.2">
      <c r="A21416" s="202" t="s">
        <v>33896</v>
      </c>
      <c r="B21416" s="203">
        <v>99.8</v>
      </c>
      <c r="D21416" s="53" t="s">
        <v>31894</v>
      </c>
      <c r="E21416" s="55" t="s">
        <v>31893</v>
      </c>
      <c r="F21416" s="53" t="s">
        <v>83</v>
      </c>
    </row>
    <row r="21417" spans="1:6" x14ac:dyDescent="0.2">
      <c r="A21417" s="202" t="s">
        <v>33898</v>
      </c>
      <c r="B21417" s="203">
        <v>99.8</v>
      </c>
      <c r="D21417" s="53" t="s">
        <v>31895</v>
      </c>
      <c r="E21417" s="55" t="s">
        <v>31896</v>
      </c>
      <c r="F21417" s="53" t="s">
        <v>83</v>
      </c>
    </row>
    <row r="21418" spans="1:6" x14ac:dyDescent="0.2">
      <c r="A21418" s="202" t="s">
        <v>33899</v>
      </c>
      <c r="B21418" s="203">
        <v>40.03</v>
      </c>
      <c r="D21418" s="53" t="s">
        <v>31897</v>
      </c>
      <c r="E21418" s="55" t="s">
        <v>31896</v>
      </c>
      <c r="F21418" s="53" t="s">
        <v>83</v>
      </c>
    </row>
    <row r="21419" spans="1:6" x14ac:dyDescent="0.2">
      <c r="A21419" s="202" t="s">
        <v>33901</v>
      </c>
      <c r="B21419" s="203">
        <v>40.03</v>
      </c>
      <c r="D21419" s="53" t="s">
        <v>31898</v>
      </c>
      <c r="E21419" s="55" t="s">
        <v>31899</v>
      </c>
      <c r="F21419" s="53" t="s">
        <v>83</v>
      </c>
    </row>
    <row r="21420" spans="1:6" x14ac:dyDescent="0.2">
      <c r="A21420" s="202" t="s">
        <v>33902</v>
      </c>
      <c r="B21420" s="203">
        <v>44.93</v>
      </c>
      <c r="D21420" s="53" t="s">
        <v>31900</v>
      </c>
      <c r="E21420" s="55" t="s">
        <v>31899</v>
      </c>
      <c r="F21420" s="53" t="s">
        <v>83</v>
      </c>
    </row>
    <row r="21421" spans="1:6" x14ac:dyDescent="0.2">
      <c r="A21421" s="202" t="s">
        <v>33904</v>
      </c>
      <c r="B21421" s="203">
        <v>44.93</v>
      </c>
      <c r="D21421" s="53" t="s">
        <v>31901</v>
      </c>
      <c r="E21421" s="55" t="s">
        <v>31902</v>
      </c>
      <c r="F21421" s="53" t="s">
        <v>83</v>
      </c>
    </row>
    <row r="21422" spans="1:6" x14ac:dyDescent="0.2">
      <c r="A21422" s="202" t="s">
        <v>33905</v>
      </c>
      <c r="B21422" s="203">
        <v>50.58</v>
      </c>
      <c r="D21422" s="53" t="s">
        <v>31903</v>
      </c>
      <c r="E21422" s="55" t="s">
        <v>31902</v>
      </c>
      <c r="F21422" s="53" t="s">
        <v>83</v>
      </c>
    </row>
    <row r="21423" spans="1:6" x14ac:dyDescent="0.2">
      <c r="A21423" s="202" t="s">
        <v>33907</v>
      </c>
      <c r="B21423" s="203">
        <v>50.58</v>
      </c>
      <c r="D21423" s="53" t="s">
        <v>31904</v>
      </c>
      <c r="E21423" s="55" t="s">
        <v>31905</v>
      </c>
      <c r="F21423" s="53" t="s">
        <v>83</v>
      </c>
    </row>
    <row r="21424" spans="1:6" x14ac:dyDescent="0.2">
      <c r="A21424" s="202" t="s">
        <v>33908</v>
      </c>
      <c r="B21424" s="203">
        <v>63.87</v>
      </c>
      <c r="D21424" s="53" t="s">
        <v>31906</v>
      </c>
      <c r="E21424" s="55" t="s">
        <v>31905</v>
      </c>
      <c r="F21424" s="53" t="s">
        <v>83</v>
      </c>
    </row>
    <row r="21425" spans="1:6" x14ac:dyDescent="0.2">
      <c r="A21425" s="202" t="s">
        <v>33910</v>
      </c>
      <c r="B21425" s="203">
        <v>63.87</v>
      </c>
      <c r="D21425" s="53" t="s">
        <v>31907</v>
      </c>
      <c r="E21425" s="55" t="s">
        <v>31908</v>
      </c>
      <c r="F21425" s="53" t="s">
        <v>83</v>
      </c>
    </row>
    <row r="21426" spans="1:6" x14ac:dyDescent="0.2">
      <c r="A21426" s="202" t="s">
        <v>33911</v>
      </c>
      <c r="B21426" s="203">
        <v>59.37</v>
      </c>
      <c r="D21426" s="53" t="s">
        <v>31909</v>
      </c>
      <c r="E21426" s="55" t="s">
        <v>31908</v>
      </c>
      <c r="F21426" s="53" t="s">
        <v>83</v>
      </c>
    </row>
    <row r="21427" spans="1:6" x14ac:dyDescent="0.2">
      <c r="A21427" s="202" t="s">
        <v>33913</v>
      </c>
      <c r="B21427" s="203">
        <v>59.37</v>
      </c>
      <c r="D21427" s="53" t="s">
        <v>31910</v>
      </c>
      <c r="E21427" s="55" t="s">
        <v>31911</v>
      </c>
      <c r="F21427" s="53" t="s">
        <v>83</v>
      </c>
    </row>
    <row r="21428" spans="1:6" x14ac:dyDescent="0.2">
      <c r="A21428" s="202" t="s">
        <v>33914</v>
      </c>
      <c r="B21428" s="203">
        <v>54.6</v>
      </c>
      <c r="D21428" s="53" t="s">
        <v>31912</v>
      </c>
      <c r="E21428" s="55" t="s">
        <v>31911</v>
      </c>
      <c r="F21428" s="53" t="s">
        <v>83</v>
      </c>
    </row>
    <row r="21429" spans="1:6" x14ac:dyDescent="0.2">
      <c r="A21429" s="202" t="s">
        <v>33916</v>
      </c>
      <c r="B21429" s="203">
        <v>54.6</v>
      </c>
      <c r="D21429" s="53" t="s">
        <v>31913</v>
      </c>
      <c r="E21429" s="55" t="s">
        <v>31914</v>
      </c>
      <c r="F21429" s="53" t="s">
        <v>83</v>
      </c>
    </row>
    <row r="21430" spans="1:6" x14ac:dyDescent="0.2">
      <c r="A21430" s="202" t="s">
        <v>33917</v>
      </c>
      <c r="B21430" s="203">
        <v>25.55</v>
      </c>
      <c r="D21430" s="53" t="s">
        <v>31915</v>
      </c>
      <c r="E21430" s="55" t="s">
        <v>31914</v>
      </c>
      <c r="F21430" s="53" t="s">
        <v>83</v>
      </c>
    </row>
    <row r="21431" spans="1:6" x14ac:dyDescent="0.2">
      <c r="A21431" s="202" t="s">
        <v>33919</v>
      </c>
      <c r="B21431" s="203">
        <v>25.55</v>
      </c>
      <c r="D21431" s="53" t="s">
        <v>31916</v>
      </c>
      <c r="E21431" s="55" t="s">
        <v>31917</v>
      </c>
      <c r="F21431" s="53" t="s">
        <v>83</v>
      </c>
    </row>
    <row r="21432" spans="1:6" x14ac:dyDescent="0.2">
      <c r="A21432" s="202" t="s">
        <v>33920</v>
      </c>
      <c r="B21432" s="203">
        <v>31.92</v>
      </c>
      <c r="D21432" s="53" t="s">
        <v>31918</v>
      </c>
      <c r="E21432" s="55" t="s">
        <v>31917</v>
      </c>
      <c r="F21432" s="53" t="s">
        <v>83</v>
      </c>
    </row>
    <row r="21433" spans="1:6" x14ac:dyDescent="0.2">
      <c r="A21433" s="202" t="s">
        <v>33922</v>
      </c>
      <c r="B21433" s="203">
        <v>31.92</v>
      </c>
      <c r="D21433" s="53" t="s">
        <v>31919</v>
      </c>
      <c r="E21433" s="55" t="s">
        <v>31920</v>
      </c>
      <c r="F21433" s="53" t="s">
        <v>83</v>
      </c>
    </row>
    <row r="21434" spans="1:6" x14ac:dyDescent="0.2">
      <c r="A21434" s="202" t="s">
        <v>33923</v>
      </c>
      <c r="B21434" s="203">
        <v>32.380000000000003</v>
      </c>
      <c r="D21434" s="53" t="s">
        <v>31921</v>
      </c>
      <c r="E21434" s="55" t="s">
        <v>31920</v>
      </c>
      <c r="F21434" s="53" t="s">
        <v>83</v>
      </c>
    </row>
    <row r="21435" spans="1:6" x14ac:dyDescent="0.2">
      <c r="A21435" s="202" t="s">
        <v>33925</v>
      </c>
      <c r="B21435" s="203">
        <v>32.380000000000003</v>
      </c>
      <c r="D21435" s="53" t="s">
        <v>31922</v>
      </c>
      <c r="E21435" s="55" t="s">
        <v>31923</v>
      </c>
      <c r="F21435" s="53" t="s">
        <v>83</v>
      </c>
    </row>
    <row r="21436" spans="1:6" x14ac:dyDescent="0.2">
      <c r="A21436" s="202" t="s">
        <v>33926</v>
      </c>
      <c r="B21436" s="203">
        <v>40.17</v>
      </c>
      <c r="D21436" s="53" t="s">
        <v>31924</v>
      </c>
      <c r="E21436" s="55" t="s">
        <v>31923</v>
      </c>
      <c r="F21436" s="53" t="s">
        <v>83</v>
      </c>
    </row>
    <row r="21437" spans="1:6" x14ac:dyDescent="0.2">
      <c r="A21437" s="202" t="s">
        <v>33928</v>
      </c>
      <c r="B21437" s="203">
        <v>40.17</v>
      </c>
      <c r="D21437" s="53" t="s">
        <v>31925</v>
      </c>
      <c r="E21437" s="55" t="s">
        <v>31926</v>
      </c>
      <c r="F21437" s="53" t="s">
        <v>83</v>
      </c>
    </row>
    <row r="21438" spans="1:6" x14ac:dyDescent="0.2">
      <c r="A21438" s="202" t="s">
        <v>33929</v>
      </c>
      <c r="B21438" s="203">
        <v>30.93</v>
      </c>
      <c r="D21438" s="53" t="s">
        <v>31927</v>
      </c>
      <c r="E21438" s="55" t="s">
        <v>31926</v>
      </c>
      <c r="F21438" s="53" t="s">
        <v>83</v>
      </c>
    </row>
    <row r="21439" spans="1:6" x14ac:dyDescent="0.2">
      <c r="A21439" s="202" t="s">
        <v>33931</v>
      </c>
      <c r="B21439" s="203">
        <v>30.93</v>
      </c>
      <c r="D21439" s="53" t="s">
        <v>31928</v>
      </c>
      <c r="E21439" s="55" t="s">
        <v>31929</v>
      </c>
      <c r="F21439" s="53" t="s">
        <v>83</v>
      </c>
    </row>
    <row r="21440" spans="1:6" x14ac:dyDescent="0.2">
      <c r="A21440" s="202" t="s">
        <v>33932</v>
      </c>
      <c r="B21440" s="203">
        <v>32.380000000000003</v>
      </c>
      <c r="D21440" s="53" t="s">
        <v>31930</v>
      </c>
      <c r="E21440" s="55" t="s">
        <v>31929</v>
      </c>
      <c r="F21440" s="53" t="s">
        <v>83</v>
      </c>
    </row>
    <row r="21441" spans="1:6" x14ac:dyDescent="0.2">
      <c r="A21441" s="202" t="s">
        <v>33934</v>
      </c>
      <c r="B21441" s="203">
        <v>32.380000000000003</v>
      </c>
      <c r="D21441" s="53" t="s">
        <v>31931</v>
      </c>
      <c r="E21441" s="55" t="s">
        <v>31932</v>
      </c>
      <c r="F21441" s="53" t="s">
        <v>83</v>
      </c>
    </row>
    <row r="21442" spans="1:6" x14ac:dyDescent="0.2">
      <c r="A21442" s="202" t="s">
        <v>33935</v>
      </c>
      <c r="B21442" s="203">
        <v>38.630000000000003</v>
      </c>
      <c r="D21442" s="53" t="s">
        <v>31933</v>
      </c>
      <c r="E21442" s="55" t="s">
        <v>31932</v>
      </c>
      <c r="F21442" s="53" t="s">
        <v>83</v>
      </c>
    </row>
    <row r="21443" spans="1:6" x14ac:dyDescent="0.2">
      <c r="A21443" s="202" t="s">
        <v>33937</v>
      </c>
      <c r="B21443" s="203">
        <v>38.630000000000003</v>
      </c>
      <c r="D21443" s="53" t="s">
        <v>31934</v>
      </c>
      <c r="E21443" s="55" t="s">
        <v>31935</v>
      </c>
      <c r="F21443" s="53" t="s">
        <v>201</v>
      </c>
    </row>
    <row r="21444" spans="1:6" x14ac:dyDescent="0.2">
      <c r="A21444" s="202" t="s">
        <v>33938</v>
      </c>
      <c r="B21444" s="203">
        <v>37.85</v>
      </c>
      <c r="D21444" s="53" t="s">
        <v>31936</v>
      </c>
      <c r="E21444" s="55" t="s">
        <v>31935</v>
      </c>
      <c r="F21444" s="53" t="s">
        <v>201</v>
      </c>
    </row>
    <row r="21445" spans="1:6" x14ac:dyDescent="0.2">
      <c r="A21445" s="202" t="s">
        <v>33940</v>
      </c>
      <c r="B21445" s="203">
        <v>37.85</v>
      </c>
      <c r="D21445" s="53" t="s">
        <v>31937</v>
      </c>
      <c r="E21445" s="55" t="s">
        <v>31938</v>
      </c>
      <c r="F21445" s="53" t="s">
        <v>201</v>
      </c>
    </row>
    <row r="21446" spans="1:6" x14ac:dyDescent="0.2">
      <c r="A21446" s="202" t="s">
        <v>33941</v>
      </c>
      <c r="B21446" s="203">
        <v>56.65</v>
      </c>
      <c r="D21446" s="53" t="s">
        <v>31939</v>
      </c>
      <c r="E21446" s="55" t="s">
        <v>31938</v>
      </c>
      <c r="F21446" s="53" t="s">
        <v>201</v>
      </c>
    </row>
    <row r="21447" spans="1:6" x14ac:dyDescent="0.2">
      <c r="A21447" s="202" t="s">
        <v>33943</v>
      </c>
      <c r="B21447" s="203">
        <v>56.65</v>
      </c>
      <c r="D21447" s="53" t="s">
        <v>31940</v>
      </c>
      <c r="E21447" s="55" t="s">
        <v>31941</v>
      </c>
      <c r="F21447" s="53" t="s">
        <v>201</v>
      </c>
    </row>
    <row r="21448" spans="1:6" x14ac:dyDescent="0.2">
      <c r="A21448" s="202" t="s">
        <v>33944</v>
      </c>
      <c r="B21448" s="203">
        <v>67.98</v>
      </c>
      <c r="D21448" s="53" t="s">
        <v>31942</v>
      </c>
      <c r="E21448" s="55" t="s">
        <v>31941</v>
      </c>
      <c r="F21448" s="53" t="s">
        <v>201</v>
      </c>
    </row>
    <row r="21449" spans="1:6" x14ac:dyDescent="0.2">
      <c r="A21449" s="202" t="s">
        <v>33946</v>
      </c>
      <c r="B21449" s="203">
        <v>67.98</v>
      </c>
      <c r="D21449" s="53" t="s">
        <v>31943</v>
      </c>
      <c r="E21449" s="55" t="s">
        <v>31944</v>
      </c>
      <c r="F21449" s="53" t="s">
        <v>201</v>
      </c>
    </row>
    <row r="21450" spans="1:6" x14ac:dyDescent="0.2">
      <c r="A21450" s="202" t="s">
        <v>33947</v>
      </c>
      <c r="B21450" s="203">
        <v>91.89</v>
      </c>
      <c r="D21450" s="53" t="s">
        <v>31945</v>
      </c>
      <c r="E21450" s="55" t="s">
        <v>31944</v>
      </c>
      <c r="F21450" s="53" t="s">
        <v>201</v>
      </c>
    </row>
    <row r="21451" spans="1:6" x14ac:dyDescent="0.2">
      <c r="A21451" s="202" t="s">
        <v>33949</v>
      </c>
      <c r="B21451" s="203">
        <v>91.89</v>
      </c>
      <c r="D21451" s="53" t="s">
        <v>31946</v>
      </c>
      <c r="E21451" s="55" t="s">
        <v>31947</v>
      </c>
      <c r="F21451" s="53" t="s">
        <v>201</v>
      </c>
    </row>
    <row r="21452" spans="1:6" x14ac:dyDescent="0.2">
      <c r="A21452" s="202" t="s">
        <v>33950</v>
      </c>
      <c r="B21452" s="203">
        <v>118.45</v>
      </c>
      <c r="D21452" s="53" t="s">
        <v>31948</v>
      </c>
      <c r="E21452" s="55" t="s">
        <v>31947</v>
      </c>
      <c r="F21452" s="53" t="s">
        <v>201</v>
      </c>
    </row>
    <row r="21453" spans="1:6" x14ac:dyDescent="0.2">
      <c r="A21453" s="202" t="s">
        <v>33952</v>
      </c>
      <c r="B21453" s="203">
        <v>118.45</v>
      </c>
      <c r="D21453" s="53" t="s">
        <v>31949</v>
      </c>
      <c r="E21453" s="55" t="s">
        <v>31950</v>
      </c>
      <c r="F21453" s="53" t="s">
        <v>201</v>
      </c>
    </row>
    <row r="21454" spans="1:6" x14ac:dyDescent="0.2">
      <c r="A21454" s="202" t="s">
        <v>33953</v>
      </c>
      <c r="B21454" s="203">
        <v>123.18</v>
      </c>
      <c r="D21454" s="53" t="s">
        <v>31951</v>
      </c>
      <c r="E21454" s="55" t="s">
        <v>31950</v>
      </c>
      <c r="F21454" s="53" t="s">
        <v>201</v>
      </c>
    </row>
    <row r="21455" spans="1:6" x14ac:dyDescent="0.2">
      <c r="A21455" s="202" t="s">
        <v>33955</v>
      </c>
      <c r="B21455" s="203">
        <v>123.18</v>
      </c>
      <c r="D21455" s="53" t="s">
        <v>31952</v>
      </c>
      <c r="E21455" s="55" t="s">
        <v>31953</v>
      </c>
      <c r="F21455" s="53" t="s">
        <v>201</v>
      </c>
    </row>
    <row r="21456" spans="1:6" x14ac:dyDescent="0.2">
      <c r="A21456" s="202" t="s">
        <v>33962</v>
      </c>
      <c r="B21456" s="203">
        <v>58.29</v>
      </c>
      <c r="D21456" s="53" t="s">
        <v>31954</v>
      </c>
      <c r="E21456" s="55" t="s">
        <v>31953</v>
      </c>
      <c r="F21456" s="53" t="s">
        <v>201</v>
      </c>
    </row>
    <row r="21457" spans="1:6" x14ac:dyDescent="0.2">
      <c r="A21457" s="202" t="s">
        <v>33964</v>
      </c>
      <c r="B21457" s="203">
        <v>58.29</v>
      </c>
      <c r="D21457" s="53" t="s">
        <v>31955</v>
      </c>
      <c r="E21457" s="55" t="s">
        <v>31956</v>
      </c>
      <c r="F21457" s="53" t="s">
        <v>201</v>
      </c>
    </row>
    <row r="21458" spans="1:6" x14ac:dyDescent="0.2">
      <c r="A21458" s="202" t="s">
        <v>33965</v>
      </c>
      <c r="B21458" s="203">
        <v>73.650000000000006</v>
      </c>
      <c r="D21458" s="53" t="s">
        <v>31957</v>
      </c>
      <c r="E21458" s="55" t="s">
        <v>31956</v>
      </c>
      <c r="F21458" s="53" t="s">
        <v>201</v>
      </c>
    </row>
    <row r="21459" spans="1:6" x14ac:dyDescent="0.2">
      <c r="A21459" s="202" t="s">
        <v>33967</v>
      </c>
      <c r="B21459" s="203">
        <v>73.650000000000006</v>
      </c>
      <c r="D21459" s="53" t="s">
        <v>31958</v>
      </c>
      <c r="E21459" s="55" t="s">
        <v>31959</v>
      </c>
      <c r="F21459" s="53" t="s">
        <v>201</v>
      </c>
    </row>
    <row r="21460" spans="1:6" x14ac:dyDescent="0.2">
      <c r="A21460" s="202" t="s">
        <v>33968</v>
      </c>
      <c r="B21460" s="203">
        <v>101.97</v>
      </c>
      <c r="D21460" s="53" t="s">
        <v>31960</v>
      </c>
      <c r="E21460" s="55" t="s">
        <v>31959</v>
      </c>
      <c r="F21460" s="53" t="s">
        <v>201</v>
      </c>
    </row>
    <row r="21461" spans="1:6" x14ac:dyDescent="0.2">
      <c r="A21461" s="202" t="s">
        <v>33970</v>
      </c>
      <c r="B21461" s="203">
        <v>101.97</v>
      </c>
      <c r="D21461" s="53" t="s">
        <v>31961</v>
      </c>
      <c r="E21461" s="55" t="s">
        <v>31962</v>
      </c>
      <c r="F21461" s="53" t="s">
        <v>201</v>
      </c>
    </row>
    <row r="21462" spans="1:6" x14ac:dyDescent="0.2">
      <c r="A21462" s="202" t="s">
        <v>33971</v>
      </c>
      <c r="B21462" s="203">
        <v>118.58</v>
      </c>
      <c r="D21462" s="53" t="s">
        <v>31963</v>
      </c>
      <c r="E21462" s="55" t="s">
        <v>31962</v>
      </c>
      <c r="F21462" s="53" t="s">
        <v>201</v>
      </c>
    </row>
    <row r="21463" spans="1:6" x14ac:dyDescent="0.2">
      <c r="A21463" s="202" t="s">
        <v>33973</v>
      </c>
      <c r="B21463" s="203">
        <v>118.58</v>
      </c>
      <c r="D21463" s="53" t="s">
        <v>31964</v>
      </c>
      <c r="E21463" s="55" t="s">
        <v>31965</v>
      </c>
      <c r="F21463" s="53" t="s">
        <v>201</v>
      </c>
    </row>
    <row r="21464" spans="1:6" x14ac:dyDescent="0.2">
      <c r="A21464" s="202" t="s">
        <v>35893</v>
      </c>
      <c r="B21464" s="203">
        <v>69.489999999999995</v>
      </c>
      <c r="D21464" s="53" t="s">
        <v>31966</v>
      </c>
      <c r="E21464" s="55" t="s">
        <v>31965</v>
      </c>
      <c r="F21464" s="53" t="s">
        <v>201</v>
      </c>
    </row>
    <row r="21465" spans="1:6" x14ac:dyDescent="0.2">
      <c r="A21465" s="202" t="s">
        <v>35894</v>
      </c>
      <c r="B21465" s="203">
        <v>69.489999999999995</v>
      </c>
      <c r="D21465" s="53" t="s">
        <v>31967</v>
      </c>
      <c r="E21465" s="55" t="s">
        <v>31968</v>
      </c>
      <c r="F21465" s="53" t="s">
        <v>201</v>
      </c>
    </row>
    <row r="21466" spans="1:6" x14ac:dyDescent="0.2">
      <c r="A21466" s="202" t="s">
        <v>35895</v>
      </c>
      <c r="B21466" s="203">
        <v>81</v>
      </c>
      <c r="D21466" s="53" t="s">
        <v>31969</v>
      </c>
      <c r="E21466" s="55" t="s">
        <v>31968</v>
      </c>
      <c r="F21466" s="53" t="s">
        <v>201</v>
      </c>
    </row>
    <row r="21467" spans="1:6" x14ac:dyDescent="0.2">
      <c r="A21467" s="202" t="s">
        <v>35896</v>
      </c>
      <c r="B21467" s="203">
        <v>81</v>
      </c>
      <c r="D21467" s="53" t="s">
        <v>31970</v>
      </c>
      <c r="E21467" s="55" t="s">
        <v>31971</v>
      </c>
      <c r="F21467" s="53" t="s">
        <v>201</v>
      </c>
    </row>
    <row r="21468" spans="1:6" x14ac:dyDescent="0.2">
      <c r="A21468" s="202" t="s">
        <v>35897</v>
      </c>
      <c r="B21468" s="203">
        <v>95.13</v>
      </c>
      <c r="D21468" s="53" t="s">
        <v>31972</v>
      </c>
      <c r="E21468" s="55" t="s">
        <v>31971</v>
      </c>
      <c r="F21468" s="53" t="s">
        <v>201</v>
      </c>
    </row>
    <row r="21469" spans="1:6" x14ac:dyDescent="0.2">
      <c r="A21469" s="202" t="s">
        <v>35898</v>
      </c>
      <c r="B21469" s="203">
        <v>95.13</v>
      </c>
      <c r="D21469" s="53" t="s">
        <v>31973</v>
      </c>
      <c r="E21469" s="55" t="s">
        <v>31974</v>
      </c>
      <c r="F21469" s="53" t="s">
        <v>201</v>
      </c>
    </row>
    <row r="21470" spans="1:6" x14ac:dyDescent="0.2">
      <c r="A21470" s="202" t="s">
        <v>35899</v>
      </c>
      <c r="B21470" s="203">
        <v>109.63</v>
      </c>
      <c r="D21470" s="53" t="s">
        <v>31975</v>
      </c>
      <c r="E21470" s="55" t="s">
        <v>31974</v>
      </c>
      <c r="F21470" s="53" t="s">
        <v>201</v>
      </c>
    </row>
    <row r="21471" spans="1:6" x14ac:dyDescent="0.2">
      <c r="A21471" s="202" t="s">
        <v>35900</v>
      </c>
      <c r="B21471" s="203">
        <v>109.63</v>
      </c>
      <c r="D21471" s="53" t="s">
        <v>31976</v>
      </c>
      <c r="E21471" s="55" t="s">
        <v>31977</v>
      </c>
      <c r="F21471" s="53" t="s">
        <v>201</v>
      </c>
    </row>
    <row r="21472" spans="1:6" x14ac:dyDescent="0.2">
      <c r="A21472" s="202" t="s">
        <v>35901</v>
      </c>
      <c r="B21472" s="203">
        <v>131.80000000000001</v>
      </c>
      <c r="D21472" s="53" t="s">
        <v>31978</v>
      </c>
      <c r="E21472" s="55" t="s">
        <v>31977</v>
      </c>
      <c r="F21472" s="53" t="s">
        <v>201</v>
      </c>
    </row>
    <row r="21473" spans="1:6" x14ac:dyDescent="0.2">
      <c r="A21473" s="202" t="s">
        <v>35902</v>
      </c>
      <c r="B21473" s="203">
        <v>131.80000000000001</v>
      </c>
      <c r="D21473" s="53" t="s">
        <v>31979</v>
      </c>
      <c r="E21473" s="55" t="s">
        <v>31980</v>
      </c>
      <c r="F21473" s="53" t="s">
        <v>201</v>
      </c>
    </row>
    <row r="21474" spans="1:6" x14ac:dyDescent="0.2">
      <c r="A21474" s="202" t="s">
        <v>35903</v>
      </c>
      <c r="B21474" s="203">
        <v>47.54</v>
      </c>
      <c r="D21474" s="53" t="s">
        <v>31981</v>
      </c>
      <c r="E21474" s="55" t="s">
        <v>31980</v>
      </c>
      <c r="F21474" s="53" t="s">
        <v>201</v>
      </c>
    </row>
    <row r="21475" spans="1:6" x14ac:dyDescent="0.2">
      <c r="A21475" s="202" t="s">
        <v>35904</v>
      </c>
      <c r="B21475" s="203">
        <v>47.54</v>
      </c>
      <c r="D21475" s="53" t="s">
        <v>31982</v>
      </c>
      <c r="E21475" s="55" t="s">
        <v>31983</v>
      </c>
      <c r="F21475" s="53" t="s">
        <v>201</v>
      </c>
    </row>
    <row r="21476" spans="1:6" x14ac:dyDescent="0.2">
      <c r="A21476" s="202" t="s">
        <v>35905</v>
      </c>
      <c r="B21476" s="203">
        <v>73.650000000000006</v>
      </c>
      <c r="D21476" s="53" t="s">
        <v>31984</v>
      </c>
      <c r="E21476" s="55" t="s">
        <v>31983</v>
      </c>
      <c r="F21476" s="53" t="s">
        <v>201</v>
      </c>
    </row>
    <row r="21477" spans="1:6" x14ac:dyDescent="0.2">
      <c r="A21477" s="202" t="s">
        <v>35906</v>
      </c>
      <c r="B21477" s="203">
        <v>73.650000000000006</v>
      </c>
      <c r="D21477" s="53" t="s">
        <v>31985</v>
      </c>
      <c r="E21477" s="55" t="s">
        <v>31986</v>
      </c>
      <c r="F21477" s="53" t="s">
        <v>201</v>
      </c>
    </row>
    <row r="21478" spans="1:6" x14ac:dyDescent="0.2">
      <c r="A21478" s="202" t="s">
        <v>35907</v>
      </c>
      <c r="B21478" s="203">
        <v>99.57</v>
      </c>
      <c r="D21478" s="53" t="s">
        <v>31987</v>
      </c>
      <c r="E21478" s="55" t="s">
        <v>31986</v>
      </c>
      <c r="F21478" s="53" t="s">
        <v>201</v>
      </c>
    </row>
    <row r="21479" spans="1:6" x14ac:dyDescent="0.2">
      <c r="A21479" s="202" t="s">
        <v>35908</v>
      </c>
      <c r="B21479" s="203">
        <v>99.57</v>
      </c>
      <c r="D21479" s="53" t="s">
        <v>31988</v>
      </c>
      <c r="E21479" s="55" t="s">
        <v>31989</v>
      </c>
      <c r="F21479" s="53" t="s">
        <v>201</v>
      </c>
    </row>
    <row r="21480" spans="1:6" x14ac:dyDescent="0.2">
      <c r="A21480" s="202" t="s">
        <v>35909</v>
      </c>
      <c r="B21480" s="203">
        <v>118.85</v>
      </c>
      <c r="D21480" s="53" t="s">
        <v>31990</v>
      </c>
      <c r="E21480" s="55" t="s">
        <v>31989</v>
      </c>
      <c r="F21480" s="53" t="s">
        <v>201</v>
      </c>
    </row>
    <row r="21481" spans="1:6" x14ac:dyDescent="0.2">
      <c r="A21481" s="202" t="s">
        <v>35910</v>
      </c>
      <c r="B21481" s="203">
        <v>118.85</v>
      </c>
      <c r="D21481" s="53" t="s">
        <v>31991</v>
      </c>
      <c r="E21481" s="55" t="s">
        <v>31992</v>
      </c>
      <c r="F21481" s="53" t="s">
        <v>201</v>
      </c>
    </row>
    <row r="21482" spans="1:6" x14ac:dyDescent="0.2">
      <c r="A21482" s="202" t="s">
        <v>33974</v>
      </c>
      <c r="B21482" s="203">
        <v>729.44</v>
      </c>
      <c r="D21482" s="53" t="s">
        <v>31993</v>
      </c>
      <c r="E21482" s="55" t="s">
        <v>31992</v>
      </c>
      <c r="F21482" s="53" t="s">
        <v>201</v>
      </c>
    </row>
    <row r="21483" spans="1:6" x14ac:dyDescent="0.2">
      <c r="A21483" s="202" t="s">
        <v>33976</v>
      </c>
      <c r="B21483" s="203">
        <v>712.21</v>
      </c>
      <c r="D21483" s="53" t="s">
        <v>31994</v>
      </c>
      <c r="E21483" s="55" t="s">
        <v>31995</v>
      </c>
      <c r="F21483" s="53" t="s">
        <v>201</v>
      </c>
    </row>
    <row r="21484" spans="1:6" x14ac:dyDescent="0.2">
      <c r="A21484" s="202" t="s">
        <v>33977</v>
      </c>
      <c r="B21484" s="203">
        <v>129.36000000000001</v>
      </c>
      <c r="D21484" s="53" t="s">
        <v>31996</v>
      </c>
      <c r="E21484" s="55" t="s">
        <v>31995</v>
      </c>
      <c r="F21484" s="53" t="s">
        <v>201</v>
      </c>
    </row>
    <row r="21485" spans="1:6" x14ac:dyDescent="0.2">
      <c r="A21485" s="202" t="s">
        <v>33979</v>
      </c>
      <c r="B21485" s="203">
        <v>112.14</v>
      </c>
      <c r="D21485" s="53" t="s">
        <v>31997</v>
      </c>
      <c r="E21485" s="55" t="s">
        <v>31998</v>
      </c>
      <c r="F21485" s="53" t="s">
        <v>201</v>
      </c>
    </row>
    <row r="21486" spans="1:6" x14ac:dyDescent="0.2">
      <c r="A21486" s="202" t="s">
        <v>33980</v>
      </c>
      <c r="B21486" s="203">
        <v>105.67</v>
      </c>
      <c r="D21486" s="53" t="s">
        <v>31999</v>
      </c>
      <c r="E21486" s="55" t="s">
        <v>31998</v>
      </c>
      <c r="F21486" s="53" t="s">
        <v>201</v>
      </c>
    </row>
    <row r="21487" spans="1:6" x14ac:dyDescent="0.2">
      <c r="A21487" s="202" t="s">
        <v>33982</v>
      </c>
      <c r="B21487" s="203">
        <v>91.59</v>
      </c>
      <c r="D21487" s="53" t="s">
        <v>32000</v>
      </c>
      <c r="E21487" s="55" t="s">
        <v>32001</v>
      </c>
      <c r="F21487" s="53" t="s">
        <v>201</v>
      </c>
    </row>
    <row r="21488" spans="1:6" x14ac:dyDescent="0.2">
      <c r="A21488" s="202" t="s">
        <v>33983</v>
      </c>
      <c r="B21488" s="203">
        <v>227.69</v>
      </c>
      <c r="D21488" s="53" t="s">
        <v>32002</v>
      </c>
      <c r="E21488" s="55" t="s">
        <v>32001</v>
      </c>
      <c r="F21488" s="53" t="s">
        <v>201</v>
      </c>
    </row>
    <row r="21489" spans="1:6" x14ac:dyDescent="0.2">
      <c r="A21489" s="202" t="s">
        <v>33985</v>
      </c>
      <c r="B21489" s="203">
        <v>221.23</v>
      </c>
      <c r="D21489" s="53" t="s">
        <v>32003</v>
      </c>
      <c r="E21489" s="55" t="s">
        <v>32004</v>
      </c>
      <c r="F21489" s="53" t="s">
        <v>201</v>
      </c>
    </row>
    <row r="21490" spans="1:6" x14ac:dyDescent="0.2">
      <c r="A21490" s="202" t="s">
        <v>33986</v>
      </c>
      <c r="B21490" s="203">
        <v>202.04</v>
      </c>
      <c r="D21490" s="53" t="s">
        <v>32005</v>
      </c>
      <c r="E21490" s="55" t="s">
        <v>32004</v>
      </c>
      <c r="F21490" s="53" t="s">
        <v>201</v>
      </c>
    </row>
    <row r="21491" spans="1:6" x14ac:dyDescent="0.2">
      <c r="A21491" s="202" t="s">
        <v>33988</v>
      </c>
      <c r="B21491" s="203">
        <v>195.58</v>
      </c>
      <c r="D21491" s="53" t="s">
        <v>32006</v>
      </c>
      <c r="E21491" s="55" t="s">
        <v>32007</v>
      </c>
      <c r="F21491" s="53" t="s">
        <v>201</v>
      </c>
    </row>
    <row r="21492" spans="1:6" x14ac:dyDescent="0.2">
      <c r="A21492" s="202" t="s">
        <v>33989</v>
      </c>
      <c r="B21492" s="203">
        <v>336.16</v>
      </c>
      <c r="D21492" s="53" t="s">
        <v>32008</v>
      </c>
      <c r="E21492" s="55" t="s">
        <v>32007</v>
      </c>
      <c r="F21492" s="53" t="s">
        <v>201</v>
      </c>
    </row>
    <row r="21493" spans="1:6" x14ac:dyDescent="0.2">
      <c r="A21493" s="202" t="s">
        <v>33991</v>
      </c>
      <c r="B21493" s="203">
        <v>325.39999999999998</v>
      </c>
      <c r="D21493" s="53" t="s">
        <v>32009</v>
      </c>
      <c r="E21493" s="55" t="s">
        <v>32010</v>
      </c>
      <c r="F21493" s="53" t="s">
        <v>201</v>
      </c>
    </row>
    <row r="21494" spans="1:6" x14ac:dyDescent="0.2">
      <c r="A21494" s="202" t="s">
        <v>33992</v>
      </c>
      <c r="B21494" s="203">
        <v>385.6</v>
      </c>
      <c r="D21494" s="53" t="s">
        <v>32011</v>
      </c>
      <c r="E21494" s="55" t="s">
        <v>32010</v>
      </c>
      <c r="F21494" s="53" t="s">
        <v>201</v>
      </c>
    </row>
    <row r="21495" spans="1:6" x14ac:dyDescent="0.2">
      <c r="A21495" s="202" t="s">
        <v>33994</v>
      </c>
      <c r="B21495" s="203">
        <v>372.68</v>
      </c>
      <c r="D21495" s="53" t="s">
        <v>32012</v>
      </c>
      <c r="E21495" s="55" t="s">
        <v>32013</v>
      </c>
      <c r="F21495" s="53" t="s">
        <v>201</v>
      </c>
    </row>
    <row r="21496" spans="1:6" x14ac:dyDescent="0.2">
      <c r="A21496" s="202" t="s">
        <v>33995</v>
      </c>
      <c r="B21496" s="203">
        <v>4.04</v>
      </c>
      <c r="D21496" s="53" t="s">
        <v>32014</v>
      </c>
      <c r="E21496" s="55" t="s">
        <v>32013</v>
      </c>
      <c r="F21496" s="53" t="s">
        <v>201</v>
      </c>
    </row>
    <row r="21497" spans="1:6" x14ac:dyDescent="0.2">
      <c r="A21497" s="202" t="s">
        <v>33997</v>
      </c>
      <c r="B21497" s="203">
        <v>3.5</v>
      </c>
      <c r="D21497" s="53" t="s">
        <v>32015</v>
      </c>
      <c r="E21497" s="55" t="s">
        <v>32016</v>
      </c>
      <c r="F21497" s="53" t="s">
        <v>201</v>
      </c>
    </row>
    <row r="21498" spans="1:6" x14ac:dyDescent="0.2">
      <c r="A21498" s="202" t="s">
        <v>33998</v>
      </c>
      <c r="B21498" s="203">
        <v>32.340000000000003</v>
      </c>
      <c r="D21498" s="53" t="s">
        <v>32017</v>
      </c>
      <c r="E21498" s="55" t="s">
        <v>32016</v>
      </c>
      <c r="F21498" s="53" t="s">
        <v>201</v>
      </c>
    </row>
    <row r="21499" spans="1:6" x14ac:dyDescent="0.2">
      <c r="A21499" s="202" t="s">
        <v>34000</v>
      </c>
      <c r="B21499" s="203">
        <v>28.03</v>
      </c>
      <c r="D21499" s="53" t="s">
        <v>32018</v>
      </c>
      <c r="E21499" s="55" t="s">
        <v>32019</v>
      </c>
      <c r="F21499" s="53" t="s">
        <v>201</v>
      </c>
    </row>
    <row r="21500" spans="1:6" x14ac:dyDescent="0.2">
      <c r="A21500" s="202" t="s">
        <v>34001</v>
      </c>
      <c r="B21500" s="203">
        <v>32.340000000000003</v>
      </c>
      <c r="D21500" s="53" t="s">
        <v>32020</v>
      </c>
      <c r="E21500" s="55" t="s">
        <v>32019</v>
      </c>
      <c r="F21500" s="53" t="s">
        <v>201</v>
      </c>
    </row>
    <row r="21501" spans="1:6" x14ac:dyDescent="0.2">
      <c r="A21501" s="202" t="s">
        <v>34003</v>
      </c>
      <c r="B21501" s="203">
        <v>28.03</v>
      </c>
      <c r="D21501" s="53" t="s">
        <v>32021</v>
      </c>
      <c r="E21501" s="55" t="s">
        <v>32022</v>
      </c>
      <c r="F21501" s="53" t="s">
        <v>201</v>
      </c>
    </row>
    <row r="21502" spans="1:6" x14ac:dyDescent="0.2">
      <c r="A21502" s="202" t="s">
        <v>34004</v>
      </c>
      <c r="B21502" s="203">
        <v>48.51</v>
      </c>
      <c r="D21502" s="53" t="s">
        <v>32023</v>
      </c>
      <c r="E21502" s="55" t="s">
        <v>32022</v>
      </c>
      <c r="F21502" s="53" t="s">
        <v>201</v>
      </c>
    </row>
    <row r="21503" spans="1:6" x14ac:dyDescent="0.2">
      <c r="A21503" s="202" t="s">
        <v>34006</v>
      </c>
      <c r="B21503" s="203">
        <v>42.05</v>
      </c>
      <c r="D21503" s="53" t="s">
        <v>32024</v>
      </c>
      <c r="E21503" s="55" t="s">
        <v>32025</v>
      </c>
      <c r="F21503" s="53" t="s">
        <v>201</v>
      </c>
    </row>
    <row r="21504" spans="1:6" x14ac:dyDescent="0.2">
      <c r="A21504" s="202" t="s">
        <v>34007</v>
      </c>
      <c r="B21504" s="203">
        <v>2.42</v>
      </c>
      <c r="D21504" s="53" t="s">
        <v>32026</v>
      </c>
      <c r="E21504" s="55" t="s">
        <v>32025</v>
      </c>
      <c r="F21504" s="53" t="s">
        <v>201</v>
      </c>
    </row>
    <row r="21505" spans="1:6" x14ac:dyDescent="0.2">
      <c r="A21505" s="202" t="s">
        <v>34009</v>
      </c>
      <c r="B21505" s="203">
        <v>2.1</v>
      </c>
      <c r="D21505" s="53" t="s">
        <v>32027</v>
      </c>
      <c r="E21505" s="55" t="s">
        <v>32028</v>
      </c>
      <c r="F21505" s="53" t="s">
        <v>201</v>
      </c>
    </row>
    <row r="21506" spans="1:6" x14ac:dyDescent="0.2">
      <c r="A21506" s="202" t="s">
        <v>34010</v>
      </c>
      <c r="B21506" s="203">
        <v>30.89</v>
      </c>
      <c r="D21506" s="53" t="s">
        <v>32029</v>
      </c>
      <c r="E21506" s="55" t="s">
        <v>32028</v>
      </c>
      <c r="F21506" s="53" t="s">
        <v>201</v>
      </c>
    </row>
    <row r="21507" spans="1:6" x14ac:dyDescent="0.2">
      <c r="A21507" s="202" t="s">
        <v>34012</v>
      </c>
      <c r="B21507" s="203">
        <v>30.89</v>
      </c>
      <c r="D21507" s="53" t="s">
        <v>32030</v>
      </c>
      <c r="E21507" s="55" t="s">
        <v>32031</v>
      </c>
      <c r="F21507" s="53" t="s">
        <v>201</v>
      </c>
    </row>
    <row r="21508" spans="1:6" x14ac:dyDescent="0.2">
      <c r="A21508" s="202" t="s">
        <v>34013</v>
      </c>
      <c r="B21508" s="203">
        <v>5.15</v>
      </c>
      <c r="D21508" s="53" t="s">
        <v>32032</v>
      </c>
      <c r="E21508" s="55" t="s">
        <v>32031</v>
      </c>
      <c r="F21508" s="53" t="s">
        <v>201</v>
      </c>
    </row>
    <row r="21509" spans="1:6" x14ac:dyDescent="0.2">
      <c r="A21509" s="202" t="s">
        <v>34015</v>
      </c>
      <c r="B21509" s="203">
        <v>5.15</v>
      </c>
      <c r="D21509" s="53" t="s">
        <v>32033</v>
      </c>
      <c r="E21509" s="55" t="s">
        <v>32034</v>
      </c>
      <c r="F21509" s="53" t="s">
        <v>201</v>
      </c>
    </row>
    <row r="21510" spans="1:6" x14ac:dyDescent="0.2">
      <c r="A21510" s="202" t="s">
        <v>34016</v>
      </c>
      <c r="B21510" s="203">
        <v>0.59</v>
      </c>
      <c r="D21510" s="53" t="s">
        <v>32035</v>
      </c>
      <c r="E21510" s="55" t="s">
        <v>32034</v>
      </c>
      <c r="F21510" s="53" t="s">
        <v>201</v>
      </c>
    </row>
    <row r="21511" spans="1:6" x14ac:dyDescent="0.2">
      <c r="A21511" s="202" t="s">
        <v>34018</v>
      </c>
      <c r="B21511" s="203">
        <v>0.59</v>
      </c>
      <c r="D21511" s="53" t="s">
        <v>32036</v>
      </c>
      <c r="E21511" s="55" t="s">
        <v>32037</v>
      </c>
      <c r="F21511" s="53" t="s">
        <v>201</v>
      </c>
    </row>
    <row r="21512" spans="1:6" x14ac:dyDescent="0.2">
      <c r="A21512" s="202" t="s">
        <v>34019</v>
      </c>
      <c r="B21512" s="203">
        <v>0.42</v>
      </c>
      <c r="D21512" s="53" t="s">
        <v>32038</v>
      </c>
      <c r="E21512" s="55" t="s">
        <v>32037</v>
      </c>
      <c r="F21512" s="53" t="s">
        <v>201</v>
      </c>
    </row>
    <row r="21513" spans="1:6" x14ac:dyDescent="0.2">
      <c r="A21513" s="202" t="s">
        <v>34021</v>
      </c>
      <c r="B21513" s="203">
        <v>0.42</v>
      </c>
      <c r="D21513" s="53" t="s">
        <v>32039</v>
      </c>
      <c r="E21513" s="55" t="s">
        <v>32040</v>
      </c>
      <c r="F21513" s="53" t="s">
        <v>201</v>
      </c>
    </row>
    <row r="21514" spans="1:6" x14ac:dyDescent="0.2">
      <c r="A21514" s="202" t="s">
        <v>34025</v>
      </c>
      <c r="B21514" s="203">
        <v>130</v>
      </c>
      <c r="D21514" s="53" t="s">
        <v>32041</v>
      </c>
      <c r="E21514" s="55" t="s">
        <v>32040</v>
      </c>
      <c r="F21514" s="53" t="s">
        <v>201</v>
      </c>
    </row>
    <row r="21515" spans="1:6" x14ac:dyDescent="0.2">
      <c r="A21515" s="202" t="s">
        <v>34027</v>
      </c>
      <c r="B21515" s="203">
        <v>130</v>
      </c>
      <c r="D21515" s="53" t="s">
        <v>32042</v>
      </c>
      <c r="E21515" s="55" t="s">
        <v>32043</v>
      </c>
      <c r="F21515" s="53" t="s">
        <v>201</v>
      </c>
    </row>
    <row r="21516" spans="1:6" x14ac:dyDescent="0.2">
      <c r="A21516" s="202" t="s">
        <v>34028</v>
      </c>
      <c r="B21516" s="203">
        <v>12.51</v>
      </c>
      <c r="D21516" s="53" t="s">
        <v>32044</v>
      </c>
      <c r="E21516" s="55" t="s">
        <v>32043</v>
      </c>
      <c r="F21516" s="53" t="s">
        <v>201</v>
      </c>
    </row>
    <row r="21517" spans="1:6" x14ac:dyDescent="0.2">
      <c r="A21517" s="202" t="s">
        <v>34030</v>
      </c>
      <c r="B21517" s="203">
        <v>12.51</v>
      </c>
      <c r="D21517" s="53" t="s">
        <v>32045</v>
      </c>
      <c r="E21517" s="55" t="s">
        <v>32046</v>
      </c>
      <c r="F21517" s="53" t="s">
        <v>201</v>
      </c>
    </row>
    <row r="21518" spans="1:6" x14ac:dyDescent="0.2">
      <c r="A21518" s="202" t="s">
        <v>34031</v>
      </c>
      <c r="B21518" s="203">
        <v>14.48</v>
      </c>
      <c r="D21518" s="53" t="s">
        <v>32047</v>
      </c>
      <c r="E21518" s="55" t="s">
        <v>32046</v>
      </c>
      <c r="F21518" s="53" t="s">
        <v>201</v>
      </c>
    </row>
    <row r="21519" spans="1:6" x14ac:dyDescent="0.2">
      <c r="A21519" s="202" t="s">
        <v>34033</v>
      </c>
      <c r="B21519" s="203">
        <v>14.48</v>
      </c>
      <c r="D21519" s="53" t="s">
        <v>32048</v>
      </c>
      <c r="E21519" s="55" t="s">
        <v>32049</v>
      </c>
      <c r="F21519" s="53" t="s">
        <v>201</v>
      </c>
    </row>
    <row r="21520" spans="1:6" x14ac:dyDescent="0.2">
      <c r="A21520" s="202" t="s">
        <v>35911</v>
      </c>
      <c r="B21520" s="203">
        <v>42.5</v>
      </c>
      <c r="D21520" s="53" t="s">
        <v>32050</v>
      </c>
      <c r="E21520" s="55" t="s">
        <v>32049</v>
      </c>
      <c r="F21520" s="53" t="s">
        <v>201</v>
      </c>
    </row>
    <row r="21521" spans="1:6" x14ac:dyDescent="0.2">
      <c r="A21521" s="202" t="s">
        <v>35912</v>
      </c>
      <c r="B21521" s="203">
        <v>42.5</v>
      </c>
      <c r="D21521" s="53" t="s">
        <v>32051</v>
      </c>
      <c r="E21521" s="55" t="s">
        <v>32052</v>
      </c>
      <c r="F21521" s="53" t="s">
        <v>201</v>
      </c>
    </row>
    <row r="21522" spans="1:6" x14ac:dyDescent="0.2">
      <c r="A21522" s="202" t="s">
        <v>35913</v>
      </c>
      <c r="B21522" s="203">
        <v>49.36</v>
      </c>
      <c r="D21522" s="53" t="s">
        <v>32053</v>
      </c>
      <c r="E21522" s="55" t="s">
        <v>32052</v>
      </c>
      <c r="F21522" s="53" t="s">
        <v>201</v>
      </c>
    </row>
    <row r="21523" spans="1:6" x14ac:dyDescent="0.2">
      <c r="A21523" s="202" t="s">
        <v>35914</v>
      </c>
      <c r="B21523" s="203">
        <v>49.36</v>
      </c>
      <c r="D21523" s="53" t="s">
        <v>32054</v>
      </c>
      <c r="E21523" s="55" t="s">
        <v>32055</v>
      </c>
      <c r="F21523" s="53" t="s">
        <v>201</v>
      </c>
    </row>
    <row r="21524" spans="1:6" x14ac:dyDescent="0.2">
      <c r="A21524" s="202" t="s">
        <v>34034</v>
      </c>
      <c r="B21524" s="203">
        <v>46.25</v>
      </c>
      <c r="D21524" s="53" t="s">
        <v>32056</v>
      </c>
      <c r="E21524" s="55" t="s">
        <v>32055</v>
      </c>
      <c r="F21524" s="53" t="s">
        <v>201</v>
      </c>
    </row>
    <row r="21525" spans="1:6" x14ac:dyDescent="0.2">
      <c r="A21525" s="202" t="s">
        <v>34036</v>
      </c>
      <c r="B21525" s="203">
        <v>46.25</v>
      </c>
      <c r="D21525" s="53" t="s">
        <v>32057</v>
      </c>
      <c r="E21525" s="55" t="s">
        <v>32058</v>
      </c>
      <c r="F21525" s="53" t="s">
        <v>201</v>
      </c>
    </row>
    <row r="21526" spans="1:6" x14ac:dyDescent="0.2">
      <c r="A21526" s="202" t="s">
        <v>35915</v>
      </c>
      <c r="B21526" s="203">
        <v>58.55</v>
      </c>
      <c r="D21526" s="53" t="s">
        <v>32059</v>
      </c>
      <c r="E21526" s="55" t="s">
        <v>32058</v>
      </c>
      <c r="F21526" s="53" t="s">
        <v>201</v>
      </c>
    </row>
    <row r="21527" spans="1:6" x14ac:dyDescent="0.2">
      <c r="A21527" s="202" t="s">
        <v>35916</v>
      </c>
      <c r="B21527" s="203">
        <v>58.55</v>
      </c>
      <c r="D21527" s="53" t="s">
        <v>32060</v>
      </c>
      <c r="E21527" s="55" t="s">
        <v>32061</v>
      </c>
      <c r="F21527" s="53" t="s">
        <v>201</v>
      </c>
    </row>
    <row r="21528" spans="1:6" x14ac:dyDescent="0.2">
      <c r="A21528" s="202" t="s">
        <v>34037</v>
      </c>
      <c r="B21528" s="203">
        <v>58.61</v>
      </c>
      <c r="D21528" s="53" t="s">
        <v>32062</v>
      </c>
      <c r="E21528" s="55" t="s">
        <v>32061</v>
      </c>
      <c r="F21528" s="53" t="s">
        <v>201</v>
      </c>
    </row>
    <row r="21529" spans="1:6" x14ac:dyDescent="0.2">
      <c r="A21529" s="202" t="s">
        <v>34039</v>
      </c>
      <c r="B21529" s="203">
        <v>58.61</v>
      </c>
      <c r="D21529" s="53" t="s">
        <v>32063</v>
      </c>
      <c r="E21529" s="55" t="s">
        <v>32064</v>
      </c>
      <c r="F21529" s="53" t="s">
        <v>201</v>
      </c>
    </row>
    <row r="21530" spans="1:6" x14ac:dyDescent="0.2">
      <c r="A21530" s="202" t="s">
        <v>35917</v>
      </c>
      <c r="B21530" s="203">
        <v>59.74</v>
      </c>
      <c r="D21530" s="53" t="s">
        <v>32065</v>
      </c>
      <c r="E21530" s="55" t="s">
        <v>32064</v>
      </c>
      <c r="F21530" s="53" t="s">
        <v>201</v>
      </c>
    </row>
    <row r="21531" spans="1:6" x14ac:dyDescent="0.2">
      <c r="A21531" s="202" t="s">
        <v>35918</v>
      </c>
      <c r="B21531" s="203">
        <v>59.74</v>
      </c>
      <c r="D21531" s="53" t="s">
        <v>32066</v>
      </c>
      <c r="E21531" s="55" t="s">
        <v>32067</v>
      </c>
      <c r="F21531" s="53" t="s">
        <v>201</v>
      </c>
    </row>
    <row r="21532" spans="1:6" x14ac:dyDescent="0.2">
      <c r="A21532" s="202" t="s">
        <v>34043</v>
      </c>
      <c r="B21532" s="203">
        <v>167.89</v>
      </c>
      <c r="D21532" s="53" t="s">
        <v>32068</v>
      </c>
      <c r="E21532" s="55" t="s">
        <v>32067</v>
      </c>
      <c r="F21532" s="53" t="s">
        <v>201</v>
      </c>
    </row>
    <row r="21533" spans="1:6" x14ac:dyDescent="0.2">
      <c r="A21533" s="202" t="s">
        <v>34045</v>
      </c>
      <c r="B21533" s="203">
        <v>167.89</v>
      </c>
      <c r="D21533" s="53" t="s">
        <v>32069</v>
      </c>
      <c r="E21533" s="55" t="s">
        <v>32070</v>
      </c>
      <c r="F21533" s="53" t="s">
        <v>201</v>
      </c>
    </row>
    <row r="21534" spans="1:6" x14ac:dyDescent="0.2">
      <c r="A21534" s="202" t="s">
        <v>34046</v>
      </c>
      <c r="B21534" s="203">
        <v>23.77</v>
      </c>
      <c r="D21534" s="53" t="s">
        <v>32071</v>
      </c>
      <c r="E21534" s="55" t="s">
        <v>32070</v>
      </c>
      <c r="F21534" s="53" t="s">
        <v>201</v>
      </c>
    </row>
    <row r="21535" spans="1:6" x14ac:dyDescent="0.2">
      <c r="A21535" s="202" t="s">
        <v>34048</v>
      </c>
      <c r="B21535" s="203">
        <v>23.77</v>
      </c>
      <c r="D21535" s="53" t="s">
        <v>32072</v>
      </c>
      <c r="E21535" s="55" t="s">
        <v>32073</v>
      </c>
      <c r="F21535" s="53" t="s">
        <v>201</v>
      </c>
    </row>
    <row r="21536" spans="1:6" x14ac:dyDescent="0.2">
      <c r="A21536" s="202" t="s">
        <v>34049</v>
      </c>
      <c r="B21536" s="203">
        <v>2.69</v>
      </c>
      <c r="D21536" s="53" t="s">
        <v>32074</v>
      </c>
      <c r="E21536" s="55" t="s">
        <v>32073</v>
      </c>
      <c r="F21536" s="53" t="s">
        <v>201</v>
      </c>
    </row>
    <row r="21537" spans="1:6" x14ac:dyDescent="0.2">
      <c r="A21537" s="202" t="s">
        <v>34051</v>
      </c>
      <c r="B21537" s="203">
        <v>2.69</v>
      </c>
      <c r="D21537" s="53" t="s">
        <v>32075</v>
      </c>
      <c r="E21537" s="55" t="s">
        <v>32076</v>
      </c>
      <c r="F21537" s="53" t="s">
        <v>201</v>
      </c>
    </row>
    <row r="21538" spans="1:6" x14ac:dyDescent="0.2">
      <c r="A21538" s="202" t="s">
        <v>34052</v>
      </c>
      <c r="B21538" s="203">
        <v>1.75</v>
      </c>
      <c r="D21538" s="53" t="s">
        <v>32077</v>
      </c>
      <c r="E21538" s="55" t="s">
        <v>32076</v>
      </c>
      <c r="F21538" s="53" t="s">
        <v>201</v>
      </c>
    </row>
    <row r="21539" spans="1:6" x14ac:dyDescent="0.2">
      <c r="A21539" s="202" t="s">
        <v>34054</v>
      </c>
      <c r="B21539" s="203">
        <v>1.75</v>
      </c>
      <c r="D21539" s="53" t="s">
        <v>32078</v>
      </c>
      <c r="E21539" s="55" t="s">
        <v>32079</v>
      </c>
      <c r="F21539" s="53" t="s">
        <v>201</v>
      </c>
    </row>
    <row r="21540" spans="1:6" x14ac:dyDescent="0.2">
      <c r="A21540" s="202" t="s">
        <v>34055</v>
      </c>
      <c r="B21540" s="203">
        <v>6.14</v>
      </c>
      <c r="D21540" s="53" t="s">
        <v>32080</v>
      </c>
      <c r="E21540" s="55" t="s">
        <v>32079</v>
      </c>
      <c r="F21540" s="53" t="s">
        <v>201</v>
      </c>
    </row>
    <row r="21541" spans="1:6" x14ac:dyDescent="0.2">
      <c r="A21541" s="202" t="s">
        <v>34057</v>
      </c>
      <c r="B21541" s="203">
        <v>6.14</v>
      </c>
      <c r="D21541" s="53" t="s">
        <v>32081</v>
      </c>
      <c r="E21541" s="55" t="s">
        <v>32082</v>
      </c>
      <c r="F21541" s="53" t="s">
        <v>201</v>
      </c>
    </row>
    <row r="21542" spans="1:6" x14ac:dyDescent="0.2">
      <c r="A21542" s="202" t="s">
        <v>34058</v>
      </c>
      <c r="B21542" s="203">
        <v>1.94</v>
      </c>
      <c r="D21542" s="53" t="s">
        <v>32083</v>
      </c>
      <c r="E21542" s="55" t="s">
        <v>32082</v>
      </c>
      <c r="F21542" s="53" t="s">
        <v>201</v>
      </c>
    </row>
    <row r="21543" spans="1:6" x14ac:dyDescent="0.2">
      <c r="A21543" s="202" t="s">
        <v>34060</v>
      </c>
      <c r="B21543" s="203">
        <v>1.94</v>
      </c>
      <c r="D21543" s="53" t="s">
        <v>32084</v>
      </c>
      <c r="E21543" s="55" t="s">
        <v>32085</v>
      </c>
      <c r="F21543" s="53" t="s">
        <v>201</v>
      </c>
    </row>
    <row r="21544" spans="1:6" x14ac:dyDescent="0.2">
      <c r="A21544" s="202" t="s">
        <v>34061</v>
      </c>
      <c r="B21544" s="203">
        <v>1.1100000000000001</v>
      </c>
      <c r="D21544" s="53" t="s">
        <v>32086</v>
      </c>
      <c r="E21544" s="55" t="s">
        <v>32085</v>
      </c>
      <c r="F21544" s="53" t="s">
        <v>201</v>
      </c>
    </row>
    <row r="21545" spans="1:6" x14ac:dyDescent="0.2">
      <c r="A21545" s="202" t="s">
        <v>34063</v>
      </c>
      <c r="B21545" s="203">
        <v>1.1100000000000001</v>
      </c>
      <c r="D21545" s="53" t="s">
        <v>32087</v>
      </c>
      <c r="E21545" s="55" t="s">
        <v>32088</v>
      </c>
      <c r="F21545" s="53" t="s">
        <v>201</v>
      </c>
    </row>
    <row r="21546" spans="1:6" x14ac:dyDescent="0.2">
      <c r="A21546" s="202" t="s">
        <v>34064</v>
      </c>
      <c r="B21546" s="203">
        <v>0.36</v>
      </c>
      <c r="D21546" s="53" t="s">
        <v>32089</v>
      </c>
      <c r="E21546" s="55" t="s">
        <v>32088</v>
      </c>
      <c r="F21546" s="53" t="s">
        <v>201</v>
      </c>
    </row>
    <row r="21547" spans="1:6" x14ac:dyDescent="0.2">
      <c r="A21547" s="202" t="s">
        <v>34066</v>
      </c>
      <c r="B21547" s="203">
        <v>0.36</v>
      </c>
      <c r="D21547" s="53" t="s">
        <v>32090</v>
      </c>
      <c r="E21547" s="55" t="s">
        <v>32091</v>
      </c>
      <c r="F21547" s="53" t="s">
        <v>201</v>
      </c>
    </row>
    <row r="21548" spans="1:6" x14ac:dyDescent="0.2">
      <c r="A21548" s="202" t="s">
        <v>34067</v>
      </c>
      <c r="B21548" s="203">
        <v>105.5</v>
      </c>
      <c r="D21548" s="53" t="s">
        <v>32092</v>
      </c>
      <c r="E21548" s="55" t="s">
        <v>32091</v>
      </c>
      <c r="F21548" s="53" t="s">
        <v>201</v>
      </c>
    </row>
    <row r="21549" spans="1:6" x14ac:dyDescent="0.2">
      <c r="A21549" s="202" t="s">
        <v>34069</v>
      </c>
      <c r="B21549" s="203">
        <v>102.73</v>
      </c>
      <c r="D21549" s="53" t="s">
        <v>32093</v>
      </c>
      <c r="E21549" s="55" t="s">
        <v>32094</v>
      </c>
      <c r="F21549" s="53" t="s">
        <v>201</v>
      </c>
    </row>
    <row r="21550" spans="1:6" x14ac:dyDescent="0.2">
      <c r="A21550" s="202" t="s">
        <v>34070</v>
      </c>
      <c r="B21550" s="203">
        <v>153.26</v>
      </c>
      <c r="D21550" s="53" t="s">
        <v>32095</v>
      </c>
      <c r="E21550" s="55" t="s">
        <v>32094</v>
      </c>
      <c r="F21550" s="53" t="s">
        <v>201</v>
      </c>
    </row>
    <row r="21551" spans="1:6" x14ac:dyDescent="0.2">
      <c r="A21551" s="202" t="s">
        <v>34072</v>
      </c>
      <c r="B21551" s="203">
        <v>151.49</v>
      </c>
      <c r="D21551" s="53" t="s">
        <v>32096</v>
      </c>
      <c r="E21551" s="55" t="s">
        <v>32097</v>
      </c>
      <c r="F21551" s="53" t="s">
        <v>201</v>
      </c>
    </row>
    <row r="21552" spans="1:6" x14ac:dyDescent="0.2">
      <c r="A21552" s="202" t="s">
        <v>34073</v>
      </c>
      <c r="B21552" s="203">
        <v>118.35</v>
      </c>
      <c r="D21552" s="53" t="s">
        <v>32098</v>
      </c>
      <c r="E21552" s="55" t="s">
        <v>32097</v>
      </c>
      <c r="F21552" s="53" t="s">
        <v>201</v>
      </c>
    </row>
    <row r="21553" spans="1:6" x14ac:dyDescent="0.2">
      <c r="A21553" s="202" t="s">
        <v>34075</v>
      </c>
      <c r="B21553" s="203">
        <v>118.35</v>
      </c>
      <c r="D21553" s="53" t="s">
        <v>32099</v>
      </c>
      <c r="E21553" s="55" t="s">
        <v>32100</v>
      </c>
      <c r="F21553" s="53" t="s">
        <v>201</v>
      </c>
    </row>
    <row r="21554" spans="1:6" x14ac:dyDescent="0.2">
      <c r="A21554" s="202" t="s">
        <v>34076</v>
      </c>
      <c r="B21554" s="203">
        <v>13.89</v>
      </c>
      <c r="D21554" s="53" t="s">
        <v>32101</v>
      </c>
      <c r="E21554" s="55" t="s">
        <v>32100</v>
      </c>
      <c r="F21554" s="53" t="s">
        <v>201</v>
      </c>
    </row>
    <row r="21555" spans="1:6" x14ac:dyDescent="0.2">
      <c r="A21555" s="202" t="s">
        <v>34078</v>
      </c>
      <c r="B21555" s="203">
        <v>13.89</v>
      </c>
      <c r="D21555" s="53" t="s">
        <v>32102</v>
      </c>
      <c r="E21555" s="55" t="s">
        <v>32103</v>
      </c>
      <c r="F21555" s="53" t="s">
        <v>201</v>
      </c>
    </row>
    <row r="21556" spans="1:6" x14ac:dyDescent="0.2">
      <c r="A21556" s="202" t="s">
        <v>34175</v>
      </c>
      <c r="B21556" s="203">
        <v>7.98</v>
      </c>
      <c r="D21556" s="53" t="s">
        <v>32104</v>
      </c>
      <c r="E21556" s="55" t="s">
        <v>32103</v>
      </c>
      <c r="F21556" s="53" t="s">
        <v>201</v>
      </c>
    </row>
    <row r="21557" spans="1:6" x14ac:dyDescent="0.2">
      <c r="A21557" s="202" t="s">
        <v>34177</v>
      </c>
      <c r="B21557" s="203">
        <v>6.91</v>
      </c>
      <c r="D21557" s="53" t="s">
        <v>32105</v>
      </c>
      <c r="E21557" s="55" t="s">
        <v>32106</v>
      </c>
      <c r="F21557" s="53" t="s">
        <v>201</v>
      </c>
    </row>
    <row r="21558" spans="1:6" x14ac:dyDescent="0.2">
      <c r="A21558" s="202" t="s">
        <v>34178</v>
      </c>
      <c r="B21558" s="203">
        <v>11.83</v>
      </c>
      <c r="D21558" s="53" t="s">
        <v>32107</v>
      </c>
      <c r="E21558" s="55" t="s">
        <v>32106</v>
      </c>
      <c r="F21558" s="53" t="s">
        <v>201</v>
      </c>
    </row>
    <row r="21559" spans="1:6" x14ac:dyDescent="0.2">
      <c r="A21559" s="202" t="s">
        <v>34180</v>
      </c>
      <c r="B21559" s="203">
        <v>10.25</v>
      </c>
      <c r="D21559" s="53" t="s">
        <v>32108</v>
      </c>
      <c r="E21559" s="55" t="s">
        <v>32109</v>
      </c>
      <c r="F21559" s="53" t="s">
        <v>201</v>
      </c>
    </row>
    <row r="21560" spans="1:6" x14ac:dyDescent="0.2">
      <c r="A21560" s="202" t="s">
        <v>34181</v>
      </c>
      <c r="B21560" s="203">
        <v>3.99</v>
      </c>
      <c r="D21560" s="53" t="s">
        <v>32110</v>
      </c>
      <c r="E21560" s="55" t="s">
        <v>32109</v>
      </c>
      <c r="F21560" s="53" t="s">
        <v>201</v>
      </c>
    </row>
    <row r="21561" spans="1:6" x14ac:dyDescent="0.2">
      <c r="A21561" s="202" t="s">
        <v>34183</v>
      </c>
      <c r="B21561" s="203">
        <v>3.45</v>
      </c>
      <c r="D21561" s="53" t="s">
        <v>32111</v>
      </c>
      <c r="E21561" s="55" t="s">
        <v>32112</v>
      </c>
      <c r="F21561" s="53" t="s">
        <v>201</v>
      </c>
    </row>
    <row r="21562" spans="1:6" x14ac:dyDescent="0.2">
      <c r="A21562" s="202" t="s">
        <v>34184</v>
      </c>
      <c r="B21562" s="203">
        <v>29.6</v>
      </c>
      <c r="D21562" s="53" t="s">
        <v>32113</v>
      </c>
      <c r="E21562" s="55" t="s">
        <v>32112</v>
      </c>
      <c r="F21562" s="53" t="s">
        <v>201</v>
      </c>
    </row>
    <row r="21563" spans="1:6" x14ac:dyDescent="0.2">
      <c r="A21563" s="202" t="s">
        <v>34186</v>
      </c>
      <c r="B21563" s="203">
        <v>27.35</v>
      </c>
      <c r="D21563" s="53" t="s">
        <v>32114</v>
      </c>
      <c r="E21563" s="55" t="s">
        <v>32115</v>
      </c>
      <c r="F21563" s="53" t="s">
        <v>201</v>
      </c>
    </row>
    <row r="21564" spans="1:6" x14ac:dyDescent="0.2">
      <c r="A21564" s="202" t="s">
        <v>34187</v>
      </c>
      <c r="B21564" s="203">
        <v>3.99</v>
      </c>
      <c r="D21564" s="53" t="s">
        <v>32116</v>
      </c>
      <c r="E21564" s="55" t="s">
        <v>32115</v>
      </c>
      <c r="F21564" s="53" t="s">
        <v>201</v>
      </c>
    </row>
    <row r="21565" spans="1:6" x14ac:dyDescent="0.2">
      <c r="A21565" s="202" t="s">
        <v>34189</v>
      </c>
      <c r="B21565" s="203">
        <v>3.45</v>
      </c>
      <c r="D21565" s="53" t="s">
        <v>32117</v>
      </c>
      <c r="E21565" s="55" t="s">
        <v>32118</v>
      </c>
      <c r="F21565" s="53" t="s">
        <v>201</v>
      </c>
    </row>
    <row r="21566" spans="1:6" x14ac:dyDescent="0.2">
      <c r="A21566" s="202" t="s">
        <v>34190</v>
      </c>
      <c r="B21566" s="203">
        <v>11.83</v>
      </c>
      <c r="D21566" s="53" t="s">
        <v>32119</v>
      </c>
      <c r="E21566" s="55" t="s">
        <v>32118</v>
      </c>
      <c r="F21566" s="53" t="s">
        <v>201</v>
      </c>
    </row>
    <row r="21567" spans="1:6" x14ac:dyDescent="0.2">
      <c r="A21567" s="202" t="s">
        <v>34192</v>
      </c>
      <c r="B21567" s="203">
        <v>10.25</v>
      </c>
      <c r="D21567" s="53" t="s">
        <v>32120</v>
      </c>
      <c r="E21567" s="55" t="s">
        <v>32121</v>
      </c>
      <c r="F21567" s="53" t="s">
        <v>201</v>
      </c>
    </row>
    <row r="21568" spans="1:6" x14ac:dyDescent="0.2">
      <c r="A21568" s="202" t="s">
        <v>34196</v>
      </c>
      <c r="B21568" s="203">
        <v>7.83</v>
      </c>
      <c r="D21568" s="53" t="s">
        <v>32122</v>
      </c>
      <c r="E21568" s="55" t="s">
        <v>32121</v>
      </c>
      <c r="F21568" s="53" t="s">
        <v>201</v>
      </c>
    </row>
    <row r="21569" spans="1:6" x14ac:dyDescent="0.2">
      <c r="A21569" s="202" t="s">
        <v>34198</v>
      </c>
      <c r="B21569" s="203">
        <v>6.79</v>
      </c>
      <c r="D21569" s="53" t="s">
        <v>32123</v>
      </c>
      <c r="E21569" s="55" t="s">
        <v>32124</v>
      </c>
      <c r="F21569" s="53" t="s">
        <v>201</v>
      </c>
    </row>
    <row r="21570" spans="1:6" x14ac:dyDescent="0.2">
      <c r="A21570" s="202" t="s">
        <v>34199</v>
      </c>
      <c r="B21570" s="203">
        <v>39.340000000000003</v>
      </c>
      <c r="D21570" s="53" t="s">
        <v>32125</v>
      </c>
      <c r="E21570" s="55" t="s">
        <v>32124</v>
      </c>
      <c r="F21570" s="53" t="s">
        <v>201</v>
      </c>
    </row>
    <row r="21571" spans="1:6" x14ac:dyDescent="0.2">
      <c r="A21571" s="202" t="s">
        <v>34201</v>
      </c>
      <c r="B21571" s="203">
        <v>34.08</v>
      </c>
      <c r="D21571" s="53" t="s">
        <v>32126</v>
      </c>
      <c r="E21571" s="55" t="s">
        <v>32127</v>
      </c>
      <c r="F21571" s="53" t="s">
        <v>201</v>
      </c>
    </row>
    <row r="21572" spans="1:6" x14ac:dyDescent="0.2">
      <c r="A21572" s="202" t="s">
        <v>34202</v>
      </c>
      <c r="B21572" s="203">
        <v>2.5099999999999998</v>
      </c>
      <c r="D21572" s="53" t="s">
        <v>32128</v>
      </c>
      <c r="E21572" s="55" t="s">
        <v>32127</v>
      </c>
      <c r="F21572" s="53" t="s">
        <v>201</v>
      </c>
    </row>
    <row r="21573" spans="1:6" x14ac:dyDescent="0.2">
      <c r="A21573" s="202" t="s">
        <v>34204</v>
      </c>
      <c r="B21573" s="203">
        <v>2.17</v>
      </c>
      <c r="D21573" s="53" t="s">
        <v>32129</v>
      </c>
      <c r="E21573" s="55" t="s">
        <v>32130</v>
      </c>
      <c r="F21573" s="53" t="s">
        <v>201</v>
      </c>
    </row>
    <row r="21574" spans="1:6" x14ac:dyDescent="0.2">
      <c r="A21574" s="202" t="s">
        <v>34205</v>
      </c>
      <c r="B21574" s="203">
        <v>59.16</v>
      </c>
      <c r="D21574" s="53" t="s">
        <v>32131</v>
      </c>
      <c r="E21574" s="55" t="s">
        <v>32130</v>
      </c>
      <c r="F21574" s="53" t="s">
        <v>201</v>
      </c>
    </row>
    <row r="21575" spans="1:6" x14ac:dyDescent="0.2">
      <c r="A21575" s="202" t="s">
        <v>34207</v>
      </c>
      <c r="B21575" s="203">
        <v>51.25</v>
      </c>
      <c r="D21575" s="53" t="s">
        <v>32132</v>
      </c>
      <c r="E21575" s="55" t="s">
        <v>32133</v>
      </c>
      <c r="F21575" s="53" t="s">
        <v>201</v>
      </c>
    </row>
    <row r="21576" spans="1:6" x14ac:dyDescent="0.2">
      <c r="A21576" s="202" t="s">
        <v>34208</v>
      </c>
      <c r="B21576" s="203">
        <v>7.83</v>
      </c>
      <c r="D21576" s="53" t="s">
        <v>32134</v>
      </c>
      <c r="E21576" s="55" t="s">
        <v>32133</v>
      </c>
      <c r="F21576" s="53" t="s">
        <v>201</v>
      </c>
    </row>
    <row r="21577" spans="1:6" x14ac:dyDescent="0.2">
      <c r="A21577" s="202" t="s">
        <v>34210</v>
      </c>
      <c r="B21577" s="203">
        <v>6.79</v>
      </c>
      <c r="D21577" s="53" t="s">
        <v>32135</v>
      </c>
      <c r="E21577" s="55" t="s">
        <v>32136</v>
      </c>
      <c r="F21577" s="53" t="s">
        <v>201</v>
      </c>
    </row>
    <row r="21578" spans="1:6" x14ac:dyDescent="0.2">
      <c r="A21578" s="202" t="s">
        <v>34211</v>
      </c>
      <c r="B21578" s="203">
        <v>22.56</v>
      </c>
      <c r="D21578" s="53" t="s">
        <v>32137</v>
      </c>
      <c r="E21578" s="55" t="s">
        <v>32136</v>
      </c>
      <c r="F21578" s="53" t="s">
        <v>201</v>
      </c>
    </row>
    <row r="21579" spans="1:6" x14ac:dyDescent="0.2">
      <c r="A21579" s="202" t="s">
        <v>34213</v>
      </c>
      <c r="B21579" s="203">
        <v>22.56</v>
      </c>
      <c r="D21579" s="53" t="s">
        <v>32138</v>
      </c>
      <c r="E21579" s="55" t="s">
        <v>32139</v>
      </c>
      <c r="F21579" s="53" t="s">
        <v>201</v>
      </c>
    </row>
    <row r="21580" spans="1:6" x14ac:dyDescent="0.2">
      <c r="A21580" s="202" t="s">
        <v>34214</v>
      </c>
      <c r="B21580" s="203">
        <v>22.56</v>
      </c>
      <c r="D21580" s="53" t="s">
        <v>32140</v>
      </c>
      <c r="E21580" s="55" t="s">
        <v>32139</v>
      </c>
      <c r="F21580" s="53" t="s">
        <v>201</v>
      </c>
    </row>
    <row r="21581" spans="1:6" x14ac:dyDescent="0.2">
      <c r="A21581" s="202" t="s">
        <v>34216</v>
      </c>
      <c r="B21581" s="203">
        <v>22.56</v>
      </c>
      <c r="D21581" s="53" t="s">
        <v>32141</v>
      </c>
      <c r="E21581" s="55" t="s">
        <v>32142</v>
      </c>
      <c r="F21581" s="53" t="s">
        <v>201</v>
      </c>
    </row>
    <row r="21582" spans="1:6" x14ac:dyDescent="0.2">
      <c r="A21582" s="202" t="s">
        <v>34217</v>
      </c>
      <c r="B21582" s="203">
        <v>22.56</v>
      </c>
      <c r="D21582" s="53" t="s">
        <v>32143</v>
      </c>
      <c r="E21582" s="55" t="s">
        <v>32142</v>
      </c>
      <c r="F21582" s="53" t="s">
        <v>201</v>
      </c>
    </row>
    <row r="21583" spans="1:6" x14ac:dyDescent="0.2">
      <c r="A21583" s="202" t="s">
        <v>34219</v>
      </c>
      <c r="B21583" s="203">
        <v>22.56</v>
      </c>
      <c r="D21583" s="53" t="s">
        <v>32144</v>
      </c>
      <c r="E21583" s="55" t="s">
        <v>32145</v>
      </c>
      <c r="F21583" s="53" t="s">
        <v>201</v>
      </c>
    </row>
    <row r="21584" spans="1:6" x14ac:dyDescent="0.2">
      <c r="A21584" s="202" t="s">
        <v>35919</v>
      </c>
      <c r="B21584" s="203">
        <v>12</v>
      </c>
      <c r="D21584" s="53" t="s">
        <v>32146</v>
      </c>
      <c r="E21584" s="55" t="s">
        <v>32145</v>
      </c>
      <c r="F21584" s="53" t="s">
        <v>201</v>
      </c>
    </row>
    <row r="21585" spans="1:6" x14ac:dyDescent="0.2">
      <c r="A21585" s="202" t="s">
        <v>35920</v>
      </c>
      <c r="B21585" s="203">
        <v>12</v>
      </c>
      <c r="D21585" s="53" t="s">
        <v>32147</v>
      </c>
      <c r="E21585" s="55" t="s">
        <v>32148</v>
      </c>
      <c r="F21585" s="53" t="s">
        <v>201</v>
      </c>
    </row>
    <row r="21586" spans="1:6" x14ac:dyDescent="0.2">
      <c r="A21586" s="202" t="s">
        <v>35921</v>
      </c>
      <c r="B21586" s="203">
        <v>1.8</v>
      </c>
      <c r="D21586" s="53" t="s">
        <v>32149</v>
      </c>
      <c r="E21586" s="55" t="s">
        <v>32148</v>
      </c>
      <c r="F21586" s="53" t="s">
        <v>201</v>
      </c>
    </row>
    <row r="21587" spans="1:6" x14ac:dyDescent="0.2">
      <c r="A21587" s="202" t="s">
        <v>35922</v>
      </c>
      <c r="B21587" s="203">
        <v>1.8</v>
      </c>
      <c r="D21587" s="53" t="s">
        <v>32150</v>
      </c>
      <c r="E21587" s="55" t="s">
        <v>32151</v>
      </c>
      <c r="F21587" s="53" t="s">
        <v>201</v>
      </c>
    </row>
    <row r="21588" spans="1:6" x14ac:dyDescent="0.2">
      <c r="A21588" s="202" t="s">
        <v>35923</v>
      </c>
      <c r="B21588" s="203">
        <v>9</v>
      </c>
      <c r="D21588" s="53" t="s">
        <v>32152</v>
      </c>
      <c r="E21588" s="55" t="s">
        <v>32151</v>
      </c>
      <c r="F21588" s="53" t="s">
        <v>201</v>
      </c>
    </row>
    <row r="21589" spans="1:6" x14ac:dyDescent="0.2">
      <c r="A21589" s="202" t="s">
        <v>35924</v>
      </c>
      <c r="B21589" s="203">
        <v>9</v>
      </c>
      <c r="D21589" s="53" t="s">
        <v>32153</v>
      </c>
      <c r="E21589" s="55" t="s">
        <v>32154</v>
      </c>
      <c r="F21589" s="53" t="s">
        <v>201</v>
      </c>
    </row>
    <row r="21590" spans="1:6" x14ac:dyDescent="0.2">
      <c r="A21590" s="202" t="s">
        <v>34232</v>
      </c>
      <c r="B21590" s="203">
        <v>2.95</v>
      </c>
      <c r="D21590" s="53" t="s">
        <v>32155</v>
      </c>
      <c r="E21590" s="55" t="s">
        <v>32154</v>
      </c>
      <c r="F21590" s="53" t="s">
        <v>201</v>
      </c>
    </row>
    <row r="21591" spans="1:6" x14ac:dyDescent="0.2">
      <c r="A21591" s="202" t="s">
        <v>34234</v>
      </c>
      <c r="B21591" s="203">
        <v>2.56</v>
      </c>
      <c r="D21591" s="53" t="s">
        <v>32156</v>
      </c>
      <c r="E21591" s="55" t="s">
        <v>32157</v>
      </c>
      <c r="F21591" s="53" t="s">
        <v>201</v>
      </c>
    </row>
    <row r="21592" spans="1:6" x14ac:dyDescent="0.2">
      <c r="A21592" s="202" t="s">
        <v>34235</v>
      </c>
      <c r="B21592" s="203">
        <v>2218.62</v>
      </c>
      <c r="D21592" s="53" t="s">
        <v>32158</v>
      </c>
      <c r="E21592" s="55" t="s">
        <v>32157</v>
      </c>
      <c r="F21592" s="53" t="s">
        <v>201</v>
      </c>
    </row>
    <row r="21593" spans="1:6" x14ac:dyDescent="0.2">
      <c r="A21593" s="202" t="s">
        <v>34237</v>
      </c>
      <c r="B21593" s="203">
        <v>1921.98</v>
      </c>
      <c r="D21593" s="53" t="s">
        <v>32159</v>
      </c>
      <c r="E21593" s="55" t="s">
        <v>32160</v>
      </c>
      <c r="F21593" s="53" t="s">
        <v>201</v>
      </c>
    </row>
    <row r="21594" spans="1:6" x14ac:dyDescent="0.2">
      <c r="A21594" s="202" t="s">
        <v>34238</v>
      </c>
      <c r="B21594" s="203">
        <v>2070.71</v>
      </c>
      <c r="D21594" s="53" t="s">
        <v>32161</v>
      </c>
      <c r="E21594" s="55" t="s">
        <v>32160</v>
      </c>
      <c r="F21594" s="53" t="s">
        <v>201</v>
      </c>
    </row>
    <row r="21595" spans="1:6" x14ac:dyDescent="0.2">
      <c r="A21595" s="202" t="s">
        <v>34240</v>
      </c>
      <c r="B21595" s="203">
        <v>1793.84</v>
      </c>
      <c r="D21595" s="53" t="s">
        <v>32162</v>
      </c>
      <c r="E21595" s="55" t="s">
        <v>32163</v>
      </c>
      <c r="F21595" s="53" t="s">
        <v>201</v>
      </c>
    </row>
    <row r="21596" spans="1:6" x14ac:dyDescent="0.2">
      <c r="A21596" s="202" t="s">
        <v>34241</v>
      </c>
      <c r="B21596" s="203">
        <v>2366.52</v>
      </c>
      <c r="D21596" s="53" t="s">
        <v>32164</v>
      </c>
      <c r="E21596" s="55" t="s">
        <v>32163</v>
      </c>
      <c r="F21596" s="53" t="s">
        <v>201</v>
      </c>
    </row>
    <row r="21597" spans="1:6" x14ac:dyDescent="0.2">
      <c r="A21597" s="202" t="s">
        <v>34243</v>
      </c>
      <c r="B21597" s="203">
        <v>2050.11</v>
      </c>
      <c r="D21597" s="53" t="s">
        <v>32165</v>
      </c>
      <c r="E21597" s="55" t="s">
        <v>32166</v>
      </c>
      <c r="F21597" s="53" t="s">
        <v>201</v>
      </c>
    </row>
    <row r="21598" spans="1:6" x14ac:dyDescent="0.2">
      <c r="A21598" s="202" t="s">
        <v>34247</v>
      </c>
      <c r="B21598" s="203">
        <v>876.23</v>
      </c>
      <c r="D21598" s="53" t="s">
        <v>32167</v>
      </c>
      <c r="E21598" s="55" t="s">
        <v>32166</v>
      </c>
      <c r="F21598" s="53" t="s">
        <v>201</v>
      </c>
    </row>
    <row r="21599" spans="1:6" x14ac:dyDescent="0.2">
      <c r="A21599" s="202" t="s">
        <v>34249</v>
      </c>
      <c r="B21599" s="203">
        <v>866.73</v>
      </c>
      <c r="D21599" s="53" t="s">
        <v>32168</v>
      </c>
      <c r="E21599" s="55" t="s">
        <v>32169</v>
      </c>
      <c r="F21599" s="53" t="s">
        <v>201</v>
      </c>
    </row>
    <row r="21600" spans="1:6" x14ac:dyDescent="0.2">
      <c r="A21600" s="202" t="s">
        <v>34250</v>
      </c>
      <c r="B21600" s="203">
        <v>3516.44</v>
      </c>
      <c r="D21600" s="53" t="s">
        <v>32170</v>
      </c>
      <c r="E21600" s="55" t="s">
        <v>32169</v>
      </c>
      <c r="F21600" s="53" t="s">
        <v>201</v>
      </c>
    </row>
    <row r="21601" spans="1:6" x14ac:dyDescent="0.2">
      <c r="A21601" s="202" t="s">
        <v>34252</v>
      </c>
      <c r="B21601" s="203">
        <v>3079.72</v>
      </c>
      <c r="D21601" s="53" t="s">
        <v>32171</v>
      </c>
      <c r="E21601" s="55" t="s">
        <v>32172</v>
      </c>
      <c r="F21601" s="53" t="s">
        <v>201</v>
      </c>
    </row>
    <row r="21602" spans="1:6" x14ac:dyDescent="0.2">
      <c r="A21602" s="202" t="s">
        <v>34253</v>
      </c>
      <c r="B21602" s="203">
        <v>245.36</v>
      </c>
      <c r="D21602" s="53" t="s">
        <v>32173</v>
      </c>
      <c r="E21602" s="55" t="s">
        <v>32172</v>
      </c>
      <c r="F21602" s="53" t="s">
        <v>201</v>
      </c>
    </row>
    <row r="21603" spans="1:6" x14ac:dyDescent="0.2">
      <c r="A21603" s="202" t="s">
        <v>34255</v>
      </c>
      <c r="B21603" s="203">
        <v>237.76</v>
      </c>
      <c r="D21603" s="53" t="s">
        <v>32174</v>
      </c>
      <c r="E21603" s="55" t="s">
        <v>32175</v>
      </c>
      <c r="F21603" s="53" t="s">
        <v>201</v>
      </c>
    </row>
    <row r="21604" spans="1:6" x14ac:dyDescent="0.2">
      <c r="A21604" s="202" t="s">
        <v>34256</v>
      </c>
      <c r="B21604" s="203">
        <v>700.98</v>
      </c>
      <c r="D21604" s="53" t="s">
        <v>32176</v>
      </c>
      <c r="E21604" s="55" t="s">
        <v>32175</v>
      </c>
      <c r="F21604" s="53" t="s">
        <v>201</v>
      </c>
    </row>
    <row r="21605" spans="1:6" x14ac:dyDescent="0.2">
      <c r="A21605" s="202" t="s">
        <v>34258</v>
      </c>
      <c r="B21605" s="203">
        <v>693.38</v>
      </c>
      <c r="D21605" s="53" t="s">
        <v>32177</v>
      </c>
      <c r="E21605" s="55" t="s">
        <v>32178</v>
      </c>
      <c r="F21605" s="53" t="s">
        <v>201</v>
      </c>
    </row>
    <row r="21606" spans="1:6" x14ac:dyDescent="0.2">
      <c r="A21606" s="202" t="s">
        <v>34259</v>
      </c>
      <c r="B21606" s="203">
        <v>368.19</v>
      </c>
      <c r="D21606" s="53" t="s">
        <v>32179</v>
      </c>
      <c r="E21606" s="55" t="s">
        <v>32178</v>
      </c>
      <c r="F21606" s="53" t="s">
        <v>201</v>
      </c>
    </row>
    <row r="21607" spans="1:6" x14ac:dyDescent="0.2">
      <c r="A21607" s="202" t="s">
        <v>34261</v>
      </c>
      <c r="B21607" s="203">
        <v>356.79</v>
      </c>
      <c r="D21607" s="53" t="s">
        <v>32180</v>
      </c>
      <c r="E21607" s="55" t="s">
        <v>32181</v>
      </c>
      <c r="F21607" s="53" t="s">
        <v>201</v>
      </c>
    </row>
    <row r="21608" spans="1:6" x14ac:dyDescent="0.2">
      <c r="A21608" s="202" t="s">
        <v>34262</v>
      </c>
      <c r="B21608" s="203">
        <v>188.03</v>
      </c>
      <c r="D21608" s="53" t="s">
        <v>32182</v>
      </c>
      <c r="E21608" s="55" t="s">
        <v>32181</v>
      </c>
      <c r="F21608" s="53" t="s">
        <v>201</v>
      </c>
    </row>
    <row r="21609" spans="1:6" x14ac:dyDescent="0.2">
      <c r="A21609" s="202" t="s">
        <v>34264</v>
      </c>
      <c r="B21609" s="203">
        <v>182.33</v>
      </c>
      <c r="D21609" s="53" t="s">
        <v>32183</v>
      </c>
      <c r="E21609" s="55" t="s">
        <v>32184</v>
      </c>
      <c r="F21609" s="53" t="s">
        <v>201</v>
      </c>
    </row>
    <row r="21610" spans="1:6" x14ac:dyDescent="0.2">
      <c r="A21610" s="202" t="s">
        <v>34265</v>
      </c>
      <c r="B21610" s="203">
        <v>9.4600000000000009</v>
      </c>
      <c r="D21610" s="53" t="s">
        <v>32185</v>
      </c>
      <c r="E21610" s="55" t="s">
        <v>32184</v>
      </c>
      <c r="F21610" s="53" t="s">
        <v>201</v>
      </c>
    </row>
    <row r="21611" spans="1:6" x14ac:dyDescent="0.2">
      <c r="A21611" s="202" t="s">
        <v>34267</v>
      </c>
      <c r="B21611" s="203">
        <v>8.1999999999999993</v>
      </c>
      <c r="D21611" s="53" t="s">
        <v>32186</v>
      </c>
      <c r="E21611" s="55" t="s">
        <v>32187</v>
      </c>
      <c r="F21611" s="53" t="s">
        <v>201</v>
      </c>
    </row>
    <row r="21612" spans="1:6" x14ac:dyDescent="0.2">
      <c r="A21612" s="202" t="s">
        <v>34268</v>
      </c>
      <c r="B21612" s="203">
        <v>354.97</v>
      </c>
      <c r="D21612" s="53" t="s">
        <v>32188</v>
      </c>
      <c r="E21612" s="55" t="s">
        <v>32187</v>
      </c>
      <c r="F21612" s="53" t="s">
        <v>201</v>
      </c>
    </row>
    <row r="21613" spans="1:6" x14ac:dyDescent="0.2">
      <c r="A21613" s="202" t="s">
        <v>34270</v>
      </c>
      <c r="B21613" s="203">
        <v>307.51</v>
      </c>
      <c r="D21613" s="53" t="s">
        <v>32189</v>
      </c>
      <c r="E21613" s="55" t="s">
        <v>32190</v>
      </c>
      <c r="F21613" s="53" t="s">
        <v>201</v>
      </c>
    </row>
    <row r="21614" spans="1:6" x14ac:dyDescent="0.2">
      <c r="A21614" s="202" t="s">
        <v>34271</v>
      </c>
      <c r="B21614" s="203">
        <v>0.87</v>
      </c>
      <c r="D21614" s="53" t="s">
        <v>32191</v>
      </c>
      <c r="E21614" s="55" t="s">
        <v>32190</v>
      </c>
      <c r="F21614" s="53" t="s">
        <v>201</v>
      </c>
    </row>
    <row r="21615" spans="1:6" x14ac:dyDescent="0.2">
      <c r="A21615" s="202" t="s">
        <v>34273</v>
      </c>
      <c r="B21615" s="203">
        <v>0.75</v>
      </c>
      <c r="D21615" s="53" t="s">
        <v>32192</v>
      </c>
      <c r="E21615" s="55" t="s">
        <v>32193</v>
      </c>
      <c r="F21615" s="53" t="s">
        <v>201</v>
      </c>
    </row>
    <row r="21616" spans="1:6" x14ac:dyDescent="0.2">
      <c r="A21616" s="202" t="s">
        <v>34274</v>
      </c>
      <c r="B21616" s="203">
        <v>15.77</v>
      </c>
      <c r="D21616" s="53" t="s">
        <v>32194</v>
      </c>
      <c r="E21616" s="55" t="s">
        <v>32193</v>
      </c>
      <c r="F21616" s="53" t="s">
        <v>201</v>
      </c>
    </row>
    <row r="21617" spans="1:6" x14ac:dyDescent="0.2">
      <c r="A21617" s="202" t="s">
        <v>34276</v>
      </c>
      <c r="B21617" s="203">
        <v>13.66</v>
      </c>
      <c r="D21617" s="53" t="s">
        <v>32195</v>
      </c>
      <c r="E21617" s="55" t="s">
        <v>32196</v>
      </c>
      <c r="F21617" s="53" t="s">
        <v>201</v>
      </c>
    </row>
    <row r="21618" spans="1:6" x14ac:dyDescent="0.2">
      <c r="A21618" s="202" t="s">
        <v>34277</v>
      </c>
      <c r="B21618" s="203">
        <v>15.77</v>
      </c>
      <c r="D21618" s="53" t="s">
        <v>32197</v>
      </c>
      <c r="E21618" s="55" t="s">
        <v>32196</v>
      </c>
      <c r="F21618" s="53" t="s">
        <v>201</v>
      </c>
    </row>
    <row r="21619" spans="1:6" x14ac:dyDescent="0.2">
      <c r="A21619" s="202" t="s">
        <v>34279</v>
      </c>
      <c r="B21619" s="203">
        <v>13.66</v>
      </c>
      <c r="D21619" s="53" t="s">
        <v>32198</v>
      </c>
      <c r="E21619" s="55" t="s">
        <v>32199</v>
      </c>
      <c r="F21619" s="53" t="s">
        <v>201</v>
      </c>
    </row>
    <row r="21620" spans="1:6" x14ac:dyDescent="0.2">
      <c r="A21620" s="202" t="s">
        <v>34280</v>
      </c>
      <c r="B21620" s="203">
        <v>16.899999999999999</v>
      </c>
      <c r="D21620" s="53" t="s">
        <v>32200</v>
      </c>
      <c r="E21620" s="55" t="s">
        <v>32199</v>
      </c>
      <c r="F21620" s="53" t="s">
        <v>201</v>
      </c>
    </row>
    <row r="21621" spans="1:6" x14ac:dyDescent="0.2">
      <c r="A21621" s="202" t="s">
        <v>34282</v>
      </c>
      <c r="B21621" s="203">
        <v>14.64</v>
      </c>
      <c r="D21621" s="53" t="s">
        <v>32201</v>
      </c>
      <c r="E21621" s="55" t="s">
        <v>32202</v>
      </c>
      <c r="F21621" s="53" t="s">
        <v>201</v>
      </c>
    </row>
    <row r="21622" spans="1:6" x14ac:dyDescent="0.2">
      <c r="A21622" s="202" t="s">
        <v>34283</v>
      </c>
      <c r="B21622" s="203">
        <v>39.44</v>
      </c>
      <c r="D21622" s="53" t="s">
        <v>32203</v>
      </c>
      <c r="E21622" s="55" t="s">
        <v>32202</v>
      </c>
      <c r="F21622" s="53" t="s">
        <v>201</v>
      </c>
    </row>
    <row r="21623" spans="1:6" x14ac:dyDescent="0.2">
      <c r="A21623" s="202" t="s">
        <v>34285</v>
      </c>
      <c r="B21623" s="203">
        <v>34.159999999999997</v>
      </c>
      <c r="D21623" s="53" t="s">
        <v>32204</v>
      </c>
      <c r="E21623" s="55" t="s">
        <v>32205</v>
      </c>
      <c r="F21623" s="53" t="s">
        <v>201</v>
      </c>
    </row>
    <row r="21624" spans="1:6" x14ac:dyDescent="0.2">
      <c r="A21624" s="202" t="s">
        <v>34286</v>
      </c>
      <c r="B21624" s="203">
        <v>157.76</v>
      </c>
      <c r="D21624" s="53" t="s">
        <v>32206</v>
      </c>
      <c r="E21624" s="55" t="s">
        <v>32205</v>
      </c>
      <c r="F21624" s="53" t="s">
        <v>201</v>
      </c>
    </row>
    <row r="21625" spans="1:6" x14ac:dyDescent="0.2">
      <c r="A21625" s="202" t="s">
        <v>34288</v>
      </c>
      <c r="B21625" s="203">
        <v>136.66999999999999</v>
      </c>
      <c r="D21625" s="53" t="s">
        <v>32207</v>
      </c>
      <c r="E21625" s="55" t="s">
        <v>32208</v>
      </c>
      <c r="F21625" s="53" t="s">
        <v>201</v>
      </c>
    </row>
    <row r="21626" spans="1:6" x14ac:dyDescent="0.2">
      <c r="A21626" s="202" t="s">
        <v>34289</v>
      </c>
      <c r="B21626" s="203">
        <v>236.65</v>
      </c>
      <c r="D21626" s="53" t="s">
        <v>32209</v>
      </c>
      <c r="E21626" s="55" t="s">
        <v>32208</v>
      </c>
      <c r="F21626" s="53" t="s">
        <v>201</v>
      </c>
    </row>
    <row r="21627" spans="1:6" x14ac:dyDescent="0.2">
      <c r="A21627" s="202" t="s">
        <v>34291</v>
      </c>
      <c r="B21627" s="203">
        <v>205.01</v>
      </c>
      <c r="D21627" s="53" t="s">
        <v>32210</v>
      </c>
      <c r="E21627" s="55" t="s">
        <v>32211</v>
      </c>
      <c r="F21627" s="53" t="s">
        <v>201</v>
      </c>
    </row>
    <row r="21628" spans="1:6" x14ac:dyDescent="0.2">
      <c r="A21628" s="202" t="s">
        <v>34292</v>
      </c>
      <c r="B21628" s="203">
        <v>1.47</v>
      </c>
      <c r="D21628" s="53" t="s">
        <v>32212</v>
      </c>
      <c r="E21628" s="55" t="s">
        <v>32211</v>
      </c>
      <c r="F21628" s="53" t="s">
        <v>201</v>
      </c>
    </row>
    <row r="21629" spans="1:6" x14ac:dyDescent="0.2">
      <c r="A21629" s="202" t="s">
        <v>34294</v>
      </c>
      <c r="B21629" s="203">
        <v>1.28</v>
      </c>
      <c r="D21629" s="53" t="s">
        <v>32213</v>
      </c>
      <c r="E21629" s="55" t="s">
        <v>32214</v>
      </c>
      <c r="F21629" s="53" t="s">
        <v>201</v>
      </c>
    </row>
    <row r="21630" spans="1:6" x14ac:dyDescent="0.2">
      <c r="A21630" s="202" t="s">
        <v>34295</v>
      </c>
      <c r="B21630" s="203">
        <v>0.47</v>
      </c>
      <c r="D21630" s="53" t="s">
        <v>32215</v>
      </c>
      <c r="E21630" s="55" t="s">
        <v>32214</v>
      </c>
      <c r="F21630" s="53" t="s">
        <v>201</v>
      </c>
    </row>
    <row r="21631" spans="1:6" x14ac:dyDescent="0.2">
      <c r="A21631" s="202" t="s">
        <v>34297</v>
      </c>
      <c r="B21631" s="203">
        <v>0.4</v>
      </c>
      <c r="D21631" s="53" t="s">
        <v>32216</v>
      </c>
      <c r="E21631" s="55" t="s">
        <v>32217</v>
      </c>
      <c r="F21631" s="53" t="s">
        <v>201</v>
      </c>
    </row>
    <row r="21632" spans="1:6" x14ac:dyDescent="0.2">
      <c r="A21632" s="202" t="s">
        <v>34298</v>
      </c>
      <c r="B21632" s="203">
        <v>0.56000000000000005</v>
      </c>
      <c r="D21632" s="53" t="s">
        <v>32218</v>
      </c>
      <c r="E21632" s="55" t="s">
        <v>32217</v>
      </c>
      <c r="F21632" s="53" t="s">
        <v>201</v>
      </c>
    </row>
    <row r="21633" spans="1:6" x14ac:dyDescent="0.2">
      <c r="A21633" s="202" t="s">
        <v>34300</v>
      </c>
      <c r="B21633" s="203">
        <v>0.48</v>
      </c>
      <c r="D21633" s="53" t="s">
        <v>32219</v>
      </c>
      <c r="E21633" s="55" t="s">
        <v>32220</v>
      </c>
      <c r="F21633" s="53" t="s">
        <v>201</v>
      </c>
    </row>
    <row r="21634" spans="1:6" x14ac:dyDescent="0.2">
      <c r="A21634" s="202" t="s">
        <v>34301</v>
      </c>
      <c r="B21634" s="203">
        <v>0.66</v>
      </c>
      <c r="D21634" s="53" t="s">
        <v>32221</v>
      </c>
      <c r="E21634" s="55" t="s">
        <v>32220</v>
      </c>
      <c r="F21634" s="53" t="s">
        <v>201</v>
      </c>
    </row>
    <row r="21635" spans="1:6" x14ac:dyDescent="0.2">
      <c r="A21635" s="202" t="s">
        <v>34303</v>
      </c>
      <c r="B21635" s="203">
        <v>0.56999999999999995</v>
      </c>
      <c r="D21635" s="53" t="s">
        <v>32222</v>
      </c>
      <c r="E21635" s="55" t="s">
        <v>32223</v>
      </c>
      <c r="F21635" s="53" t="s">
        <v>201</v>
      </c>
    </row>
    <row r="21636" spans="1:6" x14ac:dyDescent="0.2">
      <c r="A21636" s="202" t="s">
        <v>34304</v>
      </c>
      <c r="B21636" s="203">
        <v>0.76</v>
      </c>
      <c r="D21636" s="53" t="s">
        <v>32224</v>
      </c>
      <c r="E21636" s="55" t="s">
        <v>32223</v>
      </c>
      <c r="F21636" s="53" t="s">
        <v>201</v>
      </c>
    </row>
    <row r="21637" spans="1:6" x14ac:dyDescent="0.2">
      <c r="A21637" s="202" t="s">
        <v>34306</v>
      </c>
      <c r="B21637" s="203">
        <v>0.65</v>
      </c>
      <c r="D21637" s="53" t="s">
        <v>32225</v>
      </c>
      <c r="E21637" s="55" t="s">
        <v>32226</v>
      </c>
      <c r="F21637" s="53" t="s">
        <v>201</v>
      </c>
    </row>
    <row r="21638" spans="1:6" x14ac:dyDescent="0.2">
      <c r="A21638" s="202" t="s">
        <v>34307</v>
      </c>
      <c r="B21638" s="203">
        <v>2.4500000000000002</v>
      </c>
      <c r="D21638" s="53" t="s">
        <v>32227</v>
      </c>
      <c r="E21638" s="55" t="s">
        <v>32226</v>
      </c>
      <c r="F21638" s="53" t="s">
        <v>201</v>
      </c>
    </row>
    <row r="21639" spans="1:6" x14ac:dyDescent="0.2">
      <c r="A21639" s="202" t="s">
        <v>34309</v>
      </c>
      <c r="B21639" s="203">
        <v>2.42</v>
      </c>
      <c r="D21639" s="53" t="s">
        <v>32228</v>
      </c>
      <c r="E21639" s="55" t="s">
        <v>32229</v>
      </c>
      <c r="F21639" s="53" t="s">
        <v>201</v>
      </c>
    </row>
    <row r="21640" spans="1:6" x14ac:dyDescent="0.2">
      <c r="A21640" s="202" t="s">
        <v>34310</v>
      </c>
      <c r="B21640" s="203">
        <v>0.65</v>
      </c>
      <c r="D21640" s="53" t="s">
        <v>32230</v>
      </c>
      <c r="E21640" s="55" t="s">
        <v>32229</v>
      </c>
      <c r="F21640" s="53" t="s">
        <v>201</v>
      </c>
    </row>
    <row r="21641" spans="1:6" x14ac:dyDescent="0.2">
      <c r="A21641" s="202" t="s">
        <v>34312</v>
      </c>
      <c r="B21641" s="203">
        <v>0.56000000000000005</v>
      </c>
      <c r="D21641" s="53" t="s">
        <v>32231</v>
      </c>
      <c r="E21641" s="55" t="s">
        <v>32232</v>
      </c>
      <c r="F21641" s="53" t="s">
        <v>201</v>
      </c>
    </row>
    <row r="21642" spans="1:6" x14ac:dyDescent="0.2">
      <c r="A21642" s="202" t="s">
        <v>34313</v>
      </c>
      <c r="B21642" s="203">
        <v>0.45</v>
      </c>
      <c r="D21642" s="53" t="s">
        <v>32233</v>
      </c>
      <c r="E21642" s="55" t="s">
        <v>32232</v>
      </c>
      <c r="F21642" s="53" t="s">
        <v>201</v>
      </c>
    </row>
    <row r="21643" spans="1:6" x14ac:dyDescent="0.2">
      <c r="A21643" s="202" t="s">
        <v>34315</v>
      </c>
      <c r="B21643" s="203">
        <v>0.39</v>
      </c>
      <c r="D21643" s="53" t="s">
        <v>32234</v>
      </c>
      <c r="E21643" s="55" t="s">
        <v>32235</v>
      </c>
      <c r="F21643" s="53" t="s">
        <v>201</v>
      </c>
    </row>
    <row r="21644" spans="1:6" x14ac:dyDescent="0.2">
      <c r="A21644" s="202" t="s">
        <v>34316</v>
      </c>
      <c r="B21644" s="203">
        <v>0.23</v>
      </c>
      <c r="D21644" s="53" t="s">
        <v>32236</v>
      </c>
      <c r="E21644" s="55" t="s">
        <v>32235</v>
      </c>
      <c r="F21644" s="53" t="s">
        <v>201</v>
      </c>
    </row>
    <row r="21645" spans="1:6" x14ac:dyDescent="0.2">
      <c r="A21645" s="202" t="s">
        <v>34318</v>
      </c>
      <c r="B21645" s="203">
        <v>0.2</v>
      </c>
      <c r="D21645" s="53" t="s">
        <v>32237</v>
      </c>
      <c r="E21645" s="55" t="s">
        <v>32238</v>
      </c>
      <c r="F21645" s="53" t="s">
        <v>201</v>
      </c>
    </row>
    <row r="21646" spans="1:6" x14ac:dyDescent="0.2">
      <c r="A21646" s="202" t="s">
        <v>34319</v>
      </c>
      <c r="B21646" s="203">
        <v>0.19</v>
      </c>
      <c r="D21646" s="53" t="s">
        <v>32239</v>
      </c>
      <c r="E21646" s="55" t="s">
        <v>32238</v>
      </c>
      <c r="F21646" s="53" t="s">
        <v>201</v>
      </c>
    </row>
    <row r="21647" spans="1:6" x14ac:dyDescent="0.2">
      <c r="A21647" s="202" t="s">
        <v>34321</v>
      </c>
      <c r="B21647" s="203">
        <v>0.17</v>
      </c>
      <c r="D21647" s="53" t="s">
        <v>32240</v>
      </c>
      <c r="E21647" s="55" t="s">
        <v>32241</v>
      </c>
      <c r="F21647" s="53" t="s">
        <v>201</v>
      </c>
    </row>
    <row r="21648" spans="1:6" x14ac:dyDescent="0.2">
      <c r="A21648" s="202" t="s">
        <v>34322</v>
      </c>
      <c r="B21648" s="203">
        <v>0.11</v>
      </c>
      <c r="D21648" s="53" t="s">
        <v>32242</v>
      </c>
      <c r="E21648" s="55" t="s">
        <v>32241</v>
      </c>
      <c r="F21648" s="53" t="s">
        <v>201</v>
      </c>
    </row>
    <row r="21649" spans="1:6" x14ac:dyDescent="0.2">
      <c r="A21649" s="202" t="s">
        <v>34324</v>
      </c>
      <c r="B21649" s="203">
        <v>0.1</v>
      </c>
      <c r="D21649" s="53" t="s">
        <v>32243</v>
      </c>
      <c r="E21649" s="55" t="s">
        <v>32244</v>
      </c>
      <c r="F21649" s="53" t="s">
        <v>201</v>
      </c>
    </row>
    <row r="21650" spans="1:6" x14ac:dyDescent="0.2">
      <c r="A21650" s="202" t="s">
        <v>34325</v>
      </c>
      <c r="B21650" s="203">
        <v>18.96</v>
      </c>
      <c r="D21650" s="53" t="s">
        <v>32245</v>
      </c>
      <c r="E21650" s="55" t="s">
        <v>32244</v>
      </c>
      <c r="F21650" s="53" t="s">
        <v>201</v>
      </c>
    </row>
    <row r="21651" spans="1:6" x14ac:dyDescent="0.2">
      <c r="A21651" s="202" t="s">
        <v>34327</v>
      </c>
      <c r="B21651" s="203">
        <v>17.7</v>
      </c>
      <c r="D21651" s="53" t="s">
        <v>32246</v>
      </c>
      <c r="E21651" s="55" t="s">
        <v>32247</v>
      </c>
      <c r="F21651" s="53" t="s">
        <v>201</v>
      </c>
    </row>
    <row r="21652" spans="1:6" x14ac:dyDescent="0.2">
      <c r="A21652" s="202" t="s">
        <v>35925</v>
      </c>
      <c r="B21652" s="203">
        <v>11.4</v>
      </c>
      <c r="D21652" s="53" t="s">
        <v>32248</v>
      </c>
      <c r="E21652" s="55" t="s">
        <v>32247</v>
      </c>
      <c r="F21652" s="53" t="s">
        <v>201</v>
      </c>
    </row>
    <row r="21653" spans="1:6" x14ac:dyDescent="0.2">
      <c r="A21653" s="202" t="s">
        <v>35926</v>
      </c>
      <c r="B21653" s="203">
        <v>11.26</v>
      </c>
      <c r="D21653" s="53" t="s">
        <v>32249</v>
      </c>
      <c r="E21653" s="55" t="s">
        <v>32250</v>
      </c>
      <c r="F21653" s="53" t="s">
        <v>201</v>
      </c>
    </row>
    <row r="21654" spans="1:6" x14ac:dyDescent="0.2">
      <c r="A21654" s="202" t="s">
        <v>34331</v>
      </c>
      <c r="B21654" s="203">
        <v>1.93</v>
      </c>
      <c r="D21654" s="53" t="s">
        <v>32251</v>
      </c>
      <c r="E21654" s="55" t="s">
        <v>32250</v>
      </c>
      <c r="F21654" s="53" t="s">
        <v>201</v>
      </c>
    </row>
    <row r="21655" spans="1:6" x14ac:dyDescent="0.2">
      <c r="A21655" s="202" t="s">
        <v>34333</v>
      </c>
      <c r="B21655" s="203">
        <v>1.84</v>
      </c>
      <c r="D21655" s="53" t="s">
        <v>32252</v>
      </c>
      <c r="E21655" s="55" t="s">
        <v>32253</v>
      </c>
      <c r="F21655" s="53" t="s">
        <v>201</v>
      </c>
    </row>
    <row r="21656" spans="1:6" x14ac:dyDescent="0.2">
      <c r="A21656" s="202" t="s">
        <v>34334</v>
      </c>
      <c r="B21656" s="203">
        <v>0.49</v>
      </c>
      <c r="D21656" s="53" t="s">
        <v>32254</v>
      </c>
      <c r="E21656" s="55" t="s">
        <v>32253</v>
      </c>
      <c r="F21656" s="53" t="s">
        <v>201</v>
      </c>
    </row>
    <row r="21657" spans="1:6" x14ac:dyDescent="0.2">
      <c r="A21657" s="202" t="s">
        <v>34336</v>
      </c>
      <c r="B21657" s="203">
        <v>0.42</v>
      </c>
      <c r="D21657" s="53" t="s">
        <v>32255</v>
      </c>
      <c r="E21657" s="55" t="s">
        <v>32256</v>
      </c>
      <c r="F21657" s="53" t="s">
        <v>201</v>
      </c>
    </row>
    <row r="21658" spans="1:6" x14ac:dyDescent="0.2">
      <c r="A21658" s="202" t="s">
        <v>34337</v>
      </c>
      <c r="B21658" s="203">
        <v>0.1</v>
      </c>
      <c r="D21658" s="53" t="s">
        <v>32257</v>
      </c>
      <c r="E21658" s="55" t="s">
        <v>32256</v>
      </c>
      <c r="F21658" s="53" t="s">
        <v>201</v>
      </c>
    </row>
    <row r="21659" spans="1:6" x14ac:dyDescent="0.2">
      <c r="A21659" s="202" t="s">
        <v>34339</v>
      </c>
      <c r="B21659" s="203">
        <v>0.09</v>
      </c>
      <c r="D21659" s="53" t="s">
        <v>32258</v>
      </c>
      <c r="E21659" s="55" t="s">
        <v>32259</v>
      </c>
      <c r="F21659" s="53" t="s">
        <v>201</v>
      </c>
    </row>
    <row r="21660" spans="1:6" x14ac:dyDescent="0.2">
      <c r="A21660" s="202" t="s">
        <v>34340</v>
      </c>
      <c r="B21660" s="203">
        <v>2.11</v>
      </c>
      <c r="D21660" s="53" t="s">
        <v>32260</v>
      </c>
      <c r="E21660" s="55" t="s">
        <v>32259</v>
      </c>
      <c r="F21660" s="53" t="s">
        <v>201</v>
      </c>
    </row>
    <row r="21661" spans="1:6" x14ac:dyDescent="0.2">
      <c r="A21661" s="202" t="s">
        <v>34342</v>
      </c>
      <c r="B21661" s="203">
        <v>1.83</v>
      </c>
      <c r="D21661" s="53" t="s">
        <v>32261</v>
      </c>
      <c r="E21661" s="55" t="s">
        <v>32262</v>
      </c>
      <c r="F21661" s="53" t="s">
        <v>201</v>
      </c>
    </row>
    <row r="21662" spans="1:6" x14ac:dyDescent="0.2">
      <c r="A21662" s="202" t="s">
        <v>34343</v>
      </c>
      <c r="B21662" s="203">
        <v>359.42</v>
      </c>
      <c r="D21662" s="53" t="s">
        <v>32263</v>
      </c>
      <c r="E21662" s="55" t="s">
        <v>32262</v>
      </c>
      <c r="F21662" s="53" t="s">
        <v>201</v>
      </c>
    </row>
    <row r="21663" spans="1:6" x14ac:dyDescent="0.2">
      <c r="A21663" s="202" t="s">
        <v>34345</v>
      </c>
      <c r="B21663" s="203">
        <v>343.6</v>
      </c>
      <c r="D21663" s="53" t="s">
        <v>32264</v>
      </c>
      <c r="E21663" s="55" t="s">
        <v>32265</v>
      </c>
      <c r="F21663" s="53" t="s">
        <v>201</v>
      </c>
    </row>
    <row r="21664" spans="1:6" x14ac:dyDescent="0.2">
      <c r="A21664" s="202" t="s">
        <v>34346</v>
      </c>
      <c r="B21664" s="203">
        <v>411.21</v>
      </c>
      <c r="D21664" s="53" t="s">
        <v>32266</v>
      </c>
      <c r="E21664" s="55" t="s">
        <v>32265</v>
      </c>
      <c r="F21664" s="53" t="s">
        <v>201</v>
      </c>
    </row>
    <row r="21665" spans="1:6" x14ac:dyDescent="0.2">
      <c r="A21665" s="202" t="s">
        <v>34348</v>
      </c>
      <c r="B21665" s="203">
        <v>393.41</v>
      </c>
      <c r="D21665" s="53" t="s">
        <v>32267</v>
      </c>
      <c r="E21665" s="55" t="s">
        <v>32268</v>
      </c>
      <c r="F21665" s="53" t="s">
        <v>201</v>
      </c>
    </row>
    <row r="21666" spans="1:6" x14ac:dyDescent="0.2">
      <c r="A21666" s="202" t="s">
        <v>34349</v>
      </c>
      <c r="B21666" s="203">
        <v>455.58</v>
      </c>
      <c r="D21666" s="53" t="s">
        <v>32269</v>
      </c>
      <c r="E21666" s="55" t="s">
        <v>32268</v>
      </c>
      <c r="F21666" s="53" t="s">
        <v>201</v>
      </c>
    </row>
    <row r="21667" spans="1:6" x14ac:dyDescent="0.2">
      <c r="A21667" s="202" t="s">
        <v>34351</v>
      </c>
      <c r="B21667" s="203">
        <v>431.85</v>
      </c>
      <c r="D21667" s="53" t="s">
        <v>32270</v>
      </c>
      <c r="E21667" s="55" t="s">
        <v>32271</v>
      </c>
      <c r="F21667" s="53" t="s">
        <v>201</v>
      </c>
    </row>
    <row r="21668" spans="1:6" x14ac:dyDescent="0.2">
      <c r="A21668" s="202" t="s">
        <v>34352</v>
      </c>
      <c r="B21668" s="203">
        <v>0.2</v>
      </c>
      <c r="D21668" s="53" t="s">
        <v>32272</v>
      </c>
      <c r="E21668" s="55" t="s">
        <v>32271</v>
      </c>
      <c r="F21668" s="53" t="s">
        <v>201</v>
      </c>
    </row>
    <row r="21669" spans="1:6" x14ac:dyDescent="0.2">
      <c r="A21669" s="202" t="s">
        <v>34354</v>
      </c>
      <c r="B21669" s="203">
        <v>0.18</v>
      </c>
      <c r="D21669" s="53" t="s">
        <v>32273</v>
      </c>
      <c r="E21669" s="55" t="s">
        <v>32274</v>
      </c>
      <c r="F21669" s="53" t="s">
        <v>201</v>
      </c>
    </row>
    <row r="21670" spans="1:6" x14ac:dyDescent="0.2">
      <c r="A21670" s="202" t="s">
        <v>34355</v>
      </c>
      <c r="B21670" s="203">
        <v>1.53</v>
      </c>
      <c r="D21670" s="53" t="s">
        <v>32275</v>
      </c>
      <c r="E21670" s="55" t="s">
        <v>32274</v>
      </c>
      <c r="F21670" s="53" t="s">
        <v>201</v>
      </c>
    </row>
    <row r="21671" spans="1:6" x14ac:dyDescent="0.2">
      <c r="A21671" s="202" t="s">
        <v>34357</v>
      </c>
      <c r="B21671" s="203">
        <v>1.49</v>
      </c>
      <c r="D21671" s="53" t="s">
        <v>32276</v>
      </c>
      <c r="E21671" s="55" t="s">
        <v>32277</v>
      </c>
      <c r="F21671" s="53" t="s">
        <v>201</v>
      </c>
    </row>
    <row r="21672" spans="1:6" x14ac:dyDescent="0.2">
      <c r="A21672" s="202" t="s">
        <v>34358</v>
      </c>
      <c r="B21672" s="203">
        <v>1.3</v>
      </c>
      <c r="D21672" s="53" t="s">
        <v>32278</v>
      </c>
      <c r="E21672" s="55" t="s">
        <v>32277</v>
      </c>
      <c r="F21672" s="53" t="s">
        <v>201</v>
      </c>
    </row>
    <row r="21673" spans="1:6" x14ac:dyDescent="0.2">
      <c r="A21673" s="202" t="s">
        <v>34360</v>
      </c>
      <c r="B21673" s="203">
        <v>1.24</v>
      </c>
      <c r="D21673" s="53" t="s">
        <v>32279</v>
      </c>
      <c r="E21673" s="55" t="s">
        <v>32280</v>
      </c>
      <c r="F21673" s="53" t="s">
        <v>201</v>
      </c>
    </row>
    <row r="21674" spans="1:6" x14ac:dyDescent="0.2">
      <c r="A21674" s="202" t="s">
        <v>34361</v>
      </c>
      <c r="B21674" s="203">
        <v>0.91</v>
      </c>
      <c r="D21674" s="53" t="s">
        <v>32281</v>
      </c>
      <c r="E21674" s="55" t="s">
        <v>32280</v>
      </c>
      <c r="F21674" s="53" t="s">
        <v>201</v>
      </c>
    </row>
    <row r="21675" spans="1:6" x14ac:dyDescent="0.2">
      <c r="A21675" s="202" t="s">
        <v>34363</v>
      </c>
      <c r="B21675" s="203">
        <v>0.86</v>
      </c>
      <c r="D21675" s="53" t="s">
        <v>32282</v>
      </c>
      <c r="E21675" s="55" t="s">
        <v>32283</v>
      </c>
      <c r="F21675" s="53" t="s">
        <v>201</v>
      </c>
    </row>
    <row r="21676" spans="1:6" x14ac:dyDescent="0.2">
      <c r="A21676" s="202" t="s">
        <v>34364</v>
      </c>
      <c r="B21676" s="203">
        <v>19.72</v>
      </c>
      <c r="D21676" s="53" t="s">
        <v>32284</v>
      </c>
      <c r="E21676" s="55" t="s">
        <v>32283</v>
      </c>
      <c r="F21676" s="53" t="s">
        <v>201</v>
      </c>
    </row>
    <row r="21677" spans="1:6" x14ac:dyDescent="0.2">
      <c r="A21677" s="202" t="s">
        <v>34366</v>
      </c>
      <c r="B21677" s="203">
        <v>17.079999999999998</v>
      </c>
      <c r="D21677" s="53" t="s">
        <v>32285</v>
      </c>
      <c r="E21677" s="55" t="s">
        <v>32286</v>
      </c>
      <c r="F21677" s="53" t="s">
        <v>201</v>
      </c>
    </row>
    <row r="21678" spans="1:6" x14ac:dyDescent="0.2">
      <c r="A21678" s="202" t="s">
        <v>34367</v>
      </c>
      <c r="B21678" s="203">
        <v>114.88</v>
      </c>
      <c r="D21678" s="53" t="s">
        <v>32287</v>
      </c>
      <c r="E21678" s="55" t="s">
        <v>32286</v>
      </c>
      <c r="F21678" s="53" t="s">
        <v>201</v>
      </c>
    </row>
    <row r="21679" spans="1:6" x14ac:dyDescent="0.2">
      <c r="A21679" s="202" t="s">
        <v>34369</v>
      </c>
      <c r="B21679" s="203">
        <v>103.94</v>
      </c>
      <c r="D21679" s="53" t="s">
        <v>32288</v>
      </c>
      <c r="E21679" s="55" t="s">
        <v>32289</v>
      </c>
      <c r="F21679" s="53" t="s">
        <v>201</v>
      </c>
    </row>
    <row r="21680" spans="1:6" x14ac:dyDescent="0.2">
      <c r="A21680" s="202" t="s">
        <v>34370</v>
      </c>
      <c r="B21680" s="203">
        <v>2.57</v>
      </c>
      <c r="D21680" s="53" t="s">
        <v>32290</v>
      </c>
      <c r="E21680" s="55" t="s">
        <v>32289</v>
      </c>
      <c r="F21680" s="53" t="s">
        <v>201</v>
      </c>
    </row>
    <row r="21681" spans="1:6" x14ac:dyDescent="0.2">
      <c r="A21681" s="202" t="s">
        <v>34372</v>
      </c>
      <c r="B21681" s="203">
        <v>2.25</v>
      </c>
      <c r="D21681" s="53" t="s">
        <v>32291</v>
      </c>
      <c r="E21681" s="55" t="s">
        <v>32292</v>
      </c>
      <c r="F21681" s="53" t="s">
        <v>201</v>
      </c>
    </row>
    <row r="21682" spans="1:6" x14ac:dyDescent="0.2">
      <c r="A21682" s="202" t="s">
        <v>34373</v>
      </c>
      <c r="B21682" s="203">
        <v>381.27</v>
      </c>
      <c r="D21682" s="53" t="s">
        <v>32293</v>
      </c>
      <c r="E21682" s="55" t="s">
        <v>32292</v>
      </c>
      <c r="F21682" s="53" t="s">
        <v>201</v>
      </c>
    </row>
    <row r="21683" spans="1:6" x14ac:dyDescent="0.2">
      <c r="A21683" s="202" t="s">
        <v>34375</v>
      </c>
      <c r="B21683" s="203">
        <v>344.27</v>
      </c>
      <c r="D21683" s="53" t="s">
        <v>32294</v>
      </c>
      <c r="E21683" s="55" t="s">
        <v>32295</v>
      </c>
      <c r="F21683" s="53" t="s">
        <v>201</v>
      </c>
    </row>
    <row r="21684" spans="1:6" x14ac:dyDescent="0.2">
      <c r="A21684" s="202" t="s">
        <v>34376</v>
      </c>
      <c r="B21684" s="203">
        <v>236.65</v>
      </c>
      <c r="D21684" s="53" t="s">
        <v>32296</v>
      </c>
      <c r="E21684" s="55" t="s">
        <v>32295</v>
      </c>
      <c r="F21684" s="53" t="s">
        <v>201</v>
      </c>
    </row>
    <row r="21685" spans="1:6" x14ac:dyDescent="0.2">
      <c r="A21685" s="202" t="s">
        <v>34378</v>
      </c>
      <c r="B21685" s="203">
        <v>205.01</v>
      </c>
      <c r="D21685" s="53" t="s">
        <v>32297</v>
      </c>
      <c r="E21685" s="55" t="s">
        <v>32298</v>
      </c>
      <c r="F21685" s="53" t="s">
        <v>201</v>
      </c>
    </row>
    <row r="21686" spans="1:6" x14ac:dyDescent="0.2">
      <c r="A21686" s="202" t="s">
        <v>34379</v>
      </c>
      <c r="B21686" s="203">
        <v>0.45</v>
      </c>
      <c r="D21686" s="53" t="s">
        <v>32299</v>
      </c>
      <c r="E21686" s="55" t="s">
        <v>32298</v>
      </c>
      <c r="F21686" s="53" t="s">
        <v>201</v>
      </c>
    </row>
    <row r="21687" spans="1:6" x14ac:dyDescent="0.2">
      <c r="A21687" s="202" t="s">
        <v>34381</v>
      </c>
      <c r="B21687" s="203">
        <v>0.39</v>
      </c>
      <c r="D21687" s="53" t="s">
        <v>32300</v>
      </c>
      <c r="E21687" s="55" t="s">
        <v>32301</v>
      </c>
      <c r="F21687" s="53" t="s">
        <v>201</v>
      </c>
    </row>
    <row r="21688" spans="1:6" x14ac:dyDescent="0.2">
      <c r="A21688" s="202" t="s">
        <v>34382</v>
      </c>
      <c r="B21688" s="203">
        <v>14.79</v>
      </c>
      <c r="D21688" s="53" t="s">
        <v>32302</v>
      </c>
      <c r="E21688" s="55" t="s">
        <v>32301</v>
      </c>
      <c r="F21688" s="53" t="s">
        <v>201</v>
      </c>
    </row>
    <row r="21689" spans="1:6" x14ac:dyDescent="0.2">
      <c r="A21689" s="202" t="s">
        <v>34384</v>
      </c>
      <c r="B21689" s="203">
        <v>12.81</v>
      </c>
      <c r="D21689" s="53" t="s">
        <v>32303</v>
      </c>
      <c r="E21689" s="55" t="s">
        <v>32304</v>
      </c>
      <c r="F21689" s="53" t="s">
        <v>201</v>
      </c>
    </row>
    <row r="21690" spans="1:6" x14ac:dyDescent="0.2">
      <c r="A21690" s="202" t="s">
        <v>34385</v>
      </c>
      <c r="B21690" s="203">
        <v>129.11000000000001</v>
      </c>
      <c r="D21690" s="53" t="s">
        <v>32305</v>
      </c>
      <c r="E21690" s="55" t="s">
        <v>32304</v>
      </c>
      <c r="F21690" s="53" t="s">
        <v>201</v>
      </c>
    </row>
    <row r="21691" spans="1:6" x14ac:dyDescent="0.2">
      <c r="A21691" s="202" t="s">
        <v>34387</v>
      </c>
      <c r="B21691" s="203">
        <v>119.88</v>
      </c>
      <c r="D21691" s="53" t="s">
        <v>32306</v>
      </c>
      <c r="E21691" s="55" t="s">
        <v>32307</v>
      </c>
      <c r="F21691" s="53" t="s">
        <v>201</v>
      </c>
    </row>
    <row r="21692" spans="1:6" x14ac:dyDescent="0.2">
      <c r="A21692" s="202" t="s">
        <v>34388</v>
      </c>
      <c r="B21692" s="203">
        <v>273.82</v>
      </c>
      <c r="D21692" s="53" t="s">
        <v>32308</v>
      </c>
      <c r="E21692" s="55" t="s">
        <v>32307</v>
      </c>
      <c r="F21692" s="53" t="s">
        <v>201</v>
      </c>
    </row>
    <row r="21693" spans="1:6" x14ac:dyDescent="0.2">
      <c r="A21693" s="202" t="s">
        <v>34390</v>
      </c>
      <c r="B21693" s="203">
        <v>253.58</v>
      </c>
      <c r="D21693" s="53" t="s">
        <v>32309</v>
      </c>
      <c r="E21693" s="55" t="s">
        <v>32310</v>
      </c>
      <c r="F21693" s="53" t="s">
        <v>201</v>
      </c>
    </row>
    <row r="21694" spans="1:6" x14ac:dyDescent="0.2">
      <c r="A21694" s="202" t="s">
        <v>34391</v>
      </c>
      <c r="B21694" s="203">
        <v>498.41</v>
      </c>
      <c r="D21694" s="53" t="s">
        <v>32311</v>
      </c>
      <c r="E21694" s="55" t="s">
        <v>32310</v>
      </c>
      <c r="F21694" s="53" t="s">
        <v>201</v>
      </c>
    </row>
    <row r="21695" spans="1:6" x14ac:dyDescent="0.2">
      <c r="A21695" s="202" t="s">
        <v>34393</v>
      </c>
      <c r="B21695" s="203">
        <v>459.1</v>
      </c>
      <c r="D21695" s="53" t="s">
        <v>32312</v>
      </c>
      <c r="E21695" s="55" t="s">
        <v>32313</v>
      </c>
      <c r="F21695" s="53" t="s">
        <v>201</v>
      </c>
    </row>
    <row r="21696" spans="1:6" x14ac:dyDescent="0.2">
      <c r="A21696" s="202" t="s">
        <v>34394</v>
      </c>
      <c r="B21696" s="203">
        <v>27.03</v>
      </c>
      <c r="D21696" s="53" t="s">
        <v>32314</v>
      </c>
      <c r="E21696" s="55" t="s">
        <v>32313</v>
      </c>
      <c r="F21696" s="53" t="s">
        <v>201</v>
      </c>
    </row>
    <row r="21697" spans="1:6" x14ac:dyDescent="0.2">
      <c r="A21697" s="202" t="s">
        <v>34396</v>
      </c>
      <c r="B21697" s="203">
        <v>25.08</v>
      </c>
      <c r="D21697" s="53" t="s">
        <v>32315</v>
      </c>
      <c r="E21697" s="55" t="s">
        <v>32316</v>
      </c>
      <c r="F21697" s="53" t="s">
        <v>201</v>
      </c>
    </row>
    <row r="21698" spans="1:6" x14ac:dyDescent="0.2">
      <c r="A21698" s="202" t="s">
        <v>34397</v>
      </c>
      <c r="B21698" s="203">
        <v>106.81</v>
      </c>
      <c r="D21698" s="53" t="s">
        <v>32317</v>
      </c>
      <c r="E21698" s="55" t="s">
        <v>32316</v>
      </c>
      <c r="F21698" s="53" t="s">
        <v>201</v>
      </c>
    </row>
    <row r="21699" spans="1:6" x14ac:dyDescent="0.2">
      <c r="A21699" s="202" t="s">
        <v>34399</v>
      </c>
      <c r="B21699" s="203">
        <v>99.24</v>
      </c>
      <c r="D21699" s="53" t="s">
        <v>32318</v>
      </c>
      <c r="E21699" s="55" t="s">
        <v>32319</v>
      </c>
      <c r="F21699" s="53" t="s">
        <v>201</v>
      </c>
    </row>
    <row r="21700" spans="1:6" x14ac:dyDescent="0.2">
      <c r="A21700" s="202" t="s">
        <v>34400</v>
      </c>
      <c r="B21700" s="203">
        <v>274.33</v>
      </c>
      <c r="D21700" s="53" t="s">
        <v>32320</v>
      </c>
      <c r="E21700" s="55" t="s">
        <v>32319</v>
      </c>
      <c r="F21700" s="53" t="s">
        <v>201</v>
      </c>
    </row>
    <row r="21701" spans="1:6" x14ac:dyDescent="0.2">
      <c r="A21701" s="202" t="s">
        <v>34402</v>
      </c>
      <c r="B21701" s="203">
        <v>254.3</v>
      </c>
      <c r="D21701" s="53" t="s">
        <v>32321</v>
      </c>
      <c r="E21701" s="55" t="s">
        <v>32322</v>
      </c>
      <c r="F21701" s="53" t="s">
        <v>201</v>
      </c>
    </row>
    <row r="21702" spans="1:6" x14ac:dyDescent="0.2">
      <c r="A21702" s="202" t="s">
        <v>34403</v>
      </c>
      <c r="B21702" s="203">
        <v>558.75</v>
      </c>
      <c r="D21702" s="53" t="s">
        <v>32323</v>
      </c>
      <c r="E21702" s="55" t="s">
        <v>32322</v>
      </c>
      <c r="F21702" s="53" t="s">
        <v>201</v>
      </c>
    </row>
    <row r="21703" spans="1:6" x14ac:dyDescent="0.2">
      <c r="A21703" s="202" t="s">
        <v>34405</v>
      </c>
      <c r="B21703" s="203">
        <v>517.04</v>
      </c>
      <c r="D21703" s="53" t="s">
        <v>32324</v>
      </c>
      <c r="E21703" s="55" t="s">
        <v>32325</v>
      </c>
      <c r="F21703" s="53" t="s">
        <v>201</v>
      </c>
    </row>
    <row r="21704" spans="1:6" x14ac:dyDescent="0.2">
      <c r="A21704" s="202" t="s">
        <v>34406</v>
      </c>
      <c r="B21704" s="203">
        <v>229.08</v>
      </c>
      <c r="D21704" s="53" t="s">
        <v>32326</v>
      </c>
      <c r="E21704" s="55" t="s">
        <v>32325</v>
      </c>
      <c r="F21704" s="53" t="s">
        <v>201</v>
      </c>
    </row>
    <row r="21705" spans="1:6" x14ac:dyDescent="0.2">
      <c r="A21705" s="202" t="s">
        <v>34408</v>
      </c>
      <c r="B21705" s="203">
        <v>212.05</v>
      </c>
      <c r="D21705" s="53" t="s">
        <v>32327</v>
      </c>
      <c r="E21705" s="55" t="s">
        <v>32328</v>
      </c>
      <c r="F21705" s="53" t="s">
        <v>201</v>
      </c>
    </row>
    <row r="21706" spans="1:6" x14ac:dyDescent="0.2">
      <c r="A21706" s="202" t="s">
        <v>34409</v>
      </c>
      <c r="B21706" s="203">
        <v>975.47</v>
      </c>
      <c r="D21706" s="53" t="s">
        <v>32329</v>
      </c>
      <c r="E21706" s="55" t="s">
        <v>32328</v>
      </c>
      <c r="F21706" s="53" t="s">
        <v>201</v>
      </c>
    </row>
    <row r="21707" spans="1:6" x14ac:dyDescent="0.2">
      <c r="A21707" s="202" t="s">
        <v>34411</v>
      </c>
      <c r="B21707" s="203">
        <v>891.11</v>
      </c>
      <c r="D21707" s="53" t="s">
        <v>32330</v>
      </c>
      <c r="E21707" s="55" t="s">
        <v>32331</v>
      </c>
      <c r="F21707" s="53" t="s">
        <v>201</v>
      </c>
    </row>
    <row r="21708" spans="1:6" x14ac:dyDescent="0.2">
      <c r="A21708" s="202" t="s">
        <v>34412</v>
      </c>
      <c r="B21708" s="203">
        <v>68.849999999999994</v>
      </c>
      <c r="D21708" s="53" t="s">
        <v>32332</v>
      </c>
      <c r="E21708" s="55" t="s">
        <v>32331</v>
      </c>
      <c r="F21708" s="53" t="s">
        <v>201</v>
      </c>
    </row>
    <row r="21709" spans="1:6" x14ac:dyDescent="0.2">
      <c r="A21709" s="202" t="s">
        <v>34414</v>
      </c>
      <c r="B21709" s="203">
        <v>65.2</v>
      </c>
      <c r="D21709" s="53" t="s">
        <v>32333</v>
      </c>
      <c r="E21709" s="55" t="s">
        <v>32334</v>
      </c>
      <c r="F21709" s="53" t="s">
        <v>201</v>
      </c>
    </row>
    <row r="21710" spans="1:6" x14ac:dyDescent="0.2">
      <c r="A21710" s="202" t="s">
        <v>34415</v>
      </c>
      <c r="B21710" s="203">
        <v>29.5</v>
      </c>
      <c r="D21710" s="53" t="s">
        <v>32335</v>
      </c>
      <c r="E21710" s="55" t="s">
        <v>32334</v>
      </c>
      <c r="F21710" s="53" t="s">
        <v>201</v>
      </c>
    </row>
    <row r="21711" spans="1:6" x14ac:dyDescent="0.2">
      <c r="A21711" s="202" t="s">
        <v>34417</v>
      </c>
      <c r="B21711" s="203">
        <v>25.56</v>
      </c>
      <c r="D21711" s="53" t="s">
        <v>32336</v>
      </c>
      <c r="E21711" s="55" t="s">
        <v>32337</v>
      </c>
      <c r="F21711" s="53" t="s">
        <v>201</v>
      </c>
    </row>
    <row r="21712" spans="1:6" x14ac:dyDescent="0.2">
      <c r="A21712" s="202" t="s">
        <v>34418</v>
      </c>
      <c r="B21712" s="203">
        <v>202.1</v>
      </c>
      <c r="D21712" s="53" t="s">
        <v>32338</v>
      </c>
      <c r="E21712" s="55" t="s">
        <v>32337</v>
      </c>
      <c r="F21712" s="53" t="s">
        <v>201</v>
      </c>
    </row>
    <row r="21713" spans="1:6" x14ac:dyDescent="0.2">
      <c r="A21713" s="202" t="s">
        <v>34420</v>
      </c>
      <c r="B21713" s="203">
        <v>202.1</v>
      </c>
      <c r="D21713" s="53" t="s">
        <v>32339</v>
      </c>
      <c r="E21713" s="55" t="s">
        <v>32340</v>
      </c>
      <c r="F21713" s="53" t="s">
        <v>201</v>
      </c>
    </row>
    <row r="21714" spans="1:6" x14ac:dyDescent="0.2">
      <c r="A21714" s="202" t="s">
        <v>34421</v>
      </c>
      <c r="B21714" s="203">
        <v>158.94</v>
      </c>
      <c r="D21714" s="53" t="s">
        <v>32341</v>
      </c>
      <c r="E21714" s="55" t="s">
        <v>32340</v>
      </c>
      <c r="F21714" s="53" t="s">
        <v>201</v>
      </c>
    </row>
    <row r="21715" spans="1:6" x14ac:dyDescent="0.2">
      <c r="A21715" s="202" t="s">
        <v>34423</v>
      </c>
      <c r="B21715" s="203">
        <v>158.94</v>
      </c>
      <c r="D21715" s="53" t="s">
        <v>32342</v>
      </c>
      <c r="E21715" s="55" t="s">
        <v>32343</v>
      </c>
      <c r="F21715" s="53" t="s">
        <v>201</v>
      </c>
    </row>
    <row r="21716" spans="1:6" x14ac:dyDescent="0.2">
      <c r="A21716" s="202" t="s">
        <v>34424</v>
      </c>
      <c r="B21716" s="203">
        <v>1674.81</v>
      </c>
      <c r="D21716" s="53" t="s">
        <v>32344</v>
      </c>
      <c r="E21716" s="55" t="s">
        <v>32343</v>
      </c>
      <c r="F21716" s="53" t="s">
        <v>201</v>
      </c>
    </row>
    <row r="21717" spans="1:6" x14ac:dyDescent="0.2">
      <c r="A21717" s="202" t="s">
        <v>34426</v>
      </c>
      <c r="B21717" s="203">
        <v>1551.29</v>
      </c>
      <c r="D21717" s="53" t="s">
        <v>32345</v>
      </c>
      <c r="E21717" s="55" t="s">
        <v>32346</v>
      </c>
      <c r="F21717" s="53" t="s">
        <v>201</v>
      </c>
    </row>
    <row r="21718" spans="1:6" x14ac:dyDescent="0.2">
      <c r="A21718" s="202" t="s">
        <v>34427</v>
      </c>
      <c r="B21718" s="203">
        <v>78.59</v>
      </c>
      <c r="D21718" s="53" t="s">
        <v>32347</v>
      </c>
      <c r="E21718" s="55" t="s">
        <v>32346</v>
      </c>
      <c r="F21718" s="53" t="s">
        <v>201</v>
      </c>
    </row>
    <row r="21719" spans="1:6" x14ac:dyDescent="0.2">
      <c r="A21719" s="202" t="s">
        <v>34429</v>
      </c>
      <c r="B21719" s="203">
        <v>78.59</v>
      </c>
      <c r="D21719" s="53" t="s">
        <v>32348</v>
      </c>
      <c r="E21719" s="55" t="s">
        <v>32349</v>
      </c>
      <c r="F21719" s="53" t="s">
        <v>201</v>
      </c>
    </row>
    <row r="21720" spans="1:6" x14ac:dyDescent="0.2">
      <c r="A21720" s="202" t="s">
        <v>34430</v>
      </c>
      <c r="B21720" s="203">
        <v>94.66</v>
      </c>
      <c r="D21720" s="53" t="s">
        <v>32350</v>
      </c>
      <c r="E21720" s="55" t="s">
        <v>32349</v>
      </c>
      <c r="F21720" s="53" t="s">
        <v>201</v>
      </c>
    </row>
    <row r="21721" spans="1:6" x14ac:dyDescent="0.2">
      <c r="A21721" s="202" t="s">
        <v>34432</v>
      </c>
      <c r="B21721" s="203">
        <v>82</v>
      </c>
      <c r="D21721" s="53" t="s">
        <v>32351</v>
      </c>
      <c r="E21721" s="55" t="s">
        <v>32352</v>
      </c>
      <c r="F21721" s="53" t="s">
        <v>201</v>
      </c>
    </row>
    <row r="21722" spans="1:6" x14ac:dyDescent="0.2">
      <c r="A21722" s="202" t="s">
        <v>34433</v>
      </c>
      <c r="B21722" s="203">
        <v>94.66</v>
      </c>
      <c r="D21722" s="53" t="s">
        <v>32353</v>
      </c>
      <c r="E21722" s="55" t="s">
        <v>32352</v>
      </c>
      <c r="F21722" s="53" t="s">
        <v>201</v>
      </c>
    </row>
    <row r="21723" spans="1:6" x14ac:dyDescent="0.2">
      <c r="A21723" s="202" t="s">
        <v>34435</v>
      </c>
      <c r="B21723" s="203">
        <v>82</v>
      </c>
      <c r="D21723" s="53" t="s">
        <v>32354</v>
      </c>
      <c r="E21723" s="55" t="s">
        <v>32355</v>
      </c>
      <c r="F21723" s="53" t="s">
        <v>201</v>
      </c>
    </row>
    <row r="21724" spans="1:6" x14ac:dyDescent="0.2">
      <c r="A21724" s="202" t="s">
        <v>34436</v>
      </c>
      <c r="B21724" s="203">
        <v>42.25</v>
      </c>
      <c r="D21724" s="53" t="s">
        <v>32356</v>
      </c>
      <c r="E21724" s="55" t="s">
        <v>32355</v>
      </c>
      <c r="F21724" s="53" t="s">
        <v>201</v>
      </c>
    </row>
    <row r="21725" spans="1:6" x14ac:dyDescent="0.2">
      <c r="A21725" s="202" t="s">
        <v>34438</v>
      </c>
      <c r="B21725" s="203">
        <v>36.6</v>
      </c>
      <c r="D21725" s="53" t="s">
        <v>32357</v>
      </c>
      <c r="E21725" s="55" t="s">
        <v>32358</v>
      </c>
      <c r="F21725" s="53" t="s">
        <v>201</v>
      </c>
    </row>
    <row r="21726" spans="1:6" x14ac:dyDescent="0.2">
      <c r="A21726" s="202" t="s">
        <v>34439</v>
      </c>
      <c r="B21726" s="203">
        <v>23.66</v>
      </c>
      <c r="D21726" s="53" t="s">
        <v>32359</v>
      </c>
      <c r="E21726" s="55" t="s">
        <v>32358</v>
      </c>
      <c r="F21726" s="53" t="s">
        <v>201</v>
      </c>
    </row>
    <row r="21727" spans="1:6" x14ac:dyDescent="0.2">
      <c r="A21727" s="202" t="s">
        <v>34442</v>
      </c>
      <c r="B21727" s="203">
        <v>20.5</v>
      </c>
      <c r="D21727" s="53" t="s">
        <v>32360</v>
      </c>
      <c r="E21727" s="55" t="s">
        <v>32361</v>
      </c>
      <c r="F21727" s="53" t="s">
        <v>201</v>
      </c>
    </row>
    <row r="21728" spans="1:6" x14ac:dyDescent="0.2">
      <c r="A21728" s="202" t="s">
        <v>34443</v>
      </c>
      <c r="B21728" s="203">
        <v>29.58</v>
      </c>
      <c r="D21728" s="53" t="s">
        <v>32362</v>
      </c>
      <c r="E21728" s="55" t="s">
        <v>32361</v>
      </c>
      <c r="F21728" s="53" t="s">
        <v>201</v>
      </c>
    </row>
    <row r="21729" spans="1:6" x14ac:dyDescent="0.2">
      <c r="A21729" s="202" t="s">
        <v>34445</v>
      </c>
      <c r="B21729" s="203">
        <v>25.62</v>
      </c>
      <c r="D21729" s="53" t="s">
        <v>32363</v>
      </c>
      <c r="E21729" s="55" t="s">
        <v>32364</v>
      </c>
      <c r="F21729" s="53" t="s">
        <v>201</v>
      </c>
    </row>
    <row r="21730" spans="1:6" x14ac:dyDescent="0.2">
      <c r="A21730" s="202" t="s">
        <v>34446</v>
      </c>
      <c r="B21730" s="203">
        <v>147.9</v>
      </c>
      <c r="D21730" s="53" t="s">
        <v>32365</v>
      </c>
      <c r="E21730" s="55" t="s">
        <v>32364</v>
      </c>
      <c r="F21730" s="53" t="s">
        <v>201</v>
      </c>
    </row>
    <row r="21731" spans="1:6" x14ac:dyDescent="0.2">
      <c r="A21731" s="202" t="s">
        <v>34448</v>
      </c>
      <c r="B21731" s="203">
        <v>128.13</v>
      </c>
      <c r="D21731" s="53" t="s">
        <v>32366</v>
      </c>
      <c r="E21731" s="55" t="s">
        <v>32367</v>
      </c>
      <c r="F21731" s="53" t="s">
        <v>201</v>
      </c>
    </row>
    <row r="21732" spans="1:6" x14ac:dyDescent="0.2">
      <c r="A21732" s="202" t="s">
        <v>34449</v>
      </c>
      <c r="B21732" s="203">
        <v>33.799999999999997</v>
      </c>
      <c r="D21732" s="53" t="s">
        <v>32368</v>
      </c>
      <c r="E21732" s="55" t="s">
        <v>32367</v>
      </c>
      <c r="F21732" s="53" t="s">
        <v>201</v>
      </c>
    </row>
    <row r="21733" spans="1:6" x14ac:dyDescent="0.2">
      <c r="A21733" s="202" t="s">
        <v>34451</v>
      </c>
      <c r="B21733" s="203">
        <v>29.28</v>
      </c>
      <c r="D21733" s="53" t="s">
        <v>32369</v>
      </c>
      <c r="E21733" s="55" t="s">
        <v>32370</v>
      </c>
      <c r="F21733" s="53" t="s">
        <v>201</v>
      </c>
    </row>
    <row r="21734" spans="1:6" x14ac:dyDescent="0.2">
      <c r="A21734" s="202" t="s">
        <v>34452</v>
      </c>
      <c r="B21734" s="203">
        <v>23.66</v>
      </c>
      <c r="D21734" s="53" t="s">
        <v>32371</v>
      </c>
      <c r="E21734" s="55" t="s">
        <v>32370</v>
      </c>
      <c r="F21734" s="53" t="s">
        <v>201</v>
      </c>
    </row>
    <row r="21735" spans="1:6" x14ac:dyDescent="0.2">
      <c r="A21735" s="202" t="s">
        <v>34454</v>
      </c>
      <c r="B21735" s="203">
        <v>20.5</v>
      </c>
      <c r="D21735" s="53" t="s">
        <v>32372</v>
      </c>
      <c r="E21735" s="55" t="s">
        <v>32373</v>
      </c>
      <c r="F21735" s="53" t="s">
        <v>201</v>
      </c>
    </row>
    <row r="21736" spans="1:6" x14ac:dyDescent="0.2">
      <c r="A21736" s="202" t="s">
        <v>34455</v>
      </c>
      <c r="B21736" s="203">
        <v>39.44</v>
      </c>
      <c r="D21736" s="53" t="s">
        <v>32374</v>
      </c>
      <c r="E21736" s="55" t="s">
        <v>32373</v>
      </c>
      <c r="F21736" s="53" t="s">
        <v>201</v>
      </c>
    </row>
    <row r="21737" spans="1:6" x14ac:dyDescent="0.2">
      <c r="A21737" s="202" t="s">
        <v>34457</v>
      </c>
      <c r="B21737" s="203">
        <v>34.159999999999997</v>
      </c>
      <c r="D21737" s="53" t="s">
        <v>32375</v>
      </c>
      <c r="E21737" s="55" t="s">
        <v>32376</v>
      </c>
      <c r="F21737" s="53" t="s">
        <v>201</v>
      </c>
    </row>
    <row r="21738" spans="1:6" x14ac:dyDescent="0.2">
      <c r="A21738" s="202" t="s">
        <v>34458</v>
      </c>
      <c r="B21738" s="203">
        <v>4.7300000000000004</v>
      </c>
      <c r="D21738" s="53" t="s">
        <v>32377</v>
      </c>
      <c r="E21738" s="55" t="s">
        <v>32376</v>
      </c>
      <c r="F21738" s="53" t="s">
        <v>201</v>
      </c>
    </row>
    <row r="21739" spans="1:6" x14ac:dyDescent="0.2">
      <c r="A21739" s="202" t="s">
        <v>34460</v>
      </c>
      <c r="B21739" s="203">
        <v>4.0999999999999996</v>
      </c>
      <c r="D21739" s="53" t="s">
        <v>32378</v>
      </c>
      <c r="E21739" s="55" t="s">
        <v>32379</v>
      </c>
      <c r="F21739" s="53" t="s">
        <v>201</v>
      </c>
    </row>
    <row r="21740" spans="1:6" x14ac:dyDescent="0.2">
      <c r="A21740" s="202" t="s">
        <v>34461</v>
      </c>
      <c r="B21740" s="203">
        <v>2.62</v>
      </c>
      <c r="D21740" s="53" t="s">
        <v>32380</v>
      </c>
      <c r="E21740" s="55" t="s">
        <v>32379</v>
      </c>
      <c r="F21740" s="53" t="s">
        <v>201</v>
      </c>
    </row>
    <row r="21741" spans="1:6" x14ac:dyDescent="0.2">
      <c r="A21741" s="202" t="s">
        <v>34463</v>
      </c>
      <c r="B21741" s="203">
        <v>2.27</v>
      </c>
      <c r="D21741" s="53" t="s">
        <v>32381</v>
      </c>
      <c r="E21741" s="55" t="s">
        <v>32382</v>
      </c>
      <c r="F21741" s="53" t="s">
        <v>201</v>
      </c>
    </row>
    <row r="21742" spans="1:6" x14ac:dyDescent="0.2">
      <c r="A21742" s="202" t="s">
        <v>34464</v>
      </c>
      <c r="B21742" s="203">
        <v>62.99</v>
      </c>
      <c r="D21742" s="53" t="s">
        <v>32383</v>
      </c>
      <c r="E21742" s="55" t="s">
        <v>32382</v>
      </c>
      <c r="F21742" s="53" t="s">
        <v>201</v>
      </c>
    </row>
    <row r="21743" spans="1:6" x14ac:dyDescent="0.2">
      <c r="A21743" s="202" t="s">
        <v>34466</v>
      </c>
      <c r="B21743" s="203">
        <v>56.66</v>
      </c>
      <c r="D21743" s="53" t="s">
        <v>32384</v>
      </c>
      <c r="E21743" s="55" t="s">
        <v>32385</v>
      </c>
      <c r="F21743" s="53" t="s">
        <v>201</v>
      </c>
    </row>
    <row r="21744" spans="1:6" x14ac:dyDescent="0.2">
      <c r="A21744" s="202" t="s">
        <v>34467</v>
      </c>
      <c r="B21744" s="203">
        <v>104.96</v>
      </c>
      <c r="D21744" s="53" t="s">
        <v>32386</v>
      </c>
      <c r="E21744" s="55" t="s">
        <v>32385</v>
      </c>
      <c r="F21744" s="53" t="s">
        <v>201</v>
      </c>
    </row>
    <row r="21745" spans="1:6" x14ac:dyDescent="0.2">
      <c r="A21745" s="202" t="s">
        <v>34469</v>
      </c>
      <c r="B21745" s="203">
        <v>94.41</v>
      </c>
      <c r="D21745" s="53" t="s">
        <v>32387</v>
      </c>
      <c r="E21745" s="55" t="s">
        <v>32388</v>
      </c>
      <c r="F21745" s="53" t="s">
        <v>201</v>
      </c>
    </row>
    <row r="21746" spans="1:6" x14ac:dyDescent="0.2">
      <c r="A21746" s="202" t="s">
        <v>34470</v>
      </c>
      <c r="B21746" s="203">
        <v>27.15</v>
      </c>
      <c r="D21746" s="53" t="s">
        <v>32389</v>
      </c>
      <c r="E21746" s="55" t="s">
        <v>32388</v>
      </c>
      <c r="F21746" s="53" t="s">
        <v>201</v>
      </c>
    </row>
    <row r="21747" spans="1:6" x14ac:dyDescent="0.2">
      <c r="A21747" s="202" t="s">
        <v>34472</v>
      </c>
      <c r="B21747" s="203">
        <v>24.42</v>
      </c>
      <c r="D21747" s="53" t="s">
        <v>32390</v>
      </c>
      <c r="E21747" s="55" t="s">
        <v>32391</v>
      </c>
      <c r="F21747" s="53" t="s">
        <v>201</v>
      </c>
    </row>
    <row r="21748" spans="1:6" x14ac:dyDescent="0.2">
      <c r="A21748" s="202" t="s">
        <v>34473</v>
      </c>
      <c r="B21748" s="203">
        <v>8.7200000000000006</v>
      </c>
      <c r="D21748" s="53" t="s">
        <v>32392</v>
      </c>
      <c r="E21748" s="55" t="s">
        <v>32391</v>
      </c>
      <c r="F21748" s="53" t="s">
        <v>201</v>
      </c>
    </row>
    <row r="21749" spans="1:6" x14ac:dyDescent="0.2">
      <c r="A21749" s="202" t="s">
        <v>34475</v>
      </c>
      <c r="B21749" s="203">
        <v>7.84</v>
      </c>
      <c r="D21749" s="53" t="s">
        <v>32393</v>
      </c>
      <c r="E21749" s="55" t="s">
        <v>32394</v>
      </c>
      <c r="F21749" s="53" t="s">
        <v>201</v>
      </c>
    </row>
    <row r="21750" spans="1:6" x14ac:dyDescent="0.2">
      <c r="A21750" s="202" t="s">
        <v>34476</v>
      </c>
      <c r="B21750" s="203">
        <v>10.48</v>
      </c>
      <c r="D21750" s="53" t="s">
        <v>32395</v>
      </c>
      <c r="E21750" s="55" t="s">
        <v>32394</v>
      </c>
      <c r="F21750" s="53" t="s">
        <v>201</v>
      </c>
    </row>
    <row r="21751" spans="1:6" x14ac:dyDescent="0.2">
      <c r="A21751" s="202" t="s">
        <v>34478</v>
      </c>
      <c r="B21751" s="203">
        <v>9.42</v>
      </c>
      <c r="D21751" s="53" t="s">
        <v>32396</v>
      </c>
      <c r="E21751" s="55" t="s">
        <v>32397</v>
      </c>
      <c r="F21751" s="53" t="s">
        <v>201</v>
      </c>
    </row>
    <row r="21752" spans="1:6" x14ac:dyDescent="0.2">
      <c r="A21752" s="202" t="s">
        <v>34479</v>
      </c>
      <c r="B21752" s="203">
        <v>131.19</v>
      </c>
      <c r="D21752" s="53" t="s">
        <v>32398</v>
      </c>
      <c r="E21752" s="55" t="s">
        <v>32397</v>
      </c>
      <c r="F21752" s="53" t="s">
        <v>201</v>
      </c>
    </row>
    <row r="21753" spans="1:6" x14ac:dyDescent="0.2">
      <c r="A21753" s="202" t="s">
        <v>34481</v>
      </c>
      <c r="B21753" s="203">
        <v>118.01</v>
      </c>
      <c r="D21753" s="53" t="s">
        <v>32399</v>
      </c>
      <c r="E21753" s="55" t="s">
        <v>32400</v>
      </c>
      <c r="F21753" s="53" t="s">
        <v>201</v>
      </c>
    </row>
    <row r="21754" spans="1:6" x14ac:dyDescent="0.2">
      <c r="A21754" s="202" t="s">
        <v>34482</v>
      </c>
      <c r="B21754" s="203">
        <v>13.4</v>
      </c>
      <c r="D21754" s="53" t="s">
        <v>32401</v>
      </c>
      <c r="E21754" s="55" t="s">
        <v>32400</v>
      </c>
      <c r="F21754" s="53" t="s">
        <v>201</v>
      </c>
    </row>
    <row r="21755" spans="1:6" x14ac:dyDescent="0.2">
      <c r="A21755" s="202" t="s">
        <v>34484</v>
      </c>
      <c r="B21755" s="203">
        <v>12.98</v>
      </c>
      <c r="D21755" s="53" t="s">
        <v>32402</v>
      </c>
      <c r="E21755" s="55" t="s">
        <v>32403</v>
      </c>
      <c r="F21755" s="53" t="s">
        <v>201</v>
      </c>
    </row>
    <row r="21756" spans="1:6" x14ac:dyDescent="0.2">
      <c r="A21756" s="202" t="s">
        <v>34485</v>
      </c>
      <c r="B21756" s="203">
        <v>1.35</v>
      </c>
      <c r="D21756" s="53" t="s">
        <v>32404</v>
      </c>
      <c r="E21756" s="55" t="s">
        <v>32403</v>
      </c>
      <c r="F21756" s="53" t="s">
        <v>201</v>
      </c>
    </row>
    <row r="21757" spans="1:6" x14ac:dyDescent="0.2">
      <c r="A21757" s="202" t="s">
        <v>34487</v>
      </c>
      <c r="B21757" s="203">
        <v>1.35</v>
      </c>
      <c r="D21757" s="53" t="s">
        <v>32405</v>
      </c>
      <c r="E21757" s="55" t="s">
        <v>32406</v>
      </c>
      <c r="F21757" s="53" t="s">
        <v>201</v>
      </c>
    </row>
    <row r="21758" spans="1:6" x14ac:dyDescent="0.2">
      <c r="A21758" s="202" t="s">
        <v>34488</v>
      </c>
      <c r="B21758" s="203">
        <v>8.7899999999999991</v>
      </c>
      <c r="D21758" s="53" t="s">
        <v>32407</v>
      </c>
      <c r="E21758" s="55" t="s">
        <v>32406</v>
      </c>
      <c r="F21758" s="53" t="s">
        <v>201</v>
      </c>
    </row>
    <row r="21759" spans="1:6" x14ac:dyDescent="0.2">
      <c r="A21759" s="202" t="s">
        <v>34490</v>
      </c>
      <c r="B21759" s="203">
        <v>8.7899999999999991</v>
      </c>
      <c r="D21759" s="53" t="s">
        <v>32408</v>
      </c>
      <c r="E21759" s="55" t="s">
        <v>32409</v>
      </c>
      <c r="F21759" s="53" t="s">
        <v>201</v>
      </c>
    </row>
    <row r="21760" spans="1:6" x14ac:dyDescent="0.2">
      <c r="A21760" s="202" t="s">
        <v>34491</v>
      </c>
      <c r="B21760" s="203">
        <v>8.7899999999999991</v>
      </c>
      <c r="D21760" s="53" t="s">
        <v>32410</v>
      </c>
      <c r="E21760" s="55" t="s">
        <v>32409</v>
      </c>
      <c r="F21760" s="53" t="s">
        <v>201</v>
      </c>
    </row>
    <row r="21761" spans="1:6" x14ac:dyDescent="0.2">
      <c r="A21761" s="202" t="s">
        <v>34493</v>
      </c>
      <c r="B21761" s="203">
        <v>8.7899999999999991</v>
      </c>
      <c r="D21761" s="53" t="s">
        <v>32411</v>
      </c>
      <c r="E21761" s="55" t="s">
        <v>32412</v>
      </c>
      <c r="F21761" s="53" t="s">
        <v>201</v>
      </c>
    </row>
    <row r="21762" spans="1:6" x14ac:dyDescent="0.2">
      <c r="A21762" s="202" t="s">
        <v>34494</v>
      </c>
      <c r="B21762" s="203">
        <v>8.4</v>
      </c>
      <c r="D21762" s="53" t="s">
        <v>32413</v>
      </c>
      <c r="E21762" s="55" t="s">
        <v>32412</v>
      </c>
      <c r="F21762" s="53" t="s">
        <v>201</v>
      </c>
    </row>
    <row r="21763" spans="1:6" x14ac:dyDescent="0.2">
      <c r="A21763" s="202" t="s">
        <v>34496</v>
      </c>
      <c r="B21763" s="203">
        <v>8.4</v>
      </c>
      <c r="D21763" s="53" t="s">
        <v>32414</v>
      </c>
      <c r="E21763" s="55" t="s">
        <v>32415</v>
      </c>
      <c r="F21763" s="53" t="s">
        <v>201</v>
      </c>
    </row>
    <row r="21764" spans="1:6" x14ac:dyDescent="0.2">
      <c r="A21764" s="202" t="s">
        <v>34497</v>
      </c>
      <c r="B21764" s="203">
        <v>142.30000000000001</v>
      </c>
      <c r="D21764" s="53" t="s">
        <v>32416</v>
      </c>
      <c r="E21764" s="55" t="s">
        <v>32415</v>
      </c>
      <c r="F21764" s="53" t="s">
        <v>201</v>
      </c>
    </row>
    <row r="21765" spans="1:6" x14ac:dyDescent="0.2">
      <c r="A21765" s="202" t="s">
        <v>34499</v>
      </c>
      <c r="B21765" s="203">
        <v>141.26</v>
      </c>
      <c r="D21765" s="53" t="s">
        <v>32417</v>
      </c>
      <c r="E21765" s="55" t="s">
        <v>32418</v>
      </c>
      <c r="F21765" s="53" t="s">
        <v>201</v>
      </c>
    </row>
    <row r="21766" spans="1:6" x14ac:dyDescent="0.2">
      <c r="A21766" s="202" t="s">
        <v>34500</v>
      </c>
      <c r="B21766" s="203">
        <v>21.29</v>
      </c>
      <c r="D21766" s="53" t="s">
        <v>32419</v>
      </c>
      <c r="E21766" s="55" t="s">
        <v>32418</v>
      </c>
      <c r="F21766" s="53" t="s">
        <v>201</v>
      </c>
    </row>
    <row r="21767" spans="1:6" x14ac:dyDescent="0.2">
      <c r="A21767" s="202" t="s">
        <v>34502</v>
      </c>
      <c r="B21767" s="203">
        <v>21.05</v>
      </c>
      <c r="D21767" s="53" t="s">
        <v>32420</v>
      </c>
      <c r="E21767" s="55" t="s">
        <v>32421</v>
      </c>
      <c r="F21767" s="53" t="s">
        <v>201</v>
      </c>
    </row>
    <row r="21768" spans="1:6" x14ac:dyDescent="0.2">
      <c r="A21768" s="202" t="s">
        <v>34503</v>
      </c>
      <c r="B21768" s="203">
        <v>313.3</v>
      </c>
      <c r="D21768" s="53" t="s">
        <v>32422</v>
      </c>
      <c r="E21768" s="55" t="s">
        <v>32421</v>
      </c>
      <c r="F21768" s="53" t="s">
        <v>201</v>
      </c>
    </row>
    <row r="21769" spans="1:6" x14ac:dyDescent="0.2">
      <c r="A21769" s="202" t="s">
        <v>34505</v>
      </c>
      <c r="B21769" s="203">
        <v>306.02999999999997</v>
      </c>
      <c r="D21769" s="53" t="s">
        <v>32423</v>
      </c>
      <c r="E21769" s="55" t="s">
        <v>32424</v>
      </c>
      <c r="F21769" s="53" t="s">
        <v>201</v>
      </c>
    </row>
    <row r="21770" spans="1:6" x14ac:dyDescent="0.2">
      <c r="A21770" s="202" t="s">
        <v>34506</v>
      </c>
      <c r="B21770" s="203">
        <v>38.130000000000003</v>
      </c>
      <c r="D21770" s="53" t="s">
        <v>32425</v>
      </c>
      <c r="E21770" s="55" t="s">
        <v>32424</v>
      </c>
      <c r="F21770" s="53" t="s">
        <v>201</v>
      </c>
    </row>
    <row r="21771" spans="1:6" x14ac:dyDescent="0.2">
      <c r="A21771" s="202" t="s">
        <v>34508</v>
      </c>
      <c r="B21771" s="203">
        <v>37.5</v>
      </c>
      <c r="D21771" s="53" t="s">
        <v>32426</v>
      </c>
      <c r="E21771" s="55" t="s">
        <v>32427</v>
      </c>
      <c r="F21771" s="53" t="s">
        <v>201</v>
      </c>
    </row>
    <row r="21772" spans="1:6" x14ac:dyDescent="0.2">
      <c r="A21772" s="202" t="s">
        <v>34509</v>
      </c>
      <c r="B21772" s="203">
        <v>109.65</v>
      </c>
      <c r="D21772" s="53" t="s">
        <v>32428</v>
      </c>
      <c r="E21772" s="55" t="s">
        <v>32427</v>
      </c>
      <c r="F21772" s="53" t="s">
        <v>201</v>
      </c>
    </row>
    <row r="21773" spans="1:6" x14ac:dyDescent="0.2">
      <c r="A21773" s="202" t="s">
        <v>34511</v>
      </c>
      <c r="B21773" s="203">
        <v>109.37</v>
      </c>
      <c r="D21773" s="53" t="s">
        <v>32429</v>
      </c>
      <c r="E21773" s="55" t="s">
        <v>32430</v>
      </c>
      <c r="F21773" s="53" t="s">
        <v>201</v>
      </c>
    </row>
    <row r="21774" spans="1:6" x14ac:dyDescent="0.2">
      <c r="A21774" s="202" t="s">
        <v>34512</v>
      </c>
      <c r="B21774" s="203">
        <v>49.9</v>
      </c>
      <c r="D21774" s="53" t="s">
        <v>32431</v>
      </c>
      <c r="E21774" s="55" t="s">
        <v>32430</v>
      </c>
      <c r="F21774" s="53" t="s">
        <v>201</v>
      </c>
    </row>
    <row r="21775" spans="1:6" x14ac:dyDescent="0.2">
      <c r="A21775" s="202" t="s">
        <v>34514</v>
      </c>
      <c r="B21775" s="203">
        <v>47.64</v>
      </c>
      <c r="D21775" s="53" t="s">
        <v>32432</v>
      </c>
      <c r="E21775" s="55" t="s">
        <v>32433</v>
      </c>
      <c r="F21775" s="53" t="s">
        <v>201</v>
      </c>
    </row>
    <row r="21776" spans="1:6" x14ac:dyDescent="0.2">
      <c r="A21776" s="202" t="s">
        <v>34515</v>
      </c>
      <c r="B21776" s="203">
        <v>334.12</v>
      </c>
      <c r="D21776" s="53" t="s">
        <v>32434</v>
      </c>
      <c r="E21776" s="55" t="s">
        <v>32433</v>
      </c>
      <c r="F21776" s="53" t="s">
        <v>201</v>
      </c>
    </row>
    <row r="21777" spans="1:6" x14ac:dyDescent="0.2">
      <c r="A21777" s="202" t="s">
        <v>34517</v>
      </c>
      <c r="B21777" s="203">
        <v>326.86</v>
      </c>
      <c r="D21777" s="53" t="s">
        <v>32435</v>
      </c>
      <c r="E21777" s="55" t="s">
        <v>32436</v>
      </c>
      <c r="F21777" s="53" t="s">
        <v>201</v>
      </c>
    </row>
    <row r="21778" spans="1:6" x14ac:dyDescent="0.2">
      <c r="A21778" s="202" t="s">
        <v>34518</v>
      </c>
      <c r="B21778" s="203">
        <v>347.71</v>
      </c>
      <c r="D21778" s="53" t="s">
        <v>32437</v>
      </c>
      <c r="E21778" s="55" t="s">
        <v>32436</v>
      </c>
      <c r="F21778" s="53" t="s">
        <v>201</v>
      </c>
    </row>
    <row r="21779" spans="1:6" x14ac:dyDescent="0.2">
      <c r="A21779" s="202" t="s">
        <v>34520</v>
      </c>
      <c r="B21779" s="203">
        <v>340.45</v>
      </c>
      <c r="D21779" s="53" t="s">
        <v>32438</v>
      </c>
      <c r="E21779" s="55" t="s">
        <v>32439</v>
      </c>
      <c r="F21779" s="53" t="s">
        <v>201</v>
      </c>
    </row>
    <row r="21780" spans="1:6" x14ac:dyDescent="0.2">
      <c r="A21780" s="202" t="s">
        <v>34521</v>
      </c>
      <c r="B21780" s="203">
        <v>116.44</v>
      </c>
      <c r="D21780" s="53" t="s">
        <v>32440</v>
      </c>
      <c r="E21780" s="55" t="s">
        <v>32439</v>
      </c>
      <c r="F21780" s="53" t="s">
        <v>201</v>
      </c>
    </row>
    <row r="21781" spans="1:6" x14ac:dyDescent="0.2">
      <c r="A21781" s="202" t="s">
        <v>34523</v>
      </c>
      <c r="B21781" s="203">
        <v>107.93</v>
      </c>
      <c r="D21781" s="53" t="s">
        <v>32441</v>
      </c>
      <c r="E21781" s="55" t="s">
        <v>32442</v>
      </c>
      <c r="F21781" s="53" t="s">
        <v>201</v>
      </c>
    </row>
    <row r="21782" spans="1:6" x14ac:dyDescent="0.2">
      <c r="A21782" s="202" t="s">
        <v>34524</v>
      </c>
      <c r="B21782" s="203">
        <v>1228253.48</v>
      </c>
      <c r="D21782" s="53" t="s">
        <v>32443</v>
      </c>
      <c r="E21782" s="55" t="s">
        <v>32442</v>
      </c>
      <c r="F21782" s="53" t="s">
        <v>201</v>
      </c>
    </row>
    <row r="21783" spans="1:6" x14ac:dyDescent="0.2">
      <c r="A21783" s="202" t="s">
        <v>34526</v>
      </c>
      <c r="B21783" s="203">
        <v>1228253.48</v>
      </c>
      <c r="D21783" s="53" t="s">
        <v>32444</v>
      </c>
      <c r="E21783" s="55" t="s">
        <v>32445</v>
      </c>
      <c r="F21783" s="53" t="s">
        <v>201</v>
      </c>
    </row>
    <row r="21784" spans="1:6" x14ac:dyDescent="0.2">
      <c r="A21784" s="202" t="s">
        <v>34527</v>
      </c>
      <c r="B21784" s="203">
        <v>40427.199999999997</v>
      </c>
      <c r="D21784" s="53" t="s">
        <v>32446</v>
      </c>
      <c r="E21784" s="55" t="s">
        <v>32445</v>
      </c>
      <c r="F21784" s="53" t="s">
        <v>201</v>
      </c>
    </row>
    <row r="21785" spans="1:6" x14ac:dyDescent="0.2">
      <c r="A21785" s="202" t="s">
        <v>34529</v>
      </c>
      <c r="B21785" s="203">
        <v>40427.199999999997</v>
      </c>
      <c r="D21785" s="53" t="s">
        <v>32447</v>
      </c>
      <c r="E21785" s="55" t="s">
        <v>32448</v>
      </c>
      <c r="F21785" s="53" t="s">
        <v>201</v>
      </c>
    </row>
    <row r="21786" spans="1:6" x14ac:dyDescent="0.2">
      <c r="A21786" s="202" t="s">
        <v>34530</v>
      </c>
      <c r="B21786" s="203">
        <v>1088743.42</v>
      </c>
      <c r="D21786" s="53" t="s">
        <v>32449</v>
      </c>
      <c r="E21786" s="55" t="s">
        <v>32448</v>
      </c>
      <c r="F21786" s="53" t="s">
        <v>201</v>
      </c>
    </row>
    <row r="21787" spans="1:6" x14ac:dyDescent="0.2">
      <c r="A21787" s="202" t="s">
        <v>34532</v>
      </c>
      <c r="B21787" s="203">
        <v>1088743.42</v>
      </c>
      <c r="D21787" s="53" t="s">
        <v>32450</v>
      </c>
      <c r="E21787" s="55" t="s">
        <v>32451</v>
      </c>
      <c r="F21787" s="53" t="s">
        <v>201</v>
      </c>
    </row>
    <row r="21788" spans="1:6" x14ac:dyDescent="0.2">
      <c r="A21788" s="202" t="s">
        <v>34533</v>
      </c>
      <c r="B21788" s="203">
        <v>937057.88</v>
      </c>
      <c r="D21788" s="53" t="s">
        <v>32452</v>
      </c>
      <c r="E21788" s="55" t="s">
        <v>32451</v>
      </c>
      <c r="F21788" s="53" t="s">
        <v>201</v>
      </c>
    </row>
    <row r="21789" spans="1:6" x14ac:dyDescent="0.2">
      <c r="A21789" s="202" t="s">
        <v>34535</v>
      </c>
      <c r="B21789" s="203">
        <v>937057.88</v>
      </c>
      <c r="D21789" s="53" t="s">
        <v>32453</v>
      </c>
      <c r="E21789" s="55" t="s">
        <v>32454</v>
      </c>
      <c r="F21789" s="53" t="s">
        <v>201</v>
      </c>
    </row>
    <row r="21790" spans="1:6" x14ac:dyDescent="0.2">
      <c r="A21790" s="202" t="s">
        <v>34536</v>
      </c>
      <c r="B21790" s="203">
        <v>937057.88</v>
      </c>
      <c r="D21790" s="53" t="s">
        <v>32455</v>
      </c>
      <c r="E21790" s="55" t="s">
        <v>32454</v>
      </c>
      <c r="F21790" s="53" t="s">
        <v>201</v>
      </c>
    </row>
    <row r="21791" spans="1:6" x14ac:dyDescent="0.2">
      <c r="A21791" s="202" t="s">
        <v>34538</v>
      </c>
      <c r="B21791" s="203">
        <v>937057.88</v>
      </c>
      <c r="D21791" s="53" t="s">
        <v>32456</v>
      </c>
      <c r="E21791" s="55" t="s">
        <v>32457</v>
      </c>
      <c r="F21791" s="53" t="s">
        <v>201</v>
      </c>
    </row>
    <row r="21792" spans="1:6" x14ac:dyDescent="0.2">
      <c r="A21792" s="202" t="s">
        <v>34539</v>
      </c>
      <c r="B21792" s="203">
        <v>1186939.47</v>
      </c>
      <c r="D21792" s="53" t="s">
        <v>32458</v>
      </c>
      <c r="E21792" s="55" t="s">
        <v>32457</v>
      </c>
      <c r="F21792" s="53" t="s">
        <v>201</v>
      </c>
    </row>
    <row r="21793" spans="1:6" x14ac:dyDescent="0.2">
      <c r="A21793" s="202" t="s">
        <v>34541</v>
      </c>
      <c r="B21793" s="203">
        <v>1186939.47</v>
      </c>
      <c r="D21793" s="53" t="s">
        <v>32459</v>
      </c>
      <c r="E21793" s="55" t="s">
        <v>32460</v>
      </c>
      <c r="F21793" s="53" t="s">
        <v>201</v>
      </c>
    </row>
    <row r="21794" spans="1:6" x14ac:dyDescent="0.2">
      <c r="A21794" s="202" t="s">
        <v>34542</v>
      </c>
      <c r="B21794" s="203">
        <v>32.07</v>
      </c>
      <c r="D21794" s="53" t="s">
        <v>32461</v>
      </c>
      <c r="E21794" s="55" t="s">
        <v>32460</v>
      </c>
      <c r="F21794" s="53" t="s">
        <v>201</v>
      </c>
    </row>
    <row r="21795" spans="1:6" x14ac:dyDescent="0.2">
      <c r="A21795" s="202" t="s">
        <v>34544</v>
      </c>
      <c r="B21795" s="203">
        <v>32.07</v>
      </c>
      <c r="D21795" s="53" t="s">
        <v>32462</v>
      </c>
      <c r="E21795" s="55" t="s">
        <v>32463</v>
      </c>
      <c r="F21795" s="53" t="s">
        <v>201</v>
      </c>
    </row>
    <row r="21796" spans="1:6" x14ac:dyDescent="0.2">
      <c r="A21796" s="202" t="s">
        <v>34545</v>
      </c>
      <c r="B21796" s="203">
        <v>35.229999999999997</v>
      </c>
      <c r="D21796" s="53" t="s">
        <v>32464</v>
      </c>
      <c r="E21796" s="55" t="s">
        <v>32463</v>
      </c>
      <c r="F21796" s="53" t="s">
        <v>201</v>
      </c>
    </row>
    <row r="21797" spans="1:6" x14ac:dyDescent="0.2">
      <c r="A21797" s="202" t="s">
        <v>34547</v>
      </c>
      <c r="B21797" s="203">
        <v>35.229999999999997</v>
      </c>
      <c r="D21797" s="53" t="s">
        <v>32465</v>
      </c>
      <c r="E21797" s="55" t="s">
        <v>32466</v>
      </c>
      <c r="F21797" s="53" t="s">
        <v>201</v>
      </c>
    </row>
    <row r="21798" spans="1:6" x14ac:dyDescent="0.2">
      <c r="A21798" s="202" t="s">
        <v>34548</v>
      </c>
      <c r="B21798" s="203">
        <v>36.72</v>
      </c>
      <c r="D21798" s="53" t="s">
        <v>32467</v>
      </c>
      <c r="E21798" s="55" t="s">
        <v>32466</v>
      </c>
      <c r="F21798" s="53" t="s">
        <v>201</v>
      </c>
    </row>
    <row r="21799" spans="1:6" x14ac:dyDescent="0.2">
      <c r="A21799" s="202" t="s">
        <v>34550</v>
      </c>
      <c r="B21799" s="203">
        <v>36.72</v>
      </c>
      <c r="D21799" s="53" t="s">
        <v>32468</v>
      </c>
      <c r="E21799" s="55" t="s">
        <v>32469</v>
      </c>
      <c r="F21799" s="53" t="s">
        <v>201</v>
      </c>
    </row>
    <row r="21800" spans="1:6" x14ac:dyDescent="0.2">
      <c r="A21800" s="202" t="s">
        <v>34551</v>
      </c>
      <c r="B21800" s="203">
        <v>42.09</v>
      </c>
      <c r="D21800" s="53" t="s">
        <v>32470</v>
      </c>
      <c r="E21800" s="55" t="s">
        <v>32469</v>
      </c>
      <c r="F21800" s="53" t="s">
        <v>201</v>
      </c>
    </row>
    <row r="21801" spans="1:6" x14ac:dyDescent="0.2">
      <c r="A21801" s="202" t="s">
        <v>34553</v>
      </c>
      <c r="B21801" s="203">
        <v>42.09</v>
      </c>
      <c r="D21801" s="53" t="s">
        <v>32471</v>
      </c>
      <c r="E21801" s="55" t="s">
        <v>32472</v>
      </c>
      <c r="F21801" s="53" t="s">
        <v>201</v>
      </c>
    </row>
    <row r="21802" spans="1:6" x14ac:dyDescent="0.2">
      <c r="A21802" s="202" t="s">
        <v>34554</v>
      </c>
      <c r="B21802" s="203">
        <v>42.97</v>
      </c>
      <c r="D21802" s="53" t="s">
        <v>32473</v>
      </c>
      <c r="E21802" s="55" t="s">
        <v>32472</v>
      </c>
      <c r="F21802" s="53" t="s">
        <v>201</v>
      </c>
    </row>
    <row r="21803" spans="1:6" x14ac:dyDescent="0.2">
      <c r="A21803" s="202" t="s">
        <v>34556</v>
      </c>
      <c r="B21803" s="203">
        <v>42.97</v>
      </c>
      <c r="D21803" s="53" t="s">
        <v>32474</v>
      </c>
      <c r="E21803" s="55" t="s">
        <v>32475</v>
      </c>
      <c r="F21803" s="53" t="s">
        <v>201</v>
      </c>
    </row>
    <row r="21804" spans="1:6" x14ac:dyDescent="0.2">
      <c r="A21804" s="202" t="s">
        <v>34557</v>
      </c>
      <c r="B21804" s="203">
        <v>51.67</v>
      </c>
      <c r="D21804" s="53" t="s">
        <v>32476</v>
      </c>
      <c r="E21804" s="55" t="s">
        <v>32475</v>
      </c>
      <c r="F21804" s="53" t="s">
        <v>201</v>
      </c>
    </row>
    <row r="21805" spans="1:6" x14ac:dyDescent="0.2">
      <c r="A21805" s="202" t="s">
        <v>34559</v>
      </c>
      <c r="B21805" s="203">
        <v>51.67</v>
      </c>
      <c r="D21805" s="53" t="s">
        <v>32477</v>
      </c>
      <c r="E21805" s="55" t="s">
        <v>32478</v>
      </c>
      <c r="F21805" s="53" t="s">
        <v>201</v>
      </c>
    </row>
    <row r="21806" spans="1:6" x14ac:dyDescent="0.2">
      <c r="A21806" s="202" t="s">
        <v>34560</v>
      </c>
      <c r="B21806" s="203">
        <v>56.29</v>
      </c>
      <c r="D21806" s="53" t="s">
        <v>32479</v>
      </c>
      <c r="E21806" s="55" t="s">
        <v>32478</v>
      </c>
      <c r="F21806" s="53" t="s">
        <v>201</v>
      </c>
    </row>
    <row r="21807" spans="1:6" x14ac:dyDescent="0.2">
      <c r="A21807" s="202" t="s">
        <v>34562</v>
      </c>
      <c r="B21807" s="203">
        <v>56.29</v>
      </c>
      <c r="D21807" s="53" t="s">
        <v>32480</v>
      </c>
      <c r="E21807" s="55" t="s">
        <v>32481</v>
      </c>
      <c r="F21807" s="53" t="s">
        <v>201</v>
      </c>
    </row>
    <row r="21808" spans="1:6" x14ac:dyDescent="0.2">
      <c r="A21808" s="202" t="s">
        <v>34563</v>
      </c>
      <c r="B21808" s="203">
        <v>66.349999999999994</v>
      </c>
      <c r="D21808" s="53" t="s">
        <v>32482</v>
      </c>
      <c r="E21808" s="55" t="s">
        <v>32481</v>
      </c>
      <c r="F21808" s="53" t="s">
        <v>201</v>
      </c>
    </row>
    <row r="21809" spans="1:6" x14ac:dyDescent="0.2">
      <c r="A21809" s="202" t="s">
        <v>34565</v>
      </c>
      <c r="B21809" s="203">
        <v>66.349999999999994</v>
      </c>
      <c r="D21809" s="53" t="s">
        <v>32483</v>
      </c>
      <c r="E21809" s="55" t="s">
        <v>32484</v>
      </c>
      <c r="F21809" s="53" t="s">
        <v>201</v>
      </c>
    </row>
    <row r="21810" spans="1:6" x14ac:dyDescent="0.2">
      <c r="A21810" s="202" t="s">
        <v>34566</v>
      </c>
      <c r="B21810" s="203">
        <v>73.7</v>
      </c>
      <c r="D21810" s="53" t="s">
        <v>32485</v>
      </c>
      <c r="E21810" s="55" t="s">
        <v>32484</v>
      </c>
      <c r="F21810" s="53" t="s">
        <v>201</v>
      </c>
    </row>
    <row r="21811" spans="1:6" x14ac:dyDescent="0.2">
      <c r="A21811" s="202" t="s">
        <v>34568</v>
      </c>
      <c r="B21811" s="203">
        <v>73.7</v>
      </c>
      <c r="D21811" s="53" t="s">
        <v>32486</v>
      </c>
      <c r="E21811" s="55" t="s">
        <v>32487</v>
      </c>
      <c r="F21811" s="53" t="s">
        <v>201</v>
      </c>
    </row>
    <row r="21812" spans="1:6" x14ac:dyDescent="0.2">
      <c r="A21812" s="202" t="s">
        <v>34569</v>
      </c>
      <c r="B21812" s="203">
        <v>15.89</v>
      </c>
      <c r="D21812" s="53" t="s">
        <v>32488</v>
      </c>
      <c r="E21812" s="55" t="s">
        <v>32487</v>
      </c>
      <c r="F21812" s="53" t="s">
        <v>201</v>
      </c>
    </row>
    <row r="21813" spans="1:6" x14ac:dyDescent="0.2">
      <c r="A21813" s="202" t="s">
        <v>34571</v>
      </c>
      <c r="B21813" s="203">
        <v>15.89</v>
      </c>
      <c r="D21813" s="53" t="s">
        <v>32489</v>
      </c>
      <c r="E21813" s="55" t="s">
        <v>32490</v>
      </c>
      <c r="F21813" s="53" t="s">
        <v>201</v>
      </c>
    </row>
    <row r="21814" spans="1:6" x14ac:dyDescent="0.2">
      <c r="A21814" s="202" t="s">
        <v>34572</v>
      </c>
      <c r="B21814" s="203">
        <v>21.58</v>
      </c>
      <c r="D21814" s="53" t="s">
        <v>32491</v>
      </c>
      <c r="E21814" s="55" t="s">
        <v>32490</v>
      </c>
      <c r="F21814" s="53" t="s">
        <v>201</v>
      </c>
    </row>
    <row r="21815" spans="1:6" x14ac:dyDescent="0.2">
      <c r="A21815" s="202" t="s">
        <v>34574</v>
      </c>
      <c r="B21815" s="203">
        <v>21.58</v>
      </c>
      <c r="D21815" s="53" t="s">
        <v>32492</v>
      </c>
      <c r="E21815" s="55" t="s">
        <v>32493</v>
      </c>
      <c r="F21815" s="53" t="s">
        <v>201</v>
      </c>
    </row>
    <row r="21816" spans="1:6" x14ac:dyDescent="0.2">
      <c r="A21816" s="202" t="s">
        <v>34575</v>
      </c>
      <c r="B21816" s="203">
        <v>48.86</v>
      </c>
      <c r="D21816" s="53" t="s">
        <v>32494</v>
      </c>
      <c r="E21816" s="55" t="s">
        <v>32493</v>
      </c>
      <c r="F21816" s="53" t="s">
        <v>201</v>
      </c>
    </row>
    <row r="21817" spans="1:6" x14ac:dyDescent="0.2">
      <c r="A21817" s="202" t="s">
        <v>34577</v>
      </c>
      <c r="B21817" s="203">
        <v>48.86</v>
      </c>
      <c r="D21817" s="53" t="s">
        <v>32495</v>
      </c>
      <c r="E21817" s="55" t="s">
        <v>32496</v>
      </c>
      <c r="F21817" s="53" t="s">
        <v>201</v>
      </c>
    </row>
    <row r="21818" spans="1:6" x14ac:dyDescent="0.2">
      <c r="A21818" s="202" t="s">
        <v>34578</v>
      </c>
      <c r="B21818" s="203">
        <v>56.94</v>
      </c>
      <c r="D21818" s="53" t="s">
        <v>32497</v>
      </c>
      <c r="E21818" s="55" t="s">
        <v>32496</v>
      </c>
      <c r="F21818" s="53" t="s">
        <v>201</v>
      </c>
    </row>
    <row r="21819" spans="1:6" x14ac:dyDescent="0.2">
      <c r="A21819" s="202" t="s">
        <v>34580</v>
      </c>
      <c r="B21819" s="203">
        <v>56.94</v>
      </c>
      <c r="D21819" s="53" t="s">
        <v>32498</v>
      </c>
      <c r="E21819" s="55" t="s">
        <v>32499</v>
      </c>
      <c r="F21819" s="53" t="s">
        <v>201</v>
      </c>
    </row>
    <row r="21820" spans="1:6" x14ac:dyDescent="0.2">
      <c r="A21820" s="202" t="s">
        <v>34581</v>
      </c>
      <c r="B21820" s="203">
        <v>73.099999999999994</v>
      </c>
      <c r="D21820" s="53" t="s">
        <v>32500</v>
      </c>
      <c r="E21820" s="55" t="s">
        <v>32499</v>
      </c>
      <c r="F21820" s="53" t="s">
        <v>201</v>
      </c>
    </row>
    <row r="21821" spans="1:6" x14ac:dyDescent="0.2">
      <c r="A21821" s="202" t="s">
        <v>34583</v>
      </c>
      <c r="B21821" s="203">
        <v>73.099999999999994</v>
      </c>
      <c r="D21821" s="53" t="s">
        <v>32501</v>
      </c>
      <c r="E21821" s="55" t="s">
        <v>32502</v>
      </c>
      <c r="F21821" s="53" t="s">
        <v>201</v>
      </c>
    </row>
    <row r="21822" spans="1:6" x14ac:dyDescent="0.2">
      <c r="A21822" s="202" t="s">
        <v>34584</v>
      </c>
      <c r="B21822" s="203">
        <v>89.25</v>
      </c>
      <c r="D21822" s="53" t="s">
        <v>32503</v>
      </c>
      <c r="E21822" s="55" t="s">
        <v>32502</v>
      </c>
      <c r="F21822" s="53" t="s">
        <v>201</v>
      </c>
    </row>
    <row r="21823" spans="1:6" x14ac:dyDescent="0.2">
      <c r="A21823" s="202" t="s">
        <v>34586</v>
      </c>
      <c r="B21823" s="203">
        <v>89.25</v>
      </c>
      <c r="D21823" s="53" t="s">
        <v>32504</v>
      </c>
      <c r="E21823" s="55" t="s">
        <v>32505</v>
      </c>
      <c r="F21823" s="53" t="s">
        <v>201</v>
      </c>
    </row>
    <row r="21824" spans="1:6" x14ac:dyDescent="0.2">
      <c r="A21824" s="202" t="s">
        <v>34587</v>
      </c>
      <c r="B21824" s="203">
        <v>154.15</v>
      </c>
      <c r="D21824" s="53" t="s">
        <v>32506</v>
      </c>
      <c r="E21824" s="55" t="s">
        <v>32505</v>
      </c>
      <c r="F21824" s="53" t="s">
        <v>201</v>
      </c>
    </row>
    <row r="21825" spans="1:6" x14ac:dyDescent="0.2">
      <c r="A21825" s="202" t="s">
        <v>34589</v>
      </c>
      <c r="B21825" s="203">
        <v>154.15</v>
      </c>
      <c r="D21825" s="53" t="s">
        <v>32507</v>
      </c>
      <c r="E21825" s="55" t="s">
        <v>32508</v>
      </c>
      <c r="F21825" s="53" t="s">
        <v>201</v>
      </c>
    </row>
    <row r="21826" spans="1:6" x14ac:dyDescent="0.2">
      <c r="A21826" s="202" t="s">
        <v>34590</v>
      </c>
      <c r="B21826" s="203">
        <v>35.96</v>
      </c>
      <c r="D21826" s="53" t="s">
        <v>32509</v>
      </c>
      <c r="E21826" s="55" t="s">
        <v>32508</v>
      </c>
      <c r="F21826" s="53" t="s">
        <v>201</v>
      </c>
    </row>
    <row r="21827" spans="1:6" x14ac:dyDescent="0.2">
      <c r="A21827" s="202" t="s">
        <v>34592</v>
      </c>
      <c r="B21827" s="203">
        <v>35.96</v>
      </c>
      <c r="D21827" s="53" t="s">
        <v>32510</v>
      </c>
      <c r="E21827" s="55" t="s">
        <v>32511</v>
      </c>
      <c r="F21827" s="53" t="s">
        <v>201</v>
      </c>
    </row>
    <row r="21828" spans="1:6" x14ac:dyDescent="0.2">
      <c r="A21828" s="202" t="s">
        <v>34593</v>
      </c>
      <c r="B21828" s="203">
        <v>81.81</v>
      </c>
      <c r="D21828" s="53" t="s">
        <v>32512</v>
      </c>
      <c r="E21828" s="55" t="s">
        <v>32511</v>
      </c>
      <c r="F21828" s="53" t="s">
        <v>201</v>
      </c>
    </row>
    <row r="21829" spans="1:6" x14ac:dyDescent="0.2">
      <c r="A21829" s="202" t="s">
        <v>34595</v>
      </c>
      <c r="B21829" s="203">
        <v>81.81</v>
      </c>
      <c r="D21829" s="53" t="s">
        <v>32513</v>
      </c>
      <c r="E21829" s="55" t="s">
        <v>32514</v>
      </c>
      <c r="F21829" s="53" t="s">
        <v>201</v>
      </c>
    </row>
    <row r="21830" spans="1:6" x14ac:dyDescent="0.2">
      <c r="A21830" s="202" t="s">
        <v>34596</v>
      </c>
      <c r="B21830" s="203">
        <v>90.8</v>
      </c>
      <c r="D21830" s="53" t="s">
        <v>32515</v>
      </c>
      <c r="E21830" s="55" t="s">
        <v>32514</v>
      </c>
      <c r="F21830" s="53" t="s">
        <v>201</v>
      </c>
    </row>
    <row r="21831" spans="1:6" x14ac:dyDescent="0.2">
      <c r="A21831" s="202" t="s">
        <v>34598</v>
      </c>
      <c r="B21831" s="203">
        <v>90.8</v>
      </c>
      <c r="D21831" s="53" t="s">
        <v>32516</v>
      </c>
      <c r="E21831" s="55" t="s">
        <v>32517</v>
      </c>
      <c r="F21831" s="53" t="s">
        <v>201</v>
      </c>
    </row>
    <row r="21832" spans="1:6" x14ac:dyDescent="0.2">
      <c r="A21832" s="202" t="s">
        <v>34599</v>
      </c>
      <c r="B21832" s="203">
        <v>5.19</v>
      </c>
      <c r="D21832" s="53" t="s">
        <v>32518</v>
      </c>
      <c r="E21832" s="55" t="s">
        <v>32517</v>
      </c>
      <c r="F21832" s="53" t="s">
        <v>201</v>
      </c>
    </row>
    <row r="21833" spans="1:6" x14ac:dyDescent="0.2">
      <c r="A21833" s="202" t="s">
        <v>34601</v>
      </c>
      <c r="B21833" s="203">
        <v>5.19</v>
      </c>
      <c r="D21833" s="53" t="s">
        <v>32519</v>
      </c>
      <c r="E21833" s="55" t="s">
        <v>32520</v>
      </c>
      <c r="F21833" s="53" t="s">
        <v>201</v>
      </c>
    </row>
    <row r="21834" spans="1:6" x14ac:dyDescent="0.2">
      <c r="A21834" s="202" t="s">
        <v>34605</v>
      </c>
      <c r="B21834" s="203">
        <v>15.54</v>
      </c>
      <c r="D21834" s="53" t="s">
        <v>32521</v>
      </c>
      <c r="E21834" s="55" t="s">
        <v>32520</v>
      </c>
      <c r="F21834" s="53" t="s">
        <v>201</v>
      </c>
    </row>
    <row r="21835" spans="1:6" x14ac:dyDescent="0.2">
      <c r="A21835" s="202" t="s">
        <v>34607</v>
      </c>
      <c r="B21835" s="203">
        <v>15.54</v>
      </c>
      <c r="D21835" s="53" t="s">
        <v>32522</v>
      </c>
      <c r="E21835" s="55" t="s">
        <v>32523</v>
      </c>
      <c r="F21835" s="53" t="s">
        <v>201</v>
      </c>
    </row>
    <row r="21836" spans="1:6" x14ac:dyDescent="0.2">
      <c r="A21836" s="202" t="s">
        <v>34608</v>
      </c>
      <c r="B21836" s="203">
        <v>14.7</v>
      </c>
      <c r="D21836" s="53" t="s">
        <v>32524</v>
      </c>
      <c r="E21836" s="55" t="s">
        <v>32523</v>
      </c>
      <c r="F21836" s="53" t="s">
        <v>201</v>
      </c>
    </row>
    <row r="21837" spans="1:6" x14ac:dyDescent="0.2">
      <c r="A21837" s="202" t="s">
        <v>34610</v>
      </c>
      <c r="B21837" s="203">
        <v>14.7</v>
      </c>
      <c r="D21837" s="53" t="s">
        <v>32525</v>
      </c>
      <c r="E21837" s="55" t="s">
        <v>32526</v>
      </c>
      <c r="F21837" s="53" t="s">
        <v>201</v>
      </c>
    </row>
    <row r="21838" spans="1:6" x14ac:dyDescent="0.2">
      <c r="A21838" s="202" t="s">
        <v>34611</v>
      </c>
      <c r="B21838" s="203">
        <v>24.5</v>
      </c>
      <c r="D21838" s="53" t="s">
        <v>32527</v>
      </c>
      <c r="E21838" s="55" t="s">
        <v>32526</v>
      </c>
      <c r="F21838" s="53" t="s">
        <v>201</v>
      </c>
    </row>
    <row r="21839" spans="1:6" x14ac:dyDescent="0.2">
      <c r="A21839" s="202" t="s">
        <v>34613</v>
      </c>
      <c r="B21839" s="203">
        <v>24.5</v>
      </c>
      <c r="D21839" s="53" t="s">
        <v>32528</v>
      </c>
      <c r="E21839" s="55" t="s">
        <v>32529</v>
      </c>
      <c r="F21839" s="53" t="s">
        <v>201</v>
      </c>
    </row>
    <row r="21840" spans="1:6" x14ac:dyDescent="0.2">
      <c r="A21840" s="202" t="s">
        <v>34614</v>
      </c>
      <c r="B21840" s="203">
        <v>31.03</v>
      </c>
      <c r="D21840" s="53" t="s">
        <v>32530</v>
      </c>
      <c r="E21840" s="55" t="s">
        <v>32529</v>
      </c>
      <c r="F21840" s="53" t="s">
        <v>201</v>
      </c>
    </row>
    <row r="21841" spans="1:6" x14ac:dyDescent="0.2">
      <c r="A21841" s="202" t="s">
        <v>34616</v>
      </c>
      <c r="B21841" s="203">
        <v>31.03</v>
      </c>
      <c r="D21841" s="53" t="s">
        <v>32531</v>
      </c>
      <c r="E21841" s="55" t="s">
        <v>32532</v>
      </c>
      <c r="F21841" s="53" t="s">
        <v>201</v>
      </c>
    </row>
    <row r="21842" spans="1:6" x14ac:dyDescent="0.2">
      <c r="A21842" s="202" t="s">
        <v>34617</v>
      </c>
      <c r="B21842" s="203">
        <v>8.18</v>
      </c>
      <c r="D21842" s="53" t="s">
        <v>32533</v>
      </c>
      <c r="E21842" s="55" t="s">
        <v>32532</v>
      </c>
      <c r="F21842" s="53" t="s">
        <v>201</v>
      </c>
    </row>
    <row r="21843" spans="1:6" x14ac:dyDescent="0.2">
      <c r="A21843" s="202" t="s">
        <v>34619</v>
      </c>
      <c r="B21843" s="203">
        <v>8.18</v>
      </c>
      <c r="D21843" s="53" t="s">
        <v>32534</v>
      </c>
      <c r="E21843" s="55" t="s">
        <v>32535</v>
      </c>
      <c r="F21843" s="53" t="s">
        <v>201</v>
      </c>
    </row>
    <row r="21844" spans="1:6" x14ac:dyDescent="0.2">
      <c r="A21844" s="202" t="s">
        <v>34620</v>
      </c>
      <c r="B21844" s="203">
        <v>1.79</v>
      </c>
      <c r="D21844" s="53" t="s">
        <v>32536</v>
      </c>
      <c r="E21844" s="55" t="s">
        <v>32535</v>
      </c>
      <c r="F21844" s="53" t="s">
        <v>201</v>
      </c>
    </row>
    <row r="21845" spans="1:6" x14ac:dyDescent="0.2">
      <c r="A21845" s="202" t="s">
        <v>34622</v>
      </c>
      <c r="B21845" s="203">
        <v>1.79</v>
      </c>
      <c r="D21845" s="53" t="s">
        <v>32537</v>
      </c>
      <c r="E21845" s="55" t="s">
        <v>32538</v>
      </c>
      <c r="F21845" s="53" t="s">
        <v>430</v>
      </c>
    </row>
    <row r="21846" spans="1:6" x14ac:dyDescent="0.2">
      <c r="A21846" s="202" t="s">
        <v>34623</v>
      </c>
      <c r="B21846" s="203">
        <v>1.93</v>
      </c>
      <c r="D21846" s="53" t="s">
        <v>32539</v>
      </c>
      <c r="E21846" s="55" t="s">
        <v>32538</v>
      </c>
      <c r="F21846" s="53" t="s">
        <v>430</v>
      </c>
    </row>
    <row r="21847" spans="1:6" x14ac:dyDescent="0.2">
      <c r="A21847" s="202" t="s">
        <v>34625</v>
      </c>
      <c r="B21847" s="203">
        <v>1.93</v>
      </c>
      <c r="D21847" s="53" t="s">
        <v>32540</v>
      </c>
      <c r="E21847" s="55" t="s">
        <v>32541</v>
      </c>
      <c r="F21847" s="53" t="s">
        <v>430</v>
      </c>
    </row>
    <row r="21848" spans="1:6" x14ac:dyDescent="0.2">
      <c r="A21848" s="202" t="s">
        <v>34626</v>
      </c>
      <c r="B21848" s="203">
        <v>3.96</v>
      </c>
      <c r="D21848" s="53" t="s">
        <v>32542</v>
      </c>
      <c r="E21848" s="55" t="s">
        <v>32541</v>
      </c>
      <c r="F21848" s="53" t="s">
        <v>430</v>
      </c>
    </row>
    <row r="21849" spans="1:6" x14ac:dyDescent="0.2">
      <c r="A21849" s="202" t="s">
        <v>34628</v>
      </c>
      <c r="B21849" s="203">
        <v>3.96</v>
      </c>
      <c r="D21849" s="53" t="s">
        <v>32543</v>
      </c>
      <c r="E21849" s="55" t="s">
        <v>32544</v>
      </c>
      <c r="F21849" s="53" t="s">
        <v>430</v>
      </c>
    </row>
    <row r="21850" spans="1:6" x14ac:dyDescent="0.2">
      <c r="A21850" s="202" t="s">
        <v>34629</v>
      </c>
      <c r="B21850" s="203">
        <v>1778.38</v>
      </c>
      <c r="D21850" s="53" t="s">
        <v>32545</v>
      </c>
      <c r="E21850" s="55" t="s">
        <v>32544</v>
      </c>
      <c r="F21850" s="53" t="s">
        <v>430</v>
      </c>
    </row>
    <row r="21851" spans="1:6" x14ac:dyDescent="0.2">
      <c r="A21851" s="202" t="s">
        <v>34631</v>
      </c>
      <c r="B21851" s="203">
        <v>1778.38</v>
      </c>
      <c r="D21851" s="53" t="s">
        <v>32546</v>
      </c>
      <c r="E21851" s="55" t="s">
        <v>32547</v>
      </c>
      <c r="F21851" s="53" t="s">
        <v>430</v>
      </c>
    </row>
    <row r="21852" spans="1:6" x14ac:dyDescent="0.2">
      <c r="A21852" s="202" t="s">
        <v>34632</v>
      </c>
      <c r="B21852" s="203">
        <v>2137.87</v>
      </c>
      <c r="D21852" s="53" t="s">
        <v>32548</v>
      </c>
      <c r="E21852" s="55" t="s">
        <v>32547</v>
      </c>
      <c r="F21852" s="53" t="s">
        <v>430</v>
      </c>
    </row>
    <row r="21853" spans="1:6" x14ac:dyDescent="0.2">
      <c r="A21853" s="202" t="s">
        <v>34634</v>
      </c>
      <c r="B21853" s="203">
        <v>1998.62</v>
      </c>
      <c r="D21853" s="53" t="s">
        <v>32549</v>
      </c>
      <c r="E21853" s="55" t="s">
        <v>32550</v>
      </c>
      <c r="F21853" s="53" t="s">
        <v>430</v>
      </c>
    </row>
    <row r="21854" spans="1:6" x14ac:dyDescent="0.2">
      <c r="A21854" s="202" t="s">
        <v>34635</v>
      </c>
      <c r="B21854" s="203">
        <v>258.49</v>
      </c>
      <c r="D21854" s="53" t="s">
        <v>32551</v>
      </c>
      <c r="E21854" s="55" t="s">
        <v>32550</v>
      </c>
      <c r="F21854" s="53" t="s">
        <v>430</v>
      </c>
    </row>
    <row r="21855" spans="1:6" x14ac:dyDescent="0.2">
      <c r="A21855" s="202" t="s">
        <v>34638</v>
      </c>
      <c r="B21855" s="203">
        <v>248.82</v>
      </c>
      <c r="D21855" s="53" t="s">
        <v>32552</v>
      </c>
      <c r="E21855" s="55" t="s">
        <v>32553</v>
      </c>
      <c r="F21855" s="53" t="s">
        <v>4247</v>
      </c>
    </row>
    <row r="21856" spans="1:6" x14ac:dyDescent="0.2">
      <c r="A21856" s="202" t="s">
        <v>34639</v>
      </c>
      <c r="B21856" s="203">
        <v>113.15</v>
      </c>
      <c r="D21856" s="53" t="s">
        <v>32554</v>
      </c>
      <c r="E21856" s="55" t="s">
        <v>32553</v>
      </c>
      <c r="F21856" s="53" t="s">
        <v>4247</v>
      </c>
    </row>
    <row r="21857" spans="1:6" x14ac:dyDescent="0.2">
      <c r="A21857" s="202" t="s">
        <v>34641</v>
      </c>
      <c r="B21857" s="203">
        <v>98.07</v>
      </c>
      <c r="D21857" s="53" t="s">
        <v>32555</v>
      </c>
      <c r="E21857" s="55" t="s">
        <v>32556</v>
      </c>
      <c r="F21857" s="53" t="s">
        <v>430</v>
      </c>
    </row>
    <row r="21858" spans="1:6" x14ac:dyDescent="0.2">
      <c r="A21858" s="202" t="s">
        <v>34642</v>
      </c>
      <c r="B21858" s="203">
        <v>151.75</v>
      </c>
      <c r="D21858" s="53" t="s">
        <v>32557</v>
      </c>
      <c r="E21858" s="55" t="s">
        <v>32556</v>
      </c>
      <c r="F21858" s="53" t="s">
        <v>430</v>
      </c>
    </row>
    <row r="21859" spans="1:6" x14ac:dyDescent="0.2">
      <c r="A21859" s="202" t="s">
        <v>34644</v>
      </c>
      <c r="B21859" s="203">
        <v>138.97</v>
      </c>
      <c r="D21859" s="53" t="s">
        <v>32558</v>
      </c>
      <c r="E21859" s="55" t="s">
        <v>32559</v>
      </c>
      <c r="F21859" s="53" t="s">
        <v>430</v>
      </c>
    </row>
    <row r="21860" spans="1:6" x14ac:dyDescent="0.2">
      <c r="A21860" s="202" t="s">
        <v>34645</v>
      </c>
      <c r="B21860" s="203">
        <v>102.43</v>
      </c>
      <c r="D21860" s="53" t="s">
        <v>32560</v>
      </c>
      <c r="E21860" s="55" t="s">
        <v>32559</v>
      </c>
      <c r="F21860" s="53" t="s">
        <v>430</v>
      </c>
    </row>
    <row r="21861" spans="1:6" x14ac:dyDescent="0.2">
      <c r="A21861" s="202" t="s">
        <v>34648</v>
      </c>
      <c r="B21861" s="203">
        <v>98.95</v>
      </c>
      <c r="D21861" s="53" t="s">
        <v>32561</v>
      </c>
      <c r="E21861" s="55" t="s">
        <v>32562</v>
      </c>
      <c r="F21861" s="53" t="s">
        <v>430</v>
      </c>
    </row>
    <row r="21862" spans="1:6" x14ac:dyDescent="0.2">
      <c r="A21862" s="202" t="s">
        <v>34649</v>
      </c>
      <c r="B21862" s="203">
        <v>108.66</v>
      </c>
      <c r="D21862" s="53" t="s">
        <v>32563</v>
      </c>
      <c r="E21862" s="55" t="s">
        <v>32562</v>
      </c>
      <c r="F21862" s="53" t="s">
        <v>430</v>
      </c>
    </row>
    <row r="21863" spans="1:6" x14ac:dyDescent="0.2">
      <c r="A21863" s="202" t="s">
        <v>34651</v>
      </c>
      <c r="B21863" s="203">
        <v>105.18</v>
      </c>
      <c r="D21863" s="53" t="s">
        <v>32564</v>
      </c>
      <c r="E21863" s="55" t="s">
        <v>32565</v>
      </c>
      <c r="F21863" s="53" t="s">
        <v>430</v>
      </c>
    </row>
    <row r="21864" spans="1:6" x14ac:dyDescent="0.2">
      <c r="A21864" s="202" t="s">
        <v>34652</v>
      </c>
      <c r="B21864" s="203">
        <v>498.59</v>
      </c>
      <c r="D21864" s="53" t="s">
        <v>32566</v>
      </c>
      <c r="E21864" s="55" t="s">
        <v>32565</v>
      </c>
      <c r="F21864" s="53" t="s">
        <v>430</v>
      </c>
    </row>
    <row r="21865" spans="1:6" x14ac:dyDescent="0.2">
      <c r="A21865" s="202" t="s">
        <v>34654</v>
      </c>
      <c r="B21865" s="203">
        <v>442.96</v>
      </c>
      <c r="D21865" s="53" t="s">
        <v>32567</v>
      </c>
      <c r="E21865" s="55" t="s">
        <v>32568</v>
      </c>
      <c r="F21865" s="53" t="s">
        <v>430</v>
      </c>
    </row>
    <row r="21866" spans="1:6" x14ac:dyDescent="0.2">
      <c r="A21866" s="202" t="s">
        <v>34655</v>
      </c>
      <c r="B21866" s="203">
        <v>11245.12</v>
      </c>
      <c r="D21866" s="53" t="s">
        <v>32569</v>
      </c>
      <c r="E21866" s="55" t="s">
        <v>32568</v>
      </c>
      <c r="F21866" s="53" t="s">
        <v>430</v>
      </c>
    </row>
    <row r="21867" spans="1:6" x14ac:dyDescent="0.2">
      <c r="A21867" s="202" t="s">
        <v>34657</v>
      </c>
      <c r="B21867" s="203">
        <v>10134.799999999999</v>
      </c>
      <c r="D21867" s="53" t="s">
        <v>32570</v>
      </c>
      <c r="E21867" s="55" t="s">
        <v>32571</v>
      </c>
      <c r="F21867" s="53" t="s">
        <v>430</v>
      </c>
    </row>
    <row r="21868" spans="1:6" x14ac:dyDescent="0.2">
      <c r="A21868" s="202" t="s">
        <v>34658</v>
      </c>
      <c r="B21868" s="203">
        <v>508.39</v>
      </c>
      <c r="D21868" s="53" t="s">
        <v>32572</v>
      </c>
      <c r="E21868" s="55" t="s">
        <v>32571</v>
      </c>
      <c r="F21868" s="53" t="s">
        <v>430</v>
      </c>
    </row>
    <row r="21869" spans="1:6" x14ac:dyDescent="0.2">
      <c r="A21869" s="202" t="s">
        <v>34660</v>
      </c>
      <c r="B21869" s="203">
        <v>475.84</v>
      </c>
      <c r="D21869" s="53" t="s">
        <v>32573</v>
      </c>
      <c r="E21869" s="55" t="s">
        <v>32574</v>
      </c>
      <c r="F21869" s="53" t="s">
        <v>430</v>
      </c>
    </row>
    <row r="21870" spans="1:6" x14ac:dyDescent="0.2">
      <c r="A21870" s="202" t="s">
        <v>34661</v>
      </c>
      <c r="B21870" s="203">
        <v>1204.1300000000001</v>
      </c>
      <c r="D21870" s="53" t="s">
        <v>32575</v>
      </c>
      <c r="E21870" s="55" t="s">
        <v>32574</v>
      </c>
      <c r="F21870" s="53" t="s">
        <v>430</v>
      </c>
    </row>
    <row r="21871" spans="1:6" x14ac:dyDescent="0.2">
      <c r="A21871" s="202" t="s">
        <v>34663</v>
      </c>
      <c r="B21871" s="203">
        <v>1117.73</v>
      </c>
      <c r="D21871" s="53" t="s">
        <v>32576</v>
      </c>
      <c r="E21871" s="55" t="s">
        <v>32577</v>
      </c>
      <c r="F21871" s="53" t="s">
        <v>430</v>
      </c>
    </row>
    <row r="21872" spans="1:6" x14ac:dyDescent="0.2">
      <c r="A21872" s="202" t="s">
        <v>34664</v>
      </c>
      <c r="B21872" s="203">
        <v>1067.1199999999999</v>
      </c>
      <c r="D21872" s="53" t="s">
        <v>32578</v>
      </c>
      <c r="E21872" s="55" t="s">
        <v>32577</v>
      </c>
      <c r="F21872" s="53" t="s">
        <v>430</v>
      </c>
    </row>
    <row r="21873" spans="1:6" x14ac:dyDescent="0.2">
      <c r="A21873" s="202" t="s">
        <v>34666</v>
      </c>
      <c r="B21873" s="203">
        <v>985.54</v>
      </c>
      <c r="D21873" s="53" t="s">
        <v>32579</v>
      </c>
      <c r="E21873" s="55" t="s">
        <v>32580</v>
      </c>
      <c r="F21873" s="53" t="s">
        <v>430</v>
      </c>
    </row>
    <row r="21874" spans="1:6" x14ac:dyDescent="0.2">
      <c r="A21874" s="202" t="s">
        <v>34667</v>
      </c>
      <c r="B21874" s="203">
        <v>636.70000000000005</v>
      </c>
      <c r="D21874" s="53" t="s">
        <v>32581</v>
      </c>
      <c r="E21874" s="55" t="s">
        <v>32580</v>
      </c>
      <c r="F21874" s="53" t="s">
        <v>430</v>
      </c>
    </row>
    <row r="21875" spans="1:6" x14ac:dyDescent="0.2">
      <c r="A21875" s="202" t="s">
        <v>34669</v>
      </c>
      <c r="B21875" s="203">
        <v>600.5</v>
      </c>
      <c r="D21875" s="53" t="s">
        <v>32582</v>
      </c>
      <c r="E21875" s="55" t="s">
        <v>32583</v>
      </c>
      <c r="F21875" s="53" t="s">
        <v>430</v>
      </c>
    </row>
    <row r="21876" spans="1:6" x14ac:dyDescent="0.2">
      <c r="A21876" s="202" t="s">
        <v>34670</v>
      </c>
      <c r="B21876" s="203">
        <v>1563.68</v>
      </c>
      <c r="D21876" s="53" t="s">
        <v>32584</v>
      </c>
      <c r="E21876" s="55" t="s">
        <v>32583</v>
      </c>
      <c r="F21876" s="53" t="s">
        <v>430</v>
      </c>
    </row>
    <row r="21877" spans="1:6" x14ac:dyDescent="0.2">
      <c r="A21877" s="202" t="s">
        <v>34672</v>
      </c>
      <c r="B21877" s="203">
        <v>1354.9</v>
      </c>
      <c r="D21877" s="53" t="s">
        <v>32585</v>
      </c>
      <c r="E21877" s="55" t="s">
        <v>32586</v>
      </c>
      <c r="F21877" s="53" t="s">
        <v>4247</v>
      </c>
    </row>
    <row r="21878" spans="1:6" x14ac:dyDescent="0.2">
      <c r="A21878" s="202" t="s">
        <v>34673</v>
      </c>
      <c r="B21878" s="203">
        <v>274.33</v>
      </c>
      <c r="D21878" s="53" t="s">
        <v>32587</v>
      </c>
      <c r="E21878" s="55" t="s">
        <v>32586</v>
      </c>
      <c r="F21878" s="53" t="s">
        <v>4247</v>
      </c>
    </row>
    <row r="21879" spans="1:6" x14ac:dyDescent="0.2">
      <c r="A21879" s="202" t="s">
        <v>34675</v>
      </c>
      <c r="B21879" s="203">
        <v>249.8</v>
      </c>
      <c r="D21879" s="53" t="s">
        <v>32588</v>
      </c>
      <c r="E21879" s="55" t="s">
        <v>32589</v>
      </c>
      <c r="F21879" s="53" t="s">
        <v>430</v>
      </c>
    </row>
    <row r="21880" spans="1:6" x14ac:dyDescent="0.2">
      <c r="A21880" s="202" t="s">
        <v>34676</v>
      </c>
      <c r="B21880" s="203">
        <v>284.60000000000002</v>
      </c>
      <c r="D21880" s="53" t="s">
        <v>32590</v>
      </c>
      <c r="E21880" s="55" t="s">
        <v>32589</v>
      </c>
      <c r="F21880" s="53" t="s">
        <v>430</v>
      </c>
    </row>
    <row r="21881" spans="1:6" x14ac:dyDescent="0.2">
      <c r="A21881" s="202" t="s">
        <v>34678</v>
      </c>
      <c r="B21881" s="203">
        <v>259</v>
      </c>
      <c r="D21881" s="53" t="s">
        <v>32591</v>
      </c>
      <c r="E21881" s="55" t="s">
        <v>32592</v>
      </c>
      <c r="F21881" s="53" t="s">
        <v>430</v>
      </c>
    </row>
    <row r="21882" spans="1:6" x14ac:dyDescent="0.2">
      <c r="A21882" s="202" t="s">
        <v>34679</v>
      </c>
      <c r="B21882" s="203">
        <v>252.08</v>
      </c>
      <c r="D21882" s="53" t="s">
        <v>32593</v>
      </c>
      <c r="E21882" s="55" t="s">
        <v>32592</v>
      </c>
      <c r="F21882" s="53" t="s">
        <v>430</v>
      </c>
    </row>
    <row r="21883" spans="1:6" x14ac:dyDescent="0.2">
      <c r="A21883" s="202" t="s">
        <v>34681</v>
      </c>
      <c r="B21883" s="203">
        <v>231.75</v>
      </c>
      <c r="D21883" s="53" t="s">
        <v>32594</v>
      </c>
      <c r="E21883" s="55" t="s">
        <v>32595</v>
      </c>
      <c r="F21883" s="53" t="s">
        <v>430</v>
      </c>
    </row>
    <row r="21884" spans="1:6" x14ac:dyDescent="0.2">
      <c r="A21884" s="202" t="s">
        <v>34682</v>
      </c>
      <c r="B21884" s="203">
        <v>151.88999999999999</v>
      </c>
      <c r="D21884" s="53" t="s">
        <v>32596</v>
      </c>
      <c r="E21884" s="55" t="s">
        <v>32595</v>
      </c>
      <c r="F21884" s="53" t="s">
        <v>430</v>
      </c>
    </row>
    <row r="21885" spans="1:6" x14ac:dyDescent="0.2">
      <c r="A21885" s="202" t="s">
        <v>34684</v>
      </c>
      <c r="B21885" s="203">
        <v>132.26</v>
      </c>
      <c r="D21885" s="53" t="s">
        <v>32597</v>
      </c>
      <c r="E21885" s="55" t="s">
        <v>32598</v>
      </c>
      <c r="F21885" s="53" t="s">
        <v>430</v>
      </c>
    </row>
    <row r="21886" spans="1:6" x14ac:dyDescent="0.2">
      <c r="A21886" s="202" t="s">
        <v>34685</v>
      </c>
      <c r="B21886" s="203">
        <v>352.52</v>
      </c>
      <c r="D21886" s="53" t="s">
        <v>32599</v>
      </c>
      <c r="E21886" s="55" t="s">
        <v>32598</v>
      </c>
      <c r="F21886" s="53" t="s">
        <v>430</v>
      </c>
    </row>
    <row r="21887" spans="1:6" x14ac:dyDescent="0.2">
      <c r="A21887" s="202" t="s">
        <v>34687</v>
      </c>
      <c r="B21887" s="203">
        <v>333.86</v>
      </c>
      <c r="D21887" s="53" t="s">
        <v>32600</v>
      </c>
      <c r="E21887" s="55" t="s">
        <v>32601</v>
      </c>
      <c r="F21887" s="53" t="s">
        <v>430</v>
      </c>
    </row>
    <row r="21888" spans="1:6" x14ac:dyDescent="0.2">
      <c r="A21888" s="202" t="s">
        <v>34688</v>
      </c>
      <c r="B21888" s="203">
        <v>172.95</v>
      </c>
      <c r="D21888" s="53" t="s">
        <v>32602</v>
      </c>
      <c r="E21888" s="55" t="s">
        <v>32601</v>
      </c>
      <c r="F21888" s="53" t="s">
        <v>430</v>
      </c>
    </row>
    <row r="21889" spans="1:6" x14ac:dyDescent="0.2">
      <c r="A21889" s="202" t="s">
        <v>34690</v>
      </c>
      <c r="B21889" s="203">
        <v>156.01</v>
      </c>
      <c r="D21889" s="53" t="s">
        <v>32603</v>
      </c>
      <c r="E21889" s="55" t="s">
        <v>32604</v>
      </c>
      <c r="F21889" s="53" t="s">
        <v>1147</v>
      </c>
    </row>
    <row r="21890" spans="1:6" x14ac:dyDescent="0.2">
      <c r="A21890" s="202" t="s">
        <v>34691</v>
      </c>
      <c r="B21890" s="203">
        <v>777.58</v>
      </c>
      <c r="D21890" s="53" t="s">
        <v>32605</v>
      </c>
      <c r="E21890" s="55" t="s">
        <v>32604</v>
      </c>
      <c r="F21890" s="53" t="s">
        <v>1147</v>
      </c>
    </row>
    <row r="21891" spans="1:6" x14ac:dyDescent="0.2">
      <c r="A21891" s="202" t="s">
        <v>34693</v>
      </c>
      <c r="B21891" s="203">
        <v>757.5</v>
      </c>
      <c r="D21891" s="53" t="s">
        <v>32606</v>
      </c>
      <c r="E21891" s="55" t="s">
        <v>32607</v>
      </c>
      <c r="F21891" s="53" t="s">
        <v>1147</v>
      </c>
    </row>
    <row r="21892" spans="1:6" x14ac:dyDescent="0.2">
      <c r="A21892" s="202" t="s">
        <v>34694</v>
      </c>
      <c r="B21892" s="203">
        <v>250.96</v>
      </c>
      <c r="D21892" s="53" t="s">
        <v>32608</v>
      </c>
      <c r="E21892" s="55" t="s">
        <v>32607</v>
      </c>
      <c r="F21892" s="53" t="s">
        <v>1147</v>
      </c>
    </row>
    <row r="21893" spans="1:6" x14ac:dyDescent="0.2">
      <c r="A21893" s="202" t="s">
        <v>34696</v>
      </c>
      <c r="B21893" s="203">
        <v>234.02</v>
      </c>
      <c r="D21893" s="53" t="s">
        <v>32609</v>
      </c>
      <c r="E21893" s="55" t="s">
        <v>32610</v>
      </c>
      <c r="F21893" s="53" t="s">
        <v>430</v>
      </c>
    </row>
    <row r="21894" spans="1:6" x14ac:dyDescent="0.2">
      <c r="A21894" s="202" t="s">
        <v>34697</v>
      </c>
      <c r="B21894" s="203">
        <v>2118.52</v>
      </c>
      <c r="D21894" s="53" t="s">
        <v>32611</v>
      </c>
      <c r="E21894" s="55" t="s">
        <v>32610</v>
      </c>
      <c r="F21894" s="53" t="s">
        <v>430</v>
      </c>
    </row>
    <row r="21895" spans="1:6" x14ac:dyDescent="0.2">
      <c r="A21895" s="202" t="s">
        <v>34699</v>
      </c>
      <c r="B21895" s="203">
        <v>2118.52</v>
      </c>
      <c r="D21895" s="53" t="s">
        <v>32612</v>
      </c>
      <c r="E21895" s="55" t="s">
        <v>32613</v>
      </c>
      <c r="F21895" s="53" t="s">
        <v>430</v>
      </c>
    </row>
    <row r="21896" spans="1:6" x14ac:dyDescent="0.2">
      <c r="A21896" s="202" t="s">
        <v>34700</v>
      </c>
      <c r="B21896" s="203">
        <v>2798.26</v>
      </c>
      <c r="D21896" s="53" t="s">
        <v>32614</v>
      </c>
      <c r="E21896" s="55" t="s">
        <v>32613</v>
      </c>
      <c r="F21896" s="53" t="s">
        <v>430</v>
      </c>
    </row>
    <row r="21897" spans="1:6" x14ac:dyDescent="0.2">
      <c r="A21897" s="202" t="s">
        <v>34702</v>
      </c>
      <c r="B21897" s="203">
        <v>2798.26</v>
      </c>
      <c r="D21897" s="53" t="s">
        <v>32615</v>
      </c>
      <c r="E21897" s="55" t="s">
        <v>32616</v>
      </c>
      <c r="F21897" s="53" t="s">
        <v>1147</v>
      </c>
    </row>
    <row r="21898" spans="1:6" x14ac:dyDescent="0.2">
      <c r="A21898" s="202" t="s">
        <v>34703</v>
      </c>
      <c r="B21898" s="203">
        <v>1291.5</v>
      </c>
      <c r="D21898" s="53" t="s">
        <v>32617</v>
      </c>
      <c r="E21898" s="55" t="s">
        <v>32616</v>
      </c>
      <c r="F21898" s="53" t="s">
        <v>1147</v>
      </c>
    </row>
    <row r="21899" spans="1:6" x14ac:dyDescent="0.2">
      <c r="A21899" s="202" t="s">
        <v>34705</v>
      </c>
      <c r="B21899" s="203">
        <v>1291.5</v>
      </c>
      <c r="D21899" s="53" t="s">
        <v>32618</v>
      </c>
      <c r="E21899" s="55" t="s">
        <v>32619</v>
      </c>
      <c r="F21899" s="53" t="s">
        <v>1147</v>
      </c>
    </row>
    <row r="21900" spans="1:6" x14ac:dyDescent="0.2">
      <c r="A21900" s="202" t="s">
        <v>34706</v>
      </c>
      <c r="B21900" s="203">
        <v>1552.07</v>
      </c>
      <c r="D21900" s="53" t="s">
        <v>32620</v>
      </c>
      <c r="E21900" s="55" t="s">
        <v>32619</v>
      </c>
      <c r="F21900" s="53" t="s">
        <v>1147</v>
      </c>
    </row>
    <row r="21901" spans="1:6" x14ac:dyDescent="0.2">
      <c r="A21901" s="202" t="s">
        <v>34708</v>
      </c>
      <c r="B21901" s="203">
        <v>1552.07</v>
      </c>
      <c r="D21901" s="53" t="s">
        <v>32621</v>
      </c>
      <c r="E21901" s="55" t="s">
        <v>32622</v>
      </c>
      <c r="F21901" s="53" t="s">
        <v>430</v>
      </c>
    </row>
    <row r="21902" spans="1:6" x14ac:dyDescent="0.2">
      <c r="A21902" s="202" t="s">
        <v>34709</v>
      </c>
      <c r="B21902" s="203">
        <v>1959.91</v>
      </c>
      <c r="D21902" s="53" t="s">
        <v>32623</v>
      </c>
      <c r="E21902" s="55" t="s">
        <v>32622</v>
      </c>
      <c r="F21902" s="53" t="s">
        <v>430</v>
      </c>
    </row>
    <row r="21903" spans="1:6" x14ac:dyDescent="0.2">
      <c r="A21903" s="202" t="s">
        <v>34711</v>
      </c>
      <c r="B21903" s="203">
        <v>1959.91</v>
      </c>
      <c r="D21903" s="53" t="s">
        <v>32624</v>
      </c>
      <c r="E21903" s="55" t="s">
        <v>32625</v>
      </c>
      <c r="F21903" s="53" t="s">
        <v>1147</v>
      </c>
    </row>
    <row r="21904" spans="1:6" x14ac:dyDescent="0.2">
      <c r="A21904" s="202" t="s">
        <v>34712</v>
      </c>
      <c r="B21904" s="203">
        <v>1092.26</v>
      </c>
      <c r="D21904" s="53" t="s">
        <v>32626</v>
      </c>
      <c r="E21904" s="55" t="s">
        <v>32625</v>
      </c>
      <c r="F21904" s="53" t="s">
        <v>1147</v>
      </c>
    </row>
    <row r="21905" spans="1:6" x14ac:dyDescent="0.2">
      <c r="A21905" s="202" t="s">
        <v>34714</v>
      </c>
      <c r="B21905" s="203">
        <v>1092.26</v>
      </c>
      <c r="D21905" s="53" t="s">
        <v>32627</v>
      </c>
      <c r="E21905" s="55" t="s">
        <v>32628</v>
      </c>
      <c r="F21905" s="53" t="s">
        <v>1147</v>
      </c>
    </row>
    <row r="21906" spans="1:6" x14ac:dyDescent="0.2">
      <c r="A21906" s="202" t="s">
        <v>34715</v>
      </c>
      <c r="B21906" s="203">
        <v>436.93</v>
      </c>
      <c r="D21906" s="53" t="s">
        <v>32629</v>
      </c>
      <c r="E21906" s="55" t="s">
        <v>32628</v>
      </c>
      <c r="F21906" s="53" t="s">
        <v>1147</v>
      </c>
    </row>
    <row r="21907" spans="1:6" x14ac:dyDescent="0.2">
      <c r="A21907" s="202" t="s">
        <v>34717</v>
      </c>
      <c r="B21907" s="203">
        <v>418.69</v>
      </c>
      <c r="D21907" s="53" t="s">
        <v>32630</v>
      </c>
      <c r="E21907" s="55" t="s">
        <v>32631</v>
      </c>
      <c r="F21907" s="53" t="s">
        <v>1147</v>
      </c>
    </row>
    <row r="21908" spans="1:6" x14ac:dyDescent="0.2">
      <c r="A21908" s="202" t="s">
        <v>34718</v>
      </c>
      <c r="B21908" s="203">
        <v>1118.3</v>
      </c>
      <c r="D21908" s="53" t="s">
        <v>32632</v>
      </c>
      <c r="E21908" s="55" t="s">
        <v>32631</v>
      </c>
      <c r="F21908" s="53" t="s">
        <v>1147</v>
      </c>
    </row>
    <row r="21909" spans="1:6" x14ac:dyDescent="0.2">
      <c r="A21909" s="202" t="s">
        <v>34720</v>
      </c>
      <c r="B21909" s="203">
        <v>1118.3</v>
      </c>
      <c r="D21909" s="53" t="s">
        <v>32633</v>
      </c>
      <c r="E21909" s="55" t="s">
        <v>32634</v>
      </c>
      <c r="F21909" s="53" t="s">
        <v>1147</v>
      </c>
    </row>
    <row r="21910" spans="1:6" x14ac:dyDescent="0.2">
      <c r="A21910" s="202" t="s">
        <v>34721</v>
      </c>
      <c r="B21910" s="203">
        <v>206.62</v>
      </c>
      <c r="D21910" s="53" t="s">
        <v>32635</v>
      </c>
      <c r="E21910" s="55" t="s">
        <v>32634</v>
      </c>
      <c r="F21910" s="53" t="s">
        <v>1147</v>
      </c>
    </row>
    <row r="21911" spans="1:6" x14ac:dyDescent="0.2">
      <c r="A21911" s="202" t="s">
        <v>34723</v>
      </c>
      <c r="B21911" s="203">
        <v>203.24</v>
      </c>
      <c r="D21911" s="53" t="s">
        <v>32636</v>
      </c>
      <c r="E21911" s="55" t="s">
        <v>32637</v>
      </c>
      <c r="F21911" s="53" t="s">
        <v>671</v>
      </c>
    </row>
    <row r="21912" spans="1:6" x14ac:dyDescent="0.2">
      <c r="A21912" s="202" t="s">
        <v>34724</v>
      </c>
      <c r="B21912" s="203">
        <v>91.62</v>
      </c>
      <c r="D21912" s="53" t="s">
        <v>32638</v>
      </c>
      <c r="E21912" s="55" t="s">
        <v>32637</v>
      </c>
      <c r="F21912" s="53" t="s">
        <v>671</v>
      </c>
    </row>
    <row r="21913" spans="1:6" x14ac:dyDescent="0.2">
      <c r="A21913" s="202" t="s">
        <v>34726</v>
      </c>
      <c r="B21913" s="203">
        <v>88.24</v>
      </c>
      <c r="D21913" s="53" t="s">
        <v>32639</v>
      </c>
      <c r="E21913" s="55" t="s">
        <v>32640</v>
      </c>
      <c r="F21913" s="53" t="s">
        <v>671</v>
      </c>
    </row>
    <row r="21914" spans="1:6" x14ac:dyDescent="0.2">
      <c r="A21914" s="202" t="s">
        <v>34727</v>
      </c>
      <c r="B21914" s="203">
        <v>77.17</v>
      </c>
      <c r="D21914" s="53" t="s">
        <v>32641</v>
      </c>
      <c r="E21914" s="55" t="s">
        <v>32640</v>
      </c>
      <c r="F21914" s="53" t="s">
        <v>671</v>
      </c>
    </row>
    <row r="21915" spans="1:6" x14ac:dyDescent="0.2">
      <c r="A21915" s="202" t="s">
        <v>34729</v>
      </c>
      <c r="B21915" s="203">
        <v>73.790000000000006</v>
      </c>
      <c r="D21915" s="53" t="s">
        <v>32642</v>
      </c>
      <c r="E21915" s="55" t="s">
        <v>32643</v>
      </c>
      <c r="F21915" s="53" t="s">
        <v>671</v>
      </c>
    </row>
    <row r="21916" spans="1:6" x14ac:dyDescent="0.2">
      <c r="A21916" s="202" t="s">
        <v>34730</v>
      </c>
      <c r="B21916" s="203">
        <v>40.950000000000003</v>
      </c>
      <c r="D21916" s="53" t="s">
        <v>32644</v>
      </c>
      <c r="E21916" s="55" t="s">
        <v>32643</v>
      </c>
      <c r="F21916" s="53" t="s">
        <v>671</v>
      </c>
    </row>
    <row r="21917" spans="1:6" x14ac:dyDescent="0.2">
      <c r="A21917" s="202" t="s">
        <v>34732</v>
      </c>
      <c r="B21917" s="203">
        <v>40.950000000000003</v>
      </c>
      <c r="D21917" s="53" t="s">
        <v>32645</v>
      </c>
      <c r="E21917" s="55" t="s">
        <v>32646</v>
      </c>
      <c r="F21917" s="53" t="s">
        <v>671</v>
      </c>
    </row>
    <row r="21918" spans="1:6" x14ac:dyDescent="0.2">
      <c r="A21918" s="202" t="s">
        <v>34733</v>
      </c>
      <c r="B21918" s="203">
        <v>14.04</v>
      </c>
      <c r="D21918" s="53" t="s">
        <v>32647</v>
      </c>
      <c r="E21918" s="55" t="s">
        <v>32646</v>
      </c>
      <c r="F21918" s="53" t="s">
        <v>671</v>
      </c>
    </row>
    <row r="21919" spans="1:6" x14ac:dyDescent="0.2">
      <c r="A21919" s="202" t="s">
        <v>34735</v>
      </c>
      <c r="B21919" s="203">
        <v>14.04</v>
      </c>
      <c r="D21919" s="53" t="s">
        <v>32648</v>
      </c>
      <c r="E21919" s="55" t="s">
        <v>32649</v>
      </c>
      <c r="F21919" s="53" t="s">
        <v>671</v>
      </c>
    </row>
    <row r="21920" spans="1:6" x14ac:dyDescent="0.2">
      <c r="A21920" s="202" t="s">
        <v>34736</v>
      </c>
      <c r="B21920" s="203">
        <v>3.07</v>
      </c>
      <c r="D21920" s="53" t="s">
        <v>32650</v>
      </c>
      <c r="E21920" s="55" t="s">
        <v>32649</v>
      </c>
      <c r="F21920" s="53" t="s">
        <v>671</v>
      </c>
    </row>
    <row r="21921" spans="1:6" x14ac:dyDescent="0.2">
      <c r="A21921" s="202" t="s">
        <v>34738</v>
      </c>
      <c r="B21921" s="203">
        <v>3.07</v>
      </c>
      <c r="D21921" s="53" t="s">
        <v>32651</v>
      </c>
      <c r="E21921" s="55" t="s">
        <v>32652</v>
      </c>
      <c r="F21921" s="53" t="s">
        <v>671</v>
      </c>
    </row>
    <row r="21922" spans="1:6" x14ac:dyDescent="0.2">
      <c r="A21922" s="202" t="s">
        <v>34739</v>
      </c>
      <c r="B21922" s="203">
        <v>2969.37</v>
      </c>
      <c r="D21922" s="53" t="s">
        <v>32653</v>
      </c>
      <c r="E21922" s="55" t="s">
        <v>32652</v>
      </c>
      <c r="F21922" s="53" t="s">
        <v>671</v>
      </c>
    </row>
    <row r="21923" spans="1:6" x14ac:dyDescent="0.2">
      <c r="A21923" s="202" t="s">
        <v>34741</v>
      </c>
      <c r="B21923" s="203">
        <v>2802.4</v>
      </c>
      <c r="D21923" s="53" t="s">
        <v>32654</v>
      </c>
      <c r="E21923" s="55" t="s">
        <v>32655</v>
      </c>
      <c r="F21923" s="53" t="s">
        <v>671</v>
      </c>
    </row>
    <row r="21924" spans="1:6" x14ac:dyDescent="0.2">
      <c r="A21924" s="202" t="s">
        <v>34742</v>
      </c>
      <c r="B21924" s="203">
        <v>5.0999999999999996</v>
      </c>
      <c r="D21924" s="53" t="s">
        <v>32656</v>
      </c>
      <c r="E21924" s="55" t="s">
        <v>32655</v>
      </c>
      <c r="F21924" s="53" t="s">
        <v>671</v>
      </c>
    </row>
    <row r="21925" spans="1:6" x14ac:dyDescent="0.2">
      <c r="A21925" s="202" t="s">
        <v>34744</v>
      </c>
      <c r="B21925" s="203">
        <v>5.0999999999999996</v>
      </c>
      <c r="D21925" s="53" t="s">
        <v>32657</v>
      </c>
      <c r="E21925" s="55" t="s">
        <v>32658</v>
      </c>
      <c r="F21925" s="53" t="s">
        <v>671</v>
      </c>
    </row>
    <row r="21926" spans="1:6" x14ac:dyDescent="0.2">
      <c r="A21926" s="202" t="s">
        <v>34745</v>
      </c>
      <c r="B21926" s="203">
        <v>4.97</v>
      </c>
      <c r="D21926" s="53" t="s">
        <v>32659</v>
      </c>
      <c r="E21926" s="55" t="s">
        <v>32658</v>
      </c>
      <c r="F21926" s="53" t="s">
        <v>671</v>
      </c>
    </row>
    <row r="21927" spans="1:6" x14ac:dyDescent="0.2">
      <c r="A21927" s="202" t="s">
        <v>34747</v>
      </c>
      <c r="B21927" s="203">
        <v>4.97</v>
      </c>
      <c r="D21927" s="53" t="s">
        <v>32660</v>
      </c>
      <c r="E21927" s="55" t="s">
        <v>32661</v>
      </c>
      <c r="F21927" s="53" t="s">
        <v>430</v>
      </c>
    </row>
    <row r="21928" spans="1:6" x14ac:dyDescent="0.2">
      <c r="A21928" s="202" t="s">
        <v>34748</v>
      </c>
      <c r="B21928" s="203">
        <v>4.5999999999999996</v>
      </c>
      <c r="D21928" s="53" t="s">
        <v>32662</v>
      </c>
      <c r="E21928" s="55" t="s">
        <v>32661</v>
      </c>
      <c r="F21928" s="53" t="s">
        <v>430</v>
      </c>
    </row>
    <row r="21929" spans="1:6" x14ac:dyDescent="0.2">
      <c r="A21929" s="202" t="s">
        <v>34750</v>
      </c>
      <c r="B21929" s="203">
        <v>4.5999999999999996</v>
      </c>
      <c r="D21929" s="53" t="s">
        <v>32663</v>
      </c>
      <c r="E21929" s="55" t="s">
        <v>32664</v>
      </c>
      <c r="F21929" s="53" t="s">
        <v>430</v>
      </c>
    </row>
    <row r="21930" spans="1:6" x14ac:dyDescent="0.2">
      <c r="A21930" s="202" t="s">
        <v>34751</v>
      </c>
      <c r="B21930" s="203">
        <v>50.4</v>
      </c>
      <c r="D21930" s="53" t="s">
        <v>32665</v>
      </c>
      <c r="E21930" s="55" t="s">
        <v>32664</v>
      </c>
      <c r="F21930" s="53" t="s">
        <v>430</v>
      </c>
    </row>
    <row r="21931" spans="1:6" x14ac:dyDescent="0.2">
      <c r="A21931" s="202" t="s">
        <v>34753</v>
      </c>
      <c r="B21931" s="203">
        <v>47.69</v>
      </c>
      <c r="D21931" s="53" t="s">
        <v>32666</v>
      </c>
      <c r="E21931" s="55" t="s">
        <v>32667</v>
      </c>
      <c r="F21931" s="53" t="s">
        <v>1147</v>
      </c>
    </row>
    <row r="21932" spans="1:6" x14ac:dyDescent="0.2">
      <c r="A21932" s="202" t="s">
        <v>34754</v>
      </c>
      <c r="B21932" s="203">
        <v>71.41</v>
      </c>
      <c r="D21932" s="53" t="s">
        <v>32668</v>
      </c>
      <c r="E21932" s="55" t="s">
        <v>32667</v>
      </c>
      <c r="F21932" s="53" t="s">
        <v>1147</v>
      </c>
    </row>
    <row r="21933" spans="1:6" x14ac:dyDescent="0.2">
      <c r="A21933" s="202" t="s">
        <v>34756</v>
      </c>
      <c r="B21933" s="203">
        <v>67.540000000000006</v>
      </c>
      <c r="D21933" s="53" t="s">
        <v>32669</v>
      </c>
      <c r="E21933" s="55" t="s">
        <v>32670</v>
      </c>
      <c r="F21933" s="53" t="s">
        <v>671</v>
      </c>
    </row>
    <row r="21934" spans="1:6" x14ac:dyDescent="0.2">
      <c r="A21934" s="202" t="s">
        <v>34757</v>
      </c>
      <c r="B21934" s="203">
        <v>7.24</v>
      </c>
      <c r="D21934" s="53" t="s">
        <v>32671</v>
      </c>
      <c r="E21934" s="55" t="s">
        <v>32670</v>
      </c>
      <c r="F21934" s="53" t="s">
        <v>671</v>
      </c>
    </row>
    <row r="21935" spans="1:6" x14ac:dyDescent="0.2">
      <c r="A21935" s="202" t="s">
        <v>34759</v>
      </c>
      <c r="B21935" s="203">
        <v>7.11</v>
      </c>
      <c r="D21935" s="53" t="s">
        <v>32672</v>
      </c>
      <c r="E21935" s="55" t="s">
        <v>32673</v>
      </c>
      <c r="F21935" s="53" t="s">
        <v>201</v>
      </c>
    </row>
    <row r="21936" spans="1:6" x14ac:dyDescent="0.2">
      <c r="A21936" s="202" t="s">
        <v>34760</v>
      </c>
      <c r="B21936" s="203">
        <v>52.27</v>
      </c>
      <c r="D21936" s="53" t="s">
        <v>32674</v>
      </c>
      <c r="E21936" s="55" t="s">
        <v>32673</v>
      </c>
      <c r="F21936" s="53" t="s">
        <v>201</v>
      </c>
    </row>
    <row r="21937" spans="1:6" x14ac:dyDescent="0.2">
      <c r="A21937" s="202" t="s">
        <v>34762</v>
      </c>
      <c r="B21937" s="203">
        <v>50.55</v>
      </c>
      <c r="D21937" s="53" t="s">
        <v>32675</v>
      </c>
      <c r="E21937" s="55" t="s">
        <v>32676</v>
      </c>
      <c r="F21937" s="53" t="s">
        <v>1147</v>
      </c>
    </row>
    <row r="21938" spans="1:6" x14ac:dyDescent="0.2">
      <c r="A21938" s="202" t="s">
        <v>34763</v>
      </c>
      <c r="B21938" s="203">
        <v>80.62</v>
      </c>
      <c r="D21938" s="53" t="s">
        <v>32677</v>
      </c>
      <c r="E21938" s="55" t="s">
        <v>32676</v>
      </c>
      <c r="F21938" s="53" t="s">
        <v>1147</v>
      </c>
    </row>
    <row r="21939" spans="1:6" x14ac:dyDescent="0.2">
      <c r="A21939" s="202" t="s">
        <v>34765</v>
      </c>
      <c r="B21939" s="203">
        <v>74.64</v>
      </c>
      <c r="D21939" s="53" t="s">
        <v>32678</v>
      </c>
      <c r="E21939" s="55" t="s">
        <v>32679</v>
      </c>
      <c r="F21939" s="53" t="s">
        <v>201</v>
      </c>
    </row>
    <row r="21940" spans="1:6" x14ac:dyDescent="0.2">
      <c r="A21940" s="202" t="s">
        <v>34766</v>
      </c>
      <c r="B21940" s="203">
        <v>147.41</v>
      </c>
      <c r="D21940" s="53" t="s">
        <v>32680</v>
      </c>
      <c r="E21940" s="55" t="s">
        <v>32679</v>
      </c>
      <c r="F21940" s="53" t="s">
        <v>201</v>
      </c>
    </row>
    <row r="21941" spans="1:6" x14ac:dyDescent="0.2">
      <c r="A21941" s="202" t="s">
        <v>34768</v>
      </c>
      <c r="B21941" s="203">
        <v>147.41</v>
      </c>
      <c r="D21941" s="53" t="s">
        <v>32681</v>
      </c>
      <c r="E21941" s="55" t="s">
        <v>32682</v>
      </c>
      <c r="F21941" s="53" t="s">
        <v>671</v>
      </c>
    </row>
    <row r="21942" spans="1:6" x14ac:dyDescent="0.2">
      <c r="A21942" s="202" t="s">
        <v>34769</v>
      </c>
      <c r="B21942" s="203">
        <v>3.62</v>
      </c>
      <c r="D21942" s="53" t="s">
        <v>32683</v>
      </c>
      <c r="E21942" s="55" t="s">
        <v>32682</v>
      </c>
      <c r="F21942" s="53" t="s">
        <v>671</v>
      </c>
    </row>
    <row r="21943" spans="1:6" x14ac:dyDescent="0.2">
      <c r="A21943" s="202" t="s">
        <v>34771</v>
      </c>
      <c r="B21943" s="203">
        <v>3.62</v>
      </c>
      <c r="D21943" s="53" t="s">
        <v>32684</v>
      </c>
      <c r="E21943" s="55" t="s">
        <v>32685</v>
      </c>
      <c r="F21943" s="53" t="s">
        <v>671</v>
      </c>
    </row>
    <row r="21944" spans="1:6" x14ac:dyDescent="0.2">
      <c r="A21944" s="202" t="s">
        <v>34772</v>
      </c>
      <c r="B21944" s="203">
        <v>0.39</v>
      </c>
      <c r="D21944" s="53" t="s">
        <v>32686</v>
      </c>
      <c r="E21944" s="55" t="s">
        <v>32685</v>
      </c>
      <c r="F21944" s="53" t="s">
        <v>671</v>
      </c>
    </row>
    <row r="21945" spans="1:6" x14ac:dyDescent="0.2">
      <c r="A21945" s="202" t="s">
        <v>34774</v>
      </c>
      <c r="B21945" s="203">
        <v>0.39</v>
      </c>
      <c r="D21945" s="53" t="s">
        <v>32687</v>
      </c>
      <c r="E21945" s="55" t="s">
        <v>32688</v>
      </c>
      <c r="F21945" s="53" t="s">
        <v>671</v>
      </c>
    </row>
    <row r="21946" spans="1:6" x14ac:dyDescent="0.2">
      <c r="A21946" s="202" t="s">
        <v>34775</v>
      </c>
      <c r="B21946" s="203">
        <v>84.89</v>
      </c>
      <c r="D21946" s="53" t="s">
        <v>32689</v>
      </c>
      <c r="E21946" s="55" t="s">
        <v>32688</v>
      </c>
      <c r="F21946" s="53" t="s">
        <v>671</v>
      </c>
    </row>
    <row r="21947" spans="1:6" x14ac:dyDescent="0.2">
      <c r="A21947" s="202" t="s">
        <v>34777</v>
      </c>
      <c r="B21947" s="203">
        <v>75.69</v>
      </c>
      <c r="D21947" s="53" t="s">
        <v>32690</v>
      </c>
      <c r="E21947" s="55" t="s">
        <v>32691</v>
      </c>
      <c r="F21947" s="53" t="s">
        <v>671</v>
      </c>
    </row>
    <row r="21948" spans="1:6" x14ac:dyDescent="0.2">
      <c r="A21948" s="202" t="s">
        <v>34778</v>
      </c>
      <c r="B21948" s="203">
        <v>140.34</v>
      </c>
      <c r="D21948" s="53" t="s">
        <v>32692</v>
      </c>
      <c r="E21948" s="55" t="s">
        <v>32691</v>
      </c>
      <c r="F21948" s="53" t="s">
        <v>671</v>
      </c>
    </row>
    <row r="21949" spans="1:6" x14ac:dyDescent="0.2">
      <c r="A21949" s="202" t="s">
        <v>34781</v>
      </c>
      <c r="B21949" s="203">
        <v>139.85</v>
      </c>
      <c r="D21949" s="53" t="s">
        <v>32693</v>
      </c>
      <c r="E21949" s="55" t="s">
        <v>32694</v>
      </c>
      <c r="F21949" s="53" t="s">
        <v>671</v>
      </c>
    </row>
    <row r="21950" spans="1:6" x14ac:dyDescent="0.2">
      <c r="A21950" s="202" t="s">
        <v>34782</v>
      </c>
      <c r="B21950" s="203">
        <v>51.58</v>
      </c>
      <c r="D21950" s="53" t="s">
        <v>32695</v>
      </c>
      <c r="E21950" s="55" t="s">
        <v>32694</v>
      </c>
      <c r="F21950" s="53" t="s">
        <v>671</v>
      </c>
    </row>
    <row r="21951" spans="1:6" x14ac:dyDescent="0.2">
      <c r="A21951" s="202" t="s">
        <v>34785</v>
      </c>
      <c r="B21951" s="203">
        <v>51.12</v>
      </c>
      <c r="D21951" s="53" t="s">
        <v>32696</v>
      </c>
      <c r="E21951" s="55" t="s">
        <v>32697</v>
      </c>
      <c r="F21951" s="53" t="s">
        <v>671</v>
      </c>
    </row>
    <row r="21952" spans="1:6" x14ac:dyDescent="0.2">
      <c r="A21952" s="202" t="s">
        <v>34786</v>
      </c>
      <c r="B21952" s="203">
        <v>2.0499999999999998</v>
      </c>
      <c r="D21952" s="53" t="s">
        <v>32698</v>
      </c>
      <c r="E21952" s="55" t="s">
        <v>32697</v>
      </c>
      <c r="F21952" s="53" t="s">
        <v>671</v>
      </c>
    </row>
    <row r="21953" spans="1:6" x14ac:dyDescent="0.2">
      <c r="A21953" s="202" t="s">
        <v>34788</v>
      </c>
      <c r="B21953" s="203">
        <v>2</v>
      </c>
      <c r="D21953" s="53" t="s">
        <v>32699</v>
      </c>
      <c r="E21953" s="55" t="s">
        <v>32700</v>
      </c>
      <c r="F21953" s="53" t="s">
        <v>671</v>
      </c>
    </row>
    <row r="21954" spans="1:6" x14ac:dyDescent="0.2">
      <c r="A21954" s="202" t="s">
        <v>34789</v>
      </c>
      <c r="B21954" s="203">
        <v>8.98</v>
      </c>
      <c r="D21954" s="53" t="s">
        <v>32701</v>
      </c>
      <c r="E21954" s="55" t="s">
        <v>32700</v>
      </c>
      <c r="F21954" s="53" t="s">
        <v>671</v>
      </c>
    </row>
    <row r="21955" spans="1:6" x14ac:dyDescent="0.2">
      <c r="A21955" s="202" t="s">
        <v>34791</v>
      </c>
      <c r="B21955" s="203">
        <v>8.9499999999999993</v>
      </c>
      <c r="D21955" s="53" t="s">
        <v>32702</v>
      </c>
      <c r="E21955" s="55" t="s">
        <v>32703</v>
      </c>
      <c r="F21955" s="53" t="s">
        <v>430</v>
      </c>
    </row>
    <row r="21956" spans="1:6" x14ac:dyDescent="0.2">
      <c r="A21956" s="202" t="s">
        <v>34792</v>
      </c>
      <c r="B21956" s="203">
        <v>138.22</v>
      </c>
      <c r="D21956" s="53" t="s">
        <v>32704</v>
      </c>
      <c r="E21956" s="55" t="s">
        <v>32703</v>
      </c>
      <c r="F21956" s="53" t="s">
        <v>430</v>
      </c>
    </row>
    <row r="21957" spans="1:6" x14ac:dyDescent="0.2">
      <c r="A21957" s="202" t="s">
        <v>34794</v>
      </c>
      <c r="B21957" s="203">
        <v>133.19</v>
      </c>
      <c r="D21957" s="53" t="s">
        <v>32705</v>
      </c>
      <c r="E21957" s="55" t="s">
        <v>32706</v>
      </c>
      <c r="F21957" s="53" t="s">
        <v>430</v>
      </c>
    </row>
    <row r="21958" spans="1:6" x14ac:dyDescent="0.2">
      <c r="A21958" s="202" t="s">
        <v>34795</v>
      </c>
      <c r="B21958" s="203">
        <v>6.26</v>
      </c>
      <c r="D21958" s="53" t="s">
        <v>32707</v>
      </c>
      <c r="E21958" s="55" t="s">
        <v>32706</v>
      </c>
      <c r="F21958" s="53" t="s">
        <v>430</v>
      </c>
    </row>
    <row r="21959" spans="1:6" x14ac:dyDescent="0.2">
      <c r="A21959" s="202" t="s">
        <v>34797</v>
      </c>
      <c r="B21959" s="203">
        <v>6.23</v>
      </c>
      <c r="D21959" s="53" t="s">
        <v>32708</v>
      </c>
      <c r="E21959" s="55" t="s">
        <v>32709</v>
      </c>
      <c r="F21959" s="53" t="s">
        <v>430</v>
      </c>
    </row>
    <row r="21960" spans="1:6" x14ac:dyDescent="0.2">
      <c r="A21960" s="202" t="s">
        <v>34798</v>
      </c>
      <c r="B21960" s="203">
        <v>2.23</v>
      </c>
      <c r="D21960" s="53" t="s">
        <v>32710</v>
      </c>
      <c r="E21960" s="55" t="s">
        <v>32709</v>
      </c>
      <c r="F21960" s="53" t="s">
        <v>430</v>
      </c>
    </row>
    <row r="21961" spans="1:6" x14ac:dyDescent="0.2">
      <c r="A21961" s="202" t="s">
        <v>34800</v>
      </c>
      <c r="B21961" s="203">
        <v>2.2200000000000002</v>
      </c>
      <c r="D21961" s="53" t="s">
        <v>32711</v>
      </c>
      <c r="E21961" s="55" t="s">
        <v>32712</v>
      </c>
      <c r="F21961" s="53" t="s">
        <v>430</v>
      </c>
    </row>
    <row r="21962" spans="1:6" x14ac:dyDescent="0.2">
      <c r="A21962" s="202" t="s">
        <v>34801</v>
      </c>
      <c r="B21962" s="203">
        <v>118.35</v>
      </c>
      <c r="D21962" s="53" t="s">
        <v>32713</v>
      </c>
      <c r="E21962" s="55" t="s">
        <v>32712</v>
      </c>
      <c r="F21962" s="53" t="s">
        <v>430</v>
      </c>
    </row>
    <row r="21963" spans="1:6" x14ac:dyDescent="0.2">
      <c r="A21963" s="202" t="s">
        <v>34803</v>
      </c>
      <c r="B21963" s="203">
        <v>109.62</v>
      </c>
      <c r="D21963" s="53" t="s">
        <v>32714</v>
      </c>
      <c r="E21963" s="55" t="s">
        <v>32715</v>
      </c>
      <c r="F21963" s="53" t="s">
        <v>430</v>
      </c>
    </row>
    <row r="21964" spans="1:6" x14ac:dyDescent="0.2">
      <c r="A21964" s="202" t="s">
        <v>34804</v>
      </c>
      <c r="B21964" s="203">
        <v>80.75</v>
      </c>
      <c r="D21964" s="53" t="s">
        <v>32716</v>
      </c>
      <c r="E21964" s="55" t="s">
        <v>32715</v>
      </c>
      <c r="F21964" s="53" t="s">
        <v>430</v>
      </c>
    </row>
    <row r="21965" spans="1:6" x14ac:dyDescent="0.2">
      <c r="A21965" s="202" t="s">
        <v>34806</v>
      </c>
      <c r="B21965" s="203">
        <v>74.760000000000005</v>
      </c>
      <c r="D21965" s="53" t="s">
        <v>32717</v>
      </c>
      <c r="E21965" s="55" t="s">
        <v>32718</v>
      </c>
      <c r="F21965" s="53" t="s">
        <v>430</v>
      </c>
    </row>
    <row r="21966" spans="1:6" x14ac:dyDescent="0.2">
      <c r="A21966" s="202" t="s">
        <v>34807</v>
      </c>
      <c r="B21966" s="203">
        <v>123.97</v>
      </c>
      <c r="D21966" s="53" t="s">
        <v>32719</v>
      </c>
      <c r="E21966" s="55" t="s">
        <v>32718</v>
      </c>
      <c r="F21966" s="53" t="s">
        <v>430</v>
      </c>
    </row>
    <row r="21967" spans="1:6" x14ac:dyDescent="0.2">
      <c r="A21967" s="202" t="s">
        <v>34809</v>
      </c>
      <c r="B21967" s="203">
        <v>107.61</v>
      </c>
      <c r="D21967" s="53" t="s">
        <v>32720</v>
      </c>
      <c r="E21967" s="55" t="s">
        <v>32721</v>
      </c>
      <c r="F21967" s="53" t="s">
        <v>430</v>
      </c>
    </row>
    <row r="21968" spans="1:6" x14ac:dyDescent="0.2">
      <c r="A21968" s="202" t="s">
        <v>34810</v>
      </c>
      <c r="B21968" s="203">
        <v>137.80000000000001</v>
      </c>
      <c r="D21968" s="53" t="s">
        <v>32722</v>
      </c>
      <c r="E21968" s="55" t="s">
        <v>32721</v>
      </c>
      <c r="F21968" s="53" t="s">
        <v>430</v>
      </c>
    </row>
    <row r="21969" spans="1:6" x14ac:dyDescent="0.2">
      <c r="A21969" s="202" t="s">
        <v>34812</v>
      </c>
      <c r="B21969" s="203">
        <v>120.8</v>
      </c>
      <c r="D21969" s="53" t="s">
        <v>32723</v>
      </c>
      <c r="E21969" s="55" t="s">
        <v>32724</v>
      </c>
      <c r="F21969" s="53" t="s">
        <v>430</v>
      </c>
    </row>
    <row r="21970" spans="1:6" x14ac:dyDescent="0.2">
      <c r="A21970" s="202" t="s">
        <v>34813</v>
      </c>
      <c r="B21970" s="203">
        <v>62.72</v>
      </c>
      <c r="D21970" s="53" t="s">
        <v>32725</v>
      </c>
      <c r="E21970" s="55" t="s">
        <v>32724</v>
      </c>
      <c r="F21970" s="53" t="s">
        <v>430</v>
      </c>
    </row>
    <row r="21971" spans="1:6" x14ac:dyDescent="0.2">
      <c r="A21971" s="202" t="s">
        <v>34815</v>
      </c>
      <c r="B21971" s="203">
        <v>58.75</v>
      </c>
      <c r="D21971" s="53" t="s">
        <v>32726</v>
      </c>
      <c r="E21971" s="55" t="s">
        <v>32727</v>
      </c>
      <c r="F21971" s="53" t="s">
        <v>430</v>
      </c>
    </row>
    <row r="21972" spans="1:6" x14ac:dyDescent="0.2">
      <c r="A21972" s="202" t="s">
        <v>34816</v>
      </c>
      <c r="B21972" s="203">
        <v>100.82</v>
      </c>
      <c r="D21972" s="53" t="s">
        <v>32728</v>
      </c>
      <c r="E21972" s="55" t="s">
        <v>32727</v>
      </c>
      <c r="F21972" s="53" t="s">
        <v>430</v>
      </c>
    </row>
    <row r="21973" spans="1:6" x14ac:dyDescent="0.2">
      <c r="A21973" s="202" t="s">
        <v>34818</v>
      </c>
      <c r="B21973" s="203">
        <v>95.67</v>
      </c>
      <c r="D21973" s="53" t="s">
        <v>32729</v>
      </c>
      <c r="E21973" s="55" t="s">
        <v>32730</v>
      </c>
      <c r="F21973" s="53" t="s">
        <v>430</v>
      </c>
    </row>
    <row r="21974" spans="1:6" x14ac:dyDescent="0.2">
      <c r="A21974" s="202" t="s">
        <v>34819</v>
      </c>
      <c r="B21974" s="203">
        <v>216.48</v>
      </c>
      <c r="D21974" s="53" t="s">
        <v>32731</v>
      </c>
      <c r="E21974" s="55" t="s">
        <v>32730</v>
      </c>
      <c r="F21974" s="53" t="s">
        <v>430</v>
      </c>
    </row>
    <row r="21975" spans="1:6" x14ac:dyDescent="0.2">
      <c r="A21975" s="202" t="s">
        <v>34821</v>
      </c>
      <c r="B21975" s="203">
        <v>207.74</v>
      </c>
      <c r="D21975" s="53" t="s">
        <v>32732</v>
      </c>
      <c r="E21975" s="55" t="s">
        <v>32733</v>
      </c>
      <c r="F21975" s="53" t="s">
        <v>430</v>
      </c>
    </row>
    <row r="21976" spans="1:6" x14ac:dyDescent="0.2">
      <c r="A21976" s="202" t="s">
        <v>34822</v>
      </c>
      <c r="B21976" s="203">
        <v>47.64</v>
      </c>
      <c r="D21976" s="53" t="s">
        <v>32734</v>
      </c>
      <c r="E21976" s="55" t="s">
        <v>32733</v>
      </c>
      <c r="F21976" s="53" t="s">
        <v>430</v>
      </c>
    </row>
    <row r="21977" spans="1:6" x14ac:dyDescent="0.2">
      <c r="A21977" s="202" t="s">
        <v>34825</v>
      </c>
      <c r="B21977" s="203">
        <v>42.11</v>
      </c>
      <c r="D21977" s="53" t="s">
        <v>32735</v>
      </c>
      <c r="E21977" s="55" t="s">
        <v>32736</v>
      </c>
      <c r="F21977" s="53" t="s">
        <v>430</v>
      </c>
    </row>
    <row r="21978" spans="1:6" x14ac:dyDescent="0.2">
      <c r="A21978" s="202" t="s">
        <v>34826</v>
      </c>
      <c r="B21978" s="203">
        <v>3.71</v>
      </c>
      <c r="D21978" s="53" t="s">
        <v>32737</v>
      </c>
      <c r="E21978" s="55" t="s">
        <v>32736</v>
      </c>
      <c r="F21978" s="53" t="s">
        <v>430</v>
      </c>
    </row>
    <row r="21979" spans="1:6" x14ac:dyDescent="0.2">
      <c r="A21979" s="202" t="s">
        <v>34828</v>
      </c>
      <c r="B21979" s="203">
        <v>3.58</v>
      </c>
      <c r="D21979" s="53" t="s">
        <v>32738</v>
      </c>
      <c r="E21979" s="55" t="s">
        <v>32739</v>
      </c>
      <c r="F21979" s="53" t="s">
        <v>430</v>
      </c>
    </row>
    <row r="21980" spans="1:6" x14ac:dyDescent="0.2">
      <c r="A21980" s="202" t="s">
        <v>34829</v>
      </c>
      <c r="B21980" s="203">
        <v>11.02</v>
      </c>
      <c r="D21980" s="53" t="s">
        <v>32740</v>
      </c>
      <c r="E21980" s="55" t="s">
        <v>32739</v>
      </c>
      <c r="F21980" s="53" t="s">
        <v>430</v>
      </c>
    </row>
    <row r="21981" spans="1:6" x14ac:dyDescent="0.2">
      <c r="A21981" s="202" t="s">
        <v>34832</v>
      </c>
      <c r="B21981" s="203">
        <v>11.02</v>
      </c>
      <c r="D21981" s="53" t="s">
        <v>32741</v>
      </c>
      <c r="E21981" s="55" t="s">
        <v>32742</v>
      </c>
      <c r="F21981" s="53" t="s">
        <v>430</v>
      </c>
    </row>
    <row r="21982" spans="1:6" x14ac:dyDescent="0.2">
      <c r="A21982" s="202" t="s">
        <v>34833</v>
      </c>
      <c r="B21982" s="203">
        <v>42.11</v>
      </c>
      <c r="D21982" s="53" t="s">
        <v>32743</v>
      </c>
      <c r="E21982" s="55" t="s">
        <v>32742</v>
      </c>
      <c r="F21982" s="53" t="s">
        <v>430</v>
      </c>
    </row>
    <row r="21983" spans="1:6" x14ac:dyDescent="0.2">
      <c r="A21983" s="202" t="s">
        <v>34835</v>
      </c>
      <c r="B21983" s="203">
        <v>36.5</v>
      </c>
      <c r="D21983" s="53" t="s">
        <v>32744</v>
      </c>
      <c r="E21983" s="55" t="s">
        <v>32745</v>
      </c>
      <c r="F21983" s="53" t="s">
        <v>430</v>
      </c>
    </row>
    <row r="21984" spans="1:6" x14ac:dyDescent="0.2">
      <c r="A21984" s="202" t="s">
        <v>34836</v>
      </c>
      <c r="B21984" s="203">
        <v>99.52</v>
      </c>
      <c r="D21984" s="53" t="s">
        <v>32746</v>
      </c>
      <c r="E21984" s="55" t="s">
        <v>32745</v>
      </c>
      <c r="F21984" s="53" t="s">
        <v>430</v>
      </c>
    </row>
    <row r="21985" spans="1:6" x14ac:dyDescent="0.2">
      <c r="A21985" s="202" t="s">
        <v>34838</v>
      </c>
      <c r="B21985" s="203">
        <v>91.78</v>
      </c>
      <c r="D21985" s="53" t="s">
        <v>32747</v>
      </c>
      <c r="E21985" s="55" t="s">
        <v>32748</v>
      </c>
      <c r="F21985" s="53" t="s">
        <v>430</v>
      </c>
    </row>
    <row r="21986" spans="1:6" x14ac:dyDescent="0.2">
      <c r="A21986" s="202" t="s">
        <v>34839</v>
      </c>
      <c r="B21986" s="203">
        <v>890.29</v>
      </c>
      <c r="D21986" s="53" t="s">
        <v>32749</v>
      </c>
      <c r="E21986" s="55" t="s">
        <v>32748</v>
      </c>
      <c r="F21986" s="53" t="s">
        <v>430</v>
      </c>
    </row>
    <row r="21987" spans="1:6" x14ac:dyDescent="0.2">
      <c r="A21987" s="202" t="s">
        <v>34841</v>
      </c>
      <c r="B21987" s="203">
        <v>867.14</v>
      </c>
      <c r="D21987" s="53" t="s">
        <v>32750</v>
      </c>
      <c r="E21987" s="55" t="s">
        <v>32751</v>
      </c>
      <c r="F21987" s="53" t="s">
        <v>430</v>
      </c>
    </row>
    <row r="21988" spans="1:6" x14ac:dyDescent="0.2">
      <c r="A21988" s="202" t="s">
        <v>34842</v>
      </c>
      <c r="B21988" s="203">
        <v>117.79</v>
      </c>
      <c r="D21988" s="53" t="s">
        <v>32752</v>
      </c>
      <c r="E21988" s="55" t="s">
        <v>32751</v>
      </c>
      <c r="F21988" s="53" t="s">
        <v>430</v>
      </c>
    </row>
    <row r="21989" spans="1:6" x14ac:dyDescent="0.2">
      <c r="A21989" s="202" t="s">
        <v>34844</v>
      </c>
      <c r="B21989" s="203">
        <v>111.1</v>
      </c>
      <c r="D21989" s="53" t="s">
        <v>32753</v>
      </c>
      <c r="E21989" s="55" t="s">
        <v>32754</v>
      </c>
      <c r="F21989" s="53" t="s">
        <v>430</v>
      </c>
    </row>
    <row r="21990" spans="1:6" x14ac:dyDescent="0.2">
      <c r="A21990" s="202" t="s">
        <v>34845</v>
      </c>
      <c r="B21990" s="203">
        <v>101.44</v>
      </c>
      <c r="D21990" s="53" t="s">
        <v>32755</v>
      </c>
      <c r="E21990" s="55" t="s">
        <v>32754</v>
      </c>
      <c r="F21990" s="53" t="s">
        <v>430</v>
      </c>
    </row>
    <row r="21991" spans="1:6" x14ac:dyDescent="0.2">
      <c r="A21991" s="202" t="s">
        <v>34847</v>
      </c>
      <c r="B21991" s="203">
        <v>94.46</v>
      </c>
      <c r="D21991" s="53" t="s">
        <v>32756</v>
      </c>
      <c r="E21991" s="55" t="s">
        <v>32757</v>
      </c>
      <c r="F21991" s="53" t="s">
        <v>430</v>
      </c>
    </row>
    <row r="21992" spans="1:6" x14ac:dyDescent="0.2">
      <c r="A21992" s="202" t="s">
        <v>34848</v>
      </c>
      <c r="B21992" s="203">
        <v>172.86</v>
      </c>
      <c r="D21992" s="53" t="s">
        <v>32758</v>
      </c>
      <c r="E21992" s="55" t="s">
        <v>32757</v>
      </c>
      <c r="F21992" s="53" t="s">
        <v>430</v>
      </c>
    </row>
    <row r="21993" spans="1:6" x14ac:dyDescent="0.2">
      <c r="A21993" s="202" t="s">
        <v>34850</v>
      </c>
      <c r="B21993" s="203">
        <v>156.36000000000001</v>
      </c>
      <c r="D21993" s="53" t="s">
        <v>32759</v>
      </c>
      <c r="E21993" s="55" t="s">
        <v>32760</v>
      </c>
      <c r="F21993" s="53" t="s">
        <v>430</v>
      </c>
    </row>
    <row r="21994" spans="1:6" x14ac:dyDescent="0.2">
      <c r="A21994" s="202" t="s">
        <v>34851</v>
      </c>
      <c r="B21994" s="203">
        <v>159.08000000000001</v>
      </c>
      <c r="D21994" s="53" t="s">
        <v>32761</v>
      </c>
      <c r="E21994" s="55" t="s">
        <v>32760</v>
      </c>
      <c r="F21994" s="53" t="s">
        <v>430</v>
      </c>
    </row>
    <row r="21995" spans="1:6" x14ac:dyDescent="0.2">
      <c r="A21995" s="202" t="s">
        <v>34853</v>
      </c>
      <c r="B21995" s="203">
        <v>150.96</v>
      </c>
      <c r="D21995" s="53" t="s">
        <v>32762</v>
      </c>
      <c r="E21995" s="55" t="s">
        <v>32763</v>
      </c>
      <c r="F21995" s="53" t="s">
        <v>430</v>
      </c>
    </row>
    <row r="21996" spans="1:6" x14ac:dyDescent="0.2">
      <c r="A21996" s="202" t="s">
        <v>34854</v>
      </c>
      <c r="B21996" s="203">
        <v>285.79000000000002</v>
      </c>
      <c r="D21996" s="53" t="s">
        <v>32764</v>
      </c>
      <c r="E21996" s="55" t="s">
        <v>32763</v>
      </c>
      <c r="F21996" s="53" t="s">
        <v>430</v>
      </c>
    </row>
    <row r="21997" spans="1:6" x14ac:dyDescent="0.2">
      <c r="A21997" s="202" t="s">
        <v>34856</v>
      </c>
      <c r="B21997" s="203">
        <v>273.81</v>
      </c>
      <c r="D21997" s="53" t="s">
        <v>32765</v>
      </c>
      <c r="E21997" s="55" t="s">
        <v>32766</v>
      </c>
      <c r="F21997" s="53" t="s">
        <v>430</v>
      </c>
    </row>
    <row r="21998" spans="1:6" x14ac:dyDescent="0.2">
      <c r="A21998" s="202" t="s">
        <v>34857</v>
      </c>
      <c r="B21998" s="203">
        <v>515.75</v>
      </c>
      <c r="D21998" s="53" t="s">
        <v>32767</v>
      </c>
      <c r="E21998" s="55" t="s">
        <v>32766</v>
      </c>
      <c r="F21998" s="53" t="s">
        <v>430</v>
      </c>
    </row>
    <row r="21999" spans="1:6" x14ac:dyDescent="0.2">
      <c r="A21999" s="202" t="s">
        <v>34859</v>
      </c>
      <c r="B21999" s="203">
        <v>500.02</v>
      </c>
      <c r="D21999" s="53" t="s">
        <v>32768</v>
      </c>
      <c r="E21999" s="55" t="s">
        <v>32769</v>
      </c>
      <c r="F21999" s="53" t="s">
        <v>430</v>
      </c>
    </row>
    <row r="22000" spans="1:6" x14ac:dyDescent="0.2">
      <c r="A22000" s="202" t="s">
        <v>34860</v>
      </c>
      <c r="B22000" s="203">
        <v>20.41</v>
      </c>
      <c r="D22000" s="53" t="s">
        <v>32770</v>
      </c>
      <c r="E22000" s="55" t="s">
        <v>32769</v>
      </c>
      <c r="F22000" s="53" t="s">
        <v>430</v>
      </c>
    </row>
    <row r="22001" spans="1:6" x14ac:dyDescent="0.2">
      <c r="A22001" s="202" t="s">
        <v>34862</v>
      </c>
      <c r="B22001" s="203">
        <v>20.41</v>
      </c>
      <c r="D22001" s="53" t="s">
        <v>32771</v>
      </c>
      <c r="E22001" s="55" t="s">
        <v>32772</v>
      </c>
      <c r="F22001" s="53" t="s">
        <v>430</v>
      </c>
    </row>
    <row r="22002" spans="1:6" x14ac:dyDescent="0.2">
      <c r="A22002" s="202" t="s">
        <v>34863</v>
      </c>
      <c r="B22002" s="203">
        <v>2.7</v>
      </c>
      <c r="D22002" s="53" t="s">
        <v>32773</v>
      </c>
      <c r="E22002" s="55" t="s">
        <v>32772</v>
      </c>
      <c r="F22002" s="53" t="s">
        <v>430</v>
      </c>
    </row>
    <row r="22003" spans="1:6" x14ac:dyDescent="0.2">
      <c r="A22003" s="202" t="s">
        <v>34865</v>
      </c>
      <c r="B22003" s="203">
        <v>2.7</v>
      </c>
      <c r="D22003" s="53" t="s">
        <v>32774</v>
      </c>
      <c r="E22003" s="55" t="s">
        <v>32775</v>
      </c>
      <c r="F22003" s="53" t="s">
        <v>430</v>
      </c>
    </row>
    <row r="22004" spans="1:6" x14ac:dyDescent="0.2">
      <c r="A22004" s="202" t="s">
        <v>34866</v>
      </c>
      <c r="B22004" s="203">
        <v>30.33</v>
      </c>
      <c r="D22004" s="53" t="s">
        <v>32776</v>
      </c>
      <c r="E22004" s="55" t="s">
        <v>32775</v>
      </c>
      <c r="F22004" s="53" t="s">
        <v>430</v>
      </c>
    </row>
    <row r="22005" spans="1:6" x14ac:dyDescent="0.2">
      <c r="A22005" s="202" t="s">
        <v>34868</v>
      </c>
      <c r="B22005" s="203">
        <v>27.92</v>
      </c>
      <c r="D22005" s="53" t="s">
        <v>32777</v>
      </c>
      <c r="E22005" s="55" t="s">
        <v>32778</v>
      </c>
      <c r="F22005" s="53" t="s">
        <v>430</v>
      </c>
    </row>
    <row r="22006" spans="1:6" x14ac:dyDescent="0.2">
      <c r="A22006" s="202" t="s">
        <v>34869</v>
      </c>
      <c r="B22006" s="203">
        <v>94.15</v>
      </c>
      <c r="D22006" s="53" t="s">
        <v>32779</v>
      </c>
      <c r="E22006" s="55" t="s">
        <v>32778</v>
      </c>
      <c r="F22006" s="53" t="s">
        <v>430</v>
      </c>
    </row>
    <row r="22007" spans="1:6" x14ac:dyDescent="0.2">
      <c r="A22007" s="202" t="s">
        <v>34871</v>
      </c>
      <c r="B22007" s="203">
        <v>94.15</v>
      </c>
      <c r="D22007" s="53" t="s">
        <v>32780</v>
      </c>
      <c r="E22007" s="55" t="s">
        <v>32781</v>
      </c>
      <c r="F22007" s="53" t="s">
        <v>430</v>
      </c>
    </row>
    <row r="22008" spans="1:6" x14ac:dyDescent="0.2">
      <c r="A22008" s="202" t="s">
        <v>34872</v>
      </c>
      <c r="B22008" s="203">
        <v>5.19</v>
      </c>
      <c r="D22008" s="53" t="s">
        <v>32782</v>
      </c>
      <c r="E22008" s="55" t="s">
        <v>32781</v>
      </c>
      <c r="F22008" s="53" t="s">
        <v>430</v>
      </c>
    </row>
    <row r="22009" spans="1:6" x14ac:dyDescent="0.2">
      <c r="A22009" s="202" t="s">
        <v>34874</v>
      </c>
      <c r="B22009" s="203">
        <v>5.19</v>
      </c>
      <c r="D22009" s="53" t="s">
        <v>32783</v>
      </c>
      <c r="E22009" s="55" t="s">
        <v>32784</v>
      </c>
      <c r="F22009" s="53" t="s">
        <v>430</v>
      </c>
    </row>
    <row r="22010" spans="1:6" x14ac:dyDescent="0.2">
      <c r="A22010" s="202" t="s">
        <v>34875</v>
      </c>
      <c r="B22010" s="203">
        <v>20.09</v>
      </c>
      <c r="D22010" s="53" t="s">
        <v>32785</v>
      </c>
      <c r="E22010" s="55" t="s">
        <v>32784</v>
      </c>
      <c r="F22010" s="53" t="s">
        <v>430</v>
      </c>
    </row>
    <row r="22011" spans="1:6" x14ac:dyDescent="0.2">
      <c r="A22011" s="202" t="s">
        <v>34877</v>
      </c>
      <c r="B22011" s="203">
        <v>20.09</v>
      </c>
      <c r="D22011" s="53" t="s">
        <v>32786</v>
      </c>
      <c r="E22011" s="55" t="s">
        <v>32787</v>
      </c>
      <c r="F22011" s="53" t="s">
        <v>430</v>
      </c>
    </row>
    <row r="22012" spans="1:6" x14ac:dyDescent="0.2">
      <c r="A22012" s="202" t="s">
        <v>34878</v>
      </c>
      <c r="B22012" s="203">
        <v>18.420000000000002</v>
      </c>
      <c r="D22012" s="53" t="s">
        <v>32788</v>
      </c>
      <c r="E22012" s="55" t="s">
        <v>32787</v>
      </c>
      <c r="F22012" s="53" t="s">
        <v>430</v>
      </c>
    </row>
    <row r="22013" spans="1:6" x14ac:dyDescent="0.2">
      <c r="A22013" s="202" t="s">
        <v>34880</v>
      </c>
      <c r="B22013" s="203">
        <v>18.420000000000002</v>
      </c>
      <c r="D22013" s="53" t="s">
        <v>32789</v>
      </c>
      <c r="E22013" s="55" t="s">
        <v>32790</v>
      </c>
      <c r="F22013" s="53" t="s">
        <v>430</v>
      </c>
    </row>
    <row r="22014" spans="1:6" x14ac:dyDescent="0.2">
      <c r="A22014" s="202" t="s">
        <v>34881</v>
      </c>
      <c r="B22014" s="203">
        <v>151.53</v>
      </c>
      <c r="D22014" s="53" t="s">
        <v>32791</v>
      </c>
      <c r="E22014" s="55" t="s">
        <v>32790</v>
      </c>
      <c r="F22014" s="53" t="s">
        <v>430</v>
      </c>
    </row>
    <row r="22015" spans="1:6" x14ac:dyDescent="0.2">
      <c r="A22015" s="202" t="s">
        <v>34883</v>
      </c>
      <c r="B22015" s="203">
        <v>151.53</v>
      </c>
      <c r="D22015" s="53" t="s">
        <v>32792</v>
      </c>
      <c r="E22015" s="55" t="s">
        <v>32793</v>
      </c>
      <c r="F22015" s="53" t="s">
        <v>430</v>
      </c>
    </row>
    <row r="22016" spans="1:6" x14ac:dyDescent="0.2">
      <c r="A22016" s="202" t="s">
        <v>34884</v>
      </c>
      <c r="B22016" s="203">
        <v>22.99</v>
      </c>
      <c r="D22016" s="53" t="s">
        <v>32794</v>
      </c>
      <c r="E22016" s="55" t="s">
        <v>32793</v>
      </c>
      <c r="F22016" s="53" t="s">
        <v>430</v>
      </c>
    </row>
    <row r="22017" spans="1:6" x14ac:dyDescent="0.2">
      <c r="A22017" s="202" t="s">
        <v>34886</v>
      </c>
      <c r="B22017" s="203">
        <v>22.99</v>
      </c>
      <c r="D22017" s="53" t="s">
        <v>32795</v>
      </c>
      <c r="E22017" s="55" t="s">
        <v>32796</v>
      </c>
      <c r="F22017" s="53" t="s">
        <v>430</v>
      </c>
    </row>
    <row r="22018" spans="1:6" x14ac:dyDescent="0.2">
      <c r="A22018" s="202" t="s">
        <v>34887</v>
      </c>
      <c r="B22018" s="203">
        <v>46.71</v>
      </c>
      <c r="D22018" s="53" t="s">
        <v>32797</v>
      </c>
      <c r="E22018" s="55" t="s">
        <v>32796</v>
      </c>
      <c r="F22018" s="53" t="s">
        <v>430</v>
      </c>
    </row>
    <row r="22019" spans="1:6" x14ac:dyDescent="0.2">
      <c r="A22019" s="202" t="s">
        <v>34889</v>
      </c>
      <c r="B22019" s="203">
        <v>46.71</v>
      </c>
      <c r="D22019" s="53" t="s">
        <v>32798</v>
      </c>
      <c r="E22019" s="55" t="s">
        <v>32799</v>
      </c>
      <c r="F22019" s="53" t="s">
        <v>430</v>
      </c>
    </row>
    <row r="22020" spans="1:6" x14ac:dyDescent="0.2">
      <c r="A22020" s="202" t="s">
        <v>34890</v>
      </c>
      <c r="B22020" s="203">
        <v>67.86</v>
      </c>
      <c r="D22020" s="53" t="s">
        <v>32800</v>
      </c>
      <c r="E22020" s="55" t="s">
        <v>32799</v>
      </c>
      <c r="F22020" s="53" t="s">
        <v>430</v>
      </c>
    </row>
    <row r="22021" spans="1:6" x14ac:dyDescent="0.2">
      <c r="A22021" s="202" t="s">
        <v>34892</v>
      </c>
      <c r="B22021" s="203">
        <v>67.86</v>
      </c>
      <c r="D22021" s="53" t="s">
        <v>32801</v>
      </c>
      <c r="E22021" s="55" t="s">
        <v>32802</v>
      </c>
      <c r="F22021" s="53" t="s">
        <v>430</v>
      </c>
    </row>
    <row r="22022" spans="1:6" x14ac:dyDescent="0.2">
      <c r="A22022" s="202" t="s">
        <v>34893</v>
      </c>
      <c r="B22022" s="203">
        <v>24.49</v>
      </c>
      <c r="D22022" s="53" t="s">
        <v>32803</v>
      </c>
      <c r="E22022" s="55" t="s">
        <v>32802</v>
      </c>
      <c r="F22022" s="53" t="s">
        <v>430</v>
      </c>
    </row>
    <row r="22023" spans="1:6" x14ac:dyDescent="0.2">
      <c r="A22023" s="202" t="s">
        <v>34895</v>
      </c>
      <c r="B22023" s="203">
        <v>24.49</v>
      </c>
      <c r="D22023" s="53" t="s">
        <v>32804</v>
      </c>
      <c r="E22023" s="55" t="s">
        <v>32805</v>
      </c>
      <c r="F22023" s="53" t="s">
        <v>430</v>
      </c>
    </row>
    <row r="22024" spans="1:6" x14ac:dyDescent="0.2">
      <c r="A22024" s="202" t="s">
        <v>35927</v>
      </c>
      <c r="B22024" s="203">
        <v>1607.98</v>
      </c>
      <c r="D22024" s="53" t="s">
        <v>32806</v>
      </c>
      <c r="E22024" s="55" t="s">
        <v>32805</v>
      </c>
      <c r="F22024" s="53" t="s">
        <v>430</v>
      </c>
    </row>
    <row r="22025" spans="1:6" x14ac:dyDescent="0.2">
      <c r="A22025" s="202" t="s">
        <v>35928</v>
      </c>
      <c r="B22025" s="203">
        <v>1543.93</v>
      </c>
      <c r="D22025" s="53" t="s">
        <v>32807</v>
      </c>
      <c r="E22025" s="55" t="s">
        <v>32808</v>
      </c>
      <c r="F22025" s="53" t="s">
        <v>430</v>
      </c>
    </row>
    <row r="22026" spans="1:6" x14ac:dyDescent="0.2">
      <c r="A22026" s="202" t="s">
        <v>35929</v>
      </c>
      <c r="B22026" s="203">
        <v>63.65</v>
      </c>
      <c r="D22026" s="53" t="s">
        <v>32809</v>
      </c>
      <c r="E22026" s="55" t="s">
        <v>32808</v>
      </c>
      <c r="F22026" s="53" t="s">
        <v>430</v>
      </c>
    </row>
    <row r="22027" spans="1:6" x14ac:dyDescent="0.2">
      <c r="A22027" s="202" t="s">
        <v>35930</v>
      </c>
      <c r="B22027" s="203">
        <v>60.6</v>
      </c>
      <c r="D22027" s="53" t="s">
        <v>32810</v>
      </c>
      <c r="E22027" s="55" t="s">
        <v>32811</v>
      </c>
      <c r="F22027" s="53" t="s">
        <v>430</v>
      </c>
    </row>
    <row r="22028" spans="1:6" x14ac:dyDescent="0.2">
      <c r="A22028" s="202" t="s">
        <v>35931</v>
      </c>
      <c r="B22028" s="203">
        <v>74.52</v>
      </c>
      <c r="D22028" s="53" t="s">
        <v>32812</v>
      </c>
      <c r="E22028" s="55" t="s">
        <v>32811</v>
      </c>
      <c r="F22028" s="53" t="s">
        <v>430</v>
      </c>
    </row>
    <row r="22029" spans="1:6" x14ac:dyDescent="0.2">
      <c r="A22029" s="202" t="s">
        <v>35932</v>
      </c>
      <c r="B22029" s="203">
        <v>71.28</v>
      </c>
      <c r="D22029" s="53" t="s">
        <v>32813</v>
      </c>
      <c r="E22029" s="55" t="s">
        <v>32814</v>
      </c>
      <c r="F22029" s="53" t="s">
        <v>201</v>
      </c>
    </row>
    <row r="22030" spans="1:6" x14ac:dyDescent="0.2">
      <c r="A22030" s="202" t="s">
        <v>35933</v>
      </c>
      <c r="B22030" s="203">
        <v>19.46</v>
      </c>
      <c r="D22030" s="53" t="s">
        <v>32815</v>
      </c>
      <c r="E22030" s="55" t="s">
        <v>32814</v>
      </c>
      <c r="F22030" s="53" t="s">
        <v>201</v>
      </c>
    </row>
    <row r="22031" spans="1:6" x14ac:dyDescent="0.2">
      <c r="A22031" s="202" t="s">
        <v>35934</v>
      </c>
      <c r="B22031" s="203">
        <v>17.739999999999998</v>
      </c>
      <c r="D22031" s="53" t="s">
        <v>32816</v>
      </c>
      <c r="E22031" s="55" t="s">
        <v>32817</v>
      </c>
      <c r="F22031" s="53" t="s">
        <v>83</v>
      </c>
    </row>
    <row r="22032" spans="1:6" x14ac:dyDescent="0.2">
      <c r="A22032" s="202" t="s">
        <v>35935</v>
      </c>
      <c r="B22032" s="203">
        <v>13.08</v>
      </c>
      <c r="D22032" s="53" t="s">
        <v>32818</v>
      </c>
      <c r="E22032" s="55" t="s">
        <v>32817</v>
      </c>
      <c r="F22032" s="53" t="s">
        <v>83</v>
      </c>
    </row>
    <row r="22033" spans="1:6" x14ac:dyDescent="0.2">
      <c r="A22033" s="202" t="s">
        <v>35936</v>
      </c>
      <c r="B22033" s="203">
        <v>12.21</v>
      </c>
      <c r="D22033" s="53" t="s">
        <v>32819</v>
      </c>
      <c r="E22033" s="55" t="s">
        <v>32820</v>
      </c>
      <c r="F22033" s="53" t="s">
        <v>83</v>
      </c>
    </row>
    <row r="22034" spans="1:6" x14ac:dyDescent="0.2">
      <c r="A22034" s="202" t="s">
        <v>34896</v>
      </c>
      <c r="B22034" s="203">
        <v>38.659999999999997</v>
      </c>
      <c r="D22034" s="53" t="s">
        <v>32821</v>
      </c>
      <c r="E22034" s="55" t="s">
        <v>32820</v>
      </c>
      <c r="F22034" s="53" t="s">
        <v>83</v>
      </c>
    </row>
    <row r="22035" spans="1:6" x14ac:dyDescent="0.2">
      <c r="A22035" s="202" t="s">
        <v>34898</v>
      </c>
      <c r="B22035" s="203">
        <v>38.659999999999997</v>
      </c>
      <c r="D22035" s="53" t="s">
        <v>32822</v>
      </c>
      <c r="E22035" s="55" t="s">
        <v>32823</v>
      </c>
      <c r="F22035" s="53" t="s">
        <v>83</v>
      </c>
    </row>
    <row r="22036" spans="1:6" x14ac:dyDescent="0.2">
      <c r="A22036" s="202" t="s">
        <v>34899</v>
      </c>
      <c r="B22036" s="203">
        <v>2</v>
      </c>
      <c r="D22036" s="53" t="s">
        <v>32824</v>
      </c>
      <c r="E22036" s="55" t="s">
        <v>32823</v>
      </c>
      <c r="F22036" s="53" t="s">
        <v>83</v>
      </c>
    </row>
    <row r="22037" spans="1:6" x14ac:dyDescent="0.2">
      <c r="A22037" s="202" t="s">
        <v>34901</v>
      </c>
      <c r="B22037" s="203">
        <v>2</v>
      </c>
      <c r="D22037" s="53" t="s">
        <v>32825</v>
      </c>
      <c r="E22037" s="55" t="s">
        <v>32826</v>
      </c>
      <c r="F22037" s="53" t="s">
        <v>201</v>
      </c>
    </row>
    <row r="22038" spans="1:6" x14ac:dyDescent="0.2">
      <c r="A22038" s="202" t="s">
        <v>34902</v>
      </c>
      <c r="B22038" s="203">
        <v>325.83</v>
      </c>
      <c r="D22038" s="53" t="s">
        <v>32827</v>
      </c>
      <c r="E22038" s="55" t="s">
        <v>32826</v>
      </c>
      <c r="F22038" s="53" t="s">
        <v>201</v>
      </c>
    </row>
    <row r="22039" spans="1:6" x14ac:dyDescent="0.2">
      <c r="A22039" s="202" t="s">
        <v>34904</v>
      </c>
      <c r="B22039" s="203">
        <v>325.83</v>
      </c>
      <c r="D22039" s="53" t="s">
        <v>32828</v>
      </c>
      <c r="E22039" s="55" t="s">
        <v>32829</v>
      </c>
      <c r="F22039" s="53" t="s">
        <v>201</v>
      </c>
    </row>
    <row r="22040" spans="1:6" x14ac:dyDescent="0.2">
      <c r="A22040" s="202" t="s">
        <v>35937</v>
      </c>
      <c r="B22040" s="204">
        <v>118.5</v>
      </c>
      <c r="D22040" s="53" t="s">
        <v>32830</v>
      </c>
      <c r="E22040" s="55" t="s">
        <v>32829</v>
      </c>
      <c r="F22040" s="53" t="s">
        <v>201</v>
      </c>
    </row>
    <row r="22041" spans="1:6" x14ac:dyDescent="0.2">
      <c r="A22041" s="202" t="s">
        <v>35938</v>
      </c>
      <c r="B22041" s="204">
        <v>16.170000000000002</v>
      </c>
      <c r="D22041" s="53" t="s">
        <v>32831</v>
      </c>
      <c r="E22041" s="55" t="s">
        <v>32832</v>
      </c>
      <c r="F22041" s="53" t="s">
        <v>201</v>
      </c>
    </row>
    <row r="22042" spans="1:6" x14ac:dyDescent="0.2">
      <c r="A22042" s="202" t="s">
        <v>35939</v>
      </c>
      <c r="B22042" s="204">
        <v>20.99</v>
      </c>
      <c r="D22042" s="53" t="s">
        <v>32833</v>
      </c>
      <c r="E22042" s="55" t="s">
        <v>32832</v>
      </c>
      <c r="F22042" s="53" t="s">
        <v>201</v>
      </c>
    </row>
    <row r="22043" spans="1:6" x14ac:dyDescent="0.2">
      <c r="A22043" s="202" t="s">
        <v>35940</v>
      </c>
      <c r="B22043" s="204">
        <v>12.372299999999999</v>
      </c>
      <c r="D22043" s="53" t="s">
        <v>32834</v>
      </c>
      <c r="E22043" s="55" t="s">
        <v>32835</v>
      </c>
      <c r="F22043" s="53" t="s">
        <v>201</v>
      </c>
    </row>
    <row r="22044" spans="1:6" x14ac:dyDescent="0.2">
      <c r="A22044" s="202" t="s">
        <v>35941</v>
      </c>
      <c r="B22044" s="204">
        <v>19.41</v>
      </c>
      <c r="D22044" s="53" t="s">
        <v>32836</v>
      </c>
      <c r="E22044" s="55" t="s">
        <v>32835</v>
      </c>
      <c r="F22044" s="53" t="s">
        <v>201</v>
      </c>
    </row>
    <row r="22045" spans="1:6" x14ac:dyDescent="0.2">
      <c r="A22045" s="202" t="s">
        <v>35942</v>
      </c>
      <c r="B22045" s="204">
        <v>15.53</v>
      </c>
      <c r="D22045" s="53" t="s">
        <v>32837</v>
      </c>
      <c r="E22045" s="55" t="s">
        <v>32838</v>
      </c>
      <c r="F22045" s="53" t="s">
        <v>201</v>
      </c>
    </row>
    <row r="22046" spans="1:6" x14ac:dyDescent="0.2">
      <c r="A22046" s="202" t="s">
        <v>35943</v>
      </c>
      <c r="B22046" s="204">
        <v>4.1660000000000004</v>
      </c>
      <c r="D22046" s="53" t="s">
        <v>32839</v>
      </c>
      <c r="E22046" s="55" t="s">
        <v>32838</v>
      </c>
      <c r="F22046" s="53" t="s">
        <v>201</v>
      </c>
    </row>
    <row r="22047" spans="1:6" x14ac:dyDescent="0.2">
      <c r="A22047" s="202" t="s">
        <v>35944</v>
      </c>
      <c r="B22047" s="204">
        <v>8.24</v>
      </c>
      <c r="D22047" s="53" t="s">
        <v>32840</v>
      </c>
      <c r="E22047" s="55" t="s">
        <v>32841</v>
      </c>
      <c r="F22047" s="53" t="s">
        <v>201</v>
      </c>
    </row>
    <row r="22048" spans="1:6" x14ac:dyDescent="0.2">
      <c r="A22048" s="202" t="s">
        <v>35945</v>
      </c>
      <c r="B22048" s="204">
        <v>9.98</v>
      </c>
      <c r="D22048" s="53" t="s">
        <v>32842</v>
      </c>
      <c r="E22048" s="55" t="s">
        <v>32841</v>
      </c>
      <c r="F22048" s="53" t="s">
        <v>201</v>
      </c>
    </row>
    <row r="22049" spans="1:6" x14ac:dyDescent="0.2">
      <c r="A22049" s="202" t="s">
        <v>35946</v>
      </c>
      <c r="B22049" s="204">
        <v>10.4977</v>
      </c>
      <c r="D22049" s="53" t="s">
        <v>32843</v>
      </c>
      <c r="E22049" s="55" t="s">
        <v>32844</v>
      </c>
      <c r="F22049" s="53" t="s">
        <v>201</v>
      </c>
    </row>
    <row r="22050" spans="1:6" x14ac:dyDescent="0.2">
      <c r="A22050" s="202" t="s">
        <v>35947</v>
      </c>
      <c r="B22050" s="204">
        <v>11.17</v>
      </c>
      <c r="D22050" s="53" t="s">
        <v>32845</v>
      </c>
      <c r="E22050" s="55" t="s">
        <v>32844</v>
      </c>
      <c r="F22050" s="53" t="s">
        <v>201</v>
      </c>
    </row>
    <row r="22051" spans="1:6" x14ac:dyDescent="0.2">
      <c r="A22051" s="202" t="s">
        <v>35948</v>
      </c>
      <c r="B22051" s="204">
        <v>11.9703</v>
      </c>
      <c r="D22051" s="53" t="s">
        <v>32846</v>
      </c>
      <c r="E22051" s="55" t="s">
        <v>32847</v>
      </c>
      <c r="F22051" s="53" t="s">
        <v>201</v>
      </c>
    </row>
    <row r="22052" spans="1:6" x14ac:dyDescent="0.2">
      <c r="A22052" s="202" t="s">
        <v>35949</v>
      </c>
      <c r="B22052" s="204">
        <v>8.1700999999999997</v>
      </c>
      <c r="D22052" s="53" t="s">
        <v>32848</v>
      </c>
      <c r="E22052" s="55" t="s">
        <v>32847</v>
      </c>
      <c r="F22052" s="53" t="s">
        <v>201</v>
      </c>
    </row>
    <row r="22053" spans="1:6" x14ac:dyDescent="0.2">
      <c r="A22053" s="202" t="s">
        <v>35950</v>
      </c>
      <c r="B22053" s="204">
        <v>8.6367999999999991</v>
      </c>
      <c r="D22053" s="53" t="s">
        <v>32849</v>
      </c>
      <c r="E22053" s="55" t="s">
        <v>32850</v>
      </c>
      <c r="F22053" s="53" t="s">
        <v>201</v>
      </c>
    </row>
    <row r="22054" spans="1:6" x14ac:dyDescent="0.2">
      <c r="A22054" s="202" t="s">
        <v>35951</v>
      </c>
      <c r="B22054" s="204">
        <v>8.8000000000000007</v>
      </c>
      <c r="D22054" s="53" t="s">
        <v>32851</v>
      </c>
      <c r="E22054" s="55" t="s">
        <v>32850</v>
      </c>
      <c r="F22054" s="53" t="s">
        <v>201</v>
      </c>
    </row>
    <row r="22055" spans="1:6" x14ac:dyDescent="0.2">
      <c r="A22055" s="202" t="s">
        <v>35952</v>
      </c>
      <c r="B22055" s="204">
        <v>8.8000000000000007</v>
      </c>
      <c r="D22055" s="53" t="s">
        <v>32852</v>
      </c>
      <c r="E22055" s="55" t="s">
        <v>32853</v>
      </c>
      <c r="F22055" s="53" t="s">
        <v>201</v>
      </c>
    </row>
    <row r="22056" spans="1:6" x14ac:dyDescent="0.2">
      <c r="A22056" s="202" t="s">
        <v>35953</v>
      </c>
      <c r="B22056" s="204">
        <v>8.8000000000000007</v>
      </c>
      <c r="D22056" s="53" t="s">
        <v>32854</v>
      </c>
      <c r="E22056" s="55" t="s">
        <v>32853</v>
      </c>
      <c r="F22056" s="53" t="s">
        <v>201</v>
      </c>
    </row>
    <row r="22057" spans="1:6" x14ac:dyDescent="0.2">
      <c r="A22057" s="202" t="s">
        <v>35954</v>
      </c>
      <c r="B22057" s="204">
        <v>31.41</v>
      </c>
      <c r="D22057" s="53" t="s">
        <v>32855</v>
      </c>
      <c r="E22057" s="55" t="s">
        <v>32856</v>
      </c>
      <c r="F22057" s="53" t="s">
        <v>201</v>
      </c>
    </row>
    <row r="22058" spans="1:6" x14ac:dyDescent="0.2">
      <c r="A22058" s="202" t="s">
        <v>35955</v>
      </c>
      <c r="B22058" s="204">
        <v>10.3208</v>
      </c>
      <c r="D22058" s="53" t="s">
        <v>32857</v>
      </c>
      <c r="E22058" s="55" t="s">
        <v>32856</v>
      </c>
      <c r="F22058" s="53" t="s">
        <v>201</v>
      </c>
    </row>
    <row r="22059" spans="1:6" x14ac:dyDescent="0.2">
      <c r="A22059" s="202" t="s">
        <v>35956</v>
      </c>
      <c r="B22059" s="204">
        <v>9.0413999999999994</v>
      </c>
      <c r="D22059" s="53" t="s">
        <v>32858</v>
      </c>
      <c r="E22059" s="55" t="s">
        <v>32859</v>
      </c>
      <c r="F22059" s="53" t="s">
        <v>201</v>
      </c>
    </row>
    <row r="22060" spans="1:6" x14ac:dyDescent="0.2">
      <c r="A22060" s="202" t="s">
        <v>35957</v>
      </c>
      <c r="B22060" s="204">
        <v>9.7955000000000005</v>
      </c>
      <c r="D22060" s="53" t="s">
        <v>32860</v>
      </c>
      <c r="E22060" s="55" t="s">
        <v>32859</v>
      </c>
      <c r="F22060" s="53" t="s">
        <v>201</v>
      </c>
    </row>
    <row r="22061" spans="1:6" x14ac:dyDescent="0.2">
      <c r="A22061" s="202" t="s">
        <v>35958</v>
      </c>
      <c r="B22061" s="204">
        <v>9.7955000000000005</v>
      </c>
      <c r="D22061" s="53" t="s">
        <v>32861</v>
      </c>
      <c r="E22061" s="55" t="s">
        <v>32862</v>
      </c>
      <c r="F22061" s="53" t="s">
        <v>83</v>
      </c>
    </row>
    <row r="22062" spans="1:6" x14ac:dyDescent="0.2">
      <c r="A22062" s="202" t="s">
        <v>35959</v>
      </c>
      <c r="B22062" s="204">
        <v>9.7955000000000005</v>
      </c>
      <c r="D22062" s="53" t="s">
        <v>32863</v>
      </c>
      <c r="E22062" s="55" t="s">
        <v>32862</v>
      </c>
      <c r="F22062" s="53" t="s">
        <v>83</v>
      </c>
    </row>
    <row r="22063" spans="1:6" x14ac:dyDescent="0.2">
      <c r="A22063" s="202" t="s">
        <v>35960</v>
      </c>
      <c r="B22063" s="204">
        <v>9.7955000000000005</v>
      </c>
      <c r="D22063" s="53" t="s">
        <v>32864</v>
      </c>
      <c r="E22063" s="55" t="s">
        <v>32865</v>
      </c>
      <c r="F22063" s="53" t="s">
        <v>83</v>
      </c>
    </row>
    <row r="22064" spans="1:6" x14ac:dyDescent="0.2">
      <c r="A22064" s="202" t="s">
        <v>35961</v>
      </c>
      <c r="B22064" s="204">
        <v>9.7955000000000005</v>
      </c>
      <c r="D22064" s="53" t="s">
        <v>32866</v>
      </c>
      <c r="E22064" s="55" t="s">
        <v>32865</v>
      </c>
      <c r="F22064" s="53" t="s">
        <v>83</v>
      </c>
    </row>
    <row r="22065" spans="1:6" x14ac:dyDescent="0.2">
      <c r="A22065" s="202" t="s">
        <v>35962</v>
      </c>
      <c r="B22065" s="204">
        <v>11.109299999999999</v>
      </c>
      <c r="D22065" s="53" t="s">
        <v>32867</v>
      </c>
      <c r="E22065" s="55" t="s">
        <v>32868</v>
      </c>
      <c r="F22065" s="53" t="s">
        <v>1147</v>
      </c>
    </row>
    <row r="22066" spans="1:6" x14ac:dyDescent="0.2">
      <c r="A22066" s="202" t="s">
        <v>35963</v>
      </c>
      <c r="B22066" s="204">
        <v>6.1357999999999997</v>
      </c>
      <c r="D22066" s="53" t="s">
        <v>32869</v>
      </c>
      <c r="E22066" s="55" t="s">
        <v>32868</v>
      </c>
      <c r="F22066" s="53" t="s">
        <v>1147</v>
      </c>
    </row>
    <row r="22067" spans="1:6" x14ac:dyDescent="0.2">
      <c r="A22067" s="202" t="s">
        <v>35964</v>
      </c>
      <c r="B22067" s="204">
        <v>44</v>
      </c>
      <c r="D22067" s="53" t="s">
        <v>32870</v>
      </c>
      <c r="E22067" s="55" t="s">
        <v>32871</v>
      </c>
      <c r="F22067" s="53" t="s">
        <v>1147</v>
      </c>
    </row>
    <row r="22068" spans="1:6" x14ac:dyDescent="0.2">
      <c r="A22068" s="202" t="s">
        <v>35965</v>
      </c>
      <c r="B22068" s="204">
        <v>48.21</v>
      </c>
      <c r="D22068" s="53" t="s">
        <v>32872</v>
      </c>
      <c r="E22068" s="55" t="s">
        <v>32871</v>
      </c>
      <c r="F22068" s="53" t="s">
        <v>1147</v>
      </c>
    </row>
    <row r="22069" spans="1:6" x14ac:dyDescent="0.2">
      <c r="A22069" s="202" t="s">
        <v>35966</v>
      </c>
      <c r="B22069" s="204">
        <v>88.58</v>
      </c>
      <c r="D22069" s="53" t="s">
        <v>32873</v>
      </c>
      <c r="E22069" s="55" t="s">
        <v>32874</v>
      </c>
      <c r="F22069" s="53" t="s">
        <v>83</v>
      </c>
    </row>
    <row r="22070" spans="1:6" x14ac:dyDescent="0.2">
      <c r="A22070" s="202" t="s">
        <v>35967</v>
      </c>
      <c r="B22070" s="204">
        <v>8.6426999999999996</v>
      </c>
      <c r="D22070" s="53" t="s">
        <v>32875</v>
      </c>
      <c r="E22070" s="55" t="s">
        <v>32874</v>
      </c>
      <c r="F22070" s="53" t="s">
        <v>83</v>
      </c>
    </row>
    <row r="22071" spans="1:6" x14ac:dyDescent="0.2">
      <c r="A22071" s="202" t="s">
        <v>35968</v>
      </c>
      <c r="B22071" s="204">
        <v>186.43</v>
      </c>
      <c r="D22071" s="53" t="s">
        <v>32876</v>
      </c>
      <c r="E22071" s="55" t="s">
        <v>32877</v>
      </c>
      <c r="F22071" s="53" t="s">
        <v>83</v>
      </c>
    </row>
    <row r="22072" spans="1:6" x14ac:dyDescent="0.2">
      <c r="A22072" s="202" t="s">
        <v>35969</v>
      </c>
      <c r="B22072" s="204">
        <v>385</v>
      </c>
      <c r="D22072" s="53" t="s">
        <v>32878</v>
      </c>
      <c r="E22072" s="55" t="s">
        <v>32877</v>
      </c>
      <c r="F22072" s="53" t="s">
        <v>83</v>
      </c>
    </row>
    <row r="22073" spans="1:6" x14ac:dyDescent="0.2">
      <c r="A22073" s="202" t="s">
        <v>35970</v>
      </c>
      <c r="B22073" s="204">
        <v>6.16</v>
      </c>
      <c r="D22073" s="53" t="s">
        <v>32879</v>
      </c>
      <c r="E22073" s="55" t="s">
        <v>32880</v>
      </c>
      <c r="F22073" s="53" t="s">
        <v>83</v>
      </c>
    </row>
    <row r="22074" spans="1:6" x14ac:dyDescent="0.2">
      <c r="A22074" s="202" t="s">
        <v>35971</v>
      </c>
      <c r="B22074" s="204">
        <v>2.4891999999999999</v>
      </c>
      <c r="D22074" s="53" t="s">
        <v>32881</v>
      </c>
      <c r="E22074" s="55" t="s">
        <v>32880</v>
      </c>
      <c r="F22074" s="53" t="s">
        <v>83</v>
      </c>
    </row>
    <row r="22075" spans="1:6" x14ac:dyDescent="0.2">
      <c r="A22075" s="202" t="s">
        <v>35972</v>
      </c>
      <c r="B22075" s="204">
        <v>30.5</v>
      </c>
      <c r="D22075" s="53" t="s">
        <v>32882</v>
      </c>
      <c r="E22075" s="55" t="s">
        <v>32883</v>
      </c>
      <c r="F22075" s="53" t="s">
        <v>83</v>
      </c>
    </row>
    <row r="22076" spans="1:6" x14ac:dyDescent="0.2">
      <c r="A22076" s="202" t="s">
        <v>35973</v>
      </c>
      <c r="B22076" s="204">
        <v>1.38</v>
      </c>
      <c r="D22076" s="53" t="s">
        <v>32884</v>
      </c>
      <c r="E22076" s="55" t="s">
        <v>32883</v>
      </c>
      <c r="F22076" s="53" t="s">
        <v>83</v>
      </c>
    </row>
    <row r="22077" spans="1:6" x14ac:dyDescent="0.2">
      <c r="A22077" s="202" t="s">
        <v>35974</v>
      </c>
      <c r="B22077" s="204">
        <v>386.15</v>
      </c>
      <c r="D22077" s="53" t="s">
        <v>32885</v>
      </c>
      <c r="E22077" s="55" t="s">
        <v>32886</v>
      </c>
      <c r="F22077" s="53" t="s">
        <v>83</v>
      </c>
    </row>
    <row r="22078" spans="1:6" x14ac:dyDescent="0.2">
      <c r="A22078" s="202" t="s">
        <v>35975</v>
      </c>
      <c r="B22078" s="204">
        <v>8.68</v>
      </c>
      <c r="D22078" s="53" t="s">
        <v>32887</v>
      </c>
      <c r="E22078" s="55" t="s">
        <v>32886</v>
      </c>
      <c r="F22078" s="53" t="s">
        <v>83</v>
      </c>
    </row>
    <row r="22079" spans="1:6" x14ac:dyDescent="0.2">
      <c r="A22079" s="202" t="s">
        <v>35976</v>
      </c>
      <c r="B22079" s="204">
        <v>3.2010999999999998</v>
      </c>
      <c r="D22079" s="53" t="s">
        <v>32888</v>
      </c>
      <c r="E22079" s="55" t="s">
        <v>32889</v>
      </c>
      <c r="F22079" s="53" t="s">
        <v>83</v>
      </c>
    </row>
    <row r="22080" spans="1:6" x14ac:dyDescent="0.2">
      <c r="A22080" s="202" t="s">
        <v>35977</v>
      </c>
      <c r="B22080" s="204">
        <v>5.1058000000000003</v>
      </c>
      <c r="D22080" s="53" t="s">
        <v>32890</v>
      </c>
      <c r="E22080" s="55" t="s">
        <v>32889</v>
      </c>
      <c r="F22080" s="53" t="s">
        <v>83</v>
      </c>
    </row>
    <row r="22081" spans="1:6" x14ac:dyDescent="0.2">
      <c r="A22081" s="202" t="s">
        <v>35978</v>
      </c>
      <c r="B22081" s="204">
        <v>4.9747000000000003</v>
      </c>
      <c r="D22081" s="53" t="s">
        <v>32891</v>
      </c>
      <c r="E22081" s="55" t="s">
        <v>32892</v>
      </c>
      <c r="F22081" s="53" t="s">
        <v>83</v>
      </c>
    </row>
    <row r="22082" spans="1:6" x14ac:dyDescent="0.2">
      <c r="A22082" s="202" t="s">
        <v>35979</v>
      </c>
      <c r="B22082" s="204">
        <v>4.6059000000000001</v>
      </c>
      <c r="D22082" s="53" t="s">
        <v>32893</v>
      </c>
      <c r="E22082" s="55" t="s">
        <v>32892</v>
      </c>
      <c r="F22082" s="53" t="s">
        <v>83</v>
      </c>
    </row>
    <row r="22083" spans="1:6" x14ac:dyDescent="0.2">
      <c r="A22083" s="202" t="s">
        <v>35980</v>
      </c>
      <c r="B22083" s="204">
        <v>8.0432000000000006</v>
      </c>
      <c r="D22083" s="53" t="s">
        <v>32894</v>
      </c>
      <c r="E22083" s="55" t="s">
        <v>32895</v>
      </c>
      <c r="F22083" s="53" t="s">
        <v>83</v>
      </c>
    </row>
    <row r="22084" spans="1:6" x14ac:dyDescent="0.2">
      <c r="A22084" s="202" t="s">
        <v>35981</v>
      </c>
      <c r="B22084" s="204">
        <v>30.8</v>
      </c>
      <c r="D22084" s="53" t="s">
        <v>32896</v>
      </c>
      <c r="E22084" s="55" t="s">
        <v>32895</v>
      </c>
      <c r="F22084" s="53" t="s">
        <v>83</v>
      </c>
    </row>
    <row r="22085" spans="1:6" x14ac:dyDescent="0.2">
      <c r="A22085" s="202" t="s">
        <v>35982</v>
      </c>
      <c r="B22085" s="204">
        <v>116.11</v>
      </c>
      <c r="D22085" s="53" t="s">
        <v>32897</v>
      </c>
      <c r="E22085" s="55" t="s">
        <v>32898</v>
      </c>
      <c r="F22085" s="53" t="s">
        <v>83</v>
      </c>
    </row>
    <row r="22086" spans="1:6" x14ac:dyDescent="0.2">
      <c r="A22086" s="202" t="s">
        <v>35983</v>
      </c>
      <c r="B22086" s="204">
        <v>112.33</v>
      </c>
      <c r="D22086" s="53" t="s">
        <v>32899</v>
      </c>
      <c r="E22086" s="55" t="s">
        <v>32898</v>
      </c>
      <c r="F22086" s="53" t="s">
        <v>83</v>
      </c>
    </row>
    <row r="22087" spans="1:6" x14ac:dyDescent="0.2">
      <c r="A22087" s="202" t="s">
        <v>35984</v>
      </c>
      <c r="B22087" s="204">
        <v>3.5095000000000001</v>
      </c>
      <c r="D22087" s="53" t="s">
        <v>32900</v>
      </c>
      <c r="E22087" s="55" t="s">
        <v>32901</v>
      </c>
      <c r="F22087" s="53" t="s">
        <v>83</v>
      </c>
    </row>
    <row r="22088" spans="1:6" x14ac:dyDescent="0.2">
      <c r="A22088" s="202" t="s">
        <v>35985</v>
      </c>
      <c r="B22088" s="204">
        <v>442900</v>
      </c>
      <c r="D22088" s="53" t="s">
        <v>32902</v>
      </c>
      <c r="E22088" s="55" t="s">
        <v>32901</v>
      </c>
      <c r="F22088" s="53" t="s">
        <v>83</v>
      </c>
    </row>
    <row r="22089" spans="1:6" x14ac:dyDescent="0.2">
      <c r="A22089" s="202" t="s">
        <v>35986</v>
      </c>
      <c r="B22089" s="204">
        <v>109000</v>
      </c>
      <c r="D22089" s="53" t="s">
        <v>32903</v>
      </c>
      <c r="E22089" s="55" t="s">
        <v>32904</v>
      </c>
      <c r="F22089" s="53" t="s">
        <v>83</v>
      </c>
    </row>
    <row r="22090" spans="1:6" x14ac:dyDescent="0.2">
      <c r="A22090" s="202" t="s">
        <v>35987</v>
      </c>
      <c r="B22090" s="204">
        <v>114.57</v>
      </c>
      <c r="D22090" s="53" t="s">
        <v>32905</v>
      </c>
      <c r="E22090" s="55" t="s">
        <v>32904</v>
      </c>
      <c r="F22090" s="53" t="s">
        <v>83</v>
      </c>
    </row>
    <row r="22091" spans="1:6" x14ac:dyDescent="0.2">
      <c r="A22091" s="202" t="s">
        <v>35988</v>
      </c>
      <c r="B22091" s="204">
        <v>74.98</v>
      </c>
      <c r="D22091" s="53" t="s">
        <v>32906</v>
      </c>
      <c r="E22091" s="55" t="s">
        <v>32907</v>
      </c>
      <c r="F22091" s="53" t="s">
        <v>83</v>
      </c>
    </row>
    <row r="22092" spans="1:6" x14ac:dyDescent="0.2">
      <c r="A22092" s="202" t="s">
        <v>35989</v>
      </c>
      <c r="B22092" s="204">
        <v>75.054900000000004</v>
      </c>
      <c r="D22092" s="53" t="s">
        <v>32908</v>
      </c>
      <c r="E22092" s="55" t="s">
        <v>32907</v>
      </c>
      <c r="F22092" s="53" t="s">
        <v>83</v>
      </c>
    </row>
    <row r="22093" spans="1:6" x14ac:dyDescent="0.2">
      <c r="A22093" s="202" t="s">
        <v>35990</v>
      </c>
      <c r="B22093" s="204">
        <v>7.9499000000000004</v>
      </c>
      <c r="D22093" s="53" t="s">
        <v>32909</v>
      </c>
      <c r="E22093" s="55" t="s">
        <v>32910</v>
      </c>
      <c r="F22093" s="53" t="s">
        <v>83</v>
      </c>
    </row>
    <row r="22094" spans="1:6" x14ac:dyDescent="0.2">
      <c r="A22094" s="202" t="s">
        <v>35991</v>
      </c>
      <c r="B22094" s="204">
        <v>33.231999999999999</v>
      </c>
      <c r="D22094" s="53" t="s">
        <v>32911</v>
      </c>
      <c r="E22094" s="55" t="s">
        <v>32910</v>
      </c>
      <c r="F22094" s="53" t="s">
        <v>83</v>
      </c>
    </row>
    <row r="22095" spans="1:6" x14ac:dyDescent="0.2">
      <c r="A22095" s="202" t="s">
        <v>35992</v>
      </c>
      <c r="B22095" s="204">
        <v>2.4660000000000002</v>
      </c>
      <c r="D22095" s="53" t="s">
        <v>32912</v>
      </c>
      <c r="E22095" s="55" t="s">
        <v>32913</v>
      </c>
      <c r="F22095" s="53" t="s">
        <v>83</v>
      </c>
    </row>
    <row r="22096" spans="1:6" x14ac:dyDescent="0.2">
      <c r="A22096" s="202" t="s">
        <v>35993</v>
      </c>
      <c r="B22096" s="204">
        <v>4.1100000000000003</v>
      </c>
      <c r="D22096" s="53" t="s">
        <v>32914</v>
      </c>
      <c r="E22096" s="55" t="s">
        <v>32913</v>
      </c>
      <c r="F22096" s="53" t="s">
        <v>83</v>
      </c>
    </row>
    <row r="22097" spans="1:6" x14ac:dyDescent="0.2">
      <c r="A22097" s="202" t="s">
        <v>35994</v>
      </c>
      <c r="B22097" s="204">
        <v>1.72</v>
      </c>
      <c r="D22097" s="53" t="s">
        <v>32915</v>
      </c>
      <c r="E22097" s="55" t="s">
        <v>32916</v>
      </c>
      <c r="F22097" s="53" t="s">
        <v>83</v>
      </c>
    </row>
    <row r="22098" spans="1:6" x14ac:dyDescent="0.2">
      <c r="A22098" s="202" t="s">
        <v>35995</v>
      </c>
      <c r="B22098" s="204">
        <v>16.38</v>
      </c>
      <c r="D22098" s="53" t="s">
        <v>32917</v>
      </c>
      <c r="E22098" s="55" t="s">
        <v>32916</v>
      </c>
      <c r="F22098" s="53" t="s">
        <v>83</v>
      </c>
    </row>
    <row r="22099" spans="1:6" x14ac:dyDescent="0.2">
      <c r="A22099" s="202" t="s">
        <v>35996</v>
      </c>
      <c r="B22099" s="204">
        <v>90</v>
      </c>
      <c r="D22099" s="53" t="s">
        <v>32918</v>
      </c>
      <c r="E22099" s="55" t="s">
        <v>32919</v>
      </c>
      <c r="F22099" s="53" t="s">
        <v>83</v>
      </c>
    </row>
    <row r="22100" spans="1:6" x14ac:dyDescent="0.2">
      <c r="A22100" s="202" t="s">
        <v>35997</v>
      </c>
      <c r="B22100" s="204">
        <v>1.22</v>
      </c>
      <c r="D22100" s="53" t="s">
        <v>32920</v>
      </c>
      <c r="E22100" s="55" t="s">
        <v>32919</v>
      </c>
      <c r="F22100" s="53" t="s">
        <v>83</v>
      </c>
    </row>
    <row r="22101" spans="1:6" x14ac:dyDescent="0.2">
      <c r="A22101" s="202" t="s">
        <v>35998</v>
      </c>
      <c r="B22101" s="204">
        <v>6.78</v>
      </c>
      <c r="D22101" s="53" t="s">
        <v>32921</v>
      </c>
      <c r="E22101" s="55" t="s">
        <v>32922</v>
      </c>
      <c r="F22101" s="53" t="s">
        <v>83</v>
      </c>
    </row>
    <row r="22102" spans="1:6" x14ac:dyDescent="0.2">
      <c r="A22102" s="202" t="s">
        <v>35999</v>
      </c>
      <c r="B22102" s="204">
        <v>5.65</v>
      </c>
      <c r="D22102" s="53" t="s">
        <v>32923</v>
      </c>
      <c r="E22102" s="55" t="s">
        <v>32922</v>
      </c>
      <c r="F22102" s="53" t="s">
        <v>83</v>
      </c>
    </row>
    <row r="22103" spans="1:6" x14ac:dyDescent="0.2">
      <c r="A22103" s="202" t="s">
        <v>36000</v>
      </c>
      <c r="B22103" s="204">
        <v>1545</v>
      </c>
      <c r="D22103" s="53" t="s">
        <v>32924</v>
      </c>
      <c r="E22103" s="55" t="s">
        <v>32925</v>
      </c>
      <c r="F22103" s="53" t="s">
        <v>83</v>
      </c>
    </row>
    <row r="22104" spans="1:6" x14ac:dyDescent="0.2">
      <c r="A22104" s="202" t="s">
        <v>36001</v>
      </c>
      <c r="B22104" s="204">
        <v>111.14</v>
      </c>
      <c r="D22104" s="53" t="s">
        <v>32926</v>
      </c>
      <c r="E22104" s="55" t="s">
        <v>32925</v>
      </c>
      <c r="F22104" s="53" t="s">
        <v>83</v>
      </c>
    </row>
    <row r="22105" spans="1:6" x14ac:dyDescent="0.2">
      <c r="A22105" s="202" t="s">
        <v>36002</v>
      </c>
      <c r="B22105" s="204">
        <v>84.9</v>
      </c>
      <c r="D22105" s="53" t="s">
        <v>32927</v>
      </c>
      <c r="E22105" s="55" t="s">
        <v>32928</v>
      </c>
      <c r="F22105" s="53" t="s">
        <v>83</v>
      </c>
    </row>
    <row r="22106" spans="1:6" x14ac:dyDescent="0.2">
      <c r="A22106" s="202" t="s">
        <v>36003</v>
      </c>
      <c r="B22106" s="204">
        <v>101.31</v>
      </c>
      <c r="D22106" s="53" t="s">
        <v>32929</v>
      </c>
      <c r="E22106" s="55" t="s">
        <v>32928</v>
      </c>
      <c r="F22106" s="53" t="s">
        <v>83</v>
      </c>
    </row>
    <row r="22107" spans="1:6" x14ac:dyDescent="0.2">
      <c r="A22107" s="202" t="s">
        <v>36004</v>
      </c>
      <c r="B22107" s="204">
        <v>139.05000000000001</v>
      </c>
      <c r="D22107" s="53" t="s">
        <v>32930</v>
      </c>
      <c r="E22107" s="55" t="s">
        <v>32931</v>
      </c>
      <c r="F22107" s="53" t="s">
        <v>83</v>
      </c>
    </row>
    <row r="22108" spans="1:6" x14ac:dyDescent="0.2">
      <c r="A22108" s="202" t="s">
        <v>36005</v>
      </c>
      <c r="B22108" s="204">
        <v>40.17</v>
      </c>
      <c r="D22108" s="53" t="s">
        <v>32932</v>
      </c>
      <c r="E22108" s="55" t="s">
        <v>32931</v>
      </c>
      <c r="F22108" s="53" t="s">
        <v>83</v>
      </c>
    </row>
    <row r="22109" spans="1:6" x14ac:dyDescent="0.2">
      <c r="A22109" s="202" t="s">
        <v>36006</v>
      </c>
      <c r="B22109" s="204">
        <v>2.11</v>
      </c>
      <c r="D22109" s="53" t="s">
        <v>32933</v>
      </c>
      <c r="E22109" s="55" t="s">
        <v>32934</v>
      </c>
      <c r="F22109" s="53" t="s">
        <v>83</v>
      </c>
    </row>
    <row r="22110" spans="1:6" x14ac:dyDescent="0.2">
      <c r="A22110" s="202" t="s">
        <v>36007</v>
      </c>
      <c r="B22110" s="204">
        <v>21.65</v>
      </c>
      <c r="D22110" s="53" t="s">
        <v>32935</v>
      </c>
      <c r="E22110" s="55" t="s">
        <v>32934</v>
      </c>
      <c r="F22110" s="53" t="s">
        <v>83</v>
      </c>
    </row>
    <row r="22111" spans="1:6" x14ac:dyDescent="0.2">
      <c r="A22111" s="202" t="s">
        <v>36008</v>
      </c>
      <c r="B22111" s="204">
        <v>26.64</v>
      </c>
      <c r="D22111" s="53" t="s">
        <v>32936</v>
      </c>
      <c r="E22111" s="55" t="s">
        <v>32937</v>
      </c>
      <c r="F22111" s="53" t="s">
        <v>83</v>
      </c>
    </row>
    <row r="22112" spans="1:6" x14ac:dyDescent="0.2">
      <c r="A22112" s="202" t="s">
        <v>36009</v>
      </c>
      <c r="B22112" s="204">
        <v>0.56220000000000003</v>
      </c>
      <c r="D22112" s="53" t="s">
        <v>32938</v>
      </c>
      <c r="E22112" s="55" t="s">
        <v>32937</v>
      </c>
      <c r="F22112" s="53" t="s">
        <v>83</v>
      </c>
    </row>
    <row r="22113" spans="1:6" x14ac:dyDescent="0.2">
      <c r="A22113" s="202" t="s">
        <v>36010</v>
      </c>
      <c r="B22113" s="204">
        <v>2.25</v>
      </c>
      <c r="D22113" s="53" t="s">
        <v>32939</v>
      </c>
      <c r="E22113" s="55" t="s">
        <v>32940</v>
      </c>
      <c r="F22113" s="53" t="s">
        <v>83</v>
      </c>
    </row>
    <row r="22114" spans="1:6" x14ac:dyDescent="0.2">
      <c r="A22114" s="202" t="s">
        <v>36011</v>
      </c>
      <c r="B22114" s="204">
        <v>28.168500000000002</v>
      </c>
      <c r="D22114" s="53" t="s">
        <v>32941</v>
      </c>
      <c r="E22114" s="55" t="s">
        <v>32940</v>
      </c>
      <c r="F22114" s="53" t="s">
        <v>83</v>
      </c>
    </row>
    <row r="22115" spans="1:6" x14ac:dyDescent="0.2">
      <c r="A22115" s="202" t="s">
        <v>36012</v>
      </c>
      <c r="B22115" s="204">
        <v>74.97</v>
      </c>
      <c r="D22115" s="53" t="s">
        <v>32942</v>
      </c>
      <c r="E22115" s="55" t="s">
        <v>32943</v>
      </c>
      <c r="F22115" s="53" t="s">
        <v>83</v>
      </c>
    </row>
    <row r="22116" spans="1:6" x14ac:dyDescent="0.2">
      <c r="A22116" s="202" t="s">
        <v>36013</v>
      </c>
      <c r="B22116" s="204">
        <v>119.63</v>
      </c>
      <c r="D22116" s="53" t="s">
        <v>32944</v>
      </c>
      <c r="E22116" s="55" t="s">
        <v>32943</v>
      </c>
      <c r="F22116" s="53" t="s">
        <v>83</v>
      </c>
    </row>
    <row r="22117" spans="1:6" x14ac:dyDescent="0.2">
      <c r="A22117" s="202" t="s">
        <v>36014</v>
      </c>
      <c r="B22117" s="204">
        <v>10.600199999999999</v>
      </c>
      <c r="D22117" s="53" t="s">
        <v>32945</v>
      </c>
      <c r="E22117" s="55" t="s">
        <v>32946</v>
      </c>
      <c r="F22117" s="53" t="s">
        <v>83</v>
      </c>
    </row>
    <row r="22118" spans="1:6" x14ac:dyDescent="0.2">
      <c r="A22118" s="202" t="s">
        <v>36015</v>
      </c>
      <c r="B22118" s="204">
        <v>515</v>
      </c>
      <c r="D22118" s="53" t="s">
        <v>32947</v>
      </c>
      <c r="E22118" s="55" t="s">
        <v>32946</v>
      </c>
      <c r="F22118" s="53" t="s">
        <v>83</v>
      </c>
    </row>
    <row r="22119" spans="1:6" x14ac:dyDescent="0.2">
      <c r="A22119" s="202" t="s">
        <v>36016</v>
      </c>
      <c r="B22119" s="204">
        <v>14.73</v>
      </c>
      <c r="D22119" s="53" t="s">
        <v>32948</v>
      </c>
      <c r="E22119" s="55" t="s">
        <v>32949</v>
      </c>
      <c r="F22119" s="53" t="s">
        <v>83</v>
      </c>
    </row>
    <row r="22120" spans="1:6" x14ac:dyDescent="0.2">
      <c r="A22120" s="202" t="s">
        <v>36017</v>
      </c>
      <c r="B22120" s="204">
        <v>17.41</v>
      </c>
      <c r="D22120" s="53" t="s">
        <v>32950</v>
      </c>
      <c r="E22120" s="55" t="s">
        <v>32949</v>
      </c>
      <c r="F22120" s="53" t="s">
        <v>83</v>
      </c>
    </row>
    <row r="22121" spans="1:6" x14ac:dyDescent="0.2">
      <c r="A22121" s="202" t="s">
        <v>36018</v>
      </c>
      <c r="B22121" s="204">
        <v>16.376999999999999</v>
      </c>
      <c r="D22121" s="53" t="s">
        <v>32951</v>
      </c>
      <c r="E22121" s="55" t="s">
        <v>32952</v>
      </c>
      <c r="F22121" s="53" t="s">
        <v>83</v>
      </c>
    </row>
    <row r="22122" spans="1:6" x14ac:dyDescent="0.2">
      <c r="A22122" s="202" t="s">
        <v>36019</v>
      </c>
      <c r="B22122" s="204">
        <v>12.52</v>
      </c>
      <c r="D22122" s="53" t="s">
        <v>32953</v>
      </c>
      <c r="E22122" s="55" t="s">
        <v>32952</v>
      </c>
      <c r="F22122" s="53" t="s">
        <v>83</v>
      </c>
    </row>
    <row r="22123" spans="1:6" x14ac:dyDescent="0.2">
      <c r="A22123" s="202" t="s">
        <v>36020</v>
      </c>
      <c r="B22123" s="204">
        <v>108.01</v>
      </c>
      <c r="D22123" s="53" t="s">
        <v>32954</v>
      </c>
      <c r="E22123" s="55" t="s">
        <v>32955</v>
      </c>
      <c r="F22123" s="53" t="s">
        <v>83</v>
      </c>
    </row>
    <row r="22124" spans="1:6" x14ac:dyDescent="0.2">
      <c r="A22124" s="202" t="s">
        <v>36021</v>
      </c>
      <c r="B22124" s="204">
        <v>9.7799999999999994</v>
      </c>
      <c r="D22124" s="53" t="s">
        <v>32956</v>
      </c>
      <c r="E22124" s="55" t="s">
        <v>32955</v>
      </c>
      <c r="F22124" s="53" t="s">
        <v>83</v>
      </c>
    </row>
    <row r="22125" spans="1:6" x14ac:dyDescent="0.2">
      <c r="A22125" s="202" t="s">
        <v>36022</v>
      </c>
      <c r="B22125" s="204">
        <v>31.83</v>
      </c>
      <c r="D22125" s="53" t="s">
        <v>32957</v>
      </c>
      <c r="E22125" s="55" t="s">
        <v>32958</v>
      </c>
      <c r="F22125" s="53" t="s">
        <v>83</v>
      </c>
    </row>
    <row r="22126" spans="1:6" x14ac:dyDescent="0.2">
      <c r="A22126" s="202" t="s">
        <v>36023</v>
      </c>
      <c r="B22126" s="204">
        <v>33.74</v>
      </c>
      <c r="D22126" s="53" t="s">
        <v>32959</v>
      </c>
      <c r="E22126" s="55" t="s">
        <v>32958</v>
      </c>
      <c r="F22126" s="53" t="s">
        <v>83</v>
      </c>
    </row>
    <row r="22127" spans="1:6" x14ac:dyDescent="0.2">
      <c r="A22127" s="202" t="s">
        <v>36024</v>
      </c>
      <c r="B22127" s="204">
        <v>35.770000000000003</v>
      </c>
      <c r="D22127" s="53" t="s">
        <v>32960</v>
      </c>
      <c r="E22127" s="55" t="s">
        <v>32961</v>
      </c>
      <c r="F22127" s="53" t="s">
        <v>83</v>
      </c>
    </row>
    <row r="22128" spans="1:6" x14ac:dyDescent="0.2">
      <c r="A22128" s="202" t="s">
        <v>36025</v>
      </c>
      <c r="B22128" s="204">
        <v>89.4</v>
      </c>
      <c r="D22128" s="53" t="s">
        <v>32962</v>
      </c>
      <c r="E22128" s="55" t="s">
        <v>32961</v>
      </c>
      <c r="F22128" s="53" t="s">
        <v>83</v>
      </c>
    </row>
    <row r="22129" spans="1:6" x14ac:dyDescent="0.2">
      <c r="A22129" s="202" t="s">
        <v>36026</v>
      </c>
      <c r="B22129" s="204">
        <v>57.61</v>
      </c>
      <c r="D22129" s="53" t="s">
        <v>32963</v>
      </c>
      <c r="E22129" s="55" t="s">
        <v>32964</v>
      </c>
      <c r="F22129" s="53" t="s">
        <v>83</v>
      </c>
    </row>
    <row r="22130" spans="1:6" x14ac:dyDescent="0.2">
      <c r="A22130" s="202" t="s">
        <v>36027</v>
      </c>
      <c r="B22130" s="204">
        <v>75.180000000000007</v>
      </c>
      <c r="D22130" s="53" t="s">
        <v>32965</v>
      </c>
      <c r="E22130" s="55" t="s">
        <v>32964</v>
      </c>
      <c r="F22130" s="53" t="s">
        <v>83</v>
      </c>
    </row>
    <row r="22131" spans="1:6" x14ac:dyDescent="0.2">
      <c r="A22131" s="202" t="s">
        <v>36028</v>
      </c>
      <c r="B22131" s="204">
        <v>5.7687999999999997</v>
      </c>
      <c r="D22131" s="53" t="s">
        <v>32966</v>
      </c>
      <c r="E22131" s="55" t="s">
        <v>32967</v>
      </c>
      <c r="F22131" s="53" t="s">
        <v>83</v>
      </c>
    </row>
    <row r="22132" spans="1:6" x14ac:dyDescent="0.2">
      <c r="A22132" s="202" t="s">
        <v>36029</v>
      </c>
      <c r="B22132" s="204">
        <v>10.09</v>
      </c>
      <c r="D22132" s="53" t="s">
        <v>32968</v>
      </c>
      <c r="E22132" s="55" t="s">
        <v>32967</v>
      </c>
      <c r="F22132" s="53" t="s">
        <v>83</v>
      </c>
    </row>
    <row r="22133" spans="1:6" x14ac:dyDescent="0.2">
      <c r="A22133" s="202" t="s">
        <v>36030</v>
      </c>
      <c r="B22133" s="204">
        <v>14.27</v>
      </c>
      <c r="D22133" s="53" t="s">
        <v>32969</v>
      </c>
      <c r="E22133" s="55" t="s">
        <v>32970</v>
      </c>
      <c r="F22133" s="53" t="s">
        <v>83</v>
      </c>
    </row>
    <row r="22134" spans="1:6" x14ac:dyDescent="0.2">
      <c r="A22134" s="202" t="s">
        <v>36031</v>
      </c>
      <c r="B22134" s="204">
        <v>11.19</v>
      </c>
      <c r="D22134" s="53" t="s">
        <v>32971</v>
      </c>
      <c r="E22134" s="55" t="s">
        <v>32970</v>
      </c>
      <c r="F22134" s="53" t="s">
        <v>83</v>
      </c>
    </row>
    <row r="22135" spans="1:6" x14ac:dyDescent="0.2">
      <c r="A22135" s="202" t="s">
        <v>36032</v>
      </c>
      <c r="B22135" s="204">
        <v>18.68</v>
      </c>
      <c r="D22135" s="53" t="s">
        <v>32972</v>
      </c>
      <c r="E22135" s="55" t="s">
        <v>32973</v>
      </c>
      <c r="F22135" s="53" t="s">
        <v>83</v>
      </c>
    </row>
    <row r="22136" spans="1:6" x14ac:dyDescent="0.2">
      <c r="A22136" s="202" t="s">
        <v>36033</v>
      </c>
      <c r="B22136" s="204">
        <v>40.954999999999998</v>
      </c>
      <c r="D22136" s="53" t="s">
        <v>32974</v>
      </c>
      <c r="E22136" s="55" t="s">
        <v>32973</v>
      </c>
      <c r="F22136" s="53" t="s">
        <v>83</v>
      </c>
    </row>
    <row r="22137" spans="1:6" x14ac:dyDescent="0.2">
      <c r="A22137" s="202" t="s">
        <v>36034</v>
      </c>
      <c r="B22137" s="204">
        <v>105.19</v>
      </c>
      <c r="D22137" s="53" t="s">
        <v>32975</v>
      </c>
      <c r="E22137" s="55" t="s">
        <v>32976</v>
      </c>
      <c r="F22137" s="53" t="s">
        <v>83</v>
      </c>
    </row>
    <row r="22138" spans="1:6" x14ac:dyDescent="0.2">
      <c r="A22138" s="202" t="s">
        <v>36035</v>
      </c>
      <c r="B22138" s="204">
        <v>120.85</v>
      </c>
      <c r="D22138" s="53" t="s">
        <v>32977</v>
      </c>
      <c r="E22138" s="55" t="s">
        <v>32976</v>
      </c>
      <c r="F22138" s="53" t="s">
        <v>83</v>
      </c>
    </row>
    <row r="22139" spans="1:6" x14ac:dyDescent="0.2">
      <c r="A22139" s="202" t="s">
        <v>36036</v>
      </c>
      <c r="B22139" s="204">
        <v>1344.41</v>
      </c>
      <c r="D22139" s="53" t="s">
        <v>32978</v>
      </c>
      <c r="E22139" s="55" t="s">
        <v>32979</v>
      </c>
      <c r="F22139" s="53" t="s">
        <v>83</v>
      </c>
    </row>
    <row r="22140" spans="1:6" x14ac:dyDescent="0.2">
      <c r="A22140" s="202" t="s">
        <v>36037</v>
      </c>
      <c r="B22140" s="204">
        <v>9.24</v>
      </c>
      <c r="D22140" s="53" t="s">
        <v>32980</v>
      </c>
      <c r="E22140" s="55" t="s">
        <v>32979</v>
      </c>
      <c r="F22140" s="53" t="s">
        <v>83</v>
      </c>
    </row>
    <row r="22141" spans="1:6" x14ac:dyDescent="0.2">
      <c r="A22141" s="202" t="s">
        <v>36038</v>
      </c>
      <c r="B22141" s="204">
        <v>10.28</v>
      </c>
      <c r="D22141" s="53" t="s">
        <v>32981</v>
      </c>
      <c r="E22141" s="55" t="s">
        <v>32982</v>
      </c>
      <c r="F22141" s="53" t="s">
        <v>83</v>
      </c>
    </row>
    <row r="22142" spans="1:6" x14ac:dyDescent="0.2">
      <c r="A22142" s="202" t="s">
        <v>36039</v>
      </c>
      <c r="B22142" s="204">
        <v>0.77</v>
      </c>
      <c r="D22142" s="53" t="s">
        <v>32983</v>
      </c>
      <c r="E22142" s="55" t="s">
        <v>32982</v>
      </c>
      <c r="F22142" s="53" t="s">
        <v>83</v>
      </c>
    </row>
    <row r="22143" spans="1:6" x14ac:dyDescent="0.2">
      <c r="A22143" s="202" t="s">
        <v>36040</v>
      </c>
      <c r="B22143" s="204">
        <v>5.39</v>
      </c>
      <c r="D22143" s="53" t="s">
        <v>32984</v>
      </c>
      <c r="E22143" s="55" t="s">
        <v>32985</v>
      </c>
      <c r="F22143" s="53" t="s">
        <v>83</v>
      </c>
    </row>
    <row r="22144" spans="1:6" x14ac:dyDescent="0.2">
      <c r="A22144" s="202" t="s">
        <v>36041</v>
      </c>
      <c r="B22144" s="204">
        <v>15.3</v>
      </c>
      <c r="D22144" s="53" t="s">
        <v>32986</v>
      </c>
      <c r="E22144" s="55" t="s">
        <v>32985</v>
      </c>
      <c r="F22144" s="53" t="s">
        <v>83</v>
      </c>
    </row>
    <row r="22145" spans="1:6" x14ac:dyDescent="0.2">
      <c r="A22145" s="202" t="s">
        <v>36042</v>
      </c>
      <c r="B22145" s="204">
        <v>8.15</v>
      </c>
      <c r="D22145" s="53" t="s">
        <v>32987</v>
      </c>
      <c r="E22145" s="55" t="s">
        <v>32988</v>
      </c>
      <c r="F22145" s="53" t="s">
        <v>83</v>
      </c>
    </row>
    <row r="22146" spans="1:6" x14ac:dyDescent="0.2">
      <c r="A22146" s="202" t="s">
        <v>36043</v>
      </c>
      <c r="B22146" s="204">
        <v>5.82</v>
      </c>
      <c r="D22146" s="53" t="s">
        <v>32989</v>
      </c>
      <c r="E22146" s="55" t="s">
        <v>32988</v>
      </c>
      <c r="F22146" s="53" t="s">
        <v>83</v>
      </c>
    </row>
    <row r="22147" spans="1:6" x14ac:dyDescent="0.2">
      <c r="A22147" s="202" t="s">
        <v>36044</v>
      </c>
      <c r="B22147" s="204">
        <v>4.01</v>
      </c>
      <c r="D22147" s="53" t="s">
        <v>32990</v>
      </c>
      <c r="E22147" s="55" t="s">
        <v>32991</v>
      </c>
      <c r="F22147" s="53" t="s">
        <v>83</v>
      </c>
    </row>
    <row r="22148" spans="1:6" x14ac:dyDescent="0.2">
      <c r="A22148" s="202" t="s">
        <v>36045</v>
      </c>
      <c r="B22148" s="204">
        <v>24</v>
      </c>
      <c r="D22148" s="53" t="s">
        <v>32992</v>
      </c>
      <c r="E22148" s="55" t="s">
        <v>32991</v>
      </c>
      <c r="F22148" s="53" t="s">
        <v>83</v>
      </c>
    </row>
    <row r="22149" spans="1:6" x14ac:dyDescent="0.2">
      <c r="A22149" s="202" t="s">
        <v>36046</v>
      </c>
      <c r="B22149" s="204">
        <v>9.85</v>
      </c>
      <c r="D22149" s="53" t="s">
        <v>32993</v>
      </c>
      <c r="E22149" s="55" t="s">
        <v>32994</v>
      </c>
      <c r="F22149" s="53" t="s">
        <v>83</v>
      </c>
    </row>
    <row r="22150" spans="1:6" x14ac:dyDescent="0.2">
      <c r="A22150" s="202" t="s">
        <v>36047</v>
      </c>
      <c r="B22150" s="204">
        <v>426.8</v>
      </c>
      <c r="D22150" s="53" t="s">
        <v>32995</v>
      </c>
      <c r="E22150" s="55" t="s">
        <v>32994</v>
      </c>
      <c r="F22150" s="53" t="s">
        <v>83</v>
      </c>
    </row>
    <row r="22151" spans="1:6" x14ac:dyDescent="0.2">
      <c r="A22151" s="202" t="s">
        <v>36048</v>
      </c>
      <c r="B22151" s="204">
        <v>383</v>
      </c>
      <c r="D22151" s="53" t="s">
        <v>32996</v>
      </c>
      <c r="E22151" s="55" t="s">
        <v>32997</v>
      </c>
      <c r="F22151" s="53" t="s">
        <v>83</v>
      </c>
    </row>
    <row r="22152" spans="1:6" x14ac:dyDescent="0.2">
      <c r="A22152" s="202" t="s">
        <v>36049</v>
      </c>
      <c r="B22152" s="204">
        <v>92.69</v>
      </c>
      <c r="D22152" s="53" t="s">
        <v>32998</v>
      </c>
      <c r="E22152" s="55" t="s">
        <v>32997</v>
      </c>
      <c r="F22152" s="53" t="s">
        <v>83</v>
      </c>
    </row>
    <row r="22153" spans="1:6" x14ac:dyDescent="0.2">
      <c r="A22153" s="202" t="s">
        <v>36050</v>
      </c>
      <c r="B22153" s="204">
        <v>69.06</v>
      </c>
      <c r="D22153" s="53" t="s">
        <v>32999</v>
      </c>
      <c r="E22153" s="55" t="s">
        <v>33000</v>
      </c>
      <c r="F22153" s="53" t="s">
        <v>83</v>
      </c>
    </row>
    <row r="22154" spans="1:6" x14ac:dyDescent="0.2">
      <c r="A22154" s="202" t="s">
        <v>36051</v>
      </c>
      <c r="B22154" s="204">
        <v>73.739999999999995</v>
      </c>
      <c r="D22154" s="53" t="s">
        <v>33001</v>
      </c>
      <c r="E22154" s="55" t="s">
        <v>33000</v>
      </c>
      <c r="F22154" s="53" t="s">
        <v>83</v>
      </c>
    </row>
    <row r="22155" spans="1:6" x14ac:dyDescent="0.2">
      <c r="A22155" s="202" t="s">
        <v>36052</v>
      </c>
      <c r="B22155" s="204">
        <v>123.59</v>
      </c>
      <c r="D22155" s="53" t="s">
        <v>33002</v>
      </c>
      <c r="E22155" s="55" t="s">
        <v>33003</v>
      </c>
      <c r="F22155" s="53" t="s">
        <v>83</v>
      </c>
    </row>
    <row r="22156" spans="1:6" x14ac:dyDescent="0.2">
      <c r="A22156" s="202" t="s">
        <v>36053</v>
      </c>
      <c r="B22156" s="204">
        <v>62</v>
      </c>
      <c r="D22156" s="53" t="s">
        <v>33004</v>
      </c>
      <c r="E22156" s="55" t="s">
        <v>33003</v>
      </c>
      <c r="F22156" s="53" t="s">
        <v>83</v>
      </c>
    </row>
    <row r="22157" spans="1:6" x14ac:dyDescent="0.2">
      <c r="A22157" s="202" t="s">
        <v>36054</v>
      </c>
      <c r="B22157" s="204">
        <v>171.08</v>
      </c>
      <c r="D22157" s="53" t="s">
        <v>33005</v>
      </c>
      <c r="E22157" s="55" t="s">
        <v>33006</v>
      </c>
      <c r="F22157" s="53" t="s">
        <v>83</v>
      </c>
    </row>
    <row r="22158" spans="1:6" x14ac:dyDescent="0.2">
      <c r="A22158" s="202" t="s">
        <v>36055</v>
      </c>
      <c r="B22158" s="204">
        <v>23.77</v>
      </c>
      <c r="D22158" s="53" t="s">
        <v>33007</v>
      </c>
      <c r="E22158" s="55" t="s">
        <v>33006</v>
      </c>
      <c r="F22158" s="53" t="s">
        <v>83</v>
      </c>
    </row>
    <row r="22159" spans="1:6" x14ac:dyDescent="0.2">
      <c r="A22159" s="202" t="s">
        <v>36056</v>
      </c>
      <c r="B22159" s="204">
        <v>28.34</v>
      </c>
      <c r="D22159" s="53" t="s">
        <v>33008</v>
      </c>
      <c r="E22159" s="55" t="s">
        <v>33009</v>
      </c>
      <c r="F22159" s="53" t="s">
        <v>83</v>
      </c>
    </row>
    <row r="22160" spans="1:6" x14ac:dyDescent="0.2">
      <c r="A22160" s="202" t="s">
        <v>36057</v>
      </c>
      <c r="B22160" s="204">
        <v>30.86</v>
      </c>
      <c r="D22160" s="53" t="s">
        <v>33010</v>
      </c>
      <c r="E22160" s="55" t="s">
        <v>33009</v>
      </c>
      <c r="F22160" s="53" t="s">
        <v>83</v>
      </c>
    </row>
    <row r="22161" spans="1:6" x14ac:dyDescent="0.2">
      <c r="A22161" s="202" t="s">
        <v>36058</v>
      </c>
      <c r="B22161" s="204">
        <v>1.1328</v>
      </c>
      <c r="D22161" s="53" t="s">
        <v>33011</v>
      </c>
      <c r="E22161" s="55" t="s">
        <v>33012</v>
      </c>
      <c r="F22161" s="53" t="s">
        <v>83</v>
      </c>
    </row>
    <row r="22162" spans="1:6" x14ac:dyDescent="0.2">
      <c r="A22162" s="202" t="s">
        <v>36059</v>
      </c>
      <c r="B22162" s="204">
        <v>53.47</v>
      </c>
      <c r="D22162" s="53" t="s">
        <v>33013</v>
      </c>
      <c r="E22162" s="55" t="s">
        <v>33012</v>
      </c>
      <c r="F22162" s="53" t="s">
        <v>83</v>
      </c>
    </row>
    <row r="22163" spans="1:6" x14ac:dyDescent="0.2">
      <c r="A22163" s="202" t="s">
        <v>36060</v>
      </c>
      <c r="B22163" s="204">
        <v>36.5</v>
      </c>
      <c r="D22163" s="53" t="s">
        <v>33014</v>
      </c>
      <c r="E22163" s="55" t="s">
        <v>33015</v>
      </c>
      <c r="F22163" s="53" t="s">
        <v>83</v>
      </c>
    </row>
    <row r="22164" spans="1:6" x14ac:dyDescent="0.2">
      <c r="A22164" s="202" t="s">
        <v>36061</v>
      </c>
      <c r="B22164" s="204">
        <v>129.78</v>
      </c>
      <c r="D22164" s="53" t="s">
        <v>33016</v>
      </c>
      <c r="E22164" s="55" t="s">
        <v>33015</v>
      </c>
      <c r="F22164" s="53" t="s">
        <v>83</v>
      </c>
    </row>
    <row r="22165" spans="1:6" x14ac:dyDescent="0.2">
      <c r="A22165" s="202" t="s">
        <v>36062</v>
      </c>
      <c r="B22165" s="204">
        <v>948.15</v>
      </c>
      <c r="D22165" s="53" t="s">
        <v>33017</v>
      </c>
      <c r="E22165" s="55" t="s">
        <v>33018</v>
      </c>
      <c r="F22165" s="53" t="s">
        <v>83</v>
      </c>
    </row>
    <row r="22166" spans="1:6" x14ac:dyDescent="0.2">
      <c r="A22166" s="202" t="s">
        <v>36063</v>
      </c>
      <c r="B22166" s="204">
        <v>411.9</v>
      </c>
      <c r="D22166" s="53" t="s">
        <v>33019</v>
      </c>
      <c r="E22166" s="55" t="s">
        <v>33018</v>
      </c>
      <c r="F22166" s="53" t="s">
        <v>83</v>
      </c>
    </row>
    <row r="22167" spans="1:6" x14ac:dyDescent="0.2">
      <c r="A22167" s="202" t="s">
        <v>36064</v>
      </c>
      <c r="B22167" s="204">
        <v>9.8272999999999993</v>
      </c>
      <c r="D22167" s="53" t="s">
        <v>33020</v>
      </c>
      <c r="E22167" s="55" t="s">
        <v>33021</v>
      </c>
      <c r="F22167" s="53" t="s">
        <v>83</v>
      </c>
    </row>
    <row r="22168" spans="1:6" x14ac:dyDescent="0.2">
      <c r="A22168" s="202" t="s">
        <v>36065</v>
      </c>
      <c r="B22168" s="204">
        <v>5.0199999999999996</v>
      </c>
      <c r="D22168" s="53" t="s">
        <v>33022</v>
      </c>
      <c r="E22168" s="55" t="s">
        <v>33021</v>
      </c>
      <c r="F22168" s="53" t="s">
        <v>83</v>
      </c>
    </row>
    <row r="22169" spans="1:6" x14ac:dyDescent="0.2">
      <c r="A22169" s="202" t="s">
        <v>36066</v>
      </c>
      <c r="B22169" s="204">
        <v>3.48</v>
      </c>
      <c r="D22169" s="53" t="s">
        <v>33023</v>
      </c>
      <c r="E22169" s="55" t="s">
        <v>33024</v>
      </c>
      <c r="F22169" s="53" t="s">
        <v>83</v>
      </c>
    </row>
    <row r="22170" spans="1:6" x14ac:dyDescent="0.2">
      <c r="A22170" s="202" t="s">
        <v>36067</v>
      </c>
      <c r="B22170" s="204">
        <v>1.97</v>
      </c>
      <c r="D22170" s="53" t="s">
        <v>33025</v>
      </c>
      <c r="E22170" s="55" t="s">
        <v>33024</v>
      </c>
      <c r="F22170" s="53" t="s">
        <v>83</v>
      </c>
    </row>
    <row r="22171" spans="1:6" x14ac:dyDescent="0.2">
      <c r="A22171" s="202" t="s">
        <v>36068</v>
      </c>
      <c r="B22171" s="204">
        <v>1.36</v>
      </c>
      <c r="D22171" s="53" t="s">
        <v>33026</v>
      </c>
      <c r="E22171" s="55" t="s">
        <v>33027</v>
      </c>
      <c r="F22171" s="53" t="s">
        <v>83</v>
      </c>
    </row>
    <row r="22172" spans="1:6" x14ac:dyDescent="0.2">
      <c r="A22172" s="202" t="s">
        <v>36069</v>
      </c>
      <c r="B22172" s="204">
        <v>0.76839999999999997</v>
      </c>
      <c r="D22172" s="53" t="s">
        <v>33028</v>
      </c>
      <c r="E22172" s="55" t="s">
        <v>33027</v>
      </c>
      <c r="F22172" s="53" t="s">
        <v>83</v>
      </c>
    </row>
    <row r="22173" spans="1:6" x14ac:dyDescent="0.2">
      <c r="A22173" s="202" t="s">
        <v>36070</v>
      </c>
      <c r="B22173" s="204">
        <v>77.63</v>
      </c>
      <c r="D22173" s="53" t="s">
        <v>33029</v>
      </c>
      <c r="E22173" s="55" t="s">
        <v>33030</v>
      </c>
      <c r="F22173" s="53" t="s">
        <v>83</v>
      </c>
    </row>
    <row r="22174" spans="1:6" x14ac:dyDescent="0.2">
      <c r="A22174" s="202" t="s">
        <v>36071</v>
      </c>
      <c r="B22174" s="204">
        <v>75.054900000000004</v>
      </c>
      <c r="D22174" s="53" t="s">
        <v>33031</v>
      </c>
      <c r="E22174" s="55" t="s">
        <v>33030</v>
      </c>
      <c r="F22174" s="53" t="s">
        <v>83</v>
      </c>
    </row>
    <row r="22175" spans="1:6" x14ac:dyDescent="0.2">
      <c r="A22175" s="202" t="s">
        <v>36072</v>
      </c>
      <c r="B22175" s="204">
        <v>68.094399999999993</v>
      </c>
      <c r="D22175" s="53" t="s">
        <v>33032</v>
      </c>
      <c r="E22175" s="55" t="s">
        <v>33033</v>
      </c>
      <c r="F22175" s="53" t="s">
        <v>83</v>
      </c>
    </row>
    <row r="22176" spans="1:6" x14ac:dyDescent="0.2">
      <c r="A22176" s="202" t="s">
        <v>36073</v>
      </c>
      <c r="B22176" s="204">
        <v>11.68</v>
      </c>
      <c r="D22176" s="53" t="s">
        <v>33034</v>
      </c>
      <c r="E22176" s="55" t="s">
        <v>33033</v>
      </c>
      <c r="F22176" s="53" t="s">
        <v>83</v>
      </c>
    </row>
    <row r="22177" spans="1:6" x14ac:dyDescent="0.2">
      <c r="A22177" s="202" t="s">
        <v>36074</v>
      </c>
      <c r="B22177" s="204">
        <v>80.28</v>
      </c>
      <c r="D22177" s="53" t="s">
        <v>33035</v>
      </c>
      <c r="E22177" s="55" t="s">
        <v>33036</v>
      </c>
      <c r="F22177" s="53" t="s">
        <v>83</v>
      </c>
    </row>
    <row r="22178" spans="1:6" x14ac:dyDescent="0.2">
      <c r="A22178" s="202" t="s">
        <v>36075</v>
      </c>
      <c r="B22178" s="204">
        <v>0.79</v>
      </c>
      <c r="D22178" s="53" t="s">
        <v>33037</v>
      </c>
      <c r="E22178" s="55" t="s">
        <v>33036</v>
      </c>
      <c r="F22178" s="53" t="s">
        <v>83</v>
      </c>
    </row>
    <row r="22179" spans="1:6" x14ac:dyDescent="0.2">
      <c r="A22179" s="202" t="s">
        <v>36076</v>
      </c>
      <c r="B22179" s="204">
        <v>10340</v>
      </c>
      <c r="D22179" s="53" t="s">
        <v>33038</v>
      </c>
      <c r="E22179" s="55" t="s">
        <v>33039</v>
      </c>
      <c r="F22179" s="53" t="s">
        <v>83</v>
      </c>
    </row>
    <row r="22180" spans="1:6" x14ac:dyDescent="0.2">
      <c r="A22180" s="202" t="s">
        <v>36077</v>
      </c>
      <c r="B22180" s="204">
        <v>6214.59</v>
      </c>
      <c r="D22180" s="53" t="s">
        <v>33040</v>
      </c>
      <c r="E22180" s="55" t="s">
        <v>33039</v>
      </c>
      <c r="F22180" s="53" t="s">
        <v>83</v>
      </c>
    </row>
    <row r="22181" spans="1:6" x14ac:dyDescent="0.2">
      <c r="A22181" s="202" t="s">
        <v>36078</v>
      </c>
      <c r="B22181" s="204">
        <v>100.84</v>
      </c>
      <c r="D22181" s="53" t="s">
        <v>33041</v>
      </c>
      <c r="E22181" s="55" t="s">
        <v>33042</v>
      </c>
      <c r="F22181" s="53" t="s">
        <v>83</v>
      </c>
    </row>
    <row r="22182" spans="1:6" x14ac:dyDescent="0.2">
      <c r="A22182" s="202" t="s">
        <v>36079</v>
      </c>
      <c r="B22182" s="204">
        <v>3.77</v>
      </c>
      <c r="D22182" s="53" t="s">
        <v>33043</v>
      </c>
      <c r="E22182" s="55" t="s">
        <v>33042</v>
      </c>
      <c r="F22182" s="53" t="s">
        <v>83</v>
      </c>
    </row>
    <row r="22183" spans="1:6" x14ac:dyDescent="0.2">
      <c r="A22183" s="202" t="s">
        <v>36080</v>
      </c>
      <c r="B22183" s="204">
        <v>6.11</v>
      </c>
      <c r="D22183" s="53" t="s">
        <v>33044</v>
      </c>
      <c r="E22183" s="55" t="s">
        <v>33045</v>
      </c>
      <c r="F22183" s="53" t="s">
        <v>83</v>
      </c>
    </row>
    <row r="22184" spans="1:6" x14ac:dyDescent="0.2">
      <c r="A22184" s="202" t="s">
        <v>36081</v>
      </c>
      <c r="B22184" s="204">
        <v>175.15</v>
      </c>
      <c r="D22184" s="53" t="s">
        <v>33046</v>
      </c>
      <c r="E22184" s="55" t="s">
        <v>33045</v>
      </c>
      <c r="F22184" s="53" t="s">
        <v>83</v>
      </c>
    </row>
    <row r="22185" spans="1:6" x14ac:dyDescent="0.2">
      <c r="A22185" s="202" t="s">
        <v>36082</v>
      </c>
      <c r="B22185" s="204">
        <v>1.03</v>
      </c>
      <c r="D22185" s="53" t="s">
        <v>33047</v>
      </c>
      <c r="E22185" s="55" t="s">
        <v>33048</v>
      </c>
      <c r="F22185" s="53" t="s">
        <v>83</v>
      </c>
    </row>
    <row r="22186" spans="1:6" x14ac:dyDescent="0.2">
      <c r="A22186" s="202" t="s">
        <v>36083</v>
      </c>
      <c r="B22186" s="204">
        <v>1.65</v>
      </c>
      <c r="D22186" s="53" t="s">
        <v>33049</v>
      </c>
      <c r="E22186" s="55" t="s">
        <v>33048</v>
      </c>
      <c r="F22186" s="53" t="s">
        <v>83</v>
      </c>
    </row>
    <row r="22187" spans="1:6" x14ac:dyDescent="0.2">
      <c r="A22187" s="202" t="s">
        <v>36084</v>
      </c>
      <c r="B22187" s="204">
        <v>15.991300000000001</v>
      </c>
      <c r="D22187" s="53" t="s">
        <v>33050</v>
      </c>
      <c r="E22187" s="55" t="s">
        <v>33051</v>
      </c>
      <c r="F22187" s="53" t="s">
        <v>83</v>
      </c>
    </row>
    <row r="22188" spans="1:6" x14ac:dyDescent="0.2">
      <c r="A22188" s="202" t="s">
        <v>36085</v>
      </c>
      <c r="B22188" s="204">
        <v>28.34</v>
      </c>
      <c r="D22188" s="53" t="s">
        <v>33052</v>
      </c>
      <c r="E22188" s="55" t="s">
        <v>33051</v>
      </c>
      <c r="F22188" s="53" t="s">
        <v>83</v>
      </c>
    </row>
    <row r="22189" spans="1:6" x14ac:dyDescent="0.2">
      <c r="A22189" s="202" t="s">
        <v>36086</v>
      </c>
      <c r="B22189" s="204">
        <v>0.63</v>
      </c>
      <c r="D22189" s="53" t="s">
        <v>33053</v>
      </c>
      <c r="E22189" s="55" t="s">
        <v>33054</v>
      </c>
      <c r="F22189" s="53" t="s">
        <v>83</v>
      </c>
    </row>
    <row r="22190" spans="1:6" x14ac:dyDescent="0.2">
      <c r="A22190" s="202" t="s">
        <v>36087</v>
      </c>
      <c r="B22190" s="204">
        <v>3.65</v>
      </c>
      <c r="D22190" s="53" t="s">
        <v>33055</v>
      </c>
      <c r="E22190" s="55" t="s">
        <v>33054</v>
      </c>
      <c r="F22190" s="53" t="s">
        <v>83</v>
      </c>
    </row>
    <row r="22191" spans="1:6" x14ac:dyDescent="0.2">
      <c r="A22191" s="202" t="s">
        <v>36088</v>
      </c>
      <c r="B22191" s="204">
        <v>92.7</v>
      </c>
      <c r="D22191" s="53" t="s">
        <v>33056</v>
      </c>
      <c r="E22191" s="55" t="s">
        <v>33057</v>
      </c>
      <c r="F22191" s="53" t="s">
        <v>83</v>
      </c>
    </row>
    <row r="22192" spans="1:6" x14ac:dyDescent="0.2">
      <c r="A22192" s="202" t="s">
        <v>36089</v>
      </c>
      <c r="B22192" s="204">
        <v>175.15</v>
      </c>
      <c r="D22192" s="53" t="s">
        <v>33058</v>
      </c>
      <c r="E22192" s="55" t="s">
        <v>33057</v>
      </c>
      <c r="F22192" s="53" t="s">
        <v>83</v>
      </c>
    </row>
    <row r="22193" spans="1:6" x14ac:dyDescent="0.2">
      <c r="A22193" s="202" t="s">
        <v>36090</v>
      </c>
      <c r="B22193" s="204">
        <v>1164799.94</v>
      </c>
      <c r="D22193" s="53" t="s">
        <v>33059</v>
      </c>
      <c r="E22193" s="55" t="s">
        <v>33060</v>
      </c>
      <c r="F22193" s="53" t="s">
        <v>83</v>
      </c>
    </row>
    <row r="22194" spans="1:6" x14ac:dyDescent="0.2">
      <c r="A22194" s="202" t="s">
        <v>36091</v>
      </c>
      <c r="B22194" s="204">
        <v>12.04</v>
      </c>
      <c r="D22194" s="53" t="s">
        <v>33061</v>
      </c>
      <c r="E22194" s="55" t="s">
        <v>33060</v>
      </c>
      <c r="F22194" s="53" t="s">
        <v>83</v>
      </c>
    </row>
    <row r="22195" spans="1:6" x14ac:dyDescent="0.2">
      <c r="A22195" s="202" t="s">
        <v>36092</v>
      </c>
      <c r="B22195" s="204">
        <v>8.1835000000000004</v>
      </c>
      <c r="D22195" s="53" t="s">
        <v>33062</v>
      </c>
      <c r="E22195" s="55" t="s">
        <v>33063</v>
      </c>
      <c r="F22195" s="53" t="s">
        <v>83</v>
      </c>
    </row>
    <row r="22196" spans="1:6" x14ac:dyDescent="0.2">
      <c r="A22196" s="202" t="s">
        <v>36093</v>
      </c>
      <c r="B22196" s="204">
        <v>69.83</v>
      </c>
      <c r="D22196" s="53" t="s">
        <v>33064</v>
      </c>
      <c r="E22196" s="55" t="s">
        <v>33063</v>
      </c>
      <c r="F22196" s="53" t="s">
        <v>83</v>
      </c>
    </row>
    <row r="22197" spans="1:6" x14ac:dyDescent="0.2">
      <c r="A22197" s="202" t="s">
        <v>36094</v>
      </c>
      <c r="B22197" s="204">
        <v>43.16</v>
      </c>
      <c r="D22197" s="53" t="s">
        <v>33065</v>
      </c>
      <c r="E22197" s="55" t="s">
        <v>33066</v>
      </c>
      <c r="F22197" s="53" t="s">
        <v>83</v>
      </c>
    </row>
    <row r="22198" spans="1:6" x14ac:dyDescent="0.2">
      <c r="A22198" s="202" t="s">
        <v>36095</v>
      </c>
      <c r="B22198" s="204">
        <v>113.2</v>
      </c>
      <c r="D22198" s="53" t="s">
        <v>33067</v>
      </c>
      <c r="E22198" s="55" t="s">
        <v>33066</v>
      </c>
      <c r="F22198" s="53" t="s">
        <v>83</v>
      </c>
    </row>
    <row r="22199" spans="1:6" x14ac:dyDescent="0.2">
      <c r="A22199" s="202" t="s">
        <v>36096</v>
      </c>
      <c r="B22199" s="204">
        <v>1778.3857</v>
      </c>
      <c r="D22199" s="53" t="s">
        <v>33068</v>
      </c>
      <c r="E22199" s="55" t="s">
        <v>33069</v>
      </c>
      <c r="F22199" s="53" t="s">
        <v>83</v>
      </c>
    </row>
    <row r="22200" spans="1:6" x14ac:dyDescent="0.2">
      <c r="A22200" s="202" t="s">
        <v>36097</v>
      </c>
      <c r="B22200" s="204">
        <v>38.664000000000001</v>
      </c>
      <c r="D22200" s="53" t="s">
        <v>33070</v>
      </c>
      <c r="E22200" s="55" t="s">
        <v>33069</v>
      </c>
      <c r="F22200" s="53" t="s">
        <v>83</v>
      </c>
    </row>
    <row r="22201" spans="1:6" x14ac:dyDescent="0.2">
      <c r="A22201" s="202" t="s">
        <v>36098</v>
      </c>
      <c r="B22201" s="204">
        <v>15.5472</v>
      </c>
      <c r="D22201" s="53" t="s">
        <v>33071</v>
      </c>
      <c r="E22201" s="55" t="s">
        <v>33072</v>
      </c>
      <c r="F22201" s="53" t="s">
        <v>83</v>
      </c>
    </row>
    <row r="22202" spans="1:6" x14ac:dyDescent="0.2">
      <c r="A22202" s="202" t="s">
        <v>36099</v>
      </c>
      <c r="B22202" s="204">
        <v>31.0364</v>
      </c>
      <c r="D22202" s="53" t="s">
        <v>33073</v>
      </c>
      <c r="E22202" s="55" t="s">
        <v>33072</v>
      </c>
      <c r="F22202" s="53" t="s">
        <v>83</v>
      </c>
    </row>
    <row r="22203" spans="1:6" x14ac:dyDescent="0.2">
      <c r="A22203" s="202" t="s">
        <v>36100</v>
      </c>
      <c r="B22203" s="204">
        <v>7.16</v>
      </c>
      <c r="D22203" s="53" t="s">
        <v>33074</v>
      </c>
      <c r="E22203" s="55" t="s">
        <v>33075</v>
      </c>
      <c r="F22203" s="53" t="s">
        <v>201</v>
      </c>
    </row>
    <row r="22204" spans="1:6" x14ac:dyDescent="0.2">
      <c r="A22204" s="202" t="s">
        <v>36101</v>
      </c>
      <c r="B22204" s="204">
        <v>3.9630000000000001</v>
      </c>
      <c r="D22204" s="53" t="s">
        <v>33076</v>
      </c>
      <c r="E22204" s="55" t="s">
        <v>33075</v>
      </c>
      <c r="F22204" s="53" t="s">
        <v>201</v>
      </c>
    </row>
    <row r="22205" spans="1:6" x14ac:dyDescent="0.2">
      <c r="A22205" s="202" t="s">
        <v>36102</v>
      </c>
      <c r="B22205" s="204">
        <v>1.9393</v>
      </c>
      <c r="D22205" s="53" t="s">
        <v>33077</v>
      </c>
      <c r="E22205" s="55" t="s">
        <v>33078</v>
      </c>
      <c r="F22205" s="53" t="s">
        <v>83</v>
      </c>
    </row>
    <row r="22206" spans="1:6" x14ac:dyDescent="0.2">
      <c r="A22206" s="202" t="s">
        <v>36103</v>
      </c>
      <c r="B22206" s="204">
        <v>1.79</v>
      </c>
      <c r="D22206" s="53" t="s">
        <v>33079</v>
      </c>
      <c r="E22206" s="55" t="s">
        <v>33078</v>
      </c>
      <c r="F22206" s="53" t="s">
        <v>83</v>
      </c>
    </row>
    <row r="22207" spans="1:6" x14ac:dyDescent="0.2">
      <c r="A22207" s="202" t="s">
        <v>36104</v>
      </c>
      <c r="B22207" s="204">
        <v>42.64</v>
      </c>
      <c r="D22207" s="53" t="s">
        <v>33080</v>
      </c>
      <c r="E22207" s="55" t="s">
        <v>33081</v>
      </c>
      <c r="F22207" s="53" t="s">
        <v>83</v>
      </c>
    </row>
    <row r="22208" spans="1:6" x14ac:dyDescent="0.2">
      <c r="A22208" s="202" t="s">
        <v>36105</v>
      </c>
      <c r="B22208" s="204">
        <v>10.25</v>
      </c>
      <c r="D22208" s="53" t="s">
        <v>33082</v>
      </c>
      <c r="E22208" s="55" t="s">
        <v>33081</v>
      </c>
      <c r="F22208" s="53" t="s">
        <v>83</v>
      </c>
    </row>
    <row r="22209" spans="1:6" x14ac:dyDescent="0.2">
      <c r="A22209" s="202" t="s">
        <v>36106</v>
      </c>
      <c r="B22209" s="204">
        <v>16.741800000000001</v>
      </c>
      <c r="D22209" s="53" t="s">
        <v>33083</v>
      </c>
      <c r="E22209" s="55" t="s">
        <v>33084</v>
      </c>
      <c r="F22209" s="53" t="s">
        <v>83</v>
      </c>
    </row>
    <row r="22210" spans="1:6" x14ac:dyDescent="0.2">
      <c r="A22210" s="202" t="s">
        <v>36107</v>
      </c>
      <c r="B22210" s="204">
        <v>5484.75</v>
      </c>
      <c r="D22210" s="53" t="s">
        <v>33085</v>
      </c>
      <c r="E22210" s="55" t="s">
        <v>33084</v>
      </c>
      <c r="F22210" s="53" t="s">
        <v>83</v>
      </c>
    </row>
    <row r="22211" spans="1:6" x14ac:dyDescent="0.2">
      <c r="A22211" s="202" t="s">
        <v>36108</v>
      </c>
      <c r="B22211" s="204">
        <v>240</v>
      </c>
      <c r="D22211" s="53" t="s">
        <v>33086</v>
      </c>
      <c r="E22211" s="55" t="s">
        <v>33087</v>
      </c>
      <c r="F22211" s="53" t="s">
        <v>83</v>
      </c>
    </row>
    <row r="22212" spans="1:6" x14ac:dyDescent="0.2">
      <c r="A22212" s="202" t="s">
        <v>36109</v>
      </c>
      <c r="B22212" s="204">
        <v>20</v>
      </c>
      <c r="D22212" s="53" t="s">
        <v>33088</v>
      </c>
      <c r="E22212" s="55" t="s">
        <v>33087</v>
      </c>
      <c r="F22212" s="53" t="s">
        <v>83</v>
      </c>
    </row>
    <row r="22213" spans="1:6" x14ac:dyDescent="0.2">
      <c r="A22213" s="202" t="s">
        <v>36110</v>
      </c>
      <c r="B22213" s="204">
        <v>30</v>
      </c>
      <c r="D22213" s="53" t="s">
        <v>33089</v>
      </c>
      <c r="E22213" s="55" t="s">
        <v>33090</v>
      </c>
      <c r="F22213" s="53" t="s">
        <v>83</v>
      </c>
    </row>
    <row r="22214" spans="1:6" x14ac:dyDescent="0.2">
      <c r="A22214" s="202" t="s">
        <v>36111</v>
      </c>
      <c r="B22214" s="204">
        <v>18</v>
      </c>
      <c r="D22214" s="53" t="s">
        <v>33091</v>
      </c>
      <c r="E22214" s="55" t="s">
        <v>33090</v>
      </c>
      <c r="F22214" s="53" t="s">
        <v>83</v>
      </c>
    </row>
    <row r="22215" spans="1:6" x14ac:dyDescent="0.2">
      <c r="A22215" s="202" t="s">
        <v>36112</v>
      </c>
      <c r="B22215" s="204">
        <v>23.75</v>
      </c>
      <c r="D22215" s="53" t="s">
        <v>33092</v>
      </c>
      <c r="E22215" s="55" t="s">
        <v>33093</v>
      </c>
      <c r="F22215" s="53" t="s">
        <v>83</v>
      </c>
    </row>
    <row r="22216" spans="1:6" x14ac:dyDescent="0.2">
      <c r="A22216" s="202" t="s">
        <v>36113</v>
      </c>
      <c r="B22216" s="204">
        <v>7.5236999999999998</v>
      </c>
      <c r="D22216" s="53" t="s">
        <v>33094</v>
      </c>
      <c r="E22216" s="55" t="s">
        <v>33093</v>
      </c>
      <c r="F22216" s="53" t="s">
        <v>83</v>
      </c>
    </row>
    <row r="22217" spans="1:6" x14ac:dyDescent="0.2">
      <c r="A22217" s="202" t="s">
        <v>36114</v>
      </c>
      <c r="B22217" s="204">
        <v>92</v>
      </c>
      <c r="D22217" s="53" t="s">
        <v>33095</v>
      </c>
      <c r="E22217" s="55" t="s">
        <v>33096</v>
      </c>
      <c r="F22217" s="53" t="s">
        <v>83</v>
      </c>
    </row>
    <row r="22218" spans="1:6" x14ac:dyDescent="0.2">
      <c r="A22218" s="202" t="s">
        <v>36115</v>
      </c>
      <c r="B22218" s="204">
        <v>0.74</v>
      </c>
      <c r="D22218" s="53" t="s">
        <v>33097</v>
      </c>
      <c r="E22218" s="55" t="s">
        <v>33096</v>
      </c>
      <c r="F22218" s="53" t="s">
        <v>83</v>
      </c>
    </row>
    <row r="22219" spans="1:6" x14ac:dyDescent="0.2">
      <c r="A22219" s="202" t="s">
        <v>36116</v>
      </c>
      <c r="B22219" s="204">
        <v>1.6</v>
      </c>
      <c r="D22219" s="53" t="s">
        <v>33098</v>
      </c>
      <c r="E22219" s="55" t="s">
        <v>33099</v>
      </c>
      <c r="F22219" s="53" t="s">
        <v>83</v>
      </c>
    </row>
    <row r="22220" spans="1:6" x14ac:dyDescent="0.2">
      <c r="A22220" s="202" t="s">
        <v>36117</v>
      </c>
      <c r="B22220" s="204">
        <v>156.65</v>
      </c>
      <c r="D22220" s="53" t="s">
        <v>33100</v>
      </c>
      <c r="E22220" s="55" t="s">
        <v>33099</v>
      </c>
      <c r="F22220" s="53" t="s">
        <v>83</v>
      </c>
    </row>
    <row r="22221" spans="1:6" x14ac:dyDescent="0.2">
      <c r="A22221" s="202" t="s">
        <v>36118</v>
      </c>
      <c r="B22221" s="204">
        <v>59.78</v>
      </c>
      <c r="D22221" s="53" t="s">
        <v>33101</v>
      </c>
      <c r="E22221" s="55" t="s">
        <v>33102</v>
      </c>
      <c r="F22221" s="53" t="s">
        <v>83</v>
      </c>
    </row>
    <row r="22222" spans="1:6" x14ac:dyDescent="0.2">
      <c r="A22222" s="202" t="s">
        <v>36119</v>
      </c>
      <c r="B22222" s="204">
        <v>37.340000000000003</v>
      </c>
      <c r="D22222" s="53" t="s">
        <v>33103</v>
      </c>
      <c r="E22222" s="55" t="s">
        <v>33102</v>
      </c>
      <c r="F22222" s="53" t="s">
        <v>83</v>
      </c>
    </row>
    <row r="22223" spans="1:6" x14ac:dyDescent="0.2">
      <c r="A22223" s="202" t="s">
        <v>36120</v>
      </c>
      <c r="B22223" s="204">
        <v>28.22</v>
      </c>
      <c r="D22223" s="53" t="s">
        <v>33104</v>
      </c>
      <c r="E22223" s="55" t="s">
        <v>33105</v>
      </c>
      <c r="F22223" s="53" t="s">
        <v>83</v>
      </c>
    </row>
    <row r="22224" spans="1:6" x14ac:dyDescent="0.2">
      <c r="A22224" s="202" t="s">
        <v>36121</v>
      </c>
      <c r="B22224" s="204">
        <v>10300</v>
      </c>
      <c r="D22224" s="53" t="s">
        <v>33106</v>
      </c>
      <c r="E22224" s="55" t="s">
        <v>33105</v>
      </c>
      <c r="F22224" s="53" t="s">
        <v>83</v>
      </c>
    </row>
    <row r="22225" spans="1:6" x14ac:dyDescent="0.2">
      <c r="A22225" s="202" t="s">
        <v>36122</v>
      </c>
      <c r="B22225" s="204">
        <v>166.86</v>
      </c>
      <c r="D22225" s="53" t="s">
        <v>33107</v>
      </c>
      <c r="E22225" s="55" t="s">
        <v>33108</v>
      </c>
      <c r="F22225" s="53" t="s">
        <v>83</v>
      </c>
    </row>
    <row r="22226" spans="1:6" x14ac:dyDescent="0.2">
      <c r="A22226" s="202" t="s">
        <v>36123</v>
      </c>
      <c r="B22226" s="204">
        <v>6603.4</v>
      </c>
      <c r="D22226" s="53" t="s">
        <v>33109</v>
      </c>
      <c r="E22226" s="55" t="s">
        <v>33108</v>
      </c>
      <c r="F22226" s="53" t="s">
        <v>83</v>
      </c>
    </row>
    <row r="22227" spans="1:6" x14ac:dyDescent="0.2">
      <c r="A22227" s="202" t="s">
        <v>36124</v>
      </c>
      <c r="B22227" s="204">
        <v>59.41</v>
      </c>
      <c r="D22227" s="53" t="s">
        <v>33110</v>
      </c>
      <c r="E22227" s="55" t="s">
        <v>33111</v>
      </c>
      <c r="F22227" s="53" t="s">
        <v>83</v>
      </c>
    </row>
    <row r="22228" spans="1:6" x14ac:dyDescent="0.2">
      <c r="A22228" s="202" t="s">
        <v>36125</v>
      </c>
      <c r="B22228" s="204">
        <v>65.5</v>
      </c>
      <c r="D22228" s="53" t="s">
        <v>33112</v>
      </c>
      <c r="E22228" s="55" t="s">
        <v>33111</v>
      </c>
      <c r="F22228" s="53" t="s">
        <v>83</v>
      </c>
    </row>
    <row r="22229" spans="1:6" x14ac:dyDescent="0.2">
      <c r="A22229" s="202" t="s">
        <v>36126</v>
      </c>
      <c r="B22229" s="204">
        <v>3.4009999999999998</v>
      </c>
      <c r="D22229" s="53" t="s">
        <v>33113</v>
      </c>
      <c r="E22229" s="55" t="s">
        <v>33114</v>
      </c>
      <c r="F22229" s="53" t="s">
        <v>83</v>
      </c>
    </row>
    <row r="22230" spans="1:6" x14ac:dyDescent="0.2">
      <c r="A22230" s="202" t="s">
        <v>36127</v>
      </c>
      <c r="B22230" s="204">
        <v>72.599999999999994</v>
      </c>
      <c r="D22230" s="53" t="s">
        <v>33115</v>
      </c>
      <c r="E22230" s="55" t="s">
        <v>33114</v>
      </c>
      <c r="F22230" s="53" t="s">
        <v>83</v>
      </c>
    </row>
    <row r="22231" spans="1:6" x14ac:dyDescent="0.2">
      <c r="A22231" s="202" t="s">
        <v>36128</v>
      </c>
      <c r="B22231" s="204">
        <v>37.133600000000001</v>
      </c>
      <c r="D22231" s="53" t="s">
        <v>33116</v>
      </c>
      <c r="E22231" s="55" t="s">
        <v>33117</v>
      </c>
      <c r="F22231" s="53" t="s">
        <v>83</v>
      </c>
    </row>
    <row r="22232" spans="1:6" x14ac:dyDescent="0.2">
      <c r="A22232" s="202" t="s">
        <v>36129</v>
      </c>
      <c r="B22232" s="204">
        <v>63.65</v>
      </c>
      <c r="D22232" s="53" t="s">
        <v>33118</v>
      </c>
      <c r="E22232" s="55" t="s">
        <v>33117</v>
      </c>
      <c r="F22232" s="53" t="s">
        <v>83</v>
      </c>
    </row>
    <row r="22233" spans="1:6" x14ac:dyDescent="0.2">
      <c r="A22233" s="202" t="s">
        <v>36130</v>
      </c>
      <c r="B22233" s="204">
        <v>97.02</v>
      </c>
      <c r="D22233" s="53" t="s">
        <v>33119</v>
      </c>
      <c r="E22233" s="55" t="s">
        <v>33120</v>
      </c>
      <c r="F22233" s="53" t="s">
        <v>83</v>
      </c>
    </row>
    <row r="22234" spans="1:6" x14ac:dyDescent="0.2">
      <c r="A22234" s="202" t="s">
        <v>36131</v>
      </c>
      <c r="B22234" s="204">
        <v>96.8</v>
      </c>
      <c r="D22234" s="53" t="s">
        <v>33121</v>
      </c>
      <c r="E22234" s="55" t="s">
        <v>33120</v>
      </c>
      <c r="F22234" s="53" t="s">
        <v>83</v>
      </c>
    </row>
    <row r="22235" spans="1:6" x14ac:dyDescent="0.2">
      <c r="A22235" s="202" t="s">
        <v>36132</v>
      </c>
      <c r="B22235" s="204">
        <v>27.64</v>
      </c>
      <c r="D22235" s="53" t="s">
        <v>33122</v>
      </c>
      <c r="E22235" s="55" t="s">
        <v>33123</v>
      </c>
      <c r="F22235" s="53" t="s">
        <v>83</v>
      </c>
    </row>
    <row r="22236" spans="1:6" x14ac:dyDescent="0.2">
      <c r="A22236" s="202" t="s">
        <v>36133</v>
      </c>
      <c r="B22236" s="204">
        <v>0.9012</v>
      </c>
      <c r="D22236" s="53" t="s">
        <v>33124</v>
      </c>
      <c r="E22236" s="55" t="s">
        <v>33123</v>
      </c>
      <c r="F22236" s="53" t="s">
        <v>83</v>
      </c>
    </row>
    <row r="22237" spans="1:6" x14ac:dyDescent="0.2">
      <c r="A22237" s="202" t="s">
        <v>36134</v>
      </c>
      <c r="B22237" s="204">
        <v>65.233099999999993</v>
      </c>
      <c r="D22237" s="53" t="s">
        <v>33125</v>
      </c>
      <c r="E22237" s="55" t="s">
        <v>33126</v>
      </c>
      <c r="F22237" s="53" t="s">
        <v>83</v>
      </c>
    </row>
    <row r="22238" spans="1:6" x14ac:dyDescent="0.2">
      <c r="A22238" s="202" t="s">
        <v>36135</v>
      </c>
      <c r="B22238" s="204">
        <v>139.05000000000001</v>
      </c>
      <c r="D22238" s="53" t="s">
        <v>33127</v>
      </c>
      <c r="E22238" s="55" t="s">
        <v>33126</v>
      </c>
      <c r="F22238" s="53" t="s">
        <v>83</v>
      </c>
    </row>
    <row r="22239" spans="1:6" x14ac:dyDescent="0.2">
      <c r="A22239" s="202" t="s">
        <v>36136</v>
      </c>
      <c r="B22239" s="204">
        <v>1.63</v>
      </c>
      <c r="D22239" s="53" t="s">
        <v>33128</v>
      </c>
      <c r="E22239" s="55" t="s">
        <v>33129</v>
      </c>
      <c r="F22239" s="53" t="s">
        <v>83</v>
      </c>
    </row>
    <row r="22240" spans="1:6" x14ac:dyDescent="0.2">
      <c r="A22240" s="202" t="s">
        <v>36137</v>
      </c>
      <c r="B22240" s="204">
        <v>81.37</v>
      </c>
      <c r="D22240" s="53" t="s">
        <v>33130</v>
      </c>
      <c r="E22240" s="55" t="s">
        <v>33129</v>
      </c>
      <c r="F22240" s="53" t="s">
        <v>83</v>
      </c>
    </row>
    <row r="22241" spans="1:6" x14ac:dyDescent="0.2">
      <c r="A22241" s="202" t="s">
        <v>36138</v>
      </c>
      <c r="B22241" s="204">
        <v>78.569999999999993</v>
      </c>
      <c r="D22241" s="53" t="s">
        <v>33131</v>
      </c>
      <c r="E22241" s="55" t="s">
        <v>33132</v>
      </c>
      <c r="F22241" s="53" t="s">
        <v>83</v>
      </c>
    </row>
    <row r="22242" spans="1:6" x14ac:dyDescent="0.2">
      <c r="A22242" s="202" t="s">
        <v>36139</v>
      </c>
      <c r="B22242" s="204">
        <v>24.25</v>
      </c>
      <c r="D22242" s="53" t="s">
        <v>33133</v>
      </c>
      <c r="E22242" s="55" t="s">
        <v>33132</v>
      </c>
      <c r="F22242" s="53" t="s">
        <v>83</v>
      </c>
    </row>
    <row r="22243" spans="1:6" x14ac:dyDescent="0.2">
      <c r="A22243" s="202" t="s">
        <v>36140</v>
      </c>
      <c r="B22243" s="204">
        <v>18.29</v>
      </c>
      <c r="D22243" s="53" t="s">
        <v>33134</v>
      </c>
      <c r="E22243" s="55" t="s">
        <v>33135</v>
      </c>
      <c r="F22243" s="53" t="s">
        <v>83</v>
      </c>
    </row>
    <row r="22244" spans="1:6" x14ac:dyDescent="0.2">
      <c r="A22244" s="202" t="s">
        <v>36141</v>
      </c>
      <c r="B22244" s="204">
        <v>701.44</v>
      </c>
      <c r="D22244" s="53" t="s">
        <v>33136</v>
      </c>
      <c r="E22244" s="55" t="s">
        <v>33135</v>
      </c>
      <c r="F22244" s="53" t="s">
        <v>83</v>
      </c>
    </row>
    <row r="22245" spans="1:6" x14ac:dyDescent="0.2">
      <c r="A22245" s="202" t="s">
        <v>36142</v>
      </c>
      <c r="B22245" s="204">
        <v>21.586400000000001</v>
      </c>
      <c r="D22245" s="53" t="s">
        <v>33137</v>
      </c>
      <c r="E22245" s="55" t="s">
        <v>33138</v>
      </c>
      <c r="F22245" s="53" t="s">
        <v>83</v>
      </c>
    </row>
    <row r="22246" spans="1:6" x14ac:dyDescent="0.2">
      <c r="A22246" s="202" t="s">
        <v>36143</v>
      </c>
      <c r="B22246" s="204">
        <v>15.8916</v>
      </c>
      <c r="D22246" s="53" t="s">
        <v>33139</v>
      </c>
      <c r="E22246" s="55" t="s">
        <v>33138</v>
      </c>
      <c r="F22246" s="53" t="s">
        <v>83</v>
      </c>
    </row>
    <row r="22247" spans="1:6" x14ac:dyDescent="0.2">
      <c r="A22247" s="202" t="s">
        <v>36144</v>
      </c>
      <c r="B22247" s="204">
        <v>9.8000000000000007</v>
      </c>
      <c r="D22247" s="53" t="s">
        <v>33140</v>
      </c>
      <c r="E22247" s="55" t="s">
        <v>33141</v>
      </c>
      <c r="F22247" s="53" t="s">
        <v>83</v>
      </c>
    </row>
    <row r="22248" spans="1:6" x14ac:dyDescent="0.2">
      <c r="A22248" s="202" t="s">
        <v>36145</v>
      </c>
      <c r="B22248" s="204">
        <v>6.21</v>
      </c>
      <c r="D22248" s="53" t="s">
        <v>33142</v>
      </c>
      <c r="E22248" s="55" t="s">
        <v>33141</v>
      </c>
      <c r="F22248" s="53" t="s">
        <v>83</v>
      </c>
    </row>
    <row r="22249" spans="1:6" x14ac:dyDescent="0.2">
      <c r="A22249" s="202" t="s">
        <v>36146</v>
      </c>
      <c r="B22249" s="204">
        <v>18.8</v>
      </c>
      <c r="D22249" s="53" t="s">
        <v>33143</v>
      </c>
      <c r="E22249" s="55" t="s">
        <v>33144</v>
      </c>
      <c r="F22249" s="53" t="s">
        <v>83</v>
      </c>
    </row>
    <row r="22250" spans="1:6" x14ac:dyDescent="0.2">
      <c r="A22250" s="202" t="s">
        <v>36147</v>
      </c>
      <c r="B22250" s="204">
        <v>2.98</v>
      </c>
      <c r="D22250" s="53" t="s">
        <v>33145</v>
      </c>
      <c r="E22250" s="55" t="s">
        <v>33144</v>
      </c>
      <c r="F22250" s="53" t="s">
        <v>83</v>
      </c>
    </row>
    <row r="22251" spans="1:6" x14ac:dyDescent="0.2">
      <c r="A22251" s="202" t="s">
        <v>36148</v>
      </c>
      <c r="B22251" s="204">
        <v>2.75</v>
      </c>
      <c r="D22251" s="53" t="s">
        <v>33146</v>
      </c>
      <c r="E22251" s="55" t="s">
        <v>33147</v>
      </c>
      <c r="F22251" s="53" t="s">
        <v>83</v>
      </c>
    </row>
    <row r="22252" spans="1:6" x14ac:dyDescent="0.2">
      <c r="A22252" s="202" t="s">
        <v>36149</v>
      </c>
      <c r="B22252" s="204">
        <v>5.15</v>
      </c>
      <c r="D22252" s="53" t="s">
        <v>33148</v>
      </c>
      <c r="E22252" s="55" t="s">
        <v>33147</v>
      </c>
      <c r="F22252" s="53" t="s">
        <v>83</v>
      </c>
    </row>
    <row r="22253" spans="1:6" x14ac:dyDescent="0.2">
      <c r="A22253" s="202" t="s">
        <v>36150</v>
      </c>
      <c r="B22253" s="204">
        <v>28.7</v>
      </c>
      <c r="D22253" s="53" t="s">
        <v>33149</v>
      </c>
      <c r="E22253" s="55" t="s">
        <v>33150</v>
      </c>
      <c r="F22253" s="53" t="s">
        <v>83</v>
      </c>
    </row>
    <row r="22254" spans="1:6" x14ac:dyDescent="0.2">
      <c r="A22254" s="202" t="s">
        <v>36151</v>
      </c>
      <c r="B22254" s="204">
        <v>96</v>
      </c>
      <c r="D22254" s="53" t="s">
        <v>33151</v>
      </c>
      <c r="E22254" s="55" t="s">
        <v>33150</v>
      </c>
      <c r="F22254" s="53" t="s">
        <v>83</v>
      </c>
    </row>
    <row r="22255" spans="1:6" x14ac:dyDescent="0.2">
      <c r="A22255" s="202" t="s">
        <v>36152</v>
      </c>
      <c r="B22255" s="204">
        <v>7.3297999999999996</v>
      </c>
      <c r="D22255" s="53" t="s">
        <v>33152</v>
      </c>
      <c r="E22255" s="55" t="s">
        <v>33153</v>
      </c>
      <c r="F22255" s="53" t="s">
        <v>83</v>
      </c>
    </row>
    <row r="22256" spans="1:6" x14ac:dyDescent="0.2">
      <c r="A22256" s="202" t="s">
        <v>36153</v>
      </c>
      <c r="B22256" s="204">
        <v>7.0308999999999999</v>
      </c>
      <c r="D22256" s="53" t="s">
        <v>33154</v>
      </c>
      <c r="E22256" s="55" t="s">
        <v>33153</v>
      </c>
      <c r="F22256" s="53" t="s">
        <v>83</v>
      </c>
    </row>
    <row r="22257" spans="1:6" x14ac:dyDescent="0.2">
      <c r="A22257" s="202" t="s">
        <v>36154</v>
      </c>
      <c r="B22257" s="204">
        <v>121.62</v>
      </c>
      <c r="D22257" s="53" t="s">
        <v>33155</v>
      </c>
      <c r="E22257" s="55" t="s">
        <v>33156</v>
      </c>
      <c r="F22257" s="53" t="s">
        <v>83</v>
      </c>
    </row>
    <row r="22258" spans="1:6" x14ac:dyDescent="0.2">
      <c r="A22258" s="202" t="s">
        <v>36155</v>
      </c>
      <c r="B22258" s="204">
        <v>6.7554999999999996</v>
      </c>
      <c r="D22258" s="53" t="s">
        <v>33157</v>
      </c>
      <c r="E22258" s="55" t="s">
        <v>33156</v>
      </c>
      <c r="F22258" s="53" t="s">
        <v>83</v>
      </c>
    </row>
    <row r="22259" spans="1:6" x14ac:dyDescent="0.2">
      <c r="A22259" s="202" t="s">
        <v>36156</v>
      </c>
      <c r="B22259" s="204">
        <v>24.62</v>
      </c>
      <c r="D22259" s="53" t="s">
        <v>33158</v>
      </c>
      <c r="E22259" s="55" t="s">
        <v>33159</v>
      </c>
      <c r="F22259" s="53" t="s">
        <v>83</v>
      </c>
    </row>
    <row r="22260" spans="1:6" x14ac:dyDescent="0.2">
      <c r="A22260" s="202" t="s">
        <v>36157</v>
      </c>
      <c r="B22260" s="204">
        <v>154.5</v>
      </c>
      <c r="D22260" s="53" t="s">
        <v>33160</v>
      </c>
      <c r="E22260" s="55" t="s">
        <v>33159</v>
      </c>
      <c r="F22260" s="53" t="s">
        <v>83</v>
      </c>
    </row>
    <row r="22261" spans="1:6" x14ac:dyDescent="0.2">
      <c r="A22261" s="202" t="s">
        <v>36158</v>
      </c>
      <c r="B22261" s="204">
        <v>2970</v>
      </c>
      <c r="D22261" s="53" t="s">
        <v>33161</v>
      </c>
      <c r="E22261" s="55" t="s">
        <v>33162</v>
      </c>
      <c r="F22261" s="53" t="s">
        <v>83</v>
      </c>
    </row>
    <row r="22262" spans="1:6" x14ac:dyDescent="0.2">
      <c r="A22262" s="202" t="s">
        <v>36159</v>
      </c>
      <c r="B22262" s="204">
        <v>88.58</v>
      </c>
      <c r="D22262" s="53" t="s">
        <v>33163</v>
      </c>
      <c r="E22262" s="55" t="s">
        <v>33162</v>
      </c>
      <c r="F22262" s="53" t="s">
        <v>83</v>
      </c>
    </row>
    <row r="22263" spans="1:6" x14ac:dyDescent="0.2">
      <c r="A22263" s="202" t="s">
        <v>36160</v>
      </c>
      <c r="B22263" s="204">
        <v>4.532</v>
      </c>
      <c r="D22263" s="53" t="s">
        <v>33164</v>
      </c>
      <c r="E22263" s="55" t="s">
        <v>33165</v>
      </c>
      <c r="F22263" s="53" t="s">
        <v>83</v>
      </c>
    </row>
    <row r="22264" spans="1:6" x14ac:dyDescent="0.2">
      <c r="A22264" s="202" t="s">
        <v>36161</v>
      </c>
      <c r="B22264" s="204">
        <v>480</v>
      </c>
      <c r="D22264" s="53" t="s">
        <v>33166</v>
      </c>
      <c r="E22264" s="55" t="s">
        <v>33165</v>
      </c>
      <c r="F22264" s="53" t="s">
        <v>83</v>
      </c>
    </row>
    <row r="22265" spans="1:6" x14ac:dyDescent="0.2">
      <c r="A22265" s="202" t="s">
        <v>36162</v>
      </c>
      <c r="B22265" s="204">
        <v>580</v>
      </c>
      <c r="D22265" s="53" t="s">
        <v>33167</v>
      </c>
      <c r="E22265" s="55" t="s">
        <v>33168</v>
      </c>
      <c r="F22265" s="53" t="s">
        <v>83</v>
      </c>
    </row>
    <row r="22266" spans="1:6" x14ac:dyDescent="0.2">
      <c r="A22266" s="202" t="s">
        <v>36163</v>
      </c>
      <c r="B22266" s="204">
        <v>380</v>
      </c>
      <c r="D22266" s="53" t="s">
        <v>33169</v>
      </c>
      <c r="E22266" s="55" t="s">
        <v>33168</v>
      </c>
      <c r="F22266" s="53" t="s">
        <v>83</v>
      </c>
    </row>
    <row r="22267" spans="1:6" x14ac:dyDescent="0.2">
      <c r="A22267" s="202" t="s">
        <v>36164</v>
      </c>
      <c r="B22267" s="204">
        <v>44.75</v>
      </c>
      <c r="D22267" s="53" t="s">
        <v>33170</v>
      </c>
      <c r="E22267" s="55" t="s">
        <v>33171</v>
      </c>
      <c r="F22267" s="53" t="s">
        <v>83</v>
      </c>
    </row>
    <row r="22268" spans="1:6" x14ac:dyDescent="0.2">
      <c r="A22268" s="202" t="s">
        <v>36165</v>
      </c>
      <c r="B22268" s="204">
        <v>2.67</v>
      </c>
      <c r="D22268" s="53" t="s">
        <v>33172</v>
      </c>
      <c r="E22268" s="55" t="s">
        <v>33171</v>
      </c>
      <c r="F22268" s="53" t="s">
        <v>83</v>
      </c>
    </row>
    <row r="22269" spans="1:6" x14ac:dyDescent="0.2">
      <c r="A22269" s="202" t="s">
        <v>36166</v>
      </c>
      <c r="B22269" s="204">
        <v>464.2</v>
      </c>
      <c r="D22269" s="53" t="s">
        <v>33173</v>
      </c>
      <c r="E22269" s="55" t="s">
        <v>33174</v>
      </c>
      <c r="F22269" s="53" t="s">
        <v>83</v>
      </c>
    </row>
    <row r="22270" spans="1:6" x14ac:dyDescent="0.2">
      <c r="A22270" s="202" t="s">
        <v>36167</v>
      </c>
      <c r="B22270" s="204">
        <v>13058.41</v>
      </c>
      <c r="D22270" s="53" t="s">
        <v>33175</v>
      </c>
      <c r="E22270" s="55" t="s">
        <v>33174</v>
      </c>
      <c r="F22270" s="53" t="s">
        <v>83</v>
      </c>
    </row>
    <row r="22271" spans="1:6" x14ac:dyDescent="0.2">
      <c r="A22271" s="202" t="s">
        <v>36168</v>
      </c>
      <c r="B22271" s="204">
        <v>100</v>
      </c>
      <c r="D22271" s="53" t="s">
        <v>33176</v>
      </c>
      <c r="E22271" s="55" t="s">
        <v>33177</v>
      </c>
      <c r="F22271" s="53" t="s">
        <v>83</v>
      </c>
    </row>
    <row r="22272" spans="1:6" x14ac:dyDescent="0.2">
      <c r="A22272" s="202" t="s">
        <v>36169</v>
      </c>
      <c r="B22272" s="204">
        <v>5.15</v>
      </c>
      <c r="D22272" s="53" t="s">
        <v>33178</v>
      </c>
      <c r="E22272" s="55" t="s">
        <v>33177</v>
      </c>
      <c r="F22272" s="53" t="s">
        <v>83</v>
      </c>
    </row>
    <row r="22273" spans="1:6" x14ac:dyDescent="0.2">
      <c r="A22273" s="202" t="s">
        <v>36170</v>
      </c>
      <c r="B22273" s="204">
        <v>148.22</v>
      </c>
      <c r="D22273" s="53" t="s">
        <v>33179</v>
      </c>
      <c r="E22273" s="55" t="s">
        <v>33180</v>
      </c>
      <c r="F22273" s="53" t="s">
        <v>83</v>
      </c>
    </row>
    <row r="22274" spans="1:6" x14ac:dyDescent="0.2">
      <c r="A22274" s="202" t="s">
        <v>36171</v>
      </c>
      <c r="B22274" s="204">
        <v>464330</v>
      </c>
      <c r="D22274" s="53" t="s">
        <v>33181</v>
      </c>
      <c r="E22274" s="55" t="s">
        <v>33180</v>
      </c>
      <c r="F22274" s="53" t="s">
        <v>83</v>
      </c>
    </row>
    <row r="22275" spans="1:6" x14ac:dyDescent="0.2">
      <c r="A22275" s="202" t="s">
        <v>36172</v>
      </c>
      <c r="B22275" s="204">
        <v>143.57</v>
      </c>
      <c r="D22275" s="53" t="s">
        <v>33182</v>
      </c>
      <c r="E22275" s="55" t="s">
        <v>33183</v>
      </c>
      <c r="F22275" s="53" t="s">
        <v>83</v>
      </c>
    </row>
    <row r="22276" spans="1:6" x14ac:dyDescent="0.2">
      <c r="A22276" s="202" t="s">
        <v>36173</v>
      </c>
      <c r="B22276" s="204">
        <v>47.43</v>
      </c>
      <c r="D22276" s="53" t="s">
        <v>33184</v>
      </c>
      <c r="E22276" s="55" t="s">
        <v>33183</v>
      </c>
      <c r="F22276" s="53" t="s">
        <v>83</v>
      </c>
    </row>
    <row r="22277" spans="1:6" x14ac:dyDescent="0.2">
      <c r="A22277" s="202" t="s">
        <v>36174</v>
      </c>
      <c r="B22277" s="204">
        <v>82.4</v>
      </c>
      <c r="D22277" s="53" t="s">
        <v>33185</v>
      </c>
      <c r="E22277" s="55" t="s">
        <v>33186</v>
      </c>
      <c r="F22277" s="53" t="s">
        <v>83</v>
      </c>
    </row>
    <row r="22278" spans="1:6" x14ac:dyDescent="0.2">
      <c r="A22278" s="202" t="s">
        <v>36175</v>
      </c>
      <c r="B22278" s="204">
        <v>92.7</v>
      </c>
      <c r="D22278" s="53" t="s">
        <v>33187</v>
      </c>
      <c r="E22278" s="55" t="s">
        <v>33186</v>
      </c>
      <c r="F22278" s="53" t="s">
        <v>83</v>
      </c>
    </row>
    <row r="22279" spans="1:6" x14ac:dyDescent="0.2">
      <c r="A22279" s="202" t="s">
        <v>36176</v>
      </c>
      <c r="B22279" s="204">
        <v>176</v>
      </c>
      <c r="D22279" s="53" t="s">
        <v>33188</v>
      </c>
      <c r="E22279" s="55" t="s">
        <v>33189</v>
      </c>
      <c r="F22279" s="53" t="s">
        <v>83</v>
      </c>
    </row>
    <row r="22280" spans="1:6" x14ac:dyDescent="0.2">
      <c r="A22280" s="202" t="s">
        <v>36177</v>
      </c>
      <c r="B22280" s="204">
        <v>185.4</v>
      </c>
      <c r="D22280" s="53" t="s">
        <v>33190</v>
      </c>
      <c r="E22280" s="55" t="s">
        <v>33189</v>
      </c>
      <c r="F22280" s="53" t="s">
        <v>83</v>
      </c>
    </row>
    <row r="22281" spans="1:6" x14ac:dyDescent="0.2">
      <c r="A22281" s="202" t="s">
        <v>36178</v>
      </c>
      <c r="B22281" s="204">
        <v>144.19999999999999</v>
      </c>
      <c r="D22281" s="53" t="s">
        <v>33191</v>
      </c>
      <c r="E22281" s="55" t="s">
        <v>33192</v>
      </c>
      <c r="F22281" s="53" t="s">
        <v>83</v>
      </c>
    </row>
    <row r="22282" spans="1:6" x14ac:dyDescent="0.2">
      <c r="A22282" s="202" t="s">
        <v>36179</v>
      </c>
      <c r="B22282" s="204">
        <v>190</v>
      </c>
      <c r="D22282" s="53" t="s">
        <v>33193</v>
      </c>
      <c r="E22282" s="55" t="s">
        <v>33192</v>
      </c>
      <c r="F22282" s="53" t="s">
        <v>83</v>
      </c>
    </row>
    <row r="22283" spans="1:6" x14ac:dyDescent="0.2">
      <c r="A22283" s="202" t="s">
        <v>36180</v>
      </c>
      <c r="B22283" s="204">
        <v>317</v>
      </c>
      <c r="D22283" s="53" t="s">
        <v>33194</v>
      </c>
      <c r="E22283" s="55" t="s">
        <v>33195</v>
      </c>
      <c r="F22283" s="53" t="s">
        <v>83</v>
      </c>
    </row>
    <row r="22284" spans="1:6" x14ac:dyDescent="0.2">
      <c r="A22284" s="202" t="s">
        <v>36181</v>
      </c>
      <c r="B22284" s="204">
        <v>381</v>
      </c>
      <c r="D22284" s="53" t="s">
        <v>33196</v>
      </c>
      <c r="E22284" s="55" t="s">
        <v>33195</v>
      </c>
      <c r="F22284" s="53" t="s">
        <v>83</v>
      </c>
    </row>
    <row r="22285" spans="1:6" x14ac:dyDescent="0.2">
      <c r="A22285" s="202" t="s">
        <v>36182</v>
      </c>
      <c r="B22285" s="204">
        <v>483</v>
      </c>
      <c r="D22285" s="53" t="s">
        <v>33197</v>
      </c>
      <c r="E22285" s="55" t="s">
        <v>33198</v>
      </c>
      <c r="F22285" s="53" t="s">
        <v>83</v>
      </c>
    </row>
    <row r="22286" spans="1:6" x14ac:dyDescent="0.2">
      <c r="A22286" s="202" t="s">
        <v>36183</v>
      </c>
      <c r="B22286" s="204">
        <v>599</v>
      </c>
      <c r="D22286" s="53" t="s">
        <v>33199</v>
      </c>
      <c r="E22286" s="55" t="s">
        <v>33198</v>
      </c>
      <c r="F22286" s="53" t="s">
        <v>83</v>
      </c>
    </row>
    <row r="22287" spans="1:6" x14ac:dyDescent="0.2">
      <c r="A22287" s="202" t="s">
        <v>36184</v>
      </c>
      <c r="B22287" s="204">
        <v>769</v>
      </c>
      <c r="D22287" s="53" t="s">
        <v>33200</v>
      </c>
      <c r="E22287" s="55" t="s">
        <v>33201</v>
      </c>
      <c r="F22287" s="53" t="s">
        <v>83</v>
      </c>
    </row>
    <row r="22288" spans="1:6" x14ac:dyDescent="0.2">
      <c r="A22288" s="202" t="s">
        <v>36185</v>
      </c>
      <c r="B22288" s="204">
        <v>3.89</v>
      </c>
      <c r="D22288" s="53" t="s">
        <v>33202</v>
      </c>
      <c r="E22288" s="55" t="s">
        <v>33201</v>
      </c>
      <c r="F22288" s="53" t="s">
        <v>83</v>
      </c>
    </row>
    <row r="22289" spans="1:6" x14ac:dyDescent="0.2">
      <c r="A22289" s="202" t="s">
        <v>36186</v>
      </c>
      <c r="B22289" s="204">
        <v>89.9</v>
      </c>
      <c r="D22289" s="53" t="s">
        <v>33203</v>
      </c>
      <c r="E22289" s="55" t="s">
        <v>33204</v>
      </c>
      <c r="F22289" s="53" t="s">
        <v>83</v>
      </c>
    </row>
    <row r="22290" spans="1:6" x14ac:dyDescent="0.2">
      <c r="A22290" s="202" t="s">
        <v>36187</v>
      </c>
      <c r="B22290" s="204">
        <v>44</v>
      </c>
      <c r="D22290" s="53" t="s">
        <v>33205</v>
      </c>
      <c r="E22290" s="55" t="s">
        <v>33204</v>
      </c>
      <c r="F22290" s="53" t="s">
        <v>83</v>
      </c>
    </row>
    <row r="22291" spans="1:6" x14ac:dyDescent="0.2">
      <c r="A22291" s="202" t="s">
        <v>36188</v>
      </c>
      <c r="B22291" s="204">
        <v>1.19</v>
      </c>
      <c r="D22291" s="53" t="s">
        <v>33206</v>
      </c>
      <c r="E22291" s="55" t="s">
        <v>33207</v>
      </c>
      <c r="F22291" s="53" t="s">
        <v>83</v>
      </c>
    </row>
    <row r="22292" spans="1:6" x14ac:dyDescent="0.2">
      <c r="A22292" s="202" t="s">
        <v>36189</v>
      </c>
      <c r="B22292" s="204">
        <v>0.78</v>
      </c>
      <c r="D22292" s="53" t="s">
        <v>33208</v>
      </c>
      <c r="E22292" s="55" t="s">
        <v>33207</v>
      </c>
      <c r="F22292" s="53" t="s">
        <v>83</v>
      </c>
    </row>
    <row r="22293" spans="1:6" x14ac:dyDescent="0.2">
      <c r="A22293" s="202" t="s">
        <v>36190</v>
      </c>
      <c r="B22293" s="204">
        <v>1.1499999999999999</v>
      </c>
      <c r="D22293" s="53" t="s">
        <v>33209</v>
      </c>
      <c r="E22293" s="55" t="s">
        <v>33210</v>
      </c>
      <c r="F22293" s="53" t="s">
        <v>83</v>
      </c>
    </row>
    <row r="22294" spans="1:6" x14ac:dyDescent="0.2">
      <c r="A22294" s="202" t="s">
        <v>36191</v>
      </c>
      <c r="B22294" s="204">
        <v>1.5</v>
      </c>
      <c r="D22294" s="53" t="s">
        <v>33211</v>
      </c>
      <c r="E22294" s="55" t="s">
        <v>33210</v>
      </c>
      <c r="F22294" s="53" t="s">
        <v>83</v>
      </c>
    </row>
    <row r="22295" spans="1:6" x14ac:dyDescent="0.2">
      <c r="A22295" s="202" t="s">
        <v>36192</v>
      </c>
      <c r="B22295" s="204">
        <v>3.5</v>
      </c>
      <c r="D22295" s="53" t="s">
        <v>33212</v>
      </c>
      <c r="E22295" s="55" t="s">
        <v>33213</v>
      </c>
      <c r="F22295" s="53" t="s">
        <v>83</v>
      </c>
    </row>
    <row r="22296" spans="1:6" x14ac:dyDescent="0.2">
      <c r="A22296" s="202" t="s">
        <v>36193</v>
      </c>
      <c r="B22296" s="204">
        <v>2.2999999999999998</v>
      </c>
      <c r="D22296" s="53" t="s">
        <v>33214</v>
      </c>
      <c r="E22296" s="55" t="s">
        <v>33213</v>
      </c>
      <c r="F22296" s="53" t="s">
        <v>83</v>
      </c>
    </row>
    <row r="22297" spans="1:6" x14ac:dyDescent="0.2">
      <c r="A22297" s="202" t="s">
        <v>36194</v>
      </c>
      <c r="B22297" s="204">
        <v>197142</v>
      </c>
      <c r="D22297" s="53" t="s">
        <v>33215</v>
      </c>
      <c r="E22297" s="55" t="s">
        <v>33216</v>
      </c>
      <c r="F22297" s="53" t="s">
        <v>83</v>
      </c>
    </row>
    <row r="22298" spans="1:6" x14ac:dyDescent="0.2">
      <c r="A22298" s="202" t="s">
        <v>36195</v>
      </c>
      <c r="B22298" s="204">
        <v>7.43</v>
      </c>
      <c r="D22298" s="53" t="s">
        <v>33217</v>
      </c>
      <c r="E22298" s="55" t="s">
        <v>33216</v>
      </c>
      <c r="F22298" s="53" t="s">
        <v>83</v>
      </c>
    </row>
    <row r="22299" spans="1:6" x14ac:dyDescent="0.2">
      <c r="A22299" s="202" t="s">
        <v>36196</v>
      </c>
      <c r="B22299" s="204">
        <v>3970.76</v>
      </c>
      <c r="D22299" s="53" t="s">
        <v>33218</v>
      </c>
      <c r="E22299" s="55" t="s">
        <v>33219</v>
      </c>
      <c r="F22299" s="53" t="s">
        <v>83</v>
      </c>
    </row>
    <row r="22300" spans="1:6" x14ac:dyDescent="0.2">
      <c r="A22300" s="202" t="s">
        <v>36197</v>
      </c>
      <c r="B22300" s="204">
        <v>3468.84</v>
      </c>
      <c r="D22300" s="53" t="s">
        <v>33220</v>
      </c>
      <c r="E22300" s="55" t="s">
        <v>33219</v>
      </c>
      <c r="F22300" s="53" t="s">
        <v>83</v>
      </c>
    </row>
    <row r="22301" spans="1:6" x14ac:dyDescent="0.2">
      <c r="A22301" s="202" t="s">
        <v>36198</v>
      </c>
      <c r="B22301" s="204">
        <v>14.46</v>
      </c>
      <c r="D22301" s="53" t="s">
        <v>33221</v>
      </c>
      <c r="E22301" s="55" t="s">
        <v>33222</v>
      </c>
      <c r="F22301" s="53" t="s">
        <v>83</v>
      </c>
    </row>
    <row r="22302" spans="1:6" x14ac:dyDescent="0.2">
      <c r="A22302" s="202" t="s">
        <v>36199</v>
      </c>
      <c r="B22302" s="204">
        <v>23.78</v>
      </c>
      <c r="D22302" s="53" t="s">
        <v>33223</v>
      </c>
      <c r="E22302" s="55" t="s">
        <v>33222</v>
      </c>
      <c r="F22302" s="53" t="s">
        <v>83</v>
      </c>
    </row>
    <row r="22303" spans="1:6" x14ac:dyDescent="0.2">
      <c r="A22303" s="202" t="s">
        <v>36200</v>
      </c>
      <c r="B22303" s="204">
        <v>34.549999999999997</v>
      </c>
      <c r="D22303" s="53" t="s">
        <v>33224</v>
      </c>
      <c r="E22303" s="55" t="s">
        <v>33225</v>
      </c>
      <c r="F22303" s="53" t="s">
        <v>83</v>
      </c>
    </row>
    <row r="22304" spans="1:6" x14ac:dyDescent="0.2">
      <c r="A22304" s="202" t="s">
        <v>36201</v>
      </c>
      <c r="B22304" s="204">
        <v>3078.65</v>
      </c>
      <c r="D22304" s="53" t="s">
        <v>33226</v>
      </c>
      <c r="E22304" s="55" t="s">
        <v>33225</v>
      </c>
      <c r="F22304" s="53" t="s">
        <v>83</v>
      </c>
    </row>
    <row r="22305" spans="1:6" x14ac:dyDescent="0.2">
      <c r="A22305" s="202" t="s">
        <v>36202</v>
      </c>
      <c r="B22305" s="204">
        <v>22.5</v>
      </c>
      <c r="D22305" s="53" t="s">
        <v>33227</v>
      </c>
      <c r="E22305" s="55" t="s">
        <v>33228</v>
      </c>
      <c r="F22305" s="53" t="s">
        <v>83</v>
      </c>
    </row>
    <row r="22306" spans="1:6" x14ac:dyDescent="0.2">
      <c r="A22306" s="202" t="s">
        <v>36203</v>
      </c>
      <c r="B22306" s="204">
        <v>57.5</v>
      </c>
      <c r="D22306" s="53" t="s">
        <v>33229</v>
      </c>
      <c r="E22306" s="55" t="s">
        <v>33228</v>
      </c>
      <c r="F22306" s="53" t="s">
        <v>83</v>
      </c>
    </row>
    <row r="22307" spans="1:6" x14ac:dyDescent="0.2">
      <c r="A22307" s="202" t="s">
        <v>36204</v>
      </c>
      <c r="B22307" s="204">
        <v>35</v>
      </c>
      <c r="D22307" s="53" t="s">
        <v>33230</v>
      </c>
      <c r="E22307" s="55" t="s">
        <v>33231</v>
      </c>
      <c r="F22307" s="53" t="s">
        <v>83</v>
      </c>
    </row>
    <row r="22308" spans="1:6" x14ac:dyDescent="0.2">
      <c r="A22308" s="202" t="s">
        <v>36205</v>
      </c>
      <c r="B22308" s="204">
        <v>73.39</v>
      </c>
      <c r="D22308" s="53" t="s">
        <v>33232</v>
      </c>
      <c r="E22308" s="55" t="s">
        <v>33231</v>
      </c>
      <c r="F22308" s="53" t="s">
        <v>83</v>
      </c>
    </row>
    <row r="22309" spans="1:6" x14ac:dyDescent="0.2">
      <c r="A22309" s="202" t="s">
        <v>36206</v>
      </c>
      <c r="B22309" s="204">
        <v>2200000</v>
      </c>
      <c r="D22309" s="53" t="s">
        <v>33233</v>
      </c>
      <c r="E22309" s="55" t="s">
        <v>33234</v>
      </c>
      <c r="F22309" s="53" t="s">
        <v>83</v>
      </c>
    </row>
    <row r="22310" spans="1:6" x14ac:dyDescent="0.2">
      <c r="A22310" s="202" t="s">
        <v>36207</v>
      </c>
      <c r="B22310" s="204">
        <v>82.4</v>
      </c>
      <c r="D22310" s="53" t="s">
        <v>33235</v>
      </c>
      <c r="E22310" s="55" t="s">
        <v>33234</v>
      </c>
      <c r="F22310" s="53" t="s">
        <v>83</v>
      </c>
    </row>
    <row r="22311" spans="1:6" x14ac:dyDescent="0.2">
      <c r="A22311" s="202" t="s">
        <v>36208</v>
      </c>
      <c r="B22311" s="204">
        <v>103</v>
      </c>
      <c r="D22311" s="53" t="s">
        <v>33236</v>
      </c>
      <c r="E22311" s="55" t="s">
        <v>33237</v>
      </c>
      <c r="F22311" s="53" t="s">
        <v>83</v>
      </c>
    </row>
    <row r="22312" spans="1:6" x14ac:dyDescent="0.2">
      <c r="A22312" s="202" t="s">
        <v>36209</v>
      </c>
      <c r="B22312" s="204">
        <v>7515807</v>
      </c>
      <c r="D22312" s="53" t="s">
        <v>33238</v>
      </c>
      <c r="E22312" s="55" t="s">
        <v>33237</v>
      </c>
      <c r="F22312" s="53" t="s">
        <v>83</v>
      </c>
    </row>
    <row r="22313" spans="1:6" x14ac:dyDescent="0.2">
      <c r="A22313" s="202" t="s">
        <v>36210</v>
      </c>
      <c r="B22313" s="204">
        <v>243.47</v>
      </c>
      <c r="D22313" s="53" t="s">
        <v>33239</v>
      </c>
      <c r="E22313" s="55" t="s">
        <v>33240</v>
      </c>
      <c r="F22313" s="53" t="s">
        <v>83</v>
      </c>
    </row>
    <row r="22314" spans="1:6" x14ac:dyDescent="0.2">
      <c r="A22314" s="202" t="s">
        <v>36211</v>
      </c>
      <c r="B22314" s="204">
        <v>105.78</v>
      </c>
      <c r="D22314" s="53" t="s">
        <v>33241</v>
      </c>
      <c r="E22314" s="55" t="s">
        <v>33240</v>
      </c>
      <c r="F22314" s="53" t="s">
        <v>83</v>
      </c>
    </row>
    <row r="22315" spans="1:6" x14ac:dyDescent="0.2">
      <c r="A22315" s="202" t="s">
        <v>36212</v>
      </c>
      <c r="B22315" s="204">
        <v>179.16</v>
      </c>
      <c r="D22315" s="53" t="s">
        <v>33242</v>
      </c>
      <c r="E22315" s="55" t="s">
        <v>33243</v>
      </c>
      <c r="F22315" s="53" t="s">
        <v>83</v>
      </c>
    </row>
    <row r="22316" spans="1:6" x14ac:dyDescent="0.2">
      <c r="A22316" s="202" t="s">
        <v>36213</v>
      </c>
      <c r="B22316" s="204">
        <v>369.34</v>
      </c>
      <c r="D22316" s="53" t="s">
        <v>33244</v>
      </c>
      <c r="E22316" s="55" t="s">
        <v>33243</v>
      </c>
      <c r="F22316" s="53" t="s">
        <v>83</v>
      </c>
    </row>
    <row r="22317" spans="1:6" x14ac:dyDescent="0.2">
      <c r="A22317" s="202" t="s">
        <v>36214</v>
      </c>
      <c r="B22317" s="204">
        <v>83.16</v>
      </c>
      <c r="D22317" s="53" t="s">
        <v>33245</v>
      </c>
      <c r="E22317" s="55" t="s">
        <v>33246</v>
      </c>
      <c r="F22317" s="53" t="s">
        <v>83</v>
      </c>
    </row>
    <row r="22318" spans="1:6" x14ac:dyDescent="0.2">
      <c r="A22318" s="202" t="s">
        <v>36215</v>
      </c>
      <c r="B22318" s="204">
        <v>54.24</v>
      </c>
      <c r="D22318" s="53" t="s">
        <v>33247</v>
      </c>
      <c r="E22318" s="55" t="s">
        <v>33246</v>
      </c>
      <c r="F22318" s="53" t="s">
        <v>83</v>
      </c>
    </row>
    <row r="22319" spans="1:6" x14ac:dyDescent="0.2">
      <c r="A22319" s="202" t="s">
        <v>36216</v>
      </c>
      <c r="B22319" s="204">
        <v>7.95</v>
      </c>
      <c r="D22319" s="53" t="s">
        <v>33248</v>
      </c>
      <c r="E22319" s="55" t="s">
        <v>33249</v>
      </c>
      <c r="F22319" s="53" t="s">
        <v>83</v>
      </c>
    </row>
    <row r="22320" spans="1:6" x14ac:dyDescent="0.2">
      <c r="A22320" s="202" t="s">
        <v>36217</v>
      </c>
      <c r="B22320" s="204">
        <v>29.099900000000002</v>
      </c>
      <c r="D22320" s="53" t="s">
        <v>33250</v>
      </c>
      <c r="E22320" s="55" t="s">
        <v>33249</v>
      </c>
      <c r="F22320" s="53" t="s">
        <v>83</v>
      </c>
    </row>
    <row r="22321" spans="1:6" x14ac:dyDescent="0.2">
      <c r="A22321" s="202" t="s">
        <v>36218</v>
      </c>
      <c r="B22321" s="204">
        <v>30.5549</v>
      </c>
      <c r="D22321" s="53" t="s">
        <v>33251</v>
      </c>
      <c r="E22321" s="55" t="s">
        <v>33252</v>
      </c>
      <c r="F22321" s="53" t="s">
        <v>83</v>
      </c>
    </row>
    <row r="22322" spans="1:6" x14ac:dyDescent="0.2">
      <c r="A22322" s="202" t="s">
        <v>36219</v>
      </c>
      <c r="B22322" s="204">
        <v>35.759300000000003</v>
      </c>
      <c r="D22322" s="53" t="s">
        <v>33253</v>
      </c>
      <c r="E22322" s="55" t="s">
        <v>33252</v>
      </c>
      <c r="F22322" s="53" t="s">
        <v>83</v>
      </c>
    </row>
    <row r="22323" spans="1:6" x14ac:dyDescent="0.2">
      <c r="A22323" s="202" t="s">
        <v>36220</v>
      </c>
      <c r="B22323" s="204">
        <v>23.0717</v>
      </c>
      <c r="D22323" s="53" t="s">
        <v>33254</v>
      </c>
      <c r="E22323" s="55" t="s">
        <v>33255</v>
      </c>
      <c r="F22323" s="53" t="s">
        <v>83</v>
      </c>
    </row>
    <row r="22324" spans="1:6" x14ac:dyDescent="0.2">
      <c r="A22324" s="202" t="s">
        <v>36221</v>
      </c>
      <c r="B22324" s="204">
        <v>26.507899999999999</v>
      </c>
      <c r="D22324" s="53" t="s">
        <v>33256</v>
      </c>
      <c r="E22324" s="55" t="s">
        <v>33255</v>
      </c>
      <c r="F22324" s="53" t="s">
        <v>83</v>
      </c>
    </row>
    <row r="22325" spans="1:6" x14ac:dyDescent="0.2">
      <c r="A22325" s="202" t="s">
        <v>36222</v>
      </c>
      <c r="B22325" s="204">
        <v>27.980599999999999</v>
      </c>
      <c r="D22325" s="53" t="s">
        <v>33257</v>
      </c>
      <c r="E22325" s="55" t="s">
        <v>33258</v>
      </c>
      <c r="F22325" s="53" t="s">
        <v>83</v>
      </c>
    </row>
    <row r="22326" spans="1:6" x14ac:dyDescent="0.2">
      <c r="A22326" s="202" t="s">
        <v>36223</v>
      </c>
      <c r="B22326" s="204">
        <v>135</v>
      </c>
      <c r="D22326" s="53" t="s">
        <v>33259</v>
      </c>
      <c r="E22326" s="55" t="s">
        <v>33258</v>
      </c>
      <c r="F22326" s="53" t="s">
        <v>83</v>
      </c>
    </row>
    <row r="22327" spans="1:6" x14ac:dyDescent="0.2">
      <c r="A22327" s="202" t="s">
        <v>36224</v>
      </c>
      <c r="B22327" s="204">
        <v>253</v>
      </c>
      <c r="D22327" s="53" t="s">
        <v>33260</v>
      </c>
      <c r="E22327" s="55" t="s">
        <v>33261</v>
      </c>
      <c r="F22327" s="53" t="s">
        <v>83</v>
      </c>
    </row>
    <row r="22328" spans="1:6" x14ac:dyDescent="0.2">
      <c r="A22328" s="202" t="s">
        <v>36225</v>
      </c>
      <c r="B22328" s="204">
        <v>1.63</v>
      </c>
      <c r="D22328" s="53" t="s">
        <v>33262</v>
      </c>
      <c r="E22328" s="55" t="s">
        <v>33261</v>
      </c>
      <c r="F22328" s="53" t="s">
        <v>83</v>
      </c>
    </row>
    <row r="22329" spans="1:6" x14ac:dyDescent="0.2">
      <c r="A22329" s="202" t="s">
        <v>36226</v>
      </c>
      <c r="B22329" s="204">
        <v>6.9599999999999995E-2</v>
      </c>
      <c r="D22329" s="53" t="s">
        <v>33263</v>
      </c>
      <c r="E22329" s="55" t="s">
        <v>33264</v>
      </c>
      <c r="F22329" s="53" t="s">
        <v>83</v>
      </c>
    </row>
    <row r="22330" spans="1:6" x14ac:dyDescent="0.2">
      <c r="A22330" s="202" t="s">
        <v>36227</v>
      </c>
      <c r="B22330" s="204">
        <v>822.755</v>
      </c>
      <c r="D22330" s="53" t="s">
        <v>33265</v>
      </c>
      <c r="E22330" s="55" t="s">
        <v>33264</v>
      </c>
      <c r="F22330" s="53" t="s">
        <v>83</v>
      </c>
    </row>
    <row r="22331" spans="1:6" x14ac:dyDescent="0.2">
      <c r="A22331" s="202" t="s">
        <v>36228</v>
      </c>
      <c r="B22331" s="204">
        <v>162.04</v>
      </c>
      <c r="D22331" s="53" t="s">
        <v>33266</v>
      </c>
      <c r="E22331" s="55" t="s">
        <v>33267</v>
      </c>
      <c r="F22331" s="53" t="s">
        <v>83</v>
      </c>
    </row>
    <row r="22332" spans="1:6" x14ac:dyDescent="0.2">
      <c r="A22332" s="202" t="s">
        <v>36229</v>
      </c>
      <c r="B22332" s="204">
        <v>185.19</v>
      </c>
      <c r="D22332" s="53" t="s">
        <v>33268</v>
      </c>
      <c r="E22332" s="55" t="s">
        <v>33267</v>
      </c>
      <c r="F22332" s="53" t="s">
        <v>83</v>
      </c>
    </row>
    <row r="22333" spans="1:6" x14ac:dyDescent="0.2">
      <c r="A22333" s="202" t="s">
        <v>36230</v>
      </c>
      <c r="B22333" s="204">
        <v>342.52</v>
      </c>
      <c r="D22333" s="53" t="s">
        <v>33269</v>
      </c>
      <c r="E22333" s="55" t="s">
        <v>33270</v>
      </c>
      <c r="F22333" s="53" t="s">
        <v>83</v>
      </c>
    </row>
    <row r="22334" spans="1:6" x14ac:dyDescent="0.2">
      <c r="A22334" s="202" t="s">
        <v>36231</v>
      </c>
      <c r="B22334" s="204">
        <v>612.27</v>
      </c>
      <c r="D22334" s="53" t="s">
        <v>33271</v>
      </c>
      <c r="E22334" s="55" t="s">
        <v>33270</v>
      </c>
      <c r="F22334" s="53" t="s">
        <v>83</v>
      </c>
    </row>
    <row r="22335" spans="1:6" x14ac:dyDescent="0.2">
      <c r="A22335" s="202" t="s">
        <v>36232</v>
      </c>
      <c r="B22335" s="204">
        <v>8.4033999999999995</v>
      </c>
      <c r="D22335" s="53" t="s">
        <v>33272</v>
      </c>
      <c r="E22335" s="55" t="s">
        <v>33273</v>
      </c>
      <c r="F22335" s="53" t="s">
        <v>83</v>
      </c>
    </row>
    <row r="22336" spans="1:6" x14ac:dyDescent="0.2">
      <c r="A22336" s="202" t="s">
        <v>36233</v>
      </c>
      <c r="B22336" s="204">
        <v>215.98</v>
      </c>
      <c r="D22336" s="53" t="s">
        <v>33274</v>
      </c>
      <c r="E22336" s="55" t="s">
        <v>33273</v>
      </c>
      <c r="F22336" s="53" t="s">
        <v>83</v>
      </c>
    </row>
    <row r="22337" spans="1:6" x14ac:dyDescent="0.2">
      <c r="A22337" s="202" t="s">
        <v>36234</v>
      </c>
      <c r="B22337" s="204">
        <v>8.7998999999999992</v>
      </c>
      <c r="D22337" s="53" t="s">
        <v>33275</v>
      </c>
      <c r="E22337" s="55" t="s">
        <v>33276</v>
      </c>
      <c r="F22337" s="53" t="s">
        <v>83</v>
      </c>
    </row>
    <row r="22338" spans="1:6" x14ac:dyDescent="0.2">
      <c r="A22338" s="202" t="s">
        <v>36235</v>
      </c>
      <c r="B22338" s="204">
        <v>59</v>
      </c>
      <c r="D22338" s="53" t="s">
        <v>33277</v>
      </c>
      <c r="E22338" s="55" t="s">
        <v>33276</v>
      </c>
      <c r="F22338" s="53" t="s">
        <v>83</v>
      </c>
    </row>
    <row r="22339" spans="1:6" x14ac:dyDescent="0.2">
      <c r="A22339" s="202" t="s">
        <v>36236</v>
      </c>
      <c r="B22339" s="204">
        <v>52</v>
      </c>
      <c r="D22339" s="53" t="s">
        <v>33278</v>
      </c>
      <c r="E22339" s="55" t="s">
        <v>33279</v>
      </c>
      <c r="F22339" s="53" t="s">
        <v>83</v>
      </c>
    </row>
    <row r="22340" spans="1:6" x14ac:dyDescent="0.2">
      <c r="A22340" s="202" t="s">
        <v>36237</v>
      </c>
      <c r="B22340" s="204">
        <v>7.9089999999999998</v>
      </c>
      <c r="D22340" s="53" t="s">
        <v>33280</v>
      </c>
      <c r="E22340" s="55" t="s">
        <v>33279</v>
      </c>
      <c r="F22340" s="53" t="s">
        <v>83</v>
      </c>
    </row>
    <row r="22341" spans="1:6" x14ac:dyDescent="0.2">
      <c r="A22341" s="202" t="s">
        <v>36238</v>
      </c>
      <c r="B22341" s="204">
        <v>1048.8697999999999</v>
      </c>
      <c r="D22341" s="53" t="s">
        <v>33281</v>
      </c>
      <c r="E22341" s="55" t="s">
        <v>33282</v>
      </c>
      <c r="F22341" s="53" t="s">
        <v>83</v>
      </c>
    </row>
    <row r="22342" spans="1:6" x14ac:dyDescent="0.2">
      <c r="A22342" s="202" t="s">
        <v>36239</v>
      </c>
      <c r="B22342" s="204">
        <v>9.2691999999999997</v>
      </c>
      <c r="D22342" s="53" t="s">
        <v>33283</v>
      </c>
      <c r="E22342" s="55" t="s">
        <v>33282</v>
      </c>
      <c r="F22342" s="53" t="s">
        <v>83</v>
      </c>
    </row>
    <row r="22343" spans="1:6" x14ac:dyDescent="0.2">
      <c r="A22343" s="202" t="s">
        <v>36240</v>
      </c>
      <c r="B22343" s="204">
        <v>91.67</v>
      </c>
      <c r="D22343" s="53" t="s">
        <v>33284</v>
      </c>
      <c r="E22343" s="55" t="s">
        <v>33285</v>
      </c>
      <c r="F22343" s="53" t="s">
        <v>83</v>
      </c>
    </row>
    <row r="22344" spans="1:6" x14ac:dyDescent="0.2">
      <c r="A22344" s="202" t="s">
        <v>36241</v>
      </c>
      <c r="B22344" s="204">
        <v>260</v>
      </c>
      <c r="D22344" s="53" t="s">
        <v>33286</v>
      </c>
      <c r="E22344" s="55" t="s">
        <v>33285</v>
      </c>
      <c r="F22344" s="53" t="s">
        <v>83</v>
      </c>
    </row>
    <row r="22345" spans="1:6" x14ac:dyDescent="0.2">
      <c r="A22345" s="202" t="s">
        <v>36242</v>
      </c>
      <c r="B22345" s="204">
        <v>677.6</v>
      </c>
      <c r="D22345" s="53" t="s">
        <v>33287</v>
      </c>
      <c r="E22345" s="55" t="s">
        <v>33288</v>
      </c>
      <c r="F22345" s="53" t="s">
        <v>83</v>
      </c>
    </row>
    <row r="22346" spans="1:6" x14ac:dyDescent="0.2">
      <c r="A22346" s="202" t="s">
        <v>36243</v>
      </c>
      <c r="B22346" s="204">
        <v>10.99</v>
      </c>
      <c r="D22346" s="53" t="s">
        <v>33289</v>
      </c>
      <c r="E22346" s="55" t="s">
        <v>33288</v>
      </c>
      <c r="F22346" s="53" t="s">
        <v>83</v>
      </c>
    </row>
    <row r="22347" spans="1:6" x14ac:dyDescent="0.2">
      <c r="A22347" s="202" t="s">
        <v>36244</v>
      </c>
      <c r="B22347" s="204">
        <v>9.5</v>
      </c>
      <c r="D22347" s="53" t="s">
        <v>33290</v>
      </c>
      <c r="E22347" s="55" t="s">
        <v>33291</v>
      </c>
      <c r="F22347" s="53" t="s">
        <v>83</v>
      </c>
    </row>
    <row r="22348" spans="1:6" x14ac:dyDescent="0.2">
      <c r="A22348" s="202" t="s">
        <v>36245</v>
      </c>
      <c r="B22348" s="204">
        <v>29.25</v>
      </c>
      <c r="D22348" s="53" t="s">
        <v>33292</v>
      </c>
      <c r="E22348" s="55" t="s">
        <v>33291</v>
      </c>
      <c r="F22348" s="53" t="s">
        <v>83</v>
      </c>
    </row>
    <row r="22349" spans="1:6" x14ac:dyDescent="0.2">
      <c r="A22349" s="202" t="s">
        <v>36246</v>
      </c>
      <c r="B22349" s="204">
        <v>30.3</v>
      </c>
      <c r="D22349" s="53" t="s">
        <v>33293</v>
      </c>
      <c r="E22349" s="55" t="s">
        <v>33294</v>
      </c>
      <c r="F22349" s="53" t="s">
        <v>83</v>
      </c>
    </row>
    <row r="22350" spans="1:6" x14ac:dyDescent="0.2">
      <c r="A22350" s="202" t="s">
        <v>36247</v>
      </c>
      <c r="B22350" s="204">
        <v>66.44</v>
      </c>
      <c r="D22350" s="53" t="s">
        <v>33295</v>
      </c>
      <c r="E22350" s="55" t="s">
        <v>33294</v>
      </c>
      <c r="F22350" s="53" t="s">
        <v>83</v>
      </c>
    </row>
    <row r="22351" spans="1:6" x14ac:dyDescent="0.2">
      <c r="A22351" s="202" t="s">
        <v>36248</v>
      </c>
      <c r="B22351" s="204">
        <v>86.4</v>
      </c>
      <c r="D22351" s="53" t="s">
        <v>33296</v>
      </c>
      <c r="E22351" s="55" t="s">
        <v>33297</v>
      </c>
      <c r="F22351" s="53" t="s">
        <v>83</v>
      </c>
    </row>
    <row r="22352" spans="1:6" x14ac:dyDescent="0.2">
      <c r="A22352" s="202" t="s">
        <v>36249</v>
      </c>
      <c r="B22352" s="204">
        <v>108.78</v>
      </c>
      <c r="D22352" s="53" t="s">
        <v>33298</v>
      </c>
      <c r="E22352" s="55" t="s">
        <v>33297</v>
      </c>
      <c r="F22352" s="53" t="s">
        <v>83</v>
      </c>
    </row>
    <row r="22353" spans="1:6" x14ac:dyDescent="0.2">
      <c r="A22353" s="202" t="s">
        <v>36250</v>
      </c>
      <c r="B22353" s="204">
        <v>137.37</v>
      </c>
      <c r="D22353" s="53" t="s">
        <v>33299</v>
      </c>
      <c r="E22353" s="55" t="s">
        <v>33300</v>
      </c>
      <c r="F22353" s="53" t="s">
        <v>83</v>
      </c>
    </row>
    <row r="22354" spans="1:6" x14ac:dyDescent="0.2">
      <c r="A22354" s="202" t="s">
        <v>36251</v>
      </c>
      <c r="B22354" s="204">
        <v>274.10000000000002</v>
      </c>
      <c r="D22354" s="53" t="s">
        <v>33301</v>
      </c>
      <c r="E22354" s="55" t="s">
        <v>33300</v>
      </c>
      <c r="F22354" s="53" t="s">
        <v>83</v>
      </c>
    </row>
    <row r="22355" spans="1:6" x14ac:dyDescent="0.2">
      <c r="A22355" s="202" t="s">
        <v>36252</v>
      </c>
      <c r="B22355" s="204">
        <v>423.17</v>
      </c>
      <c r="D22355" s="53" t="s">
        <v>33302</v>
      </c>
      <c r="E22355" s="55" t="s">
        <v>33303</v>
      </c>
      <c r="F22355" s="53" t="s">
        <v>83</v>
      </c>
    </row>
    <row r="22356" spans="1:6" x14ac:dyDescent="0.2">
      <c r="A22356" s="202" t="s">
        <v>36253</v>
      </c>
      <c r="B22356" s="204">
        <v>2.7088999999999999</v>
      </c>
      <c r="D22356" s="53" t="s">
        <v>33304</v>
      </c>
      <c r="E22356" s="55" t="s">
        <v>33303</v>
      </c>
      <c r="F22356" s="53" t="s">
        <v>83</v>
      </c>
    </row>
    <row r="22357" spans="1:6" x14ac:dyDescent="0.2">
      <c r="A22357" s="202" t="s">
        <v>36254</v>
      </c>
      <c r="B22357" s="204">
        <v>9.5</v>
      </c>
      <c r="D22357" s="53" t="s">
        <v>33305</v>
      </c>
      <c r="E22357" s="55" t="s">
        <v>33306</v>
      </c>
      <c r="F22357" s="53" t="s">
        <v>83</v>
      </c>
    </row>
    <row r="22358" spans="1:6" x14ac:dyDescent="0.2">
      <c r="A22358" s="202" t="s">
        <v>36255</v>
      </c>
      <c r="B22358" s="204">
        <v>8.1</v>
      </c>
      <c r="D22358" s="53" t="s">
        <v>33307</v>
      </c>
      <c r="E22358" s="55" t="s">
        <v>33306</v>
      </c>
      <c r="F22358" s="53" t="s">
        <v>83</v>
      </c>
    </row>
    <row r="22359" spans="1:6" x14ac:dyDescent="0.2">
      <c r="A22359" s="202" t="s">
        <v>36256</v>
      </c>
      <c r="B22359" s="204">
        <v>81.270099999999999</v>
      </c>
      <c r="D22359" s="53" t="s">
        <v>33308</v>
      </c>
      <c r="E22359" s="55" t="s">
        <v>33309</v>
      </c>
      <c r="F22359" s="53" t="s">
        <v>83</v>
      </c>
    </row>
    <row r="22360" spans="1:6" x14ac:dyDescent="0.2">
      <c r="A22360" s="202" t="s">
        <v>36257</v>
      </c>
      <c r="B22360" s="204">
        <v>260</v>
      </c>
      <c r="D22360" s="53" t="s">
        <v>33310</v>
      </c>
      <c r="E22360" s="55" t="s">
        <v>33309</v>
      </c>
      <c r="F22360" s="53" t="s">
        <v>83</v>
      </c>
    </row>
    <row r="22361" spans="1:6" x14ac:dyDescent="0.2">
      <c r="A22361" s="202" t="s">
        <v>36258</v>
      </c>
      <c r="B22361" s="204">
        <v>308.89999999999998</v>
      </c>
      <c r="D22361" s="53" t="s">
        <v>33311</v>
      </c>
      <c r="E22361" s="55" t="s">
        <v>33312</v>
      </c>
      <c r="F22361" s="53" t="s">
        <v>83</v>
      </c>
    </row>
    <row r="22362" spans="1:6" x14ac:dyDescent="0.2">
      <c r="A22362" s="202" t="s">
        <v>36259</v>
      </c>
      <c r="B22362" s="204">
        <v>2.0047999999999999</v>
      </c>
      <c r="D22362" s="53" t="s">
        <v>33313</v>
      </c>
      <c r="E22362" s="55" t="s">
        <v>33312</v>
      </c>
      <c r="F22362" s="53" t="s">
        <v>83</v>
      </c>
    </row>
    <row r="22363" spans="1:6" x14ac:dyDescent="0.2">
      <c r="A22363" s="202" t="s">
        <v>36260</v>
      </c>
      <c r="B22363" s="204">
        <v>701.65</v>
      </c>
      <c r="D22363" s="53" t="s">
        <v>33314</v>
      </c>
      <c r="E22363" s="55" t="s">
        <v>33315</v>
      </c>
      <c r="F22363" s="53" t="s">
        <v>83</v>
      </c>
    </row>
    <row r="22364" spans="1:6" x14ac:dyDescent="0.2">
      <c r="A22364" s="202" t="s">
        <v>36261</v>
      </c>
      <c r="B22364" s="204">
        <v>24.508600000000001</v>
      </c>
      <c r="D22364" s="53" t="s">
        <v>33316</v>
      </c>
      <c r="E22364" s="55" t="s">
        <v>33315</v>
      </c>
      <c r="F22364" s="53" t="s">
        <v>83</v>
      </c>
    </row>
    <row r="22365" spans="1:6" x14ac:dyDescent="0.2">
      <c r="A22365" s="202" t="s">
        <v>36262</v>
      </c>
      <c r="B22365" s="204">
        <v>0.9486</v>
      </c>
      <c r="D22365" s="53" t="s">
        <v>33317</v>
      </c>
      <c r="E22365" s="55" t="s">
        <v>33318</v>
      </c>
      <c r="F22365" s="53" t="s">
        <v>83</v>
      </c>
    </row>
    <row r="22366" spans="1:6" x14ac:dyDescent="0.2">
      <c r="A22366" s="202" t="s">
        <v>36263</v>
      </c>
      <c r="B22366" s="204">
        <v>515</v>
      </c>
      <c r="D22366" s="53" t="s">
        <v>33319</v>
      </c>
      <c r="E22366" s="55" t="s">
        <v>33318</v>
      </c>
      <c r="F22366" s="53" t="s">
        <v>83</v>
      </c>
    </row>
    <row r="22367" spans="1:6" x14ac:dyDescent="0.2">
      <c r="A22367" s="202" t="s">
        <v>36264</v>
      </c>
      <c r="B22367" s="204">
        <v>605</v>
      </c>
      <c r="D22367" s="53" t="s">
        <v>33320</v>
      </c>
      <c r="E22367" s="55" t="s">
        <v>33321</v>
      </c>
      <c r="F22367" s="53" t="s">
        <v>83</v>
      </c>
    </row>
    <row r="22368" spans="1:6" x14ac:dyDescent="0.2">
      <c r="A22368" s="202" t="s">
        <v>36265</v>
      </c>
      <c r="B22368" s="204">
        <v>770</v>
      </c>
      <c r="D22368" s="53" t="s">
        <v>33322</v>
      </c>
      <c r="E22368" s="55" t="s">
        <v>33321</v>
      </c>
      <c r="F22368" s="53" t="s">
        <v>83</v>
      </c>
    </row>
    <row r="22369" spans="1:6" x14ac:dyDescent="0.2">
      <c r="A22369" s="202" t="s">
        <v>36266</v>
      </c>
      <c r="B22369" s="204">
        <v>49.267800000000001</v>
      </c>
      <c r="D22369" s="53" t="s">
        <v>33323</v>
      </c>
      <c r="E22369" s="55" t="s">
        <v>33324</v>
      </c>
      <c r="F22369" s="53" t="s">
        <v>83</v>
      </c>
    </row>
    <row r="22370" spans="1:6" x14ac:dyDescent="0.2">
      <c r="A22370" s="202" t="s">
        <v>36267</v>
      </c>
      <c r="B22370" s="204">
        <v>47</v>
      </c>
      <c r="D22370" s="53" t="s">
        <v>33325</v>
      </c>
      <c r="E22370" s="55" t="s">
        <v>33324</v>
      </c>
      <c r="F22370" s="53" t="s">
        <v>83</v>
      </c>
    </row>
    <row r="22371" spans="1:6" x14ac:dyDescent="0.2">
      <c r="A22371" s="202" t="s">
        <v>36268</v>
      </c>
      <c r="B22371" s="204">
        <v>411.09089999999998</v>
      </c>
      <c r="D22371" s="53" t="s">
        <v>33326</v>
      </c>
      <c r="E22371" s="55" t="s">
        <v>33327</v>
      </c>
      <c r="F22371" s="53" t="s">
        <v>83</v>
      </c>
    </row>
    <row r="22372" spans="1:6" x14ac:dyDescent="0.2">
      <c r="A22372" s="202" t="s">
        <v>36269</v>
      </c>
      <c r="B22372" s="204">
        <v>471.25</v>
      </c>
      <c r="D22372" s="53" t="s">
        <v>33328</v>
      </c>
      <c r="E22372" s="55" t="s">
        <v>33327</v>
      </c>
      <c r="F22372" s="53" t="s">
        <v>83</v>
      </c>
    </row>
    <row r="22373" spans="1:6" x14ac:dyDescent="0.2">
      <c r="A22373" s="202" t="s">
        <v>36270</v>
      </c>
      <c r="B22373" s="204">
        <v>660.13</v>
      </c>
      <c r="D22373" s="53" t="s">
        <v>33329</v>
      </c>
      <c r="E22373" s="55" t="s">
        <v>33330</v>
      </c>
      <c r="F22373" s="53" t="s">
        <v>83</v>
      </c>
    </row>
    <row r="22374" spans="1:6" x14ac:dyDescent="0.2">
      <c r="A22374" s="202" t="s">
        <v>36271</v>
      </c>
      <c r="B22374" s="204">
        <v>115.36</v>
      </c>
      <c r="D22374" s="53" t="s">
        <v>33331</v>
      </c>
      <c r="E22374" s="55" t="s">
        <v>33330</v>
      </c>
      <c r="F22374" s="53" t="s">
        <v>83</v>
      </c>
    </row>
    <row r="22375" spans="1:6" x14ac:dyDescent="0.2">
      <c r="A22375" s="202" t="s">
        <v>36272</v>
      </c>
      <c r="B22375" s="204">
        <v>140</v>
      </c>
      <c r="D22375" s="53" t="s">
        <v>33332</v>
      </c>
      <c r="E22375" s="55" t="s">
        <v>33333</v>
      </c>
      <c r="F22375" s="53" t="s">
        <v>83</v>
      </c>
    </row>
    <row r="22376" spans="1:6" x14ac:dyDescent="0.2">
      <c r="A22376" s="202" t="s">
        <v>36273</v>
      </c>
      <c r="B22376" s="204">
        <v>123.6</v>
      </c>
      <c r="D22376" s="53" t="s">
        <v>33334</v>
      </c>
      <c r="E22376" s="55" t="s">
        <v>33333</v>
      </c>
      <c r="F22376" s="53" t="s">
        <v>83</v>
      </c>
    </row>
    <row r="22377" spans="1:6" x14ac:dyDescent="0.2">
      <c r="A22377" s="202" t="s">
        <v>36274</v>
      </c>
      <c r="B22377" s="204">
        <v>130.81</v>
      </c>
      <c r="D22377" s="53" t="s">
        <v>33335</v>
      </c>
      <c r="E22377" s="55" t="s">
        <v>33336</v>
      </c>
      <c r="F22377" s="53" t="s">
        <v>83</v>
      </c>
    </row>
    <row r="22378" spans="1:6" x14ac:dyDescent="0.2">
      <c r="A22378" s="202" t="s">
        <v>36275</v>
      </c>
      <c r="B22378" s="204">
        <v>125</v>
      </c>
      <c r="D22378" s="53" t="s">
        <v>33337</v>
      </c>
      <c r="E22378" s="55" t="s">
        <v>33336</v>
      </c>
      <c r="F22378" s="53" t="s">
        <v>83</v>
      </c>
    </row>
    <row r="22379" spans="1:6" x14ac:dyDescent="0.2">
      <c r="A22379" s="202" t="s">
        <v>36276</v>
      </c>
      <c r="B22379" s="204">
        <v>117</v>
      </c>
      <c r="D22379" s="53" t="s">
        <v>33338</v>
      </c>
      <c r="E22379" s="55" t="s">
        <v>33339</v>
      </c>
      <c r="F22379" s="53" t="s">
        <v>83</v>
      </c>
    </row>
    <row r="22380" spans="1:6" x14ac:dyDescent="0.2">
      <c r="A22380" s="202" t="s">
        <v>36277</v>
      </c>
      <c r="B22380" s="204">
        <v>232.15</v>
      </c>
      <c r="D22380" s="53" t="s">
        <v>33340</v>
      </c>
      <c r="E22380" s="55" t="s">
        <v>33339</v>
      </c>
      <c r="F22380" s="53" t="s">
        <v>83</v>
      </c>
    </row>
    <row r="22381" spans="1:6" x14ac:dyDescent="0.2">
      <c r="A22381" s="202" t="s">
        <v>36278</v>
      </c>
      <c r="B22381" s="204">
        <v>908.45</v>
      </c>
      <c r="D22381" s="53" t="s">
        <v>33341</v>
      </c>
      <c r="E22381" s="55" t="s">
        <v>33342</v>
      </c>
      <c r="F22381" s="53" t="s">
        <v>83</v>
      </c>
    </row>
    <row r="22382" spans="1:6" x14ac:dyDescent="0.2">
      <c r="A22382" s="202" t="s">
        <v>36279</v>
      </c>
      <c r="B22382" s="204">
        <v>159.35</v>
      </c>
      <c r="D22382" s="53" t="s">
        <v>33343</v>
      </c>
      <c r="E22382" s="55" t="s">
        <v>33342</v>
      </c>
      <c r="F22382" s="53" t="s">
        <v>83</v>
      </c>
    </row>
    <row r="22383" spans="1:6" x14ac:dyDescent="0.2">
      <c r="A22383" s="202" t="s">
        <v>36280</v>
      </c>
      <c r="B22383" s="204">
        <v>363.37</v>
      </c>
      <c r="D22383" s="53" t="s">
        <v>33344</v>
      </c>
      <c r="E22383" s="55" t="s">
        <v>33345</v>
      </c>
      <c r="F22383" s="53" t="s">
        <v>83</v>
      </c>
    </row>
    <row r="22384" spans="1:6" x14ac:dyDescent="0.2">
      <c r="A22384" s="202" t="s">
        <v>36281</v>
      </c>
      <c r="B22384" s="204">
        <v>3.09</v>
      </c>
      <c r="D22384" s="53" t="s">
        <v>33346</v>
      </c>
      <c r="E22384" s="55" t="s">
        <v>33345</v>
      </c>
      <c r="F22384" s="53" t="s">
        <v>83</v>
      </c>
    </row>
    <row r="22385" spans="1:6" x14ac:dyDescent="0.2">
      <c r="A22385" s="202" t="s">
        <v>36282</v>
      </c>
      <c r="B22385" s="204">
        <v>29.47</v>
      </c>
      <c r="D22385" s="53" t="s">
        <v>33347</v>
      </c>
      <c r="E22385" s="55" t="s">
        <v>33348</v>
      </c>
      <c r="F22385" s="53" t="s">
        <v>83</v>
      </c>
    </row>
    <row r="22386" spans="1:6" x14ac:dyDescent="0.2">
      <c r="A22386" s="202" t="s">
        <v>36283</v>
      </c>
      <c r="B22386" s="204">
        <v>201.87</v>
      </c>
      <c r="D22386" s="53" t="s">
        <v>33349</v>
      </c>
      <c r="E22386" s="55" t="s">
        <v>33348</v>
      </c>
      <c r="F22386" s="53" t="s">
        <v>83</v>
      </c>
    </row>
    <row r="22387" spans="1:6" x14ac:dyDescent="0.2">
      <c r="A22387" s="202" t="s">
        <v>36284</v>
      </c>
      <c r="B22387" s="204">
        <v>123.6</v>
      </c>
      <c r="D22387" s="53" t="s">
        <v>33350</v>
      </c>
      <c r="E22387" s="55" t="s">
        <v>33351</v>
      </c>
      <c r="F22387" s="53" t="s">
        <v>83</v>
      </c>
    </row>
    <row r="22388" spans="1:6" x14ac:dyDescent="0.2">
      <c r="A22388" s="202" t="s">
        <v>36285</v>
      </c>
      <c r="B22388" s="204">
        <v>35</v>
      </c>
      <c r="D22388" s="53" t="s">
        <v>33352</v>
      </c>
      <c r="E22388" s="55" t="s">
        <v>33351</v>
      </c>
      <c r="F22388" s="53" t="s">
        <v>83</v>
      </c>
    </row>
    <row r="22389" spans="1:6" x14ac:dyDescent="0.2">
      <c r="A22389" s="202" t="s">
        <v>36286</v>
      </c>
      <c r="B22389" s="204">
        <v>12.97</v>
      </c>
      <c r="D22389" s="53" t="s">
        <v>33353</v>
      </c>
      <c r="E22389" s="55" t="s">
        <v>33354</v>
      </c>
      <c r="F22389" s="53" t="s">
        <v>83</v>
      </c>
    </row>
    <row r="22390" spans="1:6" x14ac:dyDescent="0.2">
      <c r="A22390" s="202" t="s">
        <v>36287</v>
      </c>
      <c r="B22390" s="204">
        <v>14.701599999999999</v>
      </c>
      <c r="D22390" s="53" t="s">
        <v>33355</v>
      </c>
      <c r="E22390" s="55" t="s">
        <v>33354</v>
      </c>
      <c r="F22390" s="53" t="s">
        <v>83</v>
      </c>
    </row>
    <row r="22391" spans="1:6" x14ac:dyDescent="0.2">
      <c r="A22391" s="202" t="s">
        <v>36288</v>
      </c>
      <c r="B22391" s="204">
        <v>1.3544</v>
      </c>
      <c r="D22391" s="53" t="s">
        <v>33356</v>
      </c>
      <c r="E22391" s="55" t="s">
        <v>33357</v>
      </c>
      <c r="F22391" s="53" t="s">
        <v>83</v>
      </c>
    </row>
    <row r="22392" spans="1:6" x14ac:dyDescent="0.2">
      <c r="A22392" s="202" t="s">
        <v>36289</v>
      </c>
      <c r="B22392" s="204">
        <v>9.06</v>
      </c>
      <c r="D22392" s="53" t="s">
        <v>33358</v>
      </c>
      <c r="E22392" s="55" t="s">
        <v>33357</v>
      </c>
      <c r="F22392" s="53" t="s">
        <v>83</v>
      </c>
    </row>
    <row r="22393" spans="1:6" x14ac:dyDescent="0.2">
      <c r="A22393" s="202" t="s">
        <v>36290</v>
      </c>
      <c r="B22393" s="204">
        <v>406.54</v>
      </c>
      <c r="D22393" s="53" t="s">
        <v>33359</v>
      </c>
      <c r="E22393" s="55" t="s">
        <v>33360</v>
      </c>
      <c r="F22393" s="53" t="s">
        <v>83</v>
      </c>
    </row>
    <row r="22394" spans="1:6" x14ac:dyDescent="0.2">
      <c r="A22394" s="202" t="s">
        <v>36291</v>
      </c>
      <c r="B22394" s="204">
        <v>1747.96</v>
      </c>
      <c r="D22394" s="53" t="s">
        <v>33361</v>
      </c>
      <c r="E22394" s="55" t="s">
        <v>33360</v>
      </c>
      <c r="F22394" s="53" t="s">
        <v>83</v>
      </c>
    </row>
    <row r="22395" spans="1:6" x14ac:dyDescent="0.2">
      <c r="A22395" s="202" t="s">
        <v>36292</v>
      </c>
      <c r="B22395" s="204">
        <v>1095.8800000000001</v>
      </c>
      <c r="D22395" s="53" t="s">
        <v>33362</v>
      </c>
      <c r="E22395" s="55" t="s">
        <v>33363</v>
      </c>
      <c r="F22395" s="53" t="s">
        <v>83</v>
      </c>
    </row>
    <row r="22396" spans="1:6" x14ac:dyDescent="0.2">
      <c r="A22396" s="202" t="s">
        <v>36293</v>
      </c>
      <c r="B22396" s="204">
        <v>7.9089999999999998</v>
      </c>
      <c r="D22396" s="53" t="s">
        <v>33364</v>
      </c>
      <c r="E22396" s="55" t="s">
        <v>33363</v>
      </c>
      <c r="F22396" s="53" t="s">
        <v>83</v>
      </c>
    </row>
    <row r="22397" spans="1:6" x14ac:dyDescent="0.2">
      <c r="A22397" s="202" t="s">
        <v>36294</v>
      </c>
      <c r="B22397" s="204">
        <v>38.630000000000003</v>
      </c>
      <c r="D22397" s="53" t="s">
        <v>33365</v>
      </c>
      <c r="E22397" s="55" t="s">
        <v>33366</v>
      </c>
      <c r="F22397" s="53" t="s">
        <v>83</v>
      </c>
    </row>
    <row r="22398" spans="1:6" x14ac:dyDescent="0.2">
      <c r="A22398" s="202" t="s">
        <v>36295</v>
      </c>
      <c r="B22398" s="204">
        <v>127.8</v>
      </c>
      <c r="D22398" s="53" t="s">
        <v>33367</v>
      </c>
      <c r="E22398" s="55" t="s">
        <v>33366</v>
      </c>
      <c r="F22398" s="53" t="s">
        <v>83</v>
      </c>
    </row>
    <row r="22399" spans="1:6" x14ac:dyDescent="0.2">
      <c r="A22399" s="202" t="s">
        <v>36296</v>
      </c>
      <c r="B22399" s="204">
        <v>7.8425000000000002</v>
      </c>
      <c r="D22399" s="53" t="s">
        <v>33368</v>
      </c>
      <c r="E22399" s="55" t="s">
        <v>33369</v>
      </c>
      <c r="F22399" s="53" t="s">
        <v>83</v>
      </c>
    </row>
    <row r="22400" spans="1:6" x14ac:dyDescent="0.2">
      <c r="A22400" s="202" t="s">
        <v>36297</v>
      </c>
      <c r="B22400" s="204">
        <v>22.31</v>
      </c>
      <c r="D22400" s="53" t="s">
        <v>33370</v>
      </c>
      <c r="E22400" s="55" t="s">
        <v>33369</v>
      </c>
      <c r="F22400" s="53" t="s">
        <v>83</v>
      </c>
    </row>
    <row r="22401" spans="1:6" x14ac:dyDescent="0.2">
      <c r="A22401" s="202" t="s">
        <v>36298</v>
      </c>
      <c r="B22401" s="204">
        <v>11.65</v>
      </c>
      <c r="D22401" s="53" t="s">
        <v>33371</v>
      </c>
      <c r="E22401" s="55" t="s">
        <v>33372</v>
      </c>
      <c r="F22401" s="53" t="s">
        <v>83</v>
      </c>
    </row>
    <row r="22402" spans="1:6" x14ac:dyDescent="0.2">
      <c r="A22402" s="202" t="s">
        <v>36299</v>
      </c>
      <c r="B22402" s="204">
        <v>186.506</v>
      </c>
      <c r="D22402" s="53" t="s">
        <v>33373</v>
      </c>
      <c r="E22402" s="55" t="s">
        <v>33372</v>
      </c>
      <c r="F22402" s="53" t="s">
        <v>83</v>
      </c>
    </row>
    <row r="22403" spans="1:6" x14ac:dyDescent="0.2">
      <c r="A22403" s="202" t="s">
        <v>36300</v>
      </c>
      <c r="B22403" s="204">
        <v>33.468000000000004</v>
      </c>
      <c r="D22403" s="53" t="s">
        <v>33374</v>
      </c>
      <c r="E22403" s="55" t="s">
        <v>33375</v>
      </c>
      <c r="F22403" s="53" t="s">
        <v>83</v>
      </c>
    </row>
    <row r="22404" spans="1:6" x14ac:dyDescent="0.2">
      <c r="A22404" s="202" t="s">
        <v>36301</v>
      </c>
      <c r="B22404" s="204">
        <v>49.272300000000001</v>
      </c>
      <c r="D22404" s="53" t="s">
        <v>33376</v>
      </c>
      <c r="E22404" s="55" t="s">
        <v>33375</v>
      </c>
      <c r="F22404" s="53" t="s">
        <v>83</v>
      </c>
    </row>
    <row r="22405" spans="1:6" x14ac:dyDescent="0.2">
      <c r="A22405" s="202" t="s">
        <v>36302</v>
      </c>
      <c r="B22405" s="204">
        <v>81.810699999999997</v>
      </c>
      <c r="D22405" s="53" t="s">
        <v>33377</v>
      </c>
      <c r="E22405" s="55" t="s">
        <v>33378</v>
      </c>
      <c r="F22405" s="53" t="s">
        <v>83</v>
      </c>
    </row>
    <row r="22406" spans="1:6" x14ac:dyDescent="0.2">
      <c r="A22406" s="202" t="s">
        <v>36303</v>
      </c>
      <c r="B22406" s="204">
        <v>118.9973</v>
      </c>
      <c r="D22406" s="53" t="s">
        <v>33379</v>
      </c>
      <c r="E22406" s="55" t="s">
        <v>33378</v>
      </c>
      <c r="F22406" s="53" t="s">
        <v>83</v>
      </c>
    </row>
    <row r="22407" spans="1:6" x14ac:dyDescent="0.2">
      <c r="A22407" s="202" t="s">
        <v>36304</v>
      </c>
      <c r="B22407" s="204">
        <v>153.39500000000001</v>
      </c>
      <c r="D22407" s="53" t="s">
        <v>33380</v>
      </c>
      <c r="E22407" s="55" t="s">
        <v>33381</v>
      </c>
      <c r="F22407" s="53" t="s">
        <v>83</v>
      </c>
    </row>
    <row r="22408" spans="1:6" x14ac:dyDescent="0.2">
      <c r="A22408" s="202" t="s">
        <v>36305</v>
      </c>
      <c r="B22408" s="204">
        <v>42.1</v>
      </c>
      <c r="D22408" s="53" t="s">
        <v>33382</v>
      </c>
      <c r="E22408" s="55" t="s">
        <v>33381</v>
      </c>
      <c r="F22408" s="53" t="s">
        <v>83</v>
      </c>
    </row>
    <row r="22409" spans="1:6" x14ac:dyDescent="0.2">
      <c r="A22409" s="202" t="s">
        <v>36306</v>
      </c>
      <c r="B22409" s="204">
        <v>36.049999999999997</v>
      </c>
      <c r="D22409" s="53" t="s">
        <v>33383</v>
      </c>
      <c r="E22409" s="55" t="s">
        <v>33384</v>
      </c>
      <c r="F22409" s="53" t="s">
        <v>83</v>
      </c>
    </row>
    <row r="22410" spans="1:6" x14ac:dyDescent="0.2">
      <c r="A22410" s="202" t="s">
        <v>36307</v>
      </c>
      <c r="B22410" s="204">
        <v>5069.16</v>
      </c>
      <c r="D22410" s="53" t="s">
        <v>33385</v>
      </c>
      <c r="E22410" s="55" t="s">
        <v>33384</v>
      </c>
      <c r="F22410" s="53" t="s">
        <v>83</v>
      </c>
    </row>
    <row r="22411" spans="1:6" x14ac:dyDescent="0.2">
      <c r="A22411" s="202" t="s">
        <v>36308</v>
      </c>
      <c r="B22411" s="204">
        <v>35.71</v>
      </c>
      <c r="D22411" s="53" t="s">
        <v>33386</v>
      </c>
      <c r="E22411" s="55" t="s">
        <v>33387</v>
      </c>
      <c r="F22411" s="53" t="s">
        <v>83</v>
      </c>
    </row>
    <row r="22412" spans="1:6" x14ac:dyDescent="0.2">
      <c r="A22412" s="202" t="s">
        <v>36309</v>
      </c>
      <c r="B22412" s="204">
        <v>55.35</v>
      </c>
      <c r="D22412" s="53" t="s">
        <v>33388</v>
      </c>
      <c r="E22412" s="55" t="s">
        <v>33387</v>
      </c>
      <c r="F22412" s="53" t="s">
        <v>83</v>
      </c>
    </row>
    <row r="22413" spans="1:6" x14ac:dyDescent="0.2">
      <c r="A22413" s="202" t="s">
        <v>36310</v>
      </c>
      <c r="B22413" s="204">
        <v>111.56</v>
      </c>
      <c r="D22413" s="53" t="s">
        <v>33389</v>
      </c>
      <c r="E22413" s="55" t="s">
        <v>33390</v>
      </c>
      <c r="F22413" s="53" t="s">
        <v>83</v>
      </c>
    </row>
    <row r="22414" spans="1:6" x14ac:dyDescent="0.2">
      <c r="A22414" s="202" t="s">
        <v>36311</v>
      </c>
      <c r="B22414" s="204">
        <v>345.83600000000001</v>
      </c>
      <c r="D22414" s="53" t="s">
        <v>33391</v>
      </c>
      <c r="E22414" s="55" t="s">
        <v>33390</v>
      </c>
      <c r="F22414" s="53" t="s">
        <v>83</v>
      </c>
    </row>
    <row r="22415" spans="1:6" x14ac:dyDescent="0.2">
      <c r="A22415" s="202" t="s">
        <v>36312</v>
      </c>
      <c r="B22415" s="204">
        <v>446.24</v>
      </c>
      <c r="D22415" s="53" t="s">
        <v>33392</v>
      </c>
      <c r="E22415" s="55" t="s">
        <v>33393</v>
      </c>
      <c r="F22415" s="53" t="s">
        <v>83</v>
      </c>
    </row>
    <row r="22416" spans="1:6" x14ac:dyDescent="0.2">
      <c r="A22416" s="202" t="s">
        <v>36313</v>
      </c>
      <c r="B22416" s="204">
        <v>44.35</v>
      </c>
      <c r="D22416" s="53" t="s">
        <v>33394</v>
      </c>
      <c r="E22416" s="55" t="s">
        <v>33393</v>
      </c>
      <c r="F22416" s="53" t="s">
        <v>83</v>
      </c>
    </row>
    <row r="22417" spans="1:6" x14ac:dyDescent="0.2">
      <c r="A22417" s="202" t="s">
        <v>36314</v>
      </c>
      <c r="B22417" s="204">
        <v>85.59</v>
      </c>
      <c r="D22417" s="53" t="s">
        <v>33395</v>
      </c>
      <c r="E22417" s="55" t="s">
        <v>33396</v>
      </c>
      <c r="F22417" s="53" t="s">
        <v>83</v>
      </c>
    </row>
    <row r="22418" spans="1:6" x14ac:dyDescent="0.2">
      <c r="A22418" s="202" t="s">
        <v>36315</v>
      </c>
      <c r="B22418" s="204">
        <v>175.63</v>
      </c>
      <c r="D22418" s="53" t="s">
        <v>33397</v>
      </c>
      <c r="E22418" s="55" t="s">
        <v>33396</v>
      </c>
      <c r="F22418" s="53" t="s">
        <v>83</v>
      </c>
    </row>
    <row r="22419" spans="1:6" x14ac:dyDescent="0.2">
      <c r="A22419" s="202" t="s">
        <v>36316</v>
      </c>
      <c r="B22419" s="204">
        <v>504.80900000000003</v>
      </c>
      <c r="D22419" s="53" t="s">
        <v>33398</v>
      </c>
      <c r="E22419" s="55" t="s">
        <v>33399</v>
      </c>
      <c r="F22419" s="53" t="s">
        <v>83</v>
      </c>
    </row>
    <row r="22420" spans="1:6" x14ac:dyDescent="0.2">
      <c r="A22420" s="202" t="s">
        <v>36317</v>
      </c>
      <c r="B22420" s="204">
        <v>192870.13</v>
      </c>
      <c r="D22420" s="53" t="s">
        <v>33400</v>
      </c>
      <c r="E22420" s="55" t="s">
        <v>33399</v>
      </c>
      <c r="F22420" s="53" t="s">
        <v>83</v>
      </c>
    </row>
    <row r="22421" spans="1:6" x14ac:dyDescent="0.2">
      <c r="A22421" s="202" t="s">
        <v>36318</v>
      </c>
      <c r="B22421" s="204">
        <v>2628.88</v>
      </c>
      <c r="D22421" s="53" t="s">
        <v>33401</v>
      </c>
      <c r="E22421" s="55" t="s">
        <v>33402</v>
      </c>
      <c r="F22421" s="53" t="s">
        <v>83</v>
      </c>
    </row>
    <row r="22422" spans="1:6" x14ac:dyDescent="0.2">
      <c r="A22422" s="202" t="s">
        <v>36319</v>
      </c>
      <c r="B22422" s="204">
        <v>26.96</v>
      </c>
      <c r="D22422" s="53" t="s">
        <v>33403</v>
      </c>
      <c r="E22422" s="55" t="s">
        <v>33402</v>
      </c>
      <c r="F22422" s="53" t="s">
        <v>83</v>
      </c>
    </row>
    <row r="22423" spans="1:6" x14ac:dyDescent="0.2">
      <c r="A22423" s="202" t="s">
        <v>36320</v>
      </c>
      <c r="B22423" s="204">
        <v>9.27</v>
      </c>
      <c r="D22423" s="53" t="s">
        <v>33404</v>
      </c>
      <c r="E22423" s="55" t="s">
        <v>33405</v>
      </c>
      <c r="F22423" s="53" t="s">
        <v>83</v>
      </c>
    </row>
    <row r="22424" spans="1:6" x14ac:dyDescent="0.2">
      <c r="A22424" s="202" t="s">
        <v>36321</v>
      </c>
      <c r="B22424" s="204">
        <v>55.78</v>
      </c>
      <c r="D22424" s="53" t="s">
        <v>33406</v>
      </c>
      <c r="E22424" s="55" t="s">
        <v>33405</v>
      </c>
      <c r="F22424" s="53" t="s">
        <v>83</v>
      </c>
    </row>
    <row r="22425" spans="1:6" x14ac:dyDescent="0.2">
      <c r="A22425" s="202" t="s">
        <v>36322</v>
      </c>
      <c r="B22425" s="204">
        <v>75.302999999999997</v>
      </c>
      <c r="D22425" s="53" t="s">
        <v>33407</v>
      </c>
      <c r="E22425" s="55" t="s">
        <v>33408</v>
      </c>
      <c r="F22425" s="53" t="s">
        <v>83</v>
      </c>
    </row>
    <row r="22426" spans="1:6" x14ac:dyDescent="0.2">
      <c r="A22426" s="202" t="s">
        <v>36323</v>
      </c>
      <c r="B22426" s="204">
        <v>296919.61</v>
      </c>
      <c r="D22426" s="53" t="s">
        <v>33409</v>
      </c>
      <c r="E22426" s="55" t="s">
        <v>33408</v>
      </c>
      <c r="F22426" s="53" t="s">
        <v>83</v>
      </c>
    </row>
    <row r="22427" spans="1:6" x14ac:dyDescent="0.2">
      <c r="A22427" s="202" t="s">
        <v>36324</v>
      </c>
      <c r="B22427" s="204">
        <v>1.6047</v>
      </c>
      <c r="D22427" s="53" t="s">
        <v>33410</v>
      </c>
      <c r="E22427" s="55" t="s">
        <v>33411</v>
      </c>
      <c r="F22427" s="53" t="s">
        <v>83</v>
      </c>
    </row>
    <row r="22428" spans="1:6" x14ac:dyDescent="0.2">
      <c r="A22428" s="202" t="s">
        <v>36325</v>
      </c>
      <c r="B22428" s="204">
        <v>55.93</v>
      </c>
      <c r="D22428" s="53" t="s">
        <v>33412</v>
      </c>
      <c r="E22428" s="55" t="s">
        <v>33411</v>
      </c>
      <c r="F22428" s="53" t="s">
        <v>83</v>
      </c>
    </row>
    <row r="22429" spans="1:6" x14ac:dyDescent="0.2">
      <c r="A22429" s="202" t="s">
        <v>36326</v>
      </c>
      <c r="B22429" s="204">
        <v>27.21</v>
      </c>
      <c r="D22429" s="53" t="s">
        <v>33413</v>
      </c>
      <c r="E22429" s="55" t="s">
        <v>33414</v>
      </c>
      <c r="F22429" s="53" t="s">
        <v>83</v>
      </c>
    </row>
    <row r="22430" spans="1:6" x14ac:dyDescent="0.2">
      <c r="A22430" s="202" t="s">
        <v>36327</v>
      </c>
      <c r="B22430" s="204">
        <v>6.39</v>
      </c>
      <c r="D22430" s="53" t="s">
        <v>33415</v>
      </c>
      <c r="E22430" s="55" t="s">
        <v>33414</v>
      </c>
      <c r="F22430" s="53" t="s">
        <v>83</v>
      </c>
    </row>
    <row r="22431" spans="1:6" x14ac:dyDescent="0.2">
      <c r="A22431" s="202" t="s">
        <v>36328</v>
      </c>
      <c r="B22431" s="204">
        <v>41.65</v>
      </c>
      <c r="D22431" s="53" t="s">
        <v>33416</v>
      </c>
      <c r="E22431" s="55" t="s">
        <v>33417</v>
      </c>
      <c r="F22431" s="53" t="s">
        <v>83</v>
      </c>
    </row>
    <row r="22432" spans="1:6" x14ac:dyDescent="0.2">
      <c r="A22432" s="202" t="s">
        <v>36329</v>
      </c>
      <c r="B22432" s="204">
        <v>64.97</v>
      </c>
      <c r="D22432" s="53" t="s">
        <v>33418</v>
      </c>
      <c r="E22432" s="55" t="s">
        <v>33417</v>
      </c>
      <c r="F22432" s="53" t="s">
        <v>83</v>
      </c>
    </row>
    <row r="22433" spans="1:6" x14ac:dyDescent="0.2">
      <c r="A22433" s="202" t="s">
        <v>36330</v>
      </c>
      <c r="B22433" s="204">
        <v>338.15</v>
      </c>
      <c r="D22433" s="53" t="s">
        <v>33419</v>
      </c>
      <c r="E22433" s="55" t="s">
        <v>33420</v>
      </c>
      <c r="F22433" s="53" t="s">
        <v>83</v>
      </c>
    </row>
    <row r="22434" spans="1:6" x14ac:dyDescent="0.2">
      <c r="A22434" s="202" t="s">
        <v>36331</v>
      </c>
      <c r="B22434" s="204">
        <v>14.3</v>
      </c>
      <c r="D22434" s="53" t="s">
        <v>33421</v>
      </c>
      <c r="E22434" s="55" t="s">
        <v>33420</v>
      </c>
      <c r="F22434" s="53" t="s">
        <v>83</v>
      </c>
    </row>
    <row r="22435" spans="1:6" x14ac:dyDescent="0.2">
      <c r="A22435" s="202" t="s">
        <v>36332</v>
      </c>
      <c r="B22435" s="204">
        <v>165.83</v>
      </c>
      <c r="D22435" s="53" t="s">
        <v>33422</v>
      </c>
      <c r="E22435" s="55" t="s">
        <v>33423</v>
      </c>
      <c r="F22435" s="53" t="s">
        <v>83</v>
      </c>
    </row>
    <row r="22436" spans="1:6" x14ac:dyDescent="0.2">
      <c r="A22436" s="202" t="s">
        <v>36333</v>
      </c>
      <c r="B22436" s="204">
        <v>8.9600000000000009</v>
      </c>
      <c r="D22436" s="53" t="s">
        <v>33424</v>
      </c>
      <c r="E22436" s="55" t="s">
        <v>33423</v>
      </c>
      <c r="F22436" s="53" t="s">
        <v>83</v>
      </c>
    </row>
    <row r="22437" spans="1:6" x14ac:dyDescent="0.2">
      <c r="A22437" s="202" t="s">
        <v>36334</v>
      </c>
      <c r="B22437" s="204">
        <v>144.62</v>
      </c>
      <c r="D22437" s="53" t="s">
        <v>33425</v>
      </c>
      <c r="E22437" s="55" t="s">
        <v>33426</v>
      </c>
      <c r="F22437" s="53" t="s">
        <v>83</v>
      </c>
    </row>
    <row r="22438" spans="1:6" x14ac:dyDescent="0.2">
      <c r="A22438" s="202" t="s">
        <v>36335</v>
      </c>
      <c r="B22438" s="204">
        <v>20.46</v>
      </c>
      <c r="D22438" s="53" t="s">
        <v>33427</v>
      </c>
      <c r="E22438" s="55" t="s">
        <v>33426</v>
      </c>
      <c r="F22438" s="53" t="s">
        <v>83</v>
      </c>
    </row>
    <row r="22439" spans="1:6" x14ac:dyDescent="0.2">
      <c r="A22439" s="202" t="s">
        <v>36336</v>
      </c>
      <c r="B22439" s="204">
        <v>1.4</v>
      </c>
      <c r="D22439" s="53" t="s">
        <v>33428</v>
      </c>
      <c r="E22439" s="55" t="s">
        <v>33429</v>
      </c>
      <c r="F22439" s="53" t="s">
        <v>83</v>
      </c>
    </row>
    <row r="22440" spans="1:6" x14ac:dyDescent="0.2">
      <c r="A22440" s="202" t="s">
        <v>36337</v>
      </c>
      <c r="B22440" s="204">
        <v>0.77039999999999997</v>
      </c>
      <c r="D22440" s="53" t="s">
        <v>33430</v>
      </c>
      <c r="E22440" s="55" t="s">
        <v>33429</v>
      </c>
      <c r="F22440" s="53" t="s">
        <v>83</v>
      </c>
    </row>
    <row r="22441" spans="1:6" x14ac:dyDescent="0.2">
      <c r="A22441" s="202" t="s">
        <v>36338</v>
      </c>
      <c r="B22441" s="204">
        <v>61.7485</v>
      </c>
      <c r="D22441" s="53" t="s">
        <v>33431</v>
      </c>
      <c r="E22441" s="55" t="s">
        <v>33432</v>
      </c>
      <c r="F22441" s="53" t="s">
        <v>83</v>
      </c>
    </row>
    <row r="22442" spans="1:6" x14ac:dyDescent="0.2">
      <c r="A22442" s="202" t="s">
        <v>36339</v>
      </c>
      <c r="B22442" s="204">
        <v>24.1</v>
      </c>
      <c r="D22442" s="53" t="s">
        <v>33433</v>
      </c>
      <c r="E22442" s="55" t="s">
        <v>33432</v>
      </c>
      <c r="F22442" s="53" t="s">
        <v>83</v>
      </c>
    </row>
    <row r="22443" spans="1:6" x14ac:dyDescent="0.2">
      <c r="A22443" s="202" t="s">
        <v>36340</v>
      </c>
      <c r="B22443" s="204">
        <v>5.9053000000000004</v>
      </c>
      <c r="D22443" s="53" t="s">
        <v>33434</v>
      </c>
      <c r="E22443" s="55" t="s">
        <v>33435</v>
      </c>
      <c r="F22443" s="53" t="s">
        <v>83</v>
      </c>
    </row>
    <row r="22444" spans="1:6" x14ac:dyDescent="0.2">
      <c r="A22444" s="202" t="s">
        <v>36341</v>
      </c>
      <c r="B22444" s="204">
        <v>104162.87</v>
      </c>
      <c r="D22444" s="53" t="s">
        <v>33436</v>
      </c>
      <c r="E22444" s="55" t="s">
        <v>33435</v>
      </c>
      <c r="F22444" s="53" t="s">
        <v>83</v>
      </c>
    </row>
    <row r="22445" spans="1:6" x14ac:dyDescent="0.2">
      <c r="A22445" s="202" t="s">
        <v>36342</v>
      </c>
      <c r="B22445" s="204">
        <v>56.55</v>
      </c>
      <c r="D22445" s="53" t="s">
        <v>33437</v>
      </c>
      <c r="E22445" s="55" t="s">
        <v>33438</v>
      </c>
      <c r="F22445" s="53" t="s">
        <v>83</v>
      </c>
    </row>
    <row r="22446" spans="1:6" x14ac:dyDescent="0.2">
      <c r="A22446" s="202" t="s">
        <v>36343</v>
      </c>
      <c r="B22446" s="204">
        <v>5.12</v>
      </c>
      <c r="D22446" s="53" t="s">
        <v>33439</v>
      </c>
      <c r="E22446" s="55" t="s">
        <v>33438</v>
      </c>
      <c r="F22446" s="53" t="s">
        <v>83</v>
      </c>
    </row>
    <row r="22447" spans="1:6" x14ac:dyDescent="0.2">
      <c r="A22447" s="202" t="s">
        <v>36344</v>
      </c>
      <c r="B22447" s="204">
        <v>1769.57</v>
      </c>
      <c r="D22447" s="53" t="s">
        <v>33440</v>
      </c>
      <c r="E22447" s="55" t="s">
        <v>33441</v>
      </c>
      <c r="F22447" s="53" t="s">
        <v>83</v>
      </c>
    </row>
    <row r="22448" spans="1:6" x14ac:dyDescent="0.2">
      <c r="A22448" s="202" t="s">
        <v>36345</v>
      </c>
      <c r="B22448" s="204">
        <v>837.29</v>
      </c>
      <c r="D22448" s="53" t="s">
        <v>33442</v>
      </c>
      <c r="E22448" s="55" t="s">
        <v>33441</v>
      </c>
      <c r="F22448" s="53" t="s">
        <v>83</v>
      </c>
    </row>
    <row r="22449" spans="1:6" x14ac:dyDescent="0.2">
      <c r="A22449" s="202" t="s">
        <v>36346</v>
      </c>
      <c r="B22449" s="204">
        <v>1374.47</v>
      </c>
      <c r="D22449" s="53" t="s">
        <v>33443</v>
      </c>
      <c r="E22449" s="55" t="s">
        <v>33444</v>
      </c>
      <c r="F22449" s="53" t="s">
        <v>83</v>
      </c>
    </row>
    <row r="22450" spans="1:6" x14ac:dyDescent="0.2">
      <c r="A22450" s="202" t="s">
        <v>36347</v>
      </c>
      <c r="B22450" s="204">
        <v>776.57</v>
      </c>
      <c r="D22450" s="53" t="s">
        <v>33445</v>
      </c>
      <c r="E22450" s="55" t="s">
        <v>33444</v>
      </c>
      <c r="F22450" s="53" t="s">
        <v>83</v>
      </c>
    </row>
    <row r="22451" spans="1:6" x14ac:dyDescent="0.2">
      <c r="A22451" s="202" t="s">
        <v>36348</v>
      </c>
      <c r="B22451" s="204">
        <v>46.25</v>
      </c>
      <c r="D22451" s="53" t="s">
        <v>33446</v>
      </c>
      <c r="E22451" s="55" t="s">
        <v>33447</v>
      </c>
      <c r="F22451" s="53" t="s">
        <v>201</v>
      </c>
    </row>
    <row r="22452" spans="1:6" x14ac:dyDescent="0.2">
      <c r="A22452" s="202" t="s">
        <v>36349</v>
      </c>
      <c r="B22452" s="204">
        <v>28.0672</v>
      </c>
      <c r="D22452" s="53" t="s">
        <v>33448</v>
      </c>
      <c r="E22452" s="55" t="s">
        <v>33447</v>
      </c>
      <c r="F22452" s="53" t="s">
        <v>201</v>
      </c>
    </row>
    <row r="22453" spans="1:6" x14ac:dyDescent="0.2">
      <c r="A22453" s="202" t="s">
        <v>36350</v>
      </c>
      <c r="B22453" s="204">
        <v>15.18</v>
      </c>
      <c r="D22453" s="53" t="s">
        <v>33449</v>
      </c>
      <c r="E22453" s="55" t="s">
        <v>33450</v>
      </c>
      <c r="F22453" s="53" t="s">
        <v>83</v>
      </c>
    </row>
    <row r="22454" spans="1:6" x14ac:dyDescent="0.2">
      <c r="A22454" s="202" t="s">
        <v>36351</v>
      </c>
      <c r="B22454" s="204">
        <v>16.079999999999998</v>
      </c>
      <c r="D22454" s="53" t="s">
        <v>33451</v>
      </c>
      <c r="E22454" s="55" t="s">
        <v>33450</v>
      </c>
      <c r="F22454" s="53" t="s">
        <v>83</v>
      </c>
    </row>
    <row r="22455" spans="1:6" x14ac:dyDescent="0.2">
      <c r="A22455" s="202" t="s">
        <v>36352</v>
      </c>
      <c r="B22455" s="204">
        <v>6848.32</v>
      </c>
      <c r="D22455" s="53" t="s">
        <v>33452</v>
      </c>
      <c r="E22455" s="55" t="s">
        <v>33453</v>
      </c>
      <c r="F22455" s="53" t="s">
        <v>83</v>
      </c>
    </row>
    <row r="22456" spans="1:6" x14ac:dyDescent="0.2">
      <c r="A22456" s="202" t="s">
        <v>36353</v>
      </c>
      <c r="B22456" s="204">
        <v>656.63</v>
      </c>
      <c r="D22456" s="53" t="s">
        <v>33454</v>
      </c>
      <c r="E22456" s="55" t="s">
        <v>33453</v>
      </c>
      <c r="F22456" s="53" t="s">
        <v>83</v>
      </c>
    </row>
    <row r="22457" spans="1:6" x14ac:dyDescent="0.2">
      <c r="A22457" s="202" t="s">
        <v>36354</v>
      </c>
      <c r="B22457" s="204">
        <v>4.0199999999999996</v>
      </c>
      <c r="D22457" s="53" t="s">
        <v>33455</v>
      </c>
      <c r="E22457" s="55" t="s">
        <v>33456</v>
      </c>
      <c r="F22457" s="53" t="s">
        <v>201</v>
      </c>
    </row>
    <row r="22458" spans="1:6" x14ac:dyDescent="0.2">
      <c r="A22458" s="202" t="s">
        <v>36355</v>
      </c>
      <c r="B22458" s="204">
        <v>4.7881</v>
      </c>
      <c r="D22458" s="53" t="s">
        <v>33457</v>
      </c>
      <c r="E22458" s="55" t="s">
        <v>33456</v>
      </c>
      <c r="F22458" s="53" t="s">
        <v>201</v>
      </c>
    </row>
    <row r="22459" spans="1:6" x14ac:dyDescent="0.2">
      <c r="A22459" s="202" t="s">
        <v>36356</v>
      </c>
      <c r="B22459" s="204">
        <v>13.91</v>
      </c>
      <c r="D22459" s="53" t="s">
        <v>33458</v>
      </c>
      <c r="E22459" s="55" t="s">
        <v>33459</v>
      </c>
      <c r="F22459" s="53" t="s">
        <v>201</v>
      </c>
    </row>
    <row r="22460" spans="1:6" x14ac:dyDescent="0.2">
      <c r="A22460" s="202" t="s">
        <v>36357</v>
      </c>
      <c r="B22460" s="204">
        <v>11.891400000000001</v>
      </c>
      <c r="D22460" s="53" t="s">
        <v>33460</v>
      </c>
      <c r="E22460" s="55" t="s">
        <v>33459</v>
      </c>
      <c r="F22460" s="53" t="s">
        <v>201</v>
      </c>
    </row>
    <row r="22461" spans="1:6" x14ac:dyDescent="0.2">
      <c r="A22461" s="202" t="s">
        <v>36358</v>
      </c>
      <c r="B22461" s="204">
        <v>59.64</v>
      </c>
      <c r="D22461" s="53" t="s">
        <v>33461</v>
      </c>
      <c r="E22461" s="55" t="s">
        <v>33462</v>
      </c>
      <c r="F22461" s="53" t="s">
        <v>201</v>
      </c>
    </row>
    <row r="22462" spans="1:6" x14ac:dyDescent="0.2">
      <c r="A22462" s="202" t="s">
        <v>36359</v>
      </c>
      <c r="B22462" s="204">
        <v>97.75</v>
      </c>
      <c r="D22462" s="53" t="s">
        <v>33463</v>
      </c>
      <c r="E22462" s="55" t="s">
        <v>33462</v>
      </c>
      <c r="F22462" s="53" t="s">
        <v>201</v>
      </c>
    </row>
    <row r="22463" spans="1:6" x14ac:dyDescent="0.2">
      <c r="A22463" s="202" t="s">
        <v>36360</v>
      </c>
      <c r="B22463" s="204">
        <v>9.0500000000000007</v>
      </c>
      <c r="D22463" s="53" t="s">
        <v>33464</v>
      </c>
      <c r="E22463" s="55" t="s">
        <v>33465</v>
      </c>
      <c r="F22463" s="53" t="s">
        <v>201</v>
      </c>
    </row>
    <row r="22464" spans="1:6" x14ac:dyDescent="0.2">
      <c r="A22464" s="202" t="s">
        <v>36361</v>
      </c>
      <c r="B22464" s="204">
        <v>166.54470000000001</v>
      </c>
      <c r="D22464" s="53" t="s">
        <v>33466</v>
      </c>
      <c r="E22464" s="55" t="s">
        <v>33465</v>
      </c>
      <c r="F22464" s="53" t="s">
        <v>201</v>
      </c>
    </row>
    <row r="22465" spans="1:6" x14ac:dyDescent="0.2">
      <c r="A22465" s="202" t="s">
        <v>36362</v>
      </c>
      <c r="B22465" s="204">
        <v>69.434600000000003</v>
      </c>
      <c r="D22465" s="53" t="s">
        <v>33467</v>
      </c>
      <c r="E22465" s="55" t="s">
        <v>33468</v>
      </c>
      <c r="F22465" s="53" t="s">
        <v>201</v>
      </c>
    </row>
    <row r="22466" spans="1:6" x14ac:dyDescent="0.2">
      <c r="A22466" s="202" t="s">
        <v>36363</v>
      </c>
      <c r="B22466" s="204">
        <v>57.0518</v>
      </c>
      <c r="D22466" s="53" t="s">
        <v>33469</v>
      </c>
      <c r="E22466" s="55" t="s">
        <v>33468</v>
      </c>
      <c r="F22466" s="53" t="s">
        <v>201</v>
      </c>
    </row>
    <row r="22467" spans="1:6" x14ac:dyDescent="0.2">
      <c r="A22467" s="202" t="s">
        <v>36364</v>
      </c>
      <c r="B22467" s="204">
        <v>194.84139999999999</v>
      </c>
      <c r="D22467" s="53" t="s">
        <v>33470</v>
      </c>
      <c r="E22467" s="55" t="s">
        <v>33471</v>
      </c>
      <c r="F22467" s="53" t="s">
        <v>201</v>
      </c>
    </row>
    <row r="22468" spans="1:6" x14ac:dyDescent="0.2">
      <c r="A22468" s="202" t="s">
        <v>36365</v>
      </c>
      <c r="B22468" s="204">
        <v>78.081299999999999</v>
      </c>
      <c r="D22468" s="53" t="s">
        <v>33472</v>
      </c>
      <c r="E22468" s="55" t="s">
        <v>33471</v>
      </c>
      <c r="F22468" s="53" t="s">
        <v>201</v>
      </c>
    </row>
    <row r="22469" spans="1:6" x14ac:dyDescent="0.2">
      <c r="A22469" s="202" t="s">
        <v>36366</v>
      </c>
      <c r="B22469" s="204">
        <v>63.090499999999999</v>
      </c>
      <c r="D22469" s="53" t="s">
        <v>33473</v>
      </c>
      <c r="E22469" s="55" t="s">
        <v>33474</v>
      </c>
      <c r="F22469" s="53" t="s">
        <v>201</v>
      </c>
    </row>
    <row r="22470" spans="1:6" x14ac:dyDescent="0.2">
      <c r="A22470" s="202" t="s">
        <v>36367</v>
      </c>
      <c r="B22470" s="204">
        <v>182.8578</v>
      </c>
      <c r="D22470" s="53" t="s">
        <v>33475</v>
      </c>
      <c r="E22470" s="55" t="s">
        <v>33474</v>
      </c>
      <c r="F22470" s="53" t="s">
        <v>201</v>
      </c>
    </row>
    <row r="22471" spans="1:6" x14ac:dyDescent="0.2">
      <c r="A22471" s="202" t="s">
        <v>36368</v>
      </c>
      <c r="B22471" s="204">
        <v>77.172799999999995</v>
      </c>
      <c r="D22471" s="53" t="s">
        <v>33476</v>
      </c>
      <c r="E22471" s="55" t="s">
        <v>33477</v>
      </c>
      <c r="F22471" s="53" t="s">
        <v>83</v>
      </c>
    </row>
    <row r="22472" spans="1:6" x14ac:dyDescent="0.2">
      <c r="A22472" s="202" t="s">
        <v>36369</v>
      </c>
      <c r="B22472" s="204">
        <v>62.560899999999997</v>
      </c>
      <c r="D22472" s="53" t="s">
        <v>33478</v>
      </c>
      <c r="E22472" s="55" t="s">
        <v>33477</v>
      </c>
      <c r="F22472" s="53" t="s">
        <v>83</v>
      </c>
    </row>
    <row r="22473" spans="1:6" x14ac:dyDescent="0.2">
      <c r="A22473" s="202" t="s">
        <v>36370</v>
      </c>
      <c r="B22473" s="204">
        <v>200.51599999999999</v>
      </c>
      <c r="D22473" s="53" t="s">
        <v>33479</v>
      </c>
      <c r="E22473" s="55" t="s">
        <v>33480</v>
      </c>
      <c r="F22473" s="53" t="s">
        <v>83</v>
      </c>
    </row>
    <row r="22474" spans="1:6" x14ac:dyDescent="0.2">
      <c r="A22474" s="202" t="s">
        <v>36371</v>
      </c>
      <c r="B22474" s="204">
        <v>80.090199999999996</v>
      </c>
      <c r="D22474" s="53" t="s">
        <v>33481</v>
      </c>
      <c r="E22474" s="55" t="s">
        <v>33480</v>
      </c>
      <c r="F22474" s="53" t="s">
        <v>83</v>
      </c>
    </row>
    <row r="22475" spans="1:6" x14ac:dyDescent="0.2">
      <c r="A22475" s="202" t="s">
        <v>36372</v>
      </c>
      <c r="B22475" s="204">
        <v>63.744100000000003</v>
      </c>
      <c r="D22475" s="53" t="s">
        <v>33482</v>
      </c>
      <c r="E22475" s="55" t="s">
        <v>33483</v>
      </c>
      <c r="F22475" s="53" t="s">
        <v>201</v>
      </c>
    </row>
    <row r="22476" spans="1:6" x14ac:dyDescent="0.2">
      <c r="A22476" s="202" t="s">
        <v>36373</v>
      </c>
      <c r="B22476" s="204">
        <v>119.13030000000001</v>
      </c>
      <c r="D22476" s="53" t="s">
        <v>33484</v>
      </c>
      <c r="E22476" s="55" t="s">
        <v>33483</v>
      </c>
      <c r="F22476" s="53" t="s">
        <v>201</v>
      </c>
    </row>
    <row r="22477" spans="1:6" x14ac:dyDescent="0.2">
      <c r="A22477" s="202" t="s">
        <v>36374</v>
      </c>
      <c r="B22477" s="204">
        <v>55.084499999999998</v>
      </c>
      <c r="D22477" s="53" t="s">
        <v>33485</v>
      </c>
      <c r="E22477" s="55" t="s">
        <v>33486</v>
      </c>
      <c r="F22477" s="53" t="s">
        <v>201</v>
      </c>
    </row>
    <row r="22478" spans="1:6" x14ac:dyDescent="0.2">
      <c r="A22478" s="202" t="s">
        <v>36375</v>
      </c>
      <c r="B22478" s="204">
        <v>46.881700000000002</v>
      </c>
      <c r="D22478" s="53" t="s">
        <v>33487</v>
      </c>
      <c r="E22478" s="55" t="s">
        <v>33486</v>
      </c>
      <c r="F22478" s="53" t="s">
        <v>201</v>
      </c>
    </row>
    <row r="22479" spans="1:6" x14ac:dyDescent="0.2">
      <c r="A22479" s="202" t="s">
        <v>36376</v>
      </c>
      <c r="B22479" s="204">
        <v>173.41399999999999</v>
      </c>
      <c r="D22479" s="53" t="s">
        <v>33488</v>
      </c>
      <c r="E22479" s="55" t="s">
        <v>33489</v>
      </c>
      <c r="F22479" s="53" t="s">
        <v>201</v>
      </c>
    </row>
    <row r="22480" spans="1:6" x14ac:dyDescent="0.2">
      <c r="A22480" s="202" t="s">
        <v>36377</v>
      </c>
      <c r="B22480" s="204">
        <v>92.375500000000002</v>
      </c>
      <c r="D22480" s="53" t="s">
        <v>33490</v>
      </c>
      <c r="E22480" s="55" t="s">
        <v>33489</v>
      </c>
      <c r="F22480" s="53" t="s">
        <v>201</v>
      </c>
    </row>
    <row r="22481" spans="1:6" x14ac:dyDescent="0.2">
      <c r="A22481" s="202" t="s">
        <v>36378</v>
      </c>
      <c r="B22481" s="204">
        <v>77.849999999999994</v>
      </c>
      <c r="D22481" s="53" t="s">
        <v>33491</v>
      </c>
      <c r="E22481" s="55" t="s">
        <v>33492</v>
      </c>
      <c r="F22481" s="53" t="s">
        <v>201</v>
      </c>
    </row>
    <row r="22482" spans="1:6" x14ac:dyDescent="0.2">
      <c r="A22482" s="202" t="s">
        <v>36379</v>
      </c>
      <c r="B22482" s="204">
        <v>108.8592</v>
      </c>
      <c r="D22482" s="53" t="s">
        <v>33493</v>
      </c>
      <c r="E22482" s="55" t="s">
        <v>33492</v>
      </c>
      <c r="F22482" s="53" t="s">
        <v>201</v>
      </c>
    </row>
    <row r="22483" spans="1:6" x14ac:dyDescent="0.2">
      <c r="A22483" s="202" t="s">
        <v>36380</v>
      </c>
      <c r="B22483" s="204">
        <v>54.916499999999999</v>
      </c>
      <c r="D22483" s="53" t="s">
        <v>33494</v>
      </c>
      <c r="E22483" s="55" t="s">
        <v>33495</v>
      </c>
      <c r="F22483" s="53" t="s">
        <v>201</v>
      </c>
    </row>
    <row r="22484" spans="1:6" x14ac:dyDescent="0.2">
      <c r="A22484" s="202" t="s">
        <v>36381</v>
      </c>
      <c r="B22484" s="204">
        <v>47.756900000000002</v>
      </c>
      <c r="D22484" s="53" t="s">
        <v>33496</v>
      </c>
      <c r="E22484" s="55" t="s">
        <v>33495</v>
      </c>
      <c r="F22484" s="53" t="s">
        <v>201</v>
      </c>
    </row>
    <row r="22485" spans="1:6" x14ac:dyDescent="0.2">
      <c r="A22485" s="202" t="s">
        <v>36382</v>
      </c>
      <c r="B22485" s="204">
        <v>167.45529999999999</v>
      </c>
      <c r="D22485" s="53" t="s">
        <v>33497</v>
      </c>
      <c r="E22485" s="55" t="s">
        <v>33498</v>
      </c>
      <c r="F22485" s="53" t="s">
        <v>201</v>
      </c>
    </row>
    <row r="22486" spans="1:6" x14ac:dyDescent="0.2">
      <c r="A22486" s="202" t="s">
        <v>36383</v>
      </c>
      <c r="B22486" s="204">
        <v>87.343400000000003</v>
      </c>
      <c r="D22486" s="53" t="s">
        <v>33499</v>
      </c>
      <c r="E22486" s="55" t="s">
        <v>33498</v>
      </c>
      <c r="F22486" s="53" t="s">
        <v>201</v>
      </c>
    </row>
    <row r="22487" spans="1:6" x14ac:dyDescent="0.2">
      <c r="A22487" s="202" t="s">
        <v>36384</v>
      </c>
      <c r="B22487" s="204">
        <v>73.442899999999995</v>
      </c>
      <c r="D22487" s="53" t="s">
        <v>33500</v>
      </c>
      <c r="E22487" s="55" t="s">
        <v>33501</v>
      </c>
      <c r="F22487" s="53" t="s">
        <v>201</v>
      </c>
    </row>
    <row r="22488" spans="1:6" x14ac:dyDescent="0.2">
      <c r="A22488" s="202" t="s">
        <v>36385</v>
      </c>
      <c r="B22488" s="204">
        <v>168.65100000000001</v>
      </c>
      <c r="D22488" s="53" t="s">
        <v>33502</v>
      </c>
      <c r="E22488" s="55" t="s">
        <v>33501</v>
      </c>
      <c r="F22488" s="53" t="s">
        <v>201</v>
      </c>
    </row>
    <row r="22489" spans="1:6" x14ac:dyDescent="0.2">
      <c r="A22489" s="202" t="s">
        <v>36386</v>
      </c>
      <c r="B22489" s="204">
        <v>83.745099999999994</v>
      </c>
      <c r="D22489" s="53" t="s">
        <v>33503</v>
      </c>
      <c r="E22489" s="55" t="s">
        <v>33504</v>
      </c>
      <c r="F22489" s="53" t="s">
        <v>201</v>
      </c>
    </row>
    <row r="22490" spans="1:6" x14ac:dyDescent="0.2">
      <c r="A22490" s="202" t="s">
        <v>36387</v>
      </c>
      <c r="B22490" s="204">
        <v>69.724999999999994</v>
      </c>
      <c r="D22490" s="53" t="s">
        <v>33505</v>
      </c>
      <c r="E22490" s="55" t="s">
        <v>33504</v>
      </c>
      <c r="F22490" s="53" t="s">
        <v>201</v>
      </c>
    </row>
    <row r="22491" spans="1:6" x14ac:dyDescent="0.2">
      <c r="A22491" s="202" t="s">
        <v>36388</v>
      </c>
      <c r="B22491" s="204">
        <v>28.3948</v>
      </c>
      <c r="D22491" s="53" t="s">
        <v>33506</v>
      </c>
      <c r="E22491" s="55" t="s">
        <v>33507</v>
      </c>
      <c r="F22491" s="53" t="s">
        <v>201</v>
      </c>
    </row>
    <row r="22492" spans="1:6" x14ac:dyDescent="0.2">
      <c r="A22492" s="202" t="s">
        <v>36389</v>
      </c>
      <c r="B22492" s="204">
        <v>7.3066000000000004</v>
      </c>
      <c r="D22492" s="53" t="s">
        <v>33508</v>
      </c>
      <c r="E22492" s="55" t="s">
        <v>33507</v>
      </c>
      <c r="F22492" s="53" t="s">
        <v>201</v>
      </c>
    </row>
    <row r="22493" spans="1:6" x14ac:dyDescent="0.2">
      <c r="A22493" s="202" t="s">
        <v>36390</v>
      </c>
      <c r="B22493" s="204">
        <v>222.23</v>
      </c>
      <c r="D22493" s="53" t="s">
        <v>33509</v>
      </c>
      <c r="E22493" s="55" t="s">
        <v>33510</v>
      </c>
      <c r="F22493" s="53" t="s">
        <v>201</v>
      </c>
    </row>
    <row r="22494" spans="1:6" x14ac:dyDescent="0.2">
      <c r="A22494" s="202" t="s">
        <v>36391</v>
      </c>
      <c r="B22494" s="204">
        <v>50.69</v>
      </c>
      <c r="D22494" s="53" t="s">
        <v>33511</v>
      </c>
      <c r="E22494" s="55" t="s">
        <v>33510</v>
      </c>
      <c r="F22494" s="53" t="s">
        <v>201</v>
      </c>
    </row>
    <row r="22495" spans="1:6" x14ac:dyDescent="0.2">
      <c r="A22495" s="202" t="s">
        <v>36392</v>
      </c>
      <c r="B22495" s="204">
        <v>4.4062000000000001</v>
      </c>
      <c r="D22495" s="53" t="s">
        <v>33512</v>
      </c>
      <c r="E22495" s="55" t="s">
        <v>33513</v>
      </c>
      <c r="F22495" s="53" t="s">
        <v>201</v>
      </c>
    </row>
    <row r="22496" spans="1:6" x14ac:dyDescent="0.2">
      <c r="A22496" s="202" t="s">
        <v>36393</v>
      </c>
      <c r="B22496" s="204">
        <v>0.5998</v>
      </c>
      <c r="D22496" s="53" t="s">
        <v>33514</v>
      </c>
      <c r="E22496" s="55" t="s">
        <v>33513</v>
      </c>
      <c r="F22496" s="53" t="s">
        <v>201</v>
      </c>
    </row>
    <row r="22497" spans="1:6" x14ac:dyDescent="0.2">
      <c r="A22497" s="202" t="s">
        <v>36394</v>
      </c>
      <c r="B22497" s="204">
        <v>12.6927</v>
      </c>
      <c r="D22497" s="53" t="s">
        <v>33515</v>
      </c>
      <c r="E22497" s="55" t="s">
        <v>33516</v>
      </c>
      <c r="F22497" s="53" t="s">
        <v>201</v>
      </c>
    </row>
    <row r="22498" spans="1:6" x14ac:dyDescent="0.2">
      <c r="A22498" s="202" t="s">
        <v>36395</v>
      </c>
      <c r="B22498" s="204">
        <v>0.96350000000000002</v>
      </c>
      <c r="D22498" s="53" t="s">
        <v>33517</v>
      </c>
      <c r="E22498" s="55" t="s">
        <v>33516</v>
      </c>
      <c r="F22498" s="53" t="s">
        <v>201</v>
      </c>
    </row>
    <row r="22499" spans="1:6" x14ac:dyDescent="0.2">
      <c r="A22499" s="202" t="s">
        <v>36396</v>
      </c>
      <c r="B22499" s="204">
        <v>18.798400000000001</v>
      </c>
      <c r="D22499" s="53" t="s">
        <v>33518</v>
      </c>
      <c r="E22499" s="55" t="s">
        <v>33519</v>
      </c>
      <c r="F22499" s="53" t="s">
        <v>201</v>
      </c>
    </row>
    <row r="22500" spans="1:6" x14ac:dyDescent="0.2">
      <c r="A22500" s="202" t="s">
        <v>36397</v>
      </c>
      <c r="B22500" s="204">
        <v>1.2615000000000001</v>
      </c>
      <c r="D22500" s="53" t="s">
        <v>33520</v>
      </c>
      <c r="E22500" s="55" t="s">
        <v>33519</v>
      </c>
      <c r="F22500" s="53" t="s">
        <v>201</v>
      </c>
    </row>
    <row r="22501" spans="1:6" x14ac:dyDescent="0.2">
      <c r="A22501" s="202" t="s">
        <v>36398</v>
      </c>
      <c r="B22501" s="204">
        <v>24.773399999999999</v>
      </c>
      <c r="D22501" s="53" t="s">
        <v>33521</v>
      </c>
      <c r="E22501" s="55" t="s">
        <v>33522</v>
      </c>
      <c r="F22501" s="53" t="s">
        <v>201</v>
      </c>
    </row>
    <row r="22502" spans="1:6" x14ac:dyDescent="0.2">
      <c r="A22502" s="202" t="s">
        <v>36399</v>
      </c>
      <c r="B22502" s="204">
        <v>1.5326</v>
      </c>
      <c r="D22502" s="53" t="s">
        <v>33523</v>
      </c>
      <c r="E22502" s="55" t="s">
        <v>33522</v>
      </c>
      <c r="F22502" s="53" t="s">
        <v>201</v>
      </c>
    </row>
    <row r="22503" spans="1:6" x14ac:dyDescent="0.2">
      <c r="A22503" s="202" t="s">
        <v>36400</v>
      </c>
      <c r="B22503" s="204">
        <v>483.05369999999999</v>
      </c>
      <c r="D22503" s="53" t="s">
        <v>33524</v>
      </c>
      <c r="E22503" s="55" t="s">
        <v>33525</v>
      </c>
      <c r="F22503" s="53" t="s">
        <v>201</v>
      </c>
    </row>
    <row r="22504" spans="1:6" x14ac:dyDescent="0.2">
      <c r="A22504" s="202" t="s">
        <v>36401</v>
      </c>
      <c r="B22504" s="204">
        <v>197.7919</v>
      </c>
      <c r="D22504" s="53" t="s">
        <v>33526</v>
      </c>
      <c r="E22504" s="55" t="s">
        <v>33525</v>
      </c>
      <c r="F22504" s="53" t="s">
        <v>201</v>
      </c>
    </row>
    <row r="22505" spans="1:6" x14ac:dyDescent="0.2">
      <c r="A22505" s="202" t="s">
        <v>36402</v>
      </c>
      <c r="B22505" s="204">
        <v>154.82570000000001</v>
      </c>
      <c r="D22505" s="53" t="s">
        <v>33527</v>
      </c>
      <c r="E22505" s="55" t="s">
        <v>33528</v>
      </c>
      <c r="F22505" s="53" t="s">
        <v>201</v>
      </c>
    </row>
    <row r="22506" spans="1:6" x14ac:dyDescent="0.2">
      <c r="A22506" s="202" t="s">
        <v>36403</v>
      </c>
      <c r="B22506" s="204">
        <v>239.36449999999999</v>
      </c>
      <c r="D22506" s="53" t="s">
        <v>33529</v>
      </c>
      <c r="E22506" s="55" t="s">
        <v>33528</v>
      </c>
      <c r="F22506" s="53" t="s">
        <v>201</v>
      </c>
    </row>
    <row r="22507" spans="1:6" x14ac:dyDescent="0.2">
      <c r="A22507" s="202" t="s">
        <v>36404</v>
      </c>
      <c r="B22507" s="204">
        <v>97.9559</v>
      </c>
      <c r="D22507" s="53" t="s">
        <v>33530</v>
      </c>
      <c r="E22507" s="55" t="s">
        <v>33531</v>
      </c>
      <c r="F22507" s="53" t="s">
        <v>201</v>
      </c>
    </row>
    <row r="22508" spans="1:6" x14ac:dyDescent="0.2">
      <c r="A22508" s="202" t="s">
        <v>36405</v>
      </c>
      <c r="B22508" s="204">
        <v>77.902600000000007</v>
      </c>
      <c r="D22508" s="53" t="s">
        <v>33532</v>
      </c>
      <c r="E22508" s="55" t="s">
        <v>33531</v>
      </c>
      <c r="F22508" s="53" t="s">
        <v>201</v>
      </c>
    </row>
    <row r="22509" spans="1:6" x14ac:dyDescent="0.2">
      <c r="A22509" s="202" t="s">
        <v>36406</v>
      </c>
      <c r="B22509" s="204">
        <v>53.497999999999998</v>
      </c>
      <c r="D22509" s="53" t="s">
        <v>33533</v>
      </c>
      <c r="E22509" s="55" t="s">
        <v>33534</v>
      </c>
      <c r="F22509" s="53" t="s">
        <v>201</v>
      </c>
    </row>
    <row r="22510" spans="1:6" x14ac:dyDescent="0.2">
      <c r="A22510" s="202" t="s">
        <v>36407</v>
      </c>
      <c r="B22510" s="204">
        <v>37.900399999999998</v>
      </c>
      <c r="D22510" s="53" t="s">
        <v>33535</v>
      </c>
      <c r="E22510" s="55" t="s">
        <v>33534</v>
      </c>
      <c r="F22510" s="53" t="s">
        <v>201</v>
      </c>
    </row>
    <row r="22511" spans="1:6" x14ac:dyDescent="0.2">
      <c r="A22511" s="202" t="s">
        <v>36408</v>
      </c>
      <c r="B22511" s="204">
        <v>35.716799999999999</v>
      </c>
      <c r="D22511" s="53" t="s">
        <v>33536</v>
      </c>
      <c r="E22511" s="55" t="s">
        <v>33537</v>
      </c>
      <c r="F22511" s="53" t="s">
        <v>201</v>
      </c>
    </row>
    <row r="22512" spans="1:6" x14ac:dyDescent="0.2">
      <c r="A22512" s="202" t="s">
        <v>36409</v>
      </c>
      <c r="B22512" s="204">
        <v>446.29309999999998</v>
      </c>
      <c r="D22512" s="53" t="s">
        <v>33538</v>
      </c>
      <c r="E22512" s="55" t="s">
        <v>33537</v>
      </c>
      <c r="F22512" s="53" t="s">
        <v>201</v>
      </c>
    </row>
    <row r="22513" spans="1:6" x14ac:dyDescent="0.2">
      <c r="A22513" s="202" t="s">
        <v>36410</v>
      </c>
      <c r="B22513" s="204">
        <v>262.97280000000001</v>
      </c>
      <c r="D22513" s="53" t="s">
        <v>33539</v>
      </c>
      <c r="E22513" s="55" t="s">
        <v>33540</v>
      </c>
      <c r="F22513" s="53" t="s">
        <v>201</v>
      </c>
    </row>
    <row r="22514" spans="1:6" x14ac:dyDescent="0.2">
      <c r="A22514" s="202" t="s">
        <v>36411</v>
      </c>
      <c r="B22514" s="204">
        <v>228.27099999999999</v>
      </c>
      <c r="D22514" s="53" t="s">
        <v>33541</v>
      </c>
      <c r="E22514" s="55" t="s">
        <v>33540</v>
      </c>
      <c r="F22514" s="53" t="s">
        <v>201</v>
      </c>
    </row>
    <row r="22515" spans="1:6" x14ac:dyDescent="0.2">
      <c r="A22515" s="202" t="s">
        <v>36412</v>
      </c>
      <c r="B22515" s="204">
        <v>337.79750000000001</v>
      </c>
      <c r="D22515" s="53" t="s">
        <v>33542</v>
      </c>
      <c r="E22515" s="55" t="s">
        <v>33543</v>
      </c>
      <c r="F22515" s="53" t="s">
        <v>201</v>
      </c>
    </row>
    <row r="22516" spans="1:6" x14ac:dyDescent="0.2">
      <c r="A22516" s="202" t="s">
        <v>36413</v>
      </c>
      <c r="B22516" s="204">
        <v>150.05799999999999</v>
      </c>
      <c r="D22516" s="53" t="s">
        <v>33544</v>
      </c>
      <c r="E22516" s="55" t="s">
        <v>33543</v>
      </c>
      <c r="F22516" s="53" t="s">
        <v>201</v>
      </c>
    </row>
    <row r="22517" spans="1:6" x14ac:dyDescent="0.2">
      <c r="A22517" s="202" t="s">
        <v>36414</v>
      </c>
      <c r="B22517" s="204">
        <v>120.2033</v>
      </c>
      <c r="D22517" s="53" t="s">
        <v>33545</v>
      </c>
      <c r="E22517" s="55" t="s">
        <v>33546</v>
      </c>
      <c r="F22517" s="53" t="s">
        <v>201</v>
      </c>
    </row>
    <row r="22518" spans="1:6" x14ac:dyDescent="0.2">
      <c r="A22518" s="202" t="s">
        <v>36415</v>
      </c>
      <c r="B22518" s="204">
        <v>3431.8049000000001</v>
      </c>
      <c r="D22518" s="53" t="s">
        <v>33547</v>
      </c>
      <c r="E22518" s="55" t="s">
        <v>33546</v>
      </c>
      <c r="F22518" s="53" t="s">
        <v>201</v>
      </c>
    </row>
    <row r="22519" spans="1:6" x14ac:dyDescent="0.2">
      <c r="A22519" s="202" t="s">
        <v>36416</v>
      </c>
      <c r="B22519" s="204">
        <v>1440.4363000000001</v>
      </c>
      <c r="D22519" s="53" t="s">
        <v>33548</v>
      </c>
      <c r="E22519" s="55" t="s">
        <v>33549</v>
      </c>
      <c r="F22519" s="53" t="s">
        <v>201</v>
      </c>
    </row>
    <row r="22520" spans="1:6" x14ac:dyDescent="0.2">
      <c r="A22520" s="202" t="s">
        <v>36417</v>
      </c>
      <c r="B22520" s="204">
        <v>1053.4069</v>
      </c>
      <c r="D22520" s="53" t="s">
        <v>33550</v>
      </c>
      <c r="E22520" s="55" t="s">
        <v>33549</v>
      </c>
      <c r="F22520" s="53" t="s">
        <v>201</v>
      </c>
    </row>
    <row r="22521" spans="1:6" x14ac:dyDescent="0.2">
      <c r="A22521" s="202" t="s">
        <v>36418</v>
      </c>
      <c r="B22521" s="204">
        <v>607.26769999999999</v>
      </c>
      <c r="D22521" s="53" t="s">
        <v>33551</v>
      </c>
      <c r="E22521" s="55" t="s">
        <v>33552</v>
      </c>
      <c r="F22521" s="53" t="s">
        <v>201</v>
      </c>
    </row>
    <row r="22522" spans="1:6" x14ac:dyDescent="0.2">
      <c r="A22522" s="202" t="s">
        <v>36419</v>
      </c>
      <c r="B22522" s="204">
        <v>264.113</v>
      </c>
      <c r="D22522" s="53" t="s">
        <v>33553</v>
      </c>
      <c r="E22522" s="55" t="s">
        <v>33552</v>
      </c>
      <c r="F22522" s="53" t="s">
        <v>201</v>
      </c>
    </row>
    <row r="22523" spans="1:6" x14ac:dyDescent="0.2">
      <c r="A22523" s="202" t="s">
        <v>36420</v>
      </c>
      <c r="B22523" s="204">
        <v>200.602</v>
      </c>
      <c r="D22523" s="53" t="s">
        <v>33554</v>
      </c>
      <c r="E22523" s="55" t="s">
        <v>33555</v>
      </c>
      <c r="F22523" s="53" t="s">
        <v>201</v>
      </c>
    </row>
    <row r="22524" spans="1:6" x14ac:dyDescent="0.2">
      <c r="A22524" s="202" t="s">
        <v>36421</v>
      </c>
      <c r="B22524" s="204">
        <v>664.07500000000005</v>
      </c>
      <c r="D22524" s="53" t="s">
        <v>33556</v>
      </c>
      <c r="E22524" s="55" t="s">
        <v>33555</v>
      </c>
      <c r="F22524" s="53" t="s">
        <v>201</v>
      </c>
    </row>
    <row r="22525" spans="1:6" x14ac:dyDescent="0.2">
      <c r="A22525" s="202" t="s">
        <v>36422</v>
      </c>
      <c r="B22525" s="204">
        <v>402.39</v>
      </c>
      <c r="D22525" s="53" t="s">
        <v>33557</v>
      </c>
      <c r="E22525" s="55" t="s">
        <v>33558</v>
      </c>
      <c r="F22525" s="53" t="s">
        <v>201</v>
      </c>
    </row>
    <row r="22526" spans="1:6" x14ac:dyDescent="0.2">
      <c r="A22526" s="202" t="s">
        <v>36423</v>
      </c>
      <c r="B22526" s="204">
        <v>380.69</v>
      </c>
      <c r="D22526" s="53" t="s">
        <v>33559</v>
      </c>
      <c r="E22526" s="55" t="s">
        <v>33558</v>
      </c>
      <c r="F22526" s="53" t="s">
        <v>201</v>
      </c>
    </row>
    <row r="22527" spans="1:6" x14ac:dyDescent="0.2">
      <c r="A22527" s="202" t="s">
        <v>36424</v>
      </c>
      <c r="B22527" s="204">
        <v>160.19329999999999</v>
      </c>
      <c r="D22527" s="53" t="s">
        <v>33560</v>
      </c>
      <c r="E22527" s="55" t="s">
        <v>33561</v>
      </c>
      <c r="F22527" s="53" t="s">
        <v>201</v>
      </c>
    </row>
    <row r="22528" spans="1:6" x14ac:dyDescent="0.2">
      <c r="A22528" s="202" t="s">
        <v>36425</v>
      </c>
      <c r="B22528" s="204">
        <v>94.618499999999997</v>
      </c>
      <c r="D22528" s="53" t="s">
        <v>33562</v>
      </c>
      <c r="E22528" s="55" t="s">
        <v>33561</v>
      </c>
      <c r="F22528" s="53" t="s">
        <v>201</v>
      </c>
    </row>
    <row r="22529" spans="1:6" x14ac:dyDescent="0.2">
      <c r="A22529" s="202" t="s">
        <v>36426</v>
      </c>
      <c r="B22529" s="204">
        <v>86.067999999999998</v>
      </c>
      <c r="D22529" s="53" t="s">
        <v>33563</v>
      </c>
      <c r="E22529" s="55" t="s">
        <v>33564</v>
      </c>
      <c r="F22529" s="53" t="s">
        <v>201</v>
      </c>
    </row>
    <row r="22530" spans="1:6" x14ac:dyDescent="0.2">
      <c r="A22530" s="202" t="s">
        <v>36427</v>
      </c>
      <c r="B22530" s="204">
        <v>72.904499999999999</v>
      </c>
      <c r="D22530" s="53" t="s">
        <v>33565</v>
      </c>
      <c r="E22530" s="55" t="s">
        <v>33564</v>
      </c>
      <c r="F22530" s="53" t="s">
        <v>201</v>
      </c>
    </row>
    <row r="22531" spans="1:6" x14ac:dyDescent="0.2">
      <c r="A22531" s="202" t="s">
        <v>36428</v>
      </c>
      <c r="B22531" s="204">
        <v>19.8339</v>
      </c>
      <c r="D22531" s="53" t="s">
        <v>33566</v>
      </c>
      <c r="E22531" s="55" t="s">
        <v>33567</v>
      </c>
      <c r="F22531" s="53" t="s">
        <v>201</v>
      </c>
    </row>
    <row r="22532" spans="1:6" x14ac:dyDescent="0.2">
      <c r="A22532" s="202" t="s">
        <v>36429</v>
      </c>
      <c r="B22532" s="204">
        <v>12.946300000000001</v>
      </c>
      <c r="D22532" s="53" t="s">
        <v>33568</v>
      </c>
      <c r="E22532" s="55" t="s">
        <v>33567</v>
      </c>
      <c r="F22532" s="53" t="s">
        <v>201</v>
      </c>
    </row>
    <row r="22533" spans="1:6" x14ac:dyDescent="0.2">
      <c r="A22533" s="202" t="s">
        <v>36430</v>
      </c>
      <c r="B22533" s="204">
        <v>359.94209999999998</v>
      </c>
      <c r="D22533" s="53" t="s">
        <v>33569</v>
      </c>
      <c r="E22533" s="55" t="s">
        <v>33570</v>
      </c>
      <c r="F22533" s="53" t="s">
        <v>201</v>
      </c>
    </row>
    <row r="22534" spans="1:6" x14ac:dyDescent="0.2">
      <c r="A22534" s="202" t="s">
        <v>36431</v>
      </c>
      <c r="B22534" s="204">
        <v>141.21090000000001</v>
      </c>
      <c r="D22534" s="53" t="s">
        <v>33571</v>
      </c>
      <c r="E22534" s="55" t="s">
        <v>33570</v>
      </c>
      <c r="F22534" s="53" t="s">
        <v>201</v>
      </c>
    </row>
    <row r="22535" spans="1:6" x14ac:dyDescent="0.2">
      <c r="A22535" s="202" t="s">
        <v>36432</v>
      </c>
      <c r="B22535" s="204">
        <v>112.6105</v>
      </c>
      <c r="D22535" s="53" t="s">
        <v>33572</v>
      </c>
      <c r="E22535" s="55" t="s">
        <v>33573</v>
      </c>
      <c r="F22535" s="53" t="s">
        <v>83</v>
      </c>
    </row>
    <row r="22536" spans="1:6" x14ac:dyDescent="0.2">
      <c r="A22536" s="202" t="s">
        <v>36433</v>
      </c>
      <c r="B22536" s="204">
        <v>352.113</v>
      </c>
      <c r="D22536" s="53" t="s">
        <v>33574</v>
      </c>
      <c r="E22536" s="55" t="s">
        <v>33573</v>
      </c>
      <c r="F22536" s="53" t="s">
        <v>83</v>
      </c>
    </row>
    <row r="22537" spans="1:6" x14ac:dyDescent="0.2">
      <c r="A22537" s="202" t="s">
        <v>36434</v>
      </c>
      <c r="B22537" s="204">
        <v>201.04519999999999</v>
      </c>
      <c r="D22537" s="53" t="s">
        <v>33575</v>
      </c>
      <c r="E22537" s="55" t="s">
        <v>33576</v>
      </c>
      <c r="F22537" s="53" t="s">
        <v>83</v>
      </c>
    </row>
    <row r="22538" spans="1:6" x14ac:dyDescent="0.2">
      <c r="A22538" s="202" t="s">
        <v>36435</v>
      </c>
      <c r="B22538" s="204">
        <v>170.51</v>
      </c>
      <c r="D22538" s="53" t="s">
        <v>33577</v>
      </c>
      <c r="E22538" s="55" t="s">
        <v>33576</v>
      </c>
      <c r="F22538" s="53" t="s">
        <v>83</v>
      </c>
    </row>
    <row r="22539" spans="1:6" x14ac:dyDescent="0.2">
      <c r="A22539" s="202" t="s">
        <v>36436</v>
      </c>
      <c r="B22539" s="204">
        <v>140.91550000000001</v>
      </c>
      <c r="D22539" s="53" t="s">
        <v>33578</v>
      </c>
      <c r="E22539" s="55" t="s">
        <v>33579</v>
      </c>
      <c r="F22539" s="53" t="s">
        <v>83</v>
      </c>
    </row>
    <row r="22540" spans="1:6" x14ac:dyDescent="0.2">
      <c r="A22540" s="202" t="s">
        <v>36437</v>
      </c>
      <c r="B22540" s="204">
        <v>63.7333</v>
      </c>
      <c r="D22540" s="53" t="s">
        <v>33580</v>
      </c>
      <c r="E22540" s="55" t="s">
        <v>33579</v>
      </c>
      <c r="F22540" s="53" t="s">
        <v>83</v>
      </c>
    </row>
    <row r="22541" spans="1:6" x14ac:dyDescent="0.2">
      <c r="A22541" s="202" t="s">
        <v>36438</v>
      </c>
      <c r="B22541" s="204">
        <v>11.463100000000001</v>
      </c>
      <c r="D22541" s="53" t="s">
        <v>33581</v>
      </c>
      <c r="E22541" s="55" t="s">
        <v>33582</v>
      </c>
      <c r="F22541" s="53" t="s">
        <v>83</v>
      </c>
    </row>
    <row r="22542" spans="1:6" x14ac:dyDescent="0.2">
      <c r="A22542" s="202" t="s">
        <v>36439</v>
      </c>
      <c r="B22542" s="204">
        <v>1.6454</v>
      </c>
      <c r="D22542" s="53" t="s">
        <v>33583</v>
      </c>
      <c r="E22542" s="55" t="s">
        <v>33582</v>
      </c>
      <c r="F22542" s="53" t="s">
        <v>83</v>
      </c>
    </row>
    <row r="22543" spans="1:6" x14ac:dyDescent="0.2">
      <c r="A22543" s="202" t="s">
        <v>36440</v>
      </c>
      <c r="B22543" s="204">
        <v>201.33580000000001</v>
      </c>
      <c r="D22543" s="53" t="s">
        <v>33584</v>
      </c>
      <c r="E22543" s="55" t="s">
        <v>33585</v>
      </c>
      <c r="F22543" s="53" t="s">
        <v>83</v>
      </c>
    </row>
    <row r="22544" spans="1:6" x14ac:dyDescent="0.2">
      <c r="A22544" s="202" t="s">
        <v>36441</v>
      </c>
      <c r="B22544" s="204">
        <v>26.576899999999998</v>
      </c>
      <c r="D22544" s="53" t="s">
        <v>33586</v>
      </c>
      <c r="E22544" s="55" t="s">
        <v>33585</v>
      </c>
      <c r="F22544" s="53" t="s">
        <v>83</v>
      </c>
    </row>
    <row r="22545" spans="1:6" x14ac:dyDescent="0.2">
      <c r="A22545" s="202" t="s">
        <v>36442</v>
      </c>
      <c r="B22545" s="204">
        <v>6.7682000000000002</v>
      </c>
      <c r="D22545" s="53" t="s">
        <v>33587</v>
      </c>
      <c r="E22545" s="55" t="s">
        <v>33588</v>
      </c>
      <c r="F22545" s="53" t="s">
        <v>83</v>
      </c>
    </row>
    <row r="22546" spans="1:6" x14ac:dyDescent="0.2">
      <c r="A22546" s="202" t="s">
        <v>36443</v>
      </c>
      <c r="B22546" s="204">
        <v>109.0074</v>
      </c>
      <c r="D22546" s="53" t="s">
        <v>33589</v>
      </c>
      <c r="E22546" s="55" t="s">
        <v>33588</v>
      </c>
      <c r="F22546" s="53" t="s">
        <v>83</v>
      </c>
    </row>
    <row r="22547" spans="1:6" x14ac:dyDescent="0.2">
      <c r="A22547" s="202" t="s">
        <v>36444</v>
      </c>
      <c r="B22547" s="204">
        <v>23.243300000000001</v>
      </c>
      <c r="D22547" s="53" t="s">
        <v>33590</v>
      </c>
      <c r="E22547" s="55" t="s">
        <v>33591</v>
      </c>
      <c r="F22547" s="53" t="s">
        <v>83</v>
      </c>
    </row>
    <row r="22548" spans="1:6" x14ac:dyDescent="0.2">
      <c r="A22548" s="202" t="s">
        <v>36445</v>
      </c>
      <c r="B22548" s="204">
        <v>12.6591</v>
      </c>
      <c r="D22548" s="53" t="s">
        <v>33592</v>
      </c>
      <c r="E22548" s="55" t="s">
        <v>33591</v>
      </c>
      <c r="F22548" s="53" t="s">
        <v>83</v>
      </c>
    </row>
    <row r="22549" spans="1:6" x14ac:dyDescent="0.2">
      <c r="A22549" s="202" t="s">
        <v>36446</v>
      </c>
      <c r="B22549" s="204">
        <v>154.56979999999999</v>
      </c>
      <c r="D22549" s="53" t="s">
        <v>33593</v>
      </c>
      <c r="E22549" s="55" t="s">
        <v>33594</v>
      </c>
      <c r="F22549" s="53" t="s">
        <v>83</v>
      </c>
    </row>
    <row r="22550" spans="1:6" x14ac:dyDescent="0.2">
      <c r="A22550" s="202" t="s">
        <v>36447</v>
      </c>
      <c r="B22550" s="204">
        <v>30.500800000000002</v>
      </c>
      <c r="D22550" s="53" t="s">
        <v>33595</v>
      </c>
      <c r="E22550" s="55" t="s">
        <v>33594</v>
      </c>
      <c r="F22550" s="53" t="s">
        <v>83</v>
      </c>
    </row>
    <row r="22551" spans="1:6" x14ac:dyDescent="0.2">
      <c r="A22551" s="202" t="s">
        <v>36448</v>
      </c>
      <c r="B22551" s="204">
        <v>15.429600000000001</v>
      </c>
      <c r="D22551" s="53" t="s">
        <v>33596</v>
      </c>
      <c r="E22551" s="55" t="s">
        <v>33597</v>
      </c>
      <c r="F22551" s="53" t="s">
        <v>83</v>
      </c>
    </row>
    <row r="22552" spans="1:6" x14ac:dyDescent="0.2">
      <c r="A22552" s="202" t="s">
        <v>36449</v>
      </c>
      <c r="B22552" s="204">
        <v>194.44909999999999</v>
      </c>
      <c r="D22552" s="53" t="s">
        <v>33598</v>
      </c>
      <c r="E22552" s="55" t="s">
        <v>33597</v>
      </c>
      <c r="F22552" s="53" t="s">
        <v>83</v>
      </c>
    </row>
    <row r="22553" spans="1:6" x14ac:dyDescent="0.2">
      <c r="A22553" s="202" t="s">
        <v>36450</v>
      </c>
      <c r="B22553" s="204">
        <v>50.291400000000003</v>
      </c>
      <c r="D22553" s="53" t="s">
        <v>33599</v>
      </c>
      <c r="E22553" s="55" t="s">
        <v>33600</v>
      </c>
      <c r="F22553" s="53" t="s">
        <v>83</v>
      </c>
    </row>
    <row r="22554" spans="1:6" x14ac:dyDescent="0.2">
      <c r="A22554" s="202" t="s">
        <v>36451</v>
      </c>
      <c r="B22554" s="204">
        <v>31.637499999999999</v>
      </c>
      <c r="D22554" s="53" t="s">
        <v>33601</v>
      </c>
      <c r="E22554" s="55" t="s">
        <v>33600</v>
      </c>
      <c r="F22554" s="53" t="s">
        <v>83</v>
      </c>
    </row>
    <row r="22555" spans="1:6" x14ac:dyDescent="0.2">
      <c r="A22555" s="202" t="s">
        <v>36452</v>
      </c>
      <c r="B22555" s="204">
        <v>302.97309999999999</v>
      </c>
      <c r="D22555" s="53" t="s">
        <v>33602</v>
      </c>
      <c r="E22555" s="55" t="s">
        <v>33603</v>
      </c>
      <c r="F22555" s="53" t="s">
        <v>83</v>
      </c>
    </row>
    <row r="22556" spans="1:6" x14ac:dyDescent="0.2">
      <c r="A22556" s="202" t="s">
        <v>36453</v>
      </c>
      <c r="B22556" s="204">
        <v>84.624200000000002</v>
      </c>
      <c r="D22556" s="53" t="s">
        <v>33604</v>
      </c>
      <c r="E22556" s="55" t="s">
        <v>33603</v>
      </c>
      <c r="F22556" s="53" t="s">
        <v>83</v>
      </c>
    </row>
    <row r="22557" spans="1:6" x14ac:dyDescent="0.2">
      <c r="A22557" s="202" t="s">
        <v>36454</v>
      </c>
      <c r="B22557" s="204">
        <v>55.973599999999998</v>
      </c>
      <c r="D22557" s="53" t="s">
        <v>33605</v>
      </c>
      <c r="E22557" s="55" t="s">
        <v>33606</v>
      </c>
      <c r="F22557" s="53" t="s">
        <v>83</v>
      </c>
    </row>
    <row r="22558" spans="1:6" x14ac:dyDescent="0.2">
      <c r="A22558" s="202" t="s">
        <v>36455</v>
      </c>
      <c r="B22558" s="204">
        <v>276.52749999999997</v>
      </c>
      <c r="D22558" s="53" t="s">
        <v>33607</v>
      </c>
      <c r="E22558" s="55" t="s">
        <v>33606</v>
      </c>
      <c r="F22558" s="53" t="s">
        <v>83</v>
      </c>
    </row>
    <row r="22559" spans="1:6" x14ac:dyDescent="0.2">
      <c r="A22559" s="202" t="s">
        <v>36456</v>
      </c>
      <c r="B22559" s="204">
        <v>121.7277</v>
      </c>
      <c r="D22559" s="53" t="s">
        <v>33608</v>
      </c>
      <c r="E22559" s="55" t="s">
        <v>33609</v>
      </c>
      <c r="F22559" s="53" t="s">
        <v>83</v>
      </c>
    </row>
    <row r="22560" spans="1:6" x14ac:dyDescent="0.2">
      <c r="A22560" s="202" t="s">
        <v>36457</v>
      </c>
      <c r="B22560" s="204">
        <v>95.25</v>
      </c>
      <c r="D22560" s="53" t="s">
        <v>33610</v>
      </c>
      <c r="E22560" s="55" t="s">
        <v>33609</v>
      </c>
      <c r="F22560" s="53" t="s">
        <v>83</v>
      </c>
    </row>
    <row r="22561" spans="1:6" x14ac:dyDescent="0.2">
      <c r="A22561" s="202" t="s">
        <v>36458</v>
      </c>
      <c r="B22561" s="204">
        <v>272.32909999999998</v>
      </c>
      <c r="D22561" s="53" t="s">
        <v>33611</v>
      </c>
      <c r="E22561" s="55" t="s">
        <v>33612</v>
      </c>
      <c r="F22561" s="53" t="s">
        <v>83</v>
      </c>
    </row>
    <row r="22562" spans="1:6" x14ac:dyDescent="0.2">
      <c r="A22562" s="202" t="s">
        <v>36459</v>
      </c>
      <c r="B22562" s="204">
        <v>143.34440000000001</v>
      </c>
      <c r="D22562" s="53" t="s">
        <v>33613</v>
      </c>
      <c r="E22562" s="55" t="s">
        <v>33612</v>
      </c>
      <c r="F22562" s="53" t="s">
        <v>83</v>
      </c>
    </row>
    <row r="22563" spans="1:6" x14ac:dyDescent="0.2">
      <c r="A22563" s="202" t="s">
        <v>36460</v>
      </c>
      <c r="B22563" s="204">
        <v>121.7246</v>
      </c>
      <c r="D22563" s="53" t="s">
        <v>33614</v>
      </c>
      <c r="E22563" s="55" t="s">
        <v>33615</v>
      </c>
      <c r="F22563" s="53" t="s">
        <v>83</v>
      </c>
    </row>
    <row r="22564" spans="1:6" x14ac:dyDescent="0.2">
      <c r="A22564" s="202" t="s">
        <v>36461</v>
      </c>
      <c r="B22564" s="204">
        <v>251.80260000000001</v>
      </c>
      <c r="D22564" s="53" t="s">
        <v>33616</v>
      </c>
      <c r="E22564" s="55" t="s">
        <v>33615</v>
      </c>
      <c r="F22564" s="53" t="s">
        <v>83</v>
      </c>
    </row>
    <row r="22565" spans="1:6" x14ac:dyDescent="0.2">
      <c r="A22565" s="202" t="s">
        <v>36462</v>
      </c>
      <c r="B22565" s="204">
        <v>141.29179999999999</v>
      </c>
      <c r="D22565" s="53" t="s">
        <v>33617</v>
      </c>
      <c r="E22565" s="55" t="s">
        <v>33618</v>
      </c>
      <c r="F22565" s="53" t="s">
        <v>83</v>
      </c>
    </row>
    <row r="22566" spans="1:6" x14ac:dyDescent="0.2">
      <c r="A22566" s="202" t="s">
        <v>36463</v>
      </c>
      <c r="B22566" s="204">
        <v>121.7246</v>
      </c>
      <c r="D22566" s="53" t="s">
        <v>33619</v>
      </c>
      <c r="E22566" s="55" t="s">
        <v>33618</v>
      </c>
      <c r="F22566" s="53" t="s">
        <v>83</v>
      </c>
    </row>
    <row r="22567" spans="1:6" x14ac:dyDescent="0.2">
      <c r="A22567" s="202" t="s">
        <v>36464</v>
      </c>
      <c r="B22567" s="204">
        <v>338.786</v>
      </c>
      <c r="D22567" s="53" t="s">
        <v>33620</v>
      </c>
      <c r="E22567" s="55" t="s">
        <v>33621</v>
      </c>
      <c r="F22567" s="53" t="s">
        <v>83</v>
      </c>
    </row>
    <row r="22568" spans="1:6" x14ac:dyDescent="0.2">
      <c r="A22568" s="202" t="s">
        <v>36465</v>
      </c>
      <c r="B22568" s="204">
        <v>144.56620000000001</v>
      </c>
      <c r="D22568" s="53" t="s">
        <v>33622</v>
      </c>
      <c r="E22568" s="55" t="s">
        <v>33621</v>
      </c>
      <c r="F22568" s="53" t="s">
        <v>83</v>
      </c>
    </row>
    <row r="22569" spans="1:6" x14ac:dyDescent="0.2">
      <c r="A22569" s="202" t="s">
        <v>36466</v>
      </c>
      <c r="B22569" s="204">
        <v>116.232</v>
      </c>
      <c r="D22569" s="53" t="s">
        <v>33623</v>
      </c>
      <c r="E22569" s="55" t="s">
        <v>33624</v>
      </c>
      <c r="F22569" s="53" t="s">
        <v>83</v>
      </c>
    </row>
    <row r="22570" spans="1:6" x14ac:dyDescent="0.2">
      <c r="A22570" s="202" t="s">
        <v>36467</v>
      </c>
      <c r="B22570" s="204">
        <v>593.90779999999995</v>
      </c>
      <c r="D22570" s="53" t="s">
        <v>33625</v>
      </c>
      <c r="E22570" s="55" t="s">
        <v>33624</v>
      </c>
      <c r="F22570" s="53" t="s">
        <v>83</v>
      </c>
    </row>
    <row r="22571" spans="1:6" x14ac:dyDescent="0.2">
      <c r="A22571" s="202" t="s">
        <v>36468</v>
      </c>
      <c r="B22571" s="204">
        <v>469.60109999999997</v>
      </c>
      <c r="D22571" s="53" t="s">
        <v>33626</v>
      </c>
      <c r="E22571" s="55" t="s">
        <v>33627</v>
      </c>
      <c r="F22571" s="53" t="s">
        <v>83</v>
      </c>
    </row>
    <row r="22572" spans="1:6" x14ac:dyDescent="0.2">
      <c r="A22572" s="202" t="s">
        <v>36469</v>
      </c>
      <c r="B22572" s="204">
        <v>427.89890000000003</v>
      </c>
      <c r="D22572" s="53" t="s">
        <v>33628</v>
      </c>
      <c r="E22572" s="55" t="s">
        <v>33627</v>
      </c>
      <c r="F22572" s="53" t="s">
        <v>83</v>
      </c>
    </row>
    <row r="22573" spans="1:6" x14ac:dyDescent="0.2">
      <c r="A22573" s="202" t="s">
        <v>36470</v>
      </c>
      <c r="B22573" s="204">
        <v>1432.3149000000001</v>
      </c>
      <c r="D22573" s="53" t="s">
        <v>33629</v>
      </c>
      <c r="E22573" s="55" t="s">
        <v>33630</v>
      </c>
      <c r="F22573" s="53" t="s">
        <v>83</v>
      </c>
    </row>
    <row r="22574" spans="1:6" x14ac:dyDescent="0.2">
      <c r="A22574" s="202" t="s">
        <v>36471</v>
      </c>
      <c r="B22574" s="204">
        <v>776.54430000000002</v>
      </c>
      <c r="D22574" s="53" t="s">
        <v>33631</v>
      </c>
      <c r="E22574" s="55" t="s">
        <v>33630</v>
      </c>
      <c r="F22574" s="53" t="s">
        <v>83</v>
      </c>
    </row>
    <row r="22575" spans="1:6" x14ac:dyDescent="0.2">
      <c r="A22575" s="202" t="s">
        <v>36472</v>
      </c>
      <c r="B22575" s="204">
        <v>636.48270000000002</v>
      </c>
      <c r="D22575" s="53" t="s">
        <v>33632</v>
      </c>
      <c r="E22575" s="55" t="s">
        <v>33633</v>
      </c>
      <c r="F22575" s="53" t="s">
        <v>83</v>
      </c>
    </row>
    <row r="22576" spans="1:6" x14ac:dyDescent="0.2">
      <c r="A22576" s="202" t="s">
        <v>36473</v>
      </c>
      <c r="B22576" s="204">
        <v>37.513599999999997</v>
      </c>
      <c r="D22576" s="53" t="s">
        <v>33634</v>
      </c>
      <c r="E22576" s="55" t="s">
        <v>33633</v>
      </c>
      <c r="F22576" s="53" t="s">
        <v>83</v>
      </c>
    </row>
    <row r="22577" spans="1:6" x14ac:dyDescent="0.2">
      <c r="A22577" s="202" t="s">
        <v>36474</v>
      </c>
      <c r="B22577" s="204">
        <v>22.7364</v>
      </c>
      <c r="D22577" s="53" t="s">
        <v>33635</v>
      </c>
      <c r="E22577" s="55" t="s">
        <v>33636</v>
      </c>
      <c r="F22577" s="53" t="s">
        <v>83</v>
      </c>
    </row>
    <row r="22578" spans="1:6" x14ac:dyDescent="0.2">
      <c r="A22578" s="202" t="s">
        <v>36475</v>
      </c>
      <c r="B22578" s="204">
        <v>19.162199999999999</v>
      </c>
      <c r="D22578" s="53" t="s">
        <v>33637</v>
      </c>
      <c r="E22578" s="55" t="s">
        <v>33636</v>
      </c>
      <c r="F22578" s="53" t="s">
        <v>83</v>
      </c>
    </row>
    <row r="22579" spans="1:6" x14ac:dyDescent="0.2">
      <c r="A22579" s="202" t="s">
        <v>36476</v>
      </c>
      <c r="B22579" s="204">
        <v>12.9747</v>
      </c>
      <c r="D22579" s="53" t="s">
        <v>33638</v>
      </c>
      <c r="E22579" s="55" t="s">
        <v>33639</v>
      </c>
      <c r="F22579" s="53" t="s">
        <v>83</v>
      </c>
    </row>
    <row r="22580" spans="1:6" x14ac:dyDescent="0.2">
      <c r="A22580" s="202" t="s">
        <v>36477</v>
      </c>
      <c r="B22580" s="204">
        <v>1.6395999999999999</v>
      </c>
      <c r="D22580" s="53" t="s">
        <v>33640</v>
      </c>
      <c r="E22580" s="55" t="s">
        <v>33639</v>
      </c>
      <c r="F22580" s="53" t="s">
        <v>83</v>
      </c>
    </row>
    <row r="22581" spans="1:6" x14ac:dyDescent="0.2">
      <c r="A22581" s="202" t="s">
        <v>36478</v>
      </c>
      <c r="B22581" s="204">
        <v>0.37069999999999997</v>
      </c>
      <c r="D22581" s="53" t="s">
        <v>33641</v>
      </c>
      <c r="E22581" s="55" t="s">
        <v>33642</v>
      </c>
      <c r="F22581" s="53" t="s">
        <v>83</v>
      </c>
    </row>
    <row r="22582" spans="1:6" x14ac:dyDescent="0.2">
      <c r="A22582" s="202" t="s">
        <v>36479</v>
      </c>
      <c r="B22582" s="204">
        <v>179.87860000000001</v>
      </c>
      <c r="D22582" s="53" t="s">
        <v>33643</v>
      </c>
      <c r="E22582" s="55" t="s">
        <v>33642</v>
      </c>
      <c r="F22582" s="53" t="s">
        <v>83</v>
      </c>
    </row>
    <row r="22583" spans="1:6" x14ac:dyDescent="0.2">
      <c r="A22583" s="202" t="s">
        <v>36480</v>
      </c>
      <c r="B22583" s="204">
        <v>81.355500000000006</v>
      </c>
      <c r="D22583" s="53" t="s">
        <v>33644</v>
      </c>
      <c r="E22583" s="55" t="s">
        <v>33645</v>
      </c>
      <c r="F22583" s="53" t="s">
        <v>83</v>
      </c>
    </row>
    <row r="22584" spans="1:6" x14ac:dyDescent="0.2">
      <c r="A22584" s="202" t="s">
        <v>36481</v>
      </c>
      <c r="B22584" s="204">
        <v>4.2878999999999996</v>
      </c>
      <c r="D22584" s="53" t="s">
        <v>33646</v>
      </c>
      <c r="E22584" s="55" t="s">
        <v>33645</v>
      </c>
      <c r="F22584" s="53" t="s">
        <v>83</v>
      </c>
    </row>
    <row r="22585" spans="1:6" x14ac:dyDescent="0.2">
      <c r="A22585" s="202" t="s">
        <v>36482</v>
      </c>
      <c r="B22585" s="204">
        <v>0.66990000000000005</v>
      </c>
      <c r="D22585" s="53" t="s">
        <v>33647</v>
      </c>
      <c r="E22585" s="55" t="s">
        <v>33648</v>
      </c>
      <c r="F22585" s="53" t="s">
        <v>83</v>
      </c>
    </row>
    <row r="22586" spans="1:6" x14ac:dyDescent="0.2">
      <c r="A22586" s="202" t="s">
        <v>36483</v>
      </c>
      <c r="B22586" s="204">
        <v>1.5621</v>
      </c>
      <c r="D22586" s="53" t="s">
        <v>33649</v>
      </c>
      <c r="E22586" s="55" t="s">
        <v>33648</v>
      </c>
      <c r="F22586" s="53" t="s">
        <v>83</v>
      </c>
    </row>
    <row r="22587" spans="1:6" x14ac:dyDescent="0.2">
      <c r="A22587" s="202" t="s">
        <v>36484</v>
      </c>
      <c r="B22587" s="204">
        <v>0.43819999999999998</v>
      </c>
      <c r="D22587" s="53" t="s">
        <v>33650</v>
      </c>
      <c r="E22587" s="55" t="s">
        <v>33651</v>
      </c>
      <c r="F22587" s="53" t="s">
        <v>83</v>
      </c>
    </row>
    <row r="22588" spans="1:6" x14ac:dyDescent="0.2">
      <c r="A22588" s="202" t="s">
        <v>36485</v>
      </c>
      <c r="B22588" s="204">
        <v>2.8820999999999999</v>
      </c>
      <c r="D22588" s="53" t="s">
        <v>33652</v>
      </c>
      <c r="E22588" s="55" t="s">
        <v>33651</v>
      </c>
      <c r="F22588" s="53" t="s">
        <v>83</v>
      </c>
    </row>
    <row r="22589" spans="1:6" x14ac:dyDescent="0.2">
      <c r="A22589" s="202" t="s">
        <v>36486</v>
      </c>
      <c r="B22589" s="204">
        <v>1.9214</v>
      </c>
      <c r="D22589" s="53" t="s">
        <v>33653</v>
      </c>
      <c r="E22589" s="55" t="s">
        <v>33654</v>
      </c>
      <c r="F22589" s="53" t="s">
        <v>83</v>
      </c>
    </row>
    <row r="22590" spans="1:6" x14ac:dyDescent="0.2">
      <c r="A22590" s="202" t="s">
        <v>36487</v>
      </c>
      <c r="B22590" s="204">
        <v>4.0564</v>
      </c>
      <c r="D22590" s="53" t="s">
        <v>33655</v>
      </c>
      <c r="E22590" s="55" t="s">
        <v>33654</v>
      </c>
      <c r="F22590" s="53" t="s">
        <v>83</v>
      </c>
    </row>
    <row r="22591" spans="1:6" x14ac:dyDescent="0.2">
      <c r="A22591" s="202" t="s">
        <v>36488</v>
      </c>
      <c r="B22591" s="204">
        <v>2.7042000000000002</v>
      </c>
      <c r="D22591" s="53" t="s">
        <v>33656</v>
      </c>
      <c r="E22591" s="55" t="s">
        <v>33657</v>
      </c>
      <c r="F22591" s="53" t="s">
        <v>83</v>
      </c>
    </row>
    <row r="22592" spans="1:6" x14ac:dyDescent="0.2">
      <c r="A22592" s="202" t="s">
        <v>36489</v>
      </c>
      <c r="B22592" s="204">
        <v>202.7895</v>
      </c>
      <c r="D22592" s="53" t="s">
        <v>33658</v>
      </c>
      <c r="E22592" s="55" t="s">
        <v>33657</v>
      </c>
      <c r="F22592" s="53" t="s">
        <v>83</v>
      </c>
    </row>
    <row r="22593" spans="1:6" x14ac:dyDescent="0.2">
      <c r="A22593" s="202" t="s">
        <v>36490</v>
      </c>
      <c r="B22593" s="204">
        <v>91.11</v>
      </c>
      <c r="D22593" s="53" t="s">
        <v>33659</v>
      </c>
      <c r="E22593" s="55" t="s">
        <v>33660</v>
      </c>
      <c r="F22593" s="53" t="s">
        <v>83</v>
      </c>
    </row>
    <row r="22594" spans="1:6" x14ac:dyDescent="0.2">
      <c r="A22594" s="202" t="s">
        <v>36491</v>
      </c>
      <c r="B22594" s="204">
        <v>13.0129</v>
      </c>
      <c r="D22594" s="53" t="s">
        <v>33661</v>
      </c>
      <c r="E22594" s="55" t="s">
        <v>33660</v>
      </c>
      <c r="F22594" s="53" t="s">
        <v>83</v>
      </c>
    </row>
    <row r="22595" spans="1:6" x14ac:dyDescent="0.2">
      <c r="A22595" s="202" t="s">
        <v>36492</v>
      </c>
      <c r="B22595" s="204">
        <v>7.2704000000000004</v>
      </c>
      <c r="D22595" s="53" t="s">
        <v>33662</v>
      </c>
      <c r="E22595" s="55" t="s">
        <v>33663</v>
      </c>
      <c r="F22595" s="53" t="s">
        <v>83</v>
      </c>
    </row>
    <row r="22596" spans="1:6" x14ac:dyDescent="0.2">
      <c r="A22596" s="202" t="s">
        <v>36493</v>
      </c>
      <c r="B22596" s="204">
        <v>4.8300999999999998</v>
      </c>
      <c r="D22596" s="53" t="s">
        <v>33664</v>
      </c>
      <c r="E22596" s="55" t="s">
        <v>33663</v>
      </c>
      <c r="F22596" s="53" t="s">
        <v>83</v>
      </c>
    </row>
    <row r="22597" spans="1:6" x14ac:dyDescent="0.2">
      <c r="A22597" s="202" t="s">
        <v>36494</v>
      </c>
      <c r="B22597" s="204">
        <v>2.0110999999999999</v>
      </c>
      <c r="D22597" s="53" t="s">
        <v>33665</v>
      </c>
      <c r="E22597" s="55" t="s">
        <v>33666</v>
      </c>
      <c r="F22597" s="53" t="s">
        <v>83</v>
      </c>
    </row>
    <row r="22598" spans="1:6" x14ac:dyDescent="0.2">
      <c r="A22598" s="202" t="s">
        <v>36495</v>
      </c>
      <c r="B22598" s="204">
        <v>6.2249999999999996</v>
      </c>
      <c r="D22598" s="53" t="s">
        <v>33667</v>
      </c>
      <c r="E22598" s="55" t="s">
        <v>33666</v>
      </c>
      <c r="F22598" s="53" t="s">
        <v>83</v>
      </c>
    </row>
    <row r="22599" spans="1:6" x14ac:dyDescent="0.2">
      <c r="A22599" s="202" t="s">
        <v>36496</v>
      </c>
      <c r="B22599" s="204">
        <v>2.6640000000000001</v>
      </c>
      <c r="D22599" s="53" t="s">
        <v>33668</v>
      </c>
      <c r="E22599" s="55" t="s">
        <v>33669</v>
      </c>
      <c r="F22599" s="53" t="s">
        <v>83</v>
      </c>
    </row>
    <row r="22600" spans="1:6" x14ac:dyDescent="0.2">
      <c r="A22600" s="202" t="s">
        <v>36497</v>
      </c>
      <c r="B22600" s="204">
        <v>32.075299999999999</v>
      </c>
      <c r="D22600" s="53" t="s">
        <v>33670</v>
      </c>
      <c r="E22600" s="55" t="s">
        <v>33669</v>
      </c>
      <c r="F22600" s="53" t="s">
        <v>83</v>
      </c>
    </row>
    <row r="22601" spans="1:6" x14ac:dyDescent="0.2">
      <c r="A22601" s="202" t="s">
        <v>36498</v>
      </c>
      <c r="B22601" s="204">
        <v>10.3634</v>
      </c>
      <c r="D22601" s="53" t="s">
        <v>33671</v>
      </c>
      <c r="E22601" s="55" t="s">
        <v>33672</v>
      </c>
      <c r="F22601" s="53" t="s">
        <v>83</v>
      </c>
    </row>
    <row r="22602" spans="1:6" x14ac:dyDescent="0.2">
      <c r="A22602" s="202" t="s">
        <v>36499</v>
      </c>
      <c r="B22602" s="204">
        <v>3.3349000000000002</v>
      </c>
      <c r="D22602" s="53" t="s">
        <v>33673</v>
      </c>
      <c r="E22602" s="55" t="s">
        <v>33672</v>
      </c>
      <c r="F22602" s="53" t="s">
        <v>83</v>
      </c>
    </row>
    <row r="22603" spans="1:6" x14ac:dyDescent="0.2">
      <c r="A22603" s="202" t="s">
        <v>36500</v>
      </c>
      <c r="B22603" s="204">
        <v>1.0765</v>
      </c>
      <c r="D22603" s="53" t="s">
        <v>33674</v>
      </c>
      <c r="E22603" s="55" t="s">
        <v>33675</v>
      </c>
      <c r="F22603" s="53" t="s">
        <v>83</v>
      </c>
    </row>
    <row r="22604" spans="1:6" x14ac:dyDescent="0.2">
      <c r="A22604" s="202" t="s">
        <v>36501</v>
      </c>
      <c r="B22604" s="204">
        <v>1.1993</v>
      </c>
      <c r="D22604" s="53" t="s">
        <v>33676</v>
      </c>
      <c r="E22604" s="55" t="s">
        <v>33675</v>
      </c>
      <c r="F22604" s="53" t="s">
        <v>83</v>
      </c>
    </row>
    <row r="22605" spans="1:6" x14ac:dyDescent="0.2">
      <c r="A22605" s="202" t="s">
        <v>36502</v>
      </c>
      <c r="B22605" s="204">
        <v>1.1993</v>
      </c>
      <c r="D22605" s="53" t="s">
        <v>33677</v>
      </c>
      <c r="E22605" s="55" t="s">
        <v>33678</v>
      </c>
      <c r="F22605" s="53" t="s">
        <v>83</v>
      </c>
    </row>
    <row r="22606" spans="1:6" x14ac:dyDescent="0.2">
      <c r="A22606" s="202" t="s">
        <v>36503</v>
      </c>
      <c r="B22606" s="204">
        <v>69.649500000000003</v>
      </c>
      <c r="D22606" s="53" t="s">
        <v>33679</v>
      </c>
      <c r="E22606" s="55" t="s">
        <v>33678</v>
      </c>
      <c r="F22606" s="53" t="s">
        <v>83</v>
      </c>
    </row>
    <row r="22607" spans="1:6" x14ac:dyDescent="0.2">
      <c r="A22607" s="202" t="s">
        <v>36504</v>
      </c>
      <c r="B22607" s="204">
        <v>58.041200000000003</v>
      </c>
      <c r="D22607" s="53" t="s">
        <v>33680</v>
      </c>
      <c r="E22607" s="55" t="s">
        <v>33681</v>
      </c>
      <c r="F22607" s="53" t="s">
        <v>83</v>
      </c>
    </row>
    <row r="22608" spans="1:6" x14ac:dyDescent="0.2">
      <c r="A22608" s="202" t="s">
        <v>36505</v>
      </c>
      <c r="B22608" s="204">
        <v>3.0478000000000001</v>
      </c>
      <c r="D22608" s="53" t="s">
        <v>33682</v>
      </c>
      <c r="E22608" s="55" t="s">
        <v>33681</v>
      </c>
      <c r="F22608" s="53" t="s">
        <v>83</v>
      </c>
    </row>
    <row r="22609" spans="1:6" x14ac:dyDescent="0.2">
      <c r="A22609" s="202" t="s">
        <v>36506</v>
      </c>
      <c r="B22609" s="204">
        <v>2.1768000000000001</v>
      </c>
      <c r="D22609" s="53" t="s">
        <v>33683</v>
      </c>
      <c r="E22609" s="55" t="s">
        <v>33684</v>
      </c>
      <c r="F22609" s="53" t="s">
        <v>83</v>
      </c>
    </row>
    <row r="22610" spans="1:6" x14ac:dyDescent="0.2">
      <c r="A22610" s="202" t="s">
        <v>36507</v>
      </c>
      <c r="B22610" s="204">
        <v>506.06040000000002</v>
      </c>
      <c r="D22610" s="53" t="s">
        <v>33685</v>
      </c>
      <c r="E22610" s="55" t="s">
        <v>33684</v>
      </c>
      <c r="F22610" s="53" t="s">
        <v>83</v>
      </c>
    </row>
    <row r="22611" spans="1:6" x14ac:dyDescent="0.2">
      <c r="A22611" s="202" t="s">
        <v>36508</v>
      </c>
      <c r="B22611" s="204">
        <v>222.3057</v>
      </c>
      <c r="D22611" s="53" t="s">
        <v>33686</v>
      </c>
      <c r="E22611" s="55" t="s">
        <v>33687</v>
      </c>
      <c r="F22611" s="53" t="s">
        <v>83</v>
      </c>
    </row>
    <row r="22612" spans="1:6" x14ac:dyDescent="0.2">
      <c r="A22612" s="202" t="s">
        <v>36509</v>
      </c>
      <c r="B22612" s="204">
        <v>179.42189999999999</v>
      </c>
      <c r="D22612" s="53" t="s">
        <v>33688</v>
      </c>
      <c r="E22612" s="55" t="s">
        <v>33687</v>
      </c>
      <c r="F22612" s="53" t="s">
        <v>83</v>
      </c>
    </row>
    <row r="22613" spans="1:6" x14ac:dyDescent="0.2">
      <c r="A22613" s="202" t="s">
        <v>36510</v>
      </c>
      <c r="B22613" s="204">
        <v>350.49470000000002</v>
      </c>
      <c r="D22613" s="53" t="s">
        <v>33689</v>
      </c>
      <c r="E22613" s="55" t="s">
        <v>33690</v>
      </c>
      <c r="F22613" s="53" t="s">
        <v>83</v>
      </c>
    </row>
    <row r="22614" spans="1:6" x14ac:dyDescent="0.2">
      <c r="A22614" s="202" t="s">
        <v>36511</v>
      </c>
      <c r="B22614" s="204">
        <v>177.26339999999999</v>
      </c>
      <c r="D22614" s="53" t="s">
        <v>33691</v>
      </c>
      <c r="E22614" s="55" t="s">
        <v>33690</v>
      </c>
      <c r="F22614" s="53" t="s">
        <v>83</v>
      </c>
    </row>
    <row r="22615" spans="1:6" x14ac:dyDescent="0.2">
      <c r="A22615" s="202" t="s">
        <v>36512</v>
      </c>
      <c r="B22615" s="204">
        <v>142.21</v>
      </c>
      <c r="D22615" s="53" t="s">
        <v>33692</v>
      </c>
      <c r="E22615" s="55" t="s">
        <v>33693</v>
      </c>
      <c r="F22615" s="53" t="s">
        <v>83</v>
      </c>
    </row>
    <row r="22616" spans="1:6" x14ac:dyDescent="0.2">
      <c r="A22616" s="202" t="s">
        <v>36513</v>
      </c>
      <c r="B22616" s="204">
        <v>457.99900000000002</v>
      </c>
      <c r="D22616" s="53" t="s">
        <v>33694</v>
      </c>
      <c r="E22616" s="55" t="s">
        <v>33693</v>
      </c>
      <c r="F22616" s="53" t="s">
        <v>83</v>
      </c>
    </row>
    <row r="22617" spans="1:6" x14ac:dyDescent="0.2">
      <c r="A22617" s="202" t="s">
        <v>36514</v>
      </c>
      <c r="B22617" s="204">
        <v>212.0231</v>
      </c>
      <c r="D22617" s="53" t="s">
        <v>33695</v>
      </c>
      <c r="E22617" s="55" t="s">
        <v>33696</v>
      </c>
      <c r="F22617" s="53" t="s">
        <v>83</v>
      </c>
    </row>
    <row r="22618" spans="1:6" x14ac:dyDescent="0.2">
      <c r="A22618" s="202" t="s">
        <v>36515</v>
      </c>
      <c r="B22618" s="204">
        <v>165.63839999999999</v>
      </c>
      <c r="D22618" s="53" t="s">
        <v>33697</v>
      </c>
      <c r="E22618" s="55" t="s">
        <v>33696</v>
      </c>
      <c r="F22618" s="53" t="s">
        <v>83</v>
      </c>
    </row>
    <row r="22619" spans="1:6" x14ac:dyDescent="0.2">
      <c r="A22619" s="202" t="s">
        <v>36516</v>
      </c>
      <c r="B22619" s="204">
        <v>566.5992</v>
      </c>
      <c r="D22619" s="53" t="s">
        <v>33698</v>
      </c>
      <c r="E22619" s="55" t="s">
        <v>33699</v>
      </c>
      <c r="F22619" s="53" t="s">
        <v>83</v>
      </c>
    </row>
    <row r="22620" spans="1:6" x14ac:dyDescent="0.2">
      <c r="A22620" s="202" t="s">
        <v>36517</v>
      </c>
      <c r="B22620" s="204">
        <v>245.727</v>
      </c>
      <c r="D22620" s="53" t="s">
        <v>33700</v>
      </c>
      <c r="E22620" s="55" t="s">
        <v>33699</v>
      </c>
      <c r="F22620" s="53" t="s">
        <v>83</v>
      </c>
    </row>
    <row r="22621" spans="1:6" x14ac:dyDescent="0.2">
      <c r="A22621" s="202" t="s">
        <v>36518</v>
      </c>
      <c r="B22621" s="204">
        <v>187.92519999999999</v>
      </c>
      <c r="D22621" s="53" t="s">
        <v>33701</v>
      </c>
      <c r="E22621" s="55" t="s">
        <v>33702</v>
      </c>
      <c r="F22621" s="53" t="s">
        <v>83</v>
      </c>
    </row>
    <row r="22622" spans="1:6" x14ac:dyDescent="0.2">
      <c r="A22622" s="202" t="s">
        <v>36519</v>
      </c>
      <c r="B22622" s="204">
        <v>1129.2298000000001</v>
      </c>
      <c r="D22622" s="53" t="s">
        <v>33703</v>
      </c>
      <c r="E22622" s="55" t="s">
        <v>33702</v>
      </c>
      <c r="F22622" s="53" t="s">
        <v>83</v>
      </c>
    </row>
    <row r="22623" spans="1:6" x14ac:dyDescent="0.2">
      <c r="A22623" s="202" t="s">
        <v>36520</v>
      </c>
      <c r="B22623" s="204">
        <v>519.25</v>
      </c>
      <c r="D22623" s="53" t="s">
        <v>33704</v>
      </c>
      <c r="E22623" s="55" t="s">
        <v>33705</v>
      </c>
      <c r="F22623" s="53" t="s">
        <v>83</v>
      </c>
    </row>
    <row r="22624" spans="1:6" x14ac:dyDescent="0.2">
      <c r="A22624" s="202" t="s">
        <v>36521</v>
      </c>
      <c r="B22624" s="204">
        <v>399.8861</v>
      </c>
      <c r="D22624" s="53" t="s">
        <v>33706</v>
      </c>
      <c r="E22624" s="55" t="s">
        <v>33705</v>
      </c>
      <c r="F22624" s="53" t="s">
        <v>83</v>
      </c>
    </row>
    <row r="22625" spans="1:6" x14ac:dyDescent="0.2">
      <c r="A22625" s="202" t="s">
        <v>36522</v>
      </c>
      <c r="B22625" s="204">
        <v>1223.2824000000001</v>
      </c>
      <c r="D22625" s="53" t="s">
        <v>33707</v>
      </c>
      <c r="E22625" s="55" t="s">
        <v>33708</v>
      </c>
      <c r="F22625" s="53" t="s">
        <v>83</v>
      </c>
    </row>
    <row r="22626" spans="1:6" x14ac:dyDescent="0.2">
      <c r="A22626" s="202" t="s">
        <v>36523</v>
      </c>
      <c r="B22626" s="204">
        <v>560.6309</v>
      </c>
      <c r="D22626" s="53" t="s">
        <v>33709</v>
      </c>
      <c r="E22626" s="55" t="s">
        <v>33708</v>
      </c>
      <c r="F22626" s="53" t="s">
        <v>83</v>
      </c>
    </row>
    <row r="22627" spans="1:6" x14ac:dyDescent="0.2">
      <c r="A22627" s="202" t="s">
        <v>36524</v>
      </c>
      <c r="B22627" s="204">
        <v>431.08190000000002</v>
      </c>
      <c r="D22627" s="53" t="s">
        <v>33710</v>
      </c>
      <c r="E22627" s="55" t="s">
        <v>33711</v>
      </c>
      <c r="F22627" s="53" t="s">
        <v>83</v>
      </c>
    </row>
    <row r="22628" spans="1:6" x14ac:dyDescent="0.2">
      <c r="A22628" s="202" t="s">
        <v>36525</v>
      </c>
      <c r="B22628" s="204">
        <v>1190.1804999999999</v>
      </c>
      <c r="D22628" s="53" t="s">
        <v>33712</v>
      </c>
      <c r="E22628" s="55" t="s">
        <v>33711</v>
      </c>
      <c r="F22628" s="53" t="s">
        <v>83</v>
      </c>
    </row>
    <row r="22629" spans="1:6" x14ac:dyDescent="0.2">
      <c r="A22629" s="202" t="s">
        <v>36526</v>
      </c>
      <c r="B22629" s="204">
        <v>539.58969999999999</v>
      </c>
      <c r="D22629" s="53" t="s">
        <v>33713</v>
      </c>
      <c r="E22629" s="55" t="s">
        <v>33714</v>
      </c>
      <c r="F22629" s="53" t="s">
        <v>83</v>
      </c>
    </row>
    <row r="22630" spans="1:6" x14ac:dyDescent="0.2">
      <c r="A22630" s="202" t="s">
        <v>36527</v>
      </c>
      <c r="B22630" s="204">
        <v>413.7833</v>
      </c>
      <c r="D22630" s="53" t="s">
        <v>33715</v>
      </c>
      <c r="E22630" s="55" t="s">
        <v>33714</v>
      </c>
      <c r="F22630" s="53" t="s">
        <v>83</v>
      </c>
    </row>
    <row r="22631" spans="1:6" x14ac:dyDescent="0.2">
      <c r="A22631" s="202" t="s">
        <v>36528</v>
      </c>
      <c r="B22631" s="204">
        <v>412.27600000000001</v>
      </c>
      <c r="D22631" s="53" t="s">
        <v>33716</v>
      </c>
      <c r="E22631" s="55" t="s">
        <v>33717</v>
      </c>
      <c r="F22631" s="53" t="s">
        <v>83</v>
      </c>
    </row>
    <row r="22632" spans="1:6" x14ac:dyDescent="0.2">
      <c r="A22632" s="202" t="s">
        <v>36529</v>
      </c>
      <c r="B22632" s="204">
        <v>132.619</v>
      </c>
      <c r="D22632" s="53" t="s">
        <v>33718</v>
      </c>
      <c r="E22632" s="55" t="s">
        <v>33717</v>
      </c>
      <c r="F22632" s="53" t="s">
        <v>83</v>
      </c>
    </row>
    <row r="22633" spans="1:6" x14ac:dyDescent="0.2">
      <c r="A22633" s="202" t="s">
        <v>36530</v>
      </c>
      <c r="B22633" s="204">
        <v>96.213700000000003</v>
      </c>
      <c r="D22633" s="53" t="s">
        <v>33719</v>
      </c>
      <c r="E22633" s="55" t="s">
        <v>33720</v>
      </c>
      <c r="F22633" s="53" t="s">
        <v>83</v>
      </c>
    </row>
    <row r="22634" spans="1:6" x14ac:dyDescent="0.2">
      <c r="A22634" s="202" t="s">
        <v>36531</v>
      </c>
      <c r="B22634" s="204">
        <v>252.61449999999999</v>
      </c>
      <c r="D22634" s="53" t="s">
        <v>33721</v>
      </c>
      <c r="E22634" s="55" t="s">
        <v>33720</v>
      </c>
      <c r="F22634" s="53" t="s">
        <v>83</v>
      </c>
    </row>
    <row r="22635" spans="1:6" x14ac:dyDescent="0.2">
      <c r="A22635" s="202" t="s">
        <v>36532</v>
      </c>
      <c r="B22635" s="204">
        <v>106.2529</v>
      </c>
      <c r="D22635" s="53" t="s">
        <v>33722</v>
      </c>
      <c r="E22635" s="55" t="s">
        <v>33723</v>
      </c>
      <c r="F22635" s="53" t="s">
        <v>83</v>
      </c>
    </row>
    <row r="22636" spans="1:6" x14ac:dyDescent="0.2">
      <c r="A22636" s="202" t="s">
        <v>36533</v>
      </c>
      <c r="B22636" s="204">
        <v>85.813699999999997</v>
      </c>
      <c r="D22636" s="53" t="s">
        <v>33724</v>
      </c>
      <c r="E22636" s="55" t="s">
        <v>33723</v>
      </c>
      <c r="F22636" s="53" t="s">
        <v>83</v>
      </c>
    </row>
    <row r="22637" spans="1:6" x14ac:dyDescent="0.2">
      <c r="A22637" s="202" t="s">
        <v>36534</v>
      </c>
      <c r="B22637" s="204">
        <v>385.27449999999999</v>
      </c>
      <c r="D22637" s="53" t="s">
        <v>33725</v>
      </c>
      <c r="E22637" s="55" t="s">
        <v>33726</v>
      </c>
      <c r="F22637" s="53" t="s">
        <v>83</v>
      </c>
    </row>
    <row r="22638" spans="1:6" x14ac:dyDescent="0.2">
      <c r="A22638" s="202" t="s">
        <v>36535</v>
      </c>
      <c r="B22638" s="204">
        <v>155.3391</v>
      </c>
      <c r="D22638" s="53" t="s">
        <v>33727</v>
      </c>
      <c r="E22638" s="55" t="s">
        <v>33726</v>
      </c>
      <c r="F22638" s="53" t="s">
        <v>83</v>
      </c>
    </row>
    <row r="22639" spans="1:6" x14ac:dyDescent="0.2">
      <c r="A22639" s="202" t="s">
        <v>36536</v>
      </c>
      <c r="B22639" s="204">
        <v>121.6339</v>
      </c>
      <c r="D22639" s="53" t="s">
        <v>33728</v>
      </c>
      <c r="E22639" s="55" t="s">
        <v>33729</v>
      </c>
      <c r="F22639" s="53" t="s">
        <v>83</v>
      </c>
    </row>
    <row r="22640" spans="1:6" x14ac:dyDescent="0.2">
      <c r="A22640" s="202" t="s">
        <v>36537</v>
      </c>
      <c r="B22640" s="204">
        <v>266.52010000000001</v>
      </c>
      <c r="D22640" s="53" t="s">
        <v>33730</v>
      </c>
      <c r="E22640" s="55" t="s">
        <v>33729</v>
      </c>
      <c r="F22640" s="53" t="s">
        <v>83</v>
      </c>
    </row>
    <row r="22641" spans="1:6" x14ac:dyDescent="0.2">
      <c r="A22641" s="202" t="s">
        <v>36538</v>
      </c>
      <c r="B22641" s="204">
        <v>98.806399999999996</v>
      </c>
      <c r="D22641" s="53" t="s">
        <v>33731</v>
      </c>
      <c r="E22641" s="55" t="s">
        <v>33732</v>
      </c>
      <c r="F22641" s="53" t="s">
        <v>83</v>
      </c>
    </row>
    <row r="22642" spans="1:6" x14ac:dyDescent="0.2">
      <c r="A22642" s="202" t="s">
        <v>36539</v>
      </c>
      <c r="B22642" s="204">
        <v>77.036900000000003</v>
      </c>
      <c r="D22642" s="53" t="s">
        <v>33733</v>
      </c>
      <c r="E22642" s="55" t="s">
        <v>33732</v>
      </c>
      <c r="F22642" s="53" t="s">
        <v>83</v>
      </c>
    </row>
    <row r="22643" spans="1:6" x14ac:dyDescent="0.2">
      <c r="A22643" s="202" t="s">
        <v>36540</v>
      </c>
      <c r="B22643" s="204">
        <v>84.636399999999995</v>
      </c>
      <c r="D22643" s="53" t="s">
        <v>33734</v>
      </c>
      <c r="E22643" s="55" t="s">
        <v>33735</v>
      </c>
      <c r="F22643" s="53" t="s">
        <v>83</v>
      </c>
    </row>
    <row r="22644" spans="1:6" x14ac:dyDescent="0.2">
      <c r="A22644" s="202" t="s">
        <v>36541</v>
      </c>
      <c r="B22644" s="204">
        <v>30.407900000000001</v>
      </c>
      <c r="D22644" s="53" t="s">
        <v>33736</v>
      </c>
      <c r="E22644" s="55" t="s">
        <v>33735</v>
      </c>
      <c r="F22644" s="53" t="s">
        <v>83</v>
      </c>
    </row>
    <row r="22645" spans="1:6" x14ac:dyDescent="0.2">
      <c r="A22645" s="202" t="s">
        <v>36542</v>
      </c>
      <c r="B22645" s="204">
        <v>29.1173</v>
      </c>
      <c r="D22645" s="53" t="s">
        <v>33737</v>
      </c>
      <c r="E22645" s="55" t="s">
        <v>33738</v>
      </c>
      <c r="F22645" s="53" t="s">
        <v>83</v>
      </c>
    </row>
    <row r="22646" spans="1:6" x14ac:dyDescent="0.2">
      <c r="A22646" s="202" t="s">
        <v>36543</v>
      </c>
      <c r="B22646" s="204">
        <v>74.279700000000005</v>
      </c>
      <c r="D22646" s="53" t="s">
        <v>33739</v>
      </c>
      <c r="E22646" s="55" t="s">
        <v>33738</v>
      </c>
      <c r="F22646" s="53" t="s">
        <v>83</v>
      </c>
    </row>
    <row r="22647" spans="1:6" x14ac:dyDescent="0.2">
      <c r="A22647" s="202" t="s">
        <v>36544</v>
      </c>
      <c r="B22647" s="204">
        <v>8.6028000000000002</v>
      </c>
      <c r="D22647" s="53" t="s">
        <v>33740</v>
      </c>
      <c r="E22647" s="55" t="s">
        <v>33741</v>
      </c>
      <c r="F22647" s="53" t="s">
        <v>83</v>
      </c>
    </row>
    <row r="22648" spans="1:6" x14ac:dyDescent="0.2">
      <c r="A22648" s="202" t="s">
        <v>36545</v>
      </c>
      <c r="B22648" s="204">
        <v>45.262300000000003</v>
      </c>
      <c r="D22648" s="53" t="s">
        <v>33742</v>
      </c>
      <c r="E22648" s="55" t="s">
        <v>33741</v>
      </c>
      <c r="F22648" s="53" t="s">
        <v>83</v>
      </c>
    </row>
    <row r="22649" spans="1:6" x14ac:dyDescent="0.2">
      <c r="A22649" s="202" t="s">
        <v>36546</v>
      </c>
      <c r="B22649" s="204">
        <v>401.98200000000003</v>
      </c>
      <c r="D22649" s="53" t="s">
        <v>33743</v>
      </c>
      <c r="E22649" s="55" t="s">
        <v>33744</v>
      </c>
      <c r="F22649" s="53" t="s">
        <v>83</v>
      </c>
    </row>
    <row r="22650" spans="1:6" x14ac:dyDescent="0.2">
      <c r="A22650" s="202" t="s">
        <v>36547</v>
      </c>
      <c r="B22650" s="204">
        <v>247.2945</v>
      </c>
      <c r="D22650" s="53" t="s">
        <v>33745</v>
      </c>
      <c r="E22650" s="55" t="s">
        <v>33744</v>
      </c>
      <c r="F22650" s="53" t="s">
        <v>83</v>
      </c>
    </row>
    <row r="22651" spans="1:6" x14ac:dyDescent="0.2">
      <c r="A22651" s="202" t="s">
        <v>36548</v>
      </c>
      <c r="B22651" s="204">
        <v>215.61019999999999</v>
      </c>
      <c r="D22651" s="53" t="s">
        <v>33746</v>
      </c>
      <c r="E22651" s="55" t="s">
        <v>33747</v>
      </c>
      <c r="F22651" s="53" t="s">
        <v>83</v>
      </c>
    </row>
    <row r="22652" spans="1:6" x14ac:dyDescent="0.2">
      <c r="A22652" s="202" t="s">
        <v>36549</v>
      </c>
      <c r="B22652" s="204">
        <v>4.0728999999999997</v>
      </c>
      <c r="D22652" s="53" t="s">
        <v>33748</v>
      </c>
      <c r="E22652" s="55" t="s">
        <v>33747</v>
      </c>
      <c r="F22652" s="53" t="s">
        <v>83</v>
      </c>
    </row>
    <row r="22653" spans="1:6" x14ac:dyDescent="0.2">
      <c r="A22653" s="202" t="s">
        <v>36550</v>
      </c>
      <c r="B22653" s="204">
        <v>0.50190000000000001</v>
      </c>
      <c r="D22653" s="53" t="s">
        <v>33749</v>
      </c>
      <c r="E22653" s="55" t="s">
        <v>33750</v>
      </c>
      <c r="F22653" s="53" t="s">
        <v>83</v>
      </c>
    </row>
    <row r="22654" spans="1:6" x14ac:dyDescent="0.2">
      <c r="A22654" s="202" t="s">
        <v>36551</v>
      </c>
      <c r="B22654" s="204">
        <v>15.6005</v>
      </c>
      <c r="D22654" s="53" t="s">
        <v>33751</v>
      </c>
      <c r="E22654" s="55" t="s">
        <v>33750</v>
      </c>
      <c r="F22654" s="53" t="s">
        <v>83</v>
      </c>
    </row>
    <row r="22655" spans="1:6" x14ac:dyDescent="0.2">
      <c r="A22655" s="202" t="s">
        <v>36552</v>
      </c>
      <c r="B22655" s="204">
        <v>1146917.32</v>
      </c>
      <c r="D22655" s="53" t="s">
        <v>33752</v>
      </c>
      <c r="E22655" s="55" t="s">
        <v>33753</v>
      </c>
      <c r="F22655" s="53" t="s">
        <v>83</v>
      </c>
    </row>
    <row r="22656" spans="1:6" x14ac:dyDescent="0.2">
      <c r="A22656" s="202" t="s">
        <v>36553</v>
      </c>
      <c r="B22656" s="204">
        <v>717046.36</v>
      </c>
      <c r="D22656" s="53" t="s">
        <v>33754</v>
      </c>
      <c r="E22656" s="55" t="s">
        <v>33753</v>
      </c>
      <c r="F22656" s="53" t="s">
        <v>83</v>
      </c>
    </row>
    <row r="22657" spans="1:6" x14ac:dyDescent="0.2">
      <c r="A22657" s="202" t="s">
        <v>36554</v>
      </c>
      <c r="B22657" s="204">
        <v>1993440</v>
      </c>
      <c r="D22657" s="53" t="s">
        <v>33755</v>
      </c>
      <c r="E22657" s="55" t="s">
        <v>33756</v>
      </c>
      <c r="F22657" s="53" t="s">
        <v>83</v>
      </c>
    </row>
    <row r="22658" spans="1:6" x14ac:dyDescent="0.2">
      <c r="A22658" s="202" t="s">
        <v>36555</v>
      </c>
      <c r="B22658" s="204">
        <v>4642952.1399999997</v>
      </c>
      <c r="D22658" s="53" t="s">
        <v>33757</v>
      </c>
      <c r="E22658" s="55" t="s">
        <v>33756</v>
      </c>
      <c r="F22658" s="53" t="s">
        <v>83</v>
      </c>
    </row>
    <row r="22659" spans="1:6" x14ac:dyDescent="0.2">
      <c r="A22659" s="202" t="s">
        <v>36556</v>
      </c>
      <c r="B22659" s="204">
        <v>5032899.62</v>
      </c>
      <c r="D22659" s="53" t="s">
        <v>33758</v>
      </c>
      <c r="E22659" s="55" t="s">
        <v>33759</v>
      </c>
      <c r="F22659" s="53" t="s">
        <v>83</v>
      </c>
    </row>
    <row r="22660" spans="1:6" x14ac:dyDescent="0.2">
      <c r="A22660" s="202" t="s">
        <v>36557</v>
      </c>
      <c r="B22660" s="204">
        <v>4816667</v>
      </c>
      <c r="D22660" s="53" t="s">
        <v>33760</v>
      </c>
      <c r="E22660" s="55" t="s">
        <v>33759</v>
      </c>
      <c r="F22660" s="53" t="s">
        <v>83</v>
      </c>
    </row>
    <row r="22661" spans="1:6" x14ac:dyDescent="0.2">
      <c r="A22661" s="202" t="s">
        <v>36558</v>
      </c>
      <c r="B22661" s="204">
        <v>8032.97</v>
      </c>
      <c r="D22661" s="53" t="s">
        <v>33761</v>
      </c>
      <c r="E22661" s="55" t="s">
        <v>33762</v>
      </c>
      <c r="F22661" s="53" t="s">
        <v>83</v>
      </c>
    </row>
    <row r="22662" spans="1:6" x14ac:dyDescent="0.2">
      <c r="A22662" s="202" t="s">
        <v>36559</v>
      </c>
      <c r="B22662" s="204">
        <v>87279.99</v>
      </c>
      <c r="D22662" s="53" t="s">
        <v>33763</v>
      </c>
      <c r="E22662" s="55" t="s">
        <v>33762</v>
      </c>
      <c r="F22662" s="53" t="s">
        <v>83</v>
      </c>
    </row>
    <row r="22663" spans="1:6" x14ac:dyDescent="0.2">
      <c r="A22663" s="202" t="s">
        <v>36560</v>
      </c>
      <c r="B22663" s="204">
        <v>393737.28</v>
      </c>
      <c r="D22663" s="53" t="s">
        <v>33764</v>
      </c>
      <c r="E22663" s="55" t="s">
        <v>33765</v>
      </c>
      <c r="F22663" s="53" t="s">
        <v>201</v>
      </c>
    </row>
    <row r="22664" spans="1:6" x14ac:dyDescent="0.2">
      <c r="A22664" s="202" t="s">
        <v>36561</v>
      </c>
      <c r="B22664" s="204">
        <v>1650000</v>
      </c>
      <c r="D22664" s="53" t="s">
        <v>33766</v>
      </c>
      <c r="E22664" s="55" t="s">
        <v>33765</v>
      </c>
      <c r="F22664" s="53" t="s">
        <v>201</v>
      </c>
    </row>
    <row r="22665" spans="1:6" x14ac:dyDescent="0.2">
      <c r="A22665" s="202" t="s">
        <v>36562</v>
      </c>
      <c r="B22665" s="204">
        <v>37000</v>
      </c>
      <c r="D22665" s="53" t="s">
        <v>33767</v>
      </c>
      <c r="E22665" s="55" t="s">
        <v>33768</v>
      </c>
      <c r="F22665" s="53" t="s">
        <v>201</v>
      </c>
    </row>
    <row r="22666" spans="1:6" x14ac:dyDescent="0.2">
      <c r="A22666" s="202" t="s">
        <v>36563</v>
      </c>
      <c r="B22666" s="204">
        <v>118100</v>
      </c>
      <c r="D22666" s="53" t="s">
        <v>33769</v>
      </c>
      <c r="E22666" s="55" t="s">
        <v>33768</v>
      </c>
      <c r="F22666" s="53" t="s">
        <v>201</v>
      </c>
    </row>
    <row r="22667" spans="1:6" x14ac:dyDescent="0.2">
      <c r="A22667" s="202" t="s">
        <v>36564</v>
      </c>
      <c r="B22667" s="204">
        <v>1422000</v>
      </c>
      <c r="D22667" s="53" t="s">
        <v>33770</v>
      </c>
      <c r="E22667" s="55" t="s">
        <v>33771</v>
      </c>
      <c r="F22667" s="53" t="s">
        <v>201</v>
      </c>
    </row>
    <row r="22668" spans="1:6" x14ac:dyDescent="0.2">
      <c r="A22668" s="202" t="s">
        <v>36565</v>
      </c>
      <c r="B22668" s="204">
        <v>1714856</v>
      </c>
      <c r="D22668" s="53" t="s">
        <v>33772</v>
      </c>
      <c r="E22668" s="55" t="s">
        <v>33771</v>
      </c>
      <c r="F22668" s="53" t="s">
        <v>201</v>
      </c>
    </row>
    <row r="22669" spans="1:6" x14ac:dyDescent="0.2">
      <c r="A22669" s="202" t="s">
        <v>36566</v>
      </c>
      <c r="B22669" s="204">
        <v>9607.27</v>
      </c>
      <c r="D22669" s="53" t="s">
        <v>33773</v>
      </c>
      <c r="E22669" s="55" t="s">
        <v>33774</v>
      </c>
      <c r="F22669" s="53" t="s">
        <v>201</v>
      </c>
    </row>
    <row r="22670" spans="1:6" x14ac:dyDescent="0.2">
      <c r="A22670" s="202" t="s">
        <v>36567</v>
      </c>
      <c r="B22670" s="204">
        <v>151.89840000000001</v>
      </c>
      <c r="D22670" s="53" t="s">
        <v>33775</v>
      </c>
      <c r="E22670" s="55" t="s">
        <v>33774</v>
      </c>
      <c r="F22670" s="53" t="s">
        <v>201</v>
      </c>
    </row>
    <row r="22671" spans="1:6" x14ac:dyDescent="0.2">
      <c r="A22671" s="202" t="s">
        <v>36568</v>
      </c>
      <c r="B22671" s="204">
        <v>315000</v>
      </c>
      <c r="D22671" s="53" t="s">
        <v>33776</v>
      </c>
      <c r="E22671" s="55" t="s">
        <v>33777</v>
      </c>
      <c r="F22671" s="53" t="s">
        <v>83</v>
      </c>
    </row>
    <row r="22672" spans="1:6" x14ac:dyDescent="0.2">
      <c r="A22672" s="202" t="s">
        <v>36569</v>
      </c>
      <c r="B22672" s="204">
        <v>107535.09</v>
      </c>
      <c r="D22672" s="53" t="s">
        <v>33778</v>
      </c>
      <c r="E22672" s="55" t="s">
        <v>33777</v>
      </c>
      <c r="F22672" s="53" t="s">
        <v>83</v>
      </c>
    </row>
    <row r="22673" spans="1:6" x14ac:dyDescent="0.2">
      <c r="A22673" s="202" t="s">
        <v>36570</v>
      </c>
      <c r="B22673" s="204">
        <v>1871602.72</v>
      </c>
      <c r="D22673" s="53" t="s">
        <v>33779</v>
      </c>
      <c r="E22673" s="55" t="s">
        <v>33780</v>
      </c>
      <c r="F22673" s="53" t="s">
        <v>83</v>
      </c>
    </row>
    <row r="22674" spans="1:6" x14ac:dyDescent="0.2">
      <c r="A22674" s="202" t="s">
        <v>36571</v>
      </c>
      <c r="B22674" s="204">
        <v>236.9</v>
      </c>
      <c r="D22674" s="53" t="s">
        <v>33781</v>
      </c>
      <c r="E22674" s="55" t="s">
        <v>33780</v>
      </c>
      <c r="F22674" s="53" t="s">
        <v>83</v>
      </c>
    </row>
    <row r="22675" spans="1:6" x14ac:dyDescent="0.2">
      <c r="A22675" s="202" t="s">
        <v>36572</v>
      </c>
      <c r="B22675" s="204">
        <v>0.90639999999999998</v>
      </c>
      <c r="D22675" s="53" t="s">
        <v>33782</v>
      </c>
      <c r="E22675" s="55" t="s">
        <v>33783</v>
      </c>
      <c r="F22675" s="53" t="s">
        <v>83</v>
      </c>
    </row>
    <row r="22676" spans="1:6" x14ac:dyDescent="0.2">
      <c r="A22676" s="202" t="s">
        <v>36573</v>
      </c>
      <c r="B22676" s="204">
        <v>279</v>
      </c>
      <c r="D22676" s="53" t="s">
        <v>33784</v>
      </c>
      <c r="E22676" s="55" t="s">
        <v>33783</v>
      </c>
      <c r="F22676" s="53" t="s">
        <v>83</v>
      </c>
    </row>
    <row r="22677" spans="1:6" x14ac:dyDescent="0.2">
      <c r="A22677" s="202" t="s">
        <v>36574</v>
      </c>
      <c r="B22677" s="204">
        <v>93.6</v>
      </c>
      <c r="D22677" s="53" t="s">
        <v>33785</v>
      </c>
      <c r="E22677" s="55" t="s">
        <v>33786</v>
      </c>
      <c r="F22677" s="53" t="s">
        <v>83</v>
      </c>
    </row>
    <row r="22678" spans="1:6" x14ac:dyDescent="0.2">
      <c r="A22678" s="202" t="s">
        <v>36575</v>
      </c>
      <c r="B22678" s="204">
        <v>53.67</v>
      </c>
      <c r="D22678" s="53" t="s">
        <v>33787</v>
      </c>
      <c r="E22678" s="55" t="s">
        <v>33786</v>
      </c>
      <c r="F22678" s="53" t="s">
        <v>83</v>
      </c>
    </row>
    <row r="22679" spans="1:6" x14ac:dyDescent="0.2">
      <c r="A22679" s="202" t="s">
        <v>36576</v>
      </c>
      <c r="B22679" s="204">
        <v>52.35</v>
      </c>
      <c r="D22679" s="53" t="s">
        <v>33788</v>
      </c>
      <c r="E22679" s="55" t="s">
        <v>33789</v>
      </c>
      <c r="F22679" s="53" t="s">
        <v>83</v>
      </c>
    </row>
    <row r="22680" spans="1:6" x14ac:dyDescent="0.2">
      <c r="A22680" s="202" t="s">
        <v>36577</v>
      </c>
      <c r="B22680" s="204">
        <v>68.62</v>
      </c>
      <c r="D22680" s="53" t="s">
        <v>33790</v>
      </c>
      <c r="E22680" s="55" t="s">
        <v>33789</v>
      </c>
      <c r="F22680" s="53" t="s">
        <v>83</v>
      </c>
    </row>
    <row r="22681" spans="1:6" x14ac:dyDescent="0.2">
      <c r="A22681" s="202" t="s">
        <v>36578</v>
      </c>
      <c r="B22681" s="204">
        <v>40.71</v>
      </c>
      <c r="D22681" s="53" t="s">
        <v>33791</v>
      </c>
      <c r="E22681" s="55" t="s">
        <v>33792</v>
      </c>
      <c r="F22681" s="53" t="s">
        <v>83</v>
      </c>
    </row>
    <row r="22682" spans="1:6" x14ac:dyDescent="0.2">
      <c r="A22682" s="202" t="s">
        <v>36579</v>
      </c>
      <c r="B22682" s="204">
        <v>52.72</v>
      </c>
      <c r="D22682" s="53" t="s">
        <v>33793</v>
      </c>
      <c r="E22682" s="55" t="s">
        <v>33792</v>
      </c>
      <c r="F22682" s="53" t="s">
        <v>83</v>
      </c>
    </row>
    <row r="22683" spans="1:6" x14ac:dyDescent="0.2">
      <c r="A22683" s="202" t="s">
        <v>36580</v>
      </c>
      <c r="B22683" s="204">
        <v>25.27</v>
      </c>
      <c r="D22683" s="53" t="s">
        <v>33794</v>
      </c>
      <c r="E22683" s="55" t="s">
        <v>33795</v>
      </c>
      <c r="F22683" s="53" t="s">
        <v>83</v>
      </c>
    </row>
    <row r="22684" spans="1:6" x14ac:dyDescent="0.2">
      <c r="A22684" s="202" t="s">
        <v>36581</v>
      </c>
      <c r="B22684" s="204">
        <v>46.2</v>
      </c>
      <c r="D22684" s="53" t="s">
        <v>33796</v>
      </c>
      <c r="E22684" s="55" t="s">
        <v>33795</v>
      </c>
      <c r="F22684" s="53" t="s">
        <v>83</v>
      </c>
    </row>
    <row r="22685" spans="1:6" x14ac:dyDescent="0.2">
      <c r="A22685" s="202" t="s">
        <v>36582</v>
      </c>
      <c r="B22685" s="204">
        <v>123.9799</v>
      </c>
      <c r="D22685" s="53" t="s">
        <v>33797</v>
      </c>
      <c r="E22685" s="55" t="s">
        <v>33798</v>
      </c>
      <c r="F22685" s="53" t="s">
        <v>201</v>
      </c>
    </row>
    <row r="22686" spans="1:6" x14ac:dyDescent="0.2">
      <c r="A22686" s="202" t="s">
        <v>36583</v>
      </c>
      <c r="B22686" s="204">
        <v>14.683199999999999</v>
      </c>
      <c r="D22686" s="53" t="s">
        <v>33799</v>
      </c>
      <c r="E22686" s="55" t="s">
        <v>33798</v>
      </c>
      <c r="F22686" s="53" t="s">
        <v>201</v>
      </c>
    </row>
    <row r="22687" spans="1:6" x14ac:dyDescent="0.2">
      <c r="A22687" s="202" t="s">
        <v>36584</v>
      </c>
      <c r="B22687" s="204">
        <v>3.5916000000000001</v>
      </c>
      <c r="D22687" s="53" t="s">
        <v>33800</v>
      </c>
      <c r="E22687" s="55" t="s">
        <v>33801</v>
      </c>
      <c r="F22687" s="53" t="s">
        <v>201</v>
      </c>
    </row>
    <row r="22688" spans="1:6" x14ac:dyDescent="0.2">
      <c r="A22688" s="202" t="s">
        <v>36585</v>
      </c>
      <c r="B22688" s="204">
        <v>4.3480999999999996</v>
      </c>
      <c r="D22688" s="53" t="s">
        <v>33802</v>
      </c>
      <c r="E22688" s="55" t="s">
        <v>33801</v>
      </c>
      <c r="F22688" s="53" t="s">
        <v>201</v>
      </c>
    </row>
    <row r="22689" spans="1:6" x14ac:dyDescent="0.2">
      <c r="A22689" s="202" t="s">
        <v>36586</v>
      </c>
      <c r="B22689" s="204">
        <v>17.6586</v>
      </c>
      <c r="D22689" s="53" t="s">
        <v>33803</v>
      </c>
      <c r="E22689" s="55" t="s">
        <v>33804</v>
      </c>
      <c r="F22689" s="53" t="s">
        <v>201</v>
      </c>
    </row>
    <row r="22690" spans="1:6" x14ac:dyDescent="0.2">
      <c r="A22690" s="202" t="s">
        <v>36587</v>
      </c>
      <c r="B22690" s="204">
        <v>2667.7</v>
      </c>
      <c r="D22690" s="53" t="s">
        <v>33805</v>
      </c>
      <c r="E22690" s="55" t="s">
        <v>33804</v>
      </c>
      <c r="F22690" s="53" t="s">
        <v>201</v>
      </c>
    </row>
    <row r="22691" spans="1:6" x14ac:dyDescent="0.2">
      <c r="A22691" s="202" t="s">
        <v>36588</v>
      </c>
      <c r="B22691" s="204">
        <v>15.27</v>
      </c>
      <c r="D22691" s="53" t="s">
        <v>33806</v>
      </c>
      <c r="E22691" s="55" t="s">
        <v>33807</v>
      </c>
      <c r="F22691" s="53" t="s">
        <v>83</v>
      </c>
    </row>
    <row r="22692" spans="1:6" x14ac:dyDescent="0.2">
      <c r="A22692" s="202" t="s">
        <v>36589</v>
      </c>
      <c r="B22692" s="204">
        <v>811.13</v>
      </c>
      <c r="D22692" s="53" t="s">
        <v>33808</v>
      </c>
      <c r="E22692" s="55" t="s">
        <v>33807</v>
      </c>
      <c r="F22692" s="53" t="s">
        <v>83</v>
      </c>
    </row>
    <row r="22693" spans="1:6" x14ac:dyDescent="0.2">
      <c r="A22693" s="202" t="s">
        <v>36590</v>
      </c>
      <c r="B22693" s="204">
        <v>200.13</v>
      </c>
      <c r="D22693" s="53" t="s">
        <v>33809</v>
      </c>
      <c r="E22693" s="55" t="s">
        <v>33810</v>
      </c>
      <c r="F22693" s="53" t="s">
        <v>83</v>
      </c>
    </row>
    <row r="22694" spans="1:6" x14ac:dyDescent="0.2">
      <c r="A22694" s="202" t="s">
        <v>36591</v>
      </c>
      <c r="B22694" s="204">
        <v>165</v>
      </c>
      <c r="D22694" s="53" t="s">
        <v>33811</v>
      </c>
      <c r="E22694" s="55" t="s">
        <v>33810</v>
      </c>
      <c r="F22694" s="53" t="s">
        <v>83</v>
      </c>
    </row>
    <row r="22695" spans="1:6" x14ac:dyDescent="0.2">
      <c r="A22695" s="202" t="s">
        <v>36592</v>
      </c>
      <c r="B22695" s="204">
        <v>165</v>
      </c>
      <c r="D22695" s="53" t="s">
        <v>33812</v>
      </c>
      <c r="E22695" s="55" t="s">
        <v>33813</v>
      </c>
      <c r="F22695" s="53" t="s">
        <v>83</v>
      </c>
    </row>
    <row r="22696" spans="1:6" x14ac:dyDescent="0.2">
      <c r="A22696" s="202" t="s">
        <v>36593</v>
      </c>
      <c r="B22696" s="204">
        <v>360</v>
      </c>
      <c r="D22696" s="53" t="s">
        <v>33814</v>
      </c>
      <c r="E22696" s="55" t="s">
        <v>33813</v>
      </c>
      <c r="F22696" s="53" t="s">
        <v>83</v>
      </c>
    </row>
    <row r="22697" spans="1:6" x14ac:dyDescent="0.2">
      <c r="A22697" s="202" t="s">
        <v>36594</v>
      </c>
      <c r="B22697" s="204">
        <v>4.1691000000000003</v>
      </c>
      <c r="D22697" s="53" t="s">
        <v>33815</v>
      </c>
      <c r="E22697" s="55" t="s">
        <v>33816</v>
      </c>
      <c r="F22697" s="53" t="s">
        <v>83</v>
      </c>
    </row>
    <row r="22698" spans="1:6" x14ac:dyDescent="0.2">
      <c r="A22698" s="202" t="s">
        <v>36595</v>
      </c>
      <c r="B22698" s="204">
        <v>185.6472</v>
      </c>
      <c r="D22698" s="53" t="s">
        <v>33817</v>
      </c>
      <c r="E22698" s="55" t="s">
        <v>33816</v>
      </c>
      <c r="F22698" s="53" t="s">
        <v>83</v>
      </c>
    </row>
    <row r="22699" spans="1:6" x14ac:dyDescent="0.2">
      <c r="A22699" s="202" t="s">
        <v>36596</v>
      </c>
      <c r="B22699" s="204">
        <v>280.2115</v>
      </c>
      <c r="D22699" s="53" t="s">
        <v>33818</v>
      </c>
      <c r="E22699" s="55" t="s">
        <v>33819</v>
      </c>
      <c r="F22699" s="53" t="s">
        <v>83</v>
      </c>
    </row>
    <row r="22700" spans="1:6" x14ac:dyDescent="0.2">
      <c r="A22700" s="202" t="s">
        <v>36597</v>
      </c>
      <c r="B22700" s="204">
        <v>343.83460000000002</v>
      </c>
      <c r="D22700" s="53" t="s">
        <v>33820</v>
      </c>
      <c r="E22700" s="55" t="s">
        <v>33819</v>
      </c>
      <c r="F22700" s="53" t="s">
        <v>83</v>
      </c>
    </row>
    <row r="22701" spans="1:6" x14ac:dyDescent="0.2">
      <c r="A22701" s="202" t="s">
        <v>36598</v>
      </c>
      <c r="B22701" s="204">
        <v>449.10059999999999</v>
      </c>
      <c r="D22701" s="53" t="s">
        <v>33821</v>
      </c>
      <c r="E22701" s="55" t="s">
        <v>33822</v>
      </c>
      <c r="F22701" s="53" t="s">
        <v>83</v>
      </c>
    </row>
    <row r="22702" spans="1:6" x14ac:dyDescent="0.2">
      <c r="A22702" s="202" t="s">
        <v>36599</v>
      </c>
      <c r="B22702" s="204">
        <v>529.41999999999996</v>
      </c>
      <c r="D22702" s="53" t="s">
        <v>33823</v>
      </c>
      <c r="E22702" s="55" t="s">
        <v>33822</v>
      </c>
      <c r="F22702" s="53" t="s">
        <v>83</v>
      </c>
    </row>
    <row r="22703" spans="1:6" x14ac:dyDescent="0.2">
      <c r="A22703" s="202" t="s">
        <v>36600</v>
      </c>
      <c r="B22703" s="204">
        <v>696.00189999999998</v>
      </c>
      <c r="D22703" s="53" t="s">
        <v>33824</v>
      </c>
      <c r="E22703" s="55" t="s">
        <v>33825</v>
      </c>
      <c r="F22703" s="53" t="s">
        <v>83</v>
      </c>
    </row>
    <row r="22704" spans="1:6" x14ac:dyDescent="0.2">
      <c r="A22704" s="202" t="s">
        <v>36601</v>
      </c>
      <c r="B22704" s="204">
        <v>740.19920000000002</v>
      </c>
      <c r="D22704" s="53" t="s">
        <v>33826</v>
      </c>
      <c r="E22704" s="55" t="s">
        <v>33825</v>
      </c>
      <c r="F22704" s="53" t="s">
        <v>83</v>
      </c>
    </row>
    <row r="22705" spans="1:6" x14ac:dyDescent="0.2">
      <c r="A22705" s="202" t="s">
        <v>36602</v>
      </c>
      <c r="B22705" s="204">
        <v>1220</v>
      </c>
      <c r="D22705" s="53" t="s">
        <v>33827</v>
      </c>
      <c r="E22705" s="55" t="s">
        <v>33828</v>
      </c>
      <c r="F22705" s="53" t="s">
        <v>83</v>
      </c>
    </row>
    <row r="22706" spans="1:6" x14ac:dyDescent="0.2">
      <c r="A22706" s="202" t="s">
        <v>36603</v>
      </c>
      <c r="B22706" s="204">
        <v>1850</v>
      </c>
      <c r="D22706" s="53" t="s">
        <v>33829</v>
      </c>
      <c r="E22706" s="55" t="s">
        <v>33828</v>
      </c>
      <c r="F22706" s="53" t="s">
        <v>83</v>
      </c>
    </row>
    <row r="22707" spans="1:6" x14ac:dyDescent="0.2">
      <c r="A22707" s="202" t="s">
        <v>36604</v>
      </c>
      <c r="B22707" s="204">
        <v>9.3699999999999992</v>
      </c>
      <c r="D22707" s="53" t="s">
        <v>33830</v>
      </c>
      <c r="E22707" s="55" t="s">
        <v>33831</v>
      </c>
      <c r="F22707" s="53" t="s">
        <v>201</v>
      </c>
    </row>
    <row r="22708" spans="1:6" x14ac:dyDescent="0.2">
      <c r="A22708" s="202" t="s">
        <v>36605</v>
      </c>
      <c r="B22708" s="204">
        <v>12220.72</v>
      </c>
      <c r="D22708" s="53" t="s">
        <v>33832</v>
      </c>
      <c r="E22708" s="55" t="s">
        <v>33831</v>
      </c>
      <c r="F22708" s="53" t="s">
        <v>201</v>
      </c>
    </row>
    <row r="22709" spans="1:6" x14ac:dyDescent="0.2">
      <c r="A22709" s="202" t="s">
        <v>36606</v>
      </c>
      <c r="B22709" s="204">
        <v>315000</v>
      </c>
      <c r="D22709" s="53" t="s">
        <v>33833</v>
      </c>
      <c r="E22709" s="55" t="s">
        <v>33834</v>
      </c>
      <c r="F22709" s="53" t="s">
        <v>83</v>
      </c>
    </row>
    <row r="22710" spans="1:6" x14ac:dyDescent="0.2">
      <c r="A22710" s="202" t="s">
        <v>36607</v>
      </c>
      <c r="B22710" s="204">
        <v>14333.105</v>
      </c>
      <c r="D22710" s="53" t="s">
        <v>33835</v>
      </c>
      <c r="E22710" s="55" t="s">
        <v>33834</v>
      </c>
      <c r="F22710" s="53" t="s">
        <v>83</v>
      </c>
    </row>
    <row r="22711" spans="1:6" x14ac:dyDescent="0.2">
      <c r="A22711" s="202" t="s">
        <v>36608</v>
      </c>
      <c r="B22711" s="204">
        <v>158238.97</v>
      </c>
      <c r="D22711" s="53" t="s">
        <v>33836</v>
      </c>
      <c r="E22711" s="55" t="s">
        <v>33837</v>
      </c>
      <c r="F22711" s="53" t="s">
        <v>83</v>
      </c>
    </row>
    <row r="22712" spans="1:6" x14ac:dyDescent="0.2">
      <c r="A22712" s="202" t="s">
        <v>36609</v>
      </c>
      <c r="B22712" s="204">
        <v>395469.26280000003</v>
      </c>
      <c r="D22712" s="53" t="s">
        <v>33838</v>
      </c>
      <c r="E22712" s="55" t="s">
        <v>33837</v>
      </c>
      <c r="F22712" s="53" t="s">
        <v>83</v>
      </c>
    </row>
    <row r="22713" spans="1:6" x14ac:dyDescent="0.2">
      <c r="A22713" s="202" t="s">
        <v>36610</v>
      </c>
      <c r="B22713" s="204">
        <v>1088743.422</v>
      </c>
      <c r="D22713" s="53" t="s">
        <v>33839</v>
      </c>
      <c r="E22713" s="55" t="s">
        <v>33840</v>
      </c>
      <c r="F22713" s="53" t="s">
        <v>83</v>
      </c>
    </row>
    <row r="22714" spans="1:6" x14ac:dyDescent="0.2">
      <c r="A22714" s="202" t="s">
        <v>36611</v>
      </c>
      <c r="B22714" s="204">
        <v>413000.2</v>
      </c>
      <c r="D22714" s="53" t="s">
        <v>33841</v>
      </c>
      <c r="E22714" s="55" t="s">
        <v>33840</v>
      </c>
      <c r="F22714" s="53" t="s">
        <v>83</v>
      </c>
    </row>
    <row r="22715" spans="1:6" x14ac:dyDescent="0.2">
      <c r="A22715" s="202" t="s">
        <v>36612</v>
      </c>
      <c r="B22715" s="204">
        <v>760000</v>
      </c>
      <c r="D22715" s="53" t="s">
        <v>33842</v>
      </c>
      <c r="E22715" s="55" t="s">
        <v>33843</v>
      </c>
      <c r="F22715" s="53" t="s">
        <v>4247</v>
      </c>
    </row>
    <row r="22716" spans="1:6" x14ac:dyDescent="0.2">
      <c r="A22716" s="202" t="s">
        <v>36613</v>
      </c>
      <c r="B22716" s="204">
        <v>4466.12</v>
      </c>
      <c r="D22716" s="53" t="s">
        <v>33844</v>
      </c>
      <c r="E22716" s="55" t="s">
        <v>33843</v>
      </c>
      <c r="F22716" s="53" t="s">
        <v>4247</v>
      </c>
    </row>
    <row r="22717" spans="1:6" x14ac:dyDescent="0.2">
      <c r="A22717" s="202" t="s">
        <v>36614</v>
      </c>
      <c r="B22717" s="204">
        <v>9141.58</v>
      </c>
      <c r="D22717" s="53" t="s">
        <v>33845</v>
      </c>
      <c r="E22717" s="55" t="s">
        <v>33846</v>
      </c>
      <c r="F22717" s="53" t="s">
        <v>83</v>
      </c>
    </row>
    <row r="22718" spans="1:6" x14ac:dyDescent="0.2">
      <c r="A22718" s="202" t="s">
        <v>36615</v>
      </c>
      <c r="B22718" s="204">
        <v>12064.46</v>
      </c>
      <c r="D22718" s="53" t="s">
        <v>33847</v>
      </c>
      <c r="E22718" s="55" t="s">
        <v>33846</v>
      </c>
      <c r="F22718" s="53" t="s">
        <v>83</v>
      </c>
    </row>
    <row r="22719" spans="1:6" x14ac:dyDescent="0.2">
      <c r="A22719" s="202" t="s">
        <v>36616</v>
      </c>
      <c r="B22719" s="204">
        <v>6458.1</v>
      </c>
      <c r="D22719" s="53" t="s">
        <v>33848</v>
      </c>
      <c r="E22719" s="55" t="s">
        <v>33849</v>
      </c>
      <c r="F22719" s="53" t="s">
        <v>83</v>
      </c>
    </row>
    <row r="22720" spans="1:6" x14ac:dyDescent="0.2">
      <c r="A22720" s="202" t="s">
        <v>36617</v>
      </c>
      <c r="B22720" s="204">
        <v>566850.31000000006</v>
      </c>
      <c r="D22720" s="53" t="s">
        <v>33850</v>
      </c>
      <c r="E22720" s="55" t="s">
        <v>33849</v>
      </c>
      <c r="F22720" s="53" t="s">
        <v>83</v>
      </c>
    </row>
    <row r="22721" spans="1:6" x14ac:dyDescent="0.2">
      <c r="A22721" s="202" t="s">
        <v>36618</v>
      </c>
      <c r="B22721" s="204">
        <v>91600</v>
      </c>
      <c r="D22721" s="53" t="s">
        <v>33851</v>
      </c>
      <c r="E22721" s="55" t="s">
        <v>33852</v>
      </c>
      <c r="F22721" s="53" t="s">
        <v>83</v>
      </c>
    </row>
    <row r="22722" spans="1:6" x14ac:dyDescent="0.2">
      <c r="A22722" s="202" t="s">
        <v>36619</v>
      </c>
      <c r="B22722" s="204">
        <v>4943.0600000000004</v>
      </c>
      <c r="D22722" s="53" t="s">
        <v>33853</v>
      </c>
      <c r="E22722" s="55" t="s">
        <v>33852</v>
      </c>
      <c r="F22722" s="53" t="s">
        <v>83</v>
      </c>
    </row>
    <row r="22723" spans="1:6" x14ac:dyDescent="0.2">
      <c r="A22723" s="202" t="s">
        <v>36620</v>
      </c>
      <c r="B22723" s="204">
        <v>112430</v>
      </c>
      <c r="D22723" s="53" t="s">
        <v>33854</v>
      </c>
      <c r="E22723" s="55" t="s">
        <v>33855</v>
      </c>
      <c r="F22723" s="53" t="s">
        <v>83</v>
      </c>
    </row>
    <row r="22724" spans="1:6" x14ac:dyDescent="0.2">
      <c r="A22724" s="202" t="s">
        <v>36621</v>
      </c>
      <c r="B22724" s="204">
        <v>9455.5905999999995</v>
      </c>
      <c r="D22724" s="53" t="s">
        <v>33856</v>
      </c>
      <c r="E22724" s="55" t="s">
        <v>33855</v>
      </c>
      <c r="F22724" s="53" t="s">
        <v>83</v>
      </c>
    </row>
    <row r="22725" spans="1:6" x14ac:dyDescent="0.2">
      <c r="A22725" s="202" t="s">
        <v>36622</v>
      </c>
      <c r="B22725" s="204">
        <v>10925.324699999999</v>
      </c>
      <c r="D22725" s="53" t="s">
        <v>33857</v>
      </c>
      <c r="E22725" s="55" t="s">
        <v>33858</v>
      </c>
      <c r="F22725" s="53" t="s">
        <v>83</v>
      </c>
    </row>
    <row r="22726" spans="1:6" x14ac:dyDescent="0.2">
      <c r="A22726" s="202" t="s">
        <v>36623</v>
      </c>
      <c r="B22726" s="204">
        <v>8900</v>
      </c>
      <c r="D22726" s="53" t="s">
        <v>33859</v>
      </c>
      <c r="E22726" s="55" t="s">
        <v>33858</v>
      </c>
      <c r="F22726" s="53" t="s">
        <v>83</v>
      </c>
    </row>
    <row r="22727" spans="1:6" x14ac:dyDescent="0.2">
      <c r="A22727" s="202" t="s">
        <v>36624</v>
      </c>
      <c r="B22727" s="204">
        <v>58000</v>
      </c>
      <c r="D22727" s="53" t="s">
        <v>33860</v>
      </c>
      <c r="E22727" s="55" t="s">
        <v>33861</v>
      </c>
      <c r="F22727" s="53" t="s">
        <v>83</v>
      </c>
    </row>
    <row r="22728" spans="1:6" x14ac:dyDescent="0.2">
      <c r="A22728" s="202" t="s">
        <v>36625</v>
      </c>
      <c r="B22728" s="204">
        <v>334577.76</v>
      </c>
      <c r="D22728" s="53" t="s">
        <v>33862</v>
      </c>
      <c r="E22728" s="55" t="s">
        <v>33861</v>
      </c>
      <c r="F22728" s="53" t="s">
        <v>83</v>
      </c>
    </row>
    <row r="22729" spans="1:6" x14ac:dyDescent="0.2">
      <c r="A22729" s="202" t="s">
        <v>36626</v>
      </c>
      <c r="B22729" s="204">
        <v>40427.2071</v>
      </c>
      <c r="D22729" s="53" t="s">
        <v>33863</v>
      </c>
      <c r="E22729" s="55" t="s">
        <v>33864</v>
      </c>
      <c r="F22729" s="53" t="s">
        <v>83</v>
      </c>
    </row>
    <row r="22730" spans="1:6" x14ac:dyDescent="0.2">
      <c r="A22730" s="202" t="s">
        <v>36627</v>
      </c>
      <c r="B22730" s="204">
        <v>7194.55</v>
      </c>
      <c r="D22730" s="53" t="s">
        <v>33865</v>
      </c>
      <c r="E22730" s="55" t="s">
        <v>33864</v>
      </c>
      <c r="F22730" s="53" t="s">
        <v>83</v>
      </c>
    </row>
    <row r="22731" spans="1:6" x14ac:dyDescent="0.2">
      <c r="A22731" s="202" t="s">
        <v>36628</v>
      </c>
      <c r="B22731" s="204">
        <v>6273.94</v>
      </c>
      <c r="D22731" s="53" t="s">
        <v>33866</v>
      </c>
      <c r="E22731" s="55" t="s">
        <v>33867</v>
      </c>
      <c r="F22731" s="53" t="s">
        <v>83</v>
      </c>
    </row>
    <row r="22732" spans="1:6" x14ac:dyDescent="0.2">
      <c r="A22732" s="202" t="s">
        <v>36629</v>
      </c>
      <c r="B22732" s="204">
        <v>726667</v>
      </c>
      <c r="D22732" s="53" t="s">
        <v>33868</v>
      </c>
      <c r="E22732" s="55" t="s">
        <v>33867</v>
      </c>
      <c r="F22732" s="53" t="s">
        <v>83</v>
      </c>
    </row>
    <row r="22733" spans="1:6" x14ac:dyDescent="0.2">
      <c r="A22733" s="202" t="s">
        <v>36630</v>
      </c>
      <c r="B22733" s="204">
        <v>591667</v>
      </c>
      <c r="D22733" s="53" t="s">
        <v>33869</v>
      </c>
      <c r="E22733" s="55" t="s">
        <v>33870</v>
      </c>
      <c r="F22733" s="53" t="s">
        <v>83</v>
      </c>
    </row>
    <row r="22734" spans="1:6" x14ac:dyDescent="0.2">
      <c r="A22734" s="202" t="s">
        <v>36631</v>
      </c>
      <c r="B22734" s="204">
        <v>33165.9</v>
      </c>
      <c r="D22734" s="53" t="s">
        <v>33871</v>
      </c>
      <c r="E22734" s="55" t="s">
        <v>33870</v>
      </c>
      <c r="F22734" s="53" t="s">
        <v>83</v>
      </c>
    </row>
    <row r="22735" spans="1:6" x14ac:dyDescent="0.2">
      <c r="A22735" s="202" t="s">
        <v>36632</v>
      </c>
      <c r="B22735" s="204">
        <v>68049.929999999993</v>
      </c>
      <c r="D22735" s="53" t="s">
        <v>33872</v>
      </c>
      <c r="E22735" s="55" t="s">
        <v>33873</v>
      </c>
      <c r="F22735" s="53" t="s">
        <v>83</v>
      </c>
    </row>
    <row r="22736" spans="1:6" x14ac:dyDescent="0.2">
      <c r="A22736" s="202" t="s">
        <v>36633</v>
      </c>
      <c r="B22736" s="204">
        <v>2064.46</v>
      </c>
      <c r="D22736" s="53" t="s">
        <v>33874</v>
      </c>
      <c r="E22736" s="55" t="s">
        <v>33873</v>
      </c>
      <c r="F22736" s="53" t="s">
        <v>83</v>
      </c>
    </row>
    <row r="22737" spans="1:6" x14ac:dyDescent="0.2">
      <c r="A22737" s="202" t="s">
        <v>36634</v>
      </c>
      <c r="B22737" s="204">
        <v>414.69</v>
      </c>
      <c r="D22737" s="53" t="s">
        <v>33875</v>
      </c>
      <c r="E22737" s="55" t="s">
        <v>33876</v>
      </c>
      <c r="F22737" s="53" t="s">
        <v>83</v>
      </c>
    </row>
    <row r="22738" spans="1:6" x14ac:dyDescent="0.2">
      <c r="A22738" s="202" t="s">
        <v>36635</v>
      </c>
      <c r="B22738" s="204">
        <v>1005.8</v>
      </c>
      <c r="D22738" s="53" t="s">
        <v>33877</v>
      </c>
      <c r="E22738" s="55" t="s">
        <v>33876</v>
      </c>
      <c r="F22738" s="53" t="s">
        <v>83</v>
      </c>
    </row>
    <row r="22739" spans="1:6" x14ac:dyDescent="0.2">
      <c r="A22739" s="202" t="s">
        <v>36636</v>
      </c>
      <c r="B22739" s="204">
        <v>1815110.72</v>
      </c>
      <c r="D22739" s="53" t="s">
        <v>33878</v>
      </c>
      <c r="E22739" s="55" t="s">
        <v>33879</v>
      </c>
      <c r="F22739" s="53" t="s">
        <v>83</v>
      </c>
    </row>
    <row r="22740" spans="1:6" x14ac:dyDescent="0.2">
      <c r="A22740" s="202" t="s">
        <v>36637</v>
      </c>
      <c r="B22740" s="204">
        <v>1972.66</v>
      </c>
      <c r="D22740" s="53" t="s">
        <v>33880</v>
      </c>
      <c r="E22740" s="55" t="s">
        <v>33879</v>
      </c>
      <c r="F22740" s="53" t="s">
        <v>83</v>
      </c>
    </row>
    <row r="22741" spans="1:6" x14ac:dyDescent="0.2">
      <c r="A22741" s="202" t="s">
        <v>36638</v>
      </c>
      <c r="B22741" s="204">
        <v>87800</v>
      </c>
      <c r="D22741" s="53" t="s">
        <v>33881</v>
      </c>
      <c r="E22741" s="55" t="s">
        <v>33882</v>
      </c>
      <c r="F22741" s="53" t="s">
        <v>83</v>
      </c>
    </row>
    <row r="22742" spans="1:6" x14ac:dyDescent="0.2">
      <c r="A22742" s="202" t="s">
        <v>36639</v>
      </c>
      <c r="B22742" s="204">
        <v>2930.41</v>
      </c>
      <c r="D22742" s="53" t="s">
        <v>33883</v>
      </c>
      <c r="E22742" s="55" t="s">
        <v>33882</v>
      </c>
      <c r="F22742" s="53" t="s">
        <v>83</v>
      </c>
    </row>
    <row r="22743" spans="1:6" x14ac:dyDescent="0.2">
      <c r="A22743" s="202" t="s">
        <v>36640</v>
      </c>
      <c r="B22743" s="204">
        <v>7622</v>
      </c>
      <c r="D22743" s="53" t="s">
        <v>33884</v>
      </c>
      <c r="E22743" s="55" t="s">
        <v>33885</v>
      </c>
      <c r="F22743" s="53" t="s">
        <v>83</v>
      </c>
    </row>
    <row r="22744" spans="1:6" x14ac:dyDescent="0.2">
      <c r="A22744" s="202" t="s">
        <v>36641</v>
      </c>
      <c r="B22744" s="204">
        <v>2471.25</v>
      </c>
      <c r="D22744" s="53" t="s">
        <v>33886</v>
      </c>
      <c r="E22744" s="55" t="s">
        <v>33885</v>
      </c>
      <c r="F22744" s="53" t="s">
        <v>83</v>
      </c>
    </row>
    <row r="22745" spans="1:6" x14ac:dyDescent="0.2">
      <c r="A22745" s="202" t="s">
        <v>36642</v>
      </c>
      <c r="B22745" s="204">
        <v>553.66999999999996</v>
      </c>
      <c r="D22745" s="53" t="s">
        <v>33887</v>
      </c>
      <c r="E22745" s="55" t="s">
        <v>33888</v>
      </c>
      <c r="F22745" s="53" t="s">
        <v>83</v>
      </c>
    </row>
    <row r="22746" spans="1:6" x14ac:dyDescent="0.2">
      <c r="A22746" s="202" t="s">
        <v>36643</v>
      </c>
      <c r="B22746" s="204">
        <v>84756.03</v>
      </c>
      <c r="D22746" s="53" t="s">
        <v>33889</v>
      </c>
      <c r="E22746" s="55" t="s">
        <v>33888</v>
      </c>
      <c r="F22746" s="53" t="s">
        <v>83</v>
      </c>
    </row>
    <row r="22747" spans="1:6" x14ac:dyDescent="0.2">
      <c r="A22747" s="202" t="s">
        <v>36644</v>
      </c>
      <c r="B22747" s="204">
        <v>2009.92</v>
      </c>
      <c r="D22747" s="53" t="s">
        <v>33890</v>
      </c>
      <c r="E22747" s="55" t="s">
        <v>33891</v>
      </c>
      <c r="F22747" s="53" t="s">
        <v>83</v>
      </c>
    </row>
    <row r="22748" spans="1:6" x14ac:dyDescent="0.2">
      <c r="A22748" s="202" t="s">
        <v>36645</v>
      </c>
      <c r="B22748" s="204">
        <v>5768</v>
      </c>
      <c r="D22748" s="53" t="s">
        <v>33892</v>
      </c>
      <c r="E22748" s="55" t="s">
        <v>33891</v>
      </c>
      <c r="F22748" s="53" t="s">
        <v>83</v>
      </c>
    </row>
    <row r="22749" spans="1:6" x14ac:dyDescent="0.2">
      <c r="A22749" s="202" t="s">
        <v>36646</v>
      </c>
      <c r="B22749" s="204">
        <v>137.80439999999999</v>
      </c>
      <c r="D22749" s="53" t="s">
        <v>33893</v>
      </c>
      <c r="E22749" s="55" t="s">
        <v>33894</v>
      </c>
      <c r="F22749" s="53" t="s">
        <v>83</v>
      </c>
    </row>
    <row r="22750" spans="1:6" x14ac:dyDescent="0.2">
      <c r="A22750" s="202" t="s">
        <v>36647</v>
      </c>
      <c r="B22750" s="204">
        <v>274.3347</v>
      </c>
      <c r="D22750" s="53" t="s">
        <v>33895</v>
      </c>
      <c r="E22750" s="55" t="s">
        <v>33894</v>
      </c>
      <c r="F22750" s="53" t="s">
        <v>83</v>
      </c>
    </row>
    <row r="22751" spans="1:6" x14ac:dyDescent="0.2">
      <c r="A22751" s="202" t="s">
        <v>36648</v>
      </c>
      <c r="B22751" s="204">
        <v>284.60430000000002</v>
      </c>
      <c r="D22751" s="53" t="s">
        <v>33896</v>
      </c>
      <c r="E22751" s="55" t="s">
        <v>33897</v>
      </c>
      <c r="F22751" s="53" t="s">
        <v>83</v>
      </c>
    </row>
    <row r="22752" spans="1:6" x14ac:dyDescent="0.2">
      <c r="A22752" s="202" t="s">
        <v>36649</v>
      </c>
      <c r="B22752" s="204">
        <v>252.08250000000001</v>
      </c>
      <c r="D22752" s="53" t="s">
        <v>33898</v>
      </c>
      <c r="E22752" s="55" t="s">
        <v>33897</v>
      </c>
      <c r="F22752" s="53" t="s">
        <v>83</v>
      </c>
    </row>
    <row r="22753" spans="1:6" x14ac:dyDescent="0.2">
      <c r="A22753" s="202" t="s">
        <v>36650</v>
      </c>
      <c r="B22753" s="204">
        <v>352.52710000000002</v>
      </c>
      <c r="D22753" s="53" t="s">
        <v>33899</v>
      </c>
      <c r="E22753" s="55" t="s">
        <v>33900</v>
      </c>
      <c r="F22753" s="53" t="s">
        <v>83</v>
      </c>
    </row>
    <row r="22754" spans="1:6" x14ac:dyDescent="0.2">
      <c r="A22754" s="202" t="s">
        <v>36651</v>
      </c>
      <c r="B22754" s="204">
        <v>172.95419999999999</v>
      </c>
      <c r="D22754" s="53" t="s">
        <v>33901</v>
      </c>
      <c r="E22754" s="55" t="s">
        <v>33900</v>
      </c>
      <c r="F22754" s="53" t="s">
        <v>83</v>
      </c>
    </row>
    <row r="22755" spans="1:6" x14ac:dyDescent="0.2">
      <c r="A22755" s="202" t="s">
        <v>36652</v>
      </c>
      <c r="B22755" s="204">
        <v>159.0266</v>
      </c>
      <c r="D22755" s="53" t="s">
        <v>33902</v>
      </c>
      <c r="E22755" s="55" t="s">
        <v>33903</v>
      </c>
      <c r="F22755" s="53" t="s">
        <v>83</v>
      </c>
    </row>
    <row r="22756" spans="1:6" x14ac:dyDescent="0.2">
      <c r="A22756" s="202" t="s">
        <v>36653</v>
      </c>
      <c r="B22756" s="204">
        <v>99.747299999999996</v>
      </c>
      <c r="D22756" s="53" t="s">
        <v>33904</v>
      </c>
      <c r="E22756" s="55" t="s">
        <v>33903</v>
      </c>
      <c r="F22756" s="53" t="s">
        <v>83</v>
      </c>
    </row>
    <row r="22757" spans="1:6" x14ac:dyDescent="0.2">
      <c r="A22757" s="202" t="s">
        <v>36654</v>
      </c>
      <c r="B22757" s="204">
        <v>86.625</v>
      </c>
      <c r="D22757" s="53" t="s">
        <v>33905</v>
      </c>
      <c r="E22757" s="55" t="s">
        <v>33906</v>
      </c>
      <c r="F22757" s="53" t="s">
        <v>83</v>
      </c>
    </row>
    <row r="22758" spans="1:6" x14ac:dyDescent="0.2">
      <c r="A22758" s="202" t="s">
        <v>36655</v>
      </c>
      <c r="B22758" s="204">
        <v>546.476</v>
      </c>
      <c r="D22758" s="53" t="s">
        <v>33907</v>
      </c>
      <c r="E22758" s="55" t="s">
        <v>33906</v>
      </c>
      <c r="F22758" s="53" t="s">
        <v>83</v>
      </c>
    </row>
    <row r="22759" spans="1:6" x14ac:dyDescent="0.2">
      <c r="A22759" s="202" t="s">
        <v>36656</v>
      </c>
      <c r="B22759" s="204">
        <v>434.10270000000003</v>
      </c>
      <c r="D22759" s="53" t="s">
        <v>33908</v>
      </c>
      <c r="E22759" s="55" t="s">
        <v>33909</v>
      </c>
      <c r="F22759" s="53" t="s">
        <v>83</v>
      </c>
    </row>
    <row r="22760" spans="1:6" x14ac:dyDescent="0.2">
      <c r="A22760" s="202" t="s">
        <v>36657</v>
      </c>
      <c r="B22760" s="204">
        <v>395.38380000000001</v>
      </c>
      <c r="D22760" s="53" t="s">
        <v>33910</v>
      </c>
      <c r="E22760" s="55" t="s">
        <v>33909</v>
      </c>
      <c r="F22760" s="53" t="s">
        <v>83</v>
      </c>
    </row>
    <row r="22761" spans="1:6" x14ac:dyDescent="0.2">
      <c r="A22761" s="202" t="s">
        <v>36658</v>
      </c>
      <c r="B22761" s="204">
        <v>482.20519999999999</v>
      </c>
      <c r="D22761" s="53" t="s">
        <v>33911</v>
      </c>
      <c r="E22761" s="55" t="s">
        <v>33912</v>
      </c>
      <c r="F22761" s="53" t="s">
        <v>83</v>
      </c>
    </row>
    <row r="22762" spans="1:6" x14ac:dyDescent="0.2">
      <c r="A22762" s="202" t="s">
        <v>36659</v>
      </c>
      <c r="B22762" s="204">
        <v>376.67219999999998</v>
      </c>
      <c r="D22762" s="53" t="s">
        <v>33913</v>
      </c>
      <c r="E22762" s="55" t="s">
        <v>33912</v>
      </c>
      <c r="F22762" s="53" t="s">
        <v>83</v>
      </c>
    </row>
    <row r="22763" spans="1:6" x14ac:dyDescent="0.2">
      <c r="A22763" s="202" t="s">
        <v>36660</v>
      </c>
      <c r="B22763" s="204">
        <v>338.83339999999998</v>
      </c>
      <c r="D22763" s="53" t="s">
        <v>33914</v>
      </c>
      <c r="E22763" s="55" t="s">
        <v>33915</v>
      </c>
      <c r="F22763" s="53" t="s">
        <v>83</v>
      </c>
    </row>
    <row r="22764" spans="1:6" x14ac:dyDescent="0.2">
      <c r="A22764" s="202" t="s">
        <v>36661</v>
      </c>
      <c r="B22764" s="204">
        <v>449.81270000000001</v>
      </c>
      <c r="D22764" s="53" t="s">
        <v>33916</v>
      </c>
      <c r="E22764" s="55" t="s">
        <v>33915</v>
      </c>
      <c r="F22764" s="53" t="s">
        <v>83</v>
      </c>
    </row>
    <row r="22765" spans="1:6" x14ac:dyDescent="0.2">
      <c r="A22765" s="202" t="s">
        <v>36662</v>
      </c>
      <c r="B22765" s="204">
        <v>345.54129999999998</v>
      </c>
      <c r="D22765" s="53" t="s">
        <v>33917</v>
      </c>
      <c r="E22765" s="55" t="s">
        <v>33918</v>
      </c>
      <c r="F22765" s="53" t="s">
        <v>83</v>
      </c>
    </row>
    <row r="22766" spans="1:6" x14ac:dyDescent="0.2">
      <c r="A22766" s="202" t="s">
        <v>36663</v>
      </c>
      <c r="B22766" s="204">
        <v>308.0179</v>
      </c>
      <c r="D22766" s="53" t="s">
        <v>33919</v>
      </c>
      <c r="E22766" s="55" t="s">
        <v>33918</v>
      </c>
      <c r="F22766" s="53" t="s">
        <v>83</v>
      </c>
    </row>
    <row r="22767" spans="1:6" x14ac:dyDescent="0.2">
      <c r="A22767" s="202" t="s">
        <v>36664</v>
      </c>
      <c r="B22767" s="204">
        <v>0.62229999999999996</v>
      </c>
      <c r="D22767" s="53" t="s">
        <v>33920</v>
      </c>
      <c r="E22767" s="55" t="s">
        <v>33921</v>
      </c>
      <c r="F22767" s="53" t="s">
        <v>83</v>
      </c>
    </row>
    <row r="22768" spans="1:6" x14ac:dyDescent="0.2">
      <c r="A22768" s="202" t="s">
        <v>36665</v>
      </c>
      <c r="B22768" s="204">
        <v>356.7106</v>
      </c>
      <c r="D22768" s="53" t="s">
        <v>33922</v>
      </c>
      <c r="E22768" s="55" t="s">
        <v>33921</v>
      </c>
      <c r="F22768" s="53" t="s">
        <v>83</v>
      </c>
    </row>
    <row r="22769" spans="1:6" x14ac:dyDescent="0.2">
      <c r="A22769" s="202" t="s">
        <v>36666</v>
      </c>
      <c r="B22769" s="204">
        <v>424.1454</v>
      </c>
      <c r="D22769" s="53" t="s">
        <v>33923</v>
      </c>
      <c r="E22769" s="55" t="s">
        <v>33924</v>
      </c>
      <c r="F22769" s="53" t="s">
        <v>83</v>
      </c>
    </row>
    <row r="22770" spans="1:6" x14ac:dyDescent="0.2">
      <c r="A22770" s="202" t="s">
        <v>36667</v>
      </c>
      <c r="B22770" s="204">
        <v>27.281199999999998</v>
      </c>
      <c r="D22770" s="53" t="s">
        <v>33925</v>
      </c>
      <c r="E22770" s="55" t="s">
        <v>33924</v>
      </c>
      <c r="F22770" s="53" t="s">
        <v>83</v>
      </c>
    </row>
    <row r="22771" spans="1:6" x14ac:dyDescent="0.2">
      <c r="A22771" s="202" t="s">
        <v>36668</v>
      </c>
      <c r="B22771" s="204">
        <v>40.121600000000001</v>
      </c>
      <c r="D22771" s="53" t="s">
        <v>33926</v>
      </c>
      <c r="E22771" s="55" t="s">
        <v>33927</v>
      </c>
      <c r="F22771" s="53" t="s">
        <v>83</v>
      </c>
    </row>
    <row r="22772" spans="1:6" x14ac:dyDescent="0.2">
      <c r="A22772" s="202" t="s">
        <v>36669</v>
      </c>
      <c r="B22772" s="204">
        <v>28.6846</v>
      </c>
      <c r="D22772" s="53" t="s">
        <v>33928</v>
      </c>
      <c r="E22772" s="55" t="s">
        <v>33927</v>
      </c>
      <c r="F22772" s="53" t="s">
        <v>83</v>
      </c>
    </row>
    <row r="22773" spans="1:6" x14ac:dyDescent="0.2">
      <c r="A22773" s="202" t="s">
        <v>36670</v>
      </c>
      <c r="B22773" s="204">
        <v>35.8996</v>
      </c>
      <c r="D22773" s="53" t="s">
        <v>33929</v>
      </c>
      <c r="E22773" s="55" t="s">
        <v>33930</v>
      </c>
      <c r="F22773" s="53" t="s">
        <v>83</v>
      </c>
    </row>
    <row r="22774" spans="1:6" x14ac:dyDescent="0.2">
      <c r="A22774" s="202" t="s">
        <v>36671</v>
      </c>
      <c r="B22774" s="204">
        <v>3.0488</v>
      </c>
      <c r="D22774" s="53" t="s">
        <v>33931</v>
      </c>
      <c r="E22774" s="55" t="s">
        <v>33930</v>
      </c>
      <c r="F22774" s="53" t="s">
        <v>83</v>
      </c>
    </row>
    <row r="22775" spans="1:6" x14ac:dyDescent="0.2">
      <c r="A22775" s="202" t="s">
        <v>36672</v>
      </c>
      <c r="B22775" s="204">
        <v>2.1798000000000002</v>
      </c>
      <c r="D22775" s="53" t="s">
        <v>33932</v>
      </c>
      <c r="E22775" s="55" t="s">
        <v>33933</v>
      </c>
      <c r="F22775" s="53" t="s">
        <v>83</v>
      </c>
    </row>
    <row r="22776" spans="1:6" x14ac:dyDescent="0.2">
      <c r="A22776" s="202" t="s">
        <v>36673</v>
      </c>
      <c r="B22776" s="204">
        <v>498.59350000000001</v>
      </c>
      <c r="D22776" s="53" t="s">
        <v>33934</v>
      </c>
      <c r="E22776" s="55" t="s">
        <v>33933</v>
      </c>
      <c r="F22776" s="53" t="s">
        <v>83</v>
      </c>
    </row>
    <row r="22777" spans="1:6" x14ac:dyDescent="0.2">
      <c r="A22777" s="202" t="s">
        <v>36674</v>
      </c>
      <c r="B22777" s="204">
        <v>8.25</v>
      </c>
      <c r="D22777" s="53" t="s">
        <v>33935</v>
      </c>
      <c r="E22777" s="55" t="s">
        <v>33936</v>
      </c>
      <c r="F22777" s="53" t="s">
        <v>83</v>
      </c>
    </row>
    <row r="22778" spans="1:6" x14ac:dyDescent="0.2">
      <c r="A22778" s="202" t="s">
        <v>36675</v>
      </c>
      <c r="B22778" s="204">
        <v>10.4359</v>
      </c>
      <c r="D22778" s="53" t="s">
        <v>33937</v>
      </c>
      <c r="E22778" s="55" t="s">
        <v>33936</v>
      </c>
      <c r="F22778" s="53" t="s">
        <v>83</v>
      </c>
    </row>
    <row r="22779" spans="1:6" x14ac:dyDescent="0.2">
      <c r="A22779" s="202" t="s">
        <v>36676</v>
      </c>
      <c r="B22779" s="204">
        <v>12.641299999999999</v>
      </c>
      <c r="D22779" s="53" t="s">
        <v>33938</v>
      </c>
      <c r="E22779" s="55" t="s">
        <v>33939</v>
      </c>
      <c r="F22779" s="53" t="s">
        <v>83</v>
      </c>
    </row>
    <row r="22780" spans="1:6" x14ac:dyDescent="0.2">
      <c r="A22780" s="202" t="s">
        <v>36677</v>
      </c>
      <c r="B22780" s="204">
        <v>286340</v>
      </c>
      <c r="D22780" s="53" t="s">
        <v>33940</v>
      </c>
      <c r="E22780" s="55" t="s">
        <v>33939</v>
      </c>
      <c r="F22780" s="53" t="s">
        <v>83</v>
      </c>
    </row>
    <row r="22781" spans="1:6" x14ac:dyDescent="0.2">
      <c r="A22781" s="202" t="s">
        <v>36678</v>
      </c>
      <c r="B22781" s="204">
        <v>456667</v>
      </c>
      <c r="D22781" s="53" t="s">
        <v>33941</v>
      </c>
      <c r="E22781" s="55" t="s">
        <v>33942</v>
      </c>
      <c r="F22781" s="53" t="s">
        <v>83</v>
      </c>
    </row>
    <row r="22782" spans="1:6" x14ac:dyDescent="0.2">
      <c r="A22782" s="202" t="s">
        <v>36679</v>
      </c>
      <c r="B22782" s="204">
        <v>512667</v>
      </c>
      <c r="D22782" s="53" t="s">
        <v>33943</v>
      </c>
      <c r="E22782" s="55" t="s">
        <v>33942</v>
      </c>
      <c r="F22782" s="53" t="s">
        <v>83</v>
      </c>
    </row>
    <row r="22783" spans="1:6" x14ac:dyDescent="0.2">
      <c r="A22783" s="202" t="s">
        <v>36680</v>
      </c>
      <c r="B22783" s="204">
        <v>535667</v>
      </c>
      <c r="D22783" s="53" t="s">
        <v>33944</v>
      </c>
      <c r="E22783" s="55" t="s">
        <v>33945</v>
      </c>
      <c r="F22783" s="53" t="s">
        <v>83</v>
      </c>
    </row>
    <row r="22784" spans="1:6" x14ac:dyDescent="0.2">
      <c r="A22784" s="202" t="s">
        <v>36681</v>
      </c>
      <c r="B22784" s="204">
        <v>811700.2</v>
      </c>
      <c r="D22784" s="53" t="s">
        <v>33946</v>
      </c>
      <c r="E22784" s="55" t="s">
        <v>33945</v>
      </c>
      <c r="F22784" s="53" t="s">
        <v>83</v>
      </c>
    </row>
    <row r="22785" spans="1:6" x14ac:dyDescent="0.2">
      <c r="A22785" s="202" t="s">
        <v>36682</v>
      </c>
      <c r="B22785" s="204">
        <v>12.160299999999999</v>
      </c>
      <c r="D22785" s="53" t="s">
        <v>33947</v>
      </c>
      <c r="E22785" s="55" t="s">
        <v>33948</v>
      </c>
      <c r="F22785" s="53" t="s">
        <v>83</v>
      </c>
    </row>
    <row r="22786" spans="1:6" x14ac:dyDescent="0.2">
      <c r="A22786" s="202" t="s">
        <v>36683</v>
      </c>
      <c r="B22786" s="204">
        <v>3.4072</v>
      </c>
      <c r="D22786" s="53" t="s">
        <v>33949</v>
      </c>
      <c r="E22786" s="55" t="s">
        <v>33948</v>
      </c>
      <c r="F22786" s="53" t="s">
        <v>83</v>
      </c>
    </row>
    <row r="22787" spans="1:6" x14ac:dyDescent="0.2">
      <c r="A22787" s="202" t="s">
        <v>36684</v>
      </c>
      <c r="B22787" s="204">
        <v>15.501799999999999</v>
      </c>
      <c r="D22787" s="53" t="s">
        <v>33950</v>
      </c>
      <c r="E22787" s="55" t="s">
        <v>33951</v>
      </c>
      <c r="F22787" s="53" t="s">
        <v>83</v>
      </c>
    </row>
    <row r="22788" spans="1:6" x14ac:dyDescent="0.2">
      <c r="A22788" s="202" t="s">
        <v>36685</v>
      </c>
      <c r="B22788" s="204">
        <v>43.98</v>
      </c>
      <c r="D22788" s="53" t="s">
        <v>33952</v>
      </c>
      <c r="E22788" s="55" t="s">
        <v>33951</v>
      </c>
      <c r="F22788" s="53" t="s">
        <v>83</v>
      </c>
    </row>
    <row r="22789" spans="1:6" x14ac:dyDescent="0.2">
      <c r="A22789" s="202" t="s">
        <v>36686</v>
      </c>
      <c r="B22789" s="204">
        <v>630</v>
      </c>
      <c r="D22789" s="53" t="s">
        <v>33953</v>
      </c>
      <c r="E22789" s="55" t="s">
        <v>33954</v>
      </c>
      <c r="F22789" s="53" t="s">
        <v>83</v>
      </c>
    </row>
    <row r="22790" spans="1:6" x14ac:dyDescent="0.2">
      <c r="A22790" s="202" t="s">
        <v>36687</v>
      </c>
      <c r="B22790" s="204">
        <v>1030.6600000000001</v>
      </c>
      <c r="D22790" s="53" t="s">
        <v>33955</v>
      </c>
      <c r="E22790" s="55" t="s">
        <v>33954</v>
      </c>
      <c r="F22790" s="53" t="s">
        <v>83</v>
      </c>
    </row>
    <row r="22791" spans="1:6" x14ac:dyDescent="0.2">
      <c r="A22791" s="202" t="s">
        <v>36688</v>
      </c>
      <c r="B22791" s="204">
        <v>2290</v>
      </c>
      <c r="D22791" s="53" t="s">
        <v>33956</v>
      </c>
      <c r="E22791" s="55" t="s">
        <v>33957</v>
      </c>
      <c r="F22791" s="53" t="s">
        <v>83</v>
      </c>
    </row>
    <row r="22792" spans="1:6" x14ac:dyDescent="0.2">
      <c r="A22792" s="202" t="s">
        <v>36689</v>
      </c>
      <c r="B22792" s="204">
        <v>2660</v>
      </c>
      <c r="D22792" s="53" t="s">
        <v>33958</v>
      </c>
      <c r="E22792" s="55" t="s">
        <v>33957</v>
      </c>
      <c r="F22792" s="53" t="s">
        <v>83</v>
      </c>
    </row>
    <row r="22793" spans="1:6" x14ac:dyDescent="0.2">
      <c r="A22793" s="202" t="s">
        <v>36690</v>
      </c>
      <c r="B22793" s="204">
        <v>3050</v>
      </c>
      <c r="D22793" s="53" t="s">
        <v>33959</v>
      </c>
      <c r="E22793" s="55" t="s">
        <v>33960</v>
      </c>
      <c r="F22793" s="53" t="s">
        <v>83</v>
      </c>
    </row>
    <row r="22794" spans="1:6" x14ac:dyDescent="0.2">
      <c r="A22794" s="202" t="s">
        <v>36691</v>
      </c>
      <c r="B22794" s="204">
        <v>3660</v>
      </c>
      <c r="D22794" s="53" t="s">
        <v>33961</v>
      </c>
      <c r="E22794" s="55" t="s">
        <v>33960</v>
      </c>
      <c r="F22794" s="53" t="s">
        <v>83</v>
      </c>
    </row>
    <row r="22795" spans="1:6" x14ac:dyDescent="0.2">
      <c r="A22795" s="202" t="s">
        <v>36692</v>
      </c>
      <c r="B22795" s="204">
        <v>11.45</v>
      </c>
      <c r="D22795" s="53" t="s">
        <v>33962</v>
      </c>
      <c r="E22795" s="55" t="s">
        <v>33963</v>
      </c>
      <c r="F22795" s="53" t="s">
        <v>83</v>
      </c>
    </row>
    <row r="22796" spans="1:6" x14ac:dyDescent="0.2">
      <c r="A22796" s="202" t="s">
        <v>36693</v>
      </c>
      <c r="B22796" s="204">
        <v>12.04</v>
      </c>
      <c r="D22796" s="53" t="s">
        <v>33964</v>
      </c>
      <c r="E22796" s="55" t="s">
        <v>33963</v>
      </c>
      <c r="F22796" s="53" t="s">
        <v>83</v>
      </c>
    </row>
    <row r="22797" spans="1:6" x14ac:dyDescent="0.2">
      <c r="A22797" s="202" t="s">
        <v>36694</v>
      </c>
      <c r="B22797" s="204">
        <v>11.45</v>
      </c>
      <c r="D22797" s="53" t="s">
        <v>33965</v>
      </c>
      <c r="E22797" s="55" t="s">
        <v>33966</v>
      </c>
      <c r="F22797" s="53" t="s">
        <v>83</v>
      </c>
    </row>
    <row r="22798" spans="1:6" x14ac:dyDescent="0.2">
      <c r="A22798" s="202" t="s">
        <v>36695</v>
      </c>
      <c r="B22798" s="204">
        <v>12.68</v>
      </c>
      <c r="D22798" s="53" t="s">
        <v>33967</v>
      </c>
      <c r="E22798" s="55" t="s">
        <v>33966</v>
      </c>
      <c r="F22798" s="53" t="s">
        <v>83</v>
      </c>
    </row>
    <row r="22799" spans="1:6" x14ac:dyDescent="0.2">
      <c r="A22799" s="202" t="s">
        <v>36696</v>
      </c>
      <c r="B22799" s="204">
        <v>14.77</v>
      </c>
      <c r="D22799" s="53" t="s">
        <v>33968</v>
      </c>
      <c r="E22799" s="55" t="s">
        <v>33969</v>
      </c>
      <c r="F22799" s="53" t="s">
        <v>83</v>
      </c>
    </row>
    <row r="22800" spans="1:6" x14ac:dyDescent="0.2">
      <c r="A22800" s="202" t="s">
        <v>36697</v>
      </c>
      <c r="B22800" s="204">
        <v>40.9</v>
      </c>
      <c r="D22800" s="53" t="s">
        <v>33970</v>
      </c>
      <c r="E22800" s="55" t="s">
        <v>33969</v>
      </c>
      <c r="F22800" s="53" t="s">
        <v>83</v>
      </c>
    </row>
    <row r="22801" spans="1:6" x14ac:dyDescent="0.2">
      <c r="A22801" s="202" t="s">
        <v>36698</v>
      </c>
      <c r="B22801" s="204">
        <v>26.47</v>
      </c>
      <c r="D22801" s="53" t="s">
        <v>33971</v>
      </c>
      <c r="E22801" s="55" t="s">
        <v>33972</v>
      </c>
      <c r="F22801" s="53" t="s">
        <v>83</v>
      </c>
    </row>
    <row r="22802" spans="1:6" x14ac:dyDescent="0.2">
      <c r="A22802" s="202" t="s">
        <v>36699</v>
      </c>
      <c r="B22802" s="204">
        <v>1544.98</v>
      </c>
      <c r="D22802" s="53" t="s">
        <v>33973</v>
      </c>
      <c r="E22802" s="55" t="s">
        <v>33972</v>
      </c>
      <c r="F22802" s="53" t="s">
        <v>83</v>
      </c>
    </row>
    <row r="22803" spans="1:6" x14ac:dyDescent="0.2">
      <c r="A22803" s="202" t="s">
        <v>36700</v>
      </c>
      <c r="B22803" s="204">
        <v>322905.2</v>
      </c>
      <c r="D22803" s="53" t="s">
        <v>33974</v>
      </c>
      <c r="E22803" s="55" t="s">
        <v>33975</v>
      </c>
      <c r="F22803" s="53" t="s">
        <v>83</v>
      </c>
    </row>
    <row r="22804" spans="1:6" x14ac:dyDescent="0.2">
      <c r="A22804" s="202" t="s">
        <v>36701</v>
      </c>
      <c r="B22804" s="204">
        <v>9.68</v>
      </c>
      <c r="D22804" s="53" t="s">
        <v>33976</v>
      </c>
      <c r="E22804" s="55" t="s">
        <v>33975</v>
      </c>
      <c r="F22804" s="53" t="s">
        <v>83</v>
      </c>
    </row>
    <row r="22805" spans="1:6" x14ac:dyDescent="0.2">
      <c r="A22805" s="202" t="s">
        <v>36702</v>
      </c>
      <c r="B22805" s="204">
        <v>764942.16</v>
      </c>
      <c r="D22805" s="53" t="s">
        <v>33977</v>
      </c>
      <c r="E22805" s="55" t="s">
        <v>33978</v>
      </c>
      <c r="F22805" s="53" t="s">
        <v>83</v>
      </c>
    </row>
    <row r="22806" spans="1:6" x14ac:dyDescent="0.2">
      <c r="A22806" s="202" t="s">
        <v>36703</v>
      </c>
      <c r="B22806" s="204">
        <v>524200.2</v>
      </c>
      <c r="D22806" s="53" t="s">
        <v>33979</v>
      </c>
      <c r="E22806" s="55" t="s">
        <v>33978</v>
      </c>
      <c r="F22806" s="53" t="s">
        <v>83</v>
      </c>
    </row>
    <row r="22807" spans="1:6" x14ac:dyDescent="0.2">
      <c r="A22807" s="202" t="s">
        <v>36704</v>
      </c>
      <c r="B22807" s="204">
        <v>6673.37</v>
      </c>
      <c r="D22807" s="53" t="s">
        <v>33980</v>
      </c>
      <c r="E22807" s="55" t="s">
        <v>33981</v>
      </c>
      <c r="F22807" s="53" t="s">
        <v>83</v>
      </c>
    </row>
    <row r="22808" spans="1:6" x14ac:dyDescent="0.2">
      <c r="A22808" s="202" t="s">
        <v>36705</v>
      </c>
      <c r="B22808" s="204">
        <v>40592.449999999997</v>
      </c>
      <c r="D22808" s="53" t="s">
        <v>33982</v>
      </c>
      <c r="E22808" s="55" t="s">
        <v>33981</v>
      </c>
      <c r="F22808" s="53" t="s">
        <v>83</v>
      </c>
    </row>
    <row r="22809" spans="1:6" x14ac:dyDescent="0.2">
      <c r="A22809" s="202" t="s">
        <v>36706</v>
      </c>
      <c r="B22809" s="204">
        <v>116445</v>
      </c>
      <c r="D22809" s="53" t="s">
        <v>33983</v>
      </c>
      <c r="E22809" s="55" t="s">
        <v>33984</v>
      </c>
      <c r="F22809" s="53" t="s">
        <v>83</v>
      </c>
    </row>
    <row r="22810" spans="1:6" x14ac:dyDescent="0.2">
      <c r="A22810" s="202" t="s">
        <v>36707</v>
      </c>
      <c r="B22810" s="204">
        <v>3399000</v>
      </c>
      <c r="D22810" s="53" t="s">
        <v>33985</v>
      </c>
      <c r="E22810" s="55" t="s">
        <v>33984</v>
      </c>
      <c r="F22810" s="53" t="s">
        <v>83</v>
      </c>
    </row>
    <row r="22811" spans="1:6" x14ac:dyDescent="0.2">
      <c r="A22811" s="202" t="s">
        <v>36708</v>
      </c>
      <c r="B22811" s="204">
        <v>143848.76</v>
      </c>
      <c r="D22811" s="53" t="s">
        <v>33986</v>
      </c>
      <c r="E22811" s="55" t="s">
        <v>33987</v>
      </c>
      <c r="F22811" s="53" t="s">
        <v>83</v>
      </c>
    </row>
    <row r="22812" spans="1:6" x14ac:dyDescent="0.2">
      <c r="A22812" s="202" t="s">
        <v>36709</v>
      </c>
      <c r="B22812" s="204">
        <v>230396.6</v>
      </c>
      <c r="D22812" s="53" t="s">
        <v>33988</v>
      </c>
      <c r="E22812" s="55" t="s">
        <v>33987</v>
      </c>
      <c r="F22812" s="53" t="s">
        <v>83</v>
      </c>
    </row>
    <row r="22813" spans="1:6" x14ac:dyDescent="0.2">
      <c r="A22813" s="202" t="s">
        <v>36710</v>
      </c>
      <c r="B22813" s="204">
        <v>383000.2</v>
      </c>
      <c r="D22813" s="53" t="s">
        <v>33989</v>
      </c>
      <c r="E22813" s="55" t="s">
        <v>33990</v>
      </c>
      <c r="F22813" s="53" t="s">
        <v>83</v>
      </c>
    </row>
    <row r="22814" spans="1:6" x14ac:dyDescent="0.2">
      <c r="A22814" s="202" t="s">
        <v>36711</v>
      </c>
      <c r="B22814" s="204">
        <v>371200.2</v>
      </c>
      <c r="D22814" s="53" t="s">
        <v>33991</v>
      </c>
      <c r="E22814" s="55" t="s">
        <v>33990</v>
      </c>
      <c r="F22814" s="53" t="s">
        <v>83</v>
      </c>
    </row>
    <row r="22815" spans="1:6" x14ac:dyDescent="0.2">
      <c r="A22815" s="202" t="s">
        <v>36712</v>
      </c>
      <c r="B22815" s="204">
        <v>384394.2</v>
      </c>
      <c r="D22815" s="53" t="s">
        <v>33992</v>
      </c>
      <c r="E22815" s="55" t="s">
        <v>33993</v>
      </c>
      <c r="F22815" s="53" t="s">
        <v>83</v>
      </c>
    </row>
    <row r="22816" spans="1:6" x14ac:dyDescent="0.2">
      <c r="A22816" s="202" t="s">
        <v>36713</v>
      </c>
      <c r="B22816" s="204">
        <v>1536639.48</v>
      </c>
      <c r="D22816" s="53" t="s">
        <v>33994</v>
      </c>
      <c r="E22816" s="55" t="s">
        <v>33993</v>
      </c>
      <c r="F22816" s="53" t="s">
        <v>83</v>
      </c>
    </row>
    <row r="22817" spans="1:6" x14ac:dyDescent="0.2">
      <c r="A22817" s="202" t="s">
        <v>36714</v>
      </c>
      <c r="B22817" s="204">
        <v>462361</v>
      </c>
      <c r="D22817" s="53" t="s">
        <v>33995</v>
      </c>
      <c r="E22817" s="55" t="s">
        <v>33996</v>
      </c>
      <c r="F22817" s="53" t="s">
        <v>83</v>
      </c>
    </row>
    <row r="22818" spans="1:6" x14ac:dyDescent="0.2">
      <c r="A22818" s="202" t="s">
        <v>36715</v>
      </c>
      <c r="B22818" s="204">
        <v>306.15769999999998</v>
      </c>
      <c r="D22818" s="53" t="s">
        <v>33997</v>
      </c>
      <c r="E22818" s="55" t="s">
        <v>33996</v>
      </c>
      <c r="F22818" s="53" t="s">
        <v>83</v>
      </c>
    </row>
    <row r="22819" spans="1:6" x14ac:dyDescent="0.2">
      <c r="A22819" s="202" t="s">
        <v>36716</v>
      </c>
      <c r="B22819" s="204">
        <v>351.96039999999999</v>
      </c>
      <c r="D22819" s="53" t="s">
        <v>33998</v>
      </c>
      <c r="E22819" s="55" t="s">
        <v>33999</v>
      </c>
      <c r="F22819" s="53" t="s">
        <v>83</v>
      </c>
    </row>
    <row r="22820" spans="1:6" x14ac:dyDescent="0.2">
      <c r="A22820" s="202" t="s">
        <v>36717</v>
      </c>
      <c r="B22820" s="204">
        <v>458.87369999999999</v>
      </c>
      <c r="D22820" s="53" t="s">
        <v>34000</v>
      </c>
      <c r="E22820" s="55" t="s">
        <v>33999</v>
      </c>
      <c r="F22820" s="53" t="s">
        <v>83</v>
      </c>
    </row>
    <row r="22821" spans="1:6" x14ac:dyDescent="0.2">
      <c r="A22821" s="202" t="s">
        <v>36718</v>
      </c>
      <c r="B22821" s="204">
        <v>7.2401</v>
      </c>
      <c r="D22821" s="53" t="s">
        <v>34001</v>
      </c>
      <c r="E22821" s="55" t="s">
        <v>34002</v>
      </c>
      <c r="F22821" s="53" t="s">
        <v>83</v>
      </c>
    </row>
    <row r="22822" spans="1:6" x14ac:dyDescent="0.2">
      <c r="A22822" s="202" t="s">
        <v>36719</v>
      </c>
      <c r="B22822" s="204">
        <v>439.05250000000001</v>
      </c>
      <c r="D22822" s="53" t="s">
        <v>34003</v>
      </c>
      <c r="E22822" s="55" t="s">
        <v>34002</v>
      </c>
      <c r="F22822" s="53" t="s">
        <v>83</v>
      </c>
    </row>
    <row r="22823" spans="1:6" x14ac:dyDescent="0.2">
      <c r="A22823" s="202" t="s">
        <v>36720</v>
      </c>
      <c r="B22823" s="204">
        <v>412.1148</v>
      </c>
      <c r="D22823" s="53" t="s">
        <v>34004</v>
      </c>
      <c r="E22823" s="55" t="s">
        <v>34005</v>
      </c>
      <c r="F22823" s="53" t="s">
        <v>83</v>
      </c>
    </row>
    <row r="22824" spans="1:6" x14ac:dyDescent="0.2">
      <c r="A22824" s="202" t="s">
        <v>36721</v>
      </c>
      <c r="B22824" s="204">
        <v>407.30180000000001</v>
      </c>
      <c r="D22824" s="53" t="s">
        <v>34006</v>
      </c>
      <c r="E22824" s="55" t="s">
        <v>34005</v>
      </c>
      <c r="F22824" s="53" t="s">
        <v>83</v>
      </c>
    </row>
    <row r="22825" spans="1:6" x14ac:dyDescent="0.2">
      <c r="A22825" s="202" t="s">
        <v>36722</v>
      </c>
      <c r="B22825" s="204">
        <v>855.03369999999995</v>
      </c>
      <c r="D22825" s="53" t="s">
        <v>34007</v>
      </c>
      <c r="E22825" s="55" t="s">
        <v>34008</v>
      </c>
      <c r="F22825" s="53" t="s">
        <v>83</v>
      </c>
    </row>
    <row r="22826" spans="1:6" x14ac:dyDescent="0.2">
      <c r="A22826" s="202" t="s">
        <v>36723</v>
      </c>
      <c r="B22826" s="204">
        <v>8.2049000000000003</v>
      </c>
      <c r="D22826" s="53" t="s">
        <v>34009</v>
      </c>
      <c r="E22826" s="55" t="s">
        <v>34008</v>
      </c>
      <c r="F22826" s="53" t="s">
        <v>83</v>
      </c>
    </row>
    <row r="22827" spans="1:6" x14ac:dyDescent="0.2">
      <c r="A22827" s="202" t="s">
        <v>36724</v>
      </c>
      <c r="B22827" s="204">
        <v>567.77480000000003</v>
      </c>
      <c r="D22827" s="53" t="s">
        <v>34010</v>
      </c>
      <c r="E22827" s="55" t="s">
        <v>34011</v>
      </c>
      <c r="F22827" s="53" t="s">
        <v>83</v>
      </c>
    </row>
    <row r="22828" spans="1:6" x14ac:dyDescent="0.2">
      <c r="A22828" s="202" t="s">
        <v>36725</v>
      </c>
      <c r="B22828" s="204">
        <v>349.59559999999999</v>
      </c>
      <c r="D22828" s="53" t="s">
        <v>34012</v>
      </c>
      <c r="E22828" s="55" t="s">
        <v>34011</v>
      </c>
      <c r="F22828" s="53" t="s">
        <v>83</v>
      </c>
    </row>
    <row r="22829" spans="1:6" x14ac:dyDescent="0.2">
      <c r="A22829" s="202" t="s">
        <v>36726</v>
      </c>
      <c r="B22829" s="204">
        <v>477.1925</v>
      </c>
      <c r="D22829" s="53" t="s">
        <v>34013</v>
      </c>
      <c r="E22829" s="55" t="s">
        <v>34014</v>
      </c>
      <c r="F22829" s="53" t="s">
        <v>83</v>
      </c>
    </row>
    <row r="22830" spans="1:6" x14ac:dyDescent="0.2">
      <c r="A22830" s="202" t="s">
        <v>36727</v>
      </c>
      <c r="B22830" s="204">
        <v>140.3432</v>
      </c>
      <c r="D22830" s="53" t="s">
        <v>34015</v>
      </c>
      <c r="E22830" s="55" t="s">
        <v>34014</v>
      </c>
      <c r="F22830" s="53" t="s">
        <v>83</v>
      </c>
    </row>
    <row r="22831" spans="1:6" x14ac:dyDescent="0.2">
      <c r="A22831" s="202" t="s">
        <v>36728</v>
      </c>
      <c r="B22831" s="204">
        <v>219.3287</v>
      </c>
      <c r="D22831" s="53" t="s">
        <v>34016</v>
      </c>
      <c r="E22831" s="55" t="s">
        <v>34017</v>
      </c>
      <c r="F22831" s="53" t="s">
        <v>83</v>
      </c>
    </row>
    <row r="22832" spans="1:6" x14ac:dyDescent="0.2">
      <c r="A22832" s="202" t="s">
        <v>36729</v>
      </c>
      <c r="B22832" s="204">
        <v>51.582599999999999</v>
      </c>
      <c r="D22832" s="53" t="s">
        <v>34018</v>
      </c>
      <c r="E22832" s="55" t="s">
        <v>34017</v>
      </c>
      <c r="F22832" s="53" t="s">
        <v>83</v>
      </c>
    </row>
    <row r="22833" spans="1:6" x14ac:dyDescent="0.2">
      <c r="A22833" s="202" t="s">
        <v>36730</v>
      </c>
      <c r="B22833" s="204">
        <v>6.2634999999999996</v>
      </c>
      <c r="D22833" s="53" t="s">
        <v>34019</v>
      </c>
      <c r="E22833" s="55" t="s">
        <v>34020</v>
      </c>
      <c r="F22833" s="53" t="s">
        <v>83</v>
      </c>
    </row>
    <row r="22834" spans="1:6" x14ac:dyDescent="0.2">
      <c r="A22834" s="202" t="s">
        <v>36731</v>
      </c>
      <c r="B22834" s="204">
        <v>118.3552</v>
      </c>
      <c r="D22834" s="53" t="s">
        <v>34021</v>
      </c>
      <c r="E22834" s="55" t="s">
        <v>34020</v>
      </c>
      <c r="F22834" s="53" t="s">
        <v>83</v>
      </c>
    </row>
    <row r="22835" spans="1:6" x14ac:dyDescent="0.2">
      <c r="A22835" s="202" t="s">
        <v>36732</v>
      </c>
      <c r="B22835" s="204">
        <v>417.97089999999997</v>
      </c>
      <c r="D22835" s="53" t="s">
        <v>34022</v>
      </c>
      <c r="E22835" s="55" t="s">
        <v>34023</v>
      </c>
      <c r="F22835" s="53" t="s">
        <v>83</v>
      </c>
    </row>
    <row r="22836" spans="1:6" x14ac:dyDescent="0.2">
      <c r="A22836" s="202" t="s">
        <v>36733</v>
      </c>
      <c r="B22836" s="204">
        <v>6.3140000000000001</v>
      </c>
      <c r="D22836" s="53" t="s">
        <v>34024</v>
      </c>
      <c r="E22836" s="55" t="s">
        <v>34023</v>
      </c>
      <c r="F22836" s="53" t="s">
        <v>83</v>
      </c>
    </row>
    <row r="22837" spans="1:6" x14ac:dyDescent="0.2">
      <c r="A22837" s="202" t="s">
        <v>36734</v>
      </c>
      <c r="B22837" s="204">
        <v>8.98</v>
      </c>
      <c r="D22837" s="53" t="s">
        <v>34025</v>
      </c>
      <c r="E22837" s="55" t="s">
        <v>34026</v>
      </c>
      <c r="F22837" s="53" t="s">
        <v>83</v>
      </c>
    </row>
    <row r="22838" spans="1:6" x14ac:dyDescent="0.2">
      <c r="A22838" s="202" t="s">
        <v>36735</v>
      </c>
      <c r="B22838" s="204">
        <v>80.755899999999997</v>
      </c>
      <c r="D22838" s="53" t="s">
        <v>34027</v>
      </c>
      <c r="E22838" s="55" t="s">
        <v>34026</v>
      </c>
      <c r="F22838" s="53" t="s">
        <v>83</v>
      </c>
    </row>
    <row r="22839" spans="1:6" x14ac:dyDescent="0.2">
      <c r="A22839" s="202" t="s">
        <v>36736</v>
      </c>
      <c r="B22839" s="204">
        <v>10.296799999999999</v>
      </c>
      <c r="D22839" s="53" t="s">
        <v>34028</v>
      </c>
      <c r="E22839" s="55" t="s">
        <v>34029</v>
      </c>
      <c r="F22839" s="53" t="s">
        <v>83</v>
      </c>
    </row>
    <row r="22840" spans="1:6" x14ac:dyDescent="0.2">
      <c r="A22840" s="202" t="s">
        <v>36737</v>
      </c>
      <c r="B22840" s="204">
        <v>126.3231</v>
      </c>
      <c r="D22840" s="53" t="s">
        <v>34030</v>
      </c>
      <c r="E22840" s="55" t="s">
        <v>34029</v>
      </c>
      <c r="F22840" s="53" t="s">
        <v>83</v>
      </c>
    </row>
    <row r="22841" spans="1:6" x14ac:dyDescent="0.2">
      <c r="A22841" s="202" t="s">
        <v>36738</v>
      </c>
      <c r="B22841" s="204">
        <v>348.9699</v>
      </c>
      <c r="D22841" s="53" t="s">
        <v>34031</v>
      </c>
      <c r="E22841" s="55" t="s">
        <v>34032</v>
      </c>
      <c r="F22841" s="53" t="s">
        <v>83</v>
      </c>
    </row>
    <row r="22842" spans="1:6" x14ac:dyDescent="0.2">
      <c r="A22842" s="202" t="s">
        <v>36739</v>
      </c>
      <c r="B22842" s="204">
        <v>370.24720000000002</v>
      </c>
      <c r="D22842" s="53" t="s">
        <v>34033</v>
      </c>
      <c r="E22842" s="55" t="s">
        <v>34032</v>
      </c>
      <c r="F22842" s="53" t="s">
        <v>83</v>
      </c>
    </row>
    <row r="22843" spans="1:6" x14ac:dyDescent="0.2">
      <c r="A22843" s="202" t="s">
        <v>36740</v>
      </c>
      <c r="B22843" s="204">
        <v>165.4941</v>
      </c>
      <c r="D22843" s="53" t="s">
        <v>34034</v>
      </c>
      <c r="E22843" s="55" t="s">
        <v>34035</v>
      </c>
      <c r="F22843" s="53" t="s">
        <v>83</v>
      </c>
    </row>
    <row r="22844" spans="1:6" x14ac:dyDescent="0.2">
      <c r="A22844" s="202" t="s">
        <v>36741</v>
      </c>
      <c r="B22844" s="204">
        <v>393.66340000000002</v>
      </c>
      <c r="D22844" s="53" t="s">
        <v>34036</v>
      </c>
      <c r="E22844" s="55" t="s">
        <v>34035</v>
      </c>
      <c r="F22844" s="53" t="s">
        <v>83</v>
      </c>
    </row>
    <row r="22845" spans="1:6" x14ac:dyDescent="0.2">
      <c r="A22845" s="202" t="s">
        <v>36742</v>
      </c>
      <c r="B22845" s="204">
        <v>37.8979</v>
      </c>
      <c r="D22845" s="53" t="s">
        <v>34037</v>
      </c>
      <c r="E22845" s="55" t="s">
        <v>34038</v>
      </c>
      <c r="F22845" s="53" t="s">
        <v>83</v>
      </c>
    </row>
    <row r="22846" spans="1:6" x14ac:dyDescent="0.2">
      <c r="A22846" s="202" t="s">
        <v>36743</v>
      </c>
      <c r="B22846" s="204">
        <v>80.734399999999994</v>
      </c>
      <c r="D22846" s="53" t="s">
        <v>34039</v>
      </c>
      <c r="E22846" s="55" t="s">
        <v>34038</v>
      </c>
      <c r="F22846" s="53" t="s">
        <v>83</v>
      </c>
    </row>
    <row r="22847" spans="1:6" x14ac:dyDescent="0.2">
      <c r="A22847" s="202" t="s">
        <v>36744</v>
      </c>
      <c r="B22847" s="204">
        <v>92.852500000000006</v>
      </c>
      <c r="D22847" s="53" t="s">
        <v>34040</v>
      </c>
      <c r="E22847" s="55" t="s">
        <v>34041</v>
      </c>
      <c r="F22847" s="53" t="s">
        <v>83</v>
      </c>
    </row>
    <row r="22848" spans="1:6" x14ac:dyDescent="0.2">
      <c r="A22848" s="202" t="s">
        <v>36745</v>
      </c>
      <c r="B22848" s="204">
        <v>108.7713</v>
      </c>
      <c r="D22848" s="53" t="s">
        <v>34042</v>
      </c>
      <c r="E22848" s="55" t="s">
        <v>34041</v>
      </c>
      <c r="F22848" s="53" t="s">
        <v>83</v>
      </c>
    </row>
    <row r="22849" spans="1:6" x14ac:dyDescent="0.2">
      <c r="A22849" s="202" t="s">
        <v>36746</v>
      </c>
      <c r="B22849" s="204">
        <v>11.020200000000001</v>
      </c>
      <c r="D22849" s="53" t="s">
        <v>34043</v>
      </c>
      <c r="E22849" s="55" t="s">
        <v>34044</v>
      </c>
      <c r="F22849" s="53" t="s">
        <v>83</v>
      </c>
    </row>
    <row r="22850" spans="1:6" x14ac:dyDescent="0.2">
      <c r="A22850" s="202" t="s">
        <v>36747</v>
      </c>
      <c r="B22850" s="204">
        <v>8.6137999999999995</v>
      </c>
      <c r="D22850" s="53" t="s">
        <v>34045</v>
      </c>
      <c r="E22850" s="55" t="s">
        <v>34044</v>
      </c>
      <c r="F22850" s="53" t="s">
        <v>83</v>
      </c>
    </row>
    <row r="22851" spans="1:6" x14ac:dyDescent="0.2">
      <c r="A22851" s="202" t="s">
        <v>36748</v>
      </c>
      <c r="B22851" s="204">
        <v>4.4958999999999998</v>
      </c>
      <c r="D22851" s="53" t="s">
        <v>34046</v>
      </c>
      <c r="E22851" s="55" t="s">
        <v>34047</v>
      </c>
      <c r="F22851" s="53" t="s">
        <v>83</v>
      </c>
    </row>
    <row r="22852" spans="1:6" x14ac:dyDescent="0.2">
      <c r="A22852" s="202" t="s">
        <v>36749</v>
      </c>
      <c r="B22852" s="204">
        <v>103.5829</v>
      </c>
      <c r="D22852" s="53" t="s">
        <v>34048</v>
      </c>
      <c r="E22852" s="55" t="s">
        <v>34047</v>
      </c>
      <c r="F22852" s="53" t="s">
        <v>83</v>
      </c>
    </row>
    <row r="22853" spans="1:6" x14ac:dyDescent="0.2">
      <c r="A22853" s="202" t="s">
        <v>36750</v>
      </c>
      <c r="B22853" s="204">
        <v>575.64260000000002</v>
      </c>
      <c r="D22853" s="53" t="s">
        <v>34049</v>
      </c>
      <c r="E22853" s="55" t="s">
        <v>34050</v>
      </c>
      <c r="F22853" s="53" t="s">
        <v>83</v>
      </c>
    </row>
    <row r="22854" spans="1:6" x14ac:dyDescent="0.2">
      <c r="A22854" s="202" t="s">
        <v>36751</v>
      </c>
      <c r="B22854" s="204">
        <v>66.285899999999998</v>
      </c>
      <c r="D22854" s="53" t="s">
        <v>34051</v>
      </c>
      <c r="E22854" s="55" t="s">
        <v>34050</v>
      </c>
      <c r="F22854" s="53" t="s">
        <v>83</v>
      </c>
    </row>
    <row r="22855" spans="1:6" x14ac:dyDescent="0.2">
      <c r="A22855" s="202" t="s">
        <v>36752</v>
      </c>
      <c r="B22855" s="204">
        <v>115.62350000000001</v>
      </c>
      <c r="D22855" s="53" t="s">
        <v>34052</v>
      </c>
      <c r="E22855" s="55" t="s">
        <v>34053</v>
      </c>
      <c r="F22855" s="53" t="s">
        <v>83</v>
      </c>
    </row>
    <row r="22856" spans="1:6" x14ac:dyDescent="0.2">
      <c r="A22856" s="202" t="s">
        <v>36753</v>
      </c>
      <c r="B22856" s="204">
        <v>138.10329999999999</v>
      </c>
      <c r="D22856" s="53" t="s">
        <v>34054</v>
      </c>
      <c r="E22856" s="55" t="s">
        <v>34053</v>
      </c>
      <c r="F22856" s="53" t="s">
        <v>83</v>
      </c>
    </row>
    <row r="22857" spans="1:6" x14ac:dyDescent="0.2">
      <c r="A22857" s="202" t="s">
        <v>36754</v>
      </c>
      <c r="B22857" s="204">
        <v>11.1951</v>
      </c>
      <c r="D22857" s="53" t="s">
        <v>34055</v>
      </c>
      <c r="E22857" s="55" t="s">
        <v>34056</v>
      </c>
      <c r="F22857" s="53" t="s">
        <v>83</v>
      </c>
    </row>
    <row r="22858" spans="1:6" x14ac:dyDescent="0.2">
      <c r="A22858" s="202" t="s">
        <v>36755</v>
      </c>
      <c r="B22858" s="204">
        <v>233.90020000000001</v>
      </c>
      <c r="D22858" s="53" t="s">
        <v>34057</v>
      </c>
      <c r="E22858" s="55" t="s">
        <v>34056</v>
      </c>
      <c r="F22858" s="53" t="s">
        <v>83</v>
      </c>
    </row>
    <row r="22859" spans="1:6" x14ac:dyDescent="0.2">
      <c r="A22859" s="202" t="s">
        <v>36756</v>
      </c>
      <c r="B22859" s="204">
        <v>42.284799999999997</v>
      </c>
      <c r="D22859" s="53" t="s">
        <v>34058</v>
      </c>
      <c r="E22859" s="55" t="s">
        <v>34059</v>
      </c>
      <c r="F22859" s="53" t="s">
        <v>83</v>
      </c>
    </row>
    <row r="22860" spans="1:6" x14ac:dyDescent="0.2">
      <c r="A22860" s="202" t="s">
        <v>36757</v>
      </c>
      <c r="B22860" s="204">
        <v>60</v>
      </c>
      <c r="D22860" s="53" t="s">
        <v>34060</v>
      </c>
      <c r="E22860" s="55" t="s">
        <v>34059</v>
      </c>
      <c r="F22860" s="53" t="s">
        <v>83</v>
      </c>
    </row>
    <row r="22861" spans="1:6" x14ac:dyDescent="0.2">
      <c r="A22861" s="202" t="s">
        <v>36758</v>
      </c>
      <c r="B22861" s="204">
        <v>12.5883</v>
      </c>
      <c r="D22861" s="53" t="s">
        <v>34061</v>
      </c>
      <c r="E22861" s="55" t="s">
        <v>34062</v>
      </c>
      <c r="F22861" s="53" t="s">
        <v>83</v>
      </c>
    </row>
    <row r="22862" spans="1:6" x14ac:dyDescent="0.2">
      <c r="A22862" s="202" t="s">
        <v>36759</v>
      </c>
      <c r="B22862" s="204">
        <v>19.45</v>
      </c>
      <c r="D22862" s="53" t="s">
        <v>34063</v>
      </c>
      <c r="E22862" s="55" t="s">
        <v>34062</v>
      </c>
      <c r="F22862" s="53" t="s">
        <v>83</v>
      </c>
    </row>
    <row r="22863" spans="1:6" x14ac:dyDescent="0.2">
      <c r="A22863" s="202" t="s">
        <v>36760</v>
      </c>
      <c r="B22863" s="204">
        <v>18.644500000000001</v>
      </c>
      <c r="D22863" s="53" t="s">
        <v>34064</v>
      </c>
      <c r="E22863" s="55" t="s">
        <v>34065</v>
      </c>
      <c r="F22863" s="53" t="s">
        <v>83</v>
      </c>
    </row>
    <row r="22864" spans="1:6" x14ac:dyDescent="0.2">
      <c r="A22864" s="202" t="s">
        <v>36761</v>
      </c>
      <c r="B22864" s="204">
        <v>8.5385000000000009</v>
      </c>
      <c r="D22864" s="53" t="s">
        <v>34066</v>
      </c>
      <c r="E22864" s="55" t="s">
        <v>34065</v>
      </c>
      <c r="F22864" s="53" t="s">
        <v>83</v>
      </c>
    </row>
    <row r="22865" spans="1:6" x14ac:dyDescent="0.2">
      <c r="A22865" s="202" t="s">
        <v>36762</v>
      </c>
      <c r="B22865" s="204">
        <v>21.147400000000001</v>
      </c>
      <c r="D22865" s="53" t="s">
        <v>34067</v>
      </c>
      <c r="E22865" s="55" t="s">
        <v>34068</v>
      </c>
      <c r="F22865" s="53" t="s">
        <v>83</v>
      </c>
    </row>
    <row r="22866" spans="1:6" x14ac:dyDescent="0.2">
      <c r="A22866" s="202" t="s">
        <v>36763</v>
      </c>
      <c r="B22866" s="204">
        <v>23.517600000000002</v>
      </c>
      <c r="D22866" s="53" t="s">
        <v>34069</v>
      </c>
      <c r="E22866" s="55" t="s">
        <v>34068</v>
      </c>
      <c r="F22866" s="53" t="s">
        <v>83</v>
      </c>
    </row>
    <row r="22867" spans="1:6" x14ac:dyDescent="0.2">
      <c r="A22867" s="202" t="s">
        <v>36764</v>
      </c>
      <c r="B22867" s="204">
        <v>21.4116</v>
      </c>
      <c r="D22867" s="53" t="s">
        <v>34070</v>
      </c>
      <c r="E22867" s="55" t="s">
        <v>34071</v>
      </c>
      <c r="F22867" s="53" t="s">
        <v>83</v>
      </c>
    </row>
    <row r="22868" spans="1:6" x14ac:dyDescent="0.2">
      <c r="A22868" s="202" t="s">
        <v>36765</v>
      </c>
      <c r="B22868" s="204">
        <v>23.429500000000001</v>
      </c>
      <c r="D22868" s="53" t="s">
        <v>34072</v>
      </c>
      <c r="E22868" s="55" t="s">
        <v>34071</v>
      </c>
      <c r="F22868" s="53" t="s">
        <v>83</v>
      </c>
    </row>
    <row r="22869" spans="1:6" x14ac:dyDescent="0.2">
      <c r="A22869" s="202" t="s">
        <v>36766</v>
      </c>
      <c r="B22869" s="204">
        <v>26.9346</v>
      </c>
      <c r="D22869" s="53" t="s">
        <v>34073</v>
      </c>
      <c r="E22869" s="55" t="s">
        <v>34074</v>
      </c>
      <c r="F22869" s="53" t="s">
        <v>83</v>
      </c>
    </row>
    <row r="22870" spans="1:6" x14ac:dyDescent="0.2">
      <c r="A22870" s="202" t="s">
        <v>36767</v>
      </c>
      <c r="B22870" s="204">
        <v>4.6093000000000002</v>
      </c>
      <c r="D22870" s="53" t="s">
        <v>34075</v>
      </c>
      <c r="E22870" s="55" t="s">
        <v>34074</v>
      </c>
      <c r="F22870" s="53" t="s">
        <v>83</v>
      </c>
    </row>
    <row r="22871" spans="1:6" x14ac:dyDescent="0.2">
      <c r="A22871" s="202" t="s">
        <v>36768</v>
      </c>
      <c r="B22871" s="204">
        <v>421.5575</v>
      </c>
      <c r="D22871" s="53" t="s">
        <v>34076</v>
      </c>
      <c r="E22871" s="55" t="s">
        <v>34077</v>
      </c>
      <c r="F22871" s="53" t="s">
        <v>4247</v>
      </c>
    </row>
    <row r="22872" spans="1:6" x14ac:dyDescent="0.2">
      <c r="A22872" s="202" t="s">
        <v>36769</v>
      </c>
      <c r="B22872" s="204">
        <v>1118.3063999999999</v>
      </c>
      <c r="D22872" s="53" t="s">
        <v>34078</v>
      </c>
      <c r="E22872" s="55" t="s">
        <v>34077</v>
      </c>
      <c r="F22872" s="53" t="s">
        <v>4247</v>
      </c>
    </row>
    <row r="22873" spans="1:6" x14ac:dyDescent="0.2">
      <c r="A22873" s="202" t="s">
        <v>36770</v>
      </c>
      <c r="B22873" s="204">
        <v>37.083599999999997</v>
      </c>
      <c r="D22873" s="53" t="s">
        <v>34079</v>
      </c>
      <c r="E22873" s="55" t="s">
        <v>34080</v>
      </c>
      <c r="F22873" s="53" t="s">
        <v>83</v>
      </c>
    </row>
    <row r="22874" spans="1:6" x14ac:dyDescent="0.2">
      <c r="A22874" s="202" t="s">
        <v>36771</v>
      </c>
      <c r="B22874" s="204">
        <v>57.191099999999999</v>
      </c>
      <c r="D22874" s="53" t="s">
        <v>34081</v>
      </c>
      <c r="E22874" s="55" t="s">
        <v>34080</v>
      </c>
      <c r="F22874" s="53" t="s">
        <v>83</v>
      </c>
    </row>
    <row r="22875" spans="1:6" x14ac:dyDescent="0.2">
      <c r="A22875" s="202" t="s">
        <v>36772</v>
      </c>
      <c r="B22875" s="204">
        <v>32.3767</v>
      </c>
      <c r="D22875" s="53" t="s">
        <v>34082</v>
      </c>
      <c r="E22875" s="55" t="s">
        <v>34083</v>
      </c>
      <c r="F22875" s="53" t="s">
        <v>83</v>
      </c>
    </row>
    <row r="22876" spans="1:6" x14ac:dyDescent="0.2">
      <c r="A22876" s="202" t="s">
        <v>36773</v>
      </c>
      <c r="B22876" s="204">
        <v>1442.9369999999999</v>
      </c>
      <c r="D22876" s="53" t="s">
        <v>34084</v>
      </c>
      <c r="E22876" s="55" t="s">
        <v>34083</v>
      </c>
      <c r="F22876" s="53" t="s">
        <v>83</v>
      </c>
    </row>
    <row r="22877" spans="1:6" x14ac:dyDescent="0.2">
      <c r="A22877" s="202" t="s">
        <v>36774</v>
      </c>
      <c r="B22877" s="204">
        <v>41.488199999999999</v>
      </c>
      <c r="D22877" s="53" t="s">
        <v>34085</v>
      </c>
      <c r="E22877" s="55" t="s">
        <v>34086</v>
      </c>
      <c r="F22877" s="53" t="s">
        <v>2501</v>
      </c>
    </row>
    <row r="22878" spans="1:6" x14ac:dyDescent="0.2">
      <c r="A22878" s="202" t="s">
        <v>36775</v>
      </c>
      <c r="B22878" s="204">
        <v>8.9161000000000001</v>
      </c>
      <c r="D22878" s="53" t="s">
        <v>34087</v>
      </c>
      <c r="E22878" s="55" t="s">
        <v>34086</v>
      </c>
      <c r="F22878" s="53" t="s">
        <v>2501</v>
      </c>
    </row>
    <row r="22879" spans="1:6" x14ac:dyDescent="0.2">
      <c r="A22879" s="202" t="s">
        <v>36776</v>
      </c>
      <c r="B22879" s="204">
        <v>10.193</v>
      </c>
      <c r="D22879" s="53" t="s">
        <v>34088</v>
      </c>
      <c r="E22879" s="55" t="s">
        <v>34089</v>
      </c>
      <c r="F22879" s="53" t="s">
        <v>2501</v>
      </c>
    </row>
    <row r="22880" spans="1:6" x14ac:dyDescent="0.2">
      <c r="A22880" s="202" t="s">
        <v>36777</v>
      </c>
      <c r="B22880" s="204">
        <v>641.92750000000001</v>
      </c>
      <c r="D22880" s="53" t="s">
        <v>34090</v>
      </c>
      <c r="E22880" s="55" t="s">
        <v>34089</v>
      </c>
      <c r="F22880" s="53" t="s">
        <v>2501</v>
      </c>
    </row>
    <row r="22881" spans="1:6" x14ac:dyDescent="0.2">
      <c r="A22881" s="202" t="s">
        <v>36778</v>
      </c>
      <c r="B22881" s="204">
        <v>304.14440000000002</v>
      </c>
      <c r="D22881" s="53" t="s">
        <v>34091</v>
      </c>
      <c r="E22881" s="55" t="s">
        <v>34092</v>
      </c>
      <c r="F22881" s="53" t="s">
        <v>2501</v>
      </c>
    </row>
    <row r="22882" spans="1:6" x14ac:dyDescent="0.2">
      <c r="A22882" s="202" t="s">
        <v>36779</v>
      </c>
      <c r="B22882" s="204">
        <v>281.25560000000002</v>
      </c>
      <c r="D22882" s="53" t="s">
        <v>34093</v>
      </c>
      <c r="E22882" s="55" t="s">
        <v>34092</v>
      </c>
      <c r="F22882" s="53" t="s">
        <v>2501</v>
      </c>
    </row>
    <row r="22883" spans="1:6" x14ac:dyDescent="0.2">
      <c r="A22883" s="202" t="s">
        <v>36780</v>
      </c>
      <c r="B22883" s="204">
        <v>15.035600000000001</v>
      </c>
      <c r="D22883" s="53" t="s">
        <v>34094</v>
      </c>
      <c r="E22883" s="55" t="s">
        <v>34095</v>
      </c>
      <c r="F22883" s="53" t="s">
        <v>2501</v>
      </c>
    </row>
    <row r="22884" spans="1:6" x14ac:dyDescent="0.2">
      <c r="A22884" s="202" t="s">
        <v>36781</v>
      </c>
      <c r="B22884" s="204">
        <v>193.65010000000001</v>
      </c>
      <c r="D22884" s="53" t="s">
        <v>34096</v>
      </c>
      <c r="E22884" s="55" t="s">
        <v>34095</v>
      </c>
      <c r="F22884" s="53" t="s">
        <v>2501</v>
      </c>
    </row>
    <row r="22885" spans="1:6" x14ac:dyDescent="0.2">
      <c r="A22885" s="202" t="s">
        <v>36782</v>
      </c>
      <c r="B22885" s="204">
        <v>21.936900000000001</v>
      </c>
      <c r="D22885" s="53" t="s">
        <v>34097</v>
      </c>
      <c r="E22885" s="55" t="s">
        <v>34098</v>
      </c>
      <c r="F22885" s="53" t="s">
        <v>2501</v>
      </c>
    </row>
    <row r="22886" spans="1:6" x14ac:dyDescent="0.2">
      <c r="A22886" s="202" t="s">
        <v>36783</v>
      </c>
      <c r="B22886" s="204">
        <v>86.132499999999993</v>
      </c>
      <c r="D22886" s="53" t="s">
        <v>34099</v>
      </c>
      <c r="E22886" s="55" t="s">
        <v>34098</v>
      </c>
      <c r="F22886" s="53" t="s">
        <v>2501</v>
      </c>
    </row>
    <row r="22887" spans="1:6" x14ac:dyDescent="0.2">
      <c r="A22887" s="202" t="s">
        <v>36784</v>
      </c>
      <c r="B22887" s="204">
        <v>620.33609999999999</v>
      </c>
      <c r="D22887" s="53" t="s">
        <v>34100</v>
      </c>
      <c r="E22887" s="55" t="s">
        <v>34101</v>
      </c>
      <c r="F22887" s="53" t="s">
        <v>2501</v>
      </c>
    </row>
    <row r="22888" spans="1:6" x14ac:dyDescent="0.2">
      <c r="A22888" s="202" t="s">
        <v>36785</v>
      </c>
      <c r="B22888" s="204">
        <v>639.5856</v>
      </c>
      <c r="D22888" s="53" t="s">
        <v>34102</v>
      </c>
      <c r="E22888" s="55" t="s">
        <v>34101</v>
      </c>
      <c r="F22888" s="53" t="s">
        <v>2501</v>
      </c>
    </row>
    <row r="22889" spans="1:6" x14ac:dyDescent="0.2">
      <c r="A22889" s="202" t="s">
        <v>36786</v>
      </c>
      <c r="B22889" s="204">
        <v>238.20609999999999</v>
      </c>
      <c r="D22889" s="53" t="s">
        <v>34103</v>
      </c>
      <c r="E22889" s="55" t="s">
        <v>34104</v>
      </c>
      <c r="F22889" s="53" t="s">
        <v>2501</v>
      </c>
    </row>
    <row r="22890" spans="1:6" x14ac:dyDescent="0.2">
      <c r="A22890" s="202" t="s">
        <v>36787</v>
      </c>
      <c r="B22890" s="204">
        <v>91.276200000000003</v>
      </c>
      <c r="D22890" s="53" t="s">
        <v>34105</v>
      </c>
      <c r="E22890" s="55" t="s">
        <v>34104</v>
      </c>
      <c r="F22890" s="53" t="s">
        <v>2501</v>
      </c>
    </row>
    <row r="22891" spans="1:6" x14ac:dyDescent="0.2">
      <c r="A22891" s="202" t="s">
        <v>36788</v>
      </c>
      <c r="B22891" s="204">
        <v>71.701800000000006</v>
      </c>
      <c r="D22891" s="53" t="s">
        <v>34106</v>
      </c>
      <c r="E22891" s="55" t="s">
        <v>34107</v>
      </c>
      <c r="F22891" s="53" t="s">
        <v>2501</v>
      </c>
    </row>
    <row r="22892" spans="1:6" x14ac:dyDescent="0.2">
      <c r="A22892" s="202" t="s">
        <v>36789</v>
      </c>
      <c r="B22892" s="204">
        <v>218.47069999999999</v>
      </c>
      <c r="D22892" s="53" t="s">
        <v>34108</v>
      </c>
      <c r="E22892" s="55" t="s">
        <v>34107</v>
      </c>
      <c r="F22892" s="53" t="s">
        <v>2501</v>
      </c>
    </row>
    <row r="22893" spans="1:6" x14ac:dyDescent="0.2">
      <c r="A22893" s="202" t="s">
        <v>36790</v>
      </c>
      <c r="B22893" s="204">
        <v>88.737200000000001</v>
      </c>
      <c r="D22893" s="53" t="s">
        <v>34109</v>
      </c>
      <c r="E22893" s="55" t="s">
        <v>34110</v>
      </c>
      <c r="F22893" s="53" t="s">
        <v>2501</v>
      </c>
    </row>
    <row r="22894" spans="1:6" x14ac:dyDescent="0.2">
      <c r="A22894" s="202" t="s">
        <v>36791</v>
      </c>
      <c r="B22894" s="204">
        <v>71.130899999999997</v>
      </c>
      <c r="D22894" s="53" t="s">
        <v>34111</v>
      </c>
      <c r="E22894" s="55" t="s">
        <v>34110</v>
      </c>
      <c r="F22894" s="53" t="s">
        <v>2501</v>
      </c>
    </row>
    <row r="22895" spans="1:6" x14ac:dyDescent="0.2">
      <c r="A22895" s="202" t="s">
        <v>36792</v>
      </c>
      <c r="B22895" s="204">
        <v>228.7747</v>
      </c>
      <c r="D22895" s="53" t="s">
        <v>34112</v>
      </c>
      <c r="E22895" s="55" t="s">
        <v>34113</v>
      </c>
      <c r="F22895" s="53" t="s">
        <v>2501</v>
      </c>
    </row>
    <row r="22896" spans="1:6" x14ac:dyDescent="0.2">
      <c r="A22896" s="202" t="s">
        <v>36793</v>
      </c>
      <c r="B22896" s="204">
        <v>95.310400000000001</v>
      </c>
      <c r="D22896" s="53" t="s">
        <v>34114</v>
      </c>
      <c r="E22896" s="55" t="s">
        <v>34113</v>
      </c>
      <c r="F22896" s="53" t="s">
        <v>2501</v>
      </c>
    </row>
    <row r="22897" spans="1:6" x14ac:dyDescent="0.2">
      <c r="A22897" s="202" t="s">
        <v>36794</v>
      </c>
      <c r="B22897" s="204">
        <v>76.746099999999998</v>
      </c>
      <c r="D22897" s="53" t="s">
        <v>34115</v>
      </c>
      <c r="E22897" s="55" t="s">
        <v>34116</v>
      </c>
      <c r="F22897" s="53" t="s">
        <v>2501</v>
      </c>
    </row>
    <row r="22898" spans="1:6" x14ac:dyDescent="0.2">
      <c r="A22898" s="202" t="s">
        <v>36795</v>
      </c>
      <c r="B22898" s="204">
        <v>387.02170000000001</v>
      </c>
      <c r="D22898" s="53" t="s">
        <v>34117</v>
      </c>
      <c r="E22898" s="55" t="s">
        <v>34116</v>
      </c>
      <c r="F22898" s="53" t="s">
        <v>2501</v>
      </c>
    </row>
    <row r="22899" spans="1:6" x14ac:dyDescent="0.2">
      <c r="A22899" s="202" t="s">
        <v>36796</v>
      </c>
      <c r="B22899" s="204">
        <v>382.11829999999998</v>
      </c>
      <c r="D22899" s="53" t="s">
        <v>34118</v>
      </c>
      <c r="E22899" s="55" t="s">
        <v>34119</v>
      </c>
      <c r="F22899" s="53" t="s">
        <v>2501</v>
      </c>
    </row>
    <row r="22900" spans="1:6" x14ac:dyDescent="0.2">
      <c r="A22900" s="202" t="s">
        <v>36797</v>
      </c>
      <c r="B22900" s="204">
        <v>3.6000999999999999</v>
      </c>
      <c r="D22900" s="53" t="s">
        <v>34120</v>
      </c>
      <c r="E22900" s="55" t="s">
        <v>34119</v>
      </c>
      <c r="F22900" s="53" t="s">
        <v>2501</v>
      </c>
    </row>
    <row r="22901" spans="1:6" x14ac:dyDescent="0.2">
      <c r="A22901" s="202" t="s">
        <v>36798</v>
      </c>
      <c r="B22901" s="204">
        <v>1.4701</v>
      </c>
      <c r="D22901" s="53" t="s">
        <v>34121</v>
      </c>
      <c r="E22901" s="55" t="s">
        <v>34122</v>
      </c>
      <c r="F22901" s="53" t="s">
        <v>2501</v>
      </c>
    </row>
    <row r="22902" spans="1:6" x14ac:dyDescent="0.2">
      <c r="A22902" s="202" t="s">
        <v>36799</v>
      </c>
      <c r="B22902" s="204">
        <v>3.5510000000000002</v>
      </c>
      <c r="D22902" s="53" t="s">
        <v>34123</v>
      </c>
      <c r="E22902" s="55" t="s">
        <v>34122</v>
      </c>
      <c r="F22902" s="53" t="s">
        <v>2501</v>
      </c>
    </row>
    <row r="22903" spans="1:6" x14ac:dyDescent="0.2">
      <c r="A22903" s="202" t="s">
        <v>36800</v>
      </c>
      <c r="B22903" s="204">
        <v>1.1919999999999999</v>
      </c>
      <c r="D22903" s="53" t="s">
        <v>34124</v>
      </c>
      <c r="E22903" s="55" t="s">
        <v>34125</v>
      </c>
      <c r="F22903" s="53" t="s">
        <v>2501</v>
      </c>
    </row>
    <row r="22904" spans="1:6" x14ac:dyDescent="0.2">
      <c r="A22904" s="202" t="s">
        <v>36801</v>
      </c>
      <c r="B22904" s="204">
        <v>1.643</v>
      </c>
      <c r="D22904" s="53" t="s">
        <v>34126</v>
      </c>
      <c r="E22904" s="55" t="s">
        <v>34125</v>
      </c>
      <c r="F22904" s="53" t="s">
        <v>2501</v>
      </c>
    </row>
    <row r="22905" spans="1:6" x14ac:dyDescent="0.2">
      <c r="A22905" s="202" t="s">
        <v>36802</v>
      </c>
      <c r="B22905" s="204">
        <v>0.37319999999999998</v>
      </c>
      <c r="D22905" s="53" t="s">
        <v>34127</v>
      </c>
      <c r="E22905" s="55" t="s">
        <v>34128</v>
      </c>
      <c r="F22905" s="53" t="s">
        <v>2501</v>
      </c>
    </row>
    <row r="22906" spans="1:6" x14ac:dyDescent="0.2">
      <c r="A22906" s="202" t="s">
        <v>36803</v>
      </c>
      <c r="B22906" s="204">
        <v>4.8936000000000002</v>
      </c>
      <c r="D22906" s="53" t="s">
        <v>34129</v>
      </c>
      <c r="E22906" s="55" t="s">
        <v>34128</v>
      </c>
      <c r="F22906" s="53" t="s">
        <v>2501</v>
      </c>
    </row>
    <row r="22907" spans="1:6" x14ac:dyDescent="0.2">
      <c r="A22907" s="202" t="s">
        <v>36804</v>
      </c>
      <c r="B22907" s="204">
        <v>0.14960000000000001</v>
      </c>
      <c r="D22907" s="53" t="s">
        <v>34130</v>
      </c>
      <c r="E22907" s="55" t="s">
        <v>34131</v>
      </c>
      <c r="F22907" s="53" t="s">
        <v>2501</v>
      </c>
    </row>
    <row r="22908" spans="1:6" x14ac:dyDescent="0.2">
      <c r="A22908" s="202" t="s">
        <v>36805</v>
      </c>
      <c r="B22908" s="204">
        <v>4.8352000000000004</v>
      </c>
      <c r="D22908" s="53" t="s">
        <v>34132</v>
      </c>
      <c r="E22908" s="55" t="s">
        <v>34131</v>
      </c>
      <c r="F22908" s="53" t="s">
        <v>2501</v>
      </c>
    </row>
    <row r="22909" spans="1:6" x14ac:dyDescent="0.2">
      <c r="A22909" s="202" t="s">
        <v>36806</v>
      </c>
      <c r="B22909" s="204">
        <v>0.11360000000000001</v>
      </c>
      <c r="D22909" s="53" t="s">
        <v>34133</v>
      </c>
      <c r="E22909" s="55" t="s">
        <v>34134</v>
      </c>
      <c r="F22909" s="53" t="s">
        <v>2501</v>
      </c>
    </row>
    <row r="22910" spans="1:6" x14ac:dyDescent="0.2">
      <c r="A22910" s="202" t="s">
        <v>36807</v>
      </c>
      <c r="B22910" s="204">
        <v>86.699799999999996</v>
      </c>
      <c r="D22910" s="53" t="s">
        <v>34135</v>
      </c>
      <c r="E22910" s="55" t="s">
        <v>34134</v>
      </c>
      <c r="F22910" s="53" t="s">
        <v>2501</v>
      </c>
    </row>
    <row r="22911" spans="1:6" x14ac:dyDescent="0.2">
      <c r="A22911" s="202" t="s">
        <v>36808</v>
      </c>
      <c r="B22911" s="204">
        <v>39.912399999999998</v>
      </c>
      <c r="D22911" s="53" t="s">
        <v>34136</v>
      </c>
      <c r="E22911" s="55" t="s">
        <v>34137</v>
      </c>
      <c r="F22911" s="53" t="s">
        <v>2501</v>
      </c>
    </row>
    <row r="22912" spans="1:6" x14ac:dyDescent="0.2">
      <c r="A22912" s="202" t="s">
        <v>36809</v>
      </c>
      <c r="B22912" s="204">
        <v>34.549500000000002</v>
      </c>
      <c r="D22912" s="53" t="s">
        <v>34138</v>
      </c>
      <c r="E22912" s="55" t="s">
        <v>34137</v>
      </c>
      <c r="F22912" s="53" t="s">
        <v>2501</v>
      </c>
    </row>
    <row r="22913" spans="1:6" x14ac:dyDescent="0.2">
      <c r="A22913" s="202" t="s">
        <v>36810</v>
      </c>
      <c r="B22913" s="204">
        <v>292.13099999999997</v>
      </c>
      <c r="D22913" s="53" t="s">
        <v>34139</v>
      </c>
      <c r="E22913" s="55" t="s">
        <v>34140</v>
      </c>
      <c r="F22913" s="53" t="s">
        <v>2501</v>
      </c>
    </row>
    <row r="22914" spans="1:6" x14ac:dyDescent="0.2">
      <c r="A22914" s="202" t="s">
        <v>36811</v>
      </c>
      <c r="B22914" s="204">
        <v>103.9389</v>
      </c>
      <c r="D22914" s="53" t="s">
        <v>34141</v>
      </c>
      <c r="E22914" s="55" t="s">
        <v>34140</v>
      </c>
      <c r="F22914" s="53" t="s">
        <v>2501</v>
      </c>
    </row>
    <row r="22915" spans="1:6" x14ac:dyDescent="0.2">
      <c r="A22915" s="202" t="s">
        <v>36812</v>
      </c>
      <c r="B22915" s="204">
        <v>79.052400000000006</v>
      </c>
      <c r="D22915" s="53" t="s">
        <v>34142</v>
      </c>
      <c r="E22915" s="55" t="s">
        <v>34143</v>
      </c>
      <c r="F22915" s="53" t="s">
        <v>2501</v>
      </c>
    </row>
    <row r="22916" spans="1:6" x14ac:dyDescent="0.2">
      <c r="A22916" s="202" t="s">
        <v>36813</v>
      </c>
      <c r="B22916" s="204">
        <v>246.0386</v>
      </c>
      <c r="D22916" s="53" t="s">
        <v>34144</v>
      </c>
      <c r="E22916" s="55" t="s">
        <v>34143</v>
      </c>
      <c r="F22916" s="53" t="s">
        <v>2501</v>
      </c>
    </row>
    <row r="22917" spans="1:6" x14ac:dyDescent="0.2">
      <c r="A22917" s="202" t="s">
        <v>36814</v>
      </c>
      <c r="B22917" s="204">
        <v>113.1558</v>
      </c>
      <c r="D22917" s="53" t="s">
        <v>34145</v>
      </c>
      <c r="E22917" s="55" t="s">
        <v>34146</v>
      </c>
      <c r="F22917" s="53" t="s">
        <v>2501</v>
      </c>
    </row>
    <row r="22918" spans="1:6" x14ac:dyDescent="0.2">
      <c r="A22918" s="202" t="s">
        <v>36815</v>
      </c>
      <c r="B22918" s="204">
        <v>401.80309999999997</v>
      </c>
      <c r="D22918" s="53" t="s">
        <v>34147</v>
      </c>
      <c r="E22918" s="55" t="s">
        <v>34146</v>
      </c>
      <c r="F22918" s="53" t="s">
        <v>2501</v>
      </c>
    </row>
    <row r="22919" spans="1:6" x14ac:dyDescent="0.2">
      <c r="A22919" s="202" t="s">
        <v>36816</v>
      </c>
      <c r="B22919" s="204">
        <v>125.3823</v>
      </c>
      <c r="D22919" s="53" t="s">
        <v>34148</v>
      </c>
      <c r="E22919" s="55" t="s">
        <v>34149</v>
      </c>
      <c r="F22919" s="53" t="s">
        <v>2501</v>
      </c>
    </row>
    <row r="22920" spans="1:6" x14ac:dyDescent="0.2">
      <c r="A22920" s="202" t="s">
        <v>36817</v>
      </c>
      <c r="B22920" s="204">
        <v>106.7308</v>
      </c>
      <c r="D22920" s="53" t="s">
        <v>34150</v>
      </c>
      <c r="E22920" s="55" t="s">
        <v>34149</v>
      </c>
      <c r="F22920" s="53" t="s">
        <v>2501</v>
      </c>
    </row>
    <row r="22921" spans="1:6" x14ac:dyDescent="0.2">
      <c r="A22921" s="202" t="s">
        <v>36818</v>
      </c>
      <c r="B22921" s="204">
        <v>48.898099999999999</v>
      </c>
      <c r="D22921" s="53" t="s">
        <v>34151</v>
      </c>
      <c r="E22921" s="55" t="s">
        <v>34152</v>
      </c>
      <c r="F22921" s="53" t="s">
        <v>2501</v>
      </c>
    </row>
    <row r="22922" spans="1:6" x14ac:dyDescent="0.2">
      <c r="A22922" s="202" t="s">
        <v>36819</v>
      </c>
      <c r="B22922" s="204">
        <v>2.0533000000000001</v>
      </c>
      <c r="D22922" s="53" t="s">
        <v>34153</v>
      </c>
      <c r="E22922" s="55" t="s">
        <v>34152</v>
      </c>
      <c r="F22922" s="53" t="s">
        <v>2501</v>
      </c>
    </row>
    <row r="22923" spans="1:6" x14ac:dyDescent="0.2">
      <c r="A22923" s="202" t="s">
        <v>36820</v>
      </c>
      <c r="B22923" s="204">
        <v>26.401499999999999</v>
      </c>
      <c r="D22923" s="53" t="s">
        <v>34154</v>
      </c>
      <c r="E22923" s="55" t="s">
        <v>34155</v>
      </c>
      <c r="F22923" s="53" t="s">
        <v>2501</v>
      </c>
    </row>
    <row r="22924" spans="1:6" x14ac:dyDescent="0.2">
      <c r="A22924" s="202" t="s">
        <v>36821</v>
      </c>
      <c r="B22924" s="204">
        <v>258.49639999999999</v>
      </c>
      <c r="D22924" s="53" t="s">
        <v>34156</v>
      </c>
      <c r="E22924" s="55" t="s">
        <v>34155</v>
      </c>
      <c r="F22924" s="53" t="s">
        <v>2501</v>
      </c>
    </row>
    <row r="22925" spans="1:6" x14ac:dyDescent="0.2">
      <c r="A22925" s="202" t="s">
        <v>36822</v>
      </c>
      <c r="B22925" s="204">
        <v>2803.2890000000002</v>
      </c>
      <c r="D22925" s="53" t="s">
        <v>34157</v>
      </c>
      <c r="E22925" s="55" t="s">
        <v>34158</v>
      </c>
      <c r="F22925" s="53" t="s">
        <v>2501</v>
      </c>
    </row>
    <row r="22926" spans="1:6" x14ac:dyDescent="0.2">
      <c r="A22926" s="202" t="s">
        <v>36823</v>
      </c>
      <c r="B22926" s="204">
        <v>138.22149999999999</v>
      </c>
      <c r="D22926" s="53" t="s">
        <v>34159</v>
      </c>
      <c r="E22926" s="55" t="s">
        <v>34158</v>
      </c>
      <c r="F22926" s="53" t="s">
        <v>2501</v>
      </c>
    </row>
    <row r="22927" spans="1:6" x14ac:dyDescent="0.2">
      <c r="A22927" s="202" t="s">
        <v>36824</v>
      </c>
      <c r="B22927" s="204">
        <v>149.2037</v>
      </c>
      <c r="D22927" s="53" t="s">
        <v>34160</v>
      </c>
      <c r="E22927" s="55" t="s">
        <v>34161</v>
      </c>
      <c r="F22927" s="53" t="s">
        <v>2501</v>
      </c>
    </row>
    <row r="22928" spans="1:6" x14ac:dyDescent="0.2">
      <c r="A22928" s="202" t="s">
        <v>36825</v>
      </c>
      <c r="B22928" s="204">
        <v>60.4131</v>
      </c>
      <c r="D22928" s="53" t="s">
        <v>34162</v>
      </c>
      <c r="E22928" s="55" t="s">
        <v>34161</v>
      </c>
      <c r="F22928" s="53" t="s">
        <v>2501</v>
      </c>
    </row>
    <row r="22929" spans="1:6" x14ac:dyDescent="0.2">
      <c r="A22929" s="202" t="s">
        <v>36826</v>
      </c>
      <c r="B22929" s="204">
        <v>705.82039999999995</v>
      </c>
      <c r="D22929" s="53" t="s">
        <v>34163</v>
      </c>
      <c r="E22929" s="55" t="s">
        <v>34164</v>
      </c>
      <c r="F22929" s="53" t="s">
        <v>2501</v>
      </c>
    </row>
    <row r="22930" spans="1:6" x14ac:dyDescent="0.2">
      <c r="A22930" s="202" t="s">
        <v>36827</v>
      </c>
      <c r="B22930" s="204">
        <v>87.356099999999998</v>
      </c>
      <c r="D22930" s="53" t="s">
        <v>34165</v>
      </c>
      <c r="E22930" s="55" t="s">
        <v>34164</v>
      </c>
      <c r="F22930" s="53" t="s">
        <v>2501</v>
      </c>
    </row>
    <row r="22931" spans="1:6" x14ac:dyDescent="0.2">
      <c r="A22931" s="202" t="s">
        <v>36828</v>
      </c>
      <c r="B22931" s="204">
        <v>72.64</v>
      </c>
      <c r="D22931" s="53" t="s">
        <v>34166</v>
      </c>
      <c r="E22931" s="55" t="s">
        <v>34167</v>
      </c>
      <c r="F22931" s="53" t="s">
        <v>2501</v>
      </c>
    </row>
    <row r="22932" spans="1:6" x14ac:dyDescent="0.2">
      <c r="A22932" s="202" t="s">
        <v>36829</v>
      </c>
      <c r="B22932" s="204">
        <v>90.598299999999995</v>
      </c>
      <c r="D22932" s="53" t="s">
        <v>34168</v>
      </c>
      <c r="E22932" s="55" t="s">
        <v>34167</v>
      </c>
      <c r="F22932" s="53" t="s">
        <v>2501</v>
      </c>
    </row>
    <row r="22933" spans="1:6" x14ac:dyDescent="0.2">
      <c r="A22933" s="202" t="s">
        <v>36830</v>
      </c>
      <c r="B22933" s="204">
        <v>108.5441</v>
      </c>
      <c r="D22933" s="53" t="s">
        <v>34169</v>
      </c>
      <c r="E22933" s="55" t="s">
        <v>34170</v>
      </c>
      <c r="F22933" s="53" t="s">
        <v>2501</v>
      </c>
    </row>
    <row r="22934" spans="1:6" x14ac:dyDescent="0.2">
      <c r="A22934" s="202" t="s">
        <v>36831</v>
      </c>
      <c r="B22934" s="204">
        <v>124.6189</v>
      </c>
      <c r="D22934" s="53" t="s">
        <v>34171</v>
      </c>
      <c r="E22934" s="55" t="s">
        <v>34170</v>
      </c>
      <c r="F22934" s="53" t="s">
        <v>2501</v>
      </c>
    </row>
    <row r="22935" spans="1:6" x14ac:dyDescent="0.2">
      <c r="A22935" s="202" t="s">
        <v>36832</v>
      </c>
      <c r="B22935" s="204">
        <v>102.4759</v>
      </c>
      <c r="D22935" s="53" t="s">
        <v>34172</v>
      </c>
      <c r="E22935" s="55" t="s">
        <v>34173</v>
      </c>
      <c r="F22935" s="53" t="s">
        <v>2501</v>
      </c>
    </row>
    <row r="22936" spans="1:6" x14ac:dyDescent="0.2">
      <c r="A22936" s="202" t="s">
        <v>36833</v>
      </c>
      <c r="B22936" s="204">
        <v>51.847099999999998</v>
      </c>
      <c r="D22936" s="53" t="s">
        <v>34174</v>
      </c>
      <c r="E22936" s="55" t="s">
        <v>34173</v>
      </c>
      <c r="F22936" s="53" t="s">
        <v>2501</v>
      </c>
    </row>
    <row r="22937" spans="1:6" x14ac:dyDescent="0.2">
      <c r="A22937" s="202" t="s">
        <v>36834</v>
      </c>
      <c r="B22937" s="204">
        <v>107.49760000000001</v>
      </c>
      <c r="D22937" s="53" t="s">
        <v>34175</v>
      </c>
      <c r="E22937" s="55" t="s">
        <v>34176</v>
      </c>
      <c r="F22937" s="53" t="s">
        <v>83</v>
      </c>
    </row>
    <row r="22938" spans="1:6" x14ac:dyDescent="0.2">
      <c r="A22938" s="202" t="s">
        <v>36835</v>
      </c>
      <c r="B22938" s="204">
        <v>112.2671</v>
      </c>
      <c r="D22938" s="53" t="s">
        <v>34177</v>
      </c>
      <c r="E22938" s="55" t="s">
        <v>34176</v>
      </c>
      <c r="F22938" s="53" t="s">
        <v>83</v>
      </c>
    </row>
    <row r="22939" spans="1:6" x14ac:dyDescent="0.2">
      <c r="A22939" s="202" t="s">
        <v>36836</v>
      </c>
      <c r="B22939" s="204">
        <v>136.0744</v>
      </c>
      <c r="D22939" s="53" t="s">
        <v>34178</v>
      </c>
      <c r="E22939" s="55" t="s">
        <v>34179</v>
      </c>
      <c r="F22939" s="53" t="s">
        <v>83</v>
      </c>
    </row>
    <row r="22940" spans="1:6" x14ac:dyDescent="0.2">
      <c r="A22940" s="202" t="s">
        <v>36837</v>
      </c>
      <c r="B22940" s="204">
        <v>150.30709999999999</v>
      </c>
      <c r="D22940" s="53" t="s">
        <v>34180</v>
      </c>
      <c r="E22940" s="55" t="s">
        <v>34179</v>
      </c>
      <c r="F22940" s="53" t="s">
        <v>83</v>
      </c>
    </row>
    <row r="22941" spans="1:6" x14ac:dyDescent="0.2">
      <c r="A22941" s="202" t="s">
        <v>36838</v>
      </c>
      <c r="B22941" s="204">
        <v>199.52180000000001</v>
      </c>
      <c r="D22941" s="53" t="s">
        <v>34181</v>
      </c>
      <c r="E22941" s="55" t="s">
        <v>34182</v>
      </c>
      <c r="F22941" s="53" t="s">
        <v>83</v>
      </c>
    </row>
    <row r="22942" spans="1:6" x14ac:dyDescent="0.2">
      <c r="A22942" s="202" t="s">
        <v>36839</v>
      </c>
      <c r="B22942" s="204">
        <v>94.307100000000005</v>
      </c>
      <c r="D22942" s="53" t="s">
        <v>34183</v>
      </c>
      <c r="E22942" s="55" t="s">
        <v>34182</v>
      </c>
      <c r="F22942" s="53" t="s">
        <v>83</v>
      </c>
    </row>
    <row r="22943" spans="1:6" x14ac:dyDescent="0.2">
      <c r="A22943" s="202" t="s">
        <v>36840</v>
      </c>
      <c r="B22943" s="204">
        <v>109.5377</v>
      </c>
      <c r="D22943" s="53" t="s">
        <v>34184</v>
      </c>
      <c r="E22943" s="55" t="s">
        <v>34185</v>
      </c>
      <c r="F22943" s="53" t="s">
        <v>83</v>
      </c>
    </row>
    <row r="22944" spans="1:6" x14ac:dyDescent="0.2">
      <c r="A22944" s="202" t="s">
        <v>36841</v>
      </c>
      <c r="B22944" s="204">
        <v>122.9119</v>
      </c>
      <c r="D22944" s="53" t="s">
        <v>34186</v>
      </c>
      <c r="E22944" s="55" t="s">
        <v>34185</v>
      </c>
      <c r="F22944" s="53" t="s">
        <v>83</v>
      </c>
    </row>
    <row r="22945" spans="1:6" x14ac:dyDescent="0.2">
      <c r="A22945" s="202" t="s">
        <v>36842</v>
      </c>
      <c r="B22945" s="204">
        <v>136.9932</v>
      </c>
      <c r="D22945" s="53" t="s">
        <v>34187</v>
      </c>
      <c r="E22945" s="55" t="s">
        <v>34188</v>
      </c>
      <c r="F22945" s="53" t="s">
        <v>83</v>
      </c>
    </row>
    <row r="22946" spans="1:6" x14ac:dyDescent="0.2">
      <c r="A22946" s="202" t="s">
        <v>36843</v>
      </c>
      <c r="B22946" s="204">
        <v>180.6063</v>
      </c>
      <c r="D22946" s="53" t="s">
        <v>34189</v>
      </c>
      <c r="E22946" s="55" t="s">
        <v>34188</v>
      </c>
      <c r="F22946" s="53" t="s">
        <v>83</v>
      </c>
    </row>
    <row r="22947" spans="1:6" x14ac:dyDescent="0.2">
      <c r="A22947" s="202" t="s">
        <v>36844</v>
      </c>
      <c r="B22947" s="204">
        <v>82.171000000000006</v>
      </c>
      <c r="D22947" s="53" t="s">
        <v>34190</v>
      </c>
      <c r="E22947" s="55" t="s">
        <v>34191</v>
      </c>
      <c r="F22947" s="53" t="s">
        <v>83</v>
      </c>
    </row>
    <row r="22948" spans="1:6" x14ac:dyDescent="0.2">
      <c r="A22948" s="202" t="s">
        <v>36845</v>
      </c>
      <c r="B22948" s="204">
        <v>82.681600000000003</v>
      </c>
      <c r="D22948" s="53" t="s">
        <v>34192</v>
      </c>
      <c r="E22948" s="55" t="s">
        <v>34191</v>
      </c>
      <c r="F22948" s="53" t="s">
        <v>83</v>
      </c>
    </row>
    <row r="22949" spans="1:6" x14ac:dyDescent="0.2">
      <c r="A22949" s="202" t="s">
        <v>36846</v>
      </c>
      <c r="B22949" s="204">
        <v>83.453400000000002</v>
      </c>
      <c r="D22949" s="53" t="s">
        <v>34193</v>
      </c>
      <c r="E22949" s="55" t="s">
        <v>34194</v>
      </c>
      <c r="F22949" s="53" t="s">
        <v>83</v>
      </c>
    </row>
    <row r="22950" spans="1:6" x14ac:dyDescent="0.2">
      <c r="A22950" s="202" t="s">
        <v>36847</v>
      </c>
      <c r="B22950" s="204">
        <v>86.557199999999995</v>
      </c>
      <c r="D22950" s="53" t="s">
        <v>34195</v>
      </c>
      <c r="E22950" s="55" t="s">
        <v>34194</v>
      </c>
      <c r="F22950" s="53" t="s">
        <v>83</v>
      </c>
    </row>
    <row r="22951" spans="1:6" x14ac:dyDescent="0.2">
      <c r="A22951" s="202" t="s">
        <v>36848</v>
      </c>
      <c r="B22951" s="204">
        <v>99.899100000000004</v>
      </c>
      <c r="D22951" s="53" t="s">
        <v>34196</v>
      </c>
      <c r="E22951" s="55" t="s">
        <v>34197</v>
      </c>
      <c r="F22951" s="53" t="s">
        <v>83</v>
      </c>
    </row>
    <row r="22952" spans="1:6" x14ac:dyDescent="0.2">
      <c r="A22952" s="202" t="s">
        <v>36849</v>
      </c>
      <c r="B22952" s="204">
        <v>7.7675999999999998</v>
      </c>
      <c r="D22952" s="53" t="s">
        <v>34198</v>
      </c>
      <c r="E22952" s="55" t="s">
        <v>34197</v>
      </c>
      <c r="F22952" s="53" t="s">
        <v>83</v>
      </c>
    </row>
    <row r="22953" spans="1:6" x14ac:dyDescent="0.2">
      <c r="A22953" s="202" t="s">
        <v>36850</v>
      </c>
      <c r="B22953" s="204">
        <v>4.8055000000000003</v>
      </c>
      <c r="D22953" s="53" t="s">
        <v>34199</v>
      </c>
      <c r="E22953" s="55" t="s">
        <v>34200</v>
      </c>
      <c r="F22953" s="53" t="s">
        <v>83</v>
      </c>
    </row>
    <row r="22954" spans="1:6" x14ac:dyDescent="0.2">
      <c r="A22954" s="202" t="s">
        <v>36851</v>
      </c>
      <c r="B22954" s="204">
        <v>102.43510000000001</v>
      </c>
      <c r="D22954" s="53" t="s">
        <v>34201</v>
      </c>
      <c r="E22954" s="55" t="s">
        <v>34200</v>
      </c>
      <c r="F22954" s="53" t="s">
        <v>83</v>
      </c>
    </row>
    <row r="22955" spans="1:6" x14ac:dyDescent="0.2">
      <c r="A22955" s="202" t="s">
        <v>36852</v>
      </c>
      <c r="B22955" s="204">
        <v>108.66930000000001</v>
      </c>
      <c r="D22955" s="53" t="s">
        <v>34202</v>
      </c>
      <c r="E22955" s="55" t="s">
        <v>34203</v>
      </c>
      <c r="F22955" s="53" t="s">
        <v>83</v>
      </c>
    </row>
    <row r="22956" spans="1:6" x14ac:dyDescent="0.2">
      <c r="A22956" s="202" t="s">
        <v>36853</v>
      </c>
      <c r="B22956" s="204">
        <v>1819.3507999999999</v>
      </c>
      <c r="D22956" s="53" t="s">
        <v>34204</v>
      </c>
      <c r="E22956" s="55" t="s">
        <v>34203</v>
      </c>
      <c r="F22956" s="53" t="s">
        <v>83</v>
      </c>
    </row>
    <row r="22957" spans="1:6" x14ac:dyDescent="0.2">
      <c r="A22957" s="202" t="s">
        <v>36854</v>
      </c>
      <c r="B22957" s="204">
        <v>777.58759999999995</v>
      </c>
      <c r="D22957" s="53" t="s">
        <v>34205</v>
      </c>
      <c r="E22957" s="55" t="s">
        <v>34206</v>
      </c>
      <c r="F22957" s="53" t="s">
        <v>83</v>
      </c>
    </row>
    <row r="22958" spans="1:6" x14ac:dyDescent="0.2">
      <c r="A22958" s="202" t="s">
        <v>36855</v>
      </c>
      <c r="B22958" s="204">
        <v>250.96940000000001</v>
      </c>
      <c r="D22958" s="53" t="s">
        <v>34207</v>
      </c>
      <c r="E22958" s="55" t="s">
        <v>34206</v>
      </c>
      <c r="F22958" s="53" t="s">
        <v>83</v>
      </c>
    </row>
    <row r="22959" spans="1:6" x14ac:dyDescent="0.2">
      <c r="A22959" s="202" t="s">
        <v>36856</v>
      </c>
      <c r="B22959" s="204">
        <v>171.69739999999999</v>
      </c>
      <c r="D22959" s="53" t="s">
        <v>34208</v>
      </c>
      <c r="E22959" s="55" t="s">
        <v>34209</v>
      </c>
      <c r="F22959" s="53" t="s">
        <v>83</v>
      </c>
    </row>
    <row r="22960" spans="1:6" x14ac:dyDescent="0.2">
      <c r="A22960" s="202" t="s">
        <v>36857</v>
      </c>
      <c r="B22960" s="204">
        <v>92.864900000000006</v>
      </c>
      <c r="D22960" s="53" t="s">
        <v>34210</v>
      </c>
      <c r="E22960" s="55" t="s">
        <v>34209</v>
      </c>
      <c r="F22960" s="53" t="s">
        <v>83</v>
      </c>
    </row>
    <row r="22961" spans="1:6" x14ac:dyDescent="0.2">
      <c r="A22961" s="202" t="s">
        <v>36858</v>
      </c>
      <c r="B22961" s="204">
        <v>79.803299999999993</v>
      </c>
      <c r="D22961" s="53" t="s">
        <v>34211</v>
      </c>
      <c r="E22961" s="55" t="s">
        <v>34212</v>
      </c>
      <c r="F22961" s="53" t="s">
        <v>4247</v>
      </c>
    </row>
    <row r="22962" spans="1:6" x14ac:dyDescent="0.2">
      <c r="A22962" s="202" t="s">
        <v>36859</v>
      </c>
      <c r="B22962" s="204">
        <v>133.8458</v>
      </c>
      <c r="D22962" s="53" t="s">
        <v>34213</v>
      </c>
      <c r="E22962" s="55" t="s">
        <v>34212</v>
      </c>
      <c r="F22962" s="53" t="s">
        <v>4247</v>
      </c>
    </row>
    <row r="22963" spans="1:6" x14ac:dyDescent="0.2">
      <c r="A22963" s="202" t="s">
        <v>36860</v>
      </c>
      <c r="B22963" s="204">
        <v>46.882199999999997</v>
      </c>
      <c r="D22963" s="53" t="s">
        <v>34214</v>
      </c>
      <c r="E22963" s="55" t="s">
        <v>34215</v>
      </c>
      <c r="F22963" s="53" t="s">
        <v>4247</v>
      </c>
    </row>
    <row r="22964" spans="1:6" x14ac:dyDescent="0.2">
      <c r="A22964" s="202" t="s">
        <v>36861</v>
      </c>
      <c r="B22964" s="204">
        <v>56.743899999999996</v>
      </c>
      <c r="D22964" s="53" t="s">
        <v>34216</v>
      </c>
      <c r="E22964" s="55" t="s">
        <v>34215</v>
      </c>
      <c r="F22964" s="53" t="s">
        <v>4247</v>
      </c>
    </row>
    <row r="22965" spans="1:6" x14ac:dyDescent="0.2">
      <c r="A22965" s="202" t="s">
        <v>36862</v>
      </c>
      <c r="B22965" s="204">
        <v>79.811800000000005</v>
      </c>
      <c r="D22965" s="53" t="s">
        <v>34217</v>
      </c>
      <c r="E22965" s="55" t="s">
        <v>34218</v>
      </c>
      <c r="F22965" s="53" t="s">
        <v>4247</v>
      </c>
    </row>
    <row r="22966" spans="1:6" x14ac:dyDescent="0.2">
      <c r="A22966" s="202" t="s">
        <v>36863</v>
      </c>
      <c r="B22966" s="204">
        <v>3.6610999999999998</v>
      </c>
      <c r="D22966" s="53" t="s">
        <v>34219</v>
      </c>
      <c r="E22966" s="55" t="s">
        <v>34218</v>
      </c>
      <c r="F22966" s="53" t="s">
        <v>4247</v>
      </c>
    </row>
    <row r="22967" spans="1:6" x14ac:dyDescent="0.2">
      <c r="A22967" s="202" t="s">
        <v>36864</v>
      </c>
      <c r="B22967" s="204">
        <v>197.6653</v>
      </c>
      <c r="D22967" s="53" t="s">
        <v>34220</v>
      </c>
      <c r="E22967" s="55" t="s">
        <v>34221</v>
      </c>
      <c r="F22967" s="53" t="s">
        <v>83</v>
      </c>
    </row>
    <row r="22968" spans="1:6" x14ac:dyDescent="0.2">
      <c r="A22968" s="202" t="s">
        <v>36865</v>
      </c>
      <c r="B22968" s="204">
        <v>16.355399999999999</v>
      </c>
      <c r="D22968" s="53" t="s">
        <v>34222</v>
      </c>
      <c r="E22968" s="55" t="s">
        <v>34221</v>
      </c>
      <c r="F22968" s="53" t="s">
        <v>83</v>
      </c>
    </row>
    <row r="22969" spans="1:6" x14ac:dyDescent="0.2">
      <c r="A22969" s="202" t="s">
        <v>36866</v>
      </c>
      <c r="B22969" s="204">
        <v>27.842600000000001</v>
      </c>
      <c r="D22969" s="53" t="s">
        <v>34223</v>
      </c>
      <c r="E22969" s="55" t="s">
        <v>34224</v>
      </c>
      <c r="F22969" s="53" t="s">
        <v>83</v>
      </c>
    </row>
    <row r="22970" spans="1:6" x14ac:dyDescent="0.2">
      <c r="A22970" s="202" t="s">
        <v>36867</v>
      </c>
      <c r="B22970" s="204">
        <v>39.604500000000002</v>
      </c>
      <c r="D22970" s="53" t="s">
        <v>34225</v>
      </c>
      <c r="E22970" s="55" t="s">
        <v>34224</v>
      </c>
      <c r="F22970" s="53" t="s">
        <v>83</v>
      </c>
    </row>
    <row r="22971" spans="1:6" x14ac:dyDescent="0.2">
      <c r="A22971" s="202" t="s">
        <v>36868</v>
      </c>
      <c r="B22971" s="204">
        <v>166.18629999999999</v>
      </c>
      <c r="D22971" s="53" t="s">
        <v>34226</v>
      </c>
      <c r="E22971" s="55" t="s">
        <v>34227</v>
      </c>
      <c r="F22971" s="53" t="s">
        <v>83</v>
      </c>
    </row>
    <row r="22972" spans="1:6" x14ac:dyDescent="0.2">
      <c r="A22972" s="202" t="s">
        <v>36869</v>
      </c>
      <c r="B22972" s="204">
        <v>327.24430000000001</v>
      </c>
      <c r="D22972" s="53" t="s">
        <v>34228</v>
      </c>
      <c r="E22972" s="55" t="s">
        <v>34227</v>
      </c>
      <c r="F22972" s="53" t="s">
        <v>83</v>
      </c>
    </row>
    <row r="22973" spans="1:6" x14ac:dyDescent="0.2">
      <c r="A22973" s="202" t="s">
        <v>36870</v>
      </c>
      <c r="B22973" s="204">
        <v>360.14870000000002</v>
      </c>
      <c r="D22973" s="53" t="s">
        <v>34229</v>
      </c>
      <c r="E22973" s="55" t="s">
        <v>34230</v>
      </c>
      <c r="F22973" s="53" t="s">
        <v>83</v>
      </c>
    </row>
    <row r="22974" spans="1:6" x14ac:dyDescent="0.2">
      <c r="A22974" s="202" t="s">
        <v>36871</v>
      </c>
      <c r="B22974" s="204">
        <v>87.322299999999998</v>
      </c>
      <c r="D22974" s="53" t="s">
        <v>34231</v>
      </c>
      <c r="E22974" s="55" t="s">
        <v>34230</v>
      </c>
      <c r="F22974" s="53" t="s">
        <v>83</v>
      </c>
    </row>
    <row r="22975" spans="1:6" x14ac:dyDescent="0.2">
      <c r="A22975" s="202" t="s">
        <v>36872</v>
      </c>
      <c r="B22975" s="204">
        <v>84.866799999999998</v>
      </c>
      <c r="D22975" s="53" t="s">
        <v>34232</v>
      </c>
      <c r="E22975" s="55" t="s">
        <v>34233</v>
      </c>
      <c r="F22975" s="53" t="s">
        <v>1147</v>
      </c>
    </row>
    <row r="22976" spans="1:6" x14ac:dyDescent="0.2">
      <c r="A22976" s="202" t="s">
        <v>36873</v>
      </c>
      <c r="B22976" s="204">
        <v>193.43690000000001</v>
      </c>
      <c r="D22976" s="53" t="s">
        <v>34234</v>
      </c>
      <c r="E22976" s="55" t="s">
        <v>34233</v>
      </c>
      <c r="F22976" s="53" t="s">
        <v>1147</v>
      </c>
    </row>
    <row r="22977" spans="1:6" x14ac:dyDescent="0.2">
      <c r="A22977" s="202" t="s">
        <v>36874</v>
      </c>
      <c r="B22977" s="204">
        <v>102.9323</v>
      </c>
      <c r="D22977" s="53" t="s">
        <v>34235</v>
      </c>
      <c r="E22977" s="55" t="s">
        <v>34236</v>
      </c>
      <c r="F22977" s="53" t="s">
        <v>1241</v>
      </c>
    </row>
    <row r="22978" spans="1:6" x14ac:dyDescent="0.2">
      <c r="A22978" s="202" t="s">
        <v>36875</v>
      </c>
      <c r="B22978" s="204">
        <v>86.433700000000002</v>
      </c>
      <c r="D22978" s="53" t="s">
        <v>34237</v>
      </c>
      <c r="E22978" s="55" t="s">
        <v>34236</v>
      </c>
      <c r="F22978" s="53" t="s">
        <v>1241</v>
      </c>
    </row>
    <row r="22979" spans="1:6" x14ac:dyDescent="0.2">
      <c r="A22979" s="202" t="s">
        <v>36876</v>
      </c>
      <c r="B22979" s="204">
        <v>11245.1271</v>
      </c>
      <c r="D22979" s="53" t="s">
        <v>34238</v>
      </c>
      <c r="E22979" s="55" t="s">
        <v>34239</v>
      </c>
      <c r="F22979" s="53" t="s">
        <v>1241</v>
      </c>
    </row>
    <row r="22980" spans="1:6" x14ac:dyDescent="0.2">
      <c r="A22980" s="202" t="s">
        <v>36877</v>
      </c>
      <c r="B22980" s="204">
        <v>508.39929999999998</v>
      </c>
      <c r="D22980" s="53" t="s">
        <v>34240</v>
      </c>
      <c r="E22980" s="55" t="s">
        <v>34239</v>
      </c>
      <c r="F22980" s="53" t="s">
        <v>1241</v>
      </c>
    </row>
    <row r="22981" spans="1:6" x14ac:dyDescent="0.2">
      <c r="A22981" s="202" t="s">
        <v>36878</v>
      </c>
      <c r="B22981" s="204">
        <v>1204.1343999999999</v>
      </c>
      <c r="D22981" s="53" t="s">
        <v>34241</v>
      </c>
      <c r="E22981" s="55" t="s">
        <v>34242</v>
      </c>
      <c r="F22981" s="53" t="s">
        <v>1241</v>
      </c>
    </row>
    <row r="22982" spans="1:6" x14ac:dyDescent="0.2">
      <c r="A22982" s="202" t="s">
        <v>36879</v>
      </c>
      <c r="B22982" s="204">
        <v>1067.1202000000001</v>
      </c>
      <c r="D22982" s="53" t="s">
        <v>34243</v>
      </c>
      <c r="E22982" s="55" t="s">
        <v>34242</v>
      </c>
      <c r="F22982" s="53" t="s">
        <v>1241</v>
      </c>
    </row>
    <row r="22983" spans="1:6" x14ac:dyDescent="0.2">
      <c r="A22983" s="202" t="s">
        <v>36880</v>
      </c>
      <c r="B22983" s="204">
        <v>636.70799999999997</v>
      </c>
      <c r="D22983" s="53" t="s">
        <v>34244</v>
      </c>
      <c r="E22983" s="55" t="s">
        <v>34245</v>
      </c>
      <c r="F22983" s="53" t="s">
        <v>1241</v>
      </c>
    </row>
    <row r="22984" spans="1:6" x14ac:dyDescent="0.2">
      <c r="A22984" s="202" t="s">
        <v>36881</v>
      </c>
      <c r="B22984" s="204">
        <v>1563.6832999999999</v>
      </c>
      <c r="D22984" s="53" t="s">
        <v>34246</v>
      </c>
      <c r="E22984" s="55" t="s">
        <v>34245</v>
      </c>
      <c r="F22984" s="53" t="s">
        <v>1241</v>
      </c>
    </row>
    <row r="22985" spans="1:6" x14ac:dyDescent="0.2">
      <c r="A22985" s="202" t="s">
        <v>36882</v>
      </c>
      <c r="B22985" s="204">
        <v>1.2067000000000001</v>
      </c>
      <c r="D22985" s="53" t="s">
        <v>34247</v>
      </c>
      <c r="E22985" s="55" t="s">
        <v>34248</v>
      </c>
      <c r="F22985" s="53" t="s">
        <v>1241</v>
      </c>
    </row>
    <row r="22986" spans="1:6" x14ac:dyDescent="0.2">
      <c r="A22986" s="202" t="s">
        <v>36883</v>
      </c>
      <c r="B22986" s="204">
        <v>0.8206</v>
      </c>
      <c r="D22986" s="53" t="s">
        <v>34249</v>
      </c>
      <c r="E22986" s="55" t="s">
        <v>34248</v>
      </c>
      <c r="F22986" s="53" t="s">
        <v>1241</v>
      </c>
    </row>
    <row r="22987" spans="1:6" x14ac:dyDescent="0.2">
      <c r="A22987" s="202" t="s">
        <v>36884</v>
      </c>
      <c r="B22987" s="204">
        <v>189.33420000000001</v>
      </c>
      <c r="D22987" s="53" t="s">
        <v>34250</v>
      </c>
      <c r="E22987" s="55" t="s">
        <v>34251</v>
      </c>
      <c r="F22987" s="53" t="s">
        <v>1241</v>
      </c>
    </row>
    <row r="22988" spans="1:6" x14ac:dyDescent="0.2">
      <c r="A22988" s="202" t="s">
        <v>36885</v>
      </c>
      <c r="B22988" s="204">
        <v>78.752200000000002</v>
      </c>
      <c r="D22988" s="53" t="s">
        <v>34252</v>
      </c>
      <c r="E22988" s="55" t="s">
        <v>34251</v>
      </c>
      <c r="F22988" s="53" t="s">
        <v>1241</v>
      </c>
    </row>
    <row r="22989" spans="1:6" x14ac:dyDescent="0.2">
      <c r="A22989" s="202" t="s">
        <v>36886</v>
      </c>
      <c r="B22989" s="204">
        <v>62.260599999999997</v>
      </c>
      <c r="D22989" s="53" t="s">
        <v>34253</v>
      </c>
      <c r="E22989" s="55" t="s">
        <v>34254</v>
      </c>
      <c r="F22989" s="53" t="s">
        <v>1241</v>
      </c>
    </row>
    <row r="22990" spans="1:6" x14ac:dyDescent="0.2">
      <c r="A22990" s="202" t="s">
        <v>36887</v>
      </c>
      <c r="B22990" s="204">
        <v>82.781999999999996</v>
      </c>
      <c r="D22990" s="53" t="s">
        <v>34255</v>
      </c>
      <c r="E22990" s="55" t="s">
        <v>34254</v>
      </c>
      <c r="F22990" s="53" t="s">
        <v>1241</v>
      </c>
    </row>
    <row r="22991" spans="1:6" x14ac:dyDescent="0.2">
      <c r="A22991" s="202" t="s">
        <v>36888</v>
      </c>
      <c r="B22991" s="204">
        <v>53.182899999999997</v>
      </c>
      <c r="D22991" s="53" t="s">
        <v>34256</v>
      </c>
      <c r="E22991" s="55" t="s">
        <v>34257</v>
      </c>
      <c r="F22991" s="53" t="s">
        <v>1241</v>
      </c>
    </row>
    <row r="22992" spans="1:6" x14ac:dyDescent="0.2">
      <c r="A22992" s="202" t="s">
        <v>36889</v>
      </c>
      <c r="B22992" s="204">
        <v>47.749699999999997</v>
      </c>
      <c r="D22992" s="53" t="s">
        <v>34258</v>
      </c>
      <c r="E22992" s="55" t="s">
        <v>34257</v>
      </c>
      <c r="F22992" s="53" t="s">
        <v>1241</v>
      </c>
    </row>
    <row r="22993" spans="1:6" x14ac:dyDescent="0.2">
      <c r="A22993" s="202" t="s">
        <v>36890</v>
      </c>
      <c r="B22993" s="204">
        <v>45.949399999999997</v>
      </c>
      <c r="D22993" s="53" t="s">
        <v>34259</v>
      </c>
      <c r="E22993" s="55" t="s">
        <v>34260</v>
      </c>
      <c r="F22993" s="53" t="s">
        <v>1241</v>
      </c>
    </row>
    <row r="22994" spans="1:6" x14ac:dyDescent="0.2">
      <c r="A22994" s="202" t="s">
        <v>36891</v>
      </c>
      <c r="B22994" s="204">
        <v>146.50649999999999</v>
      </c>
      <c r="D22994" s="53" t="s">
        <v>34261</v>
      </c>
      <c r="E22994" s="55" t="s">
        <v>34260</v>
      </c>
      <c r="F22994" s="53" t="s">
        <v>1241</v>
      </c>
    </row>
    <row r="22995" spans="1:6" x14ac:dyDescent="0.2">
      <c r="A22995" s="202" t="s">
        <v>36892</v>
      </c>
      <c r="B22995" s="204">
        <v>197.92269999999999</v>
      </c>
      <c r="D22995" s="53" t="s">
        <v>34262</v>
      </c>
      <c r="E22995" s="55" t="s">
        <v>34263</v>
      </c>
      <c r="F22995" s="53" t="s">
        <v>1241</v>
      </c>
    </row>
    <row r="22996" spans="1:6" x14ac:dyDescent="0.2">
      <c r="A22996" s="202" t="s">
        <v>36893</v>
      </c>
      <c r="B22996" s="204">
        <v>331.67630000000003</v>
      </c>
      <c r="D22996" s="53" t="s">
        <v>34264</v>
      </c>
      <c r="E22996" s="55" t="s">
        <v>34263</v>
      </c>
      <c r="F22996" s="53" t="s">
        <v>1241</v>
      </c>
    </row>
    <row r="22997" spans="1:6" x14ac:dyDescent="0.2">
      <c r="A22997" s="202" t="s">
        <v>36894</v>
      </c>
      <c r="B22997" s="204">
        <v>1.734</v>
      </c>
      <c r="D22997" s="53" t="s">
        <v>34265</v>
      </c>
      <c r="E22997" s="55" t="s">
        <v>34266</v>
      </c>
      <c r="F22997" s="53" t="s">
        <v>83</v>
      </c>
    </row>
    <row r="22998" spans="1:6" x14ac:dyDescent="0.2">
      <c r="A22998" s="202" t="s">
        <v>36895</v>
      </c>
      <c r="B22998" s="204">
        <v>326.58679999999998</v>
      </c>
      <c r="D22998" s="53" t="s">
        <v>34267</v>
      </c>
      <c r="E22998" s="55" t="s">
        <v>34266</v>
      </c>
      <c r="F22998" s="53" t="s">
        <v>83</v>
      </c>
    </row>
    <row r="22999" spans="1:6" x14ac:dyDescent="0.2">
      <c r="A22999" s="202" t="s">
        <v>36896</v>
      </c>
      <c r="B22999" s="204">
        <v>134.06649999999999</v>
      </c>
      <c r="D22999" s="53" t="s">
        <v>34268</v>
      </c>
      <c r="E22999" s="55" t="s">
        <v>34269</v>
      </c>
      <c r="F22999" s="53" t="s">
        <v>1241</v>
      </c>
    </row>
    <row r="23000" spans="1:6" x14ac:dyDescent="0.2">
      <c r="A23000" s="202" t="s">
        <v>36897</v>
      </c>
      <c r="B23000" s="204">
        <v>106.93300000000001</v>
      </c>
      <c r="D23000" s="53" t="s">
        <v>34270</v>
      </c>
      <c r="E23000" s="55" t="s">
        <v>34269</v>
      </c>
      <c r="F23000" s="53" t="s">
        <v>1241</v>
      </c>
    </row>
    <row r="23001" spans="1:6" x14ac:dyDescent="0.2">
      <c r="A23001" s="202" t="s">
        <v>36898</v>
      </c>
      <c r="B23001" s="204">
        <v>288.55430000000001</v>
      </c>
      <c r="D23001" s="53" t="s">
        <v>34271</v>
      </c>
      <c r="E23001" s="55" t="s">
        <v>34272</v>
      </c>
      <c r="F23001" s="53" t="s">
        <v>1147</v>
      </c>
    </row>
    <row r="23002" spans="1:6" x14ac:dyDescent="0.2">
      <c r="A23002" s="202" t="s">
        <v>36899</v>
      </c>
      <c r="B23002" s="204">
        <v>114.87520000000001</v>
      </c>
      <c r="D23002" s="53" t="s">
        <v>34273</v>
      </c>
      <c r="E23002" s="55" t="s">
        <v>34272</v>
      </c>
      <c r="F23002" s="53" t="s">
        <v>1147</v>
      </c>
    </row>
    <row r="23003" spans="1:6" x14ac:dyDescent="0.2">
      <c r="A23003" s="202" t="s">
        <v>36900</v>
      </c>
      <c r="B23003" s="204">
        <v>91.774699999999996</v>
      </c>
      <c r="D23003" s="53" t="s">
        <v>34274</v>
      </c>
      <c r="E23003" s="55" t="s">
        <v>34275</v>
      </c>
      <c r="F23003" s="53" t="s">
        <v>83</v>
      </c>
    </row>
    <row r="23004" spans="1:6" x14ac:dyDescent="0.2">
      <c r="A23004" s="202" t="s">
        <v>36901</v>
      </c>
      <c r="B23004" s="204">
        <v>12.1197</v>
      </c>
      <c r="D23004" s="53" t="s">
        <v>34276</v>
      </c>
      <c r="E23004" s="55" t="s">
        <v>34275</v>
      </c>
      <c r="F23004" s="53" t="s">
        <v>83</v>
      </c>
    </row>
    <row r="23005" spans="1:6" x14ac:dyDescent="0.2">
      <c r="A23005" s="202" t="s">
        <v>36902</v>
      </c>
      <c r="B23005" s="204">
        <v>4.9748000000000001</v>
      </c>
      <c r="D23005" s="53" t="s">
        <v>34277</v>
      </c>
      <c r="E23005" s="55" t="s">
        <v>34278</v>
      </c>
      <c r="F23005" s="53" t="s">
        <v>83</v>
      </c>
    </row>
    <row r="23006" spans="1:6" x14ac:dyDescent="0.2">
      <c r="A23006" s="202" t="s">
        <v>36903</v>
      </c>
      <c r="B23006" s="204">
        <v>18.646899999999999</v>
      </c>
      <c r="D23006" s="53" t="s">
        <v>34279</v>
      </c>
      <c r="E23006" s="55" t="s">
        <v>34278</v>
      </c>
      <c r="F23006" s="53" t="s">
        <v>83</v>
      </c>
    </row>
    <row r="23007" spans="1:6" x14ac:dyDescent="0.2">
      <c r="A23007" s="202" t="s">
        <v>36904</v>
      </c>
      <c r="B23007" s="204">
        <v>7.6555999999999997</v>
      </c>
      <c r="D23007" s="53" t="s">
        <v>34280</v>
      </c>
      <c r="E23007" s="55" t="s">
        <v>34281</v>
      </c>
      <c r="F23007" s="53" t="s">
        <v>83</v>
      </c>
    </row>
    <row r="23008" spans="1:6" x14ac:dyDescent="0.2">
      <c r="A23008" s="202" t="s">
        <v>36905</v>
      </c>
      <c r="B23008" s="204">
        <v>57.020800000000001</v>
      </c>
      <c r="D23008" s="53" t="s">
        <v>34282</v>
      </c>
      <c r="E23008" s="55" t="s">
        <v>34281</v>
      </c>
      <c r="F23008" s="53" t="s">
        <v>83</v>
      </c>
    </row>
    <row r="23009" spans="1:6" x14ac:dyDescent="0.2">
      <c r="A23009" s="202" t="s">
        <v>36906</v>
      </c>
      <c r="B23009" s="204">
        <v>35.637999999999998</v>
      </c>
      <c r="D23009" s="53" t="s">
        <v>34283</v>
      </c>
      <c r="E23009" s="55" t="s">
        <v>34284</v>
      </c>
      <c r="F23009" s="53" t="s">
        <v>83</v>
      </c>
    </row>
    <row r="23010" spans="1:6" x14ac:dyDescent="0.2">
      <c r="A23010" s="202" t="s">
        <v>36907</v>
      </c>
      <c r="B23010" s="204">
        <v>136.0994</v>
      </c>
      <c r="D23010" s="53" t="s">
        <v>34285</v>
      </c>
      <c r="E23010" s="55" t="s">
        <v>34284</v>
      </c>
      <c r="F23010" s="53" t="s">
        <v>83</v>
      </c>
    </row>
    <row r="23011" spans="1:6" x14ac:dyDescent="0.2">
      <c r="A23011" s="202" t="s">
        <v>36908</v>
      </c>
      <c r="B23011" s="204">
        <v>122.4894</v>
      </c>
      <c r="D23011" s="53" t="s">
        <v>34286</v>
      </c>
      <c r="E23011" s="55" t="s">
        <v>34287</v>
      </c>
      <c r="F23011" s="53" t="s">
        <v>83</v>
      </c>
    </row>
    <row r="23012" spans="1:6" x14ac:dyDescent="0.2">
      <c r="A23012" s="202" t="s">
        <v>36909</v>
      </c>
      <c r="B23012" s="204">
        <v>556.17039999999997</v>
      </c>
      <c r="D23012" s="53" t="s">
        <v>34288</v>
      </c>
      <c r="E23012" s="55" t="s">
        <v>34287</v>
      </c>
      <c r="F23012" s="53" t="s">
        <v>83</v>
      </c>
    </row>
    <row r="23013" spans="1:6" x14ac:dyDescent="0.2">
      <c r="A23013" s="202" t="s">
        <v>36910</v>
      </c>
      <c r="B23013" s="204">
        <v>24.346399999999999</v>
      </c>
      <c r="D23013" s="53" t="s">
        <v>34289</v>
      </c>
      <c r="E23013" s="55" t="s">
        <v>34290</v>
      </c>
      <c r="F23013" s="53" t="s">
        <v>1241</v>
      </c>
    </row>
    <row r="23014" spans="1:6" x14ac:dyDescent="0.2">
      <c r="A23014" s="202" t="s">
        <v>36911</v>
      </c>
      <c r="B23014" s="204">
        <v>10.5945</v>
      </c>
      <c r="D23014" s="53" t="s">
        <v>34291</v>
      </c>
      <c r="E23014" s="55" t="s">
        <v>34290</v>
      </c>
      <c r="F23014" s="53" t="s">
        <v>1241</v>
      </c>
    </row>
    <row r="23015" spans="1:6" x14ac:dyDescent="0.2">
      <c r="A23015" s="202" t="s">
        <v>36912</v>
      </c>
      <c r="B23015" s="204">
        <v>185.16290000000001</v>
      </c>
      <c r="D23015" s="53" t="s">
        <v>34292</v>
      </c>
      <c r="E23015" s="55" t="s">
        <v>34293</v>
      </c>
      <c r="F23015" s="53" t="s">
        <v>83</v>
      </c>
    </row>
    <row r="23016" spans="1:6" x14ac:dyDescent="0.2">
      <c r="A23016" s="202" t="s">
        <v>36913</v>
      </c>
      <c r="B23016" s="204">
        <v>3.7892999999999999</v>
      </c>
      <c r="D23016" s="53" t="s">
        <v>34294</v>
      </c>
      <c r="E23016" s="55" t="s">
        <v>34293</v>
      </c>
      <c r="F23016" s="53" t="s">
        <v>83</v>
      </c>
    </row>
    <row r="23017" spans="1:6" x14ac:dyDescent="0.2">
      <c r="A23017" s="202" t="s">
        <v>36914</v>
      </c>
      <c r="B23017" s="204">
        <v>0.59140000000000004</v>
      </c>
      <c r="D23017" s="53" t="s">
        <v>34295</v>
      </c>
      <c r="E23017" s="55" t="s">
        <v>34296</v>
      </c>
      <c r="F23017" s="53" t="s">
        <v>83</v>
      </c>
    </row>
    <row r="23018" spans="1:6" x14ac:dyDescent="0.2">
      <c r="A23018" s="202" t="s">
        <v>36915</v>
      </c>
      <c r="B23018" s="204">
        <v>0.2069</v>
      </c>
      <c r="D23018" s="53" t="s">
        <v>34297</v>
      </c>
      <c r="E23018" s="55" t="s">
        <v>34296</v>
      </c>
      <c r="F23018" s="53" t="s">
        <v>83</v>
      </c>
    </row>
    <row r="23019" spans="1:6" x14ac:dyDescent="0.2">
      <c r="A23019" s="202" t="s">
        <v>36916</v>
      </c>
      <c r="B23019" s="204">
        <v>23.2</v>
      </c>
      <c r="D23019" s="53" t="s">
        <v>34298</v>
      </c>
      <c r="E23019" s="55" t="s">
        <v>34299</v>
      </c>
      <c r="F23019" s="53" t="s">
        <v>83</v>
      </c>
    </row>
    <row r="23020" spans="1:6" x14ac:dyDescent="0.2">
      <c r="A23020" s="202" t="s">
        <v>36917</v>
      </c>
      <c r="B23020" s="204">
        <v>14.36</v>
      </c>
      <c r="D23020" s="53" t="s">
        <v>34300</v>
      </c>
      <c r="E23020" s="55" t="s">
        <v>34299</v>
      </c>
      <c r="F23020" s="53" t="s">
        <v>83</v>
      </c>
    </row>
    <row r="23021" spans="1:6" x14ac:dyDescent="0.2">
      <c r="A23021" s="202" t="s">
        <v>36918</v>
      </c>
      <c r="B23021" s="204">
        <v>42.15</v>
      </c>
      <c r="D23021" s="53" t="s">
        <v>34301</v>
      </c>
      <c r="E23021" s="55" t="s">
        <v>34302</v>
      </c>
      <c r="F23021" s="53" t="s">
        <v>83</v>
      </c>
    </row>
    <row r="23022" spans="1:6" x14ac:dyDescent="0.2">
      <c r="A23022" s="202" t="s">
        <v>36919</v>
      </c>
      <c r="B23022" s="204">
        <v>23.2</v>
      </c>
      <c r="D23022" s="53" t="s">
        <v>34303</v>
      </c>
      <c r="E23022" s="55" t="s">
        <v>34302</v>
      </c>
      <c r="F23022" s="53" t="s">
        <v>83</v>
      </c>
    </row>
    <row r="23023" spans="1:6" x14ac:dyDescent="0.2">
      <c r="A23023" s="202" t="s">
        <v>36920</v>
      </c>
      <c r="B23023" s="204">
        <v>42.15</v>
      </c>
      <c r="D23023" s="53" t="s">
        <v>34304</v>
      </c>
      <c r="E23023" s="55" t="s">
        <v>34305</v>
      </c>
      <c r="F23023" s="53" t="s">
        <v>83</v>
      </c>
    </row>
    <row r="23024" spans="1:6" x14ac:dyDescent="0.2">
      <c r="A23024" s="202" t="s">
        <v>36921</v>
      </c>
      <c r="B23024" s="204">
        <v>40.46</v>
      </c>
      <c r="D23024" s="53" t="s">
        <v>34306</v>
      </c>
      <c r="E23024" s="55" t="s">
        <v>34305</v>
      </c>
      <c r="F23024" s="53" t="s">
        <v>83</v>
      </c>
    </row>
    <row r="23025" spans="1:6" x14ac:dyDescent="0.2">
      <c r="A23025" s="202" t="s">
        <v>36922</v>
      </c>
      <c r="B23025" s="204">
        <v>29.98</v>
      </c>
      <c r="D23025" s="53" t="s">
        <v>34307</v>
      </c>
      <c r="E23025" s="55" t="s">
        <v>34308</v>
      </c>
      <c r="F23025" s="53" t="s">
        <v>83</v>
      </c>
    </row>
    <row r="23026" spans="1:6" x14ac:dyDescent="0.2">
      <c r="A23026" s="202" t="s">
        <v>36923</v>
      </c>
      <c r="B23026" s="204">
        <v>23.2</v>
      </c>
      <c r="D23026" s="53" t="s">
        <v>34309</v>
      </c>
      <c r="E23026" s="55" t="s">
        <v>34308</v>
      </c>
      <c r="F23026" s="53" t="s">
        <v>83</v>
      </c>
    </row>
    <row r="23027" spans="1:6" x14ac:dyDescent="0.2">
      <c r="A23027" s="202" t="s">
        <v>36924</v>
      </c>
      <c r="B23027" s="204">
        <v>23.2</v>
      </c>
      <c r="D23027" s="53" t="s">
        <v>34310</v>
      </c>
      <c r="E23027" s="55" t="s">
        <v>34311</v>
      </c>
      <c r="F23027" s="53" t="s">
        <v>1147</v>
      </c>
    </row>
    <row r="23028" spans="1:6" x14ac:dyDescent="0.2">
      <c r="A23028" s="202" t="s">
        <v>36925</v>
      </c>
      <c r="B23028" s="204">
        <v>29.98</v>
      </c>
      <c r="D23028" s="53" t="s">
        <v>34312</v>
      </c>
      <c r="E23028" s="55" t="s">
        <v>34311</v>
      </c>
      <c r="F23028" s="53" t="s">
        <v>1147</v>
      </c>
    </row>
    <row r="23029" spans="1:6" x14ac:dyDescent="0.2">
      <c r="A23029" s="202" t="s">
        <v>36926</v>
      </c>
      <c r="B23029" s="204">
        <v>19.309999999999999</v>
      </c>
      <c r="D23029" s="53" t="s">
        <v>34313</v>
      </c>
      <c r="E23029" s="55" t="s">
        <v>34314</v>
      </c>
      <c r="F23029" s="53" t="s">
        <v>1147</v>
      </c>
    </row>
    <row r="23030" spans="1:6" x14ac:dyDescent="0.2">
      <c r="A23030" s="202" t="s">
        <v>36927</v>
      </c>
      <c r="B23030" s="204">
        <v>13.07</v>
      </c>
      <c r="D23030" s="53" t="s">
        <v>34315</v>
      </c>
      <c r="E23030" s="55" t="s">
        <v>34314</v>
      </c>
      <c r="F23030" s="53" t="s">
        <v>1147</v>
      </c>
    </row>
    <row r="23031" spans="1:6" x14ac:dyDescent="0.2">
      <c r="A23031" s="202" t="s">
        <v>36928</v>
      </c>
      <c r="B23031" s="204">
        <v>111.13</v>
      </c>
      <c r="D23031" s="53" t="s">
        <v>34316</v>
      </c>
      <c r="E23031" s="55" t="s">
        <v>34317</v>
      </c>
      <c r="F23031" s="53" t="s">
        <v>1147</v>
      </c>
    </row>
    <row r="23032" spans="1:6" x14ac:dyDescent="0.2">
      <c r="A23032" s="202" t="s">
        <v>36929</v>
      </c>
      <c r="B23032" s="204">
        <v>29.98</v>
      </c>
      <c r="D23032" s="53" t="s">
        <v>34318</v>
      </c>
      <c r="E23032" s="55" t="s">
        <v>34317</v>
      </c>
      <c r="F23032" s="53" t="s">
        <v>1147</v>
      </c>
    </row>
    <row r="23033" spans="1:6" x14ac:dyDescent="0.2">
      <c r="A23033" s="202" t="s">
        <v>36930</v>
      </c>
      <c r="B23033" s="204">
        <v>27.26</v>
      </c>
      <c r="D23033" s="53" t="s">
        <v>34319</v>
      </c>
      <c r="E23033" s="55" t="s">
        <v>34320</v>
      </c>
      <c r="F23033" s="53" t="s">
        <v>1147</v>
      </c>
    </row>
    <row r="23034" spans="1:6" x14ac:dyDescent="0.2">
      <c r="A23034" s="202" t="s">
        <v>36931</v>
      </c>
      <c r="B23034" s="204">
        <v>25.47</v>
      </c>
      <c r="D23034" s="53" t="s">
        <v>34321</v>
      </c>
      <c r="E23034" s="55" t="s">
        <v>34320</v>
      </c>
      <c r="F23034" s="53" t="s">
        <v>1147</v>
      </c>
    </row>
    <row r="23035" spans="1:6" x14ac:dyDescent="0.2">
      <c r="A23035" s="202" t="s">
        <v>36932</v>
      </c>
      <c r="B23035" s="204">
        <v>15.7</v>
      </c>
      <c r="D23035" s="53" t="s">
        <v>34322</v>
      </c>
      <c r="E23035" s="55" t="s">
        <v>34323</v>
      </c>
      <c r="F23035" s="53" t="s">
        <v>1147</v>
      </c>
    </row>
    <row r="23036" spans="1:6" x14ac:dyDescent="0.2">
      <c r="A23036" s="202" t="s">
        <v>36933</v>
      </c>
      <c r="B23036" s="204">
        <v>25.34</v>
      </c>
      <c r="D23036" s="53" t="s">
        <v>34324</v>
      </c>
      <c r="E23036" s="55" t="s">
        <v>34323</v>
      </c>
      <c r="F23036" s="53" t="s">
        <v>1147</v>
      </c>
    </row>
    <row r="23037" spans="1:6" x14ac:dyDescent="0.2">
      <c r="A23037" s="202" t="s">
        <v>36934</v>
      </c>
      <c r="B23037" s="204">
        <v>18.309999999999999</v>
      </c>
      <c r="D23037" s="53" t="s">
        <v>34325</v>
      </c>
      <c r="E23037" s="55" t="s">
        <v>34326</v>
      </c>
      <c r="F23037" s="53" t="s">
        <v>1147</v>
      </c>
    </row>
    <row r="23038" spans="1:6" x14ac:dyDescent="0.2">
      <c r="A23038" s="202" t="s">
        <v>36935</v>
      </c>
      <c r="B23038" s="204">
        <v>25.34</v>
      </c>
      <c r="D23038" s="53" t="s">
        <v>34327</v>
      </c>
      <c r="E23038" s="55" t="s">
        <v>34326</v>
      </c>
      <c r="F23038" s="53" t="s">
        <v>1147</v>
      </c>
    </row>
    <row r="23039" spans="1:6" x14ac:dyDescent="0.2">
      <c r="A23039" s="202" t="s">
        <v>36936</v>
      </c>
      <c r="B23039" s="204">
        <v>19.309999999999999</v>
      </c>
      <c r="D23039" s="53" t="s">
        <v>34328</v>
      </c>
      <c r="E23039" s="55" t="s">
        <v>34329</v>
      </c>
      <c r="F23039" s="53" t="s">
        <v>83</v>
      </c>
    </row>
    <row r="23040" spans="1:6" x14ac:dyDescent="0.2">
      <c r="A23040" s="202" t="s">
        <v>36937</v>
      </c>
      <c r="B23040" s="204">
        <v>27.26</v>
      </c>
      <c r="D23040" s="53" t="s">
        <v>34330</v>
      </c>
      <c r="E23040" s="55" t="s">
        <v>34329</v>
      </c>
      <c r="F23040" s="53" t="s">
        <v>83</v>
      </c>
    </row>
    <row r="23041" spans="1:6" x14ac:dyDescent="0.2">
      <c r="A23041" s="202" t="s">
        <v>36938</v>
      </c>
      <c r="B23041" s="204">
        <v>25.34</v>
      </c>
      <c r="D23041" s="53" t="s">
        <v>34331</v>
      </c>
      <c r="E23041" s="55" t="s">
        <v>34332</v>
      </c>
      <c r="F23041" s="53" t="s">
        <v>83</v>
      </c>
    </row>
    <row r="23042" spans="1:6" x14ac:dyDescent="0.2">
      <c r="A23042" s="202" t="s">
        <v>36939</v>
      </c>
      <c r="B23042" s="204">
        <v>25.34</v>
      </c>
      <c r="D23042" s="53" t="s">
        <v>34333</v>
      </c>
      <c r="E23042" s="55" t="s">
        <v>34332</v>
      </c>
      <c r="F23042" s="53" t="s">
        <v>83</v>
      </c>
    </row>
    <row r="23043" spans="1:6" x14ac:dyDescent="0.2">
      <c r="A23043" s="202" t="s">
        <v>36940</v>
      </c>
      <c r="B23043" s="204">
        <v>19.309999999999999</v>
      </c>
      <c r="D23043" s="53" t="s">
        <v>34334</v>
      </c>
      <c r="E23043" s="55" t="s">
        <v>34335</v>
      </c>
      <c r="F23043" s="53" t="s">
        <v>83</v>
      </c>
    </row>
    <row r="23044" spans="1:6" x14ac:dyDescent="0.2">
      <c r="A23044" s="202" t="s">
        <v>36941</v>
      </c>
      <c r="B23044" s="204">
        <v>19.309999999999999</v>
      </c>
      <c r="D23044" s="53" t="s">
        <v>34336</v>
      </c>
      <c r="E23044" s="55" t="s">
        <v>34335</v>
      </c>
      <c r="F23044" s="53" t="s">
        <v>83</v>
      </c>
    </row>
    <row r="23045" spans="1:6" x14ac:dyDescent="0.2">
      <c r="A23045" s="202" t="s">
        <v>36942</v>
      </c>
      <c r="B23045" s="204">
        <v>25.34</v>
      </c>
      <c r="D23045" s="53" t="s">
        <v>34337</v>
      </c>
      <c r="E23045" s="55" t="s">
        <v>34338</v>
      </c>
      <c r="F23045" s="53" t="s">
        <v>83</v>
      </c>
    </row>
    <row r="23046" spans="1:6" x14ac:dyDescent="0.2">
      <c r="A23046" s="202" t="s">
        <v>36943</v>
      </c>
      <c r="B23046" s="204">
        <v>25.34</v>
      </c>
      <c r="D23046" s="53" t="s">
        <v>34339</v>
      </c>
      <c r="E23046" s="55" t="s">
        <v>34338</v>
      </c>
      <c r="F23046" s="53" t="s">
        <v>83</v>
      </c>
    </row>
    <row r="23047" spans="1:6" x14ac:dyDescent="0.2">
      <c r="A23047" s="202" t="s">
        <v>36944</v>
      </c>
      <c r="B23047" s="204">
        <v>27.26</v>
      </c>
      <c r="D23047" s="53" t="s">
        <v>34340</v>
      </c>
      <c r="E23047" s="55" t="s">
        <v>34341</v>
      </c>
      <c r="F23047" s="53" t="s">
        <v>83</v>
      </c>
    </row>
    <row r="23048" spans="1:6" x14ac:dyDescent="0.2">
      <c r="A23048" s="202" t="s">
        <v>36945</v>
      </c>
      <c r="B23048" s="204">
        <v>25.34</v>
      </c>
      <c r="D23048" s="53" t="s">
        <v>34342</v>
      </c>
      <c r="E23048" s="55" t="s">
        <v>34341</v>
      </c>
      <c r="F23048" s="53" t="s">
        <v>83</v>
      </c>
    </row>
    <row r="23049" spans="1:6" x14ac:dyDescent="0.2">
      <c r="A23049" s="202" t="s">
        <v>36946</v>
      </c>
      <c r="B23049" s="204">
        <v>25.34</v>
      </c>
      <c r="D23049" s="53" t="s">
        <v>34343</v>
      </c>
      <c r="E23049" s="55" t="s">
        <v>34344</v>
      </c>
      <c r="F23049" s="53" t="s">
        <v>1241</v>
      </c>
    </row>
    <row r="23050" spans="1:6" x14ac:dyDescent="0.2">
      <c r="A23050" s="202" t="s">
        <v>36947</v>
      </c>
      <c r="B23050" s="204">
        <v>27.26</v>
      </c>
      <c r="D23050" s="53" t="s">
        <v>34345</v>
      </c>
      <c r="E23050" s="55" t="s">
        <v>34344</v>
      </c>
      <c r="F23050" s="53" t="s">
        <v>1241</v>
      </c>
    </row>
    <row r="23051" spans="1:6" x14ac:dyDescent="0.2">
      <c r="A23051" s="202" t="s">
        <v>36948</v>
      </c>
      <c r="B23051" s="204">
        <v>25.34</v>
      </c>
      <c r="D23051" s="53" t="s">
        <v>34346</v>
      </c>
      <c r="E23051" s="55" t="s">
        <v>34347</v>
      </c>
      <c r="F23051" s="53" t="s">
        <v>1241</v>
      </c>
    </row>
    <row r="23052" spans="1:6" x14ac:dyDescent="0.2">
      <c r="A23052" s="202" t="s">
        <v>36949</v>
      </c>
      <c r="B23052" s="204">
        <v>25.34</v>
      </c>
      <c r="D23052" s="53" t="s">
        <v>34348</v>
      </c>
      <c r="E23052" s="55" t="s">
        <v>34347</v>
      </c>
      <c r="F23052" s="53" t="s">
        <v>1241</v>
      </c>
    </row>
    <row r="23053" spans="1:6" x14ac:dyDescent="0.2">
      <c r="A23053" s="202" t="s">
        <v>36950</v>
      </c>
      <c r="B23053" s="204">
        <v>25.34</v>
      </c>
      <c r="D23053" s="53" t="s">
        <v>34349</v>
      </c>
      <c r="E23053" s="55" t="s">
        <v>34350</v>
      </c>
      <c r="F23053" s="53" t="s">
        <v>1241</v>
      </c>
    </row>
    <row r="23054" spans="1:6" x14ac:dyDescent="0.2">
      <c r="A23054" s="202" t="s">
        <v>36951</v>
      </c>
      <c r="B23054" s="204">
        <v>25.34</v>
      </c>
      <c r="D23054" s="53" t="s">
        <v>34351</v>
      </c>
      <c r="E23054" s="55" t="s">
        <v>34350</v>
      </c>
      <c r="F23054" s="53" t="s">
        <v>1241</v>
      </c>
    </row>
    <row r="23055" spans="1:6" x14ac:dyDescent="0.2">
      <c r="A23055" s="202" t="s">
        <v>36952</v>
      </c>
      <c r="B23055" s="204">
        <v>1302</v>
      </c>
      <c r="D23055" s="53" t="s">
        <v>34352</v>
      </c>
      <c r="E23055" s="55" t="s">
        <v>34353</v>
      </c>
      <c r="F23055" s="53" t="s">
        <v>83</v>
      </c>
    </row>
    <row r="23056" spans="1:6" x14ac:dyDescent="0.2">
      <c r="A23056" s="202" t="s">
        <v>36953</v>
      </c>
      <c r="B23056" s="204">
        <v>25.34</v>
      </c>
      <c r="D23056" s="53" t="s">
        <v>34354</v>
      </c>
      <c r="E23056" s="55" t="s">
        <v>34353</v>
      </c>
      <c r="F23056" s="53" t="s">
        <v>83</v>
      </c>
    </row>
    <row r="23057" spans="1:6" x14ac:dyDescent="0.2">
      <c r="A23057" s="202" t="s">
        <v>36954</v>
      </c>
      <c r="B23057" s="204">
        <v>42.15</v>
      </c>
      <c r="D23057" s="53" t="s">
        <v>34355</v>
      </c>
      <c r="E23057" s="55" t="s">
        <v>34356</v>
      </c>
      <c r="F23057" s="53" t="s">
        <v>83</v>
      </c>
    </row>
    <row r="23058" spans="1:6" x14ac:dyDescent="0.2">
      <c r="A23058" s="202" t="s">
        <v>36955</v>
      </c>
      <c r="B23058" s="204">
        <v>19.309999999999999</v>
      </c>
      <c r="D23058" s="53" t="s">
        <v>34357</v>
      </c>
      <c r="E23058" s="55" t="s">
        <v>34356</v>
      </c>
      <c r="F23058" s="53" t="s">
        <v>83</v>
      </c>
    </row>
    <row r="23059" spans="1:6" x14ac:dyDescent="0.2">
      <c r="A23059" s="202" t="s">
        <v>36956</v>
      </c>
      <c r="B23059" s="204">
        <v>27.26</v>
      </c>
      <c r="D23059" s="53" t="s">
        <v>34358</v>
      </c>
      <c r="E23059" s="55" t="s">
        <v>34359</v>
      </c>
      <c r="F23059" s="53" t="s">
        <v>83</v>
      </c>
    </row>
    <row r="23060" spans="1:6" x14ac:dyDescent="0.2">
      <c r="A23060" s="202" t="s">
        <v>36957</v>
      </c>
      <c r="B23060" s="204">
        <v>255.59</v>
      </c>
      <c r="D23060" s="53" t="s">
        <v>34360</v>
      </c>
      <c r="E23060" s="55" t="s">
        <v>34359</v>
      </c>
      <c r="F23060" s="53" t="s">
        <v>83</v>
      </c>
    </row>
    <row r="23061" spans="1:6" x14ac:dyDescent="0.2">
      <c r="A23061" s="202" t="s">
        <v>36958</v>
      </c>
      <c r="B23061" s="204">
        <v>23.2</v>
      </c>
      <c r="D23061" s="53" t="s">
        <v>34361</v>
      </c>
      <c r="E23061" s="55" t="s">
        <v>34362</v>
      </c>
      <c r="F23061" s="53" t="s">
        <v>83</v>
      </c>
    </row>
    <row r="23062" spans="1:6" x14ac:dyDescent="0.2">
      <c r="A23062" s="202" t="s">
        <v>36959</v>
      </c>
      <c r="B23062" s="204">
        <v>29.98</v>
      </c>
      <c r="D23062" s="53" t="s">
        <v>34363</v>
      </c>
      <c r="E23062" s="55" t="s">
        <v>34362</v>
      </c>
      <c r="F23062" s="53" t="s">
        <v>83</v>
      </c>
    </row>
    <row r="23063" spans="1:6" x14ac:dyDescent="0.2">
      <c r="A23063" s="202" t="s">
        <v>36960</v>
      </c>
      <c r="B23063" s="204">
        <v>25.34</v>
      </c>
      <c r="D23063" s="53" t="s">
        <v>34364</v>
      </c>
      <c r="E23063" s="55" t="s">
        <v>34365</v>
      </c>
      <c r="F23063" s="53" t="s">
        <v>83</v>
      </c>
    </row>
    <row r="23064" spans="1:6" x14ac:dyDescent="0.2">
      <c r="A23064" s="202" t="s">
        <v>36961</v>
      </c>
      <c r="B23064" s="204">
        <v>25.34</v>
      </c>
      <c r="D23064" s="53" t="s">
        <v>34366</v>
      </c>
      <c r="E23064" s="55" t="s">
        <v>34365</v>
      </c>
      <c r="F23064" s="53" t="s">
        <v>83</v>
      </c>
    </row>
    <row r="23065" spans="1:6" x14ac:dyDescent="0.2">
      <c r="A23065" s="202" t="s">
        <v>36962</v>
      </c>
      <c r="B23065" s="204">
        <v>35.01</v>
      </c>
      <c r="D23065" s="53" t="s">
        <v>34367</v>
      </c>
      <c r="E23065" s="55" t="s">
        <v>34368</v>
      </c>
      <c r="F23065" s="53" t="s">
        <v>83</v>
      </c>
    </row>
    <row r="23066" spans="1:6" x14ac:dyDescent="0.2">
      <c r="A23066" s="202" t="s">
        <v>36963</v>
      </c>
      <c r="B23066" s="204">
        <v>35.01</v>
      </c>
      <c r="D23066" s="53" t="s">
        <v>34369</v>
      </c>
      <c r="E23066" s="55" t="s">
        <v>34368</v>
      </c>
      <c r="F23066" s="53" t="s">
        <v>83</v>
      </c>
    </row>
    <row r="23067" spans="1:6" x14ac:dyDescent="0.2">
      <c r="A23067" s="202" t="s">
        <v>36964</v>
      </c>
      <c r="B23067" s="204">
        <v>23.2</v>
      </c>
      <c r="D23067" s="53" t="s">
        <v>34370</v>
      </c>
      <c r="E23067" s="55" t="s">
        <v>34371</v>
      </c>
      <c r="F23067" s="53" t="s">
        <v>83</v>
      </c>
    </row>
    <row r="23068" spans="1:6" x14ac:dyDescent="0.2">
      <c r="A23068" s="202" t="s">
        <v>36965</v>
      </c>
      <c r="B23068" s="204">
        <v>23.54</v>
      </c>
      <c r="D23068" s="53" t="s">
        <v>34372</v>
      </c>
      <c r="E23068" s="55" t="s">
        <v>34371</v>
      </c>
      <c r="F23068" s="53" t="s">
        <v>83</v>
      </c>
    </row>
    <row r="23069" spans="1:6" x14ac:dyDescent="0.2">
      <c r="A23069" s="202" t="s">
        <v>36966</v>
      </c>
      <c r="B23069" s="204">
        <v>27.26</v>
      </c>
      <c r="D23069" s="53" t="s">
        <v>34373</v>
      </c>
      <c r="E23069" s="55" t="s">
        <v>34374</v>
      </c>
      <c r="F23069" s="53" t="s">
        <v>83</v>
      </c>
    </row>
    <row r="23070" spans="1:6" x14ac:dyDescent="0.2">
      <c r="A23070" s="202" t="s">
        <v>36967</v>
      </c>
      <c r="B23070" s="204">
        <v>42.15</v>
      </c>
      <c r="D23070" s="53" t="s">
        <v>34375</v>
      </c>
      <c r="E23070" s="55" t="s">
        <v>34374</v>
      </c>
      <c r="F23070" s="53" t="s">
        <v>83</v>
      </c>
    </row>
    <row r="23071" spans="1:6" x14ac:dyDescent="0.2">
      <c r="A23071" s="202" t="s">
        <v>36968</v>
      </c>
      <c r="B23071" s="204">
        <v>25.34</v>
      </c>
      <c r="D23071" s="53" t="s">
        <v>34376</v>
      </c>
      <c r="E23071" s="55" t="s">
        <v>34377</v>
      </c>
      <c r="F23071" s="53" t="s">
        <v>83</v>
      </c>
    </row>
    <row r="23072" spans="1:6" x14ac:dyDescent="0.2">
      <c r="A23072" s="202" t="s">
        <v>36969</v>
      </c>
      <c r="B23072" s="204">
        <v>25.34</v>
      </c>
      <c r="D23072" s="53" t="s">
        <v>34378</v>
      </c>
      <c r="E23072" s="55" t="s">
        <v>34377</v>
      </c>
      <c r="F23072" s="53" t="s">
        <v>83</v>
      </c>
    </row>
    <row r="23073" spans="1:6" x14ac:dyDescent="0.2">
      <c r="A23073" s="202" t="s">
        <v>36970</v>
      </c>
      <c r="B23073" s="204">
        <v>27.26</v>
      </c>
      <c r="D23073" s="53" t="s">
        <v>34379</v>
      </c>
      <c r="E23073" s="55" t="s">
        <v>34380</v>
      </c>
      <c r="F23073" s="53" t="s">
        <v>1147</v>
      </c>
    </row>
    <row r="23074" spans="1:6" x14ac:dyDescent="0.2">
      <c r="A23074" s="202" t="s">
        <v>36971</v>
      </c>
      <c r="B23074" s="204">
        <v>42.15</v>
      </c>
      <c r="D23074" s="53" t="s">
        <v>34381</v>
      </c>
      <c r="E23074" s="55" t="s">
        <v>34380</v>
      </c>
      <c r="F23074" s="53" t="s">
        <v>1147</v>
      </c>
    </row>
    <row r="23075" spans="1:6" x14ac:dyDescent="0.2">
      <c r="A23075" s="202" t="s">
        <v>36972</v>
      </c>
      <c r="B23075" s="204">
        <v>25.34</v>
      </c>
      <c r="D23075" s="53" t="s">
        <v>34382</v>
      </c>
      <c r="E23075" s="55" t="s">
        <v>34383</v>
      </c>
      <c r="F23075" s="53" t="s">
        <v>83</v>
      </c>
    </row>
    <row r="23076" spans="1:6" x14ac:dyDescent="0.2">
      <c r="A23076" s="202" t="s">
        <v>36973</v>
      </c>
      <c r="B23076" s="204">
        <v>18.309999999999999</v>
      </c>
      <c r="D23076" s="53" t="s">
        <v>34384</v>
      </c>
      <c r="E23076" s="55" t="s">
        <v>34383</v>
      </c>
      <c r="F23076" s="53" t="s">
        <v>83</v>
      </c>
    </row>
    <row r="23077" spans="1:6" x14ac:dyDescent="0.2">
      <c r="A23077" s="202" t="s">
        <v>36974</v>
      </c>
      <c r="B23077" s="204">
        <v>19.309999999999999</v>
      </c>
      <c r="D23077" s="53" t="s">
        <v>34385</v>
      </c>
      <c r="E23077" s="55" t="s">
        <v>34386</v>
      </c>
      <c r="F23077" s="53" t="s">
        <v>83</v>
      </c>
    </row>
    <row r="23078" spans="1:6" x14ac:dyDescent="0.2">
      <c r="A23078" s="202" t="s">
        <v>36975</v>
      </c>
      <c r="B23078" s="204">
        <v>25.34</v>
      </c>
      <c r="D23078" s="53" t="s">
        <v>34387</v>
      </c>
      <c r="E23078" s="55" t="s">
        <v>34386</v>
      </c>
      <c r="F23078" s="53" t="s">
        <v>83</v>
      </c>
    </row>
    <row r="23079" spans="1:6" x14ac:dyDescent="0.2">
      <c r="A23079" s="202" t="s">
        <v>36976</v>
      </c>
      <c r="B23079" s="204">
        <v>27.26</v>
      </c>
      <c r="D23079" s="53" t="s">
        <v>34388</v>
      </c>
      <c r="E23079" s="55" t="s">
        <v>34389</v>
      </c>
      <c r="F23079" s="53" t="s">
        <v>83</v>
      </c>
    </row>
    <row r="23080" spans="1:6" x14ac:dyDescent="0.2">
      <c r="A23080" s="202" t="s">
        <v>36977</v>
      </c>
      <c r="B23080" s="204">
        <v>25.34</v>
      </c>
      <c r="D23080" s="53" t="s">
        <v>34390</v>
      </c>
      <c r="E23080" s="55" t="s">
        <v>34389</v>
      </c>
      <c r="F23080" s="53" t="s">
        <v>83</v>
      </c>
    </row>
    <row r="23081" spans="1:6" x14ac:dyDescent="0.2">
      <c r="A23081" s="202" t="s">
        <v>36978</v>
      </c>
      <c r="B23081" s="204">
        <v>27.26</v>
      </c>
      <c r="D23081" s="53" t="s">
        <v>34391</v>
      </c>
      <c r="E23081" s="55" t="s">
        <v>34392</v>
      </c>
      <c r="F23081" s="53" t="s">
        <v>83</v>
      </c>
    </row>
    <row r="23082" spans="1:6" x14ac:dyDescent="0.2">
      <c r="A23082" s="202" t="s">
        <v>36979</v>
      </c>
      <c r="B23082" s="204">
        <v>25.34</v>
      </c>
      <c r="D23082" s="53" t="s">
        <v>34393</v>
      </c>
      <c r="E23082" s="55" t="s">
        <v>34392</v>
      </c>
      <c r="F23082" s="53" t="s">
        <v>83</v>
      </c>
    </row>
    <row r="23083" spans="1:6" x14ac:dyDescent="0.2">
      <c r="A23083" s="202" t="s">
        <v>36980</v>
      </c>
      <c r="B23083" s="204">
        <v>25.34</v>
      </c>
      <c r="D23083" s="53" t="s">
        <v>34394</v>
      </c>
      <c r="E23083" s="55" t="s">
        <v>34395</v>
      </c>
      <c r="F23083" s="53" t="s">
        <v>83</v>
      </c>
    </row>
    <row r="23084" spans="1:6" x14ac:dyDescent="0.2">
      <c r="A23084" s="202" t="s">
        <v>36981</v>
      </c>
      <c r="B23084" s="204">
        <v>28.45</v>
      </c>
      <c r="D23084" s="53" t="s">
        <v>34396</v>
      </c>
      <c r="E23084" s="55" t="s">
        <v>34395</v>
      </c>
      <c r="F23084" s="53" t="s">
        <v>83</v>
      </c>
    </row>
    <row r="23085" spans="1:6" x14ac:dyDescent="0.2">
      <c r="A23085" s="202" t="s">
        <v>36982</v>
      </c>
      <c r="B23085" s="204">
        <v>57.9</v>
      </c>
      <c r="D23085" s="53" t="s">
        <v>34397</v>
      </c>
      <c r="E23085" s="55" t="s">
        <v>34398</v>
      </c>
      <c r="F23085" s="53" t="s">
        <v>83</v>
      </c>
    </row>
    <row r="23086" spans="1:6" x14ac:dyDescent="0.2">
      <c r="A23086" s="202" t="s">
        <v>36983</v>
      </c>
      <c r="B23086" s="204">
        <v>19.309999999999999</v>
      </c>
      <c r="D23086" s="53" t="s">
        <v>34399</v>
      </c>
      <c r="E23086" s="55" t="s">
        <v>34398</v>
      </c>
      <c r="F23086" s="53" t="s">
        <v>83</v>
      </c>
    </row>
    <row r="23087" spans="1:6" x14ac:dyDescent="0.2">
      <c r="A23087" s="202" t="s">
        <v>36984</v>
      </c>
      <c r="B23087" s="204">
        <v>28.45</v>
      </c>
      <c r="D23087" s="53" t="s">
        <v>34400</v>
      </c>
      <c r="E23087" s="55" t="s">
        <v>34401</v>
      </c>
      <c r="F23087" s="53" t="s">
        <v>83</v>
      </c>
    </row>
    <row r="23088" spans="1:6" x14ac:dyDescent="0.2">
      <c r="A23088" s="202" t="s">
        <v>36985</v>
      </c>
      <c r="B23088" s="204">
        <v>25.34</v>
      </c>
      <c r="D23088" s="53" t="s">
        <v>34402</v>
      </c>
      <c r="E23088" s="55" t="s">
        <v>34401</v>
      </c>
      <c r="F23088" s="53" t="s">
        <v>83</v>
      </c>
    </row>
    <row r="23089" spans="1:6" x14ac:dyDescent="0.2">
      <c r="A23089" s="202" t="s">
        <v>36986</v>
      </c>
      <c r="B23089" s="204">
        <v>27.26</v>
      </c>
      <c r="D23089" s="53" t="s">
        <v>34403</v>
      </c>
      <c r="E23089" s="55" t="s">
        <v>34404</v>
      </c>
      <c r="F23089" s="53" t="s">
        <v>83</v>
      </c>
    </row>
    <row r="23090" spans="1:6" x14ac:dyDescent="0.2">
      <c r="A23090" s="202" t="s">
        <v>36987</v>
      </c>
      <c r="B23090" s="204">
        <v>25.34</v>
      </c>
      <c r="D23090" s="53" t="s">
        <v>34405</v>
      </c>
      <c r="E23090" s="55" t="s">
        <v>34404</v>
      </c>
      <c r="F23090" s="53" t="s">
        <v>83</v>
      </c>
    </row>
    <row r="23091" spans="1:6" x14ac:dyDescent="0.2">
      <c r="A23091" s="202" t="s">
        <v>36988</v>
      </c>
      <c r="B23091" s="204">
        <v>35.01</v>
      </c>
      <c r="D23091" s="53" t="s">
        <v>34406</v>
      </c>
      <c r="E23091" s="55" t="s">
        <v>34407</v>
      </c>
      <c r="F23091" s="53" t="s">
        <v>83</v>
      </c>
    </row>
    <row r="23092" spans="1:6" x14ac:dyDescent="0.2">
      <c r="A23092" s="202" t="s">
        <v>36989</v>
      </c>
      <c r="B23092" s="204">
        <v>27.26</v>
      </c>
      <c r="D23092" s="53" t="s">
        <v>34408</v>
      </c>
      <c r="E23092" s="55" t="s">
        <v>34407</v>
      </c>
      <c r="F23092" s="53" t="s">
        <v>83</v>
      </c>
    </row>
    <row r="23093" spans="1:6" x14ac:dyDescent="0.2">
      <c r="A23093" s="202" t="s">
        <v>36990</v>
      </c>
      <c r="B23093" s="204">
        <v>35.01</v>
      </c>
      <c r="D23093" s="53" t="s">
        <v>34409</v>
      </c>
      <c r="E23093" s="55" t="s">
        <v>34410</v>
      </c>
      <c r="F23093" s="53" t="s">
        <v>83</v>
      </c>
    </row>
    <row r="23094" spans="1:6" x14ac:dyDescent="0.2">
      <c r="A23094" s="202" t="s">
        <v>36991</v>
      </c>
      <c r="B23094" s="204">
        <v>25.34</v>
      </c>
      <c r="D23094" s="53" t="s">
        <v>34411</v>
      </c>
      <c r="E23094" s="55" t="s">
        <v>34410</v>
      </c>
      <c r="F23094" s="53" t="s">
        <v>83</v>
      </c>
    </row>
    <row r="23095" spans="1:6" x14ac:dyDescent="0.2">
      <c r="A23095" s="202" t="s">
        <v>36992</v>
      </c>
      <c r="B23095" s="204">
        <v>25.34</v>
      </c>
      <c r="D23095" s="53" t="s">
        <v>34412</v>
      </c>
      <c r="E23095" s="55" t="s">
        <v>34413</v>
      </c>
      <c r="F23095" s="53" t="s">
        <v>83</v>
      </c>
    </row>
    <row r="23096" spans="1:6" x14ac:dyDescent="0.2">
      <c r="A23096" s="202" t="s">
        <v>36993</v>
      </c>
      <c r="B23096" s="204">
        <v>25.34</v>
      </c>
      <c r="D23096" s="53" t="s">
        <v>34414</v>
      </c>
      <c r="E23096" s="55" t="s">
        <v>34413</v>
      </c>
      <c r="F23096" s="53" t="s">
        <v>83</v>
      </c>
    </row>
    <row r="23097" spans="1:6" x14ac:dyDescent="0.2">
      <c r="A23097" s="202" t="s">
        <v>36994</v>
      </c>
      <c r="B23097" s="204">
        <v>25.34</v>
      </c>
      <c r="D23097" s="53" t="s">
        <v>34415</v>
      </c>
      <c r="E23097" s="55" t="s">
        <v>34416</v>
      </c>
      <c r="F23097" s="53" t="s">
        <v>83</v>
      </c>
    </row>
    <row r="23098" spans="1:6" x14ac:dyDescent="0.2">
      <c r="A23098" s="202" t="s">
        <v>36995</v>
      </c>
      <c r="B23098" s="204">
        <v>25.34</v>
      </c>
      <c r="D23098" s="53" t="s">
        <v>34417</v>
      </c>
      <c r="E23098" s="55" t="s">
        <v>34416</v>
      </c>
      <c r="F23098" s="53" t="s">
        <v>83</v>
      </c>
    </row>
    <row r="23099" spans="1:6" x14ac:dyDescent="0.2">
      <c r="A23099" s="202" t="s">
        <v>36996</v>
      </c>
      <c r="B23099" s="204">
        <v>222.26</v>
      </c>
      <c r="D23099" s="53" t="s">
        <v>34418</v>
      </c>
      <c r="E23099" s="55" t="s">
        <v>34419</v>
      </c>
      <c r="F23099" s="53" t="s">
        <v>83</v>
      </c>
    </row>
    <row r="23100" spans="1:6" x14ac:dyDescent="0.2">
      <c r="A23100" s="202" t="s">
        <v>36997</v>
      </c>
      <c r="B23100" s="204">
        <v>35.01</v>
      </c>
      <c r="D23100" s="53" t="s">
        <v>34420</v>
      </c>
      <c r="E23100" s="55" t="s">
        <v>34419</v>
      </c>
      <c r="F23100" s="53" t="s">
        <v>83</v>
      </c>
    </row>
    <row r="23101" spans="1:6" x14ac:dyDescent="0.2">
      <c r="A23101" s="202" t="s">
        <v>36998</v>
      </c>
      <c r="B23101" s="204">
        <v>35.01</v>
      </c>
      <c r="D23101" s="53" t="s">
        <v>34421</v>
      </c>
      <c r="E23101" s="55" t="s">
        <v>34422</v>
      </c>
      <c r="F23101" s="53" t="s">
        <v>83</v>
      </c>
    </row>
    <row r="23102" spans="1:6" x14ac:dyDescent="0.2">
      <c r="A23102" s="202" t="s">
        <v>36999</v>
      </c>
      <c r="B23102" s="204">
        <v>27.26</v>
      </c>
      <c r="D23102" s="53" t="s">
        <v>34423</v>
      </c>
      <c r="E23102" s="55" t="s">
        <v>34422</v>
      </c>
      <c r="F23102" s="53" t="s">
        <v>83</v>
      </c>
    </row>
    <row r="23103" spans="1:6" x14ac:dyDescent="0.2">
      <c r="A23103" s="202" t="s">
        <v>37000</v>
      </c>
      <c r="B23103" s="204">
        <v>25.34</v>
      </c>
      <c r="D23103" s="53" t="s">
        <v>34424</v>
      </c>
      <c r="E23103" s="55" t="s">
        <v>34425</v>
      </c>
      <c r="F23103" s="53" t="s">
        <v>83</v>
      </c>
    </row>
    <row r="23104" spans="1:6" x14ac:dyDescent="0.2">
      <c r="A23104" s="202" t="s">
        <v>37001</v>
      </c>
      <c r="B23104" s="204">
        <v>25.34</v>
      </c>
      <c r="D23104" s="53" t="s">
        <v>34426</v>
      </c>
      <c r="E23104" s="55" t="s">
        <v>34425</v>
      </c>
      <c r="F23104" s="53" t="s">
        <v>83</v>
      </c>
    </row>
    <row r="23105" spans="1:6" x14ac:dyDescent="0.2">
      <c r="A23105" s="202" t="s">
        <v>37002</v>
      </c>
      <c r="B23105" s="204">
        <v>25.34</v>
      </c>
      <c r="D23105" s="53" t="s">
        <v>34427</v>
      </c>
      <c r="E23105" s="55" t="s">
        <v>34428</v>
      </c>
      <c r="F23105" s="53" t="s">
        <v>83</v>
      </c>
    </row>
    <row r="23106" spans="1:6" x14ac:dyDescent="0.2">
      <c r="A23106" s="202" t="s">
        <v>37003</v>
      </c>
      <c r="B23106" s="204">
        <v>25.34</v>
      </c>
      <c r="D23106" s="53" t="s">
        <v>34429</v>
      </c>
      <c r="E23106" s="55" t="s">
        <v>34428</v>
      </c>
      <c r="F23106" s="53" t="s">
        <v>83</v>
      </c>
    </row>
    <row r="23107" spans="1:6" x14ac:dyDescent="0.2">
      <c r="A23107" s="202" t="s">
        <v>37004</v>
      </c>
      <c r="B23107" s="204">
        <v>25.34</v>
      </c>
      <c r="D23107" s="53" t="s">
        <v>34430</v>
      </c>
      <c r="E23107" s="55" t="s">
        <v>34431</v>
      </c>
      <c r="F23107" s="53" t="s">
        <v>83</v>
      </c>
    </row>
    <row r="23108" spans="1:6" x14ac:dyDescent="0.2">
      <c r="A23108" s="202" t="s">
        <v>37005</v>
      </c>
      <c r="B23108" s="204">
        <v>19.309999999999999</v>
      </c>
      <c r="D23108" s="53" t="s">
        <v>34432</v>
      </c>
      <c r="E23108" s="55" t="s">
        <v>34431</v>
      </c>
      <c r="F23108" s="53" t="s">
        <v>83</v>
      </c>
    </row>
    <row r="23109" spans="1:6" x14ac:dyDescent="0.2">
      <c r="A23109" s="202" t="s">
        <v>37006</v>
      </c>
      <c r="B23109" s="204">
        <v>19.309999999999999</v>
      </c>
      <c r="D23109" s="53" t="s">
        <v>34433</v>
      </c>
      <c r="E23109" s="55" t="s">
        <v>34434</v>
      </c>
      <c r="F23109" s="53" t="s">
        <v>83</v>
      </c>
    </row>
    <row r="23110" spans="1:6" x14ac:dyDescent="0.2">
      <c r="A23110" s="202" t="s">
        <v>37007</v>
      </c>
      <c r="B23110" s="204">
        <v>25.34</v>
      </c>
      <c r="D23110" s="53" t="s">
        <v>34435</v>
      </c>
      <c r="E23110" s="55" t="s">
        <v>34434</v>
      </c>
      <c r="F23110" s="53" t="s">
        <v>83</v>
      </c>
    </row>
    <row r="23111" spans="1:6" x14ac:dyDescent="0.2">
      <c r="A23111" s="202" t="s">
        <v>37008</v>
      </c>
      <c r="B23111" s="204">
        <v>25.34</v>
      </c>
      <c r="D23111" s="53" t="s">
        <v>34436</v>
      </c>
      <c r="E23111" s="55" t="s">
        <v>34437</v>
      </c>
      <c r="F23111" s="53" t="s">
        <v>83</v>
      </c>
    </row>
    <row r="23112" spans="1:6" x14ac:dyDescent="0.2">
      <c r="A23112" s="202" t="s">
        <v>37009</v>
      </c>
      <c r="B23112" s="204">
        <v>18.309999999999999</v>
      </c>
      <c r="D23112" s="53" t="s">
        <v>34438</v>
      </c>
      <c r="E23112" s="55" t="s">
        <v>34437</v>
      </c>
      <c r="F23112" s="53" t="s">
        <v>83</v>
      </c>
    </row>
    <row r="23113" spans="1:6" x14ac:dyDescent="0.2">
      <c r="A23113" s="202" t="s">
        <v>37010</v>
      </c>
      <c r="B23113" s="204">
        <v>0.44469999999999998</v>
      </c>
      <c r="D23113" s="53" t="s">
        <v>34439</v>
      </c>
      <c r="E23113" s="55" t="s">
        <v>34440</v>
      </c>
      <c r="F23113" s="53" t="s">
        <v>34441</v>
      </c>
    </row>
    <row r="23114" spans="1:6" x14ac:dyDescent="0.2">
      <c r="A23114" s="202" t="s">
        <v>37011</v>
      </c>
      <c r="B23114" s="204">
        <v>0.44469999999999998</v>
      </c>
      <c r="D23114" s="53" t="s">
        <v>34442</v>
      </c>
      <c r="E23114" s="55" t="s">
        <v>34440</v>
      </c>
      <c r="F23114" s="53" t="s">
        <v>34441</v>
      </c>
    </row>
    <row r="23115" spans="1:6" x14ac:dyDescent="0.2">
      <c r="A23115" s="202" t="s">
        <v>37012</v>
      </c>
      <c r="B23115" s="204">
        <v>1.4924999999999999</v>
      </c>
      <c r="D23115" s="53" t="s">
        <v>34443</v>
      </c>
      <c r="E23115" s="55" t="s">
        <v>34444</v>
      </c>
      <c r="F23115" s="53" t="s">
        <v>34441</v>
      </c>
    </row>
    <row r="23116" spans="1:6" x14ac:dyDescent="0.2">
      <c r="A23116" s="202" t="s">
        <v>37013</v>
      </c>
      <c r="B23116" s="204">
        <v>56.4071</v>
      </c>
      <c r="D23116" s="53" t="s">
        <v>34445</v>
      </c>
      <c r="E23116" s="55" t="s">
        <v>34444</v>
      </c>
      <c r="F23116" s="53" t="s">
        <v>34441</v>
      </c>
    </row>
    <row r="23117" spans="1:6" x14ac:dyDescent="0.2">
      <c r="A23117" s="202" t="s">
        <v>37014</v>
      </c>
      <c r="B23117" s="204">
        <v>48.158299999999997</v>
      </c>
      <c r="D23117" s="53" t="s">
        <v>34446</v>
      </c>
      <c r="E23117" s="55" t="s">
        <v>34447</v>
      </c>
      <c r="F23117" s="53" t="s">
        <v>83</v>
      </c>
    </row>
    <row r="23118" spans="1:6" x14ac:dyDescent="0.2">
      <c r="A23118" s="202" t="s">
        <v>37015</v>
      </c>
      <c r="B23118" s="204">
        <v>41.665100000000002</v>
      </c>
      <c r="D23118" s="53" t="s">
        <v>34448</v>
      </c>
      <c r="E23118" s="55" t="s">
        <v>34447</v>
      </c>
      <c r="F23118" s="53" t="s">
        <v>83</v>
      </c>
    </row>
    <row r="23119" spans="1:6" x14ac:dyDescent="0.2">
      <c r="A23119" s="202" t="s">
        <v>37016</v>
      </c>
      <c r="B23119" s="204">
        <v>16.874300000000002</v>
      </c>
      <c r="D23119" s="53" t="s">
        <v>34449</v>
      </c>
      <c r="E23119" s="55" t="s">
        <v>34450</v>
      </c>
      <c r="F23119" s="53" t="s">
        <v>34441</v>
      </c>
    </row>
    <row r="23120" spans="1:6" x14ac:dyDescent="0.2">
      <c r="A23120" s="202" t="s">
        <v>37017</v>
      </c>
      <c r="B23120" s="204">
        <v>10.4162</v>
      </c>
      <c r="D23120" s="53" t="s">
        <v>34451</v>
      </c>
      <c r="E23120" s="55" t="s">
        <v>34450</v>
      </c>
      <c r="F23120" s="53" t="s">
        <v>34441</v>
      </c>
    </row>
    <row r="23121" spans="1:6" x14ac:dyDescent="0.2">
      <c r="A23121" s="202" t="s">
        <v>37018</v>
      </c>
      <c r="B23121" s="204">
        <v>361.85449999999997</v>
      </c>
      <c r="D23121" s="53" t="s">
        <v>34452</v>
      </c>
      <c r="E23121" s="55" t="s">
        <v>34453</v>
      </c>
      <c r="F23121" s="53" t="s">
        <v>34441</v>
      </c>
    </row>
    <row r="23122" spans="1:6" x14ac:dyDescent="0.2">
      <c r="A23122" s="202" t="s">
        <v>37019</v>
      </c>
      <c r="B23122" s="204">
        <v>133.57919999999999</v>
      </c>
      <c r="D23122" s="53" t="s">
        <v>34454</v>
      </c>
      <c r="E23122" s="55" t="s">
        <v>34453</v>
      </c>
      <c r="F23122" s="53" t="s">
        <v>34441</v>
      </c>
    </row>
    <row r="23123" spans="1:6" x14ac:dyDescent="0.2">
      <c r="A23123" s="202" t="s">
        <v>37020</v>
      </c>
      <c r="B23123" s="204">
        <v>102.04219999999999</v>
      </c>
      <c r="D23123" s="53" t="s">
        <v>34455</v>
      </c>
      <c r="E23123" s="55" t="s">
        <v>34456</v>
      </c>
      <c r="F23123" s="53" t="s">
        <v>34441</v>
      </c>
    </row>
    <row r="23124" spans="1:6" x14ac:dyDescent="0.2">
      <c r="A23124" s="202" t="s">
        <v>37021</v>
      </c>
      <c r="B23124" s="204">
        <v>306.548</v>
      </c>
      <c r="D23124" s="53" t="s">
        <v>34457</v>
      </c>
      <c r="E23124" s="55" t="s">
        <v>34456</v>
      </c>
      <c r="F23124" s="53" t="s">
        <v>34441</v>
      </c>
    </row>
    <row r="23125" spans="1:6" x14ac:dyDescent="0.2">
      <c r="A23125" s="202" t="s">
        <v>37022</v>
      </c>
      <c r="B23125" s="204">
        <v>133.14490000000001</v>
      </c>
      <c r="D23125" s="53" t="s">
        <v>34458</v>
      </c>
      <c r="E23125" s="55" t="s">
        <v>34459</v>
      </c>
      <c r="F23125" s="53" t="s">
        <v>83</v>
      </c>
    </row>
    <row r="23126" spans="1:6" x14ac:dyDescent="0.2">
      <c r="A23126" s="202" t="s">
        <v>37023</v>
      </c>
      <c r="B23126" s="204">
        <v>110.3788</v>
      </c>
      <c r="D23126" s="53" t="s">
        <v>34460</v>
      </c>
      <c r="E23126" s="55" t="s">
        <v>34459</v>
      </c>
      <c r="F23126" s="53" t="s">
        <v>83</v>
      </c>
    </row>
    <row r="23127" spans="1:6" x14ac:dyDescent="0.2">
      <c r="A23127" s="202" t="s">
        <v>37024</v>
      </c>
      <c r="B23127" s="204">
        <v>9.6233000000000004</v>
      </c>
      <c r="D23127" s="53" t="s">
        <v>34461</v>
      </c>
      <c r="E23127" s="55" t="s">
        <v>34462</v>
      </c>
      <c r="F23127" s="53" t="s">
        <v>34441</v>
      </c>
    </row>
    <row r="23128" spans="1:6" x14ac:dyDescent="0.2">
      <c r="A23128" s="202" t="s">
        <v>37025</v>
      </c>
      <c r="B23128" s="204">
        <v>0.96150000000000002</v>
      </c>
      <c r="D23128" s="53" t="s">
        <v>34463</v>
      </c>
      <c r="E23128" s="55" t="s">
        <v>34462</v>
      </c>
      <c r="F23128" s="53" t="s">
        <v>34441</v>
      </c>
    </row>
    <row r="23129" spans="1:6" x14ac:dyDescent="0.2">
      <c r="A23129" s="202" t="s">
        <v>37026</v>
      </c>
      <c r="B23129" s="204">
        <v>88.890500000000003</v>
      </c>
      <c r="D23129" s="53" t="s">
        <v>34464</v>
      </c>
      <c r="E23129" s="55" t="s">
        <v>34465</v>
      </c>
      <c r="F23129" s="53" t="s">
        <v>83</v>
      </c>
    </row>
    <row r="23130" spans="1:6" x14ac:dyDescent="0.2">
      <c r="A23130" s="202" t="s">
        <v>37027</v>
      </c>
      <c r="B23130" s="204">
        <v>13.9208</v>
      </c>
      <c r="D23130" s="53" t="s">
        <v>34466</v>
      </c>
      <c r="E23130" s="55" t="s">
        <v>34465</v>
      </c>
      <c r="F23130" s="53" t="s">
        <v>83</v>
      </c>
    </row>
    <row r="23131" spans="1:6" x14ac:dyDescent="0.2">
      <c r="A23131" s="202" t="s">
        <v>37028</v>
      </c>
      <c r="B23131" s="204">
        <v>5.2854999999999999</v>
      </c>
      <c r="D23131" s="53" t="s">
        <v>34467</v>
      </c>
      <c r="E23131" s="55" t="s">
        <v>34468</v>
      </c>
      <c r="F23131" s="53" t="s">
        <v>83</v>
      </c>
    </row>
    <row r="23132" spans="1:6" x14ac:dyDescent="0.2">
      <c r="A23132" s="202" t="s">
        <v>37029</v>
      </c>
      <c r="B23132" s="204">
        <v>6.9671000000000003</v>
      </c>
      <c r="D23132" s="53" t="s">
        <v>34469</v>
      </c>
      <c r="E23132" s="55" t="s">
        <v>34468</v>
      </c>
      <c r="F23132" s="53" t="s">
        <v>83</v>
      </c>
    </row>
    <row r="23133" spans="1:6" x14ac:dyDescent="0.2">
      <c r="A23133" s="202" t="s">
        <v>37030</v>
      </c>
      <c r="B23133" s="204">
        <v>0.83299999999999996</v>
      </c>
      <c r="D23133" s="53" t="s">
        <v>34470</v>
      </c>
      <c r="E23133" s="55" t="s">
        <v>34471</v>
      </c>
      <c r="F23133" s="53" t="s">
        <v>83</v>
      </c>
    </row>
    <row r="23134" spans="1:6" x14ac:dyDescent="0.2">
      <c r="A23134" s="202" t="s">
        <v>37031</v>
      </c>
      <c r="B23134" s="204">
        <v>0.1479</v>
      </c>
      <c r="D23134" s="53" t="s">
        <v>34472</v>
      </c>
      <c r="E23134" s="55" t="s">
        <v>34471</v>
      </c>
      <c r="F23134" s="53" t="s">
        <v>83</v>
      </c>
    </row>
    <row r="23135" spans="1:6" x14ac:dyDescent="0.2">
      <c r="A23135" s="202" t="s">
        <v>37032</v>
      </c>
      <c r="B23135" s="204">
        <v>207.1</v>
      </c>
      <c r="D23135" s="53" t="s">
        <v>34473</v>
      </c>
      <c r="E23135" s="55" t="s">
        <v>34474</v>
      </c>
      <c r="F23135" s="53" t="s">
        <v>34441</v>
      </c>
    </row>
    <row r="23136" spans="1:6" x14ac:dyDescent="0.2">
      <c r="A23136" s="202" t="s">
        <v>37033</v>
      </c>
      <c r="B23136" s="204">
        <v>83.7393</v>
      </c>
      <c r="D23136" s="53" t="s">
        <v>34475</v>
      </c>
      <c r="E23136" s="55" t="s">
        <v>34474</v>
      </c>
      <c r="F23136" s="53" t="s">
        <v>34441</v>
      </c>
    </row>
    <row r="23137" spans="1:6" x14ac:dyDescent="0.2">
      <c r="A23137" s="202" t="s">
        <v>37034</v>
      </c>
      <c r="B23137" s="204">
        <v>66.752300000000005</v>
      </c>
      <c r="D23137" s="53" t="s">
        <v>34476</v>
      </c>
      <c r="E23137" s="55" t="s">
        <v>34477</v>
      </c>
      <c r="F23137" s="53" t="s">
        <v>34441</v>
      </c>
    </row>
    <row r="23138" spans="1:6" x14ac:dyDescent="0.2">
      <c r="A23138" s="202" t="s">
        <v>37035</v>
      </c>
      <c r="B23138" s="204">
        <v>5.4623999999999997</v>
      </c>
      <c r="D23138" s="53" t="s">
        <v>34478</v>
      </c>
      <c r="E23138" s="55" t="s">
        <v>34477</v>
      </c>
      <c r="F23138" s="53" t="s">
        <v>34441</v>
      </c>
    </row>
    <row r="23139" spans="1:6" x14ac:dyDescent="0.2">
      <c r="A23139" s="202" t="s">
        <v>37036</v>
      </c>
      <c r="B23139" s="204">
        <v>1.339</v>
      </c>
      <c r="D23139" s="53" t="s">
        <v>34479</v>
      </c>
      <c r="E23139" s="55" t="s">
        <v>34480</v>
      </c>
      <c r="F23139" s="53" t="s">
        <v>83</v>
      </c>
    </row>
    <row r="23140" spans="1:6" x14ac:dyDescent="0.2">
      <c r="A23140" s="202" t="s">
        <v>37037</v>
      </c>
      <c r="B23140" s="204">
        <v>15.864100000000001</v>
      </c>
      <c r="D23140" s="53" t="s">
        <v>34481</v>
      </c>
      <c r="E23140" s="55" t="s">
        <v>34480</v>
      </c>
      <c r="F23140" s="53" t="s">
        <v>83</v>
      </c>
    </row>
    <row r="23141" spans="1:6" x14ac:dyDescent="0.2">
      <c r="A23141" s="202" t="s">
        <v>37038</v>
      </c>
      <c r="B23141" s="204">
        <v>17.4192</v>
      </c>
      <c r="D23141" s="53" t="s">
        <v>34482</v>
      </c>
      <c r="E23141" s="55" t="s">
        <v>34483</v>
      </c>
      <c r="F23141" s="53" t="s">
        <v>34441</v>
      </c>
    </row>
    <row r="23142" spans="1:6" x14ac:dyDescent="0.2">
      <c r="A23142" s="202" t="s">
        <v>37039</v>
      </c>
      <c r="B23142" s="204">
        <v>157.48929999999999</v>
      </c>
      <c r="D23142" s="53" t="s">
        <v>34484</v>
      </c>
      <c r="E23142" s="55" t="s">
        <v>34483</v>
      </c>
      <c r="F23142" s="53" t="s">
        <v>34441</v>
      </c>
    </row>
    <row r="23143" spans="1:6" x14ac:dyDescent="0.2">
      <c r="A23143" s="202" t="s">
        <v>37040</v>
      </c>
      <c r="B23143" s="204">
        <v>78.863</v>
      </c>
      <c r="D23143" s="53" t="s">
        <v>34485</v>
      </c>
      <c r="E23143" s="55" t="s">
        <v>34486</v>
      </c>
      <c r="F23143" s="53" t="s">
        <v>83</v>
      </c>
    </row>
    <row r="23144" spans="1:6" x14ac:dyDescent="0.2">
      <c r="A23144" s="202" t="s">
        <v>37041</v>
      </c>
      <c r="B23144" s="204">
        <v>65.959100000000007</v>
      </c>
      <c r="D23144" s="53" t="s">
        <v>34487</v>
      </c>
      <c r="E23144" s="55" t="s">
        <v>34486</v>
      </c>
      <c r="F23144" s="53" t="s">
        <v>83</v>
      </c>
    </row>
    <row r="23145" spans="1:6" x14ac:dyDescent="0.2">
      <c r="A23145" s="202" t="s">
        <v>37042</v>
      </c>
      <c r="B23145" s="204">
        <v>4.0155000000000003</v>
      </c>
      <c r="D23145" s="53" t="s">
        <v>34488</v>
      </c>
      <c r="E23145" s="55" t="s">
        <v>34489</v>
      </c>
      <c r="F23145" s="53" t="s">
        <v>4247</v>
      </c>
    </row>
    <row r="23146" spans="1:6" x14ac:dyDescent="0.2">
      <c r="A23146" s="202" t="s">
        <v>37043</v>
      </c>
      <c r="B23146" s="204">
        <v>0.4884</v>
      </c>
      <c r="D23146" s="53" t="s">
        <v>34490</v>
      </c>
      <c r="E23146" s="55" t="s">
        <v>34489</v>
      </c>
      <c r="F23146" s="53" t="s">
        <v>4247</v>
      </c>
    </row>
    <row r="23147" spans="1:6" x14ac:dyDescent="0.2">
      <c r="A23147" s="202" t="s">
        <v>37044</v>
      </c>
      <c r="B23147" s="204">
        <v>6.3872999999999998</v>
      </c>
      <c r="D23147" s="53" t="s">
        <v>34491</v>
      </c>
      <c r="E23147" s="55" t="s">
        <v>34492</v>
      </c>
      <c r="F23147" s="53" t="s">
        <v>4247</v>
      </c>
    </row>
    <row r="23148" spans="1:6" x14ac:dyDescent="0.2">
      <c r="A23148" s="202" t="s">
        <v>37045</v>
      </c>
      <c r="B23148" s="204">
        <v>1.3617999999999999</v>
      </c>
      <c r="D23148" s="53" t="s">
        <v>34493</v>
      </c>
      <c r="E23148" s="55" t="s">
        <v>34492</v>
      </c>
      <c r="F23148" s="53" t="s">
        <v>4247</v>
      </c>
    </row>
    <row r="23149" spans="1:6" x14ac:dyDescent="0.2">
      <c r="A23149" s="202" t="s">
        <v>37046</v>
      </c>
      <c r="B23149" s="204">
        <v>449.34030000000001</v>
      </c>
      <c r="D23149" s="53" t="s">
        <v>34494</v>
      </c>
      <c r="E23149" s="55" t="s">
        <v>34495</v>
      </c>
      <c r="F23149" s="53" t="s">
        <v>4247</v>
      </c>
    </row>
    <row r="23150" spans="1:6" x14ac:dyDescent="0.2">
      <c r="A23150" s="202" t="s">
        <v>37047</v>
      </c>
      <c r="B23150" s="204">
        <v>2360.6999999999998</v>
      </c>
      <c r="D23150" s="53" t="s">
        <v>34496</v>
      </c>
      <c r="E23150" s="55" t="s">
        <v>34495</v>
      </c>
      <c r="F23150" s="53" t="s">
        <v>4247</v>
      </c>
    </row>
    <row r="23151" spans="1:6" x14ac:dyDescent="0.2">
      <c r="A23151" s="202" t="s">
        <v>37048</v>
      </c>
      <c r="B23151" s="204">
        <v>133.6019</v>
      </c>
      <c r="D23151" s="53" t="s">
        <v>34497</v>
      </c>
      <c r="E23151" s="55" t="s">
        <v>34498</v>
      </c>
      <c r="F23151" s="53" t="s">
        <v>1147</v>
      </c>
    </row>
    <row r="23152" spans="1:6" x14ac:dyDescent="0.2">
      <c r="A23152" s="202" t="s">
        <v>37049</v>
      </c>
      <c r="B23152" s="204">
        <v>2137.8744000000002</v>
      </c>
      <c r="D23152" s="53" t="s">
        <v>34499</v>
      </c>
      <c r="E23152" s="55" t="s">
        <v>34498</v>
      </c>
      <c r="F23152" s="53" t="s">
        <v>1147</v>
      </c>
    </row>
    <row r="23153" spans="1:6" x14ac:dyDescent="0.2">
      <c r="A23153" s="202" t="s">
        <v>37050</v>
      </c>
      <c r="B23153" s="204">
        <v>8.2807999999999993</v>
      </c>
      <c r="D23153" s="53" t="s">
        <v>34500</v>
      </c>
      <c r="E23153" s="55" t="s">
        <v>34501</v>
      </c>
      <c r="F23153" s="53" t="s">
        <v>1147</v>
      </c>
    </row>
    <row r="23154" spans="1:6" x14ac:dyDescent="0.2">
      <c r="A23154" s="202" t="s">
        <v>37051</v>
      </c>
      <c r="B23154" s="204">
        <v>2.4152</v>
      </c>
      <c r="D23154" s="53" t="s">
        <v>34502</v>
      </c>
      <c r="E23154" s="55" t="s">
        <v>34501</v>
      </c>
      <c r="F23154" s="53" t="s">
        <v>1147</v>
      </c>
    </row>
    <row r="23155" spans="1:6" x14ac:dyDescent="0.2">
      <c r="A23155" s="202" t="s">
        <v>37052</v>
      </c>
      <c r="B23155" s="204">
        <v>40.212000000000003</v>
      </c>
      <c r="D23155" s="53" t="s">
        <v>34503</v>
      </c>
      <c r="E23155" s="55" t="s">
        <v>34504</v>
      </c>
      <c r="F23155" s="53" t="s">
        <v>1147</v>
      </c>
    </row>
    <row r="23156" spans="1:6" x14ac:dyDescent="0.2">
      <c r="A23156" s="202" t="s">
        <v>37053</v>
      </c>
      <c r="B23156" s="204">
        <v>58.331299999999999</v>
      </c>
      <c r="D23156" s="53" t="s">
        <v>34505</v>
      </c>
      <c r="E23156" s="55" t="s">
        <v>34504</v>
      </c>
      <c r="F23156" s="53" t="s">
        <v>1147</v>
      </c>
    </row>
    <row r="23157" spans="1:6" x14ac:dyDescent="0.2">
      <c r="A23157" s="202" t="s">
        <v>37054</v>
      </c>
      <c r="B23157" s="204">
        <v>104.675</v>
      </c>
      <c r="D23157" s="53" t="s">
        <v>34506</v>
      </c>
      <c r="E23157" s="55" t="s">
        <v>34507</v>
      </c>
      <c r="F23157" s="53" t="s">
        <v>1147</v>
      </c>
    </row>
    <row r="23158" spans="1:6" x14ac:dyDescent="0.2">
      <c r="A23158" s="202" t="s">
        <v>37055</v>
      </c>
      <c r="B23158" s="204">
        <v>1.7189000000000001</v>
      </c>
      <c r="D23158" s="53" t="s">
        <v>34508</v>
      </c>
      <c r="E23158" s="55" t="s">
        <v>34507</v>
      </c>
      <c r="F23158" s="53" t="s">
        <v>1147</v>
      </c>
    </row>
    <row r="23159" spans="1:6" x14ac:dyDescent="0.2">
      <c r="A23159" s="202" t="s">
        <v>37056</v>
      </c>
      <c r="B23159" s="204">
        <v>13.8438</v>
      </c>
      <c r="D23159" s="53" t="s">
        <v>34509</v>
      </c>
      <c r="E23159" s="55" t="s">
        <v>34510</v>
      </c>
      <c r="F23159" s="53" t="s">
        <v>1147</v>
      </c>
    </row>
    <row r="23160" spans="1:6" x14ac:dyDescent="0.2">
      <c r="A23160" s="202" t="s">
        <v>37057</v>
      </c>
      <c r="B23160" s="204">
        <v>9.9970999999999997</v>
      </c>
      <c r="D23160" s="53" t="s">
        <v>34511</v>
      </c>
      <c r="E23160" s="55" t="s">
        <v>34510</v>
      </c>
      <c r="F23160" s="53" t="s">
        <v>1147</v>
      </c>
    </row>
    <row r="23161" spans="1:6" x14ac:dyDescent="0.2">
      <c r="A23161" s="202" t="s">
        <v>37058</v>
      </c>
      <c r="B23161" s="204">
        <v>8.8815000000000008</v>
      </c>
      <c r="D23161" s="53" t="s">
        <v>34512</v>
      </c>
      <c r="E23161" s="55" t="s">
        <v>34513</v>
      </c>
      <c r="F23161" s="53" t="s">
        <v>1147</v>
      </c>
    </row>
    <row r="23162" spans="1:6" x14ac:dyDescent="0.2">
      <c r="A23162" s="202" t="s">
        <v>37059</v>
      </c>
      <c r="B23162" s="204">
        <v>8.0233000000000008</v>
      </c>
      <c r="D23162" s="53" t="s">
        <v>34514</v>
      </c>
      <c r="E23162" s="55" t="s">
        <v>34513</v>
      </c>
      <c r="F23162" s="53" t="s">
        <v>1147</v>
      </c>
    </row>
    <row r="23163" spans="1:6" x14ac:dyDescent="0.2">
      <c r="A23163" s="202" t="s">
        <v>37060</v>
      </c>
      <c r="B23163" s="204">
        <v>5.4874000000000001</v>
      </c>
      <c r="D23163" s="53" t="s">
        <v>34515</v>
      </c>
      <c r="E23163" s="55" t="s">
        <v>34516</v>
      </c>
      <c r="F23163" s="53" t="s">
        <v>1147</v>
      </c>
    </row>
    <row r="23164" spans="1:6" x14ac:dyDescent="0.2">
      <c r="A23164" s="202" t="s">
        <v>37061</v>
      </c>
      <c r="B23164" s="204">
        <v>5.6529999999999996</v>
      </c>
      <c r="D23164" s="53" t="s">
        <v>34517</v>
      </c>
      <c r="E23164" s="55" t="s">
        <v>34516</v>
      </c>
      <c r="F23164" s="53" t="s">
        <v>1147</v>
      </c>
    </row>
    <row r="23165" spans="1:6" x14ac:dyDescent="0.2">
      <c r="A23165" s="202" t="s">
        <v>37062</v>
      </c>
      <c r="B23165" s="204">
        <v>4.6516000000000002</v>
      </c>
      <c r="D23165" s="53" t="s">
        <v>34518</v>
      </c>
      <c r="E23165" s="55" t="s">
        <v>34519</v>
      </c>
      <c r="F23165" s="53" t="s">
        <v>1147</v>
      </c>
    </row>
    <row r="23166" spans="1:6" x14ac:dyDescent="0.2">
      <c r="A23166" s="202" t="s">
        <v>37063</v>
      </c>
      <c r="B23166" s="204">
        <v>11.059100000000001</v>
      </c>
      <c r="D23166" s="53" t="s">
        <v>34520</v>
      </c>
      <c r="E23166" s="55" t="s">
        <v>34519</v>
      </c>
      <c r="F23166" s="53" t="s">
        <v>1147</v>
      </c>
    </row>
    <row r="23167" spans="1:6" x14ac:dyDescent="0.2">
      <c r="A23167" s="202" t="s">
        <v>37064</v>
      </c>
      <c r="B23167" s="204">
        <v>7.6265999999999998</v>
      </c>
      <c r="D23167" s="53" t="s">
        <v>34521</v>
      </c>
      <c r="E23167" s="55" t="s">
        <v>34522</v>
      </c>
      <c r="F23167" s="53" t="s">
        <v>1147</v>
      </c>
    </row>
    <row r="23168" spans="1:6" x14ac:dyDescent="0.2">
      <c r="A23168" s="202" t="s">
        <v>37065</v>
      </c>
      <c r="B23168" s="204">
        <v>6.5110000000000001</v>
      </c>
      <c r="D23168" s="53" t="s">
        <v>34523</v>
      </c>
      <c r="E23168" s="55" t="s">
        <v>34522</v>
      </c>
      <c r="F23168" s="53" t="s">
        <v>1147</v>
      </c>
    </row>
    <row r="23169" spans="1:6" x14ac:dyDescent="0.2">
      <c r="A23169" s="202" t="s">
        <v>37066</v>
      </c>
      <c r="B23169" s="204">
        <v>5.9103000000000003</v>
      </c>
      <c r="D23169" s="53" t="s">
        <v>34524</v>
      </c>
      <c r="E23169" s="55" t="s">
        <v>34525</v>
      </c>
      <c r="F23169" s="53" t="s">
        <v>83</v>
      </c>
    </row>
    <row r="23170" spans="1:6" x14ac:dyDescent="0.2">
      <c r="A23170" s="202" t="s">
        <v>37067</v>
      </c>
      <c r="B23170" s="204">
        <v>5.6528</v>
      </c>
      <c r="D23170" s="53" t="s">
        <v>34526</v>
      </c>
      <c r="E23170" s="55" t="s">
        <v>34525</v>
      </c>
      <c r="F23170" s="53" t="s">
        <v>83</v>
      </c>
    </row>
    <row r="23171" spans="1:6" x14ac:dyDescent="0.2">
      <c r="A23171" s="202" t="s">
        <v>37068</v>
      </c>
      <c r="B23171" s="204">
        <v>3.5842000000000001</v>
      </c>
      <c r="D23171" s="53" t="s">
        <v>34527</v>
      </c>
      <c r="E23171" s="55" t="s">
        <v>34528</v>
      </c>
      <c r="F23171" s="53" t="s">
        <v>83</v>
      </c>
    </row>
    <row r="23172" spans="1:6" x14ac:dyDescent="0.2">
      <c r="A23172" s="202" t="s">
        <v>37069</v>
      </c>
      <c r="B23172" s="204">
        <v>3.95</v>
      </c>
      <c r="D23172" s="53" t="s">
        <v>34529</v>
      </c>
      <c r="E23172" s="55" t="s">
        <v>34528</v>
      </c>
      <c r="F23172" s="53" t="s">
        <v>83</v>
      </c>
    </row>
    <row r="23173" spans="1:6" x14ac:dyDescent="0.2">
      <c r="A23173" s="202" t="s">
        <v>37070</v>
      </c>
      <c r="B23173" s="204">
        <v>3.1598999999999999</v>
      </c>
      <c r="D23173" s="53" t="s">
        <v>34530</v>
      </c>
      <c r="E23173" s="55" t="s">
        <v>34531</v>
      </c>
      <c r="F23173" s="53" t="s">
        <v>83</v>
      </c>
    </row>
    <row r="23174" spans="1:6" x14ac:dyDescent="0.2">
      <c r="A23174" s="202" t="s">
        <v>37071</v>
      </c>
      <c r="B23174" s="204">
        <v>53.397399999999998</v>
      </c>
      <c r="D23174" s="53" t="s">
        <v>34532</v>
      </c>
      <c r="E23174" s="55" t="s">
        <v>34531</v>
      </c>
      <c r="F23174" s="53" t="s">
        <v>83</v>
      </c>
    </row>
    <row r="23175" spans="1:6" x14ac:dyDescent="0.2">
      <c r="A23175" s="202" t="s">
        <v>37072</v>
      </c>
      <c r="B23175" s="204">
        <v>700.58309999999994</v>
      </c>
      <c r="D23175" s="53" t="s">
        <v>34533</v>
      </c>
      <c r="E23175" s="55" t="s">
        <v>34534</v>
      </c>
      <c r="F23175" s="53" t="s">
        <v>83</v>
      </c>
    </row>
    <row r="23176" spans="1:6" x14ac:dyDescent="0.2">
      <c r="A23176" s="202" t="s">
        <v>37073</v>
      </c>
      <c r="B23176" s="204">
        <v>151.75739999999999</v>
      </c>
      <c r="D23176" s="53" t="s">
        <v>34535</v>
      </c>
      <c r="E23176" s="55" t="s">
        <v>34534</v>
      </c>
      <c r="F23176" s="53" t="s">
        <v>83</v>
      </c>
    </row>
    <row r="23177" spans="1:6" x14ac:dyDescent="0.2">
      <c r="A23177" s="202" t="s">
        <v>37074</v>
      </c>
      <c r="B23177" s="204">
        <v>13.107200000000001</v>
      </c>
      <c r="D23177" s="53" t="s">
        <v>34536</v>
      </c>
      <c r="E23177" s="55" t="s">
        <v>34537</v>
      </c>
      <c r="F23177" s="53" t="s">
        <v>83</v>
      </c>
    </row>
    <row r="23178" spans="1:6" x14ac:dyDescent="0.2">
      <c r="A23178" s="202" t="s">
        <v>37075</v>
      </c>
      <c r="B23178" s="204">
        <v>250.96700000000001</v>
      </c>
      <c r="D23178" s="53" t="s">
        <v>34538</v>
      </c>
      <c r="E23178" s="55" t="s">
        <v>34537</v>
      </c>
      <c r="F23178" s="53" t="s">
        <v>83</v>
      </c>
    </row>
    <row r="23179" spans="1:6" x14ac:dyDescent="0.2">
      <c r="A23179" s="202" t="s">
        <v>37076</v>
      </c>
      <c r="B23179" s="204">
        <v>359.51589999999999</v>
      </c>
      <c r="D23179" s="53" t="s">
        <v>34539</v>
      </c>
      <c r="E23179" s="55" t="s">
        <v>34540</v>
      </c>
      <c r="F23179" s="53" t="s">
        <v>83</v>
      </c>
    </row>
    <row r="23180" spans="1:6" x14ac:dyDescent="0.2">
      <c r="A23180" s="202" t="s">
        <v>37077</v>
      </c>
      <c r="B23180" s="204">
        <v>171.8038</v>
      </c>
      <c r="D23180" s="53" t="s">
        <v>34541</v>
      </c>
      <c r="E23180" s="55" t="s">
        <v>34540</v>
      </c>
      <c r="F23180" s="53" t="s">
        <v>83</v>
      </c>
    </row>
    <row r="23181" spans="1:6" x14ac:dyDescent="0.2">
      <c r="A23181" s="202" t="s">
        <v>37078</v>
      </c>
      <c r="B23181" s="204">
        <v>141.71510000000001</v>
      </c>
      <c r="D23181" s="53" t="s">
        <v>34542</v>
      </c>
      <c r="E23181" s="55" t="s">
        <v>34543</v>
      </c>
      <c r="F23181" s="53" t="s">
        <v>83</v>
      </c>
    </row>
    <row r="23182" spans="1:6" x14ac:dyDescent="0.2">
      <c r="A23182" s="202" t="s">
        <v>37079</v>
      </c>
      <c r="B23182" s="204">
        <v>120.3236</v>
      </c>
      <c r="D23182" s="53" t="s">
        <v>34544</v>
      </c>
      <c r="E23182" s="55" t="s">
        <v>34543</v>
      </c>
      <c r="F23182" s="53" t="s">
        <v>83</v>
      </c>
    </row>
    <row r="23183" spans="1:6" x14ac:dyDescent="0.2">
      <c r="A23183" s="202" t="s">
        <v>37080</v>
      </c>
      <c r="B23183" s="204">
        <v>13</v>
      </c>
      <c r="D23183" s="53" t="s">
        <v>34545</v>
      </c>
      <c r="E23183" s="55" t="s">
        <v>34546</v>
      </c>
      <c r="F23183" s="53" t="s">
        <v>83</v>
      </c>
    </row>
    <row r="23184" spans="1:6" x14ac:dyDescent="0.2">
      <c r="A23184" s="202" t="s">
        <v>37081</v>
      </c>
      <c r="B23184" s="204">
        <v>28.2</v>
      </c>
      <c r="D23184" s="53" t="s">
        <v>34547</v>
      </c>
      <c r="E23184" s="55" t="s">
        <v>34546</v>
      </c>
      <c r="F23184" s="53" t="s">
        <v>83</v>
      </c>
    </row>
    <row r="23185" spans="1:6" x14ac:dyDescent="0.2">
      <c r="A23185" s="202" t="s">
        <v>37082</v>
      </c>
      <c r="B23185" s="204">
        <v>17.350000000000001</v>
      </c>
      <c r="D23185" s="53" t="s">
        <v>34548</v>
      </c>
      <c r="E23185" s="55" t="s">
        <v>34549</v>
      </c>
      <c r="F23185" s="53" t="s">
        <v>83</v>
      </c>
    </row>
    <row r="23186" spans="1:6" x14ac:dyDescent="0.2">
      <c r="A23186" s="202" t="s">
        <v>37083</v>
      </c>
      <c r="B23186" s="204">
        <v>97.896799999999999</v>
      </c>
      <c r="D23186" s="53" t="s">
        <v>34550</v>
      </c>
      <c r="E23186" s="55" t="s">
        <v>34549</v>
      </c>
      <c r="F23186" s="53" t="s">
        <v>83</v>
      </c>
    </row>
    <row r="23187" spans="1:6" x14ac:dyDescent="0.2">
      <c r="A23187" s="202" t="s">
        <v>37084</v>
      </c>
      <c r="B23187" s="204">
        <v>54.074100000000001</v>
      </c>
      <c r="D23187" s="53" t="s">
        <v>34551</v>
      </c>
      <c r="E23187" s="55" t="s">
        <v>34552</v>
      </c>
      <c r="F23187" s="53" t="s">
        <v>83</v>
      </c>
    </row>
    <row r="23188" spans="1:6" x14ac:dyDescent="0.2">
      <c r="A23188" s="202" t="s">
        <v>37085</v>
      </c>
      <c r="B23188" s="204">
        <v>47.831299999999999</v>
      </c>
      <c r="D23188" s="53" t="s">
        <v>34553</v>
      </c>
      <c r="E23188" s="55" t="s">
        <v>34552</v>
      </c>
      <c r="F23188" s="53" t="s">
        <v>83</v>
      </c>
    </row>
    <row r="23189" spans="1:6" x14ac:dyDescent="0.2">
      <c r="A23189" s="202" t="s">
        <v>37086</v>
      </c>
      <c r="B23189" s="204">
        <v>2.2372999999999998</v>
      </c>
      <c r="D23189" s="53" t="s">
        <v>34554</v>
      </c>
      <c r="E23189" s="55" t="s">
        <v>34555</v>
      </c>
      <c r="F23189" s="53" t="s">
        <v>83</v>
      </c>
    </row>
    <row r="23190" spans="1:6" x14ac:dyDescent="0.2">
      <c r="A23190" s="202" t="s">
        <v>37087</v>
      </c>
      <c r="B23190" s="204">
        <v>3.3239999999999998</v>
      </c>
      <c r="D23190" s="53" t="s">
        <v>34556</v>
      </c>
      <c r="E23190" s="55" t="s">
        <v>34555</v>
      </c>
      <c r="F23190" s="53" t="s">
        <v>83</v>
      </c>
    </row>
    <row r="23191" spans="1:6" x14ac:dyDescent="0.2">
      <c r="A23191" s="202" t="s">
        <v>37088</v>
      </c>
      <c r="B23191" s="204">
        <v>0.5575</v>
      </c>
      <c r="D23191" s="53" t="s">
        <v>34557</v>
      </c>
      <c r="E23191" s="55" t="s">
        <v>34558</v>
      </c>
      <c r="F23191" s="53" t="s">
        <v>83</v>
      </c>
    </row>
    <row r="23192" spans="1:6" x14ac:dyDescent="0.2">
      <c r="A23192" s="202" t="s">
        <v>37089</v>
      </c>
      <c r="B23192" s="204">
        <v>0.36680000000000001</v>
      </c>
      <c r="D23192" s="53" t="s">
        <v>34559</v>
      </c>
      <c r="E23192" s="55" t="s">
        <v>34558</v>
      </c>
      <c r="F23192" s="53" t="s">
        <v>83</v>
      </c>
    </row>
    <row r="23193" spans="1:6" x14ac:dyDescent="0.2">
      <c r="A23193" s="202" t="s">
        <v>37090</v>
      </c>
      <c r="B23193" s="204">
        <v>93.358400000000003</v>
      </c>
      <c r="D23193" s="53" t="s">
        <v>34560</v>
      </c>
      <c r="E23193" s="55" t="s">
        <v>34561</v>
      </c>
      <c r="F23193" s="53" t="s">
        <v>83</v>
      </c>
    </row>
    <row r="23194" spans="1:6" x14ac:dyDescent="0.2">
      <c r="A23194" s="202" t="s">
        <v>37091</v>
      </c>
      <c r="B23194" s="204">
        <v>114.2461</v>
      </c>
      <c r="D23194" s="53" t="s">
        <v>34562</v>
      </c>
      <c r="E23194" s="55" t="s">
        <v>34561</v>
      </c>
      <c r="F23194" s="53" t="s">
        <v>83</v>
      </c>
    </row>
    <row r="23195" spans="1:6" x14ac:dyDescent="0.2">
      <c r="A23195" s="202" t="s">
        <v>37092</v>
      </c>
      <c r="B23195" s="204">
        <v>141.88130000000001</v>
      </c>
      <c r="D23195" s="53" t="s">
        <v>34563</v>
      </c>
      <c r="E23195" s="55" t="s">
        <v>34564</v>
      </c>
      <c r="F23195" s="53" t="s">
        <v>83</v>
      </c>
    </row>
    <row r="23196" spans="1:6" x14ac:dyDescent="0.2">
      <c r="A23196" s="202" t="s">
        <v>37093</v>
      </c>
      <c r="B23196" s="204">
        <v>2969.3728000000001</v>
      </c>
      <c r="D23196" s="53" t="s">
        <v>34565</v>
      </c>
      <c r="E23196" s="55" t="s">
        <v>34564</v>
      </c>
      <c r="F23196" s="53" t="s">
        <v>83</v>
      </c>
    </row>
    <row r="23197" spans="1:6" x14ac:dyDescent="0.2">
      <c r="A23197" s="202" t="s">
        <v>37094</v>
      </c>
      <c r="B23197" s="204">
        <v>95.662899999999993</v>
      </c>
      <c r="D23197" s="53" t="s">
        <v>34566</v>
      </c>
      <c r="E23197" s="55" t="s">
        <v>34567</v>
      </c>
      <c r="F23197" s="53" t="s">
        <v>83</v>
      </c>
    </row>
    <row r="23198" spans="1:6" x14ac:dyDescent="0.2">
      <c r="A23198" s="202" t="s">
        <v>37095</v>
      </c>
      <c r="B23198" s="204">
        <v>1.6345000000000001</v>
      </c>
      <c r="D23198" s="53" t="s">
        <v>34568</v>
      </c>
      <c r="E23198" s="55" t="s">
        <v>34567</v>
      </c>
      <c r="F23198" s="53" t="s">
        <v>83</v>
      </c>
    </row>
    <row r="23199" spans="1:6" x14ac:dyDescent="0.2">
      <c r="A23199" s="202" t="s">
        <v>37096</v>
      </c>
      <c r="B23199" s="204">
        <v>89.193399999999997</v>
      </c>
      <c r="D23199" s="53" t="s">
        <v>34569</v>
      </c>
      <c r="E23199" s="55" t="s">
        <v>34570</v>
      </c>
      <c r="F23199" s="53" t="s">
        <v>83</v>
      </c>
    </row>
    <row r="23200" spans="1:6" x14ac:dyDescent="0.2">
      <c r="A23200" s="202" t="s">
        <v>37097</v>
      </c>
      <c r="B23200" s="204">
        <v>8.9235000000000007</v>
      </c>
      <c r="D23200" s="53" t="s">
        <v>34571</v>
      </c>
      <c r="E23200" s="55" t="s">
        <v>34570</v>
      </c>
      <c r="F23200" s="53" t="s">
        <v>83</v>
      </c>
    </row>
    <row r="23201" spans="1:6" x14ac:dyDescent="0.2">
      <c r="A23201" s="202" t="s">
        <v>37098</v>
      </c>
      <c r="B23201" s="204">
        <v>99.156800000000004</v>
      </c>
      <c r="D23201" s="53" t="s">
        <v>34572</v>
      </c>
      <c r="E23201" s="55" t="s">
        <v>34573</v>
      </c>
      <c r="F23201" s="53" t="s">
        <v>83</v>
      </c>
    </row>
    <row r="23202" spans="1:6" x14ac:dyDescent="0.2">
      <c r="A23202" s="202" t="s">
        <v>37099</v>
      </c>
      <c r="B23202" s="204">
        <v>54.902099999999997</v>
      </c>
      <c r="D23202" s="53" t="s">
        <v>34574</v>
      </c>
      <c r="E23202" s="55" t="s">
        <v>34573</v>
      </c>
      <c r="F23202" s="53" t="s">
        <v>83</v>
      </c>
    </row>
    <row r="23203" spans="1:6" x14ac:dyDescent="0.2">
      <c r="A23203" s="202" t="s">
        <v>37100</v>
      </c>
      <c r="B23203" s="204">
        <v>48.551299999999998</v>
      </c>
      <c r="D23203" s="53" t="s">
        <v>34575</v>
      </c>
      <c r="E23203" s="55" t="s">
        <v>34576</v>
      </c>
      <c r="F23203" s="53" t="s">
        <v>83</v>
      </c>
    </row>
    <row r="23204" spans="1:6" x14ac:dyDescent="0.2">
      <c r="A23204" s="202" t="s">
        <v>37101</v>
      </c>
      <c r="B23204" s="204">
        <v>144.7603</v>
      </c>
      <c r="D23204" s="53" t="s">
        <v>34577</v>
      </c>
      <c r="E23204" s="55" t="s">
        <v>34576</v>
      </c>
      <c r="F23204" s="53" t="s">
        <v>83</v>
      </c>
    </row>
    <row r="23205" spans="1:6" x14ac:dyDescent="0.2">
      <c r="A23205" s="202" t="s">
        <v>37102</v>
      </c>
      <c r="B23205" s="204">
        <v>82.302300000000002</v>
      </c>
      <c r="D23205" s="53" t="s">
        <v>34578</v>
      </c>
      <c r="E23205" s="55" t="s">
        <v>34579</v>
      </c>
      <c r="F23205" s="53" t="s">
        <v>83</v>
      </c>
    </row>
    <row r="23206" spans="1:6" x14ac:dyDescent="0.2">
      <c r="A23206" s="202" t="s">
        <v>37103</v>
      </c>
      <c r="B23206" s="204">
        <v>71.7376</v>
      </c>
      <c r="D23206" s="53" t="s">
        <v>34580</v>
      </c>
      <c r="E23206" s="55" t="s">
        <v>34579</v>
      </c>
      <c r="F23206" s="53" t="s">
        <v>83</v>
      </c>
    </row>
    <row r="23207" spans="1:6" x14ac:dyDescent="0.2">
      <c r="A23207" s="202" t="s">
        <v>37104</v>
      </c>
      <c r="B23207" s="204">
        <v>198.44159999999999</v>
      </c>
      <c r="D23207" s="53" t="s">
        <v>34581</v>
      </c>
      <c r="E23207" s="55" t="s">
        <v>34582</v>
      </c>
      <c r="F23207" s="53" t="s">
        <v>83</v>
      </c>
    </row>
    <row r="23208" spans="1:6" x14ac:dyDescent="0.2">
      <c r="A23208" s="202" t="s">
        <v>37105</v>
      </c>
      <c r="B23208" s="204">
        <v>110.4397</v>
      </c>
      <c r="D23208" s="53" t="s">
        <v>34583</v>
      </c>
      <c r="E23208" s="55" t="s">
        <v>34582</v>
      </c>
      <c r="F23208" s="53" t="s">
        <v>83</v>
      </c>
    </row>
    <row r="23209" spans="1:6" x14ac:dyDescent="0.2">
      <c r="A23209" s="202" t="s">
        <v>37106</v>
      </c>
      <c r="B23209" s="204">
        <v>172.50630000000001</v>
      </c>
      <c r="D23209" s="53" t="s">
        <v>34584</v>
      </c>
      <c r="E23209" s="55" t="s">
        <v>34585</v>
      </c>
      <c r="F23209" s="53" t="s">
        <v>83</v>
      </c>
    </row>
    <row r="23210" spans="1:6" x14ac:dyDescent="0.2">
      <c r="A23210" s="202" t="s">
        <v>37107</v>
      </c>
      <c r="B23210" s="204">
        <v>371.3519</v>
      </c>
      <c r="D23210" s="53" t="s">
        <v>34586</v>
      </c>
      <c r="E23210" s="55" t="s">
        <v>34585</v>
      </c>
      <c r="F23210" s="53" t="s">
        <v>83</v>
      </c>
    </row>
    <row r="23211" spans="1:6" x14ac:dyDescent="0.2">
      <c r="A23211" s="202" t="s">
        <v>37108</v>
      </c>
      <c r="B23211" s="204">
        <v>22.426500000000001</v>
      </c>
      <c r="D23211" s="53" t="s">
        <v>34587</v>
      </c>
      <c r="E23211" s="55" t="s">
        <v>34588</v>
      </c>
      <c r="F23211" s="53" t="s">
        <v>83</v>
      </c>
    </row>
    <row r="23212" spans="1:6" x14ac:dyDescent="0.2">
      <c r="A23212" s="202" t="s">
        <v>37109</v>
      </c>
      <c r="B23212" s="204">
        <v>44.583300000000001</v>
      </c>
      <c r="D23212" s="53" t="s">
        <v>34589</v>
      </c>
      <c r="E23212" s="55" t="s">
        <v>34588</v>
      </c>
      <c r="F23212" s="53" t="s">
        <v>83</v>
      </c>
    </row>
    <row r="23213" spans="1:6" x14ac:dyDescent="0.2">
      <c r="A23213" s="202" t="s">
        <v>37110</v>
      </c>
      <c r="B23213" s="204">
        <v>8.4391999999999996</v>
      </c>
      <c r="D23213" s="53" t="s">
        <v>34590</v>
      </c>
      <c r="E23213" s="55" t="s">
        <v>34591</v>
      </c>
      <c r="F23213" s="53" t="s">
        <v>83</v>
      </c>
    </row>
    <row r="23214" spans="1:6" x14ac:dyDescent="0.2">
      <c r="A23214" s="202" t="s">
        <v>37111</v>
      </c>
      <c r="B23214" s="204">
        <v>2.1779999999999999</v>
      </c>
      <c r="D23214" s="53" t="s">
        <v>34592</v>
      </c>
      <c r="E23214" s="55" t="s">
        <v>34591</v>
      </c>
      <c r="F23214" s="53" t="s">
        <v>83</v>
      </c>
    </row>
    <row r="23215" spans="1:6" x14ac:dyDescent="0.2">
      <c r="A23215" s="202" t="s">
        <v>37112</v>
      </c>
      <c r="B23215" s="204">
        <v>263.39679999999998</v>
      </c>
      <c r="D23215" s="53" t="s">
        <v>34593</v>
      </c>
      <c r="E23215" s="55" t="s">
        <v>34594</v>
      </c>
      <c r="F23215" s="53" t="s">
        <v>83</v>
      </c>
    </row>
    <row r="23216" spans="1:6" x14ac:dyDescent="0.2">
      <c r="A23216" s="202" t="s">
        <v>37113</v>
      </c>
      <c r="B23216" s="204">
        <v>107.34910000000001</v>
      </c>
      <c r="D23216" s="53" t="s">
        <v>34595</v>
      </c>
      <c r="E23216" s="55" t="s">
        <v>34594</v>
      </c>
      <c r="F23216" s="53" t="s">
        <v>83</v>
      </c>
    </row>
    <row r="23217" spans="1:6" x14ac:dyDescent="0.2">
      <c r="A23217" s="202" t="s">
        <v>37114</v>
      </c>
      <c r="B23217" s="204">
        <v>85.429699999999997</v>
      </c>
      <c r="D23217" s="53" t="s">
        <v>34596</v>
      </c>
      <c r="E23217" s="55" t="s">
        <v>34597</v>
      </c>
      <c r="F23217" s="53" t="s">
        <v>83</v>
      </c>
    </row>
    <row r="23218" spans="1:6" x14ac:dyDescent="0.2">
      <c r="A23218" s="202" t="s">
        <v>37115</v>
      </c>
      <c r="B23218" s="204">
        <v>95.085800000000006</v>
      </c>
      <c r="D23218" s="53" t="s">
        <v>34598</v>
      </c>
      <c r="E23218" s="55" t="s">
        <v>34597</v>
      </c>
      <c r="F23218" s="53" t="s">
        <v>83</v>
      </c>
    </row>
    <row r="23219" spans="1:6" x14ac:dyDescent="0.2">
      <c r="A23219" s="202" t="s">
        <v>37116</v>
      </c>
      <c r="B23219" s="204">
        <v>2.99</v>
      </c>
      <c r="D23219" s="53" t="s">
        <v>34599</v>
      </c>
      <c r="E23219" s="55" t="s">
        <v>34600</v>
      </c>
      <c r="F23219" s="53" t="s">
        <v>83</v>
      </c>
    </row>
    <row r="23220" spans="1:6" x14ac:dyDescent="0.2">
      <c r="A23220" s="202" t="s">
        <v>37117</v>
      </c>
      <c r="B23220" s="204">
        <v>2.54</v>
      </c>
      <c r="D23220" s="53" t="s">
        <v>34601</v>
      </c>
      <c r="E23220" s="55" t="s">
        <v>34600</v>
      </c>
      <c r="F23220" s="53" t="s">
        <v>83</v>
      </c>
    </row>
    <row r="23221" spans="1:6" x14ac:dyDescent="0.2">
      <c r="A23221" s="202" t="s">
        <v>37118</v>
      </c>
      <c r="B23221" s="204">
        <v>15.45</v>
      </c>
      <c r="D23221" s="53" t="s">
        <v>34602</v>
      </c>
      <c r="E23221" s="55" t="s">
        <v>34603</v>
      </c>
      <c r="F23221" s="53" t="s">
        <v>1147</v>
      </c>
    </row>
    <row r="23222" spans="1:6" x14ac:dyDescent="0.2">
      <c r="A23222" s="202" t="s">
        <v>37119</v>
      </c>
      <c r="B23222" s="204">
        <v>5.1970000000000001</v>
      </c>
      <c r="D23222" s="53" t="s">
        <v>34604</v>
      </c>
      <c r="E23222" s="55" t="s">
        <v>34603</v>
      </c>
      <c r="F23222" s="53" t="s">
        <v>1147</v>
      </c>
    </row>
    <row r="23223" spans="1:6" x14ac:dyDescent="0.2">
      <c r="A23223" s="202" t="s">
        <v>37120</v>
      </c>
      <c r="B23223" s="204">
        <v>6.2515000000000001</v>
      </c>
      <c r="D23223" s="53" t="s">
        <v>34605</v>
      </c>
      <c r="E23223" s="55" t="s">
        <v>34606</v>
      </c>
      <c r="F23223" s="53" t="s">
        <v>201</v>
      </c>
    </row>
    <row r="23224" spans="1:6" x14ac:dyDescent="0.2">
      <c r="A23224" s="202" t="s">
        <v>37121</v>
      </c>
      <c r="B23224" s="204">
        <v>409.94</v>
      </c>
      <c r="D23224" s="53" t="s">
        <v>34607</v>
      </c>
      <c r="E23224" s="55" t="s">
        <v>34606</v>
      </c>
      <c r="F23224" s="53" t="s">
        <v>201</v>
      </c>
    </row>
    <row r="23225" spans="1:6" x14ac:dyDescent="0.2">
      <c r="A23225" s="202" t="s">
        <v>37122</v>
      </c>
      <c r="B23225" s="204">
        <v>400</v>
      </c>
      <c r="D23225" s="53" t="s">
        <v>34608</v>
      </c>
      <c r="E23225" s="55" t="s">
        <v>34609</v>
      </c>
      <c r="F23225" s="53" t="s">
        <v>201</v>
      </c>
    </row>
    <row r="23226" spans="1:6" x14ac:dyDescent="0.2">
      <c r="A23226" s="202" t="s">
        <v>37123</v>
      </c>
      <c r="B23226" s="204">
        <v>450</v>
      </c>
      <c r="D23226" s="53" t="s">
        <v>34610</v>
      </c>
      <c r="E23226" s="55" t="s">
        <v>34609</v>
      </c>
      <c r="F23226" s="53" t="s">
        <v>201</v>
      </c>
    </row>
    <row r="23227" spans="1:6" x14ac:dyDescent="0.2">
      <c r="A23227" s="202" t="s">
        <v>37124</v>
      </c>
      <c r="B23227" s="204">
        <v>430</v>
      </c>
      <c r="D23227" s="53" t="s">
        <v>34611</v>
      </c>
      <c r="E23227" s="55" t="s">
        <v>34612</v>
      </c>
      <c r="F23227" s="53" t="s">
        <v>201</v>
      </c>
    </row>
    <row r="23228" spans="1:6" x14ac:dyDescent="0.2">
      <c r="A23228" s="202" t="s">
        <v>37125</v>
      </c>
      <c r="B23228" s="204">
        <v>15</v>
      </c>
      <c r="D23228" s="53" t="s">
        <v>34613</v>
      </c>
      <c r="E23228" s="55" t="s">
        <v>34612</v>
      </c>
      <c r="F23228" s="53" t="s">
        <v>201</v>
      </c>
    </row>
    <row r="23229" spans="1:6" x14ac:dyDescent="0.2">
      <c r="A23229" s="202" t="s">
        <v>37126</v>
      </c>
      <c r="B23229" s="204">
        <v>60</v>
      </c>
      <c r="D23229" s="53" t="s">
        <v>34614</v>
      </c>
      <c r="E23229" s="55" t="s">
        <v>34615</v>
      </c>
      <c r="F23229" s="53" t="s">
        <v>201</v>
      </c>
    </row>
    <row r="23230" spans="1:6" x14ac:dyDescent="0.2">
      <c r="A23230" s="202" t="s">
        <v>37127</v>
      </c>
      <c r="B23230" s="204">
        <v>167.74</v>
      </c>
      <c r="D23230" s="53" t="s">
        <v>34616</v>
      </c>
      <c r="E23230" s="55" t="s">
        <v>34615</v>
      </c>
      <c r="F23230" s="53" t="s">
        <v>201</v>
      </c>
    </row>
    <row r="23231" spans="1:6" x14ac:dyDescent="0.2">
      <c r="A23231" s="202" t="s">
        <v>37128</v>
      </c>
      <c r="B23231" s="204">
        <v>32.090000000000003</v>
      </c>
      <c r="D23231" s="53" t="s">
        <v>34617</v>
      </c>
      <c r="E23231" s="55" t="s">
        <v>34618</v>
      </c>
      <c r="F23231" s="53" t="s">
        <v>201</v>
      </c>
    </row>
    <row r="23232" spans="1:6" x14ac:dyDescent="0.2">
      <c r="A23232" s="202" t="s">
        <v>37129</v>
      </c>
      <c r="B23232" s="204">
        <v>7.94</v>
      </c>
      <c r="D23232" s="53" t="s">
        <v>34619</v>
      </c>
      <c r="E23232" s="55" t="s">
        <v>34618</v>
      </c>
      <c r="F23232" s="53" t="s">
        <v>201</v>
      </c>
    </row>
    <row r="23233" spans="1:6" x14ac:dyDescent="0.2">
      <c r="A23233" s="202" t="s">
        <v>37130</v>
      </c>
      <c r="B23233" s="204">
        <v>26</v>
      </c>
      <c r="D23233" s="53" t="s">
        <v>34620</v>
      </c>
      <c r="E23233" s="55" t="s">
        <v>34621</v>
      </c>
      <c r="F23233" s="53" t="s">
        <v>201</v>
      </c>
    </row>
    <row r="23234" spans="1:6" x14ac:dyDescent="0.2">
      <c r="A23234" s="202" t="s">
        <v>37131</v>
      </c>
      <c r="B23234" s="204">
        <v>598.02</v>
      </c>
      <c r="D23234" s="53" t="s">
        <v>34622</v>
      </c>
      <c r="E23234" s="55" t="s">
        <v>34621</v>
      </c>
      <c r="F23234" s="53" t="s">
        <v>201</v>
      </c>
    </row>
    <row r="23235" spans="1:6" x14ac:dyDescent="0.2">
      <c r="A23235" s="202" t="s">
        <v>37132</v>
      </c>
      <c r="B23235" s="204">
        <v>587.72</v>
      </c>
      <c r="D23235" s="53" t="s">
        <v>34623</v>
      </c>
      <c r="E23235" s="55" t="s">
        <v>34624</v>
      </c>
      <c r="F23235" s="53" t="s">
        <v>201</v>
      </c>
    </row>
    <row r="23236" spans="1:6" x14ac:dyDescent="0.2">
      <c r="A23236" s="202" t="s">
        <v>37133</v>
      </c>
      <c r="B23236" s="204">
        <v>540.75</v>
      </c>
      <c r="D23236" s="53" t="s">
        <v>34625</v>
      </c>
      <c r="E23236" s="55" t="s">
        <v>34624</v>
      </c>
      <c r="F23236" s="53" t="s">
        <v>201</v>
      </c>
    </row>
    <row r="23237" spans="1:6" x14ac:dyDescent="0.2">
      <c r="A23237" s="202" t="s">
        <v>37134</v>
      </c>
      <c r="B23237" s="204">
        <v>710.34</v>
      </c>
      <c r="D23237" s="53" t="s">
        <v>34626</v>
      </c>
      <c r="E23237" s="55" t="s">
        <v>34627</v>
      </c>
      <c r="F23237" s="53" t="s">
        <v>201</v>
      </c>
    </row>
    <row r="23238" spans="1:6" x14ac:dyDescent="0.2">
      <c r="A23238" s="202" t="s">
        <v>37135</v>
      </c>
      <c r="B23238" s="204">
        <v>710.34</v>
      </c>
      <c r="D23238" s="53" t="s">
        <v>34628</v>
      </c>
      <c r="E23238" s="55" t="s">
        <v>34627</v>
      </c>
      <c r="F23238" s="53" t="s">
        <v>201</v>
      </c>
    </row>
    <row r="23239" spans="1:6" x14ac:dyDescent="0.2">
      <c r="A23239" s="202" t="s">
        <v>37136</v>
      </c>
      <c r="B23239" s="204">
        <v>705.55</v>
      </c>
      <c r="D23239" s="53" t="s">
        <v>34629</v>
      </c>
      <c r="E23239" s="55" t="s">
        <v>34630</v>
      </c>
      <c r="F23239" s="53" t="s">
        <v>430</v>
      </c>
    </row>
    <row r="23240" spans="1:6" x14ac:dyDescent="0.2">
      <c r="A23240" s="202" t="s">
        <v>37137</v>
      </c>
      <c r="B23240" s="204">
        <v>4.5999999999999996</v>
      </c>
      <c r="D23240" s="53" t="s">
        <v>34631</v>
      </c>
      <c r="E23240" s="55" t="s">
        <v>34630</v>
      </c>
      <c r="F23240" s="53" t="s">
        <v>430</v>
      </c>
    </row>
    <row r="23241" spans="1:6" x14ac:dyDescent="0.2">
      <c r="A23241" s="202" t="s">
        <v>37138</v>
      </c>
      <c r="B23241" s="204">
        <v>2118.5230000000001</v>
      </c>
      <c r="D23241" s="53" t="s">
        <v>34632</v>
      </c>
      <c r="E23241" s="55" t="s">
        <v>34633</v>
      </c>
      <c r="F23241" s="53" t="s">
        <v>2501</v>
      </c>
    </row>
    <row r="23242" spans="1:6" x14ac:dyDescent="0.2">
      <c r="A23242" s="202" t="s">
        <v>37139</v>
      </c>
      <c r="B23242" s="204">
        <v>2798.2629999999999</v>
      </c>
      <c r="D23242" s="53" t="s">
        <v>34634</v>
      </c>
      <c r="E23242" s="55" t="s">
        <v>34633</v>
      </c>
      <c r="F23242" s="53" t="s">
        <v>2501</v>
      </c>
    </row>
    <row r="23243" spans="1:6" x14ac:dyDescent="0.2">
      <c r="A23243" s="202" t="s">
        <v>37140</v>
      </c>
      <c r="B23243" s="204">
        <v>1291.5060000000001</v>
      </c>
      <c r="D23243" s="53" t="s">
        <v>34635</v>
      </c>
      <c r="E23243" s="55" t="s">
        <v>34636</v>
      </c>
      <c r="F23243" s="53" t="s">
        <v>34637</v>
      </c>
    </row>
    <row r="23244" spans="1:6" x14ac:dyDescent="0.2">
      <c r="A23244" s="202" t="s">
        <v>37141</v>
      </c>
      <c r="B23244" s="204">
        <v>1552.0730000000001</v>
      </c>
      <c r="D23244" s="53" t="s">
        <v>34638</v>
      </c>
      <c r="E23244" s="55" t="s">
        <v>34636</v>
      </c>
      <c r="F23244" s="53" t="s">
        <v>34637</v>
      </c>
    </row>
    <row r="23245" spans="1:6" x14ac:dyDescent="0.2">
      <c r="A23245" s="202" t="s">
        <v>37142</v>
      </c>
      <c r="B23245" s="204">
        <v>1959.9169999999999</v>
      </c>
      <c r="D23245" s="53" t="s">
        <v>34639</v>
      </c>
      <c r="E23245" s="55" t="s">
        <v>34640</v>
      </c>
      <c r="F23245" s="53" t="s">
        <v>83</v>
      </c>
    </row>
    <row r="23246" spans="1:6" x14ac:dyDescent="0.2">
      <c r="A23246" s="202" t="s">
        <v>37143</v>
      </c>
      <c r="B23246" s="204">
        <v>1132.9000000000001</v>
      </c>
      <c r="D23246" s="53" t="s">
        <v>34641</v>
      </c>
      <c r="E23246" s="55" t="s">
        <v>34640</v>
      </c>
      <c r="F23246" s="53" t="s">
        <v>83</v>
      </c>
    </row>
    <row r="23247" spans="1:6" x14ac:dyDescent="0.2">
      <c r="A23247" s="202" t="s">
        <v>37144</v>
      </c>
      <c r="B23247" s="204">
        <v>226.6</v>
      </c>
      <c r="D23247" s="53" t="s">
        <v>34642</v>
      </c>
      <c r="E23247" s="55" t="s">
        <v>34643</v>
      </c>
      <c r="F23247" s="53" t="s">
        <v>83</v>
      </c>
    </row>
    <row r="23248" spans="1:6" x14ac:dyDescent="0.2">
      <c r="A23248" s="202" t="s">
        <v>37145</v>
      </c>
      <c r="B23248" s="204">
        <v>41.2</v>
      </c>
      <c r="D23248" s="53" t="s">
        <v>34644</v>
      </c>
      <c r="E23248" s="55" t="s">
        <v>34643</v>
      </c>
      <c r="F23248" s="53" t="s">
        <v>83</v>
      </c>
    </row>
    <row r="23249" spans="1:6" x14ac:dyDescent="0.2">
      <c r="A23249" s="202" t="s">
        <v>37146</v>
      </c>
      <c r="B23249" s="204">
        <v>10.72</v>
      </c>
      <c r="D23249" s="53" t="s">
        <v>34645</v>
      </c>
      <c r="E23249" s="55" t="s">
        <v>34646</v>
      </c>
      <c r="F23249" s="53" t="s">
        <v>34647</v>
      </c>
    </row>
    <row r="23250" spans="1:6" x14ac:dyDescent="0.2">
      <c r="A23250" s="202" t="s">
        <v>37147</v>
      </c>
      <c r="B23250" s="204">
        <v>15.65</v>
      </c>
      <c r="D23250" s="53" t="s">
        <v>34648</v>
      </c>
      <c r="E23250" s="55" t="s">
        <v>34646</v>
      </c>
      <c r="F23250" s="53" t="s">
        <v>34647</v>
      </c>
    </row>
    <row r="23251" spans="1:6" x14ac:dyDescent="0.2">
      <c r="A23251" s="202" t="s">
        <v>37148</v>
      </c>
      <c r="B23251" s="204">
        <v>18.13</v>
      </c>
      <c r="D23251" s="53" t="s">
        <v>34649</v>
      </c>
      <c r="E23251" s="55" t="s">
        <v>34650</v>
      </c>
      <c r="F23251" s="53" t="s">
        <v>34647</v>
      </c>
    </row>
    <row r="23252" spans="1:6" x14ac:dyDescent="0.2">
      <c r="A23252" s="202" t="s">
        <v>37149</v>
      </c>
      <c r="B23252" s="204">
        <v>2.46</v>
      </c>
      <c r="D23252" s="53" t="s">
        <v>34651</v>
      </c>
      <c r="E23252" s="55" t="s">
        <v>34650</v>
      </c>
      <c r="F23252" s="53" t="s">
        <v>34647</v>
      </c>
    </row>
    <row r="23253" spans="1:6" x14ac:dyDescent="0.2">
      <c r="A23253" s="202" t="s">
        <v>37150</v>
      </c>
      <c r="B23253" s="204">
        <v>8.08</v>
      </c>
      <c r="D23253" s="53" t="s">
        <v>34652</v>
      </c>
      <c r="E23253" s="55" t="s">
        <v>34653</v>
      </c>
      <c r="F23253" s="53" t="s">
        <v>2501</v>
      </c>
    </row>
    <row r="23254" spans="1:6" x14ac:dyDescent="0.2">
      <c r="A23254" s="202" t="s">
        <v>37151</v>
      </c>
      <c r="B23254" s="204">
        <v>26.044899999999998</v>
      </c>
      <c r="D23254" s="53" t="s">
        <v>34654</v>
      </c>
      <c r="E23254" s="55" t="s">
        <v>34653</v>
      </c>
      <c r="F23254" s="53" t="s">
        <v>2501</v>
      </c>
    </row>
    <row r="23255" spans="1:6" x14ac:dyDescent="0.2">
      <c r="A23255" s="202" t="s">
        <v>37152</v>
      </c>
      <c r="B23255" s="204">
        <v>9.0500000000000007</v>
      </c>
      <c r="D23255" s="53" t="s">
        <v>34655</v>
      </c>
      <c r="E23255" s="55" t="s">
        <v>34656</v>
      </c>
      <c r="F23255" s="53" t="s">
        <v>1172</v>
      </c>
    </row>
    <row r="23256" spans="1:6" x14ac:dyDescent="0.2">
      <c r="A23256" s="202" t="s">
        <v>37153</v>
      </c>
      <c r="B23256" s="204">
        <v>7.95</v>
      </c>
      <c r="D23256" s="53" t="s">
        <v>34657</v>
      </c>
      <c r="E23256" s="55" t="s">
        <v>34656</v>
      </c>
      <c r="F23256" s="53" t="s">
        <v>1172</v>
      </c>
    </row>
    <row r="23257" spans="1:6" x14ac:dyDescent="0.2">
      <c r="A23257" s="202" t="s">
        <v>37154</v>
      </c>
      <c r="B23257" s="204">
        <v>3.2292999999999998</v>
      </c>
      <c r="D23257" s="53" t="s">
        <v>34658</v>
      </c>
      <c r="E23257" s="55" t="s">
        <v>34659</v>
      </c>
      <c r="F23257" s="53" t="s">
        <v>1172</v>
      </c>
    </row>
    <row r="23258" spans="1:6" x14ac:dyDescent="0.2">
      <c r="A23258" s="202" t="s">
        <v>37155</v>
      </c>
      <c r="B23258" s="204">
        <v>5.15</v>
      </c>
      <c r="D23258" s="53" t="s">
        <v>34660</v>
      </c>
      <c r="E23258" s="55" t="s">
        <v>34659</v>
      </c>
      <c r="F23258" s="53" t="s">
        <v>1172</v>
      </c>
    </row>
    <row r="23259" spans="1:6" x14ac:dyDescent="0.2">
      <c r="A23259" s="202" t="s">
        <v>37156</v>
      </c>
      <c r="B23259" s="204">
        <v>127.14</v>
      </c>
      <c r="D23259" s="53" t="s">
        <v>34661</v>
      </c>
      <c r="E23259" s="55" t="s">
        <v>34662</v>
      </c>
      <c r="F23259" s="53" t="s">
        <v>1172</v>
      </c>
    </row>
    <row r="23260" spans="1:6" x14ac:dyDescent="0.2">
      <c r="A23260" s="202" t="s">
        <v>37157</v>
      </c>
      <c r="B23260" s="204">
        <v>257.5</v>
      </c>
      <c r="D23260" s="53" t="s">
        <v>34663</v>
      </c>
      <c r="E23260" s="55" t="s">
        <v>34662</v>
      </c>
      <c r="F23260" s="53" t="s">
        <v>1172</v>
      </c>
    </row>
    <row r="23261" spans="1:6" x14ac:dyDescent="0.2">
      <c r="A23261" s="202" t="s">
        <v>37158</v>
      </c>
      <c r="B23261" s="204">
        <v>183.37</v>
      </c>
      <c r="D23261" s="53" t="s">
        <v>34664</v>
      </c>
      <c r="E23261" s="55" t="s">
        <v>34665</v>
      </c>
      <c r="F23261" s="53" t="s">
        <v>1172</v>
      </c>
    </row>
    <row r="23262" spans="1:6" x14ac:dyDescent="0.2">
      <c r="A23262" s="202" t="s">
        <v>37159</v>
      </c>
      <c r="B23262" s="204">
        <v>197.91</v>
      </c>
      <c r="D23262" s="53" t="s">
        <v>34666</v>
      </c>
      <c r="E23262" s="55" t="s">
        <v>34665</v>
      </c>
      <c r="F23262" s="53" t="s">
        <v>1172</v>
      </c>
    </row>
    <row r="23263" spans="1:6" x14ac:dyDescent="0.2">
      <c r="A23263" s="202" t="s">
        <v>37160</v>
      </c>
      <c r="B23263" s="204">
        <v>231.74</v>
      </c>
      <c r="D23263" s="53" t="s">
        <v>34667</v>
      </c>
      <c r="E23263" s="55" t="s">
        <v>34668</v>
      </c>
      <c r="F23263" s="53" t="s">
        <v>1172</v>
      </c>
    </row>
    <row r="23264" spans="1:6" x14ac:dyDescent="0.2">
      <c r="A23264" s="202" t="s">
        <v>37161</v>
      </c>
      <c r="B23264" s="204">
        <v>296.64</v>
      </c>
      <c r="D23264" s="53" t="s">
        <v>34669</v>
      </c>
      <c r="E23264" s="55" t="s">
        <v>34668</v>
      </c>
      <c r="F23264" s="53" t="s">
        <v>1172</v>
      </c>
    </row>
    <row r="23265" spans="1:6" x14ac:dyDescent="0.2">
      <c r="A23265" s="202" t="s">
        <v>37162</v>
      </c>
      <c r="B23265" s="204">
        <v>430.53</v>
      </c>
      <c r="D23265" s="53" t="s">
        <v>34670</v>
      </c>
      <c r="E23265" s="55" t="s">
        <v>34671</v>
      </c>
      <c r="F23265" s="53" t="s">
        <v>1172</v>
      </c>
    </row>
    <row r="23266" spans="1:6" x14ac:dyDescent="0.2">
      <c r="A23266" s="202" t="s">
        <v>37163</v>
      </c>
      <c r="B23266" s="204">
        <v>1.02</v>
      </c>
      <c r="D23266" s="53" t="s">
        <v>34672</v>
      </c>
      <c r="E23266" s="55" t="s">
        <v>34671</v>
      </c>
      <c r="F23266" s="53" t="s">
        <v>1172</v>
      </c>
    </row>
    <row r="23267" spans="1:6" x14ac:dyDescent="0.2">
      <c r="A23267" s="202" t="s">
        <v>37164</v>
      </c>
      <c r="B23267" s="204">
        <v>1.79</v>
      </c>
      <c r="D23267" s="53" t="s">
        <v>34673</v>
      </c>
      <c r="E23267" s="55" t="s">
        <v>34674</v>
      </c>
      <c r="F23267" s="53" t="s">
        <v>2501</v>
      </c>
    </row>
    <row r="23268" spans="1:6" x14ac:dyDescent="0.2">
      <c r="A23268" s="202" t="s">
        <v>37165</v>
      </c>
      <c r="B23268" s="204">
        <v>2.16</v>
      </c>
      <c r="D23268" s="53" t="s">
        <v>34675</v>
      </c>
      <c r="E23268" s="55" t="s">
        <v>34674</v>
      </c>
      <c r="F23268" s="53" t="s">
        <v>2501</v>
      </c>
    </row>
    <row r="23269" spans="1:6" x14ac:dyDescent="0.2">
      <c r="A23269" s="202" t="s">
        <v>37166</v>
      </c>
      <c r="B23269" s="204">
        <v>4.45</v>
      </c>
      <c r="D23269" s="53" t="s">
        <v>34676</v>
      </c>
      <c r="E23269" s="55" t="s">
        <v>34677</v>
      </c>
      <c r="F23269" s="53" t="s">
        <v>2501</v>
      </c>
    </row>
    <row r="23270" spans="1:6" x14ac:dyDescent="0.2">
      <c r="A23270" s="202" t="s">
        <v>37167</v>
      </c>
      <c r="B23270" s="204">
        <v>5.17</v>
      </c>
      <c r="D23270" s="53" t="s">
        <v>34678</v>
      </c>
      <c r="E23270" s="55" t="s">
        <v>34677</v>
      </c>
      <c r="F23270" s="53" t="s">
        <v>2501</v>
      </c>
    </row>
    <row r="23271" spans="1:6" x14ac:dyDescent="0.2">
      <c r="A23271" s="202" t="s">
        <v>37168</v>
      </c>
      <c r="B23271" s="204">
        <v>8.15</v>
      </c>
      <c r="D23271" s="53" t="s">
        <v>34679</v>
      </c>
      <c r="E23271" s="55" t="s">
        <v>34680</v>
      </c>
      <c r="F23271" s="53" t="s">
        <v>2501</v>
      </c>
    </row>
    <row r="23272" spans="1:6" x14ac:dyDescent="0.2">
      <c r="A23272" s="202" t="s">
        <v>37169</v>
      </c>
      <c r="B23272" s="204">
        <v>8</v>
      </c>
      <c r="D23272" s="53" t="s">
        <v>34681</v>
      </c>
      <c r="E23272" s="55" t="s">
        <v>34680</v>
      </c>
      <c r="F23272" s="53" t="s">
        <v>2501</v>
      </c>
    </row>
    <row r="23273" spans="1:6" x14ac:dyDescent="0.2">
      <c r="A23273" s="202" t="s">
        <v>37170</v>
      </c>
      <c r="B23273" s="204">
        <v>14.34</v>
      </c>
      <c r="D23273" s="53" t="s">
        <v>34682</v>
      </c>
      <c r="E23273" s="55" t="s">
        <v>34683</v>
      </c>
      <c r="F23273" s="53" t="s">
        <v>2501</v>
      </c>
    </row>
    <row r="23274" spans="1:6" x14ac:dyDescent="0.2">
      <c r="A23274" s="202" t="s">
        <v>37171</v>
      </c>
      <c r="B23274" s="204">
        <v>7.4241000000000001</v>
      </c>
      <c r="D23274" s="53" t="s">
        <v>34684</v>
      </c>
      <c r="E23274" s="55" t="s">
        <v>34683</v>
      </c>
      <c r="F23274" s="53" t="s">
        <v>2501</v>
      </c>
    </row>
    <row r="23275" spans="1:6" x14ac:dyDescent="0.2">
      <c r="A23275" s="202" t="s">
        <v>37172</v>
      </c>
      <c r="B23275" s="204">
        <v>4.24</v>
      </c>
      <c r="D23275" s="53" t="s">
        <v>34685</v>
      </c>
      <c r="E23275" s="55" t="s">
        <v>34686</v>
      </c>
      <c r="F23275" s="53" t="s">
        <v>2501</v>
      </c>
    </row>
    <row r="23276" spans="1:6" x14ac:dyDescent="0.2">
      <c r="A23276" s="202" t="s">
        <v>37173</v>
      </c>
      <c r="B23276" s="204">
        <v>1.1188</v>
      </c>
      <c r="D23276" s="53" t="s">
        <v>34687</v>
      </c>
      <c r="E23276" s="55" t="s">
        <v>34686</v>
      </c>
      <c r="F23276" s="53" t="s">
        <v>2501</v>
      </c>
    </row>
    <row r="23277" spans="1:6" x14ac:dyDescent="0.2">
      <c r="A23277" s="202" t="s">
        <v>37174</v>
      </c>
      <c r="B23277" s="204">
        <v>9.5276999999999994</v>
      </c>
      <c r="D23277" s="53" t="s">
        <v>34688</v>
      </c>
      <c r="E23277" s="55" t="s">
        <v>34689</v>
      </c>
      <c r="F23277" s="53" t="s">
        <v>2501</v>
      </c>
    </row>
    <row r="23278" spans="1:6" x14ac:dyDescent="0.2">
      <c r="A23278" s="202" t="s">
        <v>37175</v>
      </c>
      <c r="B23278" s="204">
        <v>1.8514999999999999</v>
      </c>
      <c r="D23278" s="53" t="s">
        <v>34690</v>
      </c>
      <c r="E23278" s="55" t="s">
        <v>34689</v>
      </c>
      <c r="F23278" s="53" t="s">
        <v>2501</v>
      </c>
    </row>
    <row r="23279" spans="1:6" x14ac:dyDescent="0.2">
      <c r="A23279" s="202" t="s">
        <v>37176</v>
      </c>
      <c r="B23279" s="204">
        <v>13.291600000000001</v>
      </c>
      <c r="D23279" s="53" t="s">
        <v>34691</v>
      </c>
      <c r="E23279" s="55" t="s">
        <v>34692</v>
      </c>
      <c r="F23279" s="53" t="s">
        <v>2501</v>
      </c>
    </row>
    <row r="23280" spans="1:6" x14ac:dyDescent="0.2">
      <c r="A23280" s="202" t="s">
        <v>37177</v>
      </c>
      <c r="B23280" s="204">
        <v>17.48</v>
      </c>
      <c r="D23280" s="53" t="s">
        <v>34693</v>
      </c>
      <c r="E23280" s="55" t="s">
        <v>34692</v>
      </c>
      <c r="F23280" s="53" t="s">
        <v>2501</v>
      </c>
    </row>
    <row r="23281" spans="1:6" x14ac:dyDescent="0.2">
      <c r="A23281" s="202" t="s">
        <v>37178</v>
      </c>
      <c r="B23281" s="204">
        <v>21.3477</v>
      </c>
      <c r="D23281" s="53" t="s">
        <v>34694</v>
      </c>
      <c r="E23281" s="55" t="s">
        <v>34695</v>
      </c>
      <c r="F23281" s="53" t="s">
        <v>2501</v>
      </c>
    </row>
    <row r="23282" spans="1:6" x14ac:dyDescent="0.2">
      <c r="A23282" s="202" t="s">
        <v>37179</v>
      </c>
      <c r="B23282" s="204">
        <v>30.9131</v>
      </c>
      <c r="D23282" s="53" t="s">
        <v>34696</v>
      </c>
      <c r="E23282" s="55" t="s">
        <v>34695</v>
      </c>
      <c r="F23282" s="53" t="s">
        <v>2501</v>
      </c>
    </row>
    <row r="23283" spans="1:6" x14ac:dyDescent="0.2">
      <c r="A23283" s="202" t="s">
        <v>37180</v>
      </c>
      <c r="B23283" s="204">
        <v>48.73</v>
      </c>
      <c r="D23283" s="53" t="s">
        <v>34697</v>
      </c>
      <c r="E23283" s="55" t="s">
        <v>34698</v>
      </c>
      <c r="F23283" s="53" t="s">
        <v>83</v>
      </c>
    </row>
    <row r="23284" spans="1:6" x14ac:dyDescent="0.2">
      <c r="A23284" s="202" t="s">
        <v>37181</v>
      </c>
      <c r="B23284" s="204">
        <v>64.590199999999996</v>
      </c>
      <c r="D23284" s="53" t="s">
        <v>34699</v>
      </c>
      <c r="E23284" s="55" t="s">
        <v>34698</v>
      </c>
      <c r="F23284" s="53" t="s">
        <v>83</v>
      </c>
    </row>
    <row r="23285" spans="1:6" x14ac:dyDescent="0.2">
      <c r="A23285" s="202" t="s">
        <v>37182</v>
      </c>
      <c r="B23285" s="204">
        <v>4.6535000000000002</v>
      </c>
      <c r="D23285" s="53" t="s">
        <v>34700</v>
      </c>
      <c r="E23285" s="55" t="s">
        <v>34701</v>
      </c>
      <c r="F23285" s="53" t="s">
        <v>83</v>
      </c>
    </row>
    <row r="23286" spans="1:6" x14ac:dyDescent="0.2">
      <c r="A23286" s="202" t="s">
        <v>37183</v>
      </c>
      <c r="B23286" s="204">
        <v>6.8415999999999997</v>
      </c>
      <c r="D23286" s="53" t="s">
        <v>34702</v>
      </c>
      <c r="E23286" s="55" t="s">
        <v>34701</v>
      </c>
      <c r="F23286" s="53" t="s">
        <v>83</v>
      </c>
    </row>
    <row r="23287" spans="1:6" x14ac:dyDescent="0.2">
      <c r="A23287" s="202" t="s">
        <v>37184</v>
      </c>
      <c r="B23287" s="204">
        <v>10.802</v>
      </c>
      <c r="D23287" s="53" t="s">
        <v>34703</v>
      </c>
      <c r="E23287" s="55" t="s">
        <v>34704</v>
      </c>
      <c r="F23287" s="53" t="s">
        <v>83</v>
      </c>
    </row>
    <row r="23288" spans="1:6" x14ac:dyDescent="0.2">
      <c r="A23288" s="202" t="s">
        <v>37185</v>
      </c>
      <c r="B23288" s="204">
        <v>21.0396</v>
      </c>
      <c r="D23288" s="53" t="s">
        <v>34705</v>
      </c>
      <c r="E23288" s="55" t="s">
        <v>34704</v>
      </c>
      <c r="F23288" s="53" t="s">
        <v>83</v>
      </c>
    </row>
    <row r="23289" spans="1:6" x14ac:dyDescent="0.2">
      <c r="A23289" s="202" t="s">
        <v>37186</v>
      </c>
      <c r="B23289" s="204">
        <v>39.524799999999999</v>
      </c>
      <c r="D23289" s="53" t="s">
        <v>34706</v>
      </c>
      <c r="E23289" s="55" t="s">
        <v>34707</v>
      </c>
      <c r="F23289" s="53" t="s">
        <v>83</v>
      </c>
    </row>
    <row r="23290" spans="1:6" x14ac:dyDescent="0.2">
      <c r="A23290" s="202" t="s">
        <v>37187</v>
      </c>
      <c r="B23290" s="204">
        <v>22.81</v>
      </c>
      <c r="D23290" s="53" t="s">
        <v>34708</v>
      </c>
      <c r="E23290" s="55" t="s">
        <v>34707</v>
      </c>
      <c r="F23290" s="53" t="s">
        <v>83</v>
      </c>
    </row>
    <row r="23291" spans="1:6" x14ac:dyDescent="0.2">
      <c r="A23291" s="202" t="s">
        <v>37188</v>
      </c>
      <c r="B23291" s="204">
        <v>92.15</v>
      </c>
      <c r="D23291" s="53" t="s">
        <v>34709</v>
      </c>
      <c r="E23291" s="55" t="s">
        <v>34710</v>
      </c>
      <c r="F23291" s="53" t="s">
        <v>83</v>
      </c>
    </row>
    <row r="23292" spans="1:6" x14ac:dyDescent="0.2">
      <c r="A23292" s="202" t="s">
        <v>37189</v>
      </c>
      <c r="B23292" s="204">
        <v>225.57</v>
      </c>
      <c r="D23292" s="53" t="s">
        <v>34711</v>
      </c>
      <c r="E23292" s="55" t="s">
        <v>34710</v>
      </c>
      <c r="F23292" s="53" t="s">
        <v>83</v>
      </c>
    </row>
    <row r="23293" spans="1:6" x14ac:dyDescent="0.2">
      <c r="A23293" s="202" t="s">
        <v>37190</v>
      </c>
      <c r="B23293" s="204">
        <v>13.683199999999999</v>
      </c>
      <c r="D23293" s="53" t="s">
        <v>34712</v>
      </c>
      <c r="E23293" s="55" t="s">
        <v>34713</v>
      </c>
      <c r="F23293" s="53" t="s">
        <v>83</v>
      </c>
    </row>
    <row r="23294" spans="1:6" x14ac:dyDescent="0.2">
      <c r="A23294" s="202" t="s">
        <v>37191</v>
      </c>
      <c r="B23294" s="204">
        <v>0.96830000000000005</v>
      </c>
      <c r="D23294" s="53" t="s">
        <v>34714</v>
      </c>
      <c r="E23294" s="55" t="s">
        <v>34713</v>
      </c>
      <c r="F23294" s="53" t="s">
        <v>83</v>
      </c>
    </row>
    <row r="23295" spans="1:6" x14ac:dyDescent="0.2">
      <c r="A23295" s="202" t="s">
        <v>37192</v>
      </c>
      <c r="B23295" s="204">
        <v>7.93</v>
      </c>
      <c r="D23295" s="53" t="s">
        <v>34715</v>
      </c>
      <c r="E23295" s="55" t="s">
        <v>34716</v>
      </c>
      <c r="F23295" s="53" t="s">
        <v>201</v>
      </c>
    </row>
    <row r="23296" spans="1:6" x14ac:dyDescent="0.2">
      <c r="A23296" s="202" t="s">
        <v>37193</v>
      </c>
      <c r="B23296" s="204">
        <v>15.389900000000001</v>
      </c>
      <c r="D23296" s="53" t="s">
        <v>34717</v>
      </c>
      <c r="E23296" s="55" t="s">
        <v>34716</v>
      </c>
      <c r="F23296" s="53" t="s">
        <v>201</v>
      </c>
    </row>
    <row r="23297" spans="1:6" x14ac:dyDescent="0.2">
      <c r="A23297" s="202" t="s">
        <v>37194</v>
      </c>
      <c r="B23297" s="204">
        <v>30.491299999999999</v>
      </c>
      <c r="D23297" s="53" t="s">
        <v>34718</v>
      </c>
      <c r="E23297" s="55" t="s">
        <v>34719</v>
      </c>
      <c r="F23297" s="53" t="s">
        <v>83</v>
      </c>
    </row>
    <row r="23298" spans="1:6" x14ac:dyDescent="0.2">
      <c r="A23298" s="202" t="s">
        <v>37195</v>
      </c>
      <c r="B23298" s="204">
        <v>43.590899999999998</v>
      </c>
      <c r="D23298" s="53" t="s">
        <v>34720</v>
      </c>
      <c r="E23298" s="55" t="s">
        <v>34719</v>
      </c>
      <c r="F23298" s="53" t="s">
        <v>83</v>
      </c>
    </row>
    <row r="23299" spans="1:6" x14ac:dyDescent="0.2">
      <c r="A23299" s="202" t="s">
        <v>37196</v>
      </c>
      <c r="B23299" s="204">
        <v>57.142600000000002</v>
      </c>
      <c r="D23299" s="53" t="s">
        <v>34721</v>
      </c>
      <c r="E23299" s="55" t="s">
        <v>34722</v>
      </c>
      <c r="F23299" s="53" t="s">
        <v>2501</v>
      </c>
    </row>
    <row r="23300" spans="1:6" x14ac:dyDescent="0.2">
      <c r="A23300" s="202" t="s">
        <v>37197</v>
      </c>
      <c r="B23300" s="204">
        <v>1070.6400000000001</v>
      </c>
      <c r="D23300" s="53" t="s">
        <v>34723</v>
      </c>
      <c r="E23300" s="55" t="s">
        <v>34722</v>
      </c>
      <c r="F23300" s="53" t="s">
        <v>2501</v>
      </c>
    </row>
    <row r="23301" spans="1:6" x14ac:dyDescent="0.2">
      <c r="A23301" s="202" t="s">
        <v>37198</v>
      </c>
      <c r="B23301" s="204">
        <v>7.81</v>
      </c>
      <c r="D23301" s="53" t="s">
        <v>34724</v>
      </c>
      <c r="E23301" s="55" t="s">
        <v>34725</v>
      </c>
      <c r="F23301" s="53" t="s">
        <v>2501</v>
      </c>
    </row>
    <row r="23302" spans="1:6" x14ac:dyDescent="0.2">
      <c r="A23302" s="202" t="s">
        <v>37199</v>
      </c>
      <c r="B23302" s="204">
        <v>11.22</v>
      </c>
      <c r="D23302" s="53" t="s">
        <v>34726</v>
      </c>
      <c r="E23302" s="55" t="s">
        <v>34725</v>
      </c>
      <c r="F23302" s="53" t="s">
        <v>2501</v>
      </c>
    </row>
    <row r="23303" spans="1:6" x14ac:dyDescent="0.2">
      <c r="A23303" s="202" t="s">
        <v>37200</v>
      </c>
      <c r="B23303" s="204">
        <v>6.38</v>
      </c>
      <c r="D23303" s="53" t="s">
        <v>34727</v>
      </c>
      <c r="E23303" s="55" t="s">
        <v>34728</v>
      </c>
      <c r="F23303" s="53" t="s">
        <v>2501</v>
      </c>
    </row>
    <row r="23304" spans="1:6" x14ac:dyDescent="0.2">
      <c r="A23304" s="202" t="s">
        <v>37201</v>
      </c>
      <c r="B23304" s="204">
        <v>61.94</v>
      </c>
      <c r="D23304" s="53" t="s">
        <v>34729</v>
      </c>
      <c r="E23304" s="55" t="s">
        <v>34728</v>
      </c>
      <c r="F23304" s="53" t="s">
        <v>2501</v>
      </c>
    </row>
    <row r="23305" spans="1:6" x14ac:dyDescent="0.2">
      <c r="A23305" s="202" t="s">
        <v>37202</v>
      </c>
      <c r="B23305" s="204">
        <v>4.4337</v>
      </c>
      <c r="D23305" s="53" t="s">
        <v>34730</v>
      </c>
      <c r="E23305" s="55" t="s">
        <v>34731</v>
      </c>
      <c r="F23305" s="53" t="s">
        <v>1147</v>
      </c>
    </row>
    <row r="23306" spans="1:6" x14ac:dyDescent="0.2">
      <c r="A23306" s="202" t="s">
        <v>37203</v>
      </c>
      <c r="B23306" s="204">
        <v>6670</v>
      </c>
      <c r="D23306" s="53" t="s">
        <v>34732</v>
      </c>
      <c r="E23306" s="55" t="s">
        <v>34731</v>
      </c>
      <c r="F23306" s="53" t="s">
        <v>1147</v>
      </c>
    </row>
    <row r="23307" spans="1:6" x14ac:dyDescent="0.2">
      <c r="A23307" s="202" t="s">
        <v>37204</v>
      </c>
      <c r="B23307" s="204">
        <v>12270</v>
      </c>
      <c r="D23307" s="53" t="s">
        <v>34733</v>
      </c>
      <c r="E23307" s="55" t="s">
        <v>34734</v>
      </c>
      <c r="F23307" s="53" t="s">
        <v>4247</v>
      </c>
    </row>
    <row r="23308" spans="1:6" x14ac:dyDescent="0.2">
      <c r="A23308" s="202" t="s">
        <v>37205</v>
      </c>
      <c r="B23308" s="204">
        <v>1.43</v>
      </c>
      <c r="D23308" s="53" t="s">
        <v>34735</v>
      </c>
      <c r="E23308" s="55" t="s">
        <v>34734</v>
      </c>
      <c r="F23308" s="53" t="s">
        <v>4247</v>
      </c>
    </row>
    <row r="23309" spans="1:6" x14ac:dyDescent="0.2">
      <c r="A23309" s="202" t="s">
        <v>37206</v>
      </c>
      <c r="B23309" s="204">
        <v>27.3</v>
      </c>
      <c r="D23309" s="53" t="s">
        <v>34736</v>
      </c>
      <c r="E23309" s="55" t="s">
        <v>34737</v>
      </c>
      <c r="F23309" s="53" t="s">
        <v>83</v>
      </c>
    </row>
    <row r="23310" spans="1:6" x14ac:dyDescent="0.2">
      <c r="A23310" s="202" t="s">
        <v>37207</v>
      </c>
      <c r="B23310" s="204">
        <v>57.96</v>
      </c>
      <c r="D23310" s="53" t="s">
        <v>34738</v>
      </c>
      <c r="E23310" s="55" t="s">
        <v>34737</v>
      </c>
      <c r="F23310" s="53" t="s">
        <v>83</v>
      </c>
    </row>
    <row r="23311" spans="1:6" x14ac:dyDescent="0.2">
      <c r="A23311" s="202" t="s">
        <v>37208</v>
      </c>
      <c r="B23311" s="204">
        <v>3743.38</v>
      </c>
      <c r="D23311" s="53" t="s">
        <v>34739</v>
      </c>
      <c r="E23311" s="55" t="s">
        <v>34740</v>
      </c>
      <c r="F23311" s="53" t="s">
        <v>83</v>
      </c>
    </row>
    <row r="23312" spans="1:6" x14ac:dyDescent="0.2">
      <c r="A23312" s="202" t="s">
        <v>37209</v>
      </c>
      <c r="B23312" s="204">
        <v>5.74</v>
      </c>
      <c r="D23312" s="53" t="s">
        <v>34741</v>
      </c>
      <c r="E23312" s="55" t="s">
        <v>34740</v>
      </c>
      <c r="F23312" s="53" t="s">
        <v>83</v>
      </c>
    </row>
    <row r="23313" spans="1:6" x14ac:dyDescent="0.2">
      <c r="A23313" s="202" t="s">
        <v>37210</v>
      </c>
      <c r="B23313" s="204">
        <v>952.75</v>
      </c>
      <c r="D23313" s="53" t="s">
        <v>34742</v>
      </c>
      <c r="E23313" s="55" t="s">
        <v>34743</v>
      </c>
      <c r="F23313" s="53" t="s">
        <v>4247</v>
      </c>
    </row>
    <row r="23314" spans="1:6" x14ac:dyDescent="0.2">
      <c r="A23314" s="202" t="s">
        <v>37211</v>
      </c>
      <c r="B23314" s="204">
        <v>400.22</v>
      </c>
      <c r="D23314" s="53" t="s">
        <v>34744</v>
      </c>
      <c r="E23314" s="55" t="s">
        <v>34743</v>
      </c>
      <c r="F23314" s="53" t="s">
        <v>4247</v>
      </c>
    </row>
    <row r="23315" spans="1:6" x14ac:dyDescent="0.2">
      <c r="A23315" s="202" t="s">
        <v>37212</v>
      </c>
      <c r="B23315" s="204">
        <v>38.14</v>
      </c>
      <c r="D23315" s="53" t="s">
        <v>34745</v>
      </c>
      <c r="E23315" s="55" t="s">
        <v>34746</v>
      </c>
      <c r="F23315" s="53" t="s">
        <v>4247</v>
      </c>
    </row>
    <row r="23316" spans="1:6" x14ac:dyDescent="0.2">
      <c r="A23316" s="202" t="s">
        <v>37213</v>
      </c>
      <c r="B23316" s="204">
        <v>8.1199999999999992</v>
      </c>
      <c r="D23316" s="53" t="s">
        <v>34747</v>
      </c>
      <c r="E23316" s="55" t="s">
        <v>34746</v>
      </c>
      <c r="F23316" s="53" t="s">
        <v>4247</v>
      </c>
    </row>
    <row r="23317" spans="1:6" x14ac:dyDescent="0.2">
      <c r="A23317" s="202" t="s">
        <v>37214</v>
      </c>
      <c r="B23317" s="204">
        <v>1445.09</v>
      </c>
      <c r="D23317" s="53" t="s">
        <v>34748</v>
      </c>
      <c r="E23317" s="55" t="s">
        <v>34749</v>
      </c>
      <c r="F23317" s="53" t="s">
        <v>4247</v>
      </c>
    </row>
    <row r="23318" spans="1:6" x14ac:dyDescent="0.2">
      <c r="A23318" s="202" t="s">
        <v>37215</v>
      </c>
      <c r="B23318" s="204">
        <v>63.6</v>
      </c>
      <c r="D23318" s="53" t="s">
        <v>34750</v>
      </c>
      <c r="E23318" s="55" t="s">
        <v>34749</v>
      </c>
      <c r="F23318" s="53" t="s">
        <v>4247</v>
      </c>
    </row>
    <row r="23319" spans="1:6" x14ac:dyDescent="0.2">
      <c r="A23319" s="202" t="s">
        <v>37216</v>
      </c>
      <c r="B23319" s="204">
        <v>367.61</v>
      </c>
      <c r="D23319" s="53" t="s">
        <v>34751</v>
      </c>
      <c r="E23319" s="55" t="s">
        <v>34752</v>
      </c>
      <c r="F23319" s="53" t="s">
        <v>1147</v>
      </c>
    </row>
    <row r="23320" spans="1:6" x14ac:dyDescent="0.2">
      <c r="A23320" s="202" t="s">
        <v>37217</v>
      </c>
      <c r="B23320" s="204">
        <v>373.77</v>
      </c>
      <c r="D23320" s="53" t="s">
        <v>34753</v>
      </c>
      <c r="E23320" s="55" t="s">
        <v>34752</v>
      </c>
      <c r="F23320" s="53" t="s">
        <v>1147</v>
      </c>
    </row>
    <row r="23321" spans="1:6" x14ac:dyDescent="0.2">
      <c r="A23321" s="202" t="s">
        <v>37218</v>
      </c>
      <c r="B23321" s="204">
        <v>326.33</v>
      </c>
      <c r="D23321" s="53" t="s">
        <v>34754</v>
      </c>
      <c r="E23321" s="55" t="s">
        <v>34755</v>
      </c>
      <c r="F23321" s="53" t="s">
        <v>1147</v>
      </c>
    </row>
    <row r="23322" spans="1:6" x14ac:dyDescent="0.2">
      <c r="A23322" s="202" t="s">
        <v>37219</v>
      </c>
      <c r="B23322" s="204">
        <v>1132.48</v>
      </c>
      <c r="D23322" s="53" t="s">
        <v>34756</v>
      </c>
      <c r="E23322" s="55" t="s">
        <v>34755</v>
      </c>
      <c r="F23322" s="53" t="s">
        <v>1147</v>
      </c>
    </row>
    <row r="23323" spans="1:6" x14ac:dyDescent="0.2">
      <c r="A23323" s="202" t="s">
        <v>37220</v>
      </c>
      <c r="B23323" s="204">
        <v>419.21</v>
      </c>
      <c r="D23323" s="53" t="s">
        <v>34757</v>
      </c>
      <c r="E23323" s="55" t="s">
        <v>34758</v>
      </c>
      <c r="F23323" s="53" t="s">
        <v>430</v>
      </c>
    </row>
    <row r="23324" spans="1:6" x14ac:dyDescent="0.2">
      <c r="A23324" s="202" t="s">
        <v>37221</v>
      </c>
      <c r="B23324" s="204">
        <v>530.54999999999995</v>
      </c>
      <c r="D23324" s="53" t="s">
        <v>34759</v>
      </c>
      <c r="E23324" s="55" t="s">
        <v>34758</v>
      </c>
      <c r="F23324" s="53" t="s">
        <v>430</v>
      </c>
    </row>
    <row r="23325" spans="1:6" x14ac:dyDescent="0.2">
      <c r="A23325" s="202" t="s">
        <v>37222</v>
      </c>
      <c r="B23325" s="204">
        <v>648.07000000000005</v>
      </c>
      <c r="D23325" s="53" t="s">
        <v>34760</v>
      </c>
      <c r="E23325" s="55" t="s">
        <v>34761</v>
      </c>
      <c r="F23325" s="53" t="s">
        <v>1147</v>
      </c>
    </row>
    <row r="23326" spans="1:6" x14ac:dyDescent="0.2">
      <c r="A23326" s="202" t="s">
        <v>37223</v>
      </c>
      <c r="B23326" s="204">
        <v>38.96</v>
      </c>
      <c r="D23326" s="53" t="s">
        <v>34762</v>
      </c>
      <c r="E23326" s="55" t="s">
        <v>34761</v>
      </c>
      <c r="F23326" s="53" t="s">
        <v>1147</v>
      </c>
    </row>
    <row r="23327" spans="1:6" x14ac:dyDescent="0.2">
      <c r="A23327" s="202" t="s">
        <v>37224</v>
      </c>
      <c r="B23327" s="204">
        <v>123.7</v>
      </c>
      <c r="D23327" s="53" t="s">
        <v>34763</v>
      </c>
      <c r="E23327" s="55" t="s">
        <v>34764</v>
      </c>
      <c r="F23327" s="53" t="s">
        <v>201</v>
      </c>
    </row>
    <row r="23328" spans="1:6" x14ac:dyDescent="0.2">
      <c r="A23328" s="202" t="s">
        <v>37225</v>
      </c>
      <c r="B23328" s="204">
        <v>110.37</v>
      </c>
      <c r="D23328" s="53" t="s">
        <v>34765</v>
      </c>
      <c r="E23328" s="55" t="s">
        <v>34764</v>
      </c>
      <c r="F23328" s="53" t="s">
        <v>201</v>
      </c>
    </row>
    <row r="23329" spans="1:6" x14ac:dyDescent="0.2">
      <c r="A23329" s="202" t="s">
        <v>37226</v>
      </c>
      <c r="B23329" s="204">
        <v>24.19</v>
      </c>
      <c r="D23329" s="53" t="s">
        <v>34766</v>
      </c>
      <c r="E23329" s="55" t="s">
        <v>34767</v>
      </c>
      <c r="F23329" s="53" t="s">
        <v>2501</v>
      </c>
    </row>
    <row r="23330" spans="1:6" x14ac:dyDescent="0.2">
      <c r="A23330" s="202" t="s">
        <v>37227</v>
      </c>
      <c r="B23330" s="204">
        <v>47.26</v>
      </c>
      <c r="D23330" s="53" t="s">
        <v>34768</v>
      </c>
      <c r="E23330" s="55" t="s">
        <v>34767</v>
      </c>
      <c r="F23330" s="53" t="s">
        <v>2501</v>
      </c>
    </row>
    <row r="23331" spans="1:6" x14ac:dyDescent="0.2">
      <c r="A23331" s="202" t="s">
        <v>37228</v>
      </c>
      <c r="B23331" s="204">
        <v>567.52</v>
      </c>
      <c r="D23331" s="53" t="s">
        <v>34769</v>
      </c>
      <c r="E23331" s="55" t="s">
        <v>34770</v>
      </c>
      <c r="F23331" s="53" t="s">
        <v>2501</v>
      </c>
    </row>
    <row r="23332" spans="1:6" x14ac:dyDescent="0.2">
      <c r="A23332" s="202" t="s">
        <v>37229</v>
      </c>
      <c r="B23332" s="204">
        <v>566.5</v>
      </c>
      <c r="D23332" s="53" t="s">
        <v>34771</v>
      </c>
      <c r="E23332" s="55" t="s">
        <v>34770</v>
      </c>
      <c r="F23332" s="53" t="s">
        <v>2501</v>
      </c>
    </row>
    <row r="23333" spans="1:6" x14ac:dyDescent="0.2">
      <c r="A23333" s="202" t="s">
        <v>37230</v>
      </c>
      <c r="B23333" s="204">
        <v>305</v>
      </c>
      <c r="D23333" s="53" t="s">
        <v>34772</v>
      </c>
      <c r="E23333" s="55" t="s">
        <v>34773</v>
      </c>
      <c r="F23333" s="53" t="s">
        <v>2501</v>
      </c>
    </row>
    <row r="23334" spans="1:6" x14ac:dyDescent="0.2">
      <c r="A23334" s="202" t="s">
        <v>37231</v>
      </c>
      <c r="B23334" s="204">
        <v>1030</v>
      </c>
      <c r="D23334" s="53" t="s">
        <v>34774</v>
      </c>
      <c r="E23334" s="55" t="s">
        <v>34773</v>
      </c>
      <c r="F23334" s="53" t="s">
        <v>2501</v>
      </c>
    </row>
    <row r="23335" spans="1:6" x14ac:dyDescent="0.2">
      <c r="A23335" s="202" t="s">
        <v>37232</v>
      </c>
      <c r="B23335" s="204">
        <v>24306.97</v>
      </c>
      <c r="D23335" s="53" t="s">
        <v>34775</v>
      </c>
      <c r="E23335" s="55" t="s">
        <v>34776</v>
      </c>
      <c r="F23335" s="53" t="s">
        <v>83</v>
      </c>
    </row>
    <row r="23336" spans="1:6" x14ac:dyDescent="0.2">
      <c r="A23336" s="202" t="s">
        <v>37233</v>
      </c>
      <c r="B23336" s="204">
        <v>16834.84</v>
      </c>
      <c r="D23336" s="53" t="s">
        <v>34777</v>
      </c>
      <c r="E23336" s="55" t="s">
        <v>34776</v>
      </c>
      <c r="F23336" s="53" t="s">
        <v>83</v>
      </c>
    </row>
    <row r="23337" spans="1:6" x14ac:dyDescent="0.2">
      <c r="A23337" s="202" t="s">
        <v>37234</v>
      </c>
      <c r="B23337" s="204">
        <v>1690</v>
      </c>
      <c r="D23337" s="53" t="s">
        <v>34778</v>
      </c>
      <c r="E23337" s="55" t="s">
        <v>34779</v>
      </c>
      <c r="F23337" s="53" t="s">
        <v>34780</v>
      </c>
    </row>
    <row r="23338" spans="1:6" x14ac:dyDescent="0.2">
      <c r="A23338" s="202" t="s">
        <v>37235</v>
      </c>
      <c r="B23338" s="204">
        <v>6.18</v>
      </c>
      <c r="D23338" s="53" t="s">
        <v>34781</v>
      </c>
      <c r="E23338" s="55" t="s">
        <v>34779</v>
      </c>
      <c r="F23338" s="53" t="s">
        <v>34780</v>
      </c>
    </row>
    <row r="23339" spans="1:6" x14ac:dyDescent="0.2">
      <c r="A23339" s="202" t="s">
        <v>37236</v>
      </c>
      <c r="B23339" s="204">
        <v>22.65</v>
      </c>
      <c r="D23339" s="53" t="s">
        <v>34782</v>
      </c>
      <c r="E23339" s="55" t="s">
        <v>34783</v>
      </c>
      <c r="F23339" s="53" t="s">
        <v>34784</v>
      </c>
    </row>
    <row r="23340" spans="1:6" x14ac:dyDescent="0.2">
      <c r="A23340" s="202" t="s">
        <v>37237</v>
      </c>
      <c r="B23340" s="204">
        <v>16.97</v>
      </c>
      <c r="D23340" s="53" t="s">
        <v>34785</v>
      </c>
      <c r="E23340" s="55" t="s">
        <v>34783</v>
      </c>
      <c r="F23340" s="53" t="s">
        <v>34784</v>
      </c>
    </row>
    <row r="23341" spans="1:6" x14ac:dyDescent="0.2">
      <c r="A23341" s="202" t="s">
        <v>37238</v>
      </c>
      <c r="B23341" s="204">
        <v>166.03</v>
      </c>
      <c r="D23341" s="53" t="s">
        <v>34786</v>
      </c>
      <c r="E23341" s="55" t="s">
        <v>34787</v>
      </c>
      <c r="F23341" s="53" t="s">
        <v>34784</v>
      </c>
    </row>
    <row r="23342" spans="1:6" x14ac:dyDescent="0.2">
      <c r="A23342" s="202" t="s">
        <v>37239</v>
      </c>
      <c r="B23342" s="204">
        <v>74.141499999999994</v>
      </c>
      <c r="D23342" s="53" t="s">
        <v>34788</v>
      </c>
      <c r="E23342" s="55" t="s">
        <v>34787</v>
      </c>
      <c r="F23342" s="53" t="s">
        <v>34784</v>
      </c>
    </row>
    <row r="23343" spans="1:6" x14ac:dyDescent="0.2">
      <c r="A23343" s="202" t="s">
        <v>37240</v>
      </c>
      <c r="B23343" s="204">
        <v>58.55</v>
      </c>
      <c r="D23343" s="53" t="s">
        <v>34789</v>
      </c>
      <c r="E23343" s="55" t="s">
        <v>34790</v>
      </c>
      <c r="F23343" s="53" t="s">
        <v>34784</v>
      </c>
    </row>
    <row r="23344" spans="1:6" x14ac:dyDescent="0.2">
      <c r="A23344" s="202" t="s">
        <v>37241</v>
      </c>
      <c r="B23344" s="204">
        <v>36.39</v>
      </c>
      <c r="D23344" s="53" t="s">
        <v>34791</v>
      </c>
      <c r="E23344" s="55" t="s">
        <v>34790</v>
      </c>
      <c r="F23344" s="53" t="s">
        <v>34784</v>
      </c>
    </row>
    <row r="23345" spans="1:6" x14ac:dyDescent="0.2">
      <c r="A23345" s="202" t="s">
        <v>37242</v>
      </c>
      <c r="B23345" s="204">
        <v>53.01</v>
      </c>
      <c r="D23345" s="53" t="s">
        <v>34792</v>
      </c>
      <c r="E23345" s="55" t="s">
        <v>34793</v>
      </c>
      <c r="F23345" s="53" t="s">
        <v>34784</v>
      </c>
    </row>
    <row r="23346" spans="1:6" x14ac:dyDescent="0.2">
      <c r="A23346" s="202" t="s">
        <v>37243</v>
      </c>
      <c r="B23346" s="204">
        <v>1.31</v>
      </c>
      <c r="D23346" s="53" t="s">
        <v>34794</v>
      </c>
      <c r="E23346" s="55" t="s">
        <v>34793</v>
      </c>
      <c r="F23346" s="53" t="s">
        <v>34784</v>
      </c>
    </row>
    <row r="23347" spans="1:6" x14ac:dyDescent="0.2">
      <c r="A23347" s="202" t="s">
        <v>37244</v>
      </c>
      <c r="B23347" s="204">
        <v>26.34</v>
      </c>
      <c r="D23347" s="53" t="s">
        <v>34795</v>
      </c>
      <c r="E23347" s="55" t="s">
        <v>34796</v>
      </c>
      <c r="F23347" s="53" t="s">
        <v>34784</v>
      </c>
    </row>
    <row r="23348" spans="1:6" x14ac:dyDescent="0.2">
      <c r="A23348" s="202" t="s">
        <v>37245</v>
      </c>
      <c r="B23348" s="204">
        <v>13.742599999999999</v>
      </c>
      <c r="D23348" s="53" t="s">
        <v>34797</v>
      </c>
      <c r="E23348" s="55" t="s">
        <v>34796</v>
      </c>
      <c r="F23348" s="53" t="s">
        <v>34784</v>
      </c>
    </row>
    <row r="23349" spans="1:6" x14ac:dyDescent="0.2">
      <c r="A23349" s="202" t="s">
        <v>37246</v>
      </c>
      <c r="B23349" s="204">
        <v>186.6</v>
      </c>
      <c r="D23349" s="53" t="s">
        <v>34798</v>
      </c>
      <c r="E23349" s="55" t="s">
        <v>34799</v>
      </c>
      <c r="F23349" s="53" t="s">
        <v>34784</v>
      </c>
    </row>
    <row r="23350" spans="1:6" x14ac:dyDescent="0.2">
      <c r="A23350" s="202" t="s">
        <v>37247</v>
      </c>
      <c r="B23350" s="204">
        <v>430</v>
      </c>
      <c r="D23350" s="53" t="s">
        <v>34800</v>
      </c>
      <c r="E23350" s="55" t="s">
        <v>34799</v>
      </c>
      <c r="F23350" s="53" t="s">
        <v>34784</v>
      </c>
    </row>
    <row r="23351" spans="1:6" x14ac:dyDescent="0.2">
      <c r="A23351" s="202" t="s">
        <v>37248</v>
      </c>
      <c r="B23351" s="204">
        <v>17.802</v>
      </c>
      <c r="D23351" s="53" t="s">
        <v>34801</v>
      </c>
      <c r="E23351" s="55" t="s">
        <v>34802</v>
      </c>
      <c r="F23351" s="53" t="s">
        <v>34637</v>
      </c>
    </row>
    <row r="23352" spans="1:6" x14ac:dyDescent="0.2">
      <c r="A23352" s="202" t="s">
        <v>37249</v>
      </c>
      <c r="B23352" s="204">
        <v>21.811900000000001</v>
      </c>
      <c r="D23352" s="53" t="s">
        <v>34803</v>
      </c>
      <c r="E23352" s="55" t="s">
        <v>34802</v>
      </c>
      <c r="F23352" s="53" t="s">
        <v>34637</v>
      </c>
    </row>
    <row r="23353" spans="1:6" x14ac:dyDescent="0.2">
      <c r="A23353" s="202" t="s">
        <v>37250</v>
      </c>
      <c r="B23353" s="204">
        <v>514.91</v>
      </c>
      <c r="D23353" s="53" t="s">
        <v>34804</v>
      </c>
      <c r="E23353" s="55" t="s">
        <v>34805</v>
      </c>
      <c r="F23353" s="53" t="s">
        <v>34637</v>
      </c>
    </row>
    <row r="23354" spans="1:6" x14ac:dyDescent="0.2">
      <c r="A23354" s="202" t="s">
        <v>37251</v>
      </c>
      <c r="B23354" s="204">
        <v>503.34</v>
      </c>
      <c r="D23354" s="53" t="s">
        <v>34806</v>
      </c>
      <c r="E23354" s="55" t="s">
        <v>34805</v>
      </c>
      <c r="F23354" s="53" t="s">
        <v>34637</v>
      </c>
    </row>
    <row r="23355" spans="1:6" x14ac:dyDescent="0.2">
      <c r="A23355" s="202" t="s">
        <v>37252</v>
      </c>
      <c r="B23355" s="204">
        <v>598.30999999999995</v>
      </c>
      <c r="D23355" s="53" t="s">
        <v>34807</v>
      </c>
      <c r="E23355" s="55" t="s">
        <v>34808</v>
      </c>
      <c r="F23355" s="53" t="s">
        <v>2501</v>
      </c>
    </row>
    <row r="23356" spans="1:6" x14ac:dyDescent="0.2">
      <c r="A23356" s="202" t="s">
        <v>37253</v>
      </c>
      <c r="B23356" s="204">
        <v>728.27</v>
      </c>
      <c r="D23356" s="53" t="s">
        <v>34809</v>
      </c>
      <c r="E23356" s="55" t="s">
        <v>34808</v>
      </c>
      <c r="F23356" s="53" t="s">
        <v>2501</v>
      </c>
    </row>
    <row r="23357" spans="1:6" x14ac:dyDescent="0.2">
      <c r="A23357" s="202" t="s">
        <v>37254</v>
      </c>
      <c r="B23357" s="204">
        <v>893.08</v>
      </c>
      <c r="D23357" s="53" t="s">
        <v>34810</v>
      </c>
      <c r="E23357" s="55" t="s">
        <v>34811</v>
      </c>
      <c r="F23357" s="53" t="s">
        <v>34647</v>
      </c>
    </row>
    <row r="23358" spans="1:6" x14ac:dyDescent="0.2">
      <c r="A23358" s="202" t="s">
        <v>37255</v>
      </c>
      <c r="B23358" s="204">
        <v>1054.03</v>
      </c>
      <c r="D23358" s="53" t="s">
        <v>34812</v>
      </c>
      <c r="E23358" s="55" t="s">
        <v>34811</v>
      </c>
      <c r="F23358" s="53" t="s">
        <v>34647</v>
      </c>
    </row>
    <row r="23359" spans="1:6" x14ac:dyDescent="0.2">
      <c r="A23359" s="202" t="s">
        <v>37256</v>
      </c>
      <c r="B23359" s="204">
        <v>1376.16</v>
      </c>
      <c r="D23359" s="53" t="s">
        <v>34813</v>
      </c>
      <c r="E23359" s="55" t="s">
        <v>34814</v>
      </c>
      <c r="F23359" s="53" t="s">
        <v>83</v>
      </c>
    </row>
    <row r="23360" spans="1:6" x14ac:dyDescent="0.2">
      <c r="A23360" s="202" t="s">
        <v>37257</v>
      </c>
      <c r="B23360" s="204">
        <v>1439.1</v>
      </c>
      <c r="D23360" s="53" t="s">
        <v>34815</v>
      </c>
      <c r="E23360" s="55" t="s">
        <v>34814</v>
      </c>
      <c r="F23360" s="53" t="s">
        <v>83</v>
      </c>
    </row>
    <row r="23361" spans="1:6" x14ac:dyDescent="0.2">
      <c r="A23361" s="202" t="s">
        <v>37258</v>
      </c>
      <c r="B23361" s="204">
        <v>1851.46</v>
      </c>
      <c r="D23361" s="53" t="s">
        <v>34816</v>
      </c>
      <c r="E23361" s="55" t="s">
        <v>34817</v>
      </c>
      <c r="F23361" s="53" t="s">
        <v>83</v>
      </c>
    </row>
    <row r="23362" spans="1:6" x14ac:dyDescent="0.2">
      <c r="A23362" s="202" t="s">
        <v>37259</v>
      </c>
      <c r="B23362" s="204">
        <v>2401.5300000000002</v>
      </c>
      <c r="D23362" s="53" t="s">
        <v>34818</v>
      </c>
      <c r="E23362" s="55" t="s">
        <v>34817</v>
      </c>
      <c r="F23362" s="53" t="s">
        <v>83</v>
      </c>
    </row>
    <row r="23363" spans="1:6" x14ac:dyDescent="0.2">
      <c r="A23363" s="202" t="s">
        <v>37260</v>
      </c>
      <c r="B23363" s="204">
        <v>208.06</v>
      </c>
      <c r="D23363" s="53" t="s">
        <v>34819</v>
      </c>
      <c r="E23363" s="55" t="s">
        <v>34820</v>
      </c>
      <c r="F23363" s="53" t="s">
        <v>83</v>
      </c>
    </row>
    <row r="23364" spans="1:6" x14ac:dyDescent="0.2">
      <c r="A23364" s="202" t="s">
        <v>37261</v>
      </c>
      <c r="B23364" s="204">
        <v>42</v>
      </c>
      <c r="D23364" s="53" t="s">
        <v>34821</v>
      </c>
      <c r="E23364" s="55" t="s">
        <v>34820</v>
      </c>
      <c r="F23364" s="53" t="s">
        <v>83</v>
      </c>
    </row>
    <row r="23365" spans="1:6" x14ac:dyDescent="0.2">
      <c r="A23365" s="202" t="s">
        <v>37262</v>
      </c>
      <c r="B23365" s="204">
        <v>2.31</v>
      </c>
      <c r="D23365" s="53" t="s">
        <v>34822</v>
      </c>
      <c r="E23365" s="55" t="s">
        <v>34823</v>
      </c>
      <c r="F23365" s="53" t="s">
        <v>34824</v>
      </c>
    </row>
    <row r="23366" spans="1:6" x14ac:dyDescent="0.2">
      <c r="A23366" s="202" t="s">
        <v>37263</v>
      </c>
      <c r="B23366" s="204">
        <v>2.97</v>
      </c>
      <c r="D23366" s="53" t="s">
        <v>34825</v>
      </c>
      <c r="E23366" s="55" t="s">
        <v>34823</v>
      </c>
      <c r="F23366" s="53" t="s">
        <v>34824</v>
      </c>
    </row>
    <row r="23367" spans="1:6" x14ac:dyDescent="0.2">
      <c r="A23367" s="202" t="s">
        <v>37264</v>
      </c>
      <c r="B23367" s="204">
        <v>4.07</v>
      </c>
      <c r="D23367" s="53" t="s">
        <v>34826</v>
      </c>
      <c r="E23367" s="55" t="s">
        <v>34827</v>
      </c>
      <c r="F23367" s="53" t="s">
        <v>1147</v>
      </c>
    </row>
    <row r="23368" spans="1:6" x14ac:dyDescent="0.2">
      <c r="A23368" s="202" t="s">
        <v>37265</v>
      </c>
      <c r="B23368" s="204">
        <v>4.91</v>
      </c>
      <c r="D23368" s="53" t="s">
        <v>34828</v>
      </c>
      <c r="E23368" s="55" t="s">
        <v>34827</v>
      </c>
      <c r="F23368" s="53" t="s">
        <v>1147</v>
      </c>
    </row>
    <row r="23369" spans="1:6" x14ac:dyDescent="0.2">
      <c r="A23369" s="202" t="s">
        <v>37266</v>
      </c>
      <c r="B23369" s="204">
        <v>9.2200000000000006</v>
      </c>
      <c r="D23369" s="53" t="s">
        <v>34829</v>
      </c>
      <c r="E23369" s="55" t="s">
        <v>34830</v>
      </c>
      <c r="F23369" s="53" t="s">
        <v>34831</v>
      </c>
    </row>
    <row r="23370" spans="1:6" x14ac:dyDescent="0.2">
      <c r="A23370" s="202" t="s">
        <v>37267</v>
      </c>
      <c r="B23370" s="204">
        <v>20</v>
      </c>
      <c r="D23370" s="53" t="s">
        <v>34832</v>
      </c>
      <c r="E23370" s="55" t="s">
        <v>34830</v>
      </c>
      <c r="F23370" s="53" t="s">
        <v>34831</v>
      </c>
    </row>
    <row r="23371" spans="1:6" x14ac:dyDescent="0.2">
      <c r="A23371" s="202" t="s">
        <v>37268</v>
      </c>
      <c r="B23371" s="204">
        <v>35.229999999999997</v>
      </c>
      <c r="D23371" s="53" t="s">
        <v>34833</v>
      </c>
      <c r="E23371" s="55" t="s">
        <v>34834</v>
      </c>
      <c r="F23371" s="53" t="s">
        <v>1147</v>
      </c>
    </row>
    <row r="23372" spans="1:6" x14ac:dyDescent="0.2">
      <c r="A23372" s="202" t="s">
        <v>37269</v>
      </c>
      <c r="B23372" s="204">
        <v>36.723999999999997</v>
      </c>
      <c r="D23372" s="53" t="s">
        <v>34835</v>
      </c>
      <c r="E23372" s="55" t="s">
        <v>34834</v>
      </c>
      <c r="F23372" s="53" t="s">
        <v>1147</v>
      </c>
    </row>
    <row r="23373" spans="1:6" x14ac:dyDescent="0.2">
      <c r="A23373" s="202" t="s">
        <v>37270</v>
      </c>
      <c r="B23373" s="204">
        <v>42.097999999999999</v>
      </c>
      <c r="D23373" s="53" t="s">
        <v>34836</v>
      </c>
      <c r="E23373" s="55" t="s">
        <v>34837</v>
      </c>
      <c r="F23373" s="53" t="s">
        <v>201</v>
      </c>
    </row>
    <row r="23374" spans="1:6" x14ac:dyDescent="0.2">
      <c r="A23374" s="202" t="s">
        <v>37271</v>
      </c>
      <c r="B23374" s="204">
        <v>161.81</v>
      </c>
      <c r="D23374" s="53" t="s">
        <v>34838</v>
      </c>
      <c r="E23374" s="55" t="s">
        <v>34837</v>
      </c>
      <c r="F23374" s="53" t="s">
        <v>201</v>
      </c>
    </row>
    <row r="23375" spans="1:6" x14ac:dyDescent="0.2">
      <c r="A23375" s="202" t="s">
        <v>37272</v>
      </c>
      <c r="B23375" s="204">
        <v>1.19</v>
      </c>
      <c r="D23375" s="53" t="s">
        <v>34839</v>
      </c>
      <c r="E23375" s="55" t="s">
        <v>34840</v>
      </c>
      <c r="F23375" s="53" t="s">
        <v>34637</v>
      </c>
    </row>
    <row r="23376" spans="1:6" x14ac:dyDescent="0.2">
      <c r="A23376" s="202" t="s">
        <v>37273</v>
      </c>
      <c r="B23376" s="204">
        <v>465</v>
      </c>
      <c r="D23376" s="53" t="s">
        <v>34841</v>
      </c>
      <c r="E23376" s="55" t="s">
        <v>34840</v>
      </c>
      <c r="F23376" s="53" t="s">
        <v>34637</v>
      </c>
    </row>
    <row r="23377" spans="1:6" x14ac:dyDescent="0.2">
      <c r="A23377" s="202" t="s">
        <v>37274</v>
      </c>
      <c r="B23377" s="204">
        <v>695.25</v>
      </c>
      <c r="D23377" s="53" t="s">
        <v>34842</v>
      </c>
      <c r="E23377" s="55" t="s">
        <v>34843</v>
      </c>
      <c r="F23377" s="53" t="s">
        <v>201</v>
      </c>
    </row>
    <row r="23378" spans="1:6" x14ac:dyDescent="0.2">
      <c r="A23378" s="202" t="s">
        <v>37275</v>
      </c>
      <c r="B23378" s="204">
        <v>495</v>
      </c>
      <c r="D23378" s="53" t="s">
        <v>34844</v>
      </c>
      <c r="E23378" s="55" t="s">
        <v>34843</v>
      </c>
      <c r="F23378" s="53" t="s">
        <v>201</v>
      </c>
    </row>
    <row r="23379" spans="1:6" x14ac:dyDescent="0.2">
      <c r="A23379" s="202" t="s">
        <v>37276</v>
      </c>
      <c r="B23379" s="204">
        <v>42.01</v>
      </c>
      <c r="D23379" s="53" t="s">
        <v>34845</v>
      </c>
      <c r="E23379" s="55" t="s">
        <v>34846</v>
      </c>
      <c r="F23379" s="53" t="s">
        <v>201</v>
      </c>
    </row>
    <row r="23380" spans="1:6" x14ac:dyDescent="0.2">
      <c r="A23380" s="202" t="s">
        <v>37277</v>
      </c>
      <c r="B23380" s="204">
        <v>92.83</v>
      </c>
      <c r="D23380" s="53" t="s">
        <v>34847</v>
      </c>
      <c r="E23380" s="55" t="s">
        <v>34846</v>
      </c>
      <c r="F23380" s="53" t="s">
        <v>201</v>
      </c>
    </row>
    <row r="23381" spans="1:6" x14ac:dyDescent="0.2">
      <c r="A23381" s="202" t="s">
        <v>37278</v>
      </c>
      <c r="B23381" s="204">
        <v>60.63</v>
      </c>
      <c r="D23381" s="53" t="s">
        <v>34848</v>
      </c>
      <c r="E23381" s="55" t="s">
        <v>34849</v>
      </c>
      <c r="F23381" s="53" t="s">
        <v>201</v>
      </c>
    </row>
    <row r="23382" spans="1:6" x14ac:dyDescent="0.2">
      <c r="A23382" s="202" t="s">
        <v>37279</v>
      </c>
      <c r="B23382" s="204">
        <v>82.22</v>
      </c>
      <c r="D23382" s="53" t="s">
        <v>34850</v>
      </c>
      <c r="E23382" s="55" t="s">
        <v>34849</v>
      </c>
      <c r="F23382" s="53" t="s">
        <v>201</v>
      </c>
    </row>
    <row r="23383" spans="1:6" x14ac:dyDescent="0.2">
      <c r="A23383" s="202" t="s">
        <v>37280</v>
      </c>
      <c r="B23383" s="204">
        <v>27.98</v>
      </c>
      <c r="D23383" s="53" t="s">
        <v>34851</v>
      </c>
      <c r="E23383" s="55" t="s">
        <v>34852</v>
      </c>
      <c r="F23383" s="53" t="s">
        <v>34637</v>
      </c>
    </row>
    <row r="23384" spans="1:6" x14ac:dyDescent="0.2">
      <c r="A23384" s="202" t="s">
        <v>37281</v>
      </c>
      <c r="B23384" s="204">
        <v>876</v>
      </c>
      <c r="D23384" s="53" t="s">
        <v>34853</v>
      </c>
      <c r="E23384" s="55" t="s">
        <v>34852</v>
      </c>
      <c r="F23384" s="53" t="s">
        <v>34637</v>
      </c>
    </row>
    <row r="23385" spans="1:6" x14ac:dyDescent="0.2">
      <c r="A23385" s="202" t="s">
        <v>37282</v>
      </c>
      <c r="B23385" s="204">
        <v>50</v>
      </c>
      <c r="D23385" s="53" t="s">
        <v>34854</v>
      </c>
      <c r="E23385" s="55" t="s">
        <v>34855</v>
      </c>
      <c r="F23385" s="53" t="s">
        <v>34637</v>
      </c>
    </row>
    <row r="23386" spans="1:6" x14ac:dyDescent="0.2">
      <c r="A23386" s="202" t="s">
        <v>37283</v>
      </c>
      <c r="B23386" s="204">
        <v>70.807599999999994</v>
      </c>
      <c r="D23386" s="53" t="s">
        <v>34856</v>
      </c>
      <c r="E23386" s="55" t="s">
        <v>34855</v>
      </c>
      <c r="F23386" s="53" t="s">
        <v>34637</v>
      </c>
    </row>
    <row r="23387" spans="1:6" x14ac:dyDescent="0.2">
      <c r="A23387" s="202" t="s">
        <v>37284</v>
      </c>
      <c r="B23387" s="204">
        <v>140.13999999999999</v>
      </c>
      <c r="D23387" s="53" t="s">
        <v>34857</v>
      </c>
      <c r="E23387" s="55" t="s">
        <v>34858</v>
      </c>
      <c r="F23387" s="53" t="s">
        <v>34637</v>
      </c>
    </row>
    <row r="23388" spans="1:6" x14ac:dyDescent="0.2">
      <c r="A23388" s="202" t="s">
        <v>37285</v>
      </c>
      <c r="B23388" s="204">
        <v>2389</v>
      </c>
      <c r="D23388" s="53" t="s">
        <v>34859</v>
      </c>
      <c r="E23388" s="55" t="s">
        <v>34858</v>
      </c>
      <c r="F23388" s="53" t="s">
        <v>34637</v>
      </c>
    </row>
    <row r="23389" spans="1:6" x14ac:dyDescent="0.2">
      <c r="A23389" s="202" t="s">
        <v>37286</v>
      </c>
      <c r="B23389" s="204">
        <v>87.76</v>
      </c>
      <c r="D23389" s="53" t="s">
        <v>34860</v>
      </c>
      <c r="E23389" s="55" t="s">
        <v>34861</v>
      </c>
      <c r="F23389" s="53" t="s">
        <v>201</v>
      </c>
    </row>
    <row r="23390" spans="1:6" x14ac:dyDescent="0.2">
      <c r="A23390" s="202" t="s">
        <v>37287</v>
      </c>
      <c r="B23390" s="204">
        <v>74.83</v>
      </c>
      <c r="D23390" s="53" t="s">
        <v>34862</v>
      </c>
      <c r="E23390" s="55" t="s">
        <v>34861</v>
      </c>
      <c r="F23390" s="53" t="s">
        <v>201</v>
      </c>
    </row>
    <row r="23391" spans="1:6" x14ac:dyDescent="0.2">
      <c r="A23391" s="202" t="s">
        <v>37288</v>
      </c>
      <c r="B23391" s="204">
        <v>14.58</v>
      </c>
      <c r="D23391" s="53" t="s">
        <v>34863</v>
      </c>
      <c r="E23391" s="55" t="s">
        <v>34864</v>
      </c>
      <c r="F23391" s="53" t="s">
        <v>83</v>
      </c>
    </row>
    <row r="23392" spans="1:6" x14ac:dyDescent="0.2">
      <c r="A23392" s="202" t="s">
        <v>37289</v>
      </c>
      <c r="B23392" s="204">
        <v>45.53</v>
      </c>
      <c r="D23392" s="53" t="s">
        <v>34865</v>
      </c>
      <c r="E23392" s="55" t="s">
        <v>34864</v>
      </c>
      <c r="F23392" s="53" t="s">
        <v>83</v>
      </c>
    </row>
    <row r="23393" spans="1:6" x14ac:dyDescent="0.2">
      <c r="A23393" s="202" t="s">
        <v>37290</v>
      </c>
      <c r="B23393" s="204">
        <v>164.8</v>
      </c>
      <c r="D23393" s="53" t="s">
        <v>34866</v>
      </c>
      <c r="E23393" s="55" t="s">
        <v>34867</v>
      </c>
      <c r="F23393" s="53" t="s">
        <v>1147</v>
      </c>
    </row>
    <row r="23394" spans="1:6" x14ac:dyDescent="0.2">
      <c r="A23394" s="202" t="s">
        <v>37291</v>
      </c>
      <c r="B23394" s="204">
        <v>26.99</v>
      </c>
      <c r="D23394" s="53" t="s">
        <v>34868</v>
      </c>
      <c r="E23394" s="55" t="s">
        <v>34867</v>
      </c>
      <c r="F23394" s="53" t="s">
        <v>1147</v>
      </c>
    </row>
    <row r="23395" spans="1:6" x14ac:dyDescent="0.2">
      <c r="A23395" s="202" t="s">
        <v>37292</v>
      </c>
      <c r="B23395" s="204">
        <v>87.55</v>
      </c>
      <c r="D23395" s="53" t="s">
        <v>34869</v>
      </c>
      <c r="E23395" s="55" t="s">
        <v>34870</v>
      </c>
      <c r="F23395" s="53" t="s">
        <v>201</v>
      </c>
    </row>
    <row r="23396" spans="1:6" x14ac:dyDescent="0.2">
      <c r="A23396" s="202" t="s">
        <v>37293</v>
      </c>
      <c r="B23396" s="204">
        <v>217.06</v>
      </c>
      <c r="D23396" s="53" t="s">
        <v>34871</v>
      </c>
      <c r="E23396" s="55" t="s">
        <v>34870</v>
      </c>
      <c r="F23396" s="53" t="s">
        <v>201</v>
      </c>
    </row>
    <row r="23397" spans="1:6" x14ac:dyDescent="0.2">
      <c r="A23397" s="202" t="s">
        <v>37294</v>
      </c>
      <c r="B23397" s="204">
        <v>44.92</v>
      </c>
      <c r="D23397" s="53" t="s">
        <v>34872</v>
      </c>
      <c r="E23397" s="55" t="s">
        <v>34873</v>
      </c>
      <c r="F23397" s="53" t="s">
        <v>201</v>
      </c>
    </row>
    <row r="23398" spans="1:6" x14ac:dyDescent="0.2">
      <c r="A23398" s="202" t="s">
        <v>37295</v>
      </c>
      <c r="B23398" s="204">
        <v>215.17</v>
      </c>
      <c r="D23398" s="53" t="s">
        <v>34874</v>
      </c>
      <c r="E23398" s="55" t="s">
        <v>34873</v>
      </c>
      <c r="F23398" s="53" t="s">
        <v>201</v>
      </c>
    </row>
    <row r="23399" spans="1:6" x14ac:dyDescent="0.2">
      <c r="A23399" s="202" t="s">
        <v>37296</v>
      </c>
      <c r="B23399" s="204">
        <v>36.15</v>
      </c>
      <c r="D23399" s="53" t="s">
        <v>34875</v>
      </c>
      <c r="E23399" s="55" t="s">
        <v>34876</v>
      </c>
      <c r="F23399" s="53" t="s">
        <v>201</v>
      </c>
    </row>
    <row r="23400" spans="1:6" x14ac:dyDescent="0.2">
      <c r="A23400" s="202" t="s">
        <v>37297</v>
      </c>
      <c r="B23400" s="204">
        <v>1019.7</v>
      </c>
      <c r="D23400" s="53" t="s">
        <v>34877</v>
      </c>
      <c r="E23400" s="55" t="s">
        <v>34876</v>
      </c>
      <c r="F23400" s="53" t="s">
        <v>201</v>
      </c>
    </row>
    <row r="23401" spans="1:6" x14ac:dyDescent="0.2">
      <c r="A23401" s="202" t="s">
        <v>37298</v>
      </c>
      <c r="B23401" s="204">
        <v>1350.49</v>
      </c>
      <c r="D23401" s="53" t="s">
        <v>34878</v>
      </c>
      <c r="E23401" s="55" t="s">
        <v>34879</v>
      </c>
      <c r="F23401" s="53" t="s">
        <v>201</v>
      </c>
    </row>
    <row r="23402" spans="1:6" x14ac:dyDescent="0.2">
      <c r="A23402" s="202" t="s">
        <v>37299</v>
      </c>
      <c r="B23402" s="204">
        <v>475.05</v>
      </c>
      <c r="D23402" s="53" t="s">
        <v>34880</v>
      </c>
      <c r="E23402" s="55" t="s">
        <v>34879</v>
      </c>
      <c r="F23402" s="53" t="s">
        <v>201</v>
      </c>
    </row>
    <row r="23403" spans="1:6" x14ac:dyDescent="0.2">
      <c r="A23403" s="202" t="s">
        <v>37300</v>
      </c>
      <c r="B23403" s="204">
        <v>4779.59</v>
      </c>
      <c r="D23403" s="53" t="s">
        <v>34881</v>
      </c>
      <c r="E23403" s="55" t="s">
        <v>34882</v>
      </c>
      <c r="F23403" s="53" t="s">
        <v>201</v>
      </c>
    </row>
    <row r="23404" spans="1:6" x14ac:dyDescent="0.2">
      <c r="A23404" s="202" t="s">
        <v>37301</v>
      </c>
      <c r="B23404" s="204">
        <v>1071</v>
      </c>
      <c r="D23404" s="53" t="s">
        <v>34883</v>
      </c>
      <c r="E23404" s="55" t="s">
        <v>34882</v>
      </c>
      <c r="F23404" s="53" t="s">
        <v>201</v>
      </c>
    </row>
    <row r="23405" spans="1:6" x14ac:dyDescent="0.2">
      <c r="A23405" s="202" t="s">
        <v>37302</v>
      </c>
      <c r="B23405" s="204">
        <v>430.85</v>
      </c>
      <c r="D23405" s="53" t="s">
        <v>34884</v>
      </c>
      <c r="E23405" s="55" t="s">
        <v>34885</v>
      </c>
      <c r="F23405" s="53" t="s">
        <v>201</v>
      </c>
    </row>
    <row r="23406" spans="1:6" x14ac:dyDescent="0.2">
      <c r="A23406" s="202" t="s">
        <v>37303</v>
      </c>
      <c r="B23406" s="204">
        <v>26.95</v>
      </c>
      <c r="D23406" s="53" t="s">
        <v>34886</v>
      </c>
      <c r="E23406" s="55" t="s">
        <v>34885</v>
      </c>
      <c r="F23406" s="53" t="s">
        <v>201</v>
      </c>
    </row>
    <row r="23407" spans="1:6" x14ac:dyDescent="0.2">
      <c r="A23407" s="202" t="s">
        <v>37304</v>
      </c>
      <c r="B23407" s="204">
        <v>957.39</v>
      </c>
      <c r="D23407" s="53" t="s">
        <v>34887</v>
      </c>
      <c r="E23407" s="55" t="s">
        <v>34888</v>
      </c>
      <c r="F23407" s="53" t="s">
        <v>201</v>
      </c>
    </row>
    <row r="23408" spans="1:6" x14ac:dyDescent="0.2">
      <c r="A23408" s="202" t="s">
        <v>37305</v>
      </c>
      <c r="B23408" s="204">
        <v>413.92</v>
      </c>
      <c r="D23408" s="53" t="s">
        <v>34889</v>
      </c>
      <c r="E23408" s="55" t="s">
        <v>34888</v>
      </c>
      <c r="F23408" s="53" t="s">
        <v>201</v>
      </c>
    </row>
    <row r="23409" spans="1:6" x14ac:dyDescent="0.2">
      <c r="A23409" s="202" t="s">
        <v>37306</v>
      </c>
      <c r="B23409" s="204">
        <v>9.5500000000000007</v>
      </c>
      <c r="D23409" s="53" t="s">
        <v>34890</v>
      </c>
      <c r="E23409" s="55" t="s">
        <v>34891</v>
      </c>
      <c r="F23409" s="53" t="s">
        <v>201</v>
      </c>
    </row>
    <row r="23410" spans="1:6" x14ac:dyDescent="0.2">
      <c r="A23410" s="202" t="s">
        <v>37307</v>
      </c>
      <c r="B23410" s="204">
        <v>19.32</v>
      </c>
      <c r="D23410" s="53" t="s">
        <v>34892</v>
      </c>
      <c r="E23410" s="55" t="s">
        <v>34891</v>
      </c>
      <c r="F23410" s="53" t="s">
        <v>201</v>
      </c>
    </row>
    <row r="23411" spans="1:6" x14ac:dyDescent="0.2">
      <c r="A23411" s="202" t="s">
        <v>37308</v>
      </c>
      <c r="B23411" s="204">
        <v>56.55</v>
      </c>
      <c r="D23411" s="53" t="s">
        <v>34893</v>
      </c>
      <c r="E23411" s="55" t="s">
        <v>34894</v>
      </c>
      <c r="F23411" s="53" t="s">
        <v>201</v>
      </c>
    </row>
    <row r="23412" spans="1:6" x14ac:dyDescent="0.2">
      <c r="A23412" s="202" t="s">
        <v>37309</v>
      </c>
      <c r="B23412" s="204">
        <v>38.93</v>
      </c>
      <c r="D23412" s="53" t="s">
        <v>34895</v>
      </c>
      <c r="E23412" s="55" t="s">
        <v>34894</v>
      </c>
      <c r="F23412" s="53" t="s">
        <v>201</v>
      </c>
    </row>
    <row r="23413" spans="1:6" x14ac:dyDescent="0.2">
      <c r="A23413" s="202" t="s">
        <v>37310</v>
      </c>
      <c r="B23413" s="204">
        <v>19.16</v>
      </c>
      <c r="D23413" s="53" t="s">
        <v>34896</v>
      </c>
      <c r="E23413" s="55" t="s">
        <v>34897</v>
      </c>
      <c r="F23413" s="53" t="s">
        <v>1147</v>
      </c>
    </row>
    <row r="23414" spans="1:6" x14ac:dyDescent="0.2">
      <c r="A23414" s="202" t="s">
        <v>37311</v>
      </c>
      <c r="B23414" s="204">
        <v>4.33</v>
      </c>
      <c r="D23414" s="53" t="s">
        <v>34898</v>
      </c>
      <c r="E23414" s="55" t="s">
        <v>34897</v>
      </c>
      <c r="F23414" s="53" t="s">
        <v>1147</v>
      </c>
    </row>
    <row r="23415" spans="1:6" x14ac:dyDescent="0.2">
      <c r="A23415" s="202" t="s">
        <v>37312</v>
      </c>
      <c r="B23415" s="204">
        <v>226.5</v>
      </c>
      <c r="D23415" s="53" t="s">
        <v>34899</v>
      </c>
      <c r="E23415" s="55" t="s">
        <v>34900</v>
      </c>
      <c r="F23415" s="53" t="s">
        <v>83</v>
      </c>
    </row>
    <row r="23416" spans="1:6" x14ac:dyDescent="0.2">
      <c r="A23416" s="202" t="s">
        <v>37313</v>
      </c>
      <c r="B23416" s="204">
        <v>522.9</v>
      </c>
      <c r="D23416" s="53" t="s">
        <v>34901</v>
      </c>
      <c r="E23416" s="55" t="s">
        <v>34900</v>
      </c>
      <c r="F23416" s="53" t="s">
        <v>83</v>
      </c>
    </row>
    <row r="23417" spans="1:6" x14ac:dyDescent="0.2">
      <c r="A23417" s="202" t="s">
        <v>37314</v>
      </c>
      <c r="B23417" s="204">
        <v>644.13</v>
      </c>
      <c r="D23417" s="53" t="s">
        <v>34902</v>
      </c>
      <c r="E23417" s="55" t="s">
        <v>34903</v>
      </c>
      <c r="F23417" s="53" t="s">
        <v>430</v>
      </c>
    </row>
    <row r="23418" spans="1:6" x14ac:dyDescent="0.2">
      <c r="A23418" s="202" t="s">
        <v>37315</v>
      </c>
      <c r="B23418" s="204">
        <v>35.22</v>
      </c>
      <c r="D23418" s="53" t="s">
        <v>34904</v>
      </c>
      <c r="E23418" s="55" t="s">
        <v>34903</v>
      </c>
      <c r="F23418" s="53" t="s">
        <v>430</v>
      </c>
    </row>
    <row r="23419" spans="1:6" x14ac:dyDescent="0.2">
      <c r="A23419" s="202" t="s">
        <v>37316</v>
      </c>
      <c r="B23419" s="204">
        <v>57.2</v>
      </c>
    </row>
    <row r="23420" spans="1:6" x14ac:dyDescent="0.2">
      <c r="A23420" s="202" t="s">
        <v>37317</v>
      </c>
      <c r="B23420" s="204">
        <v>84.55</v>
      </c>
    </row>
    <row r="23421" spans="1:6" x14ac:dyDescent="0.2">
      <c r="A23421" s="202" t="s">
        <v>37318</v>
      </c>
      <c r="B23421" s="204">
        <v>86.51</v>
      </c>
    </row>
    <row r="23422" spans="1:6" x14ac:dyDescent="0.2">
      <c r="A23422" s="202" t="s">
        <v>37319</v>
      </c>
      <c r="B23422" s="204">
        <v>18.683199999999999</v>
      </c>
    </row>
    <row r="23423" spans="1:6" x14ac:dyDescent="0.2">
      <c r="A23423" s="202" t="s">
        <v>37320</v>
      </c>
      <c r="B23423" s="204">
        <v>0.78220000000000001</v>
      </c>
    </row>
    <row r="23424" spans="1:6" x14ac:dyDescent="0.2">
      <c r="A23424" s="202" t="s">
        <v>37321</v>
      </c>
      <c r="B23424" s="204">
        <v>5.7030000000000003</v>
      </c>
    </row>
    <row r="23425" spans="1:2" x14ac:dyDescent="0.2">
      <c r="A23425" s="202" t="s">
        <v>37322</v>
      </c>
      <c r="B23425" s="204">
        <v>7.0297000000000001</v>
      </c>
    </row>
    <row r="23426" spans="1:2" x14ac:dyDescent="0.2">
      <c r="A23426" s="202" t="s">
        <v>37323</v>
      </c>
      <c r="B23426" s="204">
        <v>1.8317000000000001</v>
      </c>
    </row>
    <row r="23427" spans="1:2" x14ac:dyDescent="0.2">
      <c r="A23427" s="202" t="s">
        <v>37324</v>
      </c>
      <c r="B23427" s="204">
        <v>2.7425999999999999</v>
      </c>
    </row>
    <row r="23428" spans="1:2" x14ac:dyDescent="0.2">
      <c r="A23428" s="202" t="s">
        <v>37325</v>
      </c>
      <c r="B23428" s="204">
        <v>4.6139000000000001</v>
      </c>
    </row>
    <row r="23429" spans="1:2" x14ac:dyDescent="0.2">
      <c r="A23429" s="202" t="s">
        <v>37326</v>
      </c>
      <c r="B23429" s="204">
        <v>26.069299999999998</v>
      </c>
    </row>
    <row r="23430" spans="1:2" x14ac:dyDescent="0.2">
      <c r="A23430" s="202" t="s">
        <v>37327</v>
      </c>
      <c r="B23430" s="204">
        <v>1.0099</v>
      </c>
    </row>
    <row r="23431" spans="1:2" x14ac:dyDescent="0.2">
      <c r="A23431" s="202" t="s">
        <v>37328</v>
      </c>
      <c r="B23431" s="204">
        <v>1.6237999999999999</v>
      </c>
    </row>
    <row r="23432" spans="1:2" x14ac:dyDescent="0.2">
      <c r="A23432" s="202" t="s">
        <v>37329</v>
      </c>
      <c r="B23432" s="204">
        <v>3.5941000000000001</v>
      </c>
    </row>
    <row r="23433" spans="1:2" x14ac:dyDescent="0.2">
      <c r="A23433" s="202" t="s">
        <v>37330</v>
      </c>
      <c r="B23433" s="204">
        <v>2.3168000000000002</v>
      </c>
    </row>
    <row r="23434" spans="1:2" x14ac:dyDescent="0.2">
      <c r="A23434" s="202" t="s">
        <v>37331</v>
      </c>
      <c r="B23434" s="204">
        <v>3.8218000000000001</v>
      </c>
    </row>
    <row r="23435" spans="1:2" x14ac:dyDescent="0.2">
      <c r="A23435" s="202" t="s">
        <v>37332</v>
      </c>
      <c r="B23435" s="204">
        <v>11.7921</v>
      </c>
    </row>
    <row r="23436" spans="1:2" x14ac:dyDescent="0.2">
      <c r="A23436" s="202" t="s">
        <v>37333</v>
      </c>
      <c r="B23436" s="204">
        <v>55.940600000000003</v>
      </c>
    </row>
    <row r="23437" spans="1:2" x14ac:dyDescent="0.2">
      <c r="A23437" s="202" t="s">
        <v>37334</v>
      </c>
      <c r="B23437" s="204">
        <v>3.0705</v>
      </c>
    </row>
    <row r="23438" spans="1:2" x14ac:dyDescent="0.2">
      <c r="A23438" s="202" t="s">
        <v>37335</v>
      </c>
      <c r="B23438" s="204">
        <v>6.19</v>
      </c>
    </row>
    <row r="23439" spans="1:2" x14ac:dyDescent="0.2">
      <c r="A23439" s="202" t="s">
        <v>37336</v>
      </c>
      <c r="B23439" s="204">
        <v>2389</v>
      </c>
    </row>
    <row r="23440" spans="1:2" x14ac:dyDescent="0.2">
      <c r="A23440" s="202" t="s">
        <v>37337</v>
      </c>
      <c r="B23440" s="204">
        <v>0.6</v>
      </c>
    </row>
    <row r="23441" spans="1:2" x14ac:dyDescent="0.2">
      <c r="A23441" s="202" t="s">
        <v>37338</v>
      </c>
      <c r="B23441" s="204">
        <v>0.76449999999999996</v>
      </c>
    </row>
    <row r="23442" spans="1:2" x14ac:dyDescent="0.2">
      <c r="A23442" s="202" t="s">
        <v>37339</v>
      </c>
      <c r="B23442" s="204">
        <v>1.1167</v>
      </c>
    </row>
    <row r="23443" spans="1:2" x14ac:dyDescent="0.2">
      <c r="A23443" s="202" t="s">
        <v>37340</v>
      </c>
      <c r="B23443" s="204">
        <v>3.4615999999999998</v>
      </c>
    </row>
    <row r="23444" spans="1:2" x14ac:dyDescent="0.2">
      <c r="A23444" s="202" t="s">
        <v>37341</v>
      </c>
      <c r="B23444" s="204">
        <v>9.8427000000000007</v>
      </c>
    </row>
    <row r="23445" spans="1:2" x14ac:dyDescent="0.2">
      <c r="A23445" s="202" t="s">
        <v>37342</v>
      </c>
      <c r="B23445" s="204">
        <v>14.258900000000001</v>
      </c>
    </row>
    <row r="23446" spans="1:2" x14ac:dyDescent="0.2">
      <c r="A23446" s="202" t="s">
        <v>37343</v>
      </c>
      <c r="B23446" s="204">
        <v>7.11</v>
      </c>
    </row>
    <row r="23447" spans="1:2" x14ac:dyDescent="0.2">
      <c r="A23447" s="202" t="s">
        <v>37344</v>
      </c>
      <c r="B23447" s="204">
        <v>9.61</v>
      </c>
    </row>
    <row r="23448" spans="1:2" x14ac:dyDescent="0.2">
      <c r="A23448" s="202" t="s">
        <v>37345</v>
      </c>
      <c r="B23448" s="204">
        <v>22.94</v>
      </c>
    </row>
    <row r="23449" spans="1:2" x14ac:dyDescent="0.2">
      <c r="A23449" s="202" t="s">
        <v>37346</v>
      </c>
      <c r="B23449" s="204">
        <v>21.43</v>
      </c>
    </row>
    <row r="23450" spans="1:2" x14ac:dyDescent="0.2">
      <c r="A23450" s="202" t="s">
        <v>37347</v>
      </c>
      <c r="B23450" s="204">
        <v>8.18</v>
      </c>
    </row>
    <row r="23451" spans="1:2" x14ac:dyDescent="0.2">
      <c r="A23451" s="202" t="s">
        <v>37348</v>
      </c>
      <c r="B23451" s="204">
        <v>22.44</v>
      </c>
    </row>
    <row r="23452" spans="1:2" x14ac:dyDescent="0.2">
      <c r="A23452" s="202" t="s">
        <v>37349</v>
      </c>
      <c r="B23452" s="204">
        <v>3.7</v>
      </c>
    </row>
    <row r="23453" spans="1:2" x14ac:dyDescent="0.2">
      <c r="A23453" s="202" t="s">
        <v>37350</v>
      </c>
      <c r="B23453" s="204">
        <v>2.67</v>
      </c>
    </row>
    <row r="23454" spans="1:2" x14ac:dyDescent="0.2">
      <c r="A23454" s="202" t="s">
        <v>37351</v>
      </c>
      <c r="B23454" s="204">
        <v>13.15</v>
      </c>
    </row>
    <row r="23455" spans="1:2" x14ac:dyDescent="0.2">
      <c r="A23455" s="202" t="s">
        <v>37352</v>
      </c>
      <c r="B23455" s="204">
        <v>10.99</v>
      </c>
    </row>
    <row r="23456" spans="1:2" x14ac:dyDescent="0.2">
      <c r="A23456" s="202" t="s">
        <v>37353</v>
      </c>
      <c r="B23456" s="204">
        <v>3.29</v>
      </c>
    </row>
    <row r="23457" spans="1:2" x14ac:dyDescent="0.2">
      <c r="A23457" s="202" t="s">
        <v>37354</v>
      </c>
      <c r="B23457" s="204">
        <v>6.26</v>
      </c>
    </row>
    <row r="23458" spans="1:2" x14ac:dyDescent="0.2">
      <c r="A23458" s="202" t="s">
        <v>37355</v>
      </c>
      <c r="B23458" s="204">
        <v>43.16</v>
      </c>
    </row>
    <row r="23459" spans="1:2" x14ac:dyDescent="0.2">
      <c r="A23459" s="202" t="s">
        <v>37356</v>
      </c>
      <c r="B23459" s="204">
        <v>61.58</v>
      </c>
    </row>
    <row r="23460" spans="1:2" x14ac:dyDescent="0.2">
      <c r="A23460" s="202" t="s">
        <v>37357</v>
      </c>
      <c r="B23460" s="204">
        <v>275.7</v>
      </c>
    </row>
    <row r="23461" spans="1:2" x14ac:dyDescent="0.2">
      <c r="A23461" s="202" t="s">
        <v>37358</v>
      </c>
      <c r="B23461" s="204">
        <v>337.91</v>
      </c>
    </row>
    <row r="23462" spans="1:2" x14ac:dyDescent="0.2">
      <c r="A23462" s="202" t="s">
        <v>37359</v>
      </c>
      <c r="B23462" s="204">
        <v>1445.91</v>
      </c>
    </row>
    <row r="23463" spans="1:2" x14ac:dyDescent="0.2">
      <c r="A23463" s="202" t="s">
        <v>37360</v>
      </c>
      <c r="B23463" s="204">
        <v>448.05</v>
      </c>
    </row>
    <row r="23464" spans="1:2" x14ac:dyDescent="0.2">
      <c r="A23464" s="202" t="s">
        <v>37361</v>
      </c>
      <c r="B23464" s="204">
        <v>80.55</v>
      </c>
    </row>
    <row r="23465" spans="1:2" x14ac:dyDescent="0.2">
      <c r="A23465" s="202" t="s">
        <v>37362</v>
      </c>
      <c r="B23465" s="204">
        <v>92150</v>
      </c>
    </row>
    <row r="23466" spans="1:2" x14ac:dyDescent="0.2">
      <c r="A23466" s="202" t="s">
        <v>37363</v>
      </c>
      <c r="B23466" s="204">
        <v>128.5</v>
      </c>
    </row>
    <row r="23467" spans="1:2" x14ac:dyDescent="0.2">
      <c r="A23467" s="202" t="s">
        <v>37364</v>
      </c>
      <c r="B23467" s="204">
        <v>130</v>
      </c>
    </row>
    <row r="23468" spans="1:2" x14ac:dyDescent="0.2">
      <c r="A23468" s="202" t="s">
        <v>37365</v>
      </c>
      <c r="B23468" s="204">
        <v>1.43</v>
      </c>
    </row>
    <row r="23469" spans="1:2" x14ac:dyDescent="0.2">
      <c r="A23469" s="202" t="s">
        <v>37366</v>
      </c>
      <c r="B23469" s="204">
        <v>1.84</v>
      </c>
    </row>
    <row r="23470" spans="1:2" x14ac:dyDescent="0.2">
      <c r="A23470" s="202" t="s">
        <v>37367</v>
      </c>
      <c r="B23470" s="204">
        <v>2.2999999999999998</v>
      </c>
    </row>
    <row r="23471" spans="1:2" x14ac:dyDescent="0.2">
      <c r="A23471" s="202" t="s">
        <v>37368</v>
      </c>
      <c r="B23471" s="204">
        <v>1.02</v>
      </c>
    </row>
    <row r="23472" spans="1:2" x14ac:dyDescent="0.2">
      <c r="A23472" s="202" t="s">
        <v>37369</v>
      </c>
      <c r="B23472" s="204">
        <v>4.4058999999999999</v>
      </c>
    </row>
    <row r="23473" spans="1:2" x14ac:dyDescent="0.2">
      <c r="A23473" s="202" t="s">
        <v>37370</v>
      </c>
      <c r="B23473" s="204">
        <v>44.741399999999999</v>
      </c>
    </row>
    <row r="23474" spans="1:2" x14ac:dyDescent="0.2">
      <c r="A23474" s="202" t="s">
        <v>37371</v>
      </c>
      <c r="B23474" s="204">
        <v>11.89</v>
      </c>
    </row>
    <row r="23475" spans="1:2" x14ac:dyDescent="0.2">
      <c r="A23475" s="202" t="s">
        <v>37372</v>
      </c>
      <c r="B23475" s="204">
        <v>56.02</v>
      </c>
    </row>
    <row r="23476" spans="1:2" x14ac:dyDescent="0.2">
      <c r="A23476" s="202" t="s">
        <v>37373</v>
      </c>
      <c r="B23476" s="204">
        <v>50</v>
      </c>
    </row>
    <row r="23477" spans="1:2" x14ac:dyDescent="0.2">
      <c r="A23477" s="202" t="s">
        <v>37374</v>
      </c>
      <c r="B23477" s="204">
        <v>14.3329</v>
      </c>
    </row>
    <row r="23478" spans="1:2" x14ac:dyDescent="0.2">
      <c r="A23478" s="202" t="s">
        <v>37375</v>
      </c>
      <c r="B23478" s="204">
        <v>13.89</v>
      </c>
    </row>
    <row r="23479" spans="1:2" x14ac:dyDescent="0.2">
      <c r="A23479" s="202" t="s">
        <v>37376</v>
      </c>
      <c r="B23479" s="204">
        <v>16.784300000000002</v>
      </c>
    </row>
    <row r="23480" spans="1:2" x14ac:dyDescent="0.2">
      <c r="A23480" s="202" t="s">
        <v>37377</v>
      </c>
      <c r="B23480" s="204">
        <v>51.47</v>
      </c>
    </row>
    <row r="23481" spans="1:2" x14ac:dyDescent="0.2">
      <c r="A23481" s="202" t="s">
        <v>37378</v>
      </c>
      <c r="B23481" s="204">
        <v>27.069299999999998</v>
      </c>
    </row>
    <row r="23482" spans="1:2" x14ac:dyDescent="0.2">
      <c r="A23482" s="202" t="s">
        <v>37379</v>
      </c>
      <c r="B23482" s="204">
        <v>10.81</v>
      </c>
    </row>
    <row r="23483" spans="1:2" x14ac:dyDescent="0.2">
      <c r="A23483" s="202" t="s">
        <v>37380</v>
      </c>
      <c r="B23483" s="204">
        <v>89.82</v>
      </c>
    </row>
    <row r="23484" spans="1:2" x14ac:dyDescent="0.2">
      <c r="A23484" s="202" t="s">
        <v>37381</v>
      </c>
      <c r="B23484" s="204">
        <v>122.29</v>
      </c>
    </row>
    <row r="23485" spans="1:2" x14ac:dyDescent="0.2">
      <c r="A23485" s="202" t="s">
        <v>37382</v>
      </c>
      <c r="B23485" s="204">
        <v>37.26</v>
      </c>
    </row>
    <row r="23486" spans="1:2" x14ac:dyDescent="0.2">
      <c r="A23486" s="202" t="s">
        <v>37383</v>
      </c>
      <c r="B23486" s="204">
        <v>37.26</v>
      </c>
    </row>
    <row r="23487" spans="1:2" x14ac:dyDescent="0.2">
      <c r="A23487" s="202" t="s">
        <v>37384</v>
      </c>
      <c r="B23487" s="204">
        <v>535.6</v>
      </c>
    </row>
    <row r="23488" spans="1:2" x14ac:dyDescent="0.2">
      <c r="A23488" s="202" t="s">
        <v>37385</v>
      </c>
      <c r="B23488" s="204">
        <v>4.33</v>
      </c>
    </row>
    <row r="23489" spans="1:2" x14ac:dyDescent="0.2">
      <c r="A23489" s="202" t="s">
        <v>37386</v>
      </c>
      <c r="B23489" s="204">
        <v>2987</v>
      </c>
    </row>
    <row r="23490" spans="1:2" x14ac:dyDescent="0.2">
      <c r="A23490" s="202" t="s">
        <v>37387</v>
      </c>
      <c r="B23490" s="204">
        <v>1038.6400000000001</v>
      </c>
    </row>
    <row r="23491" spans="1:2" x14ac:dyDescent="0.2">
      <c r="A23491" s="202" t="s">
        <v>37388</v>
      </c>
      <c r="B23491" s="204">
        <v>14.32</v>
      </c>
    </row>
    <row r="23492" spans="1:2" x14ac:dyDescent="0.2">
      <c r="A23492" s="202" t="s">
        <v>37389</v>
      </c>
      <c r="B23492" s="204">
        <v>14.29</v>
      </c>
    </row>
    <row r="23493" spans="1:2" x14ac:dyDescent="0.2">
      <c r="A23493" s="202" t="s">
        <v>37390</v>
      </c>
      <c r="B23493" s="204">
        <v>43.84</v>
      </c>
    </row>
    <row r="23494" spans="1:2" x14ac:dyDescent="0.2">
      <c r="A23494" s="202" t="s">
        <v>37391</v>
      </c>
      <c r="B23494" s="204">
        <v>39.19</v>
      </c>
    </row>
    <row r="23495" spans="1:2" x14ac:dyDescent="0.2">
      <c r="A23495" s="202" t="s">
        <v>37392</v>
      </c>
      <c r="B23495" s="204">
        <v>1.66</v>
      </c>
    </row>
    <row r="23496" spans="1:2" x14ac:dyDescent="0.2">
      <c r="A23496" s="202" t="s">
        <v>37393</v>
      </c>
      <c r="B23496" s="204">
        <v>1.77</v>
      </c>
    </row>
    <row r="23497" spans="1:2" x14ac:dyDescent="0.2">
      <c r="A23497" s="202" t="s">
        <v>37394</v>
      </c>
      <c r="B23497" s="204">
        <v>2.29</v>
      </c>
    </row>
    <row r="23498" spans="1:2" x14ac:dyDescent="0.2">
      <c r="A23498" s="202" t="s">
        <v>37395</v>
      </c>
      <c r="B23498" s="204">
        <v>3250</v>
      </c>
    </row>
    <row r="23499" spans="1:2" x14ac:dyDescent="0.2">
      <c r="A23499" s="202" t="s">
        <v>37396</v>
      </c>
      <c r="B23499" s="204">
        <v>3510</v>
      </c>
    </row>
    <row r="23500" spans="1:2" x14ac:dyDescent="0.2">
      <c r="A23500" s="202" t="s">
        <v>37397</v>
      </c>
      <c r="B23500" s="204">
        <v>3830</v>
      </c>
    </row>
    <row r="23501" spans="1:2" x14ac:dyDescent="0.2">
      <c r="A23501" s="202" t="s">
        <v>37398</v>
      </c>
      <c r="B23501" s="204">
        <v>2.266</v>
      </c>
    </row>
    <row r="23502" spans="1:2" x14ac:dyDescent="0.2">
      <c r="A23502" s="202" t="s">
        <v>37399</v>
      </c>
      <c r="B23502" s="204">
        <v>22.61</v>
      </c>
    </row>
    <row r="23503" spans="1:2" x14ac:dyDescent="0.2">
      <c r="A23503" s="202" t="s">
        <v>37400</v>
      </c>
      <c r="B23503" s="204">
        <v>4.1100000000000003</v>
      </c>
    </row>
    <row r="23504" spans="1:2" x14ac:dyDescent="0.2">
      <c r="A23504" s="202" t="s">
        <v>37401</v>
      </c>
      <c r="B23504" s="204">
        <v>23.58</v>
      </c>
    </row>
    <row r="23505" spans="1:2" x14ac:dyDescent="0.2">
      <c r="A23505" s="202" t="s">
        <v>37402</v>
      </c>
      <c r="B23505" s="204">
        <v>15.78</v>
      </c>
    </row>
    <row r="23506" spans="1:2" x14ac:dyDescent="0.2">
      <c r="A23506" s="202" t="s">
        <v>37403</v>
      </c>
      <c r="B23506" s="204">
        <v>5.92</v>
      </c>
    </row>
    <row r="23507" spans="1:2" x14ac:dyDescent="0.2">
      <c r="A23507" s="202" t="s">
        <v>37404</v>
      </c>
      <c r="B23507" s="204">
        <v>3.96</v>
      </c>
    </row>
    <row r="23508" spans="1:2" x14ac:dyDescent="0.2">
      <c r="A23508" s="202" t="s">
        <v>37405</v>
      </c>
      <c r="B23508" s="204">
        <v>14.32</v>
      </c>
    </row>
    <row r="23509" spans="1:2" x14ac:dyDescent="0.2">
      <c r="A23509" s="202" t="s">
        <v>37406</v>
      </c>
      <c r="B23509" s="204">
        <v>25.65</v>
      </c>
    </row>
    <row r="23510" spans="1:2" x14ac:dyDescent="0.2">
      <c r="A23510" s="202" t="s">
        <v>37407</v>
      </c>
      <c r="B23510" s="204">
        <v>44.28</v>
      </c>
    </row>
    <row r="23511" spans="1:2" x14ac:dyDescent="0.2">
      <c r="A23511" s="202" t="s">
        <v>37408</v>
      </c>
      <c r="B23511" s="204">
        <v>9.07</v>
      </c>
    </row>
    <row r="23512" spans="1:2" x14ac:dyDescent="0.2">
      <c r="A23512" s="202" t="s">
        <v>37409</v>
      </c>
      <c r="B23512" s="204">
        <v>463.4</v>
      </c>
    </row>
    <row r="23513" spans="1:2" x14ac:dyDescent="0.2">
      <c r="A23513" s="202" t="s">
        <v>37410</v>
      </c>
      <c r="B23513" s="204">
        <v>6.18</v>
      </c>
    </row>
    <row r="23514" spans="1:2" x14ac:dyDescent="0.2">
      <c r="A23514" s="202" t="s">
        <v>37411</v>
      </c>
      <c r="B23514" s="204">
        <v>6.18</v>
      </c>
    </row>
    <row r="23515" spans="1:2" x14ac:dyDescent="0.2">
      <c r="A23515" s="202" t="s">
        <v>37412</v>
      </c>
      <c r="B23515" s="204">
        <v>186.89</v>
      </c>
    </row>
    <row r="23516" spans="1:2" x14ac:dyDescent="0.2">
      <c r="A23516" s="202" t="s">
        <v>37413</v>
      </c>
      <c r="B23516" s="204">
        <v>116.44540000000001</v>
      </c>
    </row>
    <row r="23517" spans="1:2" x14ac:dyDescent="0.2">
      <c r="A23517" s="202" t="s">
        <v>37414</v>
      </c>
      <c r="B23517" s="204">
        <v>114.80459999999999</v>
      </c>
    </row>
    <row r="23518" spans="1:2" x14ac:dyDescent="0.2">
      <c r="A23518" s="202" t="s">
        <v>37415</v>
      </c>
      <c r="B23518" s="204">
        <v>64.121600000000001</v>
      </c>
    </row>
    <row r="23519" spans="1:2" x14ac:dyDescent="0.2">
      <c r="A23519" s="202" t="s">
        <v>37416</v>
      </c>
      <c r="B23519" s="204">
        <v>61.292700000000004</v>
      </c>
    </row>
    <row r="23520" spans="1:2" x14ac:dyDescent="0.2">
      <c r="A23520" s="202" t="s">
        <v>37417</v>
      </c>
      <c r="B23520" s="204">
        <v>32.122599999999998</v>
      </c>
    </row>
    <row r="23521" spans="1:2" x14ac:dyDescent="0.2">
      <c r="A23521" s="202" t="s">
        <v>37418</v>
      </c>
      <c r="B23521" s="204">
        <v>24.407900000000001</v>
      </c>
    </row>
    <row r="23522" spans="1:2" x14ac:dyDescent="0.2">
      <c r="A23522" s="202" t="s">
        <v>37419</v>
      </c>
      <c r="B23522" s="204">
        <v>30.464099999999998</v>
      </c>
    </row>
    <row r="23523" spans="1:2" x14ac:dyDescent="0.2">
      <c r="A23523" s="202" t="s">
        <v>37420</v>
      </c>
      <c r="B23523" s="204">
        <v>3.4264999999999999</v>
      </c>
    </row>
    <row r="23524" spans="1:2" x14ac:dyDescent="0.2">
      <c r="A23524" s="202" t="s">
        <v>37421</v>
      </c>
      <c r="B23524" s="204">
        <v>52.805999999999997</v>
      </c>
    </row>
    <row r="23525" spans="1:2" x14ac:dyDescent="0.2">
      <c r="A23525" s="202" t="s">
        <v>37422</v>
      </c>
      <c r="B23525" s="204">
        <v>159.08320000000001</v>
      </c>
    </row>
    <row r="23526" spans="1:2" x14ac:dyDescent="0.2">
      <c r="A23526" s="202" t="s">
        <v>37423</v>
      </c>
      <c r="B23526" s="204">
        <v>285.79250000000002</v>
      </c>
    </row>
    <row r="23527" spans="1:2" x14ac:dyDescent="0.2">
      <c r="A23527" s="202" t="s">
        <v>37424</v>
      </c>
      <c r="B23527" s="204">
        <v>515.7577</v>
      </c>
    </row>
    <row r="23528" spans="1:2" x14ac:dyDescent="0.2">
      <c r="A23528" s="202" t="s">
        <v>37425</v>
      </c>
      <c r="B23528" s="204">
        <v>890.29970000000003</v>
      </c>
    </row>
    <row r="23529" spans="1:2" x14ac:dyDescent="0.2">
      <c r="A23529" s="202" t="s">
        <v>37426</v>
      </c>
      <c r="B23529" s="204">
        <v>514.39649999999995</v>
      </c>
    </row>
    <row r="23530" spans="1:2" x14ac:dyDescent="0.2">
      <c r="A23530" s="202" t="s">
        <v>37427</v>
      </c>
      <c r="B23530" s="204">
        <v>7.8624999999999998</v>
      </c>
    </row>
    <row r="23531" spans="1:2" x14ac:dyDescent="0.2">
      <c r="A23531" s="202" t="s">
        <v>37428</v>
      </c>
      <c r="B23531" s="204">
        <v>6.8956</v>
      </c>
    </row>
    <row r="23532" spans="1:2" x14ac:dyDescent="0.2">
      <c r="A23532" s="202" t="s">
        <v>37429</v>
      </c>
      <c r="B23532" s="204">
        <v>4.7206999999999999</v>
      </c>
    </row>
    <row r="23533" spans="1:2" x14ac:dyDescent="0.2">
      <c r="A23533" s="202" t="s">
        <v>37430</v>
      </c>
      <c r="B23533" s="204">
        <v>4.0462999999999996</v>
      </c>
    </row>
    <row r="23534" spans="1:2" x14ac:dyDescent="0.2">
      <c r="A23534" s="202" t="s">
        <v>37431</v>
      </c>
      <c r="B23534" s="204">
        <v>2.7938999999999998</v>
      </c>
    </row>
    <row r="23535" spans="1:2" x14ac:dyDescent="0.2">
      <c r="A23535" s="202" t="s">
        <v>37432</v>
      </c>
      <c r="B23535" s="204">
        <v>86.015600000000006</v>
      </c>
    </row>
    <row r="23536" spans="1:2" x14ac:dyDescent="0.2">
      <c r="A23536" s="202" t="s">
        <v>37433</v>
      </c>
      <c r="B23536" s="204">
        <v>95.971299999999999</v>
      </c>
    </row>
    <row r="23537" spans="1:2" x14ac:dyDescent="0.2">
      <c r="A23537" s="202" t="s">
        <v>37434</v>
      </c>
      <c r="B23537" s="204">
        <v>71.620599999999996</v>
      </c>
    </row>
    <row r="23538" spans="1:2" x14ac:dyDescent="0.2">
      <c r="A23538" s="202" t="s">
        <v>37435</v>
      </c>
      <c r="B23538" s="204">
        <v>78.275899999999993</v>
      </c>
    </row>
    <row r="23539" spans="1:2" x14ac:dyDescent="0.2">
      <c r="A23539" s="202" t="s">
        <v>37436</v>
      </c>
      <c r="B23539" s="204">
        <v>587.43309999999997</v>
      </c>
    </row>
    <row r="23540" spans="1:2" x14ac:dyDescent="0.2">
      <c r="A23540" s="202" t="s">
        <v>37437</v>
      </c>
      <c r="B23540" s="204">
        <v>41.230600000000003</v>
      </c>
    </row>
    <row r="23541" spans="1:2" x14ac:dyDescent="0.2">
      <c r="A23541" s="202" t="s">
        <v>37438</v>
      </c>
      <c r="B23541" s="204">
        <v>133.6035</v>
      </c>
    </row>
    <row r="23542" spans="1:2" x14ac:dyDescent="0.2">
      <c r="A23542" s="202" t="s">
        <v>37439</v>
      </c>
      <c r="B23542" s="204">
        <v>96.066299999999998</v>
      </c>
    </row>
    <row r="23543" spans="1:2" x14ac:dyDescent="0.2">
      <c r="A23543" s="202" t="s">
        <v>37440</v>
      </c>
      <c r="B23543" s="204">
        <v>161.53309999999999</v>
      </c>
    </row>
    <row r="23544" spans="1:2" x14ac:dyDescent="0.2">
      <c r="A23544" s="202" t="s">
        <v>37441</v>
      </c>
      <c r="B23544" s="204">
        <v>93.935699999999997</v>
      </c>
    </row>
    <row r="23545" spans="1:2" x14ac:dyDescent="0.2">
      <c r="A23545" s="202" t="s">
        <v>37442</v>
      </c>
      <c r="B23545" s="204">
        <v>650.70320000000004</v>
      </c>
    </row>
    <row r="23546" spans="1:2" x14ac:dyDescent="0.2">
      <c r="A23546" s="202" t="s">
        <v>37443</v>
      </c>
      <c r="B23546" s="204">
        <v>364.2928</v>
      </c>
    </row>
    <row r="23547" spans="1:2" x14ac:dyDescent="0.2">
      <c r="A23547" s="202" t="s">
        <v>37444</v>
      </c>
      <c r="B23547" s="204">
        <v>81.094899999999996</v>
      </c>
    </row>
    <row r="23548" spans="1:2" x14ac:dyDescent="0.2">
      <c r="A23548" s="202" t="s">
        <v>37445</v>
      </c>
      <c r="B23548" s="204">
        <v>109.3839</v>
      </c>
    </row>
    <row r="23549" spans="1:2" x14ac:dyDescent="0.2">
      <c r="A23549" s="202" t="s">
        <v>37446</v>
      </c>
      <c r="B23549" s="204">
        <v>118.8334</v>
      </c>
    </row>
    <row r="23550" spans="1:2" x14ac:dyDescent="0.2">
      <c r="A23550" s="202" t="s">
        <v>37447</v>
      </c>
      <c r="B23550" s="204">
        <v>872.4837</v>
      </c>
    </row>
    <row r="23551" spans="1:2" x14ac:dyDescent="0.2">
      <c r="A23551" s="202" t="s">
        <v>37448</v>
      </c>
      <c r="B23551" s="204">
        <v>543.47050000000002</v>
      </c>
    </row>
    <row r="23552" spans="1:2" x14ac:dyDescent="0.2">
      <c r="A23552" s="202" t="s">
        <v>37449</v>
      </c>
      <c r="B23552" s="204">
        <v>583.84439999999995</v>
      </c>
    </row>
    <row r="23553" spans="1:2" x14ac:dyDescent="0.2">
      <c r="A23553" s="202" t="s">
        <v>37450</v>
      </c>
      <c r="B23553" s="204">
        <v>408.2079</v>
      </c>
    </row>
    <row r="23554" spans="1:2" x14ac:dyDescent="0.2">
      <c r="A23554" s="202" t="s">
        <v>37451</v>
      </c>
      <c r="B23554" s="204">
        <v>399.78680000000003</v>
      </c>
    </row>
    <row r="23555" spans="1:2" x14ac:dyDescent="0.2">
      <c r="A23555" s="202" t="s">
        <v>37452</v>
      </c>
      <c r="B23555" s="204">
        <v>154.54159999999999</v>
      </c>
    </row>
    <row r="23556" spans="1:2" x14ac:dyDescent="0.2">
      <c r="A23556" s="202" t="s">
        <v>37453</v>
      </c>
      <c r="B23556" s="204">
        <v>2441.7453999999998</v>
      </c>
    </row>
    <row r="23557" spans="1:2" x14ac:dyDescent="0.2">
      <c r="A23557" s="202" t="s">
        <v>37454</v>
      </c>
      <c r="B23557" s="204">
        <v>6.7901999999999996</v>
      </c>
    </row>
    <row r="23558" spans="1:2" x14ac:dyDescent="0.2">
      <c r="A23558" s="202" t="s">
        <v>37455</v>
      </c>
      <c r="B23558" s="204">
        <v>33.443800000000003</v>
      </c>
    </row>
    <row r="23559" spans="1:2" x14ac:dyDescent="0.2">
      <c r="A23559" s="202" t="s">
        <v>37456</v>
      </c>
      <c r="B23559" s="204">
        <v>32.5747</v>
      </c>
    </row>
    <row r="23560" spans="1:2" x14ac:dyDescent="0.2">
      <c r="A23560" s="202" t="s">
        <v>37457</v>
      </c>
      <c r="B23560" s="204">
        <v>32.237699999999997</v>
      </c>
    </row>
    <row r="23561" spans="1:2" x14ac:dyDescent="0.2">
      <c r="A23561" s="202" t="s">
        <v>37458</v>
      </c>
      <c r="B23561" s="204">
        <v>43.298499999999997</v>
      </c>
    </row>
    <row r="23562" spans="1:2" x14ac:dyDescent="0.2">
      <c r="A23562" s="202" t="s">
        <v>37459</v>
      </c>
      <c r="B23562" s="204">
        <v>39.795099999999998</v>
      </c>
    </row>
    <row r="23563" spans="1:2" x14ac:dyDescent="0.2">
      <c r="A23563" s="202" t="s">
        <v>37460</v>
      </c>
      <c r="B23563" s="204">
        <v>38.920400000000001</v>
      </c>
    </row>
    <row r="23564" spans="1:2" x14ac:dyDescent="0.2">
      <c r="A23564" s="202" t="s">
        <v>37461</v>
      </c>
      <c r="B23564" s="204">
        <v>33.456000000000003</v>
      </c>
    </row>
    <row r="23565" spans="1:2" x14ac:dyDescent="0.2">
      <c r="A23565" s="202" t="s">
        <v>37462</v>
      </c>
      <c r="B23565" s="204">
        <v>37.8992</v>
      </c>
    </row>
    <row r="23566" spans="1:2" x14ac:dyDescent="0.2">
      <c r="A23566" s="202" t="s">
        <v>37463</v>
      </c>
      <c r="B23566" s="204">
        <v>42.342399999999998</v>
      </c>
    </row>
    <row r="23567" spans="1:2" x14ac:dyDescent="0.2">
      <c r="A23567" s="202" t="s">
        <v>37464</v>
      </c>
      <c r="B23567" s="204">
        <v>41.492699999999999</v>
      </c>
    </row>
    <row r="23568" spans="1:2" x14ac:dyDescent="0.2">
      <c r="A23568" s="202" t="s">
        <v>37465</v>
      </c>
      <c r="B23568" s="204">
        <v>40.765300000000003</v>
      </c>
    </row>
    <row r="23569" spans="1:2" x14ac:dyDescent="0.2">
      <c r="A23569" s="202" t="s">
        <v>37466</v>
      </c>
      <c r="B23569" s="204">
        <v>2982.2337000000002</v>
      </c>
    </row>
    <row r="23570" spans="1:2" x14ac:dyDescent="0.2">
      <c r="A23570" s="202" t="s">
        <v>37467</v>
      </c>
      <c r="B23570" s="204">
        <v>404.79820000000001</v>
      </c>
    </row>
    <row r="23571" spans="1:2" x14ac:dyDescent="0.2">
      <c r="A23571" s="202" t="s">
        <v>37468</v>
      </c>
      <c r="B23571" s="204">
        <v>147.10249999999999</v>
      </c>
    </row>
    <row r="23572" spans="1:2" x14ac:dyDescent="0.2">
      <c r="A23572" s="202" t="s">
        <v>37469</v>
      </c>
      <c r="B23572" s="204">
        <v>251.15190000000001</v>
      </c>
    </row>
    <row r="23573" spans="1:2" x14ac:dyDescent="0.2">
      <c r="A23573" s="202" t="s">
        <v>37470</v>
      </c>
      <c r="B23573" s="204">
        <v>203.078</v>
      </c>
    </row>
    <row r="23574" spans="1:2" x14ac:dyDescent="0.2">
      <c r="A23574" s="202" t="s">
        <v>37471</v>
      </c>
      <c r="B23574" s="204">
        <v>295.28339999999997</v>
      </c>
    </row>
    <row r="23575" spans="1:2" x14ac:dyDescent="0.2">
      <c r="A23575" s="202" t="s">
        <v>37472</v>
      </c>
      <c r="B23575" s="204">
        <v>334.12849999999997</v>
      </c>
    </row>
    <row r="23576" spans="1:2" x14ac:dyDescent="0.2">
      <c r="A23576" s="202" t="s">
        <v>37473</v>
      </c>
      <c r="B23576" s="204">
        <v>412.91289999999998</v>
      </c>
    </row>
    <row r="23577" spans="1:2" x14ac:dyDescent="0.2">
      <c r="A23577" s="202" t="s">
        <v>37474</v>
      </c>
      <c r="B23577" s="204">
        <v>26.034300000000002</v>
      </c>
    </row>
    <row r="23578" spans="1:2" x14ac:dyDescent="0.2">
      <c r="A23578" s="202" t="s">
        <v>37475</v>
      </c>
      <c r="B23578" s="204">
        <v>55.638599999999997</v>
      </c>
    </row>
    <row r="23579" spans="1:2" x14ac:dyDescent="0.2">
      <c r="A23579" s="202" t="s">
        <v>37476</v>
      </c>
      <c r="B23579" s="204">
        <v>183.7192</v>
      </c>
    </row>
    <row r="23580" spans="1:2" x14ac:dyDescent="0.2">
      <c r="A23580" s="202" t="s">
        <v>37477</v>
      </c>
      <c r="B23580" s="204">
        <v>5.3951000000000002</v>
      </c>
    </row>
    <row r="23581" spans="1:2" x14ac:dyDescent="0.2">
      <c r="A23581" s="202" t="s">
        <v>37478</v>
      </c>
      <c r="B23581" s="204">
        <v>3.5966999999999998</v>
      </c>
    </row>
    <row r="23582" spans="1:2" x14ac:dyDescent="0.2">
      <c r="A23582" s="202" t="s">
        <v>37479</v>
      </c>
      <c r="B23582" s="204">
        <v>5.0876000000000001</v>
      </c>
    </row>
    <row r="23583" spans="1:2" x14ac:dyDescent="0.2">
      <c r="A23583" s="202" t="s">
        <v>37480</v>
      </c>
      <c r="B23583" s="204">
        <v>1341.7493999999999</v>
      </c>
    </row>
    <row r="23584" spans="1:2" x14ac:dyDescent="0.2">
      <c r="A23584" s="202" t="s">
        <v>37481</v>
      </c>
      <c r="B23584" s="204">
        <v>17.0854</v>
      </c>
    </row>
    <row r="23585" spans="1:2" x14ac:dyDescent="0.2">
      <c r="A23585" s="202" t="s">
        <v>37482</v>
      </c>
      <c r="B23585" s="204">
        <v>172.86259999999999</v>
      </c>
    </row>
    <row r="23586" spans="1:2" x14ac:dyDescent="0.2">
      <c r="A23586" s="202" t="s">
        <v>37483</v>
      </c>
      <c r="B23586" s="204">
        <v>37.9193</v>
      </c>
    </row>
    <row r="23587" spans="1:2" x14ac:dyDescent="0.2">
      <c r="A23587" s="202" t="s">
        <v>37484</v>
      </c>
      <c r="B23587" s="204">
        <v>74.418800000000005</v>
      </c>
    </row>
    <row r="23588" spans="1:2" x14ac:dyDescent="0.2">
      <c r="A23588" s="202" t="s">
        <v>37485</v>
      </c>
      <c r="B23588" s="204">
        <v>307.97559999999999</v>
      </c>
    </row>
    <row r="23589" spans="1:2" x14ac:dyDescent="0.2">
      <c r="A23589" s="202" t="s">
        <v>37486</v>
      </c>
      <c r="B23589" s="204">
        <v>740.62810000000002</v>
      </c>
    </row>
    <row r="23590" spans="1:2" x14ac:dyDescent="0.2">
      <c r="A23590" s="202" t="s">
        <v>37487</v>
      </c>
      <c r="B23590" s="204">
        <v>86.965699999999998</v>
      </c>
    </row>
    <row r="23591" spans="1:2" x14ac:dyDescent="0.2">
      <c r="A23591" s="202" t="s">
        <v>37488</v>
      </c>
      <c r="B23591" s="204">
        <v>76.042400000000001</v>
      </c>
    </row>
    <row r="23592" spans="1:2" x14ac:dyDescent="0.2">
      <c r="A23592" s="202" t="s">
        <v>37489</v>
      </c>
      <c r="B23592" s="204">
        <v>143.09110000000001</v>
      </c>
    </row>
    <row r="23593" spans="1:2" x14ac:dyDescent="0.2">
      <c r="A23593" s="202" t="s">
        <v>37490</v>
      </c>
      <c r="B23593" s="204">
        <v>26539.974399999999</v>
      </c>
    </row>
    <row r="23594" spans="1:2" x14ac:dyDescent="0.2">
      <c r="A23594" s="202" t="s">
        <v>37491</v>
      </c>
      <c r="B23594" s="204">
        <v>154.10890000000001</v>
      </c>
    </row>
    <row r="23595" spans="1:2" x14ac:dyDescent="0.2">
      <c r="A23595" s="202" t="s">
        <v>37492</v>
      </c>
      <c r="B23595" s="204">
        <v>180.87540000000001</v>
      </c>
    </row>
    <row r="23596" spans="1:2" x14ac:dyDescent="0.2">
      <c r="A23596" s="202" t="s">
        <v>37493</v>
      </c>
      <c r="B23596" s="204">
        <v>241.148</v>
      </c>
    </row>
    <row r="23597" spans="1:2" x14ac:dyDescent="0.2">
      <c r="A23597" s="202" t="s">
        <v>37494</v>
      </c>
      <c r="B23597" s="204">
        <v>249.17949999999999</v>
      </c>
    </row>
    <row r="23598" spans="1:2" x14ac:dyDescent="0.2">
      <c r="A23598" s="202" t="s">
        <v>37495</v>
      </c>
      <c r="B23598" s="204">
        <v>325.76479999999998</v>
      </c>
    </row>
    <row r="23599" spans="1:2" x14ac:dyDescent="0.2">
      <c r="A23599" s="202" t="s">
        <v>37496</v>
      </c>
      <c r="B23599" s="204">
        <v>666.96939999999995</v>
      </c>
    </row>
    <row r="23600" spans="1:2" x14ac:dyDescent="0.2">
      <c r="A23600" s="202" t="s">
        <v>37497</v>
      </c>
      <c r="B23600" s="204">
        <v>15.657400000000001</v>
      </c>
    </row>
    <row r="23601" spans="1:2" x14ac:dyDescent="0.2">
      <c r="A23601" s="202" t="s">
        <v>37498</v>
      </c>
      <c r="B23601" s="204">
        <v>14.8956</v>
      </c>
    </row>
    <row r="23602" spans="1:2" x14ac:dyDescent="0.2">
      <c r="A23602" s="202" t="s">
        <v>37499</v>
      </c>
      <c r="B23602" s="204">
        <v>544.93439999999998</v>
      </c>
    </row>
    <row r="23603" spans="1:2" x14ac:dyDescent="0.2">
      <c r="A23603" s="202" t="s">
        <v>37500</v>
      </c>
      <c r="B23603" s="204">
        <v>250.38900000000001</v>
      </c>
    </row>
    <row r="23604" spans="1:2" x14ac:dyDescent="0.2">
      <c r="A23604" s="202" t="s">
        <v>37501</v>
      </c>
      <c r="B23604" s="204">
        <v>99.522900000000007</v>
      </c>
    </row>
    <row r="23605" spans="1:2" x14ac:dyDescent="0.2">
      <c r="A23605" s="202" t="s">
        <v>37502</v>
      </c>
      <c r="B23605" s="204">
        <v>311.13499999999999</v>
      </c>
    </row>
    <row r="23606" spans="1:2" x14ac:dyDescent="0.2">
      <c r="A23606" s="202" t="s">
        <v>37503</v>
      </c>
      <c r="B23606" s="204">
        <v>431.81060000000002</v>
      </c>
    </row>
    <row r="23607" spans="1:2" x14ac:dyDescent="0.2">
      <c r="A23607" s="202" t="s">
        <v>37504</v>
      </c>
      <c r="B23607" s="204">
        <v>246.32259999999999</v>
      </c>
    </row>
    <row r="23608" spans="1:2" x14ac:dyDescent="0.2">
      <c r="A23608" s="202" t="s">
        <v>37505</v>
      </c>
      <c r="B23608" s="204">
        <v>40.122300000000003</v>
      </c>
    </row>
    <row r="23609" spans="1:2" x14ac:dyDescent="0.2">
      <c r="A23609" s="202" t="s">
        <v>37506</v>
      </c>
      <c r="B23609" s="204">
        <v>8871.9554000000007</v>
      </c>
    </row>
    <row r="23610" spans="1:2" x14ac:dyDescent="0.2">
      <c r="A23610" s="202" t="s">
        <v>37507</v>
      </c>
      <c r="B23610" s="204">
        <v>11565.6206</v>
      </c>
    </row>
    <row r="23611" spans="1:2" x14ac:dyDescent="0.2">
      <c r="A23611" s="202" t="s">
        <v>37508</v>
      </c>
      <c r="B23611" s="204">
        <v>7.2484999999999999</v>
      </c>
    </row>
    <row r="23612" spans="1:2" x14ac:dyDescent="0.2">
      <c r="A23612" s="202" t="s">
        <v>37509</v>
      </c>
      <c r="B23612" s="204">
        <v>52.277799999999999</v>
      </c>
    </row>
    <row r="23613" spans="1:2" x14ac:dyDescent="0.2">
      <c r="A23613" s="202" t="s">
        <v>37510</v>
      </c>
      <c r="B23613" s="204">
        <v>147.41579999999999</v>
      </c>
    </row>
    <row r="23614" spans="1:2" x14ac:dyDescent="0.2">
      <c r="A23614" s="202" t="s">
        <v>37511</v>
      </c>
      <c r="B23614" s="204">
        <v>3.6200999999999999</v>
      </c>
    </row>
    <row r="23615" spans="1:2" x14ac:dyDescent="0.2">
      <c r="A23615" s="202" t="s">
        <v>37512</v>
      </c>
      <c r="B23615" s="204">
        <v>0.3982</v>
      </c>
    </row>
    <row r="23616" spans="1:2" x14ac:dyDescent="0.2">
      <c r="A23616" s="202" t="s">
        <v>37513</v>
      </c>
      <c r="B23616" s="204">
        <v>84.898799999999994</v>
      </c>
    </row>
    <row r="23617" spans="1:2" x14ac:dyDescent="0.2">
      <c r="A23617" s="202" t="s">
        <v>37514</v>
      </c>
      <c r="B23617" s="204">
        <v>62.725700000000003</v>
      </c>
    </row>
    <row r="23618" spans="1:2" x14ac:dyDescent="0.2">
      <c r="A23618" s="202" t="s">
        <v>37515</v>
      </c>
      <c r="B23618" s="204">
        <v>100.8265</v>
      </c>
    </row>
    <row r="23619" spans="1:2" x14ac:dyDescent="0.2">
      <c r="A23619" s="202" t="s">
        <v>37516</v>
      </c>
      <c r="B23619" s="204">
        <v>216.48939999999999</v>
      </c>
    </row>
    <row r="23620" spans="1:2" x14ac:dyDescent="0.2">
      <c r="A23620" s="202" t="s">
        <v>37517</v>
      </c>
      <c r="B23620" s="204">
        <v>47.640900000000002</v>
      </c>
    </row>
    <row r="23621" spans="1:2" x14ac:dyDescent="0.2">
      <c r="A23621" s="202" t="s">
        <v>37518</v>
      </c>
      <c r="B23621" s="204">
        <v>3.7191999999999998</v>
      </c>
    </row>
    <row r="23622" spans="1:2" x14ac:dyDescent="0.2">
      <c r="A23622" s="202" t="s">
        <v>37519</v>
      </c>
      <c r="B23622" s="204">
        <v>59.972900000000003</v>
      </c>
    </row>
    <row r="23623" spans="1:2" x14ac:dyDescent="0.2">
      <c r="A23623" s="202" t="s">
        <v>37520</v>
      </c>
      <c r="B23623" s="204">
        <v>42.113</v>
      </c>
    </row>
    <row r="23624" spans="1:2" x14ac:dyDescent="0.2">
      <c r="A23624" s="202" t="s">
        <v>37521</v>
      </c>
      <c r="B23624" s="204">
        <v>117.79730000000001</v>
      </c>
    </row>
    <row r="23625" spans="1:2" x14ac:dyDescent="0.2">
      <c r="A23625" s="202" t="s">
        <v>37522</v>
      </c>
      <c r="B23625" s="204">
        <v>101.4492</v>
      </c>
    </row>
    <row r="23626" spans="1:2" x14ac:dyDescent="0.2">
      <c r="A23626" s="202" t="s">
        <v>37523</v>
      </c>
      <c r="B23626" s="204">
        <v>399.16079999999999</v>
      </c>
    </row>
    <row r="23627" spans="1:2" x14ac:dyDescent="0.2">
      <c r="A23627" s="202" t="s">
        <v>37524</v>
      </c>
      <c r="B23627" s="204">
        <v>20.415500000000002</v>
      </c>
    </row>
    <row r="23628" spans="1:2" x14ac:dyDescent="0.2">
      <c r="A23628" s="202" t="s">
        <v>37525</v>
      </c>
      <c r="B23628" s="204">
        <v>30.333300000000001</v>
      </c>
    </row>
    <row r="23629" spans="1:2" x14ac:dyDescent="0.2">
      <c r="A23629" s="202" t="s">
        <v>37526</v>
      </c>
      <c r="B23629" s="204">
        <v>436.93779999999998</v>
      </c>
    </row>
    <row r="23630" spans="1:2" x14ac:dyDescent="0.2">
      <c r="A23630" s="202" t="s">
        <v>37527</v>
      </c>
      <c r="B23630" s="204">
        <v>40.954999999999998</v>
      </c>
    </row>
    <row r="23631" spans="1:2" x14ac:dyDescent="0.2">
      <c r="A23631" s="202" t="s">
        <v>37528</v>
      </c>
      <c r="B23631" s="204">
        <v>14.046200000000001</v>
      </c>
    </row>
    <row r="23632" spans="1:2" x14ac:dyDescent="0.2">
      <c r="A23632" s="202" t="s">
        <v>37529</v>
      </c>
      <c r="B23632" s="204">
        <v>3.0766</v>
      </c>
    </row>
    <row r="23633" spans="1:2" x14ac:dyDescent="0.2">
      <c r="A23633" s="202" t="s">
        <v>37530</v>
      </c>
      <c r="B23633" s="204">
        <v>2969.3728000000001</v>
      </c>
    </row>
    <row r="23634" spans="1:2" x14ac:dyDescent="0.2">
      <c r="A23634" s="202" t="s">
        <v>37531</v>
      </c>
      <c r="B23634" s="204">
        <v>5.6199000000000003</v>
      </c>
    </row>
    <row r="23635" spans="1:2" x14ac:dyDescent="0.2">
      <c r="A23635" s="202" t="s">
        <v>37532</v>
      </c>
      <c r="B23635" s="204">
        <v>6.7438000000000002</v>
      </c>
    </row>
    <row r="23636" spans="1:2" x14ac:dyDescent="0.2">
      <c r="A23636" s="202" t="s">
        <v>37533</v>
      </c>
      <c r="B23636" s="204">
        <v>8.3173999999999992</v>
      </c>
    </row>
    <row r="23637" spans="1:2" x14ac:dyDescent="0.2">
      <c r="A23637" s="202" t="s">
        <v>37534</v>
      </c>
      <c r="B23637" s="204">
        <v>9.891</v>
      </c>
    </row>
    <row r="23638" spans="1:2" x14ac:dyDescent="0.2">
      <c r="A23638" s="202" t="s">
        <v>37535</v>
      </c>
      <c r="B23638" s="204">
        <v>11.239800000000001</v>
      </c>
    </row>
    <row r="23639" spans="1:2" x14ac:dyDescent="0.2">
      <c r="A23639" s="202" t="s">
        <v>37536</v>
      </c>
      <c r="B23639" s="204">
        <v>17.983699999999999</v>
      </c>
    </row>
    <row r="23640" spans="1:2" x14ac:dyDescent="0.2">
      <c r="A23640" s="202" t="s">
        <v>37537</v>
      </c>
      <c r="B23640" s="204">
        <v>22.479700000000001</v>
      </c>
    </row>
    <row r="23641" spans="1:2" x14ac:dyDescent="0.2">
      <c r="A23641" s="202" t="s">
        <v>37538</v>
      </c>
      <c r="B23641" s="204">
        <v>33.719499999999996</v>
      </c>
    </row>
    <row r="23642" spans="1:2" x14ac:dyDescent="0.2">
      <c r="A23642" s="202" t="s">
        <v>37539</v>
      </c>
      <c r="B23642" s="204">
        <v>44.959499999999998</v>
      </c>
    </row>
    <row r="23643" spans="1:2" x14ac:dyDescent="0.2">
      <c r="A23643" s="202" t="s">
        <v>37540</v>
      </c>
      <c r="B23643" s="204">
        <v>148.404</v>
      </c>
    </row>
    <row r="23644" spans="1:2" x14ac:dyDescent="0.2">
      <c r="A23644" s="202" t="s">
        <v>37541</v>
      </c>
      <c r="B23644" s="204">
        <v>207.17</v>
      </c>
    </row>
    <row r="23645" spans="1:2" x14ac:dyDescent="0.2">
      <c r="A23645" s="202" t="s">
        <v>37542</v>
      </c>
      <c r="B23645" s="204">
        <v>288.22649999999999</v>
      </c>
    </row>
    <row r="23646" spans="1:2" x14ac:dyDescent="0.2">
      <c r="A23646" s="202" t="s">
        <v>37543</v>
      </c>
      <c r="B23646" s="204">
        <v>3.4681000000000002</v>
      </c>
    </row>
    <row r="23647" spans="1:2" x14ac:dyDescent="0.2">
      <c r="A23647" s="202" t="s">
        <v>37544</v>
      </c>
      <c r="B23647" s="204">
        <v>24.9358</v>
      </c>
    </row>
    <row r="23648" spans="1:2" x14ac:dyDescent="0.2">
      <c r="A23648" s="202" t="s">
        <v>37545</v>
      </c>
      <c r="B23648" s="204">
        <v>1569.6687999999999</v>
      </c>
    </row>
    <row r="23649" spans="1:2" x14ac:dyDescent="0.2">
      <c r="A23649" s="202" t="s">
        <v>37546</v>
      </c>
      <c r="B23649" s="204">
        <v>206.6276</v>
      </c>
    </row>
    <row r="23650" spans="1:2" x14ac:dyDescent="0.2">
      <c r="A23650" s="202" t="s">
        <v>37547</v>
      </c>
      <c r="B23650" s="204">
        <v>91.624300000000005</v>
      </c>
    </row>
    <row r="23651" spans="1:2" x14ac:dyDescent="0.2">
      <c r="A23651" s="202" t="s">
        <v>37548</v>
      </c>
      <c r="B23651" s="204">
        <v>77.174199999999999</v>
      </c>
    </row>
    <row r="23652" spans="1:2" x14ac:dyDescent="0.2">
      <c r="A23652" s="202" t="s">
        <v>37549</v>
      </c>
      <c r="B23652" s="204">
        <v>79.771799999999999</v>
      </c>
    </row>
    <row r="23653" spans="1:2" x14ac:dyDescent="0.2">
      <c r="A23653" s="202" t="s">
        <v>37550</v>
      </c>
      <c r="B23653" s="204">
        <v>52.92</v>
      </c>
    </row>
    <row r="23654" spans="1:2" x14ac:dyDescent="0.2">
      <c r="A23654" s="202" t="s">
        <v>37551</v>
      </c>
      <c r="B23654" s="204">
        <v>32.441299999999998</v>
      </c>
    </row>
    <row r="23655" spans="1:2" x14ac:dyDescent="0.2">
      <c r="A23655" s="202" t="s">
        <v>37552</v>
      </c>
      <c r="B23655" s="204">
        <v>731.86009999999999</v>
      </c>
    </row>
    <row r="23656" spans="1:2" x14ac:dyDescent="0.2">
      <c r="A23656" s="202" t="s">
        <v>37553</v>
      </c>
      <c r="B23656" s="204">
        <v>92.6584</v>
      </c>
    </row>
    <row r="23657" spans="1:2" x14ac:dyDescent="0.2">
      <c r="A23657" s="202" t="s">
        <v>37554</v>
      </c>
      <c r="B23657" s="204">
        <v>150.4734</v>
      </c>
    </row>
    <row r="23658" spans="1:2" x14ac:dyDescent="0.2">
      <c r="A23658" s="202" t="s">
        <v>37555</v>
      </c>
      <c r="B23658" s="204">
        <v>159.46520000000001</v>
      </c>
    </row>
    <row r="23659" spans="1:2" x14ac:dyDescent="0.2">
      <c r="A23659" s="202" t="s">
        <v>37556</v>
      </c>
      <c r="B23659" s="204">
        <v>14.144399999999999</v>
      </c>
    </row>
    <row r="23660" spans="1:2" x14ac:dyDescent="0.2">
      <c r="A23660" s="202" t="s">
        <v>37557</v>
      </c>
      <c r="B23660" s="204">
        <v>89.765799999999999</v>
      </c>
    </row>
    <row r="23661" spans="1:2" x14ac:dyDescent="0.2">
      <c r="A23661" s="202" t="s">
        <v>37558</v>
      </c>
      <c r="B23661" s="204">
        <v>41.927199999999999</v>
      </c>
    </row>
    <row r="23662" spans="1:2" x14ac:dyDescent="0.2">
      <c r="A23662" s="202" t="s">
        <v>37559</v>
      </c>
      <c r="B23662" s="204">
        <v>36.301499999999997</v>
      </c>
    </row>
    <row r="23663" spans="1:2" x14ac:dyDescent="0.2">
      <c r="A23663" s="202" t="s">
        <v>37560</v>
      </c>
      <c r="B23663" s="204">
        <v>72.026799999999994</v>
      </c>
    </row>
    <row r="23664" spans="1:2" x14ac:dyDescent="0.2">
      <c r="A23664" s="202" t="s">
        <v>37561</v>
      </c>
      <c r="B23664" s="204">
        <v>36.532600000000002</v>
      </c>
    </row>
    <row r="23665" spans="1:2" x14ac:dyDescent="0.2">
      <c r="A23665" s="202" t="s">
        <v>37562</v>
      </c>
      <c r="B23665" s="204">
        <v>32.441299999999998</v>
      </c>
    </row>
    <row r="23666" spans="1:2" x14ac:dyDescent="0.2">
      <c r="A23666" s="202" t="s">
        <v>37563</v>
      </c>
      <c r="B23666" s="204">
        <v>46.686799999999998</v>
      </c>
    </row>
    <row r="23667" spans="1:2" x14ac:dyDescent="0.2">
      <c r="A23667" s="202" t="s">
        <v>37564</v>
      </c>
      <c r="B23667" s="204">
        <v>11.192600000000001</v>
      </c>
    </row>
    <row r="23668" spans="1:2" x14ac:dyDescent="0.2">
      <c r="A23668" s="202" t="s">
        <v>37565</v>
      </c>
      <c r="B23668" s="204">
        <v>7.1013000000000002</v>
      </c>
    </row>
    <row r="23669" spans="1:2" x14ac:dyDescent="0.2">
      <c r="A23669" s="202" t="s">
        <v>37566</v>
      </c>
      <c r="B23669" s="204">
        <v>61.1494</v>
      </c>
    </row>
    <row r="23670" spans="1:2" x14ac:dyDescent="0.2">
      <c r="A23670" s="202" t="s">
        <v>37567</v>
      </c>
      <c r="B23670" s="204">
        <v>50.688800000000001</v>
      </c>
    </row>
    <row r="23671" spans="1:2" x14ac:dyDescent="0.2">
      <c r="A23671" s="202" t="s">
        <v>37568</v>
      </c>
      <c r="B23671" s="204">
        <v>34.059199999999997</v>
      </c>
    </row>
    <row r="23672" spans="1:2" x14ac:dyDescent="0.2">
      <c r="A23672" s="202" t="s">
        <v>37569</v>
      </c>
      <c r="B23672" s="204">
        <v>20.516999999999999</v>
      </c>
    </row>
    <row r="23673" spans="1:2" x14ac:dyDescent="0.2">
      <c r="A23673" s="202" t="s">
        <v>37570</v>
      </c>
      <c r="B23673" s="204">
        <v>36.481499999999997</v>
      </c>
    </row>
    <row r="23674" spans="1:2" x14ac:dyDescent="0.2">
      <c r="A23674" s="202" t="s">
        <v>37571</v>
      </c>
      <c r="B23674" s="204">
        <v>30.401199999999999</v>
      </c>
    </row>
    <row r="23675" spans="1:2" x14ac:dyDescent="0.2">
      <c r="A23675" s="202" t="s">
        <v>37572</v>
      </c>
      <c r="B23675" s="204">
        <v>17.446899999999999</v>
      </c>
    </row>
    <row r="23676" spans="1:2" x14ac:dyDescent="0.2">
      <c r="A23676" s="202" t="s">
        <v>37573</v>
      </c>
      <c r="B23676" s="204">
        <v>441.08580000000001</v>
      </c>
    </row>
    <row r="23677" spans="1:2" x14ac:dyDescent="0.2">
      <c r="A23677" s="202" t="s">
        <v>37574</v>
      </c>
      <c r="B23677" s="204">
        <v>71.600099999999998</v>
      </c>
    </row>
    <row r="23678" spans="1:2" x14ac:dyDescent="0.2">
      <c r="A23678" s="202" t="s">
        <v>37575</v>
      </c>
      <c r="B23678" s="204">
        <v>88.756399999999999</v>
      </c>
    </row>
    <row r="23679" spans="1:2" x14ac:dyDescent="0.2">
      <c r="A23679" s="202" t="s">
        <v>37576</v>
      </c>
      <c r="B23679" s="204">
        <v>19.8291</v>
      </c>
    </row>
    <row r="23680" spans="1:2" x14ac:dyDescent="0.2">
      <c r="A23680" s="202" t="s">
        <v>37577</v>
      </c>
      <c r="B23680" s="204">
        <v>2503.4533999999999</v>
      </c>
    </row>
    <row r="23681" spans="1:2" x14ac:dyDescent="0.2">
      <c r="A23681" s="202" t="s">
        <v>37578</v>
      </c>
      <c r="B23681" s="204">
        <v>233.72309999999999</v>
      </c>
    </row>
    <row r="23682" spans="1:2" x14ac:dyDescent="0.2">
      <c r="A23682" s="202" t="s">
        <v>37579</v>
      </c>
      <c r="B23682" s="204">
        <v>359.68579999999997</v>
      </c>
    </row>
    <row r="23683" spans="1:2" x14ac:dyDescent="0.2">
      <c r="A23683" s="202" t="s">
        <v>37580</v>
      </c>
      <c r="B23683" s="204">
        <v>269.46899999999999</v>
      </c>
    </row>
    <row r="23684" spans="1:2" x14ac:dyDescent="0.2">
      <c r="A23684" s="202" t="s">
        <v>37581</v>
      </c>
      <c r="B23684" s="204">
        <v>412.30990000000003</v>
      </c>
    </row>
    <row r="23685" spans="1:2" x14ac:dyDescent="0.2">
      <c r="A23685" s="202" t="s">
        <v>37582</v>
      </c>
      <c r="B23685" s="204">
        <v>306.58960000000002</v>
      </c>
    </row>
    <row r="23686" spans="1:2" x14ac:dyDescent="0.2">
      <c r="A23686" s="202" t="s">
        <v>37583</v>
      </c>
      <c r="B23686" s="204">
        <v>469.47269999999997</v>
      </c>
    </row>
    <row r="23687" spans="1:2" x14ac:dyDescent="0.2">
      <c r="A23687" s="202" t="s">
        <v>37584</v>
      </c>
      <c r="B23687" s="204">
        <v>388.62189999999998</v>
      </c>
    </row>
    <row r="23688" spans="1:2" x14ac:dyDescent="0.2">
      <c r="A23688" s="202" t="s">
        <v>37585</v>
      </c>
      <c r="B23688" s="204">
        <v>594.2577</v>
      </c>
    </row>
    <row r="23689" spans="1:2" x14ac:dyDescent="0.2">
      <c r="A23689" s="202" t="s">
        <v>37586</v>
      </c>
      <c r="B23689" s="204">
        <v>479.36149999999998</v>
      </c>
    </row>
    <row r="23690" spans="1:2" x14ac:dyDescent="0.2">
      <c r="A23690" s="202" t="s">
        <v>37587</v>
      </c>
      <c r="B23690" s="204">
        <v>733.31690000000003</v>
      </c>
    </row>
    <row r="23691" spans="1:2" x14ac:dyDescent="0.2">
      <c r="A23691" s="202" t="s">
        <v>37588</v>
      </c>
      <c r="B23691" s="204">
        <v>33.650700000000001</v>
      </c>
    </row>
    <row r="23692" spans="1:2" x14ac:dyDescent="0.2">
      <c r="A23692" s="202" t="s">
        <v>37589</v>
      </c>
      <c r="B23692" s="204">
        <v>0.96140000000000003</v>
      </c>
    </row>
    <row r="23693" spans="1:2" x14ac:dyDescent="0.2">
      <c r="A23693" s="202" t="s">
        <v>37590</v>
      </c>
      <c r="B23693" s="204">
        <v>135.1925</v>
      </c>
    </row>
    <row r="23694" spans="1:2" x14ac:dyDescent="0.2">
      <c r="A23694" s="202" t="s">
        <v>37591</v>
      </c>
      <c r="B23694" s="204">
        <v>158.048</v>
      </c>
    </row>
    <row r="23695" spans="1:2" x14ac:dyDescent="0.2">
      <c r="A23695" s="202" t="s">
        <v>37592</v>
      </c>
      <c r="B23695" s="204">
        <v>205.3844</v>
      </c>
    </row>
    <row r="23696" spans="1:2" x14ac:dyDescent="0.2">
      <c r="A23696" s="202" t="s">
        <v>37593</v>
      </c>
      <c r="B23696" s="204">
        <v>626.60810000000004</v>
      </c>
    </row>
    <row r="23697" spans="1:2" x14ac:dyDescent="0.2">
      <c r="A23697" s="202" t="s">
        <v>37594</v>
      </c>
      <c r="B23697" s="204">
        <v>1530.2002</v>
      </c>
    </row>
    <row r="23698" spans="1:2" x14ac:dyDescent="0.2">
      <c r="A23698" s="202" t="s">
        <v>37595</v>
      </c>
      <c r="B23698" s="204">
        <v>400.1814</v>
      </c>
    </row>
    <row r="23699" spans="1:2" x14ac:dyDescent="0.2">
      <c r="A23699" s="202" t="s">
        <v>37596</v>
      </c>
      <c r="B23699" s="204">
        <v>123.4021</v>
      </c>
    </row>
    <row r="23700" spans="1:2" x14ac:dyDescent="0.2">
      <c r="A23700" s="202" t="s">
        <v>37597</v>
      </c>
      <c r="B23700" s="204">
        <v>775.11059999999998</v>
      </c>
    </row>
    <row r="23701" spans="1:2" x14ac:dyDescent="0.2">
      <c r="A23701" s="202" t="s">
        <v>37598</v>
      </c>
      <c r="B23701" s="204">
        <v>1441.6337000000001</v>
      </c>
    </row>
    <row r="23702" spans="1:2" x14ac:dyDescent="0.2">
      <c r="A23702" s="202" t="s">
        <v>37599</v>
      </c>
      <c r="B23702" s="204">
        <v>1918.6337000000001</v>
      </c>
    </row>
    <row r="23703" spans="1:2" x14ac:dyDescent="0.2">
      <c r="A23703" s="202" t="s">
        <v>37600</v>
      </c>
      <c r="B23703" s="204">
        <v>742.60969999999998</v>
      </c>
    </row>
    <row r="23704" spans="1:2" x14ac:dyDescent="0.2">
      <c r="A23704" s="202" t="s">
        <v>37601</v>
      </c>
      <c r="B23704" s="204">
        <v>700.15189999999996</v>
      </c>
    </row>
    <row r="23705" spans="1:2" x14ac:dyDescent="0.2">
      <c r="A23705" s="202" t="s">
        <v>37602</v>
      </c>
      <c r="B23705" s="204">
        <v>661.58569999999997</v>
      </c>
    </row>
    <row r="23706" spans="1:2" x14ac:dyDescent="0.2">
      <c r="A23706" s="202" t="s">
        <v>37603</v>
      </c>
      <c r="B23706" s="204">
        <v>600.09050000000002</v>
      </c>
    </row>
    <row r="23707" spans="1:2" x14ac:dyDescent="0.2">
      <c r="A23707" s="202" t="s">
        <v>37604</v>
      </c>
      <c r="B23707" s="204">
        <v>569.89670000000001</v>
      </c>
    </row>
    <row r="23708" spans="1:2" x14ac:dyDescent="0.2">
      <c r="A23708" s="202" t="s">
        <v>37605</v>
      </c>
      <c r="B23708" s="204">
        <v>542.02909999999997</v>
      </c>
    </row>
    <row r="23709" spans="1:2" x14ac:dyDescent="0.2">
      <c r="A23709" s="202" t="s">
        <v>37606</v>
      </c>
      <c r="B23709" s="204">
        <v>523.1567</v>
      </c>
    </row>
    <row r="23710" spans="1:2" x14ac:dyDescent="0.2">
      <c r="A23710" s="202" t="s">
        <v>37607</v>
      </c>
      <c r="B23710" s="204">
        <v>497.5985</v>
      </c>
    </row>
    <row r="23711" spans="1:2" x14ac:dyDescent="0.2">
      <c r="A23711" s="202" t="s">
        <v>37608</v>
      </c>
      <c r="B23711" s="204">
        <v>581.75210000000004</v>
      </c>
    </row>
    <row r="23712" spans="1:2" x14ac:dyDescent="0.2">
      <c r="A23712" s="202" t="s">
        <v>37609</v>
      </c>
      <c r="B23712" s="204">
        <v>547.74289999999996</v>
      </c>
    </row>
    <row r="23713" spans="1:2" x14ac:dyDescent="0.2">
      <c r="A23713" s="202" t="s">
        <v>37610</v>
      </c>
      <c r="B23713" s="204">
        <v>673.19809999999995</v>
      </c>
    </row>
    <row r="23714" spans="1:2" x14ac:dyDescent="0.2">
      <c r="A23714" s="202" t="s">
        <v>37611</v>
      </c>
      <c r="B23714" s="204">
        <v>626.01070000000004</v>
      </c>
    </row>
    <row r="23715" spans="1:2" x14ac:dyDescent="0.2">
      <c r="A23715" s="202" t="s">
        <v>37612</v>
      </c>
      <c r="B23715" s="204">
        <v>1563.3203000000001</v>
      </c>
    </row>
    <row r="23716" spans="1:2" x14ac:dyDescent="0.2">
      <c r="A23716" s="202" t="s">
        <v>37613</v>
      </c>
      <c r="B23716" s="204">
        <v>606.0403</v>
      </c>
    </row>
    <row r="23717" spans="1:2" x14ac:dyDescent="0.2">
      <c r="A23717" s="202" t="s">
        <v>37614</v>
      </c>
      <c r="B23717" s="204">
        <v>509.16250000000002</v>
      </c>
    </row>
    <row r="23718" spans="1:2" x14ac:dyDescent="0.2">
      <c r="A23718" s="202" t="s">
        <v>37615</v>
      </c>
      <c r="B23718" s="204">
        <v>464.00229999999999</v>
      </c>
    </row>
    <row r="23719" spans="1:2" x14ac:dyDescent="0.2">
      <c r="A23719" s="202" t="s">
        <v>37616</v>
      </c>
      <c r="B23719" s="204">
        <v>439.89229999999998</v>
      </c>
    </row>
    <row r="23720" spans="1:2" x14ac:dyDescent="0.2">
      <c r="A23720" s="202" t="s">
        <v>37617</v>
      </c>
      <c r="B23720" s="204">
        <v>492.5951</v>
      </c>
    </row>
    <row r="23721" spans="1:2" x14ac:dyDescent="0.2">
      <c r="A23721" s="202" t="s">
        <v>37618</v>
      </c>
      <c r="B23721" s="204">
        <v>528.67949999999996</v>
      </c>
    </row>
    <row r="23722" spans="1:2" x14ac:dyDescent="0.2">
      <c r="A23722" s="202" t="s">
        <v>37619</v>
      </c>
      <c r="B23722" s="204">
        <v>510.82870000000003</v>
      </c>
    </row>
    <row r="23723" spans="1:2" x14ac:dyDescent="0.2">
      <c r="A23723" s="202" t="s">
        <v>37620</v>
      </c>
      <c r="B23723" s="204">
        <v>523.20489999999995</v>
      </c>
    </row>
    <row r="23724" spans="1:2" x14ac:dyDescent="0.2">
      <c r="A23724" s="202" t="s">
        <v>37621</v>
      </c>
      <c r="B23724" s="204">
        <v>546.74390000000005</v>
      </c>
    </row>
    <row r="23725" spans="1:2" x14ac:dyDescent="0.2">
      <c r="A23725" s="202" t="s">
        <v>37622</v>
      </c>
      <c r="B23725" s="204">
        <v>666.16229999999996</v>
      </c>
    </row>
    <row r="23726" spans="1:2" x14ac:dyDescent="0.2">
      <c r="A23726" s="202" t="s">
        <v>37623</v>
      </c>
      <c r="B23726" s="204">
        <v>548.10029999999995</v>
      </c>
    </row>
    <row r="23727" spans="1:2" x14ac:dyDescent="0.2">
      <c r="A23727" s="202" t="s">
        <v>37624</v>
      </c>
      <c r="B23727" s="204">
        <v>504.00229999999999</v>
      </c>
    </row>
    <row r="23728" spans="1:2" x14ac:dyDescent="0.2">
      <c r="A23728" s="202" t="s">
        <v>37625</v>
      </c>
      <c r="B23728" s="204">
        <v>580.64769999999999</v>
      </c>
    </row>
    <row r="23729" spans="1:2" x14ac:dyDescent="0.2">
      <c r="A23729" s="202" t="s">
        <v>37626</v>
      </c>
      <c r="B23729" s="204">
        <v>509.99630000000002</v>
      </c>
    </row>
    <row r="23730" spans="1:2" x14ac:dyDescent="0.2">
      <c r="A23730" s="202" t="s">
        <v>37627</v>
      </c>
      <c r="B23730" s="204">
        <v>440.53530000000001</v>
      </c>
    </row>
    <row r="23731" spans="1:2" x14ac:dyDescent="0.2">
      <c r="A23731" s="202" t="s">
        <v>37628</v>
      </c>
      <c r="B23731" s="204">
        <v>416.89870000000002</v>
      </c>
    </row>
    <row r="23732" spans="1:2" x14ac:dyDescent="0.2">
      <c r="A23732" s="202" t="s">
        <v>37629</v>
      </c>
      <c r="B23732" s="204">
        <v>1432.4761000000001</v>
      </c>
    </row>
    <row r="23733" spans="1:2" x14ac:dyDescent="0.2">
      <c r="A23733" s="202" t="s">
        <v>37630</v>
      </c>
      <c r="B23733" s="204">
        <v>454.45089999999999</v>
      </c>
    </row>
    <row r="23734" spans="1:2" x14ac:dyDescent="0.2">
      <c r="A23734" s="202" t="s">
        <v>37631</v>
      </c>
      <c r="B23734" s="204">
        <v>378.31830000000002</v>
      </c>
    </row>
    <row r="23735" spans="1:2" x14ac:dyDescent="0.2">
      <c r="A23735" s="202" t="s">
        <v>37632</v>
      </c>
      <c r="B23735" s="204">
        <v>514.5729</v>
      </c>
    </row>
    <row r="23736" spans="1:2" x14ac:dyDescent="0.2">
      <c r="A23736" s="202" t="s">
        <v>37633</v>
      </c>
      <c r="B23736" s="204">
        <v>417.2561</v>
      </c>
    </row>
    <row r="23737" spans="1:2" x14ac:dyDescent="0.2">
      <c r="A23737" s="202" t="s">
        <v>37634</v>
      </c>
      <c r="B23737" s="204">
        <v>392.96039999999999</v>
      </c>
    </row>
    <row r="23738" spans="1:2" x14ac:dyDescent="0.2">
      <c r="A23738" s="202" t="s">
        <v>37635</v>
      </c>
      <c r="B23738" s="204">
        <v>217.7894</v>
      </c>
    </row>
    <row r="23739" spans="1:2" x14ac:dyDescent="0.2">
      <c r="A23739" s="202" t="s">
        <v>37636</v>
      </c>
      <c r="B23739" s="204">
        <v>61.648800000000001</v>
      </c>
    </row>
    <row r="23740" spans="1:2" x14ac:dyDescent="0.2">
      <c r="A23740" s="202" t="s">
        <v>37637</v>
      </c>
      <c r="B23740" s="204">
        <v>19.485199999999999</v>
      </c>
    </row>
    <row r="23741" spans="1:2" x14ac:dyDescent="0.2">
      <c r="A23741" s="202" t="s">
        <v>37638</v>
      </c>
      <c r="B23741" s="204">
        <v>93.882000000000005</v>
      </c>
    </row>
    <row r="23742" spans="1:2" x14ac:dyDescent="0.2">
      <c r="A23742" s="202" t="s">
        <v>37639</v>
      </c>
      <c r="B23742" s="204">
        <v>78.895200000000003</v>
      </c>
    </row>
    <row r="23743" spans="1:2" x14ac:dyDescent="0.2">
      <c r="A23743" s="202" t="s">
        <v>37640</v>
      </c>
      <c r="B23743" s="204">
        <v>710.72389999999996</v>
      </c>
    </row>
    <row r="23744" spans="1:2" x14ac:dyDescent="0.2">
      <c r="A23744" s="202" t="s">
        <v>37641</v>
      </c>
      <c r="B23744" s="204">
        <v>153.20140000000001</v>
      </c>
    </row>
    <row r="23745" spans="1:2" x14ac:dyDescent="0.2">
      <c r="A23745" s="202" t="s">
        <v>37642</v>
      </c>
      <c r="B23745" s="204">
        <v>297.03379999999999</v>
      </c>
    </row>
    <row r="23746" spans="1:2" x14ac:dyDescent="0.2">
      <c r="A23746" s="202" t="s">
        <v>37643</v>
      </c>
      <c r="B23746" s="204">
        <v>353.82119999999998</v>
      </c>
    </row>
    <row r="23747" spans="1:2" x14ac:dyDescent="0.2">
      <c r="A23747" s="202" t="s">
        <v>37644</v>
      </c>
      <c r="B23747" s="204">
        <v>36.767499999999998</v>
      </c>
    </row>
    <row r="23748" spans="1:2" x14ac:dyDescent="0.2">
      <c r="A23748" s="202" t="s">
        <v>37645</v>
      </c>
      <c r="B23748" s="204">
        <v>5.1959999999999997</v>
      </c>
    </row>
    <row r="23749" spans="1:2" x14ac:dyDescent="0.2">
      <c r="A23749" s="202" t="s">
        <v>37646</v>
      </c>
      <c r="B23749" s="204">
        <v>20.0901</v>
      </c>
    </row>
    <row r="23750" spans="1:2" x14ac:dyDescent="0.2">
      <c r="A23750" s="202" t="s">
        <v>37647</v>
      </c>
      <c r="B23750" s="204">
        <v>18.420000000000002</v>
      </c>
    </row>
    <row r="23751" spans="1:2" x14ac:dyDescent="0.2">
      <c r="A23751" s="202" t="s">
        <v>37648</v>
      </c>
      <c r="B23751" s="204">
        <v>151.536</v>
      </c>
    </row>
    <row r="23752" spans="1:2" x14ac:dyDescent="0.2">
      <c r="A23752" s="202" t="s">
        <v>37649</v>
      </c>
      <c r="B23752" s="204">
        <v>22.992000000000001</v>
      </c>
    </row>
    <row r="23753" spans="1:2" x14ac:dyDescent="0.2">
      <c r="A23753" s="202" t="s">
        <v>37650</v>
      </c>
      <c r="B23753" s="204">
        <v>46.716000000000001</v>
      </c>
    </row>
    <row r="23754" spans="1:2" x14ac:dyDescent="0.2">
      <c r="A23754" s="202" t="s">
        <v>37651</v>
      </c>
      <c r="B23754" s="204">
        <v>67.86</v>
      </c>
    </row>
    <row r="23755" spans="1:2" x14ac:dyDescent="0.2">
      <c r="A23755" s="202" t="s">
        <v>37652</v>
      </c>
      <c r="B23755" s="204">
        <v>94.155600000000007</v>
      </c>
    </row>
    <row r="23756" spans="1:2" x14ac:dyDescent="0.2">
      <c r="A23756" s="202" t="s">
        <v>37653</v>
      </c>
      <c r="B23756" s="204">
        <v>24.4986</v>
      </c>
    </row>
    <row r="23757" spans="1:2" x14ac:dyDescent="0.2">
      <c r="A23757" s="202" t="s">
        <v>37654</v>
      </c>
      <c r="B23757" s="204">
        <v>182.93520000000001</v>
      </c>
    </row>
    <row r="23758" spans="1:2" x14ac:dyDescent="0.2">
      <c r="A23758" s="202" t="s">
        <v>37655</v>
      </c>
      <c r="B23758" s="204">
        <v>227.1232</v>
      </c>
    </row>
    <row r="23759" spans="1:2" x14ac:dyDescent="0.2">
      <c r="A23759" s="202" t="s">
        <v>37656</v>
      </c>
      <c r="B23759" s="204">
        <v>117.2051</v>
      </c>
    </row>
    <row r="23760" spans="1:2" x14ac:dyDescent="0.2">
      <c r="A23760" s="202" t="s">
        <v>37657</v>
      </c>
      <c r="B23760" s="204">
        <v>442.19760000000002</v>
      </c>
    </row>
    <row r="23761" spans="1:2" x14ac:dyDescent="0.2">
      <c r="A23761" s="202" t="s">
        <v>37658</v>
      </c>
      <c r="B23761" s="204">
        <v>574.99940000000004</v>
      </c>
    </row>
    <row r="23762" spans="1:2" x14ac:dyDescent="0.2">
      <c r="A23762" s="202" t="s">
        <v>37659</v>
      </c>
      <c r="B23762" s="204">
        <v>231.31649999999999</v>
      </c>
    </row>
    <row r="23763" spans="1:2" x14ac:dyDescent="0.2">
      <c r="A23763" s="202" t="s">
        <v>37660</v>
      </c>
      <c r="B23763" s="204">
        <v>401.26339999999999</v>
      </c>
    </row>
    <row r="23764" spans="1:2" x14ac:dyDescent="0.2">
      <c r="A23764" s="202" t="s">
        <v>37661</v>
      </c>
      <c r="B23764" s="204">
        <v>80.627499999999998</v>
      </c>
    </row>
    <row r="23765" spans="1:2" x14ac:dyDescent="0.2">
      <c r="A23765" s="202" t="s">
        <v>37662</v>
      </c>
      <c r="B23765" s="204">
        <v>515567</v>
      </c>
    </row>
    <row r="23766" spans="1:2" x14ac:dyDescent="0.2">
      <c r="A23766" s="202" t="s">
        <v>37663</v>
      </c>
      <c r="B23766" s="204">
        <v>599267</v>
      </c>
    </row>
    <row r="23767" spans="1:2" x14ac:dyDescent="0.2">
      <c r="A23767" s="202" t="s">
        <v>37664</v>
      </c>
      <c r="B23767" s="204">
        <v>242266.62</v>
      </c>
    </row>
    <row r="23768" spans="1:2" x14ac:dyDescent="0.2">
      <c r="A23768" s="202" t="s">
        <v>37665</v>
      </c>
      <c r="B23768" s="204">
        <v>251266.62</v>
      </c>
    </row>
    <row r="23769" spans="1:2" x14ac:dyDescent="0.2">
      <c r="A23769" s="202" t="s">
        <v>37666</v>
      </c>
      <c r="B23769" s="204">
        <v>579970.62</v>
      </c>
    </row>
    <row r="23770" spans="1:2" x14ac:dyDescent="0.2">
      <c r="A23770" s="202" t="s">
        <v>37667</v>
      </c>
      <c r="B23770" s="204">
        <v>871822.62</v>
      </c>
    </row>
    <row r="23771" spans="1:2" x14ac:dyDescent="0.2">
      <c r="A23771" s="202" t="s">
        <v>37668</v>
      </c>
      <c r="B23771" s="204">
        <v>680792.22</v>
      </c>
    </row>
    <row r="23772" spans="1:2" x14ac:dyDescent="0.2">
      <c r="A23772" s="202" t="s">
        <v>37669</v>
      </c>
      <c r="B23772" s="204">
        <v>1040667</v>
      </c>
    </row>
    <row r="23773" spans="1:2" x14ac:dyDescent="0.2">
      <c r="A23773" s="202" t="s">
        <v>37670</v>
      </c>
      <c r="B23773" s="204">
        <v>86280.6</v>
      </c>
    </row>
    <row r="23774" spans="1:2" x14ac:dyDescent="0.2">
      <c r="A23774" s="202" t="s">
        <v>37671</v>
      </c>
      <c r="B23774" s="204">
        <v>144000</v>
      </c>
    </row>
    <row r="23775" spans="1:2" x14ac:dyDescent="0.2">
      <c r="A23775" s="202" t="s">
        <v>37672</v>
      </c>
      <c r="B23775" s="204">
        <v>10890</v>
      </c>
    </row>
    <row r="23776" spans="1:2" x14ac:dyDescent="0.2">
      <c r="A23776" s="202" t="s">
        <v>37673</v>
      </c>
      <c r="B23776" s="204">
        <v>1663.35</v>
      </c>
    </row>
    <row r="23777" spans="1:2" x14ac:dyDescent="0.2">
      <c r="A23777" s="202" t="s">
        <v>37674</v>
      </c>
      <c r="B23777" s="204">
        <v>1945.82</v>
      </c>
    </row>
    <row r="23778" spans="1:2" x14ac:dyDescent="0.2">
      <c r="A23778" s="202" t="s">
        <v>37675</v>
      </c>
      <c r="B23778" s="204">
        <v>21900</v>
      </c>
    </row>
    <row r="23779" spans="1:2" x14ac:dyDescent="0.2">
      <c r="A23779" s="202" t="s">
        <v>37676</v>
      </c>
      <c r="B23779" s="204">
        <v>760667</v>
      </c>
    </row>
    <row r="23780" spans="1:2" x14ac:dyDescent="0.2">
      <c r="A23780" s="202" t="s">
        <v>37677</v>
      </c>
      <c r="B23780" s="204">
        <v>754000.2</v>
      </c>
    </row>
    <row r="23781" spans="1:2" x14ac:dyDescent="0.2">
      <c r="A23781" s="202" t="s">
        <v>37678</v>
      </c>
      <c r="B23781" s="204">
        <v>1228253.4839000001</v>
      </c>
    </row>
    <row r="23782" spans="1:2" x14ac:dyDescent="0.2">
      <c r="A23782" s="202" t="s">
        <v>37679</v>
      </c>
      <c r="B23782" s="204">
        <v>124.27</v>
      </c>
    </row>
    <row r="23783" spans="1:2" x14ac:dyDescent="0.2">
      <c r="A23783" s="202" t="s">
        <v>37680</v>
      </c>
      <c r="B23783" s="204">
        <v>140</v>
      </c>
    </row>
    <row r="23784" spans="1:2" x14ac:dyDescent="0.2">
      <c r="A23784" s="202" t="s">
        <v>37681</v>
      </c>
      <c r="B23784" s="204">
        <v>116.4</v>
      </c>
    </row>
    <row r="23785" spans="1:2" x14ac:dyDescent="0.2">
      <c r="A23785" s="202" t="s">
        <v>37682</v>
      </c>
      <c r="B23785" s="204">
        <v>12044.78</v>
      </c>
    </row>
    <row r="23786" spans="1:2" x14ac:dyDescent="0.2">
      <c r="A23786" s="202" t="s">
        <v>37683</v>
      </c>
      <c r="B23786" s="204">
        <v>690.1</v>
      </c>
    </row>
    <row r="23787" spans="1:2" x14ac:dyDescent="0.2">
      <c r="A23787" s="202" t="s">
        <v>37684</v>
      </c>
      <c r="B23787" s="204">
        <v>424.35</v>
      </c>
    </row>
    <row r="23788" spans="1:2" x14ac:dyDescent="0.2">
      <c r="A23788" s="202" t="s">
        <v>37685</v>
      </c>
      <c r="B23788" s="204">
        <v>522.34</v>
      </c>
    </row>
    <row r="23789" spans="1:2" x14ac:dyDescent="0.2">
      <c r="A23789" s="202" t="s">
        <v>37686</v>
      </c>
      <c r="B23789" s="204">
        <v>24</v>
      </c>
    </row>
    <row r="23790" spans="1:2" x14ac:dyDescent="0.2">
      <c r="A23790" s="202" t="s">
        <v>37687</v>
      </c>
      <c r="B23790" s="204">
        <v>26</v>
      </c>
    </row>
    <row r="23791" spans="1:2" x14ac:dyDescent="0.2">
      <c r="A23791" s="202" t="s">
        <v>37688</v>
      </c>
      <c r="B23791" s="204">
        <v>17.66</v>
      </c>
    </row>
    <row r="23792" spans="1:2" x14ac:dyDescent="0.2">
      <c r="A23792" s="202" t="s">
        <v>37689</v>
      </c>
      <c r="B23792" s="204">
        <v>18.59</v>
      </c>
    </row>
    <row r="23793" spans="1:2" x14ac:dyDescent="0.2">
      <c r="A23793" s="202" t="s">
        <v>37690</v>
      </c>
      <c r="B23793" s="204">
        <v>8.81</v>
      </c>
    </row>
    <row r="23794" spans="1:2" x14ac:dyDescent="0.2">
      <c r="A23794" s="202" t="s">
        <v>37691</v>
      </c>
      <c r="B23794" s="204">
        <v>17</v>
      </c>
    </row>
    <row r="23795" spans="1:2" x14ac:dyDescent="0.2">
      <c r="A23795" s="202" t="s">
        <v>37692</v>
      </c>
      <c r="B23795" s="204">
        <v>21</v>
      </c>
    </row>
    <row r="23796" spans="1:2" x14ac:dyDescent="0.2">
      <c r="A23796" s="202" t="s">
        <v>37693</v>
      </c>
      <c r="B23796" s="204">
        <v>24.62</v>
      </c>
    </row>
    <row r="23797" spans="1:2" x14ac:dyDescent="0.2">
      <c r="A23797" s="202" t="s">
        <v>37694</v>
      </c>
      <c r="B23797" s="204">
        <v>11</v>
      </c>
    </row>
    <row r="23798" spans="1:2" x14ac:dyDescent="0.2">
      <c r="A23798" s="202" t="s">
        <v>37695</v>
      </c>
      <c r="B23798" s="204">
        <v>70.5</v>
      </c>
    </row>
    <row r="23799" spans="1:2" x14ac:dyDescent="0.2">
      <c r="A23799" s="202" t="s">
        <v>37696</v>
      </c>
      <c r="B23799" s="204">
        <v>50.61</v>
      </c>
    </row>
    <row r="23800" spans="1:2" x14ac:dyDescent="0.2">
      <c r="A23800" s="202" t="s">
        <v>37697</v>
      </c>
      <c r="B23800" s="204">
        <v>55.62</v>
      </c>
    </row>
    <row r="23801" spans="1:2" x14ac:dyDescent="0.2">
      <c r="A23801" s="202" t="s">
        <v>37698</v>
      </c>
      <c r="B23801" s="204">
        <v>85.92</v>
      </c>
    </row>
    <row r="23802" spans="1:2" x14ac:dyDescent="0.2">
      <c r="A23802" s="202" t="s">
        <v>37699</v>
      </c>
      <c r="B23802" s="204">
        <v>90.05</v>
      </c>
    </row>
    <row r="23803" spans="1:2" x14ac:dyDescent="0.2">
      <c r="A23803" s="202" t="s">
        <v>37700</v>
      </c>
      <c r="B23803" s="204">
        <v>64.790000000000006</v>
      </c>
    </row>
    <row r="23804" spans="1:2" x14ac:dyDescent="0.2">
      <c r="A23804" s="202" t="s">
        <v>37701</v>
      </c>
      <c r="B23804" s="204">
        <v>121.06</v>
      </c>
    </row>
    <row r="23805" spans="1:2" x14ac:dyDescent="0.2">
      <c r="A23805" s="202" t="s">
        <v>37702</v>
      </c>
      <c r="B23805" s="204">
        <v>353.92</v>
      </c>
    </row>
    <row r="23806" spans="1:2" x14ac:dyDescent="0.2">
      <c r="A23806" s="202" t="s">
        <v>37703</v>
      </c>
      <c r="B23806" s="204">
        <v>98.52</v>
      </c>
    </row>
    <row r="23807" spans="1:2" x14ac:dyDescent="0.2">
      <c r="A23807" s="202" t="s">
        <v>37704</v>
      </c>
      <c r="B23807" s="204">
        <v>92.86</v>
      </c>
    </row>
    <row r="23808" spans="1:2" x14ac:dyDescent="0.2">
      <c r="A23808" s="202" t="s">
        <v>37705</v>
      </c>
      <c r="B23808" s="204">
        <v>281.19</v>
      </c>
    </row>
    <row r="23809" spans="1:2" x14ac:dyDescent="0.2">
      <c r="A23809" s="202" t="s">
        <v>37706</v>
      </c>
      <c r="B23809" s="204">
        <v>17.95</v>
      </c>
    </row>
    <row r="23810" spans="1:2" x14ac:dyDescent="0.2">
      <c r="A23810" s="202" t="s">
        <v>37707</v>
      </c>
      <c r="B23810" s="204">
        <v>1.64</v>
      </c>
    </row>
    <row r="23811" spans="1:2" x14ac:dyDescent="0.2">
      <c r="A23811" s="202" t="s">
        <v>37708</v>
      </c>
      <c r="B23811" s="204">
        <v>5.4973999999999998</v>
      </c>
    </row>
    <row r="23812" spans="1:2" x14ac:dyDescent="0.2">
      <c r="A23812" s="202" t="s">
        <v>37709</v>
      </c>
      <c r="B23812" s="204">
        <v>224.89</v>
      </c>
    </row>
    <row r="23813" spans="1:2" x14ac:dyDescent="0.2">
      <c r="A23813" s="202" t="s">
        <v>37710</v>
      </c>
      <c r="B23813" s="204">
        <v>516.44000000000005</v>
      </c>
    </row>
    <row r="23814" spans="1:2" x14ac:dyDescent="0.2">
      <c r="A23814" s="202" t="s">
        <v>37711</v>
      </c>
      <c r="B23814" s="204">
        <v>666.87</v>
      </c>
    </row>
    <row r="23815" spans="1:2" x14ac:dyDescent="0.2">
      <c r="A23815" s="202" t="s">
        <v>37712</v>
      </c>
      <c r="B23815" s="204">
        <v>872.98</v>
      </c>
    </row>
    <row r="23816" spans="1:2" x14ac:dyDescent="0.2">
      <c r="A23816" s="202" t="s">
        <v>37713</v>
      </c>
      <c r="B23816" s="204">
        <v>976.03</v>
      </c>
    </row>
    <row r="23817" spans="1:2" x14ac:dyDescent="0.2">
      <c r="A23817" s="202" t="s">
        <v>37714</v>
      </c>
      <c r="B23817" s="204">
        <v>1010</v>
      </c>
    </row>
    <row r="23818" spans="1:2" x14ac:dyDescent="0.2">
      <c r="A23818" s="202" t="s">
        <v>37715</v>
      </c>
      <c r="B23818" s="204">
        <v>1150</v>
      </c>
    </row>
    <row r="23819" spans="1:2" x14ac:dyDescent="0.2">
      <c r="A23819" s="202" t="s">
        <v>37716</v>
      </c>
      <c r="B23819" s="204">
        <v>1290</v>
      </c>
    </row>
    <row r="23820" spans="1:2" x14ac:dyDescent="0.2">
      <c r="A23820" s="202" t="s">
        <v>37717</v>
      </c>
      <c r="B23820" s="204">
        <v>1855</v>
      </c>
    </row>
    <row r="23821" spans="1:2" x14ac:dyDescent="0.2">
      <c r="A23821" s="202" t="s">
        <v>37718</v>
      </c>
      <c r="B23821" s="204">
        <v>2500.48</v>
      </c>
    </row>
    <row r="23822" spans="1:2" x14ac:dyDescent="0.2">
      <c r="A23822" s="202" t="s">
        <v>37719</v>
      </c>
      <c r="B23822" s="204">
        <v>4008.35</v>
      </c>
    </row>
    <row r="23823" spans="1:2" x14ac:dyDescent="0.2">
      <c r="A23823" s="202" t="s">
        <v>37720</v>
      </c>
      <c r="B23823" s="204">
        <v>61.56</v>
      </c>
    </row>
    <row r="23824" spans="1:2" x14ac:dyDescent="0.2">
      <c r="A23824" s="202" t="s">
        <v>37721</v>
      </c>
      <c r="B23824" s="204">
        <v>102.58</v>
      </c>
    </row>
    <row r="23825" spans="1:2" x14ac:dyDescent="0.2">
      <c r="A23825" s="202" t="s">
        <v>37722</v>
      </c>
      <c r="B23825" s="204">
        <v>32.950000000000003</v>
      </c>
    </row>
    <row r="23826" spans="1:2" x14ac:dyDescent="0.2">
      <c r="A23826" s="202" t="s">
        <v>37723</v>
      </c>
      <c r="B23826" s="204">
        <v>405.66</v>
      </c>
    </row>
    <row r="23827" spans="1:2" x14ac:dyDescent="0.2">
      <c r="A23827" s="202" t="s">
        <v>37724</v>
      </c>
      <c r="B23827" s="204">
        <v>449.8</v>
      </c>
    </row>
    <row r="23828" spans="1:2" x14ac:dyDescent="0.2">
      <c r="A23828" s="202" t="s">
        <v>37725</v>
      </c>
      <c r="B23828" s="204">
        <v>201.6</v>
      </c>
    </row>
    <row r="23829" spans="1:2" x14ac:dyDescent="0.2">
      <c r="A23829" s="202" t="s">
        <v>37726</v>
      </c>
      <c r="B23829" s="204">
        <v>1146.5999999999999</v>
      </c>
    </row>
    <row r="23830" spans="1:2" x14ac:dyDescent="0.2">
      <c r="A23830" s="202" t="s">
        <v>37727</v>
      </c>
      <c r="B23830" s="204">
        <v>57.88</v>
      </c>
    </row>
    <row r="23831" spans="1:2" x14ac:dyDescent="0.2">
      <c r="A23831" s="202" t="s">
        <v>37728</v>
      </c>
      <c r="B23831" s="204">
        <v>47.32</v>
      </c>
    </row>
    <row r="23832" spans="1:2" x14ac:dyDescent="0.2">
      <c r="A23832" s="202" t="s">
        <v>37729</v>
      </c>
      <c r="B23832" s="204">
        <v>97.49</v>
      </c>
    </row>
    <row r="23833" spans="1:2" x14ac:dyDescent="0.2">
      <c r="A23833" s="202" t="s">
        <v>37730</v>
      </c>
      <c r="B23833" s="204">
        <v>97.71</v>
      </c>
    </row>
    <row r="23834" spans="1:2" x14ac:dyDescent="0.2">
      <c r="A23834" s="202" t="s">
        <v>37731</v>
      </c>
      <c r="B23834" s="204">
        <v>230.92</v>
      </c>
    </row>
    <row r="23835" spans="1:2" x14ac:dyDescent="0.2">
      <c r="A23835" s="202" t="s">
        <v>37732</v>
      </c>
      <c r="B23835" s="204">
        <v>67.260000000000005</v>
      </c>
    </row>
    <row r="23836" spans="1:2" x14ac:dyDescent="0.2">
      <c r="A23836" s="202" t="s">
        <v>37733</v>
      </c>
      <c r="B23836" s="204">
        <v>68.900000000000006</v>
      </c>
    </row>
    <row r="23837" spans="1:2" x14ac:dyDescent="0.2">
      <c r="A23837" s="202" t="s">
        <v>37734</v>
      </c>
      <c r="B23837" s="204">
        <v>325.11</v>
      </c>
    </row>
    <row r="23838" spans="1:2" x14ac:dyDescent="0.2">
      <c r="A23838" s="202" t="s">
        <v>37735</v>
      </c>
      <c r="B23838" s="204">
        <v>372.22</v>
      </c>
    </row>
    <row r="23839" spans="1:2" x14ac:dyDescent="0.2">
      <c r="A23839" s="202" t="s">
        <v>37736</v>
      </c>
      <c r="B23839" s="204">
        <v>208.65</v>
      </c>
    </row>
    <row r="23840" spans="1:2" x14ac:dyDescent="0.2">
      <c r="A23840" s="202" t="s">
        <v>37737</v>
      </c>
      <c r="B23840" s="204">
        <v>322.93</v>
      </c>
    </row>
    <row r="23841" spans="1:2" x14ac:dyDescent="0.2">
      <c r="A23841" s="202" t="s">
        <v>37738</v>
      </c>
      <c r="B23841" s="204">
        <v>30.57</v>
      </c>
    </row>
    <row r="23842" spans="1:2" x14ac:dyDescent="0.2">
      <c r="A23842" s="202" t="s">
        <v>37739</v>
      </c>
      <c r="B23842" s="204">
        <v>83.12</v>
      </c>
    </row>
    <row r="23843" spans="1:2" x14ac:dyDescent="0.2">
      <c r="A23843" s="202" t="s">
        <v>37740</v>
      </c>
      <c r="B23843" s="204">
        <v>71.89</v>
      </c>
    </row>
    <row r="23844" spans="1:2" x14ac:dyDescent="0.2">
      <c r="A23844" s="202" t="s">
        <v>37741</v>
      </c>
      <c r="B23844" s="204">
        <v>37.6</v>
      </c>
    </row>
    <row r="23845" spans="1:2" x14ac:dyDescent="0.2">
      <c r="A23845" s="202" t="s">
        <v>37742</v>
      </c>
      <c r="B23845" s="204">
        <v>51.4</v>
      </c>
    </row>
    <row r="23846" spans="1:2" x14ac:dyDescent="0.2">
      <c r="A23846" s="202" t="s">
        <v>37743</v>
      </c>
      <c r="B23846" s="204">
        <v>98.78</v>
      </c>
    </row>
    <row r="23847" spans="1:2" x14ac:dyDescent="0.2">
      <c r="A23847" s="202" t="s">
        <v>37744</v>
      </c>
      <c r="B23847" s="204">
        <v>886.89</v>
      </c>
    </row>
    <row r="23848" spans="1:2" x14ac:dyDescent="0.2">
      <c r="A23848" s="202" t="s">
        <v>37745</v>
      </c>
      <c r="B23848" s="204">
        <v>926.9</v>
      </c>
    </row>
    <row r="23849" spans="1:2" x14ac:dyDescent="0.2">
      <c r="A23849" s="202" t="s">
        <v>37746</v>
      </c>
      <c r="B23849" s="204">
        <v>1761.14</v>
      </c>
    </row>
    <row r="23850" spans="1:2" x14ac:dyDescent="0.2">
      <c r="A23850" s="202" t="s">
        <v>37747</v>
      </c>
      <c r="B23850" s="204">
        <v>16.93</v>
      </c>
    </row>
    <row r="23851" spans="1:2" x14ac:dyDescent="0.2">
      <c r="A23851" s="202" t="s">
        <v>37748</v>
      </c>
      <c r="B23851" s="204">
        <v>152.86000000000001</v>
      </c>
    </row>
    <row r="23852" spans="1:2" x14ac:dyDescent="0.2">
      <c r="A23852" s="202" t="s">
        <v>37749</v>
      </c>
      <c r="B23852" s="204">
        <v>79.239999999999995</v>
      </c>
    </row>
    <row r="23853" spans="1:2" x14ac:dyDescent="0.2">
      <c r="A23853" s="202" t="s">
        <v>37750</v>
      </c>
      <c r="B23853" s="204">
        <v>70.53</v>
      </c>
    </row>
    <row r="23854" spans="1:2" x14ac:dyDescent="0.2">
      <c r="A23854" s="202" t="s">
        <v>37751</v>
      </c>
      <c r="B23854" s="204">
        <v>20.59</v>
      </c>
    </row>
    <row r="23855" spans="1:2" x14ac:dyDescent="0.2">
      <c r="A23855" s="202" t="s">
        <v>37752</v>
      </c>
      <c r="B23855" s="204">
        <v>8212.1299999999992</v>
      </c>
    </row>
    <row r="23856" spans="1:2" x14ac:dyDescent="0.2">
      <c r="A23856" s="202" t="s">
        <v>37753</v>
      </c>
      <c r="B23856" s="204">
        <v>56.39</v>
      </c>
    </row>
    <row r="23857" spans="1:2" x14ac:dyDescent="0.2">
      <c r="A23857" s="202" t="s">
        <v>37754</v>
      </c>
      <c r="B23857" s="204">
        <v>24.19</v>
      </c>
    </row>
    <row r="23858" spans="1:2" x14ac:dyDescent="0.2">
      <c r="A23858" s="202" t="s">
        <v>37755</v>
      </c>
      <c r="B23858" s="204">
        <v>69.94</v>
      </c>
    </row>
    <row r="23859" spans="1:2" x14ac:dyDescent="0.2">
      <c r="A23859" s="202" t="s">
        <v>37756</v>
      </c>
      <c r="B23859" s="204">
        <v>252</v>
      </c>
    </row>
    <row r="23860" spans="1:2" x14ac:dyDescent="0.2">
      <c r="A23860" s="202" t="s">
        <v>37757</v>
      </c>
      <c r="B23860" s="204">
        <v>0.84</v>
      </c>
    </row>
    <row r="23861" spans="1:2" x14ac:dyDescent="0.2">
      <c r="A23861" s="202" t="s">
        <v>37758</v>
      </c>
      <c r="B23861" s="204">
        <v>4.78</v>
      </c>
    </row>
    <row r="23862" spans="1:2" x14ac:dyDescent="0.2">
      <c r="A23862" s="202" t="s">
        <v>37759</v>
      </c>
      <c r="B23862" s="204">
        <v>55.62</v>
      </c>
    </row>
    <row r="23863" spans="1:2" x14ac:dyDescent="0.2">
      <c r="A23863" s="202" t="s">
        <v>37760</v>
      </c>
      <c r="B23863" s="204">
        <v>40.700000000000003</v>
      </c>
    </row>
    <row r="23864" spans="1:2" x14ac:dyDescent="0.2">
      <c r="A23864" s="202" t="s">
        <v>37761</v>
      </c>
      <c r="B23864" s="204">
        <v>30.9</v>
      </c>
    </row>
    <row r="23865" spans="1:2" x14ac:dyDescent="0.2">
      <c r="A23865" s="202" t="s">
        <v>37762</v>
      </c>
      <c r="B23865" s="204">
        <v>258.47000000000003</v>
      </c>
    </row>
    <row r="23866" spans="1:2" x14ac:dyDescent="0.2">
      <c r="A23866" s="202" t="s">
        <v>37763</v>
      </c>
      <c r="B23866" s="204">
        <v>12080.9391</v>
      </c>
    </row>
    <row r="23867" spans="1:2" x14ac:dyDescent="0.2">
      <c r="A23867" s="202" t="s">
        <v>37764</v>
      </c>
      <c r="B23867" s="204">
        <v>49.36</v>
      </c>
    </row>
    <row r="23868" spans="1:2" x14ac:dyDescent="0.2">
      <c r="A23868" s="202" t="s">
        <v>37765</v>
      </c>
      <c r="B23868" s="204">
        <v>71.89</v>
      </c>
    </row>
    <row r="23869" spans="1:2" x14ac:dyDescent="0.2">
      <c r="A23869" s="202" t="s">
        <v>37766</v>
      </c>
      <c r="B23869" s="204">
        <v>56.85</v>
      </c>
    </row>
    <row r="23870" spans="1:2" x14ac:dyDescent="0.2">
      <c r="A23870" s="202" t="s">
        <v>37767</v>
      </c>
      <c r="B23870" s="204">
        <v>46.25</v>
      </c>
    </row>
    <row r="23871" spans="1:2" x14ac:dyDescent="0.2">
      <c r="A23871" s="202" t="s">
        <v>37768</v>
      </c>
      <c r="B23871" s="204">
        <v>90.64</v>
      </c>
    </row>
    <row r="23872" spans="1:2" x14ac:dyDescent="0.2">
      <c r="A23872" s="202" t="s">
        <v>37769</v>
      </c>
      <c r="B23872" s="204">
        <v>124.96</v>
      </c>
    </row>
    <row r="23873" spans="1:2" x14ac:dyDescent="0.2">
      <c r="A23873" s="202" t="s">
        <v>37770</v>
      </c>
      <c r="B23873" s="204">
        <v>67.260000000000005</v>
      </c>
    </row>
    <row r="23874" spans="1:2" x14ac:dyDescent="0.2">
      <c r="A23874" s="202" t="s">
        <v>37771</v>
      </c>
      <c r="B23874" s="204">
        <v>9.69</v>
      </c>
    </row>
    <row r="23875" spans="1:2" x14ac:dyDescent="0.2">
      <c r="A23875" s="202" t="s">
        <v>37772</v>
      </c>
      <c r="B23875" s="204">
        <v>2.27</v>
      </c>
    </row>
    <row r="23876" spans="1:2" x14ac:dyDescent="0.2">
      <c r="A23876" s="202" t="s">
        <v>37773</v>
      </c>
      <c r="B23876" s="204">
        <v>41.96</v>
      </c>
    </row>
    <row r="23877" spans="1:2" x14ac:dyDescent="0.2">
      <c r="A23877" s="202" t="s">
        <v>37774</v>
      </c>
      <c r="B23877" s="204">
        <v>3240</v>
      </c>
    </row>
    <row r="23878" spans="1:2" x14ac:dyDescent="0.2">
      <c r="A23878" s="202" t="s">
        <v>37775</v>
      </c>
      <c r="B23878" s="204">
        <v>2390</v>
      </c>
    </row>
    <row r="23879" spans="1:2" x14ac:dyDescent="0.2">
      <c r="A23879" s="202" t="s">
        <v>37776</v>
      </c>
      <c r="B23879" s="204">
        <v>1092.2635</v>
      </c>
    </row>
    <row r="23880" spans="1:2" x14ac:dyDescent="0.2">
      <c r="A23880" s="202" t="s">
        <v>37777</v>
      </c>
      <c r="B23880" s="204">
        <v>1240</v>
      </c>
    </row>
    <row r="23881" spans="1:2" x14ac:dyDescent="0.2">
      <c r="A23881" s="202" t="s">
        <v>37778</v>
      </c>
      <c r="B23881" s="204">
        <v>199</v>
      </c>
    </row>
    <row r="23882" spans="1:2" x14ac:dyDescent="0.2">
      <c r="A23882" s="202" t="s">
        <v>37779</v>
      </c>
      <c r="B23882" s="204">
        <v>557</v>
      </c>
    </row>
    <row r="23883" spans="1:2" x14ac:dyDescent="0.2">
      <c r="A23883" s="202" t="s">
        <v>37780</v>
      </c>
      <c r="B23883" s="204">
        <v>440</v>
      </c>
    </row>
    <row r="23884" spans="1:2" x14ac:dyDescent="0.2">
      <c r="A23884" s="202" t="s">
        <v>37781</v>
      </c>
      <c r="B23884" s="204">
        <v>24.66</v>
      </c>
    </row>
    <row r="23885" spans="1:2" x14ac:dyDescent="0.2">
      <c r="A23885" s="202" t="s">
        <v>37782</v>
      </c>
      <c r="B23885" s="204">
        <v>54.74</v>
      </c>
    </row>
    <row r="23886" spans="1:2" x14ac:dyDescent="0.2">
      <c r="A23886" s="202" t="s">
        <v>37783</v>
      </c>
      <c r="B23886" s="204">
        <v>144.69</v>
      </c>
    </row>
    <row r="23887" spans="1:2" x14ac:dyDescent="0.2">
      <c r="A23887" s="202" t="s">
        <v>37784</v>
      </c>
      <c r="B23887" s="204">
        <v>196.13</v>
      </c>
    </row>
    <row r="23888" spans="1:2" x14ac:dyDescent="0.2">
      <c r="A23888" s="202" t="s">
        <v>37785</v>
      </c>
      <c r="B23888" s="204">
        <v>227.83</v>
      </c>
    </row>
    <row r="23889" spans="1:2" x14ac:dyDescent="0.2">
      <c r="A23889" s="202" t="s">
        <v>37786</v>
      </c>
      <c r="B23889" s="204">
        <v>15.98</v>
      </c>
    </row>
    <row r="23890" spans="1:2" x14ac:dyDescent="0.2">
      <c r="A23890" s="202" t="s">
        <v>37787</v>
      </c>
      <c r="B23890" s="204">
        <v>18.98</v>
      </c>
    </row>
    <row r="23891" spans="1:2" x14ac:dyDescent="0.2">
      <c r="A23891" s="202" t="s">
        <v>37788</v>
      </c>
      <c r="B23891" s="204">
        <v>21.84</v>
      </c>
    </row>
    <row r="23892" spans="1:2" x14ac:dyDescent="0.2">
      <c r="A23892" s="202" t="s">
        <v>37789</v>
      </c>
      <c r="B23892" s="204">
        <v>23.53</v>
      </c>
    </row>
    <row r="23893" spans="1:2" x14ac:dyDescent="0.2">
      <c r="A23893" s="202" t="s">
        <v>37790</v>
      </c>
      <c r="B23893" s="204">
        <v>25.319600000000001</v>
      </c>
    </row>
    <row r="23894" spans="1:2" x14ac:dyDescent="0.2">
      <c r="A23894" s="202" t="s">
        <v>37791</v>
      </c>
      <c r="B23894" s="204">
        <v>49.94</v>
      </c>
    </row>
    <row r="23895" spans="1:2" x14ac:dyDescent="0.2">
      <c r="A23895" s="202" t="s">
        <v>37792</v>
      </c>
      <c r="B23895" s="204">
        <v>59.03</v>
      </c>
    </row>
    <row r="23896" spans="1:2" x14ac:dyDescent="0.2">
      <c r="A23896" s="202" t="s">
        <v>37793</v>
      </c>
      <c r="B23896" s="204">
        <v>61</v>
      </c>
    </row>
    <row r="23897" spans="1:2" x14ac:dyDescent="0.2">
      <c r="A23897" s="202" t="s">
        <v>37794</v>
      </c>
      <c r="B23897" s="204">
        <v>73.53</v>
      </c>
    </row>
    <row r="23898" spans="1:2" x14ac:dyDescent="0.2">
      <c r="A23898" s="202" t="s">
        <v>37795</v>
      </c>
      <c r="B23898" s="204">
        <v>34.92</v>
      </c>
    </row>
    <row r="23899" spans="1:2" x14ac:dyDescent="0.2">
      <c r="A23899" s="202" t="s">
        <v>37796</v>
      </c>
      <c r="B23899" s="204">
        <v>1.5552999999999999</v>
      </c>
    </row>
    <row r="23900" spans="1:2" x14ac:dyDescent="0.2">
      <c r="A23900" s="202" t="s">
        <v>37797</v>
      </c>
      <c r="B23900" s="204">
        <v>0.38109999999999999</v>
      </c>
    </row>
    <row r="23901" spans="1:2" x14ac:dyDescent="0.2">
      <c r="A23901" s="202" t="s">
        <v>37798</v>
      </c>
      <c r="B23901" s="204">
        <v>193.22190000000001</v>
      </c>
    </row>
    <row r="23902" spans="1:2" x14ac:dyDescent="0.2">
      <c r="A23902" s="202" t="s">
        <v>37799</v>
      </c>
      <c r="B23902" s="204">
        <v>89.915199999999999</v>
      </c>
    </row>
    <row r="23903" spans="1:2" x14ac:dyDescent="0.2">
      <c r="A23903" s="202" t="s">
        <v>37800</v>
      </c>
      <c r="B23903" s="204">
        <v>62.106400000000001</v>
      </c>
    </row>
    <row r="23904" spans="1:2" x14ac:dyDescent="0.2">
      <c r="A23904" s="202" t="s">
        <v>37801</v>
      </c>
      <c r="B23904" s="204">
        <v>50.982900000000001</v>
      </c>
    </row>
    <row r="23905" spans="1:2" x14ac:dyDescent="0.2">
      <c r="A23905" s="202" t="s">
        <v>37802</v>
      </c>
      <c r="B23905" s="204">
        <v>557.80999999999995</v>
      </c>
    </row>
    <row r="23906" spans="1:2" x14ac:dyDescent="0.2">
      <c r="A23906" s="202" t="s">
        <v>37803</v>
      </c>
      <c r="B23906" s="204">
        <v>666.84</v>
      </c>
    </row>
    <row r="23907" spans="1:2" x14ac:dyDescent="0.2">
      <c r="A23907" s="202" t="s">
        <v>37804</v>
      </c>
      <c r="B23907" s="204">
        <v>815.47</v>
      </c>
    </row>
    <row r="23908" spans="1:2" x14ac:dyDescent="0.2">
      <c r="A23908" s="202" t="s">
        <v>37805</v>
      </c>
      <c r="B23908" s="204">
        <v>930.29</v>
      </c>
    </row>
    <row r="23909" spans="1:2" x14ac:dyDescent="0.2">
      <c r="A23909" s="202" t="s">
        <v>37806</v>
      </c>
      <c r="B23909" s="204">
        <v>1309.71</v>
      </c>
    </row>
    <row r="23910" spans="1:2" x14ac:dyDescent="0.2">
      <c r="A23910" s="202" t="s">
        <v>37807</v>
      </c>
      <c r="B23910" s="204">
        <v>1633.05</v>
      </c>
    </row>
    <row r="23911" spans="1:2" x14ac:dyDescent="0.2">
      <c r="A23911" s="202" t="s">
        <v>37808</v>
      </c>
      <c r="B23911" s="204">
        <v>2111.4499999999998</v>
      </c>
    </row>
    <row r="23912" spans="1:2" x14ac:dyDescent="0.2">
      <c r="A23912" s="202" t="s">
        <v>37809</v>
      </c>
      <c r="B23912" s="204">
        <v>1227.3900000000001</v>
      </c>
    </row>
    <row r="23913" spans="1:2" x14ac:dyDescent="0.2">
      <c r="A23913" s="202" t="s">
        <v>37810</v>
      </c>
      <c r="B23913" s="204">
        <v>109.16</v>
      </c>
    </row>
    <row r="23914" spans="1:2" x14ac:dyDescent="0.2">
      <c r="A23914" s="202" t="s">
        <v>37811</v>
      </c>
      <c r="B23914" s="204">
        <v>6.23</v>
      </c>
    </row>
    <row r="23915" spans="1:2" x14ac:dyDescent="0.2">
      <c r="A23915" s="202" t="s">
        <v>37812</v>
      </c>
      <c r="B23915" s="204">
        <v>56.637799999999999</v>
      </c>
    </row>
    <row r="23916" spans="1:2" x14ac:dyDescent="0.2">
      <c r="A23916" s="202" t="s">
        <v>37813</v>
      </c>
      <c r="B23916" s="204">
        <v>66.161000000000001</v>
      </c>
    </row>
    <row r="23917" spans="1:2" x14ac:dyDescent="0.2">
      <c r="A23917" s="202" t="s">
        <v>37814</v>
      </c>
      <c r="B23917" s="204">
        <v>71.674400000000006</v>
      </c>
    </row>
    <row r="23918" spans="1:2" x14ac:dyDescent="0.2">
      <c r="A23918" s="202" t="s">
        <v>37815</v>
      </c>
      <c r="B23918" s="204">
        <v>5.86</v>
      </c>
    </row>
    <row r="23919" spans="1:2" x14ac:dyDescent="0.2">
      <c r="A23919" s="202" t="s">
        <v>37816</v>
      </c>
      <c r="B23919" s="204">
        <v>12.3</v>
      </c>
    </row>
    <row r="23920" spans="1:2" x14ac:dyDescent="0.2">
      <c r="A23920" s="202" t="s">
        <v>37817</v>
      </c>
      <c r="B23920" s="204">
        <v>23.64</v>
      </c>
    </row>
    <row r="23921" spans="1:2" x14ac:dyDescent="0.2">
      <c r="A23921" s="202" t="s">
        <v>37818</v>
      </c>
      <c r="B23921" s="204">
        <v>36.729999999999997</v>
      </c>
    </row>
    <row r="23922" spans="1:2" x14ac:dyDescent="0.2">
      <c r="A23922" s="202" t="s">
        <v>37819</v>
      </c>
      <c r="B23922" s="204">
        <v>38.07</v>
      </c>
    </row>
    <row r="23923" spans="1:2" x14ac:dyDescent="0.2">
      <c r="A23923" s="202" t="s">
        <v>37820</v>
      </c>
      <c r="B23923" s="204">
        <v>42.14</v>
      </c>
    </row>
    <row r="23924" spans="1:2" x14ac:dyDescent="0.2">
      <c r="A23924" s="202" t="s">
        <v>37821</v>
      </c>
      <c r="B23924" s="204">
        <v>23.44</v>
      </c>
    </row>
    <row r="23925" spans="1:2" x14ac:dyDescent="0.2">
      <c r="A23925" s="202" t="s">
        <v>37822</v>
      </c>
      <c r="B23925" s="204">
        <v>1.1100000000000001</v>
      </c>
    </row>
    <row r="23926" spans="1:2" x14ac:dyDescent="0.2">
      <c r="A23926" s="202" t="s">
        <v>37823</v>
      </c>
      <c r="B23926" s="204">
        <v>1.85</v>
      </c>
    </row>
    <row r="23927" spans="1:2" x14ac:dyDescent="0.2">
      <c r="A23927" s="202" t="s">
        <v>37824</v>
      </c>
      <c r="B23927" s="204">
        <v>3.17</v>
      </c>
    </row>
    <row r="23928" spans="1:2" x14ac:dyDescent="0.2">
      <c r="A23928" s="202" t="s">
        <v>37825</v>
      </c>
      <c r="B23928" s="204">
        <v>3.27</v>
      </c>
    </row>
    <row r="23929" spans="1:2" x14ac:dyDescent="0.2">
      <c r="A23929" s="202" t="s">
        <v>37826</v>
      </c>
      <c r="B23929" s="204">
        <v>5.27</v>
      </c>
    </row>
    <row r="23930" spans="1:2" x14ac:dyDescent="0.2">
      <c r="A23930" s="202" t="s">
        <v>37827</v>
      </c>
      <c r="B23930" s="204">
        <v>8.11</v>
      </c>
    </row>
    <row r="23931" spans="1:2" x14ac:dyDescent="0.2">
      <c r="A23931" s="202" t="s">
        <v>37828</v>
      </c>
      <c r="B23931" s="204">
        <v>5.1559999999999997</v>
      </c>
    </row>
    <row r="23932" spans="1:2" x14ac:dyDescent="0.2">
      <c r="A23932" s="202" t="s">
        <v>37829</v>
      </c>
      <c r="B23932" s="204">
        <v>133.53</v>
      </c>
    </row>
    <row r="23933" spans="1:2" x14ac:dyDescent="0.2">
      <c r="A23933" s="202" t="s">
        <v>37830</v>
      </c>
      <c r="B23933" s="204">
        <v>93.131900000000002</v>
      </c>
    </row>
    <row r="23934" spans="1:2" x14ac:dyDescent="0.2">
      <c r="A23934" s="202" t="s">
        <v>37831</v>
      </c>
      <c r="B23934" s="204">
        <v>188.18</v>
      </c>
    </row>
    <row r="23935" spans="1:2" x14ac:dyDescent="0.2">
      <c r="A23935" s="202" t="s">
        <v>37832</v>
      </c>
      <c r="B23935" s="204">
        <v>21.380400000000002</v>
      </c>
    </row>
    <row r="23936" spans="1:2" x14ac:dyDescent="0.2">
      <c r="A23936" s="202" t="s">
        <v>37833</v>
      </c>
      <c r="B23936" s="204">
        <v>1.8905000000000001</v>
      </c>
    </row>
    <row r="23937" spans="1:2" x14ac:dyDescent="0.2">
      <c r="A23937" s="202" t="s">
        <v>37834</v>
      </c>
      <c r="B23937" s="204">
        <v>2.9089999999999998</v>
      </c>
    </row>
    <row r="23938" spans="1:2" x14ac:dyDescent="0.2">
      <c r="A23938" s="202" t="s">
        <v>37835</v>
      </c>
      <c r="B23938" s="204">
        <v>4.2325999999999997</v>
      </c>
    </row>
    <row r="23939" spans="1:2" x14ac:dyDescent="0.2">
      <c r="A23939" s="202" t="s">
        <v>37836</v>
      </c>
      <c r="B23939" s="204">
        <v>6.4465000000000003</v>
      </c>
    </row>
    <row r="23940" spans="1:2" x14ac:dyDescent="0.2">
      <c r="A23940" s="202" t="s">
        <v>37837</v>
      </c>
      <c r="B23940" s="204">
        <v>10.3309</v>
      </c>
    </row>
    <row r="23941" spans="1:2" x14ac:dyDescent="0.2">
      <c r="A23941" s="202" t="s">
        <v>37838</v>
      </c>
      <c r="B23941" s="204">
        <v>15.929500000000001</v>
      </c>
    </row>
    <row r="23942" spans="1:2" x14ac:dyDescent="0.2">
      <c r="A23942" s="202" t="s">
        <v>37839</v>
      </c>
      <c r="B23942" s="204">
        <v>30.809000000000001</v>
      </c>
    </row>
    <row r="23943" spans="1:2" x14ac:dyDescent="0.2">
      <c r="A23943" s="202" t="s">
        <v>37840</v>
      </c>
      <c r="B23943" s="204">
        <v>44.264299999999999</v>
      </c>
    </row>
    <row r="23944" spans="1:2" x14ac:dyDescent="0.2">
      <c r="A23944" s="202" t="s">
        <v>37841</v>
      </c>
      <c r="B23944" s="204">
        <v>57.156599999999997</v>
      </c>
    </row>
    <row r="23945" spans="1:2" x14ac:dyDescent="0.2">
      <c r="A23945" s="202" t="s">
        <v>37842</v>
      </c>
      <c r="B23945" s="204">
        <v>73.115399999999994</v>
      </c>
    </row>
    <row r="23946" spans="1:2" x14ac:dyDescent="0.2">
      <c r="A23946" s="202" t="s">
        <v>37843</v>
      </c>
      <c r="B23946" s="204">
        <v>146.9539</v>
      </c>
    </row>
    <row r="23947" spans="1:2" x14ac:dyDescent="0.2">
      <c r="A23947" s="202" t="s">
        <v>37844</v>
      </c>
      <c r="B23947" s="204">
        <v>56.65</v>
      </c>
    </row>
    <row r="23948" spans="1:2" x14ac:dyDescent="0.2">
      <c r="A23948" s="202" t="s">
        <v>37845</v>
      </c>
      <c r="B23948" s="204">
        <v>136.63999999999999</v>
      </c>
    </row>
    <row r="23949" spans="1:2" x14ac:dyDescent="0.2">
      <c r="A23949" s="202" t="s">
        <v>37846</v>
      </c>
      <c r="B23949" s="204">
        <v>4.0999999999999996</v>
      </c>
    </row>
    <row r="23950" spans="1:2" x14ac:dyDescent="0.2">
      <c r="A23950" s="202" t="s">
        <v>37847</v>
      </c>
      <c r="B23950" s="204">
        <v>10.210000000000001</v>
      </c>
    </row>
    <row r="23951" spans="1:2" x14ac:dyDescent="0.2">
      <c r="A23951" s="202" t="s">
        <v>37848</v>
      </c>
      <c r="B23951" s="204">
        <v>12.9</v>
      </c>
    </row>
    <row r="23952" spans="1:2" x14ac:dyDescent="0.2">
      <c r="A23952" s="202" t="s">
        <v>37849</v>
      </c>
      <c r="B23952" s="204">
        <v>22.56</v>
      </c>
    </row>
    <row r="23953" spans="1:2" x14ac:dyDescent="0.2">
      <c r="A23953" s="202" t="s">
        <v>37850</v>
      </c>
      <c r="B23953" s="204">
        <v>31.91</v>
      </c>
    </row>
    <row r="23954" spans="1:2" x14ac:dyDescent="0.2">
      <c r="A23954" s="202" t="s">
        <v>37851</v>
      </c>
      <c r="B23954" s="204">
        <v>32.97</v>
      </c>
    </row>
    <row r="23955" spans="1:2" x14ac:dyDescent="0.2">
      <c r="A23955" s="202" t="s">
        <v>37852</v>
      </c>
      <c r="B23955" s="204">
        <v>25.59</v>
      </c>
    </row>
    <row r="23956" spans="1:2" x14ac:dyDescent="0.2">
      <c r="A23956" s="202" t="s">
        <v>37853</v>
      </c>
      <c r="B23956" s="204">
        <v>27.3</v>
      </c>
    </row>
    <row r="23957" spans="1:2" x14ac:dyDescent="0.2">
      <c r="A23957" s="202" t="s">
        <v>37854</v>
      </c>
      <c r="B23957" s="204">
        <v>4.93</v>
      </c>
    </row>
    <row r="23958" spans="1:2" x14ac:dyDescent="0.2">
      <c r="A23958" s="202" t="s">
        <v>37855</v>
      </c>
      <c r="B23958" s="204">
        <v>8.4499999999999993</v>
      </c>
    </row>
    <row r="23959" spans="1:2" x14ac:dyDescent="0.2">
      <c r="A23959" s="202" t="s">
        <v>37856</v>
      </c>
      <c r="B23959" s="204">
        <v>164.8</v>
      </c>
    </row>
    <row r="23960" spans="1:2" x14ac:dyDescent="0.2">
      <c r="A23960" s="202" t="s">
        <v>37857</v>
      </c>
      <c r="B23960" s="204">
        <v>461.44</v>
      </c>
    </row>
    <row r="23961" spans="1:2" x14ac:dyDescent="0.2">
      <c r="A23961" s="202" t="s">
        <v>37858</v>
      </c>
      <c r="B23961" s="204">
        <v>31.75</v>
      </c>
    </row>
    <row r="23962" spans="1:2" x14ac:dyDescent="0.2">
      <c r="A23962" s="202" t="s">
        <v>37859</v>
      </c>
      <c r="B23962" s="204">
        <v>66867</v>
      </c>
    </row>
    <row r="23963" spans="1:2" x14ac:dyDescent="0.2">
      <c r="A23963" s="202" t="s">
        <v>37860</v>
      </c>
      <c r="B23963" s="204">
        <v>506.97</v>
      </c>
    </row>
    <row r="23964" spans="1:2" x14ac:dyDescent="0.2">
      <c r="A23964" s="202" t="s">
        <v>37861</v>
      </c>
      <c r="B23964" s="204">
        <v>1023.32</v>
      </c>
    </row>
    <row r="23965" spans="1:2" x14ac:dyDescent="0.2">
      <c r="A23965" s="202" t="s">
        <v>37862</v>
      </c>
      <c r="B23965" s="204">
        <v>3005.86</v>
      </c>
    </row>
    <row r="23966" spans="1:2" x14ac:dyDescent="0.2">
      <c r="A23966" s="202" t="s">
        <v>37863</v>
      </c>
      <c r="B23966" s="204">
        <v>3636</v>
      </c>
    </row>
    <row r="23967" spans="1:2" x14ac:dyDescent="0.2">
      <c r="A23967" s="202" t="s">
        <v>37864</v>
      </c>
      <c r="B23967" s="204">
        <v>64.989999999999995</v>
      </c>
    </row>
    <row r="23968" spans="1:2" x14ac:dyDescent="0.2">
      <c r="A23968" s="202" t="s">
        <v>37865</v>
      </c>
      <c r="B23968" s="204">
        <v>255.03</v>
      </c>
    </row>
    <row r="23969" spans="1:2" x14ac:dyDescent="0.2">
      <c r="A23969" s="202" t="s">
        <v>37866</v>
      </c>
      <c r="B23969" s="204">
        <v>293.55</v>
      </c>
    </row>
    <row r="23970" spans="1:2" x14ac:dyDescent="0.2">
      <c r="A23970" s="202" t="s">
        <v>37867</v>
      </c>
      <c r="B23970" s="204">
        <v>172.79</v>
      </c>
    </row>
    <row r="23971" spans="1:2" x14ac:dyDescent="0.2">
      <c r="A23971" s="202" t="s">
        <v>37868</v>
      </c>
      <c r="B23971" s="204">
        <v>7.84</v>
      </c>
    </row>
    <row r="23972" spans="1:2" x14ac:dyDescent="0.2">
      <c r="A23972" s="202" t="s">
        <v>37869</v>
      </c>
      <c r="B23972" s="204">
        <v>12500</v>
      </c>
    </row>
    <row r="23973" spans="1:2" x14ac:dyDescent="0.2">
      <c r="A23973" s="202" t="s">
        <v>37870</v>
      </c>
      <c r="B23973" s="204">
        <v>21180.92</v>
      </c>
    </row>
    <row r="23974" spans="1:2" x14ac:dyDescent="0.2">
      <c r="A23974" s="202" t="s">
        <v>37871</v>
      </c>
      <c r="B23974" s="204">
        <v>27824.94</v>
      </c>
    </row>
    <row r="23975" spans="1:2" x14ac:dyDescent="0.2">
      <c r="A23975" s="202" t="s">
        <v>37872</v>
      </c>
      <c r="B23975" s="204">
        <v>31882.59</v>
      </c>
    </row>
    <row r="23976" spans="1:2" x14ac:dyDescent="0.2">
      <c r="A23976" s="202" t="s">
        <v>37873</v>
      </c>
      <c r="B23976" s="204">
        <v>49000</v>
      </c>
    </row>
    <row r="23977" spans="1:2" x14ac:dyDescent="0.2">
      <c r="A23977" s="202" t="s">
        <v>37874</v>
      </c>
      <c r="B23977" s="204">
        <v>938.8</v>
      </c>
    </row>
    <row r="23978" spans="1:2" x14ac:dyDescent="0.2">
      <c r="A23978" s="202" t="s">
        <v>37875</v>
      </c>
      <c r="B23978" s="204">
        <v>36.049999999999997</v>
      </c>
    </row>
    <row r="23979" spans="1:2" x14ac:dyDescent="0.2">
      <c r="A23979" s="202" t="s">
        <v>37876</v>
      </c>
      <c r="B23979" s="204">
        <v>18.329999999999998</v>
      </c>
    </row>
    <row r="23980" spans="1:2" x14ac:dyDescent="0.2">
      <c r="A23980" s="202" t="s">
        <v>37877</v>
      </c>
      <c r="B23980" s="204">
        <v>58.61</v>
      </c>
    </row>
    <row r="23981" spans="1:2" x14ac:dyDescent="0.2">
      <c r="A23981" s="202" t="s">
        <v>37878</v>
      </c>
      <c r="B23981" s="204">
        <v>290</v>
      </c>
    </row>
    <row r="23982" spans="1:2" x14ac:dyDescent="0.2">
      <c r="A23982" s="202" t="s">
        <v>37879</v>
      </c>
      <c r="B23982" s="204">
        <v>23.77</v>
      </c>
    </row>
    <row r="23983" spans="1:2" x14ac:dyDescent="0.2">
      <c r="A23983" s="202" t="s">
        <v>37880</v>
      </c>
      <c r="B23983" s="204">
        <v>31.09</v>
      </c>
    </row>
    <row r="23984" spans="1:2" x14ac:dyDescent="0.2">
      <c r="A23984" s="202" t="s">
        <v>37881</v>
      </c>
      <c r="B23984" s="204">
        <v>4.92</v>
      </c>
    </row>
    <row r="23985" spans="1:2" x14ac:dyDescent="0.2">
      <c r="A23985" s="202" t="s">
        <v>37882</v>
      </c>
      <c r="B23985" s="204">
        <v>19.506</v>
      </c>
    </row>
    <row r="23986" spans="1:2" x14ac:dyDescent="0.2">
      <c r="A23986" s="202" t="s">
        <v>37883</v>
      </c>
      <c r="B23986" s="204">
        <v>8.3000000000000007</v>
      </c>
    </row>
    <row r="23987" spans="1:2" x14ac:dyDescent="0.2">
      <c r="A23987" s="202" t="s">
        <v>37884</v>
      </c>
      <c r="B23987" s="204">
        <v>14.72</v>
      </c>
    </row>
    <row r="23988" spans="1:2" x14ac:dyDescent="0.2">
      <c r="A23988" s="202" t="s">
        <v>37885</v>
      </c>
      <c r="B23988" s="204">
        <v>15.14</v>
      </c>
    </row>
    <row r="23989" spans="1:2" x14ac:dyDescent="0.2">
      <c r="A23989" s="202" t="s">
        <v>37886</v>
      </c>
      <c r="B23989" s="204">
        <v>18.579999999999998</v>
      </c>
    </row>
    <row r="23990" spans="1:2" x14ac:dyDescent="0.2">
      <c r="A23990" s="202" t="s">
        <v>37887</v>
      </c>
      <c r="B23990" s="204">
        <v>35000</v>
      </c>
    </row>
    <row r="23991" spans="1:2" x14ac:dyDescent="0.2">
      <c r="A23991" s="202" t="s">
        <v>37888</v>
      </c>
      <c r="B23991" s="204">
        <v>4.532</v>
      </c>
    </row>
    <row r="23992" spans="1:2" x14ac:dyDescent="0.2">
      <c r="A23992" s="202" t="s">
        <v>37889</v>
      </c>
      <c r="B23992" s="204">
        <v>7.46</v>
      </c>
    </row>
    <row r="23993" spans="1:2" x14ac:dyDescent="0.2">
      <c r="A23993" s="202" t="s">
        <v>37890</v>
      </c>
      <c r="B23993" s="204">
        <v>7.5911</v>
      </c>
    </row>
    <row r="23994" spans="1:2" x14ac:dyDescent="0.2">
      <c r="A23994" s="202" t="s">
        <v>37891</v>
      </c>
      <c r="B23994" s="204">
        <v>24.11</v>
      </c>
    </row>
    <row r="23995" spans="1:2" x14ac:dyDescent="0.2">
      <c r="A23995" s="202" t="s">
        <v>37892</v>
      </c>
      <c r="B23995" s="204">
        <v>92.7</v>
      </c>
    </row>
    <row r="23996" spans="1:2" x14ac:dyDescent="0.2">
      <c r="A23996" s="202" t="s">
        <v>37893</v>
      </c>
      <c r="B23996" s="204">
        <v>412</v>
      </c>
    </row>
    <row r="23997" spans="1:2" x14ac:dyDescent="0.2">
      <c r="A23997" s="202" t="s">
        <v>37894</v>
      </c>
      <c r="B23997" s="204">
        <v>22900</v>
      </c>
    </row>
    <row r="23998" spans="1:2" x14ac:dyDescent="0.2">
      <c r="A23998" s="202" t="s">
        <v>37895</v>
      </c>
      <c r="B23998" s="204">
        <v>2800</v>
      </c>
    </row>
    <row r="23999" spans="1:2" x14ac:dyDescent="0.2">
      <c r="A23999" s="202" t="s">
        <v>37896</v>
      </c>
      <c r="B23999" s="204">
        <v>14900</v>
      </c>
    </row>
    <row r="24000" spans="1:2" x14ac:dyDescent="0.2">
      <c r="A24000" s="202" t="s">
        <v>37897</v>
      </c>
      <c r="B24000" s="204">
        <v>852.84</v>
      </c>
    </row>
    <row r="24001" spans="1:2" x14ac:dyDescent="0.2">
      <c r="A24001" s="202" t="s">
        <v>37898</v>
      </c>
      <c r="B24001" s="204">
        <v>1122.5999999999999</v>
      </c>
    </row>
    <row r="24002" spans="1:2" x14ac:dyDescent="0.2">
      <c r="A24002" s="202" t="s">
        <v>37899</v>
      </c>
      <c r="B24002" s="204">
        <v>2.04</v>
      </c>
    </row>
    <row r="24003" spans="1:2" x14ac:dyDescent="0.2">
      <c r="A24003" s="202" t="s">
        <v>37900</v>
      </c>
      <c r="B24003" s="204">
        <v>0.91</v>
      </c>
    </row>
    <row r="24004" spans="1:2" x14ac:dyDescent="0.2">
      <c r="A24004" s="202" t="s">
        <v>37901</v>
      </c>
      <c r="B24004" s="204">
        <v>747.68</v>
      </c>
    </row>
    <row r="24005" spans="1:2" x14ac:dyDescent="0.2">
      <c r="A24005" s="202" t="s">
        <v>37902</v>
      </c>
      <c r="B24005" s="204">
        <v>308.69</v>
      </c>
    </row>
    <row r="24006" spans="1:2" x14ac:dyDescent="0.2">
      <c r="A24006" s="202" t="s">
        <v>37903</v>
      </c>
      <c r="B24006" s="204">
        <v>231.78</v>
      </c>
    </row>
    <row r="24007" spans="1:2" x14ac:dyDescent="0.2">
      <c r="A24007" s="202" t="s">
        <v>37904</v>
      </c>
      <c r="B24007" s="204">
        <v>41.02</v>
      </c>
    </row>
    <row r="24008" spans="1:2" x14ac:dyDescent="0.2">
      <c r="A24008" s="202" t="s">
        <v>37905</v>
      </c>
      <c r="B24008" s="204">
        <v>85.6</v>
      </c>
    </row>
    <row r="24009" spans="1:2" x14ac:dyDescent="0.2">
      <c r="A24009" s="202" t="s">
        <v>37906</v>
      </c>
      <c r="B24009" s="204">
        <v>91.4</v>
      </c>
    </row>
    <row r="24010" spans="1:2" x14ac:dyDescent="0.2">
      <c r="A24010" s="202" t="s">
        <v>37907</v>
      </c>
      <c r="B24010" s="204">
        <v>122.16</v>
      </c>
    </row>
    <row r="24011" spans="1:2" x14ac:dyDescent="0.2">
      <c r="A24011" s="202" t="s">
        <v>37908</v>
      </c>
      <c r="B24011" s="204">
        <v>38.96</v>
      </c>
    </row>
    <row r="24012" spans="1:2" x14ac:dyDescent="0.2">
      <c r="A24012" s="202" t="s">
        <v>37909</v>
      </c>
      <c r="B24012" s="204">
        <v>44.48</v>
      </c>
    </row>
    <row r="24013" spans="1:2" x14ac:dyDescent="0.2">
      <c r="A24013" s="202" t="s">
        <v>37910</v>
      </c>
      <c r="B24013" s="204">
        <v>82.67</v>
      </c>
    </row>
    <row r="24014" spans="1:2" x14ac:dyDescent="0.2">
      <c r="A24014" s="202" t="s">
        <v>37911</v>
      </c>
      <c r="B24014" s="204">
        <v>103.18</v>
      </c>
    </row>
    <row r="24015" spans="1:2" x14ac:dyDescent="0.2">
      <c r="A24015" s="202" t="s">
        <v>37912</v>
      </c>
      <c r="B24015" s="204">
        <v>150.55000000000001</v>
      </c>
    </row>
    <row r="24016" spans="1:2" x14ac:dyDescent="0.2">
      <c r="A24016" s="202" t="s">
        <v>37913</v>
      </c>
      <c r="B24016" s="204">
        <v>255.51</v>
      </c>
    </row>
    <row r="24017" spans="1:2" x14ac:dyDescent="0.2">
      <c r="A24017" s="202" t="s">
        <v>37914</v>
      </c>
      <c r="B24017" s="204">
        <v>56.74</v>
      </c>
    </row>
    <row r="24018" spans="1:2" x14ac:dyDescent="0.2">
      <c r="A24018" s="202" t="s">
        <v>37915</v>
      </c>
      <c r="B24018" s="204">
        <v>77.12</v>
      </c>
    </row>
    <row r="24019" spans="1:2" x14ac:dyDescent="0.2">
      <c r="A24019" s="202" t="s">
        <v>37916</v>
      </c>
      <c r="B24019" s="204">
        <v>115.45</v>
      </c>
    </row>
    <row r="24020" spans="1:2" x14ac:dyDescent="0.2">
      <c r="A24020" s="202" t="s">
        <v>37917</v>
      </c>
      <c r="B24020" s="204">
        <v>129.02000000000001</v>
      </c>
    </row>
    <row r="24021" spans="1:2" x14ac:dyDescent="0.2">
      <c r="A24021" s="202" t="s">
        <v>37918</v>
      </c>
      <c r="B24021" s="204">
        <v>192.01</v>
      </c>
    </row>
    <row r="24022" spans="1:2" x14ac:dyDescent="0.2">
      <c r="A24022" s="202" t="s">
        <v>37919</v>
      </c>
      <c r="B24022" s="204">
        <v>332.64</v>
      </c>
    </row>
    <row r="24023" spans="1:2" x14ac:dyDescent="0.2">
      <c r="A24023" s="202" t="s">
        <v>37920</v>
      </c>
      <c r="B24023" s="204">
        <v>10</v>
      </c>
    </row>
    <row r="24024" spans="1:2" x14ac:dyDescent="0.2">
      <c r="A24024" s="202" t="s">
        <v>37921</v>
      </c>
      <c r="B24024" s="204">
        <v>12</v>
      </c>
    </row>
    <row r="24025" spans="1:2" x14ac:dyDescent="0.2">
      <c r="A24025" s="202" t="s">
        <v>37922</v>
      </c>
      <c r="B24025" s="204">
        <v>21</v>
      </c>
    </row>
    <row r="24026" spans="1:2" x14ac:dyDescent="0.2">
      <c r="A24026" s="202" t="s">
        <v>37923</v>
      </c>
      <c r="B24026" s="204">
        <v>36.33</v>
      </c>
    </row>
    <row r="24027" spans="1:2" x14ac:dyDescent="0.2">
      <c r="A24027" s="202" t="s">
        <v>37924</v>
      </c>
      <c r="B24027" s="204">
        <v>62.83</v>
      </c>
    </row>
    <row r="24028" spans="1:2" x14ac:dyDescent="0.2">
      <c r="A24028" s="202" t="s">
        <v>37925</v>
      </c>
      <c r="B24028" s="204">
        <v>104.03</v>
      </c>
    </row>
    <row r="24029" spans="1:2" x14ac:dyDescent="0.2">
      <c r="A24029" s="202" t="s">
        <v>37926</v>
      </c>
      <c r="B24029" s="204">
        <v>171.24</v>
      </c>
    </row>
    <row r="24030" spans="1:2" x14ac:dyDescent="0.2">
      <c r="A24030" s="202" t="s">
        <v>37927</v>
      </c>
      <c r="B24030" s="204">
        <v>235.86</v>
      </c>
    </row>
    <row r="24031" spans="1:2" x14ac:dyDescent="0.2">
      <c r="A24031" s="202" t="s">
        <v>37928</v>
      </c>
      <c r="B24031" s="204">
        <v>275</v>
      </c>
    </row>
    <row r="24032" spans="1:2" x14ac:dyDescent="0.2">
      <c r="A24032" s="202" t="s">
        <v>37929</v>
      </c>
      <c r="B24032" s="204">
        <v>30.66</v>
      </c>
    </row>
    <row r="24033" spans="1:2" x14ac:dyDescent="0.2">
      <c r="A24033" s="202" t="s">
        <v>37930</v>
      </c>
      <c r="B24033" s="204">
        <v>38.6</v>
      </c>
    </row>
    <row r="24034" spans="1:2" x14ac:dyDescent="0.2">
      <c r="A24034" s="202" t="s">
        <v>37931</v>
      </c>
      <c r="B24034" s="204">
        <v>44.21</v>
      </c>
    </row>
    <row r="24035" spans="1:2" x14ac:dyDescent="0.2">
      <c r="A24035" s="202" t="s">
        <v>37932</v>
      </c>
      <c r="B24035" s="204">
        <v>113.41</v>
      </c>
    </row>
    <row r="24036" spans="1:2" x14ac:dyDescent="0.2">
      <c r="A24036" s="202" t="s">
        <v>37933</v>
      </c>
      <c r="B24036" s="204">
        <v>178.26</v>
      </c>
    </row>
    <row r="24037" spans="1:2" x14ac:dyDescent="0.2">
      <c r="A24037" s="202" t="s">
        <v>37934</v>
      </c>
      <c r="B24037" s="204">
        <v>1100</v>
      </c>
    </row>
    <row r="24038" spans="1:2" x14ac:dyDescent="0.2">
      <c r="A24038" s="202" t="s">
        <v>37935</v>
      </c>
      <c r="B24038" s="204">
        <v>85</v>
      </c>
    </row>
    <row r="24039" spans="1:2" x14ac:dyDescent="0.2">
      <c r="A24039" s="202" t="s">
        <v>37936</v>
      </c>
      <c r="B24039" s="204">
        <v>140</v>
      </c>
    </row>
    <row r="24040" spans="1:2" x14ac:dyDescent="0.2">
      <c r="A24040" s="202" t="s">
        <v>37937</v>
      </c>
      <c r="B24040" s="204">
        <v>50</v>
      </c>
    </row>
    <row r="24041" spans="1:2" x14ac:dyDescent="0.2">
      <c r="A24041" s="202" t="s">
        <v>37938</v>
      </c>
      <c r="B24041" s="204">
        <v>9.33</v>
      </c>
    </row>
    <row r="24042" spans="1:2" x14ac:dyDescent="0.2">
      <c r="A24042" s="202" t="s">
        <v>37939</v>
      </c>
      <c r="B24042" s="204">
        <v>142.76</v>
      </c>
    </row>
    <row r="24043" spans="1:2" x14ac:dyDescent="0.2">
      <c r="A24043" s="202" t="s">
        <v>37940</v>
      </c>
      <c r="B24043" s="204">
        <v>270</v>
      </c>
    </row>
    <row r="24044" spans="1:2" x14ac:dyDescent="0.2">
      <c r="A24044" s="202" t="s">
        <v>37941</v>
      </c>
      <c r="B24044" s="204">
        <v>750</v>
      </c>
    </row>
    <row r="24045" spans="1:2" x14ac:dyDescent="0.2">
      <c r="A24045" s="202" t="s">
        <v>37942</v>
      </c>
      <c r="B24045" s="204">
        <v>92.7</v>
      </c>
    </row>
    <row r="24046" spans="1:2" x14ac:dyDescent="0.2">
      <c r="A24046" s="202" t="s">
        <v>37943</v>
      </c>
      <c r="B24046" s="204">
        <v>331</v>
      </c>
    </row>
    <row r="24047" spans="1:2" x14ac:dyDescent="0.2">
      <c r="A24047" s="202" t="s">
        <v>37944</v>
      </c>
      <c r="B24047" s="204">
        <v>516.90480000000002</v>
      </c>
    </row>
    <row r="24048" spans="1:2" x14ac:dyDescent="0.2">
      <c r="A24048" s="202" t="s">
        <v>37945</v>
      </c>
      <c r="B24048" s="204">
        <v>177.96</v>
      </c>
    </row>
    <row r="24049" spans="1:2" x14ac:dyDescent="0.2">
      <c r="A24049" s="202" t="s">
        <v>37946</v>
      </c>
      <c r="B24049" s="204">
        <v>243.34</v>
      </c>
    </row>
    <row r="24050" spans="1:2" x14ac:dyDescent="0.2">
      <c r="A24050" s="202" t="s">
        <v>37947</v>
      </c>
      <c r="B24050" s="204">
        <v>250</v>
      </c>
    </row>
    <row r="24051" spans="1:2" x14ac:dyDescent="0.2">
      <c r="A24051" s="202" t="s">
        <v>37948</v>
      </c>
      <c r="B24051" s="204">
        <v>440</v>
      </c>
    </row>
    <row r="24052" spans="1:2" x14ac:dyDescent="0.2">
      <c r="A24052" s="202" t="s">
        <v>37949</v>
      </c>
      <c r="B24052" s="204">
        <v>550</v>
      </c>
    </row>
    <row r="24053" spans="1:2" x14ac:dyDescent="0.2">
      <c r="A24053" s="202" t="s">
        <v>37950</v>
      </c>
      <c r="B24053" s="204">
        <v>700</v>
      </c>
    </row>
    <row r="24054" spans="1:2" x14ac:dyDescent="0.2">
      <c r="A24054" s="202" t="s">
        <v>37951</v>
      </c>
      <c r="B24054" s="204">
        <v>805.88</v>
      </c>
    </row>
    <row r="24055" spans="1:2" x14ac:dyDescent="0.2">
      <c r="A24055" s="202" t="s">
        <v>37952</v>
      </c>
      <c r="B24055" s="204">
        <v>880</v>
      </c>
    </row>
    <row r="24056" spans="1:2" x14ac:dyDescent="0.2">
      <c r="A24056" s="202" t="s">
        <v>37953</v>
      </c>
      <c r="B24056" s="204">
        <v>1400</v>
      </c>
    </row>
    <row r="24057" spans="1:2" x14ac:dyDescent="0.2">
      <c r="A24057" s="202" t="s">
        <v>37954</v>
      </c>
      <c r="B24057" s="204">
        <v>211.7268</v>
      </c>
    </row>
    <row r="24058" spans="1:2" x14ac:dyDescent="0.2">
      <c r="A24058" s="202" t="s">
        <v>37955</v>
      </c>
      <c r="B24058" s="204">
        <v>286.20609999999999</v>
      </c>
    </row>
    <row r="24059" spans="1:2" x14ac:dyDescent="0.2">
      <c r="A24059" s="202" t="s">
        <v>37956</v>
      </c>
      <c r="B24059" s="204">
        <v>339.93</v>
      </c>
    </row>
    <row r="24060" spans="1:2" x14ac:dyDescent="0.2">
      <c r="A24060" s="202" t="s">
        <v>37957</v>
      </c>
      <c r="B24060" s="204">
        <v>430</v>
      </c>
    </row>
    <row r="24061" spans="1:2" x14ac:dyDescent="0.2">
      <c r="A24061" s="202" t="s">
        <v>37958</v>
      </c>
      <c r="B24061" s="204">
        <v>505</v>
      </c>
    </row>
    <row r="24062" spans="1:2" x14ac:dyDescent="0.2">
      <c r="A24062" s="202" t="s">
        <v>37959</v>
      </c>
      <c r="B24062" s="204">
        <v>810</v>
      </c>
    </row>
    <row r="24063" spans="1:2" x14ac:dyDescent="0.2">
      <c r="A24063" s="202" t="s">
        <v>37960</v>
      </c>
      <c r="B24063" s="204">
        <v>1156.5561</v>
      </c>
    </row>
    <row r="24064" spans="1:2" x14ac:dyDescent="0.2">
      <c r="A24064" s="202" t="s">
        <v>37961</v>
      </c>
      <c r="B24064" s="204">
        <v>1580</v>
      </c>
    </row>
    <row r="24065" spans="1:2" x14ac:dyDescent="0.2">
      <c r="A24065" s="202" t="s">
        <v>37962</v>
      </c>
      <c r="B24065" s="204">
        <v>101.97</v>
      </c>
    </row>
    <row r="24066" spans="1:2" x14ac:dyDescent="0.2">
      <c r="A24066" s="202" t="s">
        <v>37963</v>
      </c>
      <c r="B24066" s="204">
        <v>137.32</v>
      </c>
    </row>
    <row r="24067" spans="1:2" x14ac:dyDescent="0.2">
      <c r="A24067" s="202" t="s">
        <v>37964</v>
      </c>
      <c r="B24067" s="204">
        <v>213.51</v>
      </c>
    </row>
    <row r="24068" spans="1:2" x14ac:dyDescent="0.2">
      <c r="A24068" s="202" t="s">
        <v>37965</v>
      </c>
      <c r="B24068" s="204">
        <v>67.92</v>
      </c>
    </row>
    <row r="24069" spans="1:2" x14ac:dyDescent="0.2">
      <c r="A24069" s="202" t="s">
        <v>37966</v>
      </c>
      <c r="B24069" s="204">
        <v>141.5</v>
      </c>
    </row>
    <row r="24070" spans="1:2" x14ac:dyDescent="0.2">
      <c r="A24070" s="202" t="s">
        <v>37967</v>
      </c>
      <c r="B24070" s="204">
        <v>420</v>
      </c>
    </row>
    <row r="24071" spans="1:2" x14ac:dyDescent="0.2">
      <c r="A24071" s="202" t="s">
        <v>37968</v>
      </c>
      <c r="B24071" s="204">
        <v>14.2715</v>
      </c>
    </row>
    <row r="24072" spans="1:2" x14ac:dyDescent="0.2">
      <c r="A24072" s="202" t="s">
        <v>37969</v>
      </c>
      <c r="B24072" s="204">
        <v>15.76</v>
      </c>
    </row>
    <row r="24073" spans="1:2" x14ac:dyDescent="0.2">
      <c r="A24073" s="202" t="s">
        <v>37970</v>
      </c>
      <c r="B24073" s="204">
        <v>19.7</v>
      </c>
    </row>
    <row r="24074" spans="1:2" x14ac:dyDescent="0.2">
      <c r="A24074" s="202" t="s">
        <v>37971</v>
      </c>
      <c r="B24074" s="204">
        <v>21.22</v>
      </c>
    </row>
    <row r="24075" spans="1:2" x14ac:dyDescent="0.2">
      <c r="A24075" s="202" t="s">
        <v>37972</v>
      </c>
      <c r="B24075" s="204">
        <v>23.18</v>
      </c>
    </row>
    <row r="24076" spans="1:2" x14ac:dyDescent="0.2">
      <c r="A24076" s="202" t="s">
        <v>37973</v>
      </c>
      <c r="B24076" s="204">
        <v>26.66</v>
      </c>
    </row>
    <row r="24077" spans="1:2" x14ac:dyDescent="0.2">
      <c r="A24077" s="202" t="s">
        <v>37974</v>
      </c>
      <c r="B24077" s="204">
        <v>36.39</v>
      </c>
    </row>
    <row r="24078" spans="1:2" x14ac:dyDescent="0.2">
      <c r="A24078" s="202" t="s">
        <v>37975</v>
      </c>
      <c r="B24078" s="204">
        <v>39.29</v>
      </c>
    </row>
    <row r="24079" spans="1:2" x14ac:dyDescent="0.2">
      <c r="A24079" s="202" t="s">
        <v>37976</v>
      </c>
      <c r="B24079" s="204">
        <v>40.909999999999997</v>
      </c>
    </row>
    <row r="24080" spans="1:2" x14ac:dyDescent="0.2">
      <c r="A24080" s="202" t="s">
        <v>37977</v>
      </c>
      <c r="B24080" s="204">
        <v>289.07</v>
      </c>
    </row>
    <row r="24081" spans="1:2" x14ac:dyDescent="0.2">
      <c r="A24081" s="202" t="s">
        <v>37978</v>
      </c>
      <c r="B24081" s="204">
        <v>400.4</v>
      </c>
    </row>
    <row r="24082" spans="1:2" x14ac:dyDescent="0.2">
      <c r="A24082" s="202" t="s">
        <v>37979</v>
      </c>
      <c r="B24082" s="204">
        <v>1529.55</v>
      </c>
    </row>
    <row r="24083" spans="1:2" x14ac:dyDescent="0.2">
      <c r="A24083" s="202" t="s">
        <v>37980</v>
      </c>
      <c r="B24083" s="204">
        <v>2745.21</v>
      </c>
    </row>
    <row r="24084" spans="1:2" x14ac:dyDescent="0.2">
      <c r="A24084" s="202" t="s">
        <v>37981</v>
      </c>
      <c r="B24084" s="204">
        <v>5412.8433999999997</v>
      </c>
    </row>
    <row r="24085" spans="1:2" x14ac:dyDescent="0.2">
      <c r="A24085" s="202" t="s">
        <v>37982</v>
      </c>
      <c r="B24085" s="204">
        <v>7056.5339999999997</v>
      </c>
    </row>
    <row r="24086" spans="1:2" x14ac:dyDescent="0.2">
      <c r="A24086" s="202" t="s">
        <v>37983</v>
      </c>
      <c r="B24086" s="204">
        <v>156.1</v>
      </c>
    </row>
    <row r="24087" spans="1:2" x14ac:dyDescent="0.2">
      <c r="A24087" s="202" t="s">
        <v>37984</v>
      </c>
      <c r="B24087" s="204">
        <v>358.94</v>
      </c>
    </row>
    <row r="24088" spans="1:2" x14ac:dyDescent="0.2">
      <c r="A24088" s="202" t="s">
        <v>37985</v>
      </c>
      <c r="B24088" s="204">
        <v>1736.84</v>
      </c>
    </row>
    <row r="24089" spans="1:2" x14ac:dyDescent="0.2">
      <c r="A24089" s="202" t="s">
        <v>37986</v>
      </c>
      <c r="B24089" s="204">
        <v>2199.9899999999998</v>
      </c>
    </row>
    <row r="24090" spans="1:2" x14ac:dyDescent="0.2">
      <c r="A24090" s="202" t="s">
        <v>37987</v>
      </c>
      <c r="B24090" s="204">
        <v>9.41</v>
      </c>
    </row>
    <row r="24091" spans="1:2" x14ac:dyDescent="0.2">
      <c r="A24091" s="202" t="s">
        <v>37988</v>
      </c>
      <c r="B24091" s="204">
        <v>402.91</v>
      </c>
    </row>
    <row r="24092" spans="1:2" x14ac:dyDescent="0.2">
      <c r="A24092" s="202" t="s">
        <v>37989</v>
      </c>
      <c r="B24092" s="204">
        <v>18.54</v>
      </c>
    </row>
    <row r="24093" spans="1:2" x14ac:dyDescent="0.2">
      <c r="A24093" s="202" t="s">
        <v>37990</v>
      </c>
      <c r="B24093" s="204">
        <v>1.1355999999999999</v>
      </c>
    </row>
    <row r="24094" spans="1:2" x14ac:dyDescent="0.2">
      <c r="A24094" s="202" t="s">
        <v>37991</v>
      </c>
      <c r="B24094" s="204">
        <v>1441.35</v>
      </c>
    </row>
    <row r="24095" spans="1:2" x14ac:dyDescent="0.2">
      <c r="A24095" s="202" t="s">
        <v>37992</v>
      </c>
      <c r="B24095" s="204">
        <v>6.21</v>
      </c>
    </row>
    <row r="24096" spans="1:2" x14ac:dyDescent="0.2">
      <c r="A24096" s="202" t="s">
        <v>37993</v>
      </c>
      <c r="B24096" s="204">
        <v>231</v>
      </c>
    </row>
    <row r="24097" spans="1:2" x14ac:dyDescent="0.2">
      <c r="A24097" s="202" t="s">
        <v>37994</v>
      </c>
      <c r="B24097" s="204">
        <v>7.73</v>
      </c>
    </row>
    <row r="24098" spans="1:2" x14ac:dyDescent="0.2">
      <c r="A24098" s="202" t="s">
        <v>37995</v>
      </c>
      <c r="B24098" s="204">
        <v>37.6</v>
      </c>
    </row>
    <row r="24099" spans="1:2" x14ac:dyDescent="0.2">
      <c r="A24099" s="202" t="s">
        <v>37996</v>
      </c>
      <c r="B24099" s="204">
        <v>5.47</v>
      </c>
    </row>
    <row r="24100" spans="1:2" x14ac:dyDescent="0.2">
      <c r="A24100" s="202" t="s">
        <v>37997</v>
      </c>
      <c r="B24100" s="204">
        <v>12.98</v>
      </c>
    </row>
    <row r="24101" spans="1:2" x14ac:dyDescent="0.2">
      <c r="A24101" s="202" t="s">
        <v>37998</v>
      </c>
      <c r="B24101" s="204">
        <v>179.45</v>
      </c>
    </row>
    <row r="24102" spans="1:2" x14ac:dyDescent="0.2">
      <c r="A24102" s="202" t="s">
        <v>37999</v>
      </c>
      <c r="B24102" s="204">
        <v>26.27</v>
      </c>
    </row>
    <row r="24103" spans="1:2" x14ac:dyDescent="0.2">
      <c r="A24103" s="202" t="s">
        <v>38000</v>
      </c>
      <c r="B24103" s="204">
        <v>58.71</v>
      </c>
    </row>
    <row r="24104" spans="1:2" x14ac:dyDescent="0.2">
      <c r="A24104" s="202" t="s">
        <v>38001</v>
      </c>
      <c r="B24104" s="204">
        <v>7.42</v>
      </c>
    </row>
    <row r="24105" spans="1:2" x14ac:dyDescent="0.2">
      <c r="A24105" s="202" t="s">
        <v>38002</v>
      </c>
      <c r="B24105" s="204">
        <v>37.729999999999997</v>
      </c>
    </row>
    <row r="24106" spans="1:2" x14ac:dyDescent="0.2">
      <c r="A24106" s="202" t="s">
        <v>38003</v>
      </c>
      <c r="B24106" s="204">
        <v>83.65</v>
      </c>
    </row>
    <row r="24107" spans="1:2" x14ac:dyDescent="0.2">
      <c r="A24107" s="202" t="s">
        <v>38004</v>
      </c>
      <c r="B24107" s="204">
        <v>7.75</v>
      </c>
    </row>
    <row r="24108" spans="1:2" x14ac:dyDescent="0.2">
      <c r="A24108" s="202" t="s">
        <v>38005</v>
      </c>
      <c r="B24108" s="204">
        <v>9.93</v>
      </c>
    </row>
    <row r="24109" spans="1:2" x14ac:dyDescent="0.2">
      <c r="A24109" s="202" t="s">
        <v>38006</v>
      </c>
      <c r="B24109" s="204">
        <v>21.04</v>
      </c>
    </row>
    <row r="24110" spans="1:2" x14ac:dyDescent="0.2">
      <c r="A24110" s="202" t="s">
        <v>38007</v>
      </c>
      <c r="B24110" s="204">
        <v>71.3</v>
      </c>
    </row>
    <row r="24111" spans="1:2" x14ac:dyDescent="0.2">
      <c r="A24111" s="202" t="s">
        <v>38008</v>
      </c>
      <c r="B24111" s="204">
        <v>39.29</v>
      </c>
    </row>
    <row r="24112" spans="1:2" x14ac:dyDescent="0.2">
      <c r="A24112" s="202" t="s">
        <v>38009</v>
      </c>
      <c r="B24112" s="204">
        <v>123.34</v>
      </c>
    </row>
    <row r="24113" spans="1:2" x14ac:dyDescent="0.2">
      <c r="A24113" s="202" t="s">
        <v>38010</v>
      </c>
      <c r="B24113" s="204">
        <v>63.98</v>
      </c>
    </row>
    <row r="24114" spans="1:2" x14ac:dyDescent="0.2">
      <c r="A24114" s="202" t="s">
        <v>38011</v>
      </c>
      <c r="B24114" s="204">
        <v>226.2</v>
      </c>
    </row>
    <row r="24115" spans="1:2" x14ac:dyDescent="0.2">
      <c r="A24115" s="202" t="s">
        <v>38012</v>
      </c>
      <c r="B24115" s="204">
        <v>67.680000000000007</v>
      </c>
    </row>
    <row r="24116" spans="1:2" x14ac:dyDescent="0.2">
      <c r="A24116" s="202" t="s">
        <v>38013</v>
      </c>
      <c r="B24116" s="204">
        <v>278.41000000000003</v>
      </c>
    </row>
    <row r="24117" spans="1:2" x14ac:dyDescent="0.2">
      <c r="A24117" s="202" t="s">
        <v>38014</v>
      </c>
      <c r="B24117" s="204">
        <v>42.971899999999998</v>
      </c>
    </row>
    <row r="24118" spans="1:2" x14ac:dyDescent="0.2">
      <c r="A24118" s="202" t="s">
        <v>38015</v>
      </c>
      <c r="B24118" s="204">
        <v>120</v>
      </c>
    </row>
    <row r="24119" spans="1:2" x14ac:dyDescent="0.2">
      <c r="A24119" s="202" t="s">
        <v>38016</v>
      </c>
      <c r="B24119" s="204">
        <v>6.2</v>
      </c>
    </row>
    <row r="24120" spans="1:2" x14ac:dyDescent="0.2">
      <c r="A24120" s="202" t="s">
        <v>38017</v>
      </c>
      <c r="B24120" s="204">
        <v>7.06</v>
      </c>
    </row>
    <row r="24121" spans="1:2" x14ac:dyDescent="0.2">
      <c r="A24121" s="202" t="s">
        <v>38018</v>
      </c>
      <c r="B24121" s="204">
        <v>13.11</v>
      </c>
    </row>
    <row r="24122" spans="1:2" x14ac:dyDescent="0.2">
      <c r="A24122" s="202" t="s">
        <v>38019</v>
      </c>
      <c r="B24122" s="204">
        <v>24.4</v>
      </c>
    </row>
    <row r="24123" spans="1:2" x14ac:dyDescent="0.2">
      <c r="A24123" s="202" t="s">
        <v>38020</v>
      </c>
      <c r="B24123" s="204">
        <v>3.82</v>
      </c>
    </row>
    <row r="24124" spans="1:2" x14ac:dyDescent="0.2">
      <c r="A24124" s="202" t="s">
        <v>38021</v>
      </c>
      <c r="B24124" s="204">
        <v>19.47</v>
      </c>
    </row>
    <row r="24125" spans="1:2" x14ac:dyDescent="0.2">
      <c r="A24125" s="202" t="s">
        <v>38022</v>
      </c>
      <c r="B24125" s="204">
        <v>20.97</v>
      </c>
    </row>
    <row r="24126" spans="1:2" x14ac:dyDescent="0.2">
      <c r="A24126" s="202" t="s">
        <v>38023</v>
      </c>
      <c r="B24126" s="204">
        <v>11.52</v>
      </c>
    </row>
    <row r="24127" spans="1:2" x14ac:dyDescent="0.2">
      <c r="A24127" s="202" t="s">
        <v>38024</v>
      </c>
      <c r="B24127" s="204">
        <v>11.33</v>
      </c>
    </row>
    <row r="24128" spans="1:2" x14ac:dyDescent="0.2">
      <c r="A24128" s="202" t="s">
        <v>38025</v>
      </c>
      <c r="B24128" s="204">
        <v>4.2699999999999996</v>
      </c>
    </row>
    <row r="24129" spans="1:2" x14ac:dyDescent="0.2">
      <c r="A24129" s="202" t="s">
        <v>38026</v>
      </c>
      <c r="B24129" s="204">
        <v>27.19</v>
      </c>
    </row>
    <row r="24130" spans="1:2" x14ac:dyDescent="0.2">
      <c r="A24130" s="202" t="s">
        <v>38027</v>
      </c>
      <c r="B24130" s="204">
        <v>7.65</v>
      </c>
    </row>
    <row r="24131" spans="1:2" x14ac:dyDescent="0.2">
      <c r="A24131" s="202" t="s">
        <v>38028</v>
      </c>
      <c r="B24131" s="204">
        <v>18.23</v>
      </c>
    </row>
    <row r="24132" spans="1:2" x14ac:dyDescent="0.2">
      <c r="A24132" s="202" t="s">
        <v>38029</v>
      </c>
      <c r="B24132" s="204">
        <v>1.43</v>
      </c>
    </row>
    <row r="24133" spans="1:2" x14ac:dyDescent="0.2">
      <c r="A24133" s="202" t="s">
        <v>38030</v>
      </c>
      <c r="B24133" s="204">
        <v>42.94</v>
      </c>
    </row>
    <row r="24134" spans="1:2" x14ac:dyDescent="0.2">
      <c r="A24134" s="202" t="s">
        <v>38031</v>
      </c>
      <c r="B24134" s="204">
        <v>102.81</v>
      </c>
    </row>
    <row r="24135" spans="1:2" x14ac:dyDescent="0.2">
      <c r="A24135" s="202" t="s">
        <v>38032</v>
      </c>
      <c r="B24135" s="204">
        <v>11.44</v>
      </c>
    </row>
    <row r="24136" spans="1:2" x14ac:dyDescent="0.2">
      <c r="A24136" s="202" t="s">
        <v>38033</v>
      </c>
      <c r="B24136" s="204">
        <v>10.92</v>
      </c>
    </row>
    <row r="24137" spans="1:2" x14ac:dyDescent="0.2">
      <c r="A24137" s="202" t="s">
        <v>38034</v>
      </c>
      <c r="B24137" s="204">
        <v>1.43</v>
      </c>
    </row>
    <row r="24138" spans="1:2" x14ac:dyDescent="0.2">
      <c r="A24138" s="202" t="s">
        <v>38035</v>
      </c>
      <c r="B24138" s="204">
        <v>136.31</v>
      </c>
    </row>
    <row r="24139" spans="1:2" x14ac:dyDescent="0.2">
      <c r="A24139" s="202" t="s">
        <v>38036</v>
      </c>
      <c r="B24139" s="204">
        <v>107.02</v>
      </c>
    </row>
    <row r="24140" spans="1:2" x14ac:dyDescent="0.2">
      <c r="A24140" s="202" t="s">
        <v>38037</v>
      </c>
      <c r="B24140" s="204">
        <v>16.190000000000001</v>
      </c>
    </row>
    <row r="24141" spans="1:2" x14ac:dyDescent="0.2">
      <c r="A24141" s="202" t="s">
        <v>38038</v>
      </c>
      <c r="B24141" s="204">
        <v>28.287099999999999</v>
      </c>
    </row>
    <row r="24142" spans="1:2" x14ac:dyDescent="0.2">
      <c r="A24142" s="202" t="s">
        <v>38039</v>
      </c>
      <c r="B24142" s="204">
        <v>14.17</v>
      </c>
    </row>
    <row r="24143" spans="1:2" x14ac:dyDescent="0.2">
      <c r="A24143" s="202" t="s">
        <v>38040</v>
      </c>
      <c r="B24143" s="204">
        <v>15.39</v>
      </c>
    </row>
    <row r="24144" spans="1:2" x14ac:dyDescent="0.2">
      <c r="A24144" s="202" t="s">
        <v>38041</v>
      </c>
      <c r="B24144" s="204">
        <v>16.649999999999999</v>
      </c>
    </row>
    <row r="24145" spans="1:2" x14ac:dyDescent="0.2">
      <c r="A24145" s="202" t="s">
        <v>38042</v>
      </c>
      <c r="B24145" s="204">
        <v>2.7</v>
      </c>
    </row>
    <row r="24146" spans="1:2" x14ac:dyDescent="0.2">
      <c r="A24146" s="202" t="s">
        <v>38043</v>
      </c>
      <c r="B24146" s="204">
        <v>7.64</v>
      </c>
    </row>
    <row r="24147" spans="1:2" x14ac:dyDescent="0.2">
      <c r="A24147" s="202" t="s">
        <v>38044</v>
      </c>
      <c r="B24147" s="204">
        <v>205.9</v>
      </c>
    </row>
    <row r="24148" spans="1:2" x14ac:dyDescent="0.2">
      <c r="A24148" s="202" t="s">
        <v>38045</v>
      </c>
      <c r="B24148" s="204">
        <v>29.26</v>
      </c>
    </row>
    <row r="24149" spans="1:2" x14ac:dyDescent="0.2">
      <c r="A24149" s="202" t="s">
        <v>38046</v>
      </c>
      <c r="B24149" s="204">
        <v>29.26</v>
      </c>
    </row>
    <row r="24150" spans="1:2" x14ac:dyDescent="0.2">
      <c r="A24150" s="202" t="s">
        <v>38047</v>
      </c>
      <c r="B24150" s="204">
        <v>29.26</v>
      </c>
    </row>
    <row r="24151" spans="1:2" x14ac:dyDescent="0.2">
      <c r="A24151" s="202" t="s">
        <v>38048</v>
      </c>
      <c r="B24151" s="204">
        <v>9.68</v>
      </c>
    </row>
    <row r="24152" spans="1:2" x14ac:dyDescent="0.2">
      <c r="A24152" s="202" t="s">
        <v>38049</v>
      </c>
      <c r="B24152" s="204">
        <v>133.47</v>
      </c>
    </row>
    <row r="24153" spans="1:2" x14ac:dyDescent="0.2">
      <c r="A24153" s="202" t="s">
        <v>38050</v>
      </c>
      <c r="B24153" s="204">
        <v>344.36</v>
      </c>
    </row>
    <row r="24154" spans="1:2" x14ac:dyDescent="0.2">
      <c r="A24154" s="202" t="s">
        <v>38051</v>
      </c>
      <c r="B24154" s="204">
        <v>488.99</v>
      </c>
    </row>
    <row r="24155" spans="1:2" x14ac:dyDescent="0.2">
      <c r="A24155" s="202" t="s">
        <v>38052</v>
      </c>
      <c r="B24155" s="204">
        <v>35.927900000000001</v>
      </c>
    </row>
    <row r="24156" spans="1:2" x14ac:dyDescent="0.2">
      <c r="A24156" s="202" t="s">
        <v>38053</v>
      </c>
      <c r="B24156" s="204">
        <v>8.99</v>
      </c>
    </row>
    <row r="24157" spans="1:2" x14ac:dyDescent="0.2">
      <c r="A24157" s="202" t="s">
        <v>38054</v>
      </c>
      <c r="B24157" s="204">
        <v>14.13</v>
      </c>
    </row>
    <row r="24158" spans="1:2" x14ac:dyDescent="0.2">
      <c r="A24158" s="202" t="s">
        <v>38055</v>
      </c>
      <c r="B24158" s="204">
        <v>21.25</v>
      </c>
    </row>
    <row r="24159" spans="1:2" x14ac:dyDescent="0.2">
      <c r="A24159" s="202" t="s">
        <v>38056</v>
      </c>
      <c r="B24159" s="204">
        <v>18.88</v>
      </c>
    </row>
    <row r="24160" spans="1:2" x14ac:dyDescent="0.2">
      <c r="A24160" s="202" t="s">
        <v>38057</v>
      </c>
      <c r="B24160" s="204">
        <v>3.66</v>
      </c>
    </row>
    <row r="24161" spans="1:2" x14ac:dyDescent="0.2">
      <c r="A24161" s="202" t="s">
        <v>38058</v>
      </c>
      <c r="B24161" s="204">
        <v>9.14</v>
      </c>
    </row>
    <row r="24162" spans="1:2" x14ac:dyDescent="0.2">
      <c r="A24162" s="202" t="s">
        <v>38059</v>
      </c>
      <c r="B24162" s="204">
        <v>4.21</v>
      </c>
    </row>
    <row r="24163" spans="1:2" x14ac:dyDescent="0.2">
      <c r="A24163" s="202" t="s">
        <v>38060</v>
      </c>
      <c r="B24163" s="204">
        <v>36.270000000000003</v>
      </c>
    </row>
    <row r="24164" spans="1:2" x14ac:dyDescent="0.2">
      <c r="A24164" s="202" t="s">
        <v>38061</v>
      </c>
      <c r="B24164" s="204">
        <v>59.39</v>
      </c>
    </row>
    <row r="24165" spans="1:2" x14ac:dyDescent="0.2">
      <c r="A24165" s="202" t="s">
        <v>38062</v>
      </c>
      <c r="B24165" s="204">
        <v>19.966200000000001</v>
      </c>
    </row>
    <row r="24166" spans="1:2" x14ac:dyDescent="0.2">
      <c r="A24166" s="202" t="s">
        <v>38063</v>
      </c>
      <c r="B24166" s="204">
        <v>22.772300000000001</v>
      </c>
    </row>
    <row r="24167" spans="1:2" x14ac:dyDescent="0.2">
      <c r="A24167" s="202" t="s">
        <v>38064</v>
      </c>
      <c r="B24167" s="204">
        <v>28.052299999999999</v>
      </c>
    </row>
    <row r="24168" spans="1:2" x14ac:dyDescent="0.2">
      <c r="A24168" s="202" t="s">
        <v>38065</v>
      </c>
      <c r="B24168" s="204">
        <v>44.732300000000002</v>
      </c>
    </row>
    <row r="24169" spans="1:2" x14ac:dyDescent="0.2">
      <c r="A24169" s="202" t="s">
        <v>38066</v>
      </c>
      <c r="B24169" s="204">
        <v>57.756900000000002</v>
      </c>
    </row>
    <row r="24170" spans="1:2" x14ac:dyDescent="0.2">
      <c r="A24170" s="202" t="s">
        <v>38067</v>
      </c>
      <c r="B24170" s="204">
        <v>69.599999999999994</v>
      </c>
    </row>
    <row r="24171" spans="1:2" x14ac:dyDescent="0.2">
      <c r="A24171" s="202" t="s">
        <v>38068</v>
      </c>
      <c r="B24171" s="204">
        <v>31.83</v>
      </c>
    </row>
    <row r="24172" spans="1:2" x14ac:dyDescent="0.2">
      <c r="A24172" s="202" t="s">
        <v>38069</v>
      </c>
      <c r="B24172" s="204">
        <v>110.32</v>
      </c>
    </row>
    <row r="24173" spans="1:2" x14ac:dyDescent="0.2">
      <c r="A24173" s="202" t="s">
        <v>38070</v>
      </c>
      <c r="B24173" s="204">
        <v>181.72</v>
      </c>
    </row>
    <row r="24174" spans="1:2" x14ac:dyDescent="0.2">
      <c r="A24174" s="202" t="s">
        <v>38071</v>
      </c>
      <c r="B24174" s="204">
        <v>1425.81</v>
      </c>
    </row>
    <row r="24175" spans="1:2" x14ac:dyDescent="0.2">
      <c r="A24175" s="202" t="s">
        <v>38072</v>
      </c>
      <c r="B24175" s="204">
        <v>1623.16</v>
      </c>
    </row>
    <row r="24176" spans="1:2" x14ac:dyDescent="0.2">
      <c r="A24176" s="202" t="s">
        <v>38073</v>
      </c>
      <c r="B24176" s="204">
        <v>2677.87</v>
      </c>
    </row>
    <row r="24177" spans="1:2" x14ac:dyDescent="0.2">
      <c r="A24177" s="202" t="s">
        <v>38074</v>
      </c>
      <c r="B24177" s="204">
        <v>3405.03</v>
      </c>
    </row>
    <row r="24178" spans="1:2" x14ac:dyDescent="0.2">
      <c r="A24178" s="202" t="s">
        <v>38075</v>
      </c>
      <c r="B24178" s="204">
        <v>5083.68</v>
      </c>
    </row>
    <row r="24179" spans="1:2" x14ac:dyDescent="0.2">
      <c r="A24179" s="202" t="s">
        <v>38076</v>
      </c>
      <c r="B24179" s="204">
        <v>42.68</v>
      </c>
    </row>
    <row r="24180" spans="1:2" x14ac:dyDescent="0.2">
      <c r="A24180" s="202" t="s">
        <v>38077</v>
      </c>
      <c r="B24180" s="204">
        <v>52.66</v>
      </c>
    </row>
    <row r="24181" spans="1:2" x14ac:dyDescent="0.2">
      <c r="A24181" s="202" t="s">
        <v>38078</v>
      </c>
      <c r="B24181" s="204">
        <v>66.209999999999994</v>
      </c>
    </row>
    <row r="24182" spans="1:2" x14ac:dyDescent="0.2">
      <c r="A24182" s="202" t="s">
        <v>38079</v>
      </c>
      <c r="B24182" s="204">
        <v>16.059999999999999</v>
      </c>
    </row>
    <row r="24183" spans="1:2" x14ac:dyDescent="0.2">
      <c r="A24183" s="202" t="s">
        <v>38080</v>
      </c>
      <c r="B24183" s="204">
        <v>35.54</v>
      </c>
    </row>
    <row r="24184" spans="1:2" x14ac:dyDescent="0.2">
      <c r="A24184" s="202" t="s">
        <v>38081</v>
      </c>
      <c r="B24184" s="204">
        <v>5.07</v>
      </c>
    </row>
    <row r="24185" spans="1:2" x14ac:dyDescent="0.2">
      <c r="A24185" s="202" t="s">
        <v>38082</v>
      </c>
      <c r="B24185" s="204">
        <v>22.54</v>
      </c>
    </row>
    <row r="24186" spans="1:2" x14ac:dyDescent="0.2">
      <c r="A24186" s="202" t="s">
        <v>38083</v>
      </c>
      <c r="B24186" s="204">
        <v>25</v>
      </c>
    </row>
    <row r="24187" spans="1:2" x14ac:dyDescent="0.2">
      <c r="A24187" s="202" t="s">
        <v>38084</v>
      </c>
      <c r="B24187" s="204">
        <v>900</v>
      </c>
    </row>
    <row r="24188" spans="1:2" x14ac:dyDescent="0.2">
      <c r="A24188" s="202" t="s">
        <v>38085</v>
      </c>
      <c r="B24188" s="204">
        <v>1200</v>
      </c>
    </row>
    <row r="24189" spans="1:2" x14ac:dyDescent="0.2">
      <c r="A24189" s="202" t="s">
        <v>38086</v>
      </c>
      <c r="B24189" s="204">
        <v>250</v>
      </c>
    </row>
    <row r="24190" spans="1:2" x14ac:dyDescent="0.2">
      <c r="A24190" s="202" t="s">
        <v>38087</v>
      </c>
      <c r="B24190" s="204">
        <v>265</v>
      </c>
    </row>
    <row r="24191" spans="1:2" x14ac:dyDescent="0.2">
      <c r="A24191" s="202" t="s">
        <v>38088</v>
      </c>
      <c r="B24191" s="204">
        <v>416.02969999999999</v>
      </c>
    </row>
    <row r="24192" spans="1:2" x14ac:dyDescent="0.2">
      <c r="A24192" s="202" t="s">
        <v>38089</v>
      </c>
      <c r="B24192" s="204">
        <v>65.209999999999994</v>
      </c>
    </row>
    <row r="24193" spans="1:2" x14ac:dyDescent="0.2">
      <c r="A24193" s="202" t="s">
        <v>38090</v>
      </c>
      <c r="B24193" s="204">
        <v>15.04</v>
      </c>
    </row>
    <row r="24194" spans="1:2" x14ac:dyDescent="0.2">
      <c r="A24194" s="202" t="s">
        <v>38091</v>
      </c>
      <c r="B24194" s="204">
        <v>21.22</v>
      </c>
    </row>
    <row r="24195" spans="1:2" x14ac:dyDescent="0.2">
      <c r="A24195" s="202" t="s">
        <v>38092</v>
      </c>
      <c r="B24195" s="204">
        <v>18.29</v>
      </c>
    </row>
    <row r="24196" spans="1:2" x14ac:dyDescent="0.2">
      <c r="A24196" s="202" t="s">
        <v>38093</v>
      </c>
      <c r="B24196" s="204">
        <v>18.54</v>
      </c>
    </row>
    <row r="24197" spans="1:2" x14ac:dyDescent="0.2">
      <c r="A24197" s="202" t="s">
        <v>38094</v>
      </c>
      <c r="B24197" s="204">
        <v>12.48</v>
      </c>
    </row>
    <row r="24198" spans="1:2" x14ac:dyDescent="0.2">
      <c r="A24198" s="202" t="s">
        <v>38095</v>
      </c>
      <c r="B24198" s="204">
        <v>29.81</v>
      </c>
    </row>
    <row r="24199" spans="1:2" x14ac:dyDescent="0.2">
      <c r="A24199" s="202" t="s">
        <v>38096</v>
      </c>
      <c r="B24199" s="204">
        <v>163.59</v>
      </c>
    </row>
    <row r="24200" spans="1:2" x14ac:dyDescent="0.2">
      <c r="A24200" s="202" t="s">
        <v>38097</v>
      </c>
      <c r="B24200" s="204">
        <v>206.64</v>
      </c>
    </row>
    <row r="24201" spans="1:2" x14ac:dyDescent="0.2">
      <c r="A24201" s="202" t="s">
        <v>38098</v>
      </c>
      <c r="B24201" s="204">
        <v>102.25</v>
      </c>
    </row>
    <row r="24202" spans="1:2" x14ac:dyDescent="0.2">
      <c r="A24202" s="202" t="s">
        <v>38099</v>
      </c>
      <c r="B24202" s="204">
        <v>232.8</v>
      </c>
    </row>
    <row r="24203" spans="1:2" x14ac:dyDescent="0.2">
      <c r="A24203" s="202" t="s">
        <v>38100</v>
      </c>
      <c r="B24203" s="204">
        <v>218.65</v>
      </c>
    </row>
    <row r="24204" spans="1:2" x14ac:dyDescent="0.2">
      <c r="A24204" s="202" t="s">
        <v>38101</v>
      </c>
      <c r="B24204" s="204">
        <v>2098.88</v>
      </c>
    </row>
    <row r="24205" spans="1:2" x14ac:dyDescent="0.2">
      <c r="A24205" s="202" t="s">
        <v>38102</v>
      </c>
      <c r="B24205" s="204">
        <v>1947.61</v>
      </c>
    </row>
    <row r="24206" spans="1:2" x14ac:dyDescent="0.2">
      <c r="A24206" s="202" t="s">
        <v>38103</v>
      </c>
      <c r="B24206" s="204">
        <v>3300.76</v>
      </c>
    </row>
    <row r="24207" spans="1:2" x14ac:dyDescent="0.2">
      <c r="A24207" s="202" t="s">
        <v>38104</v>
      </c>
      <c r="B24207" s="204">
        <v>440</v>
      </c>
    </row>
    <row r="24208" spans="1:2" x14ac:dyDescent="0.2">
      <c r="A24208" s="202" t="s">
        <v>38105</v>
      </c>
      <c r="B24208" s="204">
        <v>480</v>
      </c>
    </row>
    <row r="24209" spans="1:2" x14ac:dyDescent="0.2">
      <c r="A24209" s="202" t="s">
        <v>38106</v>
      </c>
      <c r="B24209" s="204">
        <v>86.984899999999996</v>
      </c>
    </row>
    <row r="24210" spans="1:2" x14ac:dyDescent="0.2">
      <c r="A24210" s="202" t="s">
        <v>38107</v>
      </c>
      <c r="B24210" s="204">
        <v>90.84</v>
      </c>
    </row>
    <row r="24211" spans="1:2" x14ac:dyDescent="0.2">
      <c r="A24211" s="202" t="s">
        <v>38108</v>
      </c>
      <c r="B24211" s="204">
        <v>12.31</v>
      </c>
    </row>
    <row r="24212" spans="1:2" x14ac:dyDescent="0.2">
      <c r="A24212" s="202" t="s">
        <v>38109</v>
      </c>
      <c r="B24212" s="204">
        <v>22.66</v>
      </c>
    </row>
    <row r="24213" spans="1:2" x14ac:dyDescent="0.2">
      <c r="A24213" s="202" t="s">
        <v>38110</v>
      </c>
      <c r="B24213" s="204">
        <v>32.42</v>
      </c>
    </row>
    <row r="24214" spans="1:2" x14ac:dyDescent="0.2">
      <c r="A24214" s="202" t="s">
        <v>38111</v>
      </c>
      <c r="B24214" s="204">
        <v>2.06</v>
      </c>
    </row>
    <row r="24215" spans="1:2" x14ac:dyDescent="0.2">
      <c r="A24215" s="202" t="s">
        <v>38112</v>
      </c>
      <c r="B24215" s="204">
        <v>2.94</v>
      </c>
    </row>
    <row r="24216" spans="1:2" x14ac:dyDescent="0.2">
      <c r="A24216" s="202" t="s">
        <v>38113</v>
      </c>
      <c r="B24216" s="204">
        <v>3.04</v>
      </c>
    </row>
    <row r="24217" spans="1:2" x14ac:dyDescent="0.2">
      <c r="A24217" s="202" t="s">
        <v>38114</v>
      </c>
      <c r="B24217" s="204">
        <v>3.61</v>
      </c>
    </row>
    <row r="24218" spans="1:2" x14ac:dyDescent="0.2">
      <c r="A24218" s="202" t="s">
        <v>38115</v>
      </c>
      <c r="B24218" s="204">
        <v>3.63</v>
      </c>
    </row>
    <row r="24219" spans="1:2" x14ac:dyDescent="0.2">
      <c r="A24219" s="202" t="s">
        <v>38116</v>
      </c>
      <c r="B24219" s="204">
        <v>3.09</v>
      </c>
    </row>
    <row r="24220" spans="1:2" x14ac:dyDescent="0.2">
      <c r="A24220" s="202" t="s">
        <v>38117</v>
      </c>
      <c r="B24220" s="204">
        <v>3.39</v>
      </c>
    </row>
    <row r="24221" spans="1:2" x14ac:dyDescent="0.2">
      <c r="A24221" s="202" t="s">
        <v>38118</v>
      </c>
      <c r="B24221" s="204">
        <v>4.62</v>
      </c>
    </row>
    <row r="24222" spans="1:2" x14ac:dyDescent="0.2">
      <c r="A24222" s="202" t="s">
        <v>38119</v>
      </c>
      <c r="B24222" s="204">
        <v>5.7</v>
      </c>
    </row>
    <row r="24223" spans="1:2" x14ac:dyDescent="0.2">
      <c r="A24223" s="202" t="s">
        <v>38120</v>
      </c>
      <c r="B24223" s="204">
        <v>2008.5</v>
      </c>
    </row>
    <row r="24224" spans="1:2" x14ac:dyDescent="0.2">
      <c r="A24224" s="202" t="s">
        <v>38121</v>
      </c>
      <c r="B24224" s="204">
        <v>1012.9</v>
      </c>
    </row>
    <row r="24225" spans="1:2" x14ac:dyDescent="0.2">
      <c r="A24225" s="202" t="s">
        <v>38122</v>
      </c>
      <c r="B24225" s="204">
        <v>226.5</v>
      </c>
    </row>
    <row r="24226" spans="1:2" x14ac:dyDescent="0.2">
      <c r="A24226" s="202" t="s">
        <v>38123</v>
      </c>
      <c r="B24226" s="204">
        <v>2997.3</v>
      </c>
    </row>
    <row r="24227" spans="1:2" x14ac:dyDescent="0.2">
      <c r="A24227" s="202" t="s">
        <v>38124</v>
      </c>
      <c r="B24227" s="204">
        <v>122.57</v>
      </c>
    </row>
    <row r="24228" spans="1:2" x14ac:dyDescent="0.2">
      <c r="A24228" s="202" t="s">
        <v>38125</v>
      </c>
      <c r="B24228" s="204">
        <v>2.16</v>
      </c>
    </row>
    <row r="24229" spans="1:2" x14ac:dyDescent="0.2">
      <c r="A24229" s="202" t="s">
        <v>38126</v>
      </c>
      <c r="B24229" s="204">
        <v>3.82</v>
      </c>
    </row>
    <row r="24230" spans="1:2" x14ac:dyDescent="0.2">
      <c r="A24230" s="202" t="s">
        <v>38127</v>
      </c>
      <c r="B24230" s="204">
        <v>1.8894</v>
      </c>
    </row>
    <row r="24231" spans="1:2" x14ac:dyDescent="0.2">
      <c r="A24231" s="202" t="s">
        <v>38128</v>
      </c>
      <c r="B24231" s="204">
        <v>35.04</v>
      </c>
    </row>
    <row r="24232" spans="1:2" x14ac:dyDescent="0.2">
      <c r="A24232" s="202" t="s">
        <v>38129</v>
      </c>
      <c r="B24232" s="204">
        <v>171.4</v>
      </c>
    </row>
    <row r="24233" spans="1:2" x14ac:dyDescent="0.2">
      <c r="A24233" s="202" t="s">
        <v>38130</v>
      </c>
      <c r="B24233" s="204">
        <v>3.089</v>
      </c>
    </row>
    <row r="24234" spans="1:2" x14ac:dyDescent="0.2">
      <c r="A24234" s="202" t="s">
        <v>38131</v>
      </c>
      <c r="B24234" s="204">
        <v>26.57</v>
      </c>
    </row>
    <row r="24235" spans="1:2" x14ac:dyDescent="0.2">
      <c r="A24235" s="202" t="s">
        <v>38132</v>
      </c>
      <c r="B24235" s="204">
        <v>164.08</v>
      </c>
    </row>
    <row r="24236" spans="1:2" x14ac:dyDescent="0.2">
      <c r="A24236" s="202" t="s">
        <v>38133</v>
      </c>
      <c r="B24236" s="204">
        <v>28.22</v>
      </c>
    </row>
    <row r="24237" spans="1:2" x14ac:dyDescent="0.2">
      <c r="A24237" s="202" t="s">
        <v>38134</v>
      </c>
      <c r="B24237" s="204">
        <v>41.1</v>
      </c>
    </row>
    <row r="24238" spans="1:2" x14ac:dyDescent="0.2">
      <c r="A24238" s="202" t="s">
        <v>38135</v>
      </c>
      <c r="B24238" s="204">
        <v>4314.5924999999997</v>
      </c>
    </row>
    <row r="24239" spans="1:2" x14ac:dyDescent="0.2">
      <c r="A24239" s="202" t="s">
        <v>38136</v>
      </c>
      <c r="B24239" s="204">
        <v>1162.8699999999999</v>
      </c>
    </row>
    <row r="24240" spans="1:2" x14ac:dyDescent="0.2">
      <c r="A24240" s="202" t="s">
        <v>38137</v>
      </c>
      <c r="B24240" s="204">
        <v>1440.96</v>
      </c>
    </row>
    <row r="24241" spans="1:2" x14ac:dyDescent="0.2">
      <c r="A24241" s="202" t="s">
        <v>38138</v>
      </c>
      <c r="B24241" s="204">
        <v>71.8</v>
      </c>
    </row>
    <row r="24242" spans="1:2" x14ac:dyDescent="0.2">
      <c r="A24242" s="202" t="s">
        <v>38139</v>
      </c>
      <c r="B24242" s="204">
        <v>115.9</v>
      </c>
    </row>
    <row r="24243" spans="1:2" x14ac:dyDescent="0.2">
      <c r="A24243" s="202" t="s">
        <v>38140</v>
      </c>
      <c r="B24243" s="204">
        <v>212.55</v>
      </c>
    </row>
    <row r="24244" spans="1:2" x14ac:dyDescent="0.2">
      <c r="A24244" s="202" t="s">
        <v>38141</v>
      </c>
      <c r="B24244" s="204">
        <v>1.7303999999999999</v>
      </c>
    </row>
    <row r="24245" spans="1:2" x14ac:dyDescent="0.2">
      <c r="A24245" s="202" t="s">
        <v>38142</v>
      </c>
      <c r="B24245" s="204">
        <v>2.41</v>
      </c>
    </row>
    <row r="24246" spans="1:2" x14ac:dyDescent="0.2">
      <c r="A24246" s="202" t="s">
        <v>38143</v>
      </c>
      <c r="B24246" s="204">
        <v>8.8699999999999992</v>
      </c>
    </row>
    <row r="24247" spans="1:2" x14ac:dyDescent="0.2">
      <c r="A24247" s="202" t="s">
        <v>38144</v>
      </c>
      <c r="B24247" s="204">
        <v>15.35</v>
      </c>
    </row>
    <row r="24248" spans="1:2" x14ac:dyDescent="0.2">
      <c r="A24248" s="202" t="s">
        <v>38145</v>
      </c>
      <c r="B24248" s="204">
        <v>94.46</v>
      </c>
    </row>
    <row r="24249" spans="1:2" x14ac:dyDescent="0.2">
      <c r="A24249" s="202" t="s">
        <v>38146</v>
      </c>
      <c r="B24249" s="204">
        <v>16.5</v>
      </c>
    </row>
    <row r="24250" spans="1:2" x14ac:dyDescent="0.2">
      <c r="A24250" s="202" t="s">
        <v>38147</v>
      </c>
      <c r="B24250" s="204">
        <v>16.29</v>
      </c>
    </row>
    <row r="24251" spans="1:2" x14ac:dyDescent="0.2">
      <c r="A24251" s="202" t="s">
        <v>38148</v>
      </c>
      <c r="B24251" s="204">
        <v>122.02</v>
      </c>
    </row>
    <row r="24252" spans="1:2" x14ac:dyDescent="0.2">
      <c r="A24252" s="202" t="s">
        <v>38149</v>
      </c>
      <c r="B24252" s="204">
        <v>20.5</v>
      </c>
    </row>
    <row r="24253" spans="1:2" x14ac:dyDescent="0.2">
      <c r="A24253" s="202" t="s">
        <v>38150</v>
      </c>
      <c r="B24253" s="204">
        <v>53.73</v>
      </c>
    </row>
    <row r="24254" spans="1:2" x14ac:dyDescent="0.2">
      <c r="A24254" s="202" t="s">
        <v>38151</v>
      </c>
      <c r="B24254" s="204">
        <v>10.68</v>
      </c>
    </row>
    <row r="24255" spans="1:2" x14ac:dyDescent="0.2">
      <c r="A24255" s="202" t="s">
        <v>38152</v>
      </c>
      <c r="B24255" s="204">
        <v>1.28</v>
      </c>
    </row>
    <row r="24256" spans="1:2" x14ac:dyDescent="0.2">
      <c r="A24256" s="202" t="s">
        <v>38153</v>
      </c>
      <c r="B24256" s="204">
        <v>11.22</v>
      </c>
    </row>
    <row r="24257" spans="1:2" x14ac:dyDescent="0.2">
      <c r="A24257" s="202" t="s">
        <v>38154</v>
      </c>
      <c r="B24257" s="204">
        <v>21.62</v>
      </c>
    </row>
    <row r="24258" spans="1:2" x14ac:dyDescent="0.2">
      <c r="A24258" s="202" t="s">
        <v>38155</v>
      </c>
      <c r="B24258" s="204">
        <v>118.32</v>
      </c>
    </row>
    <row r="24259" spans="1:2" x14ac:dyDescent="0.2">
      <c r="A24259" s="202" t="s">
        <v>38156</v>
      </c>
      <c r="B24259" s="204">
        <v>23.59</v>
      </c>
    </row>
    <row r="24260" spans="1:2" x14ac:dyDescent="0.2">
      <c r="A24260" s="202" t="s">
        <v>38157</v>
      </c>
      <c r="B24260" s="204">
        <v>1.5</v>
      </c>
    </row>
    <row r="24261" spans="1:2" x14ac:dyDescent="0.2">
      <c r="A24261" s="202" t="s">
        <v>38158</v>
      </c>
      <c r="B24261" s="204">
        <v>2522.4699999999998</v>
      </c>
    </row>
    <row r="24262" spans="1:2" x14ac:dyDescent="0.2">
      <c r="A24262" s="202" t="s">
        <v>38159</v>
      </c>
      <c r="B24262" s="204">
        <v>88.4</v>
      </c>
    </row>
    <row r="24263" spans="1:2" x14ac:dyDescent="0.2">
      <c r="A24263" s="202" t="s">
        <v>38160</v>
      </c>
      <c r="B24263" s="204">
        <v>206</v>
      </c>
    </row>
    <row r="24264" spans="1:2" x14ac:dyDescent="0.2">
      <c r="A24264" s="202" t="s">
        <v>38161</v>
      </c>
      <c r="B24264" s="204">
        <v>24.39</v>
      </c>
    </row>
    <row r="24265" spans="1:2" x14ac:dyDescent="0.2">
      <c r="A24265" s="202" t="s">
        <v>38162</v>
      </c>
      <c r="B24265" s="204">
        <v>38.01</v>
      </c>
    </row>
    <row r="24266" spans="1:2" x14ac:dyDescent="0.2">
      <c r="A24266" s="202" t="s">
        <v>38163</v>
      </c>
      <c r="B24266" s="204">
        <v>81.489999999999995</v>
      </c>
    </row>
    <row r="24267" spans="1:2" x14ac:dyDescent="0.2">
      <c r="A24267" s="202" t="s">
        <v>38164</v>
      </c>
      <c r="B24267" s="204">
        <v>831.72</v>
      </c>
    </row>
    <row r="24268" spans="1:2" x14ac:dyDescent="0.2">
      <c r="A24268" s="202" t="s">
        <v>38165</v>
      </c>
      <c r="B24268" s="204">
        <v>831.72</v>
      </c>
    </row>
    <row r="24269" spans="1:2" x14ac:dyDescent="0.2">
      <c r="A24269" s="202" t="s">
        <v>38166</v>
      </c>
      <c r="B24269" s="204">
        <v>831.72</v>
      </c>
    </row>
    <row r="24270" spans="1:2" x14ac:dyDescent="0.2">
      <c r="A24270" s="202" t="s">
        <v>38167</v>
      </c>
      <c r="B24270" s="204">
        <v>58.71</v>
      </c>
    </row>
    <row r="24271" spans="1:2" x14ac:dyDescent="0.2">
      <c r="A24271" s="202" t="s">
        <v>38168</v>
      </c>
      <c r="B24271" s="204">
        <v>49.81</v>
      </c>
    </row>
    <row r="24272" spans="1:2" x14ac:dyDescent="0.2">
      <c r="A24272" s="202" t="s">
        <v>38169</v>
      </c>
      <c r="B24272" s="204">
        <v>4259</v>
      </c>
    </row>
    <row r="24273" spans="1:2" x14ac:dyDescent="0.2">
      <c r="A24273" s="202" t="s">
        <v>38170</v>
      </c>
      <c r="B24273" s="204">
        <v>25.87</v>
      </c>
    </row>
    <row r="24274" spans="1:2" x14ac:dyDescent="0.2">
      <c r="A24274" s="202" t="s">
        <v>38171</v>
      </c>
      <c r="B24274" s="204">
        <v>9.33</v>
      </c>
    </row>
    <row r="24275" spans="1:2" x14ac:dyDescent="0.2">
      <c r="A24275" s="202" t="s">
        <v>38172</v>
      </c>
      <c r="B24275" s="204">
        <v>6</v>
      </c>
    </row>
    <row r="24276" spans="1:2" x14ac:dyDescent="0.2">
      <c r="A24276" s="202" t="s">
        <v>38173</v>
      </c>
      <c r="B24276" s="204">
        <v>764.39</v>
      </c>
    </row>
    <row r="24277" spans="1:2" x14ac:dyDescent="0.2">
      <c r="A24277" s="202" t="s">
        <v>38174</v>
      </c>
      <c r="B24277" s="204">
        <v>1251.45</v>
      </c>
    </row>
    <row r="24278" spans="1:2" x14ac:dyDescent="0.2">
      <c r="A24278" s="202" t="s">
        <v>38175</v>
      </c>
      <c r="B24278" s="204">
        <v>142.13999999999999</v>
      </c>
    </row>
    <row r="24279" spans="1:2" x14ac:dyDescent="0.2">
      <c r="A24279" s="202" t="s">
        <v>38176</v>
      </c>
      <c r="B24279" s="204">
        <v>267.8</v>
      </c>
    </row>
    <row r="24280" spans="1:2" x14ac:dyDescent="0.2">
      <c r="A24280" s="202" t="s">
        <v>38177</v>
      </c>
      <c r="B24280" s="204">
        <v>50.89</v>
      </c>
    </row>
    <row r="24281" spans="1:2" x14ac:dyDescent="0.2">
      <c r="A24281" s="202" t="s">
        <v>38178</v>
      </c>
      <c r="B24281" s="204">
        <v>39.119999999999997</v>
      </c>
    </row>
    <row r="24282" spans="1:2" x14ac:dyDescent="0.2">
      <c r="A24282" s="202" t="s">
        <v>38179</v>
      </c>
      <c r="B24282" s="204">
        <v>11.764099999999999</v>
      </c>
    </row>
    <row r="24283" spans="1:2" x14ac:dyDescent="0.2">
      <c r="A24283" s="202" t="s">
        <v>38180</v>
      </c>
      <c r="B24283" s="204">
        <v>1292</v>
      </c>
    </row>
    <row r="24284" spans="1:2" x14ac:dyDescent="0.2">
      <c r="A24284" s="202" t="s">
        <v>38181</v>
      </c>
      <c r="B24284" s="204">
        <v>515</v>
      </c>
    </row>
    <row r="24285" spans="1:2" x14ac:dyDescent="0.2">
      <c r="A24285" s="202" t="s">
        <v>38182</v>
      </c>
      <c r="B24285" s="204">
        <v>41.36</v>
      </c>
    </row>
    <row r="24286" spans="1:2" x14ac:dyDescent="0.2">
      <c r="A24286" s="202" t="s">
        <v>38183</v>
      </c>
      <c r="B24286" s="204">
        <v>26.06</v>
      </c>
    </row>
    <row r="24287" spans="1:2" x14ac:dyDescent="0.2">
      <c r="A24287" s="202" t="s">
        <v>38184</v>
      </c>
      <c r="B24287" s="204">
        <v>48.21</v>
      </c>
    </row>
    <row r="24288" spans="1:2" x14ac:dyDescent="0.2">
      <c r="A24288" s="202" t="s">
        <v>38185</v>
      </c>
      <c r="B24288" s="204">
        <v>12.46</v>
      </c>
    </row>
    <row r="24289" spans="1:2" x14ac:dyDescent="0.2">
      <c r="A24289" s="202" t="s">
        <v>38186</v>
      </c>
      <c r="B24289" s="204">
        <v>59.44</v>
      </c>
    </row>
    <row r="24290" spans="1:2" x14ac:dyDescent="0.2">
      <c r="A24290" s="202" t="s">
        <v>38187</v>
      </c>
      <c r="B24290" s="204">
        <v>81.27</v>
      </c>
    </row>
    <row r="24291" spans="1:2" x14ac:dyDescent="0.2">
      <c r="A24291" s="202" t="s">
        <v>38188</v>
      </c>
      <c r="B24291" s="204">
        <v>44.04</v>
      </c>
    </row>
    <row r="24292" spans="1:2" x14ac:dyDescent="0.2">
      <c r="A24292" s="202" t="s">
        <v>38189</v>
      </c>
      <c r="B24292" s="204">
        <v>35.799999999999997</v>
      </c>
    </row>
    <row r="24293" spans="1:2" x14ac:dyDescent="0.2">
      <c r="A24293" s="202" t="s">
        <v>38190</v>
      </c>
      <c r="B24293" s="204">
        <v>66.98</v>
      </c>
    </row>
    <row r="24294" spans="1:2" x14ac:dyDescent="0.2">
      <c r="A24294" s="202" t="s">
        <v>38191</v>
      </c>
      <c r="B24294" s="204">
        <v>41.1</v>
      </c>
    </row>
    <row r="24295" spans="1:2" x14ac:dyDescent="0.2">
      <c r="A24295" s="202" t="s">
        <v>38192</v>
      </c>
      <c r="B24295" s="204">
        <v>5.22</v>
      </c>
    </row>
    <row r="24296" spans="1:2" x14ac:dyDescent="0.2">
      <c r="A24296" s="202" t="s">
        <v>38193</v>
      </c>
      <c r="B24296" s="204">
        <v>30.86</v>
      </c>
    </row>
    <row r="24297" spans="1:2" x14ac:dyDescent="0.2">
      <c r="A24297" s="202" t="s">
        <v>38194</v>
      </c>
      <c r="B24297" s="204">
        <v>301.70999999999998</v>
      </c>
    </row>
    <row r="24298" spans="1:2" x14ac:dyDescent="0.2">
      <c r="A24298" s="202" t="s">
        <v>38195</v>
      </c>
      <c r="B24298" s="204">
        <v>14.28</v>
      </c>
    </row>
    <row r="24299" spans="1:2" x14ac:dyDescent="0.2">
      <c r="A24299" s="202" t="s">
        <v>38196</v>
      </c>
      <c r="B24299" s="204">
        <v>20.58</v>
      </c>
    </row>
    <row r="24300" spans="1:2" x14ac:dyDescent="0.2">
      <c r="A24300" s="202" t="s">
        <v>38197</v>
      </c>
      <c r="B24300" s="204">
        <v>5.56</v>
      </c>
    </row>
    <row r="24301" spans="1:2" x14ac:dyDescent="0.2">
      <c r="A24301" s="202" t="s">
        <v>38198</v>
      </c>
      <c r="B24301" s="204">
        <v>26.36</v>
      </c>
    </row>
    <row r="24302" spans="1:2" x14ac:dyDescent="0.2">
      <c r="A24302" s="202" t="s">
        <v>38199</v>
      </c>
      <c r="B24302" s="204">
        <v>89.84</v>
      </c>
    </row>
    <row r="24303" spans="1:2" x14ac:dyDescent="0.2">
      <c r="A24303" s="202" t="s">
        <v>38200</v>
      </c>
      <c r="B24303" s="204">
        <v>1136.5079000000001</v>
      </c>
    </row>
    <row r="24304" spans="1:2" x14ac:dyDescent="0.2">
      <c r="A24304" s="202" t="s">
        <v>38201</v>
      </c>
      <c r="B24304" s="204">
        <v>1237.5326</v>
      </c>
    </row>
    <row r="24305" spans="1:2" x14ac:dyDescent="0.2">
      <c r="A24305" s="202" t="s">
        <v>38202</v>
      </c>
      <c r="B24305" s="204">
        <v>257.77370000000002</v>
      </c>
    </row>
    <row r="24306" spans="1:2" x14ac:dyDescent="0.2">
      <c r="A24306" s="202" t="s">
        <v>38203</v>
      </c>
      <c r="B24306" s="204">
        <v>187.0189</v>
      </c>
    </row>
    <row r="24307" spans="1:2" x14ac:dyDescent="0.2">
      <c r="A24307" s="202" t="s">
        <v>38204</v>
      </c>
      <c r="B24307" s="204">
        <v>192</v>
      </c>
    </row>
    <row r="24308" spans="1:2" x14ac:dyDescent="0.2">
      <c r="A24308" s="202" t="s">
        <v>38205</v>
      </c>
      <c r="B24308" s="204">
        <v>2281.5500000000002</v>
      </c>
    </row>
    <row r="24309" spans="1:2" x14ac:dyDescent="0.2">
      <c r="A24309" s="202" t="s">
        <v>38206</v>
      </c>
      <c r="B24309" s="204">
        <v>2730.43</v>
      </c>
    </row>
    <row r="24310" spans="1:2" x14ac:dyDescent="0.2">
      <c r="A24310" s="202" t="s">
        <v>38207</v>
      </c>
      <c r="B24310" s="204">
        <v>3442.47</v>
      </c>
    </row>
    <row r="24311" spans="1:2" x14ac:dyDescent="0.2">
      <c r="A24311" s="202" t="s">
        <v>38208</v>
      </c>
      <c r="B24311" s="204">
        <v>3490.67</v>
      </c>
    </row>
    <row r="24312" spans="1:2" x14ac:dyDescent="0.2">
      <c r="A24312" s="202" t="s">
        <v>38209</v>
      </c>
      <c r="B24312" s="204">
        <v>2445.27</v>
      </c>
    </row>
    <row r="24313" spans="1:2" x14ac:dyDescent="0.2">
      <c r="A24313" s="202" t="s">
        <v>38210</v>
      </c>
      <c r="B24313" s="204">
        <v>3962.92</v>
      </c>
    </row>
    <row r="24314" spans="1:2" x14ac:dyDescent="0.2">
      <c r="A24314" s="202" t="s">
        <v>38211</v>
      </c>
      <c r="B24314" s="204">
        <v>4751.6000000000004</v>
      </c>
    </row>
    <row r="24315" spans="1:2" x14ac:dyDescent="0.2">
      <c r="A24315" s="202" t="s">
        <v>38212</v>
      </c>
      <c r="B24315" s="204">
        <v>43.428600000000003</v>
      </c>
    </row>
    <row r="24316" spans="1:2" x14ac:dyDescent="0.2">
      <c r="A24316" s="202" t="s">
        <v>38213</v>
      </c>
      <c r="B24316" s="204">
        <v>68</v>
      </c>
    </row>
    <row r="24317" spans="1:2" x14ac:dyDescent="0.2">
      <c r="A24317" s="202" t="s">
        <v>38214</v>
      </c>
      <c r="B24317" s="204">
        <v>86.67</v>
      </c>
    </row>
    <row r="24318" spans="1:2" x14ac:dyDescent="0.2">
      <c r="A24318" s="202" t="s">
        <v>38215</v>
      </c>
      <c r="B24318" s="204">
        <v>175.1</v>
      </c>
    </row>
    <row r="24319" spans="1:2" x14ac:dyDescent="0.2">
      <c r="A24319" s="202" t="s">
        <v>38216</v>
      </c>
      <c r="B24319" s="204">
        <v>154.5</v>
      </c>
    </row>
    <row r="24320" spans="1:2" x14ac:dyDescent="0.2">
      <c r="A24320" s="202" t="s">
        <v>38217</v>
      </c>
      <c r="B24320" s="204">
        <v>58</v>
      </c>
    </row>
    <row r="24321" spans="1:2" x14ac:dyDescent="0.2">
      <c r="A24321" s="202" t="s">
        <v>38218</v>
      </c>
      <c r="B24321" s="204">
        <v>152.05000000000001</v>
      </c>
    </row>
    <row r="24322" spans="1:2" x14ac:dyDescent="0.2">
      <c r="A24322" s="202" t="s">
        <v>38219</v>
      </c>
      <c r="B24322" s="204">
        <v>48</v>
      </c>
    </row>
    <row r="24323" spans="1:2" x14ac:dyDescent="0.2">
      <c r="A24323" s="202" t="s">
        <v>38220</v>
      </c>
      <c r="B24323" s="204">
        <v>52.53</v>
      </c>
    </row>
    <row r="24324" spans="1:2" x14ac:dyDescent="0.2">
      <c r="A24324" s="202" t="s">
        <v>38221</v>
      </c>
      <c r="B24324" s="204">
        <v>35.840000000000003</v>
      </c>
    </row>
    <row r="24325" spans="1:2" x14ac:dyDescent="0.2">
      <c r="A24325" s="202" t="s">
        <v>38222</v>
      </c>
      <c r="B24325" s="204">
        <v>108.85</v>
      </c>
    </row>
    <row r="24326" spans="1:2" x14ac:dyDescent="0.2">
      <c r="A24326" s="202" t="s">
        <v>38223</v>
      </c>
      <c r="B24326" s="204">
        <v>0.09</v>
      </c>
    </row>
    <row r="24327" spans="1:2" x14ac:dyDescent="0.2">
      <c r="A24327" s="202" t="s">
        <v>38224</v>
      </c>
      <c r="B24327" s="204">
        <v>57.66</v>
      </c>
    </row>
    <row r="24328" spans="1:2" x14ac:dyDescent="0.2">
      <c r="A24328" s="202" t="s">
        <v>38225</v>
      </c>
      <c r="B24328" s="204">
        <v>1.05</v>
      </c>
    </row>
    <row r="24329" spans="1:2" x14ac:dyDescent="0.2">
      <c r="A24329" s="202" t="s">
        <v>38226</v>
      </c>
      <c r="B24329" s="204">
        <v>0.53</v>
      </c>
    </row>
    <row r="24330" spans="1:2" x14ac:dyDescent="0.2">
      <c r="A24330" s="202" t="s">
        <v>38227</v>
      </c>
      <c r="B24330" s="204">
        <v>50.98</v>
      </c>
    </row>
    <row r="24331" spans="1:2" x14ac:dyDescent="0.2">
      <c r="A24331" s="202" t="s">
        <v>38228</v>
      </c>
      <c r="B24331" s="204">
        <v>61.02</v>
      </c>
    </row>
    <row r="24332" spans="1:2" x14ac:dyDescent="0.2">
      <c r="A24332" s="202" t="s">
        <v>38229</v>
      </c>
      <c r="B24332" s="204">
        <v>195.7</v>
      </c>
    </row>
    <row r="24333" spans="1:2" x14ac:dyDescent="0.2">
      <c r="A24333" s="202" t="s">
        <v>38230</v>
      </c>
      <c r="B24333" s="204">
        <v>1.6762999999999999</v>
      </c>
    </row>
    <row r="24334" spans="1:2" x14ac:dyDescent="0.2">
      <c r="A24334" s="202" t="s">
        <v>38231</v>
      </c>
      <c r="B24334" s="204">
        <v>2.97</v>
      </c>
    </row>
    <row r="24335" spans="1:2" x14ac:dyDescent="0.2">
      <c r="A24335" s="202" t="s">
        <v>38232</v>
      </c>
      <c r="B24335" s="204">
        <v>1.96</v>
      </c>
    </row>
    <row r="24336" spans="1:2" x14ac:dyDescent="0.2">
      <c r="A24336" s="202" t="s">
        <v>38233</v>
      </c>
      <c r="B24336" s="204">
        <v>0.3</v>
      </c>
    </row>
    <row r="24337" spans="1:2" x14ac:dyDescent="0.2">
      <c r="A24337" s="202" t="s">
        <v>38234</v>
      </c>
      <c r="B24337" s="204">
        <v>13.94</v>
      </c>
    </row>
    <row r="24338" spans="1:2" x14ac:dyDescent="0.2">
      <c r="A24338" s="202" t="s">
        <v>38235</v>
      </c>
      <c r="B24338" s="204">
        <v>14.15</v>
      </c>
    </row>
    <row r="24339" spans="1:2" x14ac:dyDescent="0.2">
      <c r="A24339" s="202" t="s">
        <v>38236</v>
      </c>
      <c r="B24339" s="204">
        <v>18.12</v>
      </c>
    </row>
    <row r="24340" spans="1:2" x14ac:dyDescent="0.2">
      <c r="A24340" s="202" t="s">
        <v>38237</v>
      </c>
      <c r="B24340" s="204">
        <v>15.32</v>
      </c>
    </row>
    <row r="24341" spans="1:2" x14ac:dyDescent="0.2">
      <c r="A24341" s="202" t="s">
        <v>38238</v>
      </c>
      <c r="B24341" s="204">
        <v>12.76</v>
      </c>
    </row>
    <row r="24342" spans="1:2" x14ac:dyDescent="0.2">
      <c r="A24342" s="202" t="s">
        <v>38239</v>
      </c>
      <c r="B24342" s="204">
        <v>17.88</v>
      </c>
    </row>
    <row r="24343" spans="1:2" x14ac:dyDescent="0.2">
      <c r="A24343" s="202" t="s">
        <v>38240</v>
      </c>
      <c r="B24343" s="204">
        <v>13.79</v>
      </c>
    </row>
    <row r="24344" spans="1:2" x14ac:dyDescent="0.2">
      <c r="A24344" s="202" t="s">
        <v>38241</v>
      </c>
      <c r="B24344" s="204">
        <v>11.77</v>
      </c>
    </row>
    <row r="24345" spans="1:2" x14ac:dyDescent="0.2">
      <c r="A24345" s="202" t="s">
        <v>38242</v>
      </c>
      <c r="B24345" s="204">
        <v>16.09</v>
      </c>
    </row>
    <row r="24346" spans="1:2" x14ac:dyDescent="0.2">
      <c r="A24346" s="202" t="s">
        <v>38243</v>
      </c>
      <c r="B24346" s="204">
        <v>15.32</v>
      </c>
    </row>
    <row r="24347" spans="1:2" x14ac:dyDescent="0.2">
      <c r="A24347" s="202" t="s">
        <v>38244</v>
      </c>
      <c r="B24347" s="204">
        <v>12.441800000000001</v>
      </c>
    </row>
    <row r="24348" spans="1:2" x14ac:dyDescent="0.2">
      <c r="A24348" s="202" t="s">
        <v>38245</v>
      </c>
      <c r="B24348" s="204">
        <v>15.55</v>
      </c>
    </row>
    <row r="24349" spans="1:2" x14ac:dyDescent="0.2">
      <c r="A24349" s="202" t="s">
        <v>38246</v>
      </c>
      <c r="B24349" s="204">
        <v>16.61</v>
      </c>
    </row>
    <row r="24350" spans="1:2" x14ac:dyDescent="0.2">
      <c r="A24350" s="202" t="s">
        <v>38247</v>
      </c>
      <c r="B24350" s="204">
        <v>11.6778</v>
      </c>
    </row>
    <row r="24351" spans="1:2" x14ac:dyDescent="0.2">
      <c r="A24351" s="202" t="s">
        <v>38248</v>
      </c>
      <c r="B24351" s="204">
        <v>15.55</v>
      </c>
    </row>
    <row r="24352" spans="1:2" x14ac:dyDescent="0.2">
      <c r="A24352" s="202" t="s">
        <v>38249</v>
      </c>
      <c r="B24352" s="204">
        <v>17.440000000000001</v>
      </c>
    </row>
    <row r="24353" spans="1:2" x14ac:dyDescent="0.2">
      <c r="A24353" s="202" t="s">
        <v>38250</v>
      </c>
      <c r="B24353" s="204">
        <v>15.2</v>
      </c>
    </row>
    <row r="24354" spans="1:2" x14ac:dyDescent="0.2">
      <c r="A24354" s="202" t="s">
        <v>38251</v>
      </c>
      <c r="B24354" s="204">
        <v>19.48</v>
      </c>
    </row>
    <row r="24355" spans="1:2" x14ac:dyDescent="0.2">
      <c r="A24355" s="202" t="s">
        <v>38252</v>
      </c>
      <c r="B24355" s="204">
        <v>16.86</v>
      </c>
    </row>
    <row r="24356" spans="1:2" x14ac:dyDescent="0.2">
      <c r="A24356" s="202" t="s">
        <v>38253</v>
      </c>
      <c r="B24356" s="204">
        <v>11.77</v>
      </c>
    </row>
    <row r="24357" spans="1:2" x14ac:dyDescent="0.2">
      <c r="A24357" s="202" t="s">
        <v>38254</v>
      </c>
      <c r="B24357" s="204">
        <v>19.48</v>
      </c>
    </row>
    <row r="24358" spans="1:2" x14ac:dyDescent="0.2">
      <c r="A24358" s="202" t="s">
        <v>38255</v>
      </c>
      <c r="B24358" s="204">
        <v>69.28</v>
      </c>
    </row>
    <row r="24359" spans="1:2" x14ac:dyDescent="0.2">
      <c r="A24359" s="202" t="s">
        <v>38256</v>
      </c>
      <c r="B24359" s="204">
        <v>0.3407</v>
      </c>
    </row>
    <row r="24360" spans="1:2" x14ac:dyDescent="0.2">
      <c r="A24360" s="202" t="s">
        <v>38257</v>
      </c>
      <c r="B24360" s="204">
        <v>0.84670000000000001</v>
      </c>
    </row>
    <row r="24361" spans="1:2" x14ac:dyDescent="0.2">
      <c r="A24361" s="202" t="s">
        <v>38258</v>
      </c>
      <c r="B24361" s="204">
        <v>8.2899999999999991</v>
      </c>
    </row>
    <row r="24362" spans="1:2" x14ac:dyDescent="0.2">
      <c r="A24362" s="202" t="s">
        <v>38259</v>
      </c>
      <c r="B24362" s="204">
        <v>14.61</v>
      </c>
    </row>
    <row r="24363" spans="1:2" x14ac:dyDescent="0.2">
      <c r="A24363" s="202" t="s">
        <v>38260</v>
      </c>
      <c r="B24363" s="204">
        <v>23.1</v>
      </c>
    </row>
    <row r="24364" spans="1:2" x14ac:dyDescent="0.2">
      <c r="A24364" s="202" t="s">
        <v>38261</v>
      </c>
      <c r="B24364" s="204">
        <v>4.5199999999999996</v>
      </c>
    </row>
    <row r="24365" spans="1:2" x14ac:dyDescent="0.2">
      <c r="A24365" s="202" t="s">
        <v>38262</v>
      </c>
      <c r="B24365" s="204">
        <v>7.7218999999999998</v>
      </c>
    </row>
    <row r="24366" spans="1:2" x14ac:dyDescent="0.2">
      <c r="A24366" s="202" t="s">
        <v>38263</v>
      </c>
      <c r="B24366" s="204">
        <v>16.850000000000001</v>
      </c>
    </row>
    <row r="24367" spans="1:2" x14ac:dyDescent="0.2">
      <c r="A24367" s="202" t="s">
        <v>38264</v>
      </c>
      <c r="B24367" s="204">
        <v>35.4664</v>
      </c>
    </row>
    <row r="24368" spans="1:2" x14ac:dyDescent="0.2">
      <c r="A24368" s="202" t="s">
        <v>38265</v>
      </c>
      <c r="B24368" s="204">
        <v>72.5822</v>
      </c>
    </row>
    <row r="24369" spans="1:2" x14ac:dyDescent="0.2">
      <c r="A24369" s="202" t="s">
        <v>38266</v>
      </c>
      <c r="B24369" s="204">
        <v>390.42</v>
      </c>
    </row>
    <row r="24370" spans="1:2" x14ac:dyDescent="0.2">
      <c r="A24370" s="202" t="s">
        <v>38267</v>
      </c>
      <c r="B24370" s="204">
        <v>43.83</v>
      </c>
    </row>
    <row r="24371" spans="1:2" x14ac:dyDescent="0.2">
      <c r="A24371" s="202" t="s">
        <v>38268</v>
      </c>
      <c r="B24371" s="204">
        <v>65.5</v>
      </c>
    </row>
    <row r="24372" spans="1:2" x14ac:dyDescent="0.2">
      <c r="A24372" s="202" t="s">
        <v>38269</v>
      </c>
      <c r="B24372" s="204">
        <v>75</v>
      </c>
    </row>
    <row r="24373" spans="1:2" x14ac:dyDescent="0.2">
      <c r="A24373" s="202" t="s">
        <v>38270</v>
      </c>
      <c r="B24373" s="204">
        <v>12</v>
      </c>
    </row>
    <row r="24374" spans="1:2" x14ac:dyDescent="0.2">
      <c r="A24374" s="202" t="s">
        <v>38271</v>
      </c>
      <c r="B24374" s="204">
        <v>8.26</v>
      </c>
    </row>
    <row r="24375" spans="1:2" x14ac:dyDescent="0.2">
      <c r="A24375" s="202" t="s">
        <v>38272</v>
      </c>
      <c r="B24375" s="204">
        <v>86.09</v>
      </c>
    </row>
    <row r="24376" spans="1:2" x14ac:dyDescent="0.2">
      <c r="A24376" s="202" t="s">
        <v>38273</v>
      </c>
      <c r="B24376" s="204">
        <v>8.31</v>
      </c>
    </row>
    <row r="24377" spans="1:2" x14ac:dyDescent="0.2">
      <c r="A24377" s="202" t="s">
        <v>38274</v>
      </c>
      <c r="B24377" s="204">
        <v>11.8</v>
      </c>
    </row>
    <row r="24378" spans="1:2" x14ac:dyDescent="0.2">
      <c r="A24378" s="202" t="s">
        <v>38275</v>
      </c>
      <c r="B24378" s="204">
        <v>25.08</v>
      </c>
    </row>
    <row r="24379" spans="1:2" x14ac:dyDescent="0.2">
      <c r="A24379" s="202" t="s">
        <v>38276</v>
      </c>
      <c r="B24379" s="204">
        <v>42.04</v>
      </c>
    </row>
    <row r="24380" spans="1:2" x14ac:dyDescent="0.2">
      <c r="A24380" s="202" t="s">
        <v>38277</v>
      </c>
      <c r="B24380" s="204">
        <v>65.338399999999993</v>
      </c>
    </row>
    <row r="24381" spans="1:2" x14ac:dyDescent="0.2">
      <c r="A24381" s="202" t="s">
        <v>38278</v>
      </c>
      <c r="B24381" s="204">
        <v>241.92</v>
      </c>
    </row>
    <row r="24382" spans="1:2" x14ac:dyDescent="0.2">
      <c r="A24382" s="202" t="s">
        <v>38279</v>
      </c>
      <c r="B24382" s="204">
        <v>316.75</v>
      </c>
    </row>
    <row r="24383" spans="1:2" x14ac:dyDescent="0.2">
      <c r="A24383" s="202" t="s">
        <v>38280</v>
      </c>
      <c r="B24383" s="204">
        <v>422.3</v>
      </c>
    </row>
    <row r="24384" spans="1:2" x14ac:dyDescent="0.2">
      <c r="A24384" s="202" t="s">
        <v>38281</v>
      </c>
      <c r="B24384" s="204">
        <v>52.88</v>
      </c>
    </row>
    <row r="24385" spans="1:2" x14ac:dyDescent="0.2">
      <c r="A24385" s="202" t="s">
        <v>38282</v>
      </c>
      <c r="B24385" s="204">
        <v>71.959999999999994</v>
      </c>
    </row>
    <row r="24386" spans="1:2" x14ac:dyDescent="0.2">
      <c r="A24386" s="202" t="s">
        <v>38283</v>
      </c>
      <c r="B24386" s="204">
        <v>25.24</v>
      </c>
    </row>
    <row r="24387" spans="1:2" x14ac:dyDescent="0.2">
      <c r="A24387" s="202" t="s">
        <v>38284</v>
      </c>
      <c r="B24387" s="204">
        <v>7.64</v>
      </c>
    </row>
    <row r="24388" spans="1:2" x14ac:dyDescent="0.2">
      <c r="A24388" s="202" t="s">
        <v>38285</v>
      </c>
      <c r="B24388" s="204">
        <v>135.07</v>
      </c>
    </row>
    <row r="24389" spans="1:2" x14ac:dyDescent="0.2">
      <c r="A24389" s="202" t="s">
        <v>38286</v>
      </c>
      <c r="B24389" s="204">
        <v>5023</v>
      </c>
    </row>
    <row r="24390" spans="1:2" x14ac:dyDescent="0.2">
      <c r="A24390" s="202" t="s">
        <v>38287</v>
      </c>
      <c r="B24390" s="204">
        <v>272.95</v>
      </c>
    </row>
    <row r="24391" spans="1:2" x14ac:dyDescent="0.2">
      <c r="A24391" s="202" t="s">
        <v>38288</v>
      </c>
      <c r="B24391" s="204">
        <v>84.85</v>
      </c>
    </row>
    <row r="24392" spans="1:2" x14ac:dyDescent="0.2">
      <c r="A24392" s="202" t="s">
        <v>38289</v>
      </c>
      <c r="B24392" s="204">
        <v>4259.05</v>
      </c>
    </row>
    <row r="24393" spans="1:2" x14ac:dyDescent="0.2">
      <c r="A24393" s="202" t="s">
        <v>38290</v>
      </c>
      <c r="B24393" s="204">
        <v>2519.94</v>
      </c>
    </row>
    <row r="24394" spans="1:2" x14ac:dyDescent="0.2">
      <c r="A24394" s="202" t="s">
        <v>38291</v>
      </c>
      <c r="B24394" s="204">
        <v>45.86</v>
      </c>
    </row>
    <row r="24395" spans="1:2" x14ac:dyDescent="0.2">
      <c r="A24395" s="202" t="s">
        <v>38292</v>
      </c>
      <c r="B24395" s="204">
        <v>62.8</v>
      </c>
    </row>
    <row r="24396" spans="1:2" x14ac:dyDescent="0.2">
      <c r="A24396" s="202" t="s">
        <v>38293</v>
      </c>
      <c r="B24396" s="204">
        <v>1039.27</v>
      </c>
    </row>
    <row r="24397" spans="1:2" x14ac:dyDescent="0.2">
      <c r="A24397" s="202" t="s">
        <v>38294</v>
      </c>
      <c r="B24397" s="204">
        <v>2017.86</v>
      </c>
    </row>
    <row r="24398" spans="1:2" x14ac:dyDescent="0.2">
      <c r="A24398" s="202" t="s">
        <v>38295</v>
      </c>
      <c r="B24398" s="204">
        <v>463.5</v>
      </c>
    </row>
    <row r="24399" spans="1:2" x14ac:dyDescent="0.2">
      <c r="A24399" s="202" t="s">
        <v>38296</v>
      </c>
      <c r="B24399" s="204">
        <v>51.06</v>
      </c>
    </row>
    <row r="24400" spans="1:2" x14ac:dyDescent="0.2">
      <c r="A24400" s="202" t="s">
        <v>38297</v>
      </c>
      <c r="B24400" s="204">
        <v>74.3</v>
      </c>
    </row>
    <row r="24401" spans="1:2" x14ac:dyDescent="0.2">
      <c r="A24401" s="202" t="s">
        <v>38298</v>
      </c>
      <c r="B24401" s="204">
        <v>82.92</v>
      </c>
    </row>
    <row r="24402" spans="1:2" x14ac:dyDescent="0.2">
      <c r="A24402" s="202" t="s">
        <v>38299</v>
      </c>
      <c r="B24402" s="204">
        <v>139.05000000000001</v>
      </c>
    </row>
    <row r="24403" spans="1:2" x14ac:dyDescent="0.2">
      <c r="A24403" s="202" t="s">
        <v>38300</v>
      </c>
      <c r="B24403" s="204">
        <v>239.82</v>
      </c>
    </row>
    <row r="24404" spans="1:2" x14ac:dyDescent="0.2">
      <c r="A24404" s="202" t="s">
        <v>38301</v>
      </c>
      <c r="B24404" s="204">
        <v>304.22000000000003</v>
      </c>
    </row>
    <row r="24405" spans="1:2" x14ac:dyDescent="0.2">
      <c r="A24405" s="202" t="s">
        <v>38302</v>
      </c>
      <c r="B24405" s="204">
        <v>523.74</v>
      </c>
    </row>
    <row r="24406" spans="1:2" x14ac:dyDescent="0.2">
      <c r="A24406" s="202" t="s">
        <v>38303</v>
      </c>
      <c r="B24406" s="204">
        <v>343.93</v>
      </c>
    </row>
    <row r="24407" spans="1:2" x14ac:dyDescent="0.2">
      <c r="A24407" s="202" t="s">
        <v>38304</v>
      </c>
      <c r="B24407" s="204">
        <v>394.81</v>
      </c>
    </row>
    <row r="24408" spans="1:2" x14ac:dyDescent="0.2">
      <c r="A24408" s="202" t="s">
        <v>38305</v>
      </c>
      <c r="B24408" s="204">
        <v>123.15</v>
      </c>
    </row>
    <row r="24409" spans="1:2" x14ac:dyDescent="0.2">
      <c r="A24409" s="202" t="s">
        <v>38306</v>
      </c>
      <c r="B24409" s="204">
        <v>111.57</v>
      </c>
    </row>
    <row r="24410" spans="1:2" x14ac:dyDescent="0.2">
      <c r="A24410" s="202" t="s">
        <v>38307</v>
      </c>
      <c r="B24410" s="204">
        <v>96.46</v>
      </c>
    </row>
    <row r="24411" spans="1:2" x14ac:dyDescent="0.2">
      <c r="A24411" s="202" t="s">
        <v>38308</v>
      </c>
      <c r="B24411" s="204">
        <v>1.0213000000000001</v>
      </c>
    </row>
    <row r="24412" spans="1:2" x14ac:dyDescent="0.2">
      <c r="A24412" s="202" t="s">
        <v>38309</v>
      </c>
      <c r="B24412" s="204">
        <v>1.5851</v>
      </c>
    </row>
    <row r="24413" spans="1:2" x14ac:dyDescent="0.2">
      <c r="A24413" s="202" t="s">
        <v>38310</v>
      </c>
      <c r="B24413" s="204">
        <v>2.4672999999999998</v>
      </c>
    </row>
    <row r="24414" spans="1:2" x14ac:dyDescent="0.2">
      <c r="A24414" s="202" t="s">
        <v>38311</v>
      </c>
      <c r="B24414" s="204">
        <v>3.6494</v>
      </c>
    </row>
    <row r="24415" spans="1:2" x14ac:dyDescent="0.2">
      <c r="A24415" s="202" t="s">
        <v>38312</v>
      </c>
      <c r="B24415" s="204">
        <v>6.1856999999999998</v>
      </c>
    </row>
    <row r="24416" spans="1:2" x14ac:dyDescent="0.2">
      <c r="A24416" s="202" t="s">
        <v>38313</v>
      </c>
      <c r="B24416" s="204">
        <v>1.2719</v>
      </c>
    </row>
    <row r="24417" spans="1:2" x14ac:dyDescent="0.2">
      <c r="A24417" s="202" t="s">
        <v>38314</v>
      </c>
      <c r="B24417" s="204">
        <v>91.409499999999994</v>
      </c>
    </row>
    <row r="24418" spans="1:2" x14ac:dyDescent="0.2">
      <c r="A24418" s="202" t="s">
        <v>38315</v>
      </c>
      <c r="B24418" s="204">
        <v>111.29949999999999</v>
      </c>
    </row>
    <row r="24419" spans="1:2" x14ac:dyDescent="0.2">
      <c r="A24419" s="202" t="s">
        <v>38316</v>
      </c>
      <c r="B24419" s="204">
        <v>183.0369</v>
      </c>
    </row>
    <row r="24420" spans="1:2" x14ac:dyDescent="0.2">
      <c r="A24420" s="202" t="s">
        <v>38317</v>
      </c>
      <c r="B24420" s="204">
        <v>21.9815</v>
      </c>
    </row>
    <row r="24421" spans="1:2" x14ac:dyDescent="0.2">
      <c r="A24421" s="202" t="s">
        <v>38318</v>
      </c>
      <c r="B24421" s="204">
        <v>1.33</v>
      </c>
    </row>
    <row r="24422" spans="1:2" x14ac:dyDescent="0.2">
      <c r="A24422" s="202" t="s">
        <v>38319</v>
      </c>
      <c r="B24422" s="204">
        <v>0.92</v>
      </c>
    </row>
    <row r="24423" spans="1:2" x14ac:dyDescent="0.2">
      <c r="A24423" s="202" t="s">
        <v>38320</v>
      </c>
      <c r="B24423" s="204">
        <v>24.86</v>
      </c>
    </row>
    <row r="24424" spans="1:2" x14ac:dyDescent="0.2">
      <c r="A24424" s="202" t="s">
        <v>38321</v>
      </c>
      <c r="B24424" s="204">
        <v>13.09</v>
      </c>
    </row>
    <row r="24425" spans="1:2" x14ac:dyDescent="0.2">
      <c r="A24425" s="202" t="s">
        <v>38322</v>
      </c>
      <c r="B24425" s="204">
        <v>1.39</v>
      </c>
    </row>
    <row r="24426" spans="1:2" x14ac:dyDescent="0.2">
      <c r="A24426" s="202" t="s">
        <v>38323</v>
      </c>
      <c r="B24426" s="204">
        <v>0.63</v>
      </c>
    </row>
    <row r="24427" spans="1:2" x14ac:dyDescent="0.2">
      <c r="A24427" s="202" t="s">
        <v>38324</v>
      </c>
      <c r="B24427" s="204">
        <v>0.62</v>
      </c>
    </row>
    <row r="24428" spans="1:2" x14ac:dyDescent="0.2">
      <c r="A24428" s="202" t="s">
        <v>38325</v>
      </c>
      <c r="B24428" s="204">
        <v>1.75</v>
      </c>
    </row>
    <row r="24429" spans="1:2" x14ac:dyDescent="0.2">
      <c r="A24429" s="202" t="s">
        <v>38326</v>
      </c>
      <c r="B24429" s="204">
        <v>6.7</v>
      </c>
    </row>
    <row r="24430" spans="1:2" x14ac:dyDescent="0.2">
      <c r="A24430" s="202" t="s">
        <v>38327</v>
      </c>
      <c r="B24430" s="204">
        <v>1.74</v>
      </c>
    </row>
    <row r="24431" spans="1:2" x14ac:dyDescent="0.2">
      <c r="A24431" s="202" t="s">
        <v>38328</v>
      </c>
      <c r="B24431" s="204">
        <v>244.52</v>
      </c>
    </row>
    <row r="24432" spans="1:2" x14ac:dyDescent="0.2">
      <c r="A24432" s="202" t="s">
        <v>38329</v>
      </c>
      <c r="B24432" s="204">
        <v>52.95</v>
      </c>
    </row>
    <row r="24433" spans="1:2" x14ac:dyDescent="0.2">
      <c r="A24433" s="202" t="s">
        <v>38330</v>
      </c>
      <c r="B24433" s="204">
        <v>12.75</v>
      </c>
    </row>
    <row r="24434" spans="1:2" x14ac:dyDescent="0.2">
      <c r="A24434" s="202" t="s">
        <v>38331</v>
      </c>
      <c r="B24434" s="204">
        <v>22.47</v>
      </c>
    </row>
    <row r="24435" spans="1:2" x14ac:dyDescent="0.2">
      <c r="A24435" s="202" t="s">
        <v>38332</v>
      </c>
      <c r="B24435" s="204">
        <v>4.28</v>
      </c>
    </row>
    <row r="24436" spans="1:2" x14ac:dyDescent="0.2">
      <c r="A24436" s="202" t="s">
        <v>38333</v>
      </c>
      <c r="B24436" s="204">
        <v>4.54</v>
      </c>
    </row>
    <row r="24437" spans="1:2" x14ac:dyDescent="0.2">
      <c r="A24437" s="202" t="s">
        <v>38334</v>
      </c>
      <c r="B24437" s="204">
        <v>1.54</v>
      </c>
    </row>
    <row r="24438" spans="1:2" x14ac:dyDescent="0.2">
      <c r="A24438" s="202" t="s">
        <v>38335</v>
      </c>
      <c r="B24438" s="204">
        <v>1.1000000000000001</v>
      </c>
    </row>
    <row r="24439" spans="1:2" x14ac:dyDescent="0.2">
      <c r="A24439" s="202" t="s">
        <v>38336</v>
      </c>
      <c r="B24439" s="204">
        <v>2.4700000000000002</v>
      </c>
    </row>
    <row r="24440" spans="1:2" x14ac:dyDescent="0.2">
      <c r="A24440" s="202" t="s">
        <v>38337</v>
      </c>
      <c r="B24440" s="204">
        <v>17.71</v>
      </c>
    </row>
    <row r="24441" spans="1:2" x14ac:dyDescent="0.2">
      <c r="A24441" s="202" t="s">
        <v>38338</v>
      </c>
      <c r="B24441" s="204">
        <v>3.3</v>
      </c>
    </row>
    <row r="24442" spans="1:2" x14ac:dyDescent="0.2">
      <c r="A24442" s="202" t="s">
        <v>38339</v>
      </c>
      <c r="B24442" s="204">
        <v>2.64</v>
      </c>
    </row>
    <row r="24443" spans="1:2" x14ac:dyDescent="0.2">
      <c r="A24443" s="202" t="s">
        <v>38340</v>
      </c>
      <c r="B24443" s="204">
        <v>9.3000000000000007</v>
      </c>
    </row>
    <row r="24444" spans="1:2" x14ac:dyDescent="0.2">
      <c r="A24444" s="202" t="s">
        <v>38341</v>
      </c>
      <c r="B24444" s="204">
        <v>0.56999999999999995</v>
      </c>
    </row>
    <row r="24445" spans="1:2" x14ac:dyDescent="0.2">
      <c r="A24445" s="202" t="s">
        <v>38342</v>
      </c>
      <c r="B24445" s="204">
        <v>1.3</v>
      </c>
    </row>
    <row r="24446" spans="1:2" x14ac:dyDescent="0.2">
      <c r="A24446" s="202" t="s">
        <v>38343</v>
      </c>
      <c r="B24446" s="204">
        <v>5.85</v>
      </c>
    </row>
    <row r="24447" spans="1:2" x14ac:dyDescent="0.2">
      <c r="A24447" s="202" t="s">
        <v>38344</v>
      </c>
      <c r="B24447" s="204">
        <v>25.65</v>
      </c>
    </row>
    <row r="24448" spans="1:2" x14ac:dyDescent="0.2">
      <c r="A24448" s="202" t="s">
        <v>38345</v>
      </c>
      <c r="B24448" s="204">
        <v>5.96</v>
      </c>
    </row>
    <row r="24449" spans="1:2" x14ac:dyDescent="0.2">
      <c r="A24449" s="202" t="s">
        <v>38346</v>
      </c>
      <c r="B24449" s="204">
        <v>3.76</v>
      </c>
    </row>
    <row r="24450" spans="1:2" x14ac:dyDescent="0.2">
      <c r="A24450" s="202" t="s">
        <v>38347</v>
      </c>
      <c r="B24450" s="204">
        <v>30.83</v>
      </c>
    </row>
    <row r="24451" spans="1:2" x14ac:dyDescent="0.2">
      <c r="A24451" s="202" t="s">
        <v>38348</v>
      </c>
      <c r="B24451" s="204">
        <v>65.87</v>
      </c>
    </row>
    <row r="24452" spans="1:2" x14ac:dyDescent="0.2">
      <c r="A24452" s="202" t="s">
        <v>38349</v>
      </c>
      <c r="B24452" s="204">
        <v>5.83</v>
      </c>
    </row>
    <row r="24453" spans="1:2" x14ac:dyDescent="0.2">
      <c r="A24453" s="202" t="s">
        <v>38350</v>
      </c>
      <c r="B24453" s="204">
        <v>10.5</v>
      </c>
    </row>
    <row r="24454" spans="1:2" x14ac:dyDescent="0.2">
      <c r="A24454" s="202" t="s">
        <v>38351</v>
      </c>
      <c r="B24454" s="204">
        <v>20.63</v>
      </c>
    </row>
    <row r="24455" spans="1:2" x14ac:dyDescent="0.2">
      <c r="A24455" s="202" t="s">
        <v>38352</v>
      </c>
      <c r="B24455" s="204">
        <v>2.82</v>
      </c>
    </row>
    <row r="24456" spans="1:2" x14ac:dyDescent="0.2">
      <c r="A24456" s="202" t="s">
        <v>38353</v>
      </c>
      <c r="B24456" s="204">
        <v>4.13</v>
      </c>
    </row>
    <row r="24457" spans="1:2" x14ac:dyDescent="0.2">
      <c r="A24457" s="202" t="s">
        <v>38354</v>
      </c>
      <c r="B24457" s="204">
        <v>11.08</v>
      </c>
    </row>
    <row r="24458" spans="1:2" x14ac:dyDescent="0.2">
      <c r="A24458" s="202" t="s">
        <v>38355</v>
      </c>
      <c r="B24458" s="204">
        <v>22.53</v>
      </c>
    </row>
    <row r="24459" spans="1:2" x14ac:dyDescent="0.2">
      <c r="A24459" s="202" t="s">
        <v>38356</v>
      </c>
      <c r="B24459" s="204">
        <v>1.02</v>
      </c>
    </row>
    <row r="24460" spans="1:2" x14ac:dyDescent="0.2">
      <c r="A24460" s="202" t="s">
        <v>38357</v>
      </c>
      <c r="B24460" s="204">
        <v>9.51</v>
      </c>
    </row>
    <row r="24461" spans="1:2" x14ac:dyDescent="0.2">
      <c r="A24461" s="202" t="s">
        <v>38358</v>
      </c>
      <c r="B24461" s="204">
        <v>5.58</v>
      </c>
    </row>
    <row r="24462" spans="1:2" x14ac:dyDescent="0.2">
      <c r="A24462" s="202" t="s">
        <v>38359</v>
      </c>
      <c r="B24462" s="204">
        <v>32.07</v>
      </c>
    </row>
    <row r="24463" spans="1:2" x14ac:dyDescent="0.2">
      <c r="A24463" s="202" t="s">
        <v>38360</v>
      </c>
      <c r="B24463" s="204">
        <v>2.42</v>
      </c>
    </row>
    <row r="24464" spans="1:2" x14ac:dyDescent="0.2">
      <c r="A24464" s="202" t="s">
        <v>38361</v>
      </c>
      <c r="B24464" s="204">
        <v>2.92</v>
      </c>
    </row>
    <row r="24465" spans="1:2" x14ac:dyDescent="0.2">
      <c r="A24465" s="202" t="s">
        <v>38362</v>
      </c>
      <c r="B24465" s="204">
        <v>7.51</v>
      </c>
    </row>
    <row r="24466" spans="1:2" x14ac:dyDescent="0.2">
      <c r="A24466" s="202" t="s">
        <v>38363</v>
      </c>
      <c r="B24466" s="204">
        <v>1.72</v>
      </c>
    </row>
    <row r="24467" spans="1:2" x14ac:dyDescent="0.2">
      <c r="A24467" s="202" t="s">
        <v>38364</v>
      </c>
      <c r="B24467" s="204">
        <v>12.35</v>
      </c>
    </row>
    <row r="24468" spans="1:2" x14ac:dyDescent="0.2">
      <c r="A24468" s="202" t="s">
        <v>38365</v>
      </c>
      <c r="B24468" s="204">
        <v>4.78</v>
      </c>
    </row>
    <row r="24469" spans="1:2" x14ac:dyDescent="0.2">
      <c r="A24469" s="202" t="s">
        <v>38366</v>
      </c>
      <c r="B24469" s="204">
        <v>6.48</v>
      </c>
    </row>
    <row r="24470" spans="1:2" x14ac:dyDescent="0.2">
      <c r="A24470" s="202" t="s">
        <v>38367</v>
      </c>
      <c r="B24470" s="204">
        <v>2.93</v>
      </c>
    </row>
    <row r="24471" spans="1:2" x14ac:dyDescent="0.2">
      <c r="A24471" s="202" t="s">
        <v>38368</v>
      </c>
      <c r="B24471" s="204">
        <v>616.01</v>
      </c>
    </row>
    <row r="24472" spans="1:2" x14ac:dyDescent="0.2">
      <c r="A24472" s="202" t="s">
        <v>38369</v>
      </c>
      <c r="B24472" s="204">
        <v>763.28</v>
      </c>
    </row>
    <row r="24473" spans="1:2" x14ac:dyDescent="0.2">
      <c r="A24473" s="202" t="s">
        <v>38370</v>
      </c>
      <c r="B24473" s="204">
        <v>558.6961</v>
      </c>
    </row>
    <row r="24474" spans="1:2" x14ac:dyDescent="0.2">
      <c r="A24474" s="202" t="s">
        <v>38371</v>
      </c>
      <c r="B24474" s="204">
        <v>66.95</v>
      </c>
    </row>
    <row r="24475" spans="1:2" x14ac:dyDescent="0.2">
      <c r="A24475" s="202" t="s">
        <v>38372</v>
      </c>
      <c r="B24475" s="204">
        <v>445.06740000000002</v>
      </c>
    </row>
    <row r="24476" spans="1:2" x14ac:dyDescent="0.2">
      <c r="A24476" s="202" t="s">
        <v>38373</v>
      </c>
      <c r="B24476" s="204">
        <v>100.03319999999999</v>
      </c>
    </row>
    <row r="24477" spans="1:2" x14ac:dyDescent="0.2">
      <c r="A24477" s="202" t="s">
        <v>38374</v>
      </c>
      <c r="B24477" s="204">
        <v>132.52000000000001</v>
      </c>
    </row>
    <row r="24478" spans="1:2" x14ac:dyDescent="0.2">
      <c r="A24478" s="202" t="s">
        <v>38375</v>
      </c>
      <c r="B24478" s="204">
        <v>937057.88060000003</v>
      </c>
    </row>
    <row r="24479" spans="1:2" x14ac:dyDescent="0.2">
      <c r="A24479" s="202" t="s">
        <v>38376</v>
      </c>
      <c r="B24479" s="204">
        <v>937057.88060000003</v>
      </c>
    </row>
    <row r="24480" spans="1:2" x14ac:dyDescent="0.2">
      <c r="A24480" s="202" t="s">
        <v>38377</v>
      </c>
      <c r="B24480" s="204">
        <v>1186939.4749</v>
      </c>
    </row>
    <row r="24481" spans="1:2" x14ac:dyDescent="0.2">
      <c r="A24481" s="202" t="s">
        <v>38378</v>
      </c>
      <c r="B24481" s="204">
        <v>868400</v>
      </c>
    </row>
    <row r="24482" spans="1:2" x14ac:dyDescent="0.2">
      <c r="A24482" s="202" t="s">
        <v>38379</v>
      </c>
      <c r="B24482" s="204">
        <v>835000</v>
      </c>
    </row>
    <row r="24483" spans="1:2" x14ac:dyDescent="0.2">
      <c r="A24483" s="202" t="s">
        <v>38380</v>
      </c>
      <c r="B24483" s="204">
        <v>422632.6</v>
      </c>
    </row>
    <row r="24484" spans="1:2" x14ac:dyDescent="0.2">
      <c r="A24484" s="202" t="s">
        <v>38381</v>
      </c>
      <c r="B24484" s="204">
        <v>577064</v>
      </c>
    </row>
    <row r="24485" spans="1:2" x14ac:dyDescent="0.2">
      <c r="A24485" s="202" t="s">
        <v>38382</v>
      </c>
      <c r="B24485" s="204">
        <v>635000</v>
      </c>
    </row>
    <row r="24486" spans="1:2" x14ac:dyDescent="0.2">
      <c r="A24486" s="202" t="s">
        <v>38383</v>
      </c>
      <c r="B24486" s="204">
        <v>3100000</v>
      </c>
    </row>
    <row r="24487" spans="1:2" x14ac:dyDescent="0.2">
      <c r="A24487" s="202" t="s">
        <v>38384</v>
      </c>
      <c r="B24487" s="204">
        <v>1291242.1599999999</v>
      </c>
    </row>
    <row r="24488" spans="1:2" x14ac:dyDescent="0.2">
      <c r="A24488" s="202" t="s">
        <v>38385</v>
      </c>
      <c r="B24488" s="204">
        <v>11.62</v>
      </c>
    </row>
    <row r="24489" spans="1:2" x14ac:dyDescent="0.2">
      <c r="A24489" s="202" t="s">
        <v>38386</v>
      </c>
      <c r="B24489" s="204">
        <v>16.690000000000001</v>
      </c>
    </row>
    <row r="24490" spans="1:2" x14ac:dyDescent="0.2">
      <c r="A24490" s="202" t="s">
        <v>38387</v>
      </c>
      <c r="B24490" s="204">
        <v>30.9</v>
      </c>
    </row>
    <row r="24491" spans="1:2" x14ac:dyDescent="0.2">
      <c r="A24491" s="202" t="s">
        <v>38388</v>
      </c>
      <c r="B24491" s="204">
        <v>41.1</v>
      </c>
    </row>
    <row r="24492" spans="1:2" x14ac:dyDescent="0.2">
      <c r="A24492" s="202" t="s">
        <v>38389</v>
      </c>
      <c r="B24492" s="204">
        <v>46.35</v>
      </c>
    </row>
    <row r="24493" spans="1:2" x14ac:dyDescent="0.2">
      <c r="A24493" s="202" t="s">
        <v>38390</v>
      </c>
      <c r="B24493" s="204">
        <v>122.59</v>
      </c>
    </row>
    <row r="24494" spans="1:2" x14ac:dyDescent="0.2">
      <c r="A24494" s="202" t="s">
        <v>38391</v>
      </c>
      <c r="B24494" s="204">
        <v>31.61</v>
      </c>
    </row>
    <row r="24495" spans="1:2" x14ac:dyDescent="0.2">
      <c r="A24495" s="202" t="s">
        <v>38392</v>
      </c>
      <c r="B24495" s="204">
        <v>251.84</v>
      </c>
    </row>
    <row r="24496" spans="1:2" x14ac:dyDescent="0.2">
      <c r="A24496" s="202" t="s">
        <v>38393</v>
      </c>
      <c r="B24496" s="204">
        <v>379.9</v>
      </c>
    </row>
    <row r="24497" spans="1:2" x14ac:dyDescent="0.2">
      <c r="A24497" s="202" t="s">
        <v>38394</v>
      </c>
      <c r="B24497" s="204">
        <v>617.63</v>
      </c>
    </row>
    <row r="24498" spans="1:2" x14ac:dyDescent="0.2">
      <c r="A24498" s="202" t="s">
        <v>38395</v>
      </c>
      <c r="B24498" s="204">
        <v>515.35</v>
      </c>
    </row>
    <row r="24499" spans="1:2" x14ac:dyDescent="0.2">
      <c r="A24499" s="202" t="s">
        <v>38396</v>
      </c>
      <c r="B24499" s="204">
        <v>770.87</v>
      </c>
    </row>
    <row r="24500" spans="1:2" x14ac:dyDescent="0.2">
      <c r="A24500" s="202" t="s">
        <v>38397</v>
      </c>
      <c r="B24500" s="204">
        <v>9.2019000000000002</v>
      </c>
    </row>
    <row r="24501" spans="1:2" x14ac:dyDescent="0.2">
      <c r="A24501" s="202" t="s">
        <v>38398</v>
      </c>
      <c r="B24501" s="204">
        <v>9.1578999999999997</v>
      </c>
    </row>
    <row r="24502" spans="1:2" x14ac:dyDescent="0.2">
      <c r="A24502" s="202" t="s">
        <v>38399</v>
      </c>
      <c r="B24502" s="204">
        <v>27</v>
      </c>
    </row>
    <row r="24503" spans="1:2" x14ac:dyDescent="0.2">
      <c r="A24503" s="202" t="s">
        <v>38400</v>
      </c>
      <c r="B24503" s="204">
        <v>55.02</v>
      </c>
    </row>
    <row r="24504" spans="1:2" x14ac:dyDescent="0.2">
      <c r="A24504" s="202" t="s">
        <v>38401</v>
      </c>
      <c r="B24504" s="204">
        <v>67.67</v>
      </c>
    </row>
    <row r="24505" spans="1:2" x14ac:dyDescent="0.2">
      <c r="A24505" s="202" t="s">
        <v>38402</v>
      </c>
      <c r="B24505" s="204">
        <v>82.52</v>
      </c>
    </row>
    <row r="24506" spans="1:2" x14ac:dyDescent="0.2">
      <c r="A24506" s="202" t="s">
        <v>38403</v>
      </c>
      <c r="B24506" s="204">
        <v>40</v>
      </c>
    </row>
    <row r="24507" spans="1:2" x14ac:dyDescent="0.2">
      <c r="A24507" s="202" t="s">
        <v>38404</v>
      </c>
      <c r="B24507" s="204">
        <v>25.75</v>
      </c>
    </row>
    <row r="24508" spans="1:2" x14ac:dyDescent="0.2">
      <c r="A24508" s="202" t="s">
        <v>38405</v>
      </c>
      <c r="B24508" s="204">
        <v>48.41</v>
      </c>
    </row>
    <row r="24509" spans="1:2" x14ac:dyDescent="0.2">
      <c r="A24509" s="202" t="s">
        <v>38406</v>
      </c>
      <c r="B24509" s="204">
        <v>45.23</v>
      </c>
    </row>
    <row r="24510" spans="1:2" x14ac:dyDescent="0.2">
      <c r="A24510" s="202" t="s">
        <v>38407</v>
      </c>
      <c r="B24510" s="204">
        <v>1.2999999999999999E-2</v>
      </c>
    </row>
    <row r="24511" spans="1:2" x14ac:dyDescent="0.2">
      <c r="A24511" s="202" t="s">
        <v>38408</v>
      </c>
      <c r="B24511" s="204">
        <v>1.67E-2</v>
      </c>
    </row>
    <row r="24512" spans="1:2" x14ac:dyDescent="0.2">
      <c r="A24512" s="202" t="s">
        <v>38409</v>
      </c>
      <c r="B24512" s="204">
        <v>0.02</v>
      </c>
    </row>
    <row r="24513" spans="1:2" x14ac:dyDescent="0.2">
      <c r="A24513" s="202" t="s">
        <v>38410</v>
      </c>
      <c r="B24513" s="204">
        <v>2.29E-2</v>
      </c>
    </row>
    <row r="24514" spans="1:2" x14ac:dyDescent="0.2">
      <c r="A24514" s="202" t="s">
        <v>38411</v>
      </c>
      <c r="B24514" s="204">
        <v>2.8000000000000001E-2</v>
      </c>
    </row>
    <row r="24515" spans="1:2" x14ac:dyDescent="0.2">
      <c r="A24515" s="202" t="s">
        <v>38412</v>
      </c>
      <c r="B24515" s="204">
        <v>106.61</v>
      </c>
    </row>
    <row r="24516" spans="1:2" x14ac:dyDescent="0.2">
      <c r="A24516" s="202" t="s">
        <v>38413</v>
      </c>
      <c r="B24516" s="204">
        <v>63.07</v>
      </c>
    </row>
    <row r="24517" spans="1:2" x14ac:dyDescent="0.2">
      <c r="A24517" s="202" t="s">
        <v>38414</v>
      </c>
      <c r="B24517" s="204">
        <v>119.84</v>
      </c>
    </row>
    <row r="24518" spans="1:2" x14ac:dyDescent="0.2">
      <c r="A24518" s="202" t="s">
        <v>38415</v>
      </c>
      <c r="B24518" s="204">
        <v>5.1799999999999999E-2</v>
      </c>
    </row>
    <row r="24519" spans="1:2" x14ac:dyDescent="0.2">
      <c r="A24519" s="202" t="s">
        <v>38416</v>
      </c>
      <c r="B24519" s="204">
        <v>7.2099999999999997E-2</v>
      </c>
    </row>
    <row r="24520" spans="1:2" x14ac:dyDescent="0.2">
      <c r="A24520" s="202" t="s">
        <v>38417</v>
      </c>
      <c r="B24520" s="204">
        <v>0.10299999999999999</v>
      </c>
    </row>
    <row r="24521" spans="1:2" x14ac:dyDescent="0.2">
      <c r="A24521" s="202" t="s">
        <v>38418</v>
      </c>
      <c r="B24521" s="204">
        <v>0.2215</v>
      </c>
    </row>
    <row r="24522" spans="1:2" x14ac:dyDescent="0.2">
      <c r="A24522" s="202" t="s">
        <v>38419</v>
      </c>
      <c r="B24522" s="204">
        <v>0.29670000000000002</v>
      </c>
    </row>
    <row r="24523" spans="1:2" x14ac:dyDescent="0.2">
      <c r="A24523" s="202" t="s">
        <v>38420</v>
      </c>
      <c r="B24523" s="204">
        <v>3.17</v>
      </c>
    </row>
    <row r="24524" spans="1:2" x14ac:dyDescent="0.2">
      <c r="A24524" s="202" t="s">
        <v>38421</v>
      </c>
      <c r="B24524" s="204">
        <v>62.64</v>
      </c>
    </row>
    <row r="24525" spans="1:2" x14ac:dyDescent="0.2">
      <c r="A24525" s="202" t="s">
        <v>38422</v>
      </c>
      <c r="B24525" s="204">
        <v>19.47</v>
      </c>
    </row>
    <row r="24526" spans="1:2" x14ac:dyDescent="0.2">
      <c r="A24526" s="202" t="s">
        <v>38423</v>
      </c>
      <c r="B24526" s="204">
        <v>19.47</v>
      </c>
    </row>
    <row r="24527" spans="1:2" x14ac:dyDescent="0.2">
      <c r="A24527" s="202" t="s">
        <v>38424</v>
      </c>
      <c r="B24527" s="204">
        <v>19.41</v>
      </c>
    </row>
    <row r="24528" spans="1:2" x14ac:dyDescent="0.2">
      <c r="A24528" s="202" t="s">
        <v>38425</v>
      </c>
      <c r="B24528" s="204">
        <v>46.33</v>
      </c>
    </row>
    <row r="24529" spans="1:2" x14ac:dyDescent="0.2">
      <c r="A24529" s="202" t="s">
        <v>38426</v>
      </c>
      <c r="B24529" s="204">
        <v>78.462999999999994</v>
      </c>
    </row>
    <row r="24530" spans="1:2" x14ac:dyDescent="0.2">
      <c r="A24530" s="202" t="s">
        <v>38427</v>
      </c>
      <c r="B24530" s="204">
        <v>126.28</v>
      </c>
    </row>
    <row r="24531" spans="1:2" x14ac:dyDescent="0.2">
      <c r="A24531" s="202" t="s">
        <v>38428</v>
      </c>
      <c r="B24531" s="204">
        <v>4017</v>
      </c>
    </row>
    <row r="24532" spans="1:2" x14ac:dyDescent="0.2">
      <c r="A24532" s="202" t="s">
        <v>38429</v>
      </c>
      <c r="B24532" s="204">
        <v>19.489999999999998</v>
      </c>
    </row>
    <row r="24533" spans="1:2" x14ac:dyDescent="0.2">
      <c r="A24533" s="202" t="s">
        <v>38430</v>
      </c>
      <c r="B24533" s="204">
        <v>23.59</v>
      </c>
    </row>
    <row r="24534" spans="1:2" x14ac:dyDescent="0.2">
      <c r="A24534" s="202" t="s">
        <v>38431</v>
      </c>
      <c r="B24534" s="204">
        <v>3.21</v>
      </c>
    </row>
    <row r="24535" spans="1:2" x14ac:dyDescent="0.2">
      <c r="A24535" s="202" t="s">
        <v>38432</v>
      </c>
      <c r="B24535" s="204">
        <v>42.550899999999999</v>
      </c>
    </row>
    <row r="24536" spans="1:2" x14ac:dyDescent="0.2">
      <c r="A24536" s="202" t="s">
        <v>38433</v>
      </c>
      <c r="B24536" s="204">
        <v>23.69</v>
      </c>
    </row>
    <row r="24537" spans="1:2" x14ac:dyDescent="0.2">
      <c r="A24537" s="202" t="s">
        <v>38434</v>
      </c>
      <c r="B24537" s="204">
        <v>976</v>
      </c>
    </row>
    <row r="24538" spans="1:2" x14ac:dyDescent="0.2">
      <c r="A24538" s="202" t="s">
        <v>38435</v>
      </c>
      <c r="B24538" s="204">
        <v>1.81</v>
      </c>
    </row>
    <row r="24539" spans="1:2" x14ac:dyDescent="0.2">
      <c r="A24539" s="202" t="s">
        <v>38436</v>
      </c>
      <c r="B24539" s="204">
        <v>2.0754999999999999</v>
      </c>
    </row>
    <row r="24540" spans="1:2" x14ac:dyDescent="0.2">
      <c r="A24540" s="202" t="s">
        <v>38437</v>
      </c>
      <c r="B24540" s="204">
        <v>24.79</v>
      </c>
    </row>
    <row r="24541" spans="1:2" x14ac:dyDescent="0.2">
      <c r="A24541" s="202" t="s">
        <v>38438</v>
      </c>
      <c r="B24541" s="204">
        <v>0.63</v>
      </c>
    </row>
    <row r="24542" spans="1:2" x14ac:dyDescent="0.2">
      <c r="A24542" s="202" t="s">
        <v>38439</v>
      </c>
      <c r="B24542" s="204">
        <v>3.36</v>
      </c>
    </row>
    <row r="24543" spans="1:2" x14ac:dyDescent="0.2">
      <c r="A24543" s="202" t="s">
        <v>38440</v>
      </c>
      <c r="B24543" s="204">
        <v>7.94</v>
      </c>
    </row>
    <row r="24544" spans="1:2" x14ac:dyDescent="0.2">
      <c r="A24544" s="202" t="s">
        <v>38441</v>
      </c>
      <c r="B24544" s="204">
        <v>26.1</v>
      </c>
    </row>
    <row r="24545" spans="1:2" x14ac:dyDescent="0.2">
      <c r="A24545" s="202" t="s">
        <v>38442</v>
      </c>
      <c r="B24545" s="204">
        <v>6.52</v>
      </c>
    </row>
    <row r="24546" spans="1:2" x14ac:dyDescent="0.2">
      <c r="A24546" s="202" t="s">
        <v>38443</v>
      </c>
      <c r="B24546" s="204">
        <v>15.33</v>
      </c>
    </row>
    <row r="24547" spans="1:2" x14ac:dyDescent="0.2">
      <c r="A24547" s="202" t="s">
        <v>38444</v>
      </c>
      <c r="B24547" s="204">
        <v>17.05</v>
      </c>
    </row>
    <row r="24548" spans="1:2" x14ac:dyDescent="0.2">
      <c r="A24548" s="202" t="s">
        <v>38445</v>
      </c>
      <c r="B24548" s="204">
        <v>30.6</v>
      </c>
    </row>
    <row r="24549" spans="1:2" x14ac:dyDescent="0.2">
      <c r="A24549" s="202" t="s">
        <v>38446</v>
      </c>
      <c r="B24549" s="204">
        <v>7.9405999999999999</v>
      </c>
    </row>
    <row r="24550" spans="1:2" x14ac:dyDescent="0.2">
      <c r="A24550" s="202" t="s">
        <v>38447</v>
      </c>
      <c r="B24550" s="204">
        <v>19.97</v>
      </c>
    </row>
    <row r="24551" spans="1:2" x14ac:dyDescent="0.2">
      <c r="A24551" s="202" t="s">
        <v>38448</v>
      </c>
      <c r="B24551" s="204">
        <v>22.78</v>
      </c>
    </row>
    <row r="24552" spans="1:2" x14ac:dyDescent="0.2">
      <c r="A24552" s="202" t="s">
        <v>38449</v>
      </c>
      <c r="B24552" s="204">
        <v>1.5842000000000001</v>
      </c>
    </row>
    <row r="24553" spans="1:2" x14ac:dyDescent="0.2">
      <c r="A24553" s="202" t="s">
        <v>38450</v>
      </c>
      <c r="B24553" s="204">
        <v>27.613900000000001</v>
      </c>
    </row>
    <row r="24554" spans="1:2" x14ac:dyDescent="0.2">
      <c r="A24554" s="202" t="s">
        <v>38451</v>
      </c>
      <c r="B24554" s="204">
        <v>111.48</v>
      </c>
    </row>
    <row r="24555" spans="1:2" x14ac:dyDescent="0.2">
      <c r="A24555" s="202" t="s">
        <v>38452</v>
      </c>
      <c r="B24555" s="204">
        <v>12.02</v>
      </c>
    </row>
    <row r="24556" spans="1:2" x14ac:dyDescent="0.2">
      <c r="A24556" s="202" t="s">
        <v>38453</v>
      </c>
      <c r="B24556" s="204">
        <v>19.47</v>
      </c>
    </row>
    <row r="24557" spans="1:2" x14ac:dyDescent="0.2">
      <c r="A24557" s="202" t="s">
        <v>38454</v>
      </c>
      <c r="B24557" s="204">
        <v>17.12</v>
      </c>
    </row>
    <row r="24558" spans="1:2" x14ac:dyDescent="0.2">
      <c r="A24558" s="202" t="s">
        <v>38455</v>
      </c>
      <c r="B24558" s="204">
        <v>18.34</v>
      </c>
    </row>
    <row r="24559" spans="1:2" x14ac:dyDescent="0.2">
      <c r="A24559" s="202" t="s">
        <v>38456</v>
      </c>
      <c r="B24559" s="204">
        <v>40.61</v>
      </c>
    </row>
    <row r="24560" spans="1:2" x14ac:dyDescent="0.2">
      <c r="A24560" s="202" t="s">
        <v>38457</v>
      </c>
      <c r="B24560" s="204">
        <v>122.62</v>
      </c>
    </row>
    <row r="24561" spans="1:2" x14ac:dyDescent="0.2">
      <c r="A24561" s="202" t="s">
        <v>38458</v>
      </c>
      <c r="B24561" s="204">
        <v>14.16</v>
      </c>
    </row>
    <row r="24562" spans="1:2" x14ac:dyDescent="0.2">
      <c r="A24562" s="202" t="s">
        <v>38459</v>
      </c>
      <c r="B24562" s="204">
        <v>0.75190000000000001</v>
      </c>
    </row>
    <row r="24563" spans="1:2" x14ac:dyDescent="0.2">
      <c r="A24563" s="202" t="s">
        <v>38460</v>
      </c>
      <c r="B24563" s="204">
        <v>8.4138000000000002</v>
      </c>
    </row>
    <row r="24564" spans="1:2" x14ac:dyDescent="0.2">
      <c r="A24564" s="202" t="s">
        <v>38461</v>
      </c>
      <c r="B24564" s="204">
        <v>33.184600000000003</v>
      </c>
    </row>
    <row r="24565" spans="1:2" x14ac:dyDescent="0.2">
      <c r="A24565" s="202" t="s">
        <v>38462</v>
      </c>
      <c r="B24565" s="204">
        <v>6.38</v>
      </c>
    </row>
    <row r="24566" spans="1:2" x14ac:dyDescent="0.2">
      <c r="A24566" s="202" t="s">
        <v>38463</v>
      </c>
      <c r="B24566" s="204">
        <v>12.371700000000001</v>
      </c>
    </row>
    <row r="24567" spans="1:2" x14ac:dyDescent="0.2">
      <c r="A24567" s="202" t="s">
        <v>38464</v>
      </c>
      <c r="B24567" s="204">
        <v>53</v>
      </c>
    </row>
    <row r="24568" spans="1:2" x14ac:dyDescent="0.2">
      <c r="A24568" s="202" t="s">
        <v>38465</v>
      </c>
      <c r="B24568" s="204">
        <v>0.64890000000000003</v>
      </c>
    </row>
    <row r="24569" spans="1:2" x14ac:dyDescent="0.2">
      <c r="A24569" s="202" t="s">
        <v>38466</v>
      </c>
      <c r="B24569" s="204">
        <v>56.57</v>
      </c>
    </row>
    <row r="24570" spans="1:2" x14ac:dyDescent="0.2">
      <c r="A24570" s="202" t="s">
        <v>38467</v>
      </c>
      <c r="B24570" s="204">
        <v>35</v>
      </c>
    </row>
    <row r="24571" spans="1:2" x14ac:dyDescent="0.2">
      <c r="A24571" s="202" t="s">
        <v>38468</v>
      </c>
      <c r="B24571" s="204">
        <v>75</v>
      </c>
    </row>
    <row r="24572" spans="1:2" x14ac:dyDescent="0.2">
      <c r="A24572" s="202" t="s">
        <v>38469</v>
      </c>
      <c r="B24572" s="204">
        <v>63.73</v>
      </c>
    </row>
    <row r="24573" spans="1:2" x14ac:dyDescent="0.2">
      <c r="A24573" s="202" t="s">
        <v>38470</v>
      </c>
      <c r="B24573" s="204">
        <v>31.4</v>
      </c>
    </row>
    <row r="24574" spans="1:2" x14ac:dyDescent="0.2">
      <c r="A24574" s="202" t="s">
        <v>38471</v>
      </c>
      <c r="B24574" s="204">
        <v>8.02</v>
      </c>
    </row>
    <row r="24575" spans="1:2" x14ac:dyDescent="0.2">
      <c r="A24575" s="202" t="s">
        <v>38472</v>
      </c>
      <c r="B24575" s="204">
        <v>23.18</v>
      </c>
    </row>
    <row r="24576" spans="1:2" x14ac:dyDescent="0.2">
      <c r="A24576" s="202" t="s">
        <v>38473</v>
      </c>
      <c r="B24576" s="204">
        <v>41.36</v>
      </c>
    </row>
    <row r="24577" spans="1:2" x14ac:dyDescent="0.2">
      <c r="A24577" s="202" t="s">
        <v>38474</v>
      </c>
      <c r="B24577" s="204">
        <v>53.36</v>
      </c>
    </row>
    <row r="24578" spans="1:2" x14ac:dyDescent="0.2">
      <c r="A24578" s="202" t="s">
        <v>38475</v>
      </c>
      <c r="B24578" s="204">
        <v>85.7</v>
      </c>
    </row>
    <row r="24579" spans="1:2" x14ac:dyDescent="0.2">
      <c r="A24579" s="202" t="s">
        <v>38476</v>
      </c>
      <c r="B24579" s="204">
        <v>119.58</v>
      </c>
    </row>
    <row r="24580" spans="1:2" x14ac:dyDescent="0.2">
      <c r="A24580" s="202" t="s">
        <v>38477</v>
      </c>
      <c r="B24580" s="204">
        <v>154.37</v>
      </c>
    </row>
    <row r="24581" spans="1:2" x14ac:dyDescent="0.2">
      <c r="A24581" s="202" t="s">
        <v>38478</v>
      </c>
      <c r="B24581" s="204">
        <v>252.53</v>
      </c>
    </row>
    <row r="24582" spans="1:2" x14ac:dyDescent="0.2">
      <c r="A24582" s="202" t="s">
        <v>38479</v>
      </c>
      <c r="B24582" s="204">
        <v>344.59</v>
      </c>
    </row>
    <row r="24583" spans="1:2" x14ac:dyDescent="0.2">
      <c r="A24583" s="202" t="s">
        <v>38480</v>
      </c>
      <c r="B24583" s="204">
        <v>479.87</v>
      </c>
    </row>
    <row r="24584" spans="1:2" x14ac:dyDescent="0.2">
      <c r="A24584" s="202" t="s">
        <v>38481</v>
      </c>
      <c r="B24584" s="204">
        <v>2.76</v>
      </c>
    </row>
    <row r="24585" spans="1:2" x14ac:dyDescent="0.2">
      <c r="A24585" s="202" t="s">
        <v>38482</v>
      </c>
      <c r="B24585" s="204">
        <v>5.29</v>
      </c>
    </row>
    <row r="24586" spans="1:2" x14ac:dyDescent="0.2">
      <c r="A24586" s="202" t="s">
        <v>38483</v>
      </c>
      <c r="B24586" s="204">
        <v>6.42</v>
      </c>
    </row>
    <row r="24587" spans="1:2" x14ac:dyDescent="0.2">
      <c r="A24587" s="202" t="s">
        <v>38484</v>
      </c>
      <c r="B24587" s="204">
        <v>13.63</v>
      </c>
    </row>
    <row r="24588" spans="1:2" x14ac:dyDescent="0.2">
      <c r="A24588" s="202" t="s">
        <v>38485</v>
      </c>
      <c r="B24588" s="204">
        <v>18.489999999999998</v>
      </c>
    </row>
    <row r="24589" spans="1:2" x14ac:dyDescent="0.2">
      <c r="A24589" s="202" t="s">
        <v>38486</v>
      </c>
      <c r="B24589" s="204">
        <v>22.67</v>
      </c>
    </row>
    <row r="24590" spans="1:2" x14ac:dyDescent="0.2">
      <c r="A24590" s="202" t="s">
        <v>38487</v>
      </c>
      <c r="B24590" s="204">
        <v>31.31</v>
      </c>
    </row>
    <row r="24591" spans="1:2" x14ac:dyDescent="0.2">
      <c r="A24591" s="202" t="s">
        <v>38488</v>
      </c>
      <c r="B24591" s="204">
        <v>3.56</v>
      </c>
    </row>
    <row r="24592" spans="1:2" x14ac:dyDescent="0.2">
      <c r="A24592" s="202" t="s">
        <v>38489</v>
      </c>
      <c r="B24592" s="204">
        <v>8.2200000000000006</v>
      </c>
    </row>
    <row r="24593" spans="1:2" x14ac:dyDescent="0.2">
      <c r="A24593" s="202" t="s">
        <v>38490</v>
      </c>
      <c r="B24593" s="204">
        <v>13.82</v>
      </c>
    </row>
    <row r="24594" spans="1:2" x14ac:dyDescent="0.2">
      <c r="A24594" s="202" t="s">
        <v>38491</v>
      </c>
      <c r="B24594" s="204">
        <v>21.99</v>
      </c>
    </row>
    <row r="24595" spans="1:2" x14ac:dyDescent="0.2">
      <c r="A24595" s="202" t="s">
        <v>38492</v>
      </c>
      <c r="B24595" s="204">
        <v>29.95</v>
      </c>
    </row>
    <row r="24596" spans="1:2" x14ac:dyDescent="0.2">
      <c r="A24596" s="202" t="s">
        <v>38493</v>
      </c>
      <c r="B24596" s="204">
        <v>44.55</v>
      </c>
    </row>
    <row r="24597" spans="1:2" x14ac:dyDescent="0.2">
      <c r="A24597" s="202" t="s">
        <v>38494</v>
      </c>
      <c r="B24597" s="204">
        <v>126.76</v>
      </c>
    </row>
    <row r="24598" spans="1:2" x14ac:dyDescent="0.2">
      <c r="A24598" s="202" t="s">
        <v>38495</v>
      </c>
      <c r="B24598" s="204">
        <v>9.42</v>
      </c>
    </row>
    <row r="24599" spans="1:2" x14ac:dyDescent="0.2">
      <c r="A24599" s="202" t="s">
        <v>38496</v>
      </c>
      <c r="B24599" s="204">
        <v>15.04</v>
      </c>
    </row>
    <row r="24600" spans="1:2" x14ac:dyDescent="0.2">
      <c r="A24600" s="202" t="s">
        <v>38497</v>
      </c>
      <c r="B24600" s="204">
        <v>19.39</v>
      </c>
    </row>
    <row r="24601" spans="1:2" x14ac:dyDescent="0.2">
      <c r="A24601" s="202" t="s">
        <v>38498</v>
      </c>
      <c r="B24601" s="204">
        <v>37.229999999999997</v>
      </c>
    </row>
    <row r="24602" spans="1:2" x14ac:dyDescent="0.2">
      <c r="A24602" s="202" t="s">
        <v>38499</v>
      </c>
      <c r="B24602" s="204">
        <v>47.57</v>
      </c>
    </row>
    <row r="24603" spans="1:2" x14ac:dyDescent="0.2">
      <c r="A24603" s="202" t="s">
        <v>38500</v>
      </c>
      <c r="B24603" s="204">
        <v>81.180000000000007</v>
      </c>
    </row>
    <row r="24604" spans="1:2" x14ac:dyDescent="0.2">
      <c r="A24604" s="202" t="s">
        <v>38501</v>
      </c>
      <c r="B24604" s="204">
        <v>144.66999999999999</v>
      </c>
    </row>
    <row r="24605" spans="1:2" x14ac:dyDescent="0.2">
      <c r="A24605" s="202" t="s">
        <v>38502</v>
      </c>
      <c r="B24605" s="204">
        <v>84.72</v>
      </c>
    </row>
    <row r="24606" spans="1:2" x14ac:dyDescent="0.2">
      <c r="A24606" s="202" t="s">
        <v>38503</v>
      </c>
      <c r="B24606" s="204">
        <v>29.31</v>
      </c>
    </row>
    <row r="24607" spans="1:2" x14ac:dyDescent="0.2">
      <c r="A24607" s="202" t="s">
        <v>38504</v>
      </c>
      <c r="B24607" s="204">
        <v>32.64</v>
      </c>
    </row>
    <row r="24608" spans="1:2" x14ac:dyDescent="0.2">
      <c r="A24608" s="202" t="s">
        <v>38505</v>
      </c>
      <c r="B24608" s="204">
        <v>557.8963</v>
      </c>
    </row>
    <row r="24609" spans="1:2" x14ac:dyDescent="0.2">
      <c r="A24609" s="202" t="s">
        <v>38506</v>
      </c>
      <c r="B24609" s="204">
        <v>729.48209999999995</v>
      </c>
    </row>
    <row r="24610" spans="1:2" x14ac:dyDescent="0.2">
      <c r="A24610" s="202" t="s">
        <v>38507</v>
      </c>
      <c r="B24610" s="204">
        <v>811.48559999999998</v>
      </c>
    </row>
    <row r="24611" spans="1:2" x14ac:dyDescent="0.2">
      <c r="A24611" s="202" t="s">
        <v>38508</v>
      </c>
      <c r="B24611" s="204">
        <v>1008.24</v>
      </c>
    </row>
    <row r="24612" spans="1:2" x14ac:dyDescent="0.2">
      <c r="A24612" s="202" t="s">
        <v>38509</v>
      </c>
      <c r="B24612" s="204">
        <v>515.50800000000004</v>
      </c>
    </row>
    <row r="24613" spans="1:2" x14ac:dyDescent="0.2">
      <c r="A24613" s="202" t="s">
        <v>38510</v>
      </c>
      <c r="B24613" s="204">
        <v>1720.2520999999999</v>
      </c>
    </row>
    <row r="24614" spans="1:2" x14ac:dyDescent="0.2">
      <c r="A24614" s="202" t="s">
        <v>38511</v>
      </c>
      <c r="B24614" s="204">
        <v>1900.6478999999999</v>
      </c>
    </row>
    <row r="24615" spans="1:2" x14ac:dyDescent="0.2">
      <c r="A24615" s="202" t="s">
        <v>38512</v>
      </c>
      <c r="B24615" s="204">
        <v>8.3379999999999992</v>
      </c>
    </row>
    <row r="24616" spans="1:2" x14ac:dyDescent="0.2">
      <c r="A24616" s="202" t="s">
        <v>38513</v>
      </c>
      <c r="B24616" s="204">
        <v>8.3976000000000006</v>
      </c>
    </row>
    <row r="24617" spans="1:2" x14ac:dyDescent="0.2">
      <c r="A24617" s="202" t="s">
        <v>38514</v>
      </c>
      <c r="B24617" s="204">
        <v>9.6999999999999993</v>
      </c>
    </row>
    <row r="24618" spans="1:2" x14ac:dyDescent="0.2">
      <c r="A24618" s="202" t="s">
        <v>38515</v>
      </c>
      <c r="B24618" s="204">
        <v>9.6999999999999993</v>
      </c>
    </row>
    <row r="24619" spans="1:2" x14ac:dyDescent="0.2">
      <c r="A24619" s="202" t="s">
        <v>38516</v>
      </c>
      <c r="B24619" s="204">
        <v>9.84</v>
      </c>
    </row>
    <row r="24620" spans="1:2" x14ac:dyDescent="0.2">
      <c r="A24620" s="202" t="s">
        <v>38517</v>
      </c>
      <c r="B24620" s="204">
        <v>7.4642999999999997</v>
      </c>
    </row>
    <row r="24621" spans="1:2" x14ac:dyDescent="0.2">
      <c r="A24621" s="202" t="s">
        <v>38518</v>
      </c>
      <c r="B24621" s="204">
        <v>7.5250000000000004</v>
      </c>
    </row>
    <row r="24622" spans="1:2" x14ac:dyDescent="0.2">
      <c r="A24622" s="202" t="s">
        <v>38519</v>
      </c>
      <c r="B24622" s="204">
        <v>7.4858000000000002</v>
      </c>
    </row>
    <row r="24623" spans="1:2" x14ac:dyDescent="0.2">
      <c r="A24623" s="202" t="s">
        <v>38520</v>
      </c>
      <c r="B24623" s="204">
        <v>7.4858000000000002</v>
      </c>
    </row>
    <row r="24624" spans="1:2" x14ac:dyDescent="0.2">
      <c r="A24624" s="202" t="s">
        <v>38521</v>
      </c>
      <c r="B24624" s="204">
        <v>7.4858000000000002</v>
      </c>
    </row>
    <row r="24625" spans="1:2" x14ac:dyDescent="0.2">
      <c r="A24625" s="202" t="s">
        <v>38522</v>
      </c>
      <c r="B24625" s="204">
        <v>7.4858000000000002</v>
      </c>
    </row>
    <row r="24626" spans="1:2" x14ac:dyDescent="0.2">
      <c r="A24626" s="202" t="s">
        <v>38523</v>
      </c>
      <c r="B24626" s="204">
        <v>50.77</v>
      </c>
    </row>
    <row r="24627" spans="1:2" x14ac:dyDescent="0.2">
      <c r="A24627" s="202" t="s">
        <v>38524</v>
      </c>
      <c r="B24627" s="204">
        <v>35.4</v>
      </c>
    </row>
    <row r="24628" spans="1:2" x14ac:dyDescent="0.2">
      <c r="A24628" s="202" t="s">
        <v>38525</v>
      </c>
      <c r="B24628" s="204">
        <v>203.84</v>
      </c>
    </row>
    <row r="24629" spans="1:2" x14ac:dyDescent="0.2">
      <c r="A24629" s="202" t="s">
        <v>38526</v>
      </c>
      <c r="B24629" s="204">
        <v>263.11</v>
      </c>
    </row>
    <row r="24630" spans="1:2" x14ac:dyDescent="0.2">
      <c r="A24630" s="202" t="s">
        <v>38527</v>
      </c>
      <c r="B24630" s="204">
        <v>205.69</v>
      </c>
    </row>
    <row r="24631" spans="1:2" x14ac:dyDescent="0.2">
      <c r="A24631" s="202" t="s">
        <v>38528</v>
      </c>
      <c r="B24631" s="204">
        <v>285.41000000000003</v>
      </c>
    </row>
    <row r="24632" spans="1:2" x14ac:dyDescent="0.2">
      <c r="A24632" s="202" t="s">
        <v>38529</v>
      </c>
      <c r="B24632" s="204">
        <v>240</v>
      </c>
    </row>
    <row r="24633" spans="1:2" x14ac:dyDescent="0.2">
      <c r="A24633" s="202" t="s">
        <v>38530</v>
      </c>
      <c r="B24633" s="204">
        <v>320</v>
      </c>
    </row>
    <row r="24634" spans="1:2" x14ac:dyDescent="0.2">
      <c r="A24634" s="202" t="s">
        <v>38531</v>
      </c>
      <c r="B24634" s="204">
        <v>300</v>
      </c>
    </row>
    <row r="24635" spans="1:2" x14ac:dyDescent="0.2">
      <c r="A24635" s="202" t="s">
        <v>38532</v>
      </c>
      <c r="B24635" s="204">
        <v>340</v>
      </c>
    </row>
    <row r="24636" spans="1:2" x14ac:dyDescent="0.2">
      <c r="A24636" s="202" t="s">
        <v>38533</v>
      </c>
      <c r="B24636" s="204">
        <v>7.1772</v>
      </c>
    </row>
    <row r="24637" spans="1:2" x14ac:dyDescent="0.2">
      <c r="A24637" s="202" t="s">
        <v>38534</v>
      </c>
      <c r="B24637" s="204">
        <v>7.1772</v>
      </c>
    </row>
    <row r="24638" spans="1:2" x14ac:dyDescent="0.2">
      <c r="A24638" s="202" t="s">
        <v>38535</v>
      </c>
      <c r="B24638" s="204">
        <v>6.8509000000000002</v>
      </c>
    </row>
    <row r="24639" spans="1:2" x14ac:dyDescent="0.2">
      <c r="A24639" s="202" t="s">
        <v>38536</v>
      </c>
      <c r="B24639" s="204">
        <v>6.2192999999999996</v>
      </c>
    </row>
    <row r="24640" spans="1:2" x14ac:dyDescent="0.2">
      <c r="A24640" s="202" t="s">
        <v>38537</v>
      </c>
      <c r="B24640" s="204">
        <v>6.5247000000000002</v>
      </c>
    </row>
    <row r="24641" spans="1:2" x14ac:dyDescent="0.2">
      <c r="A24641" s="202" t="s">
        <v>38538</v>
      </c>
      <c r="B24641" s="204">
        <v>6.5247000000000002</v>
      </c>
    </row>
    <row r="24642" spans="1:2" x14ac:dyDescent="0.2">
      <c r="A24642" s="202" t="s">
        <v>38539</v>
      </c>
      <c r="B24642" s="204">
        <v>6.5247000000000002</v>
      </c>
    </row>
    <row r="24643" spans="1:2" x14ac:dyDescent="0.2">
      <c r="A24643" s="202" t="s">
        <v>38540</v>
      </c>
      <c r="B24643" s="204">
        <v>60</v>
      </c>
    </row>
    <row r="24644" spans="1:2" x14ac:dyDescent="0.2">
      <c r="A24644" s="202" t="s">
        <v>38541</v>
      </c>
      <c r="B24644" s="204">
        <v>80.7</v>
      </c>
    </row>
    <row r="24645" spans="1:2" x14ac:dyDescent="0.2">
      <c r="A24645" s="202" t="s">
        <v>38542</v>
      </c>
      <c r="B24645" s="204">
        <v>92.69</v>
      </c>
    </row>
    <row r="24646" spans="1:2" x14ac:dyDescent="0.2">
      <c r="A24646" s="202" t="s">
        <v>38543</v>
      </c>
      <c r="B24646" s="204">
        <v>120</v>
      </c>
    </row>
    <row r="24647" spans="1:2" x14ac:dyDescent="0.2">
      <c r="A24647" s="202" t="s">
        <v>38544</v>
      </c>
      <c r="B24647" s="204">
        <v>150</v>
      </c>
    </row>
    <row r="24648" spans="1:2" x14ac:dyDescent="0.2">
      <c r="A24648" s="202" t="s">
        <v>38545</v>
      </c>
      <c r="B24648" s="204">
        <v>202</v>
      </c>
    </row>
    <row r="24649" spans="1:2" x14ac:dyDescent="0.2">
      <c r="A24649" s="202" t="s">
        <v>38546</v>
      </c>
      <c r="B24649" s="204">
        <v>250</v>
      </c>
    </row>
    <row r="24650" spans="1:2" x14ac:dyDescent="0.2">
      <c r="A24650" s="202" t="s">
        <v>38547</v>
      </c>
      <c r="B24650" s="204">
        <v>429.00490000000002</v>
      </c>
    </row>
    <row r="24651" spans="1:2" x14ac:dyDescent="0.2">
      <c r="A24651" s="202" t="s">
        <v>38548</v>
      </c>
      <c r="B24651" s="204">
        <v>66.95</v>
      </c>
    </row>
    <row r="24652" spans="1:2" x14ac:dyDescent="0.2">
      <c r="A24652" s="202" t="s">
        <v>38549</v>
      </c>
      <c r="B24652" s="204">
        <v>72.099999999999994</v>
      </c>
    </row>
    <row r="24653" spans="1:2" x14ac:dyDescent="0.2">
      <c r="A24653" s="202" t="s">
        <v>38550</v>
      </c>
      <c r="B24653" s="204">
        <v>87.55</v>
      </c>
    </row>
    <row r="24654" spans="1:2" x14ac:dyDescent="0.2">
      <c r="A24654" s="202" t="s">
        <v>38551</v>
      </c>
      <c r="B24654" s="204">
        <v>94.76</v>
      </c>
    </row>
    <row r="24655" spans="1:2" x14ac:dyDescent="0.2">
      <c r="A24655" s="202" t="s">
        <v>38552</v>
      </c>
      <c r="B24655" s="204">
        <v>108.15</v>
      </c>
    </row>
    <row r="24656" spans="1:2" x14ac:dyDescent="0.2">
      <c r="A24656" s="202" t="s">
        <v>38553</v>
      </c>
      <c r="B24656" s="204">
        <v>132</v>
      </c>
    </row>
    <row r="24657" spans="1:2" x14ac:dyDescent="0.2">
      <c r="A24657" s="202" t="s">
        <v>38554</v>
      </c>
      <c r="B24657" s="204">
        <v>176.98310000000001</v>
      </c>
    </row>
    <row r="24658" spans="1:2" x14ac:dyDescent="0.2">
      <c r="A24658" s="202" t="s">
        <v>38555</v>
      </c>
      <c r="B24658" s="204">
        <v>195.16309999999999</v>
      </c>
    </row>
    <row r="24659" spans="1:2" x14ac:dyDescent="0.2">
      <c r="A24659" s="202" t="s">
        <v>38556</v>
      </c>
      <c r="B24659" s="204">
        <v>90</v>
      </c>
    </row>
    <row r="24660" spans="1:2" x14ac:dyDescent="0.2">
      <c r="A24660" s="202" t="s">
        <v>38557</v>
      </c>
      <c r="B24660" s="204">
        <v>92.7</v>
      </c>
    </row>
    <row r="24661" spans="1:2" x14ac:dyDescent="0.2">
      <c r="A24661" s="202" t="s">
        <v>38558</v>
      </c>
      <c r="B24661" s="204">
        <v>100.94</v>
      </c>
    </row>
    <row r="24662" spans="1:2" x14ac:dyDescent="0.2">
      <c r="A24662" s="202" t="s">
        <v>38559</v>
      </c>
      <c r="B24662" s="204">
        <v>111.24</v>
      </c>
    </row>
    <row r="24663" spans="1:2" x14ac:dyDescent="0.2">
      <c r="A24663" s="202" t="s">
        <v>38560</v>
      </c>
      <c r="B24663" s="204">
        <v>133.9</v>
      </c>
    </row>
    <row r="24664" spans="1:2" x14ac:dyDescent="0.2">
      <c r="A24664" s="202" t="s">
        <v>38561</v>
      </c>
      <c r="B24664" s="204">
        <v>195.7</v>
      </c>
    </row>
    <row r="24665" spans="1:2" x14ac:dyDescent="0.2">
      <c r="A24665" s="202" t="s">
        <v>38562</v>
      </c>
      <c r="B24665" s="204">
        <v>267.8</v>
      </c>
    </row>
    <row r="24666" spans="1:2" x14ac:dyDescent="0.2">
      <c r="A24666" s="202" t="s">
        <v>38563</v>
      </c>
      <c r="B24666" s="204">
        <v>339.9</v>
      </c>
    </row>
    <row r="24667" spans="1:2" x14ac:dyDescent="0.2">
      <c r="A24667" s="202" t="s">
        <v>38564</v>
      </c>
      <c r="B24667" s="204">
        <v>3383.1</v>
      </c>
    </row>
    <row r="24668" spans="1:2" x14ac:dyDescent="0.2">
      <c r="A24668" s="202" t="s">
        <v>38565</v>
      </c>
      <c r="B24668" s="204">
        <v>4051.07</v>
      </c>
    </row>
    <row r="24669" spans="1:2" x14ac:dyDescent="0.2">
      <c r="A24669" s="202" t="s">
        <v>38566</v>
      </c>
      <c r="B24669" s="204">
        <v>4741.79</v>
      </c>
    </row>
    <row r="24670" spans="1:2" x14ac:dyDescent="0.2">
      <c r="A24670" s="202" t="s">
        <v>38567</v>
      </c>
      <c r="B24670" s="204">
        <v>5531.57</v>
      </c>
    </row>
    <row r="24671" spans="1:2" x14ac:dyDescent="0.2">
      <c r="A24671" s="202" t="s">
        <v>38568</v>
      </c>
      <c r="B24671" s="204">
        <v>7250.78</v>
      </c>
    </row>
    <row r="24672" spans="1:2" x14ac:dyDescent="0.2">
      <c r="A24672" s="202" t="s">
        <v>38569</v>
      </c>
      <c r="B24672" s="204">
        <v>3001.99</v>
      </c>
    </row>
    <row r="24673" spans="1:2" x14ac:dyDescent="0.2">
      <c r="A24673" s="202" t="s">
        <v>38570</v>
      </c>
      <c r="B24673" s="204">
        <v>3484.51</v>
      </c>
    </row>
    <row r="24674" spans="1:2" x14ac:dyDescent="0.2">
      <c r="A24674" s="202" t="s">
        <v>38571</v>
      </c>
      <c r="B24674" s="204">
        <v>4025.38</v>
      </c>
    </row>
    <row r="24675" spans="1:2" x14ac:dyDescent="0.2">
      <c r="A24675" s="202" t="s">
        <v>38572</v>
      </c>
      <c r="B24675" s="204">
        <v>4732.25</v>
      </c>
    </row>
    <row r="24676" spans="1:2" x14ac:dyDescent="0.2">
      <c r="A24676" s="202" t="s">
        <v>38573</v>
      </c>
      <c r="B24676" s="204">
        <v>6296.86</v>
      </c>
    </row>
    <row r="24677" spans="1:2" x14ac:dyDescent="0.2">
      <c r="A24677" s="202" t="s">
        <v>38574</v>
      </c>
      <c r="B24677" s="204">
        <v>35.01</v>
      </c>
    </row>
    <row r="24678" spans="1:2" x14ac:dyDescent="0.2">
      <c r="A24678" s="202" t="s">
        <v>38575</v>
      </c>
      <c r="B24678" s="204">
        <v>27.26</v>
      </c>
    </row>
    <row r="24679" spans="1:2" x14ac:dyDescent="0.2">
      <c r="A24679" s="202" t="s">
        <v>38576</v>
      </c>
      <c r="B24679" s="204">
        <v>25.34</v>
      </c>
    </row>
    <row r="24680" spans="1:2" x14ac:dyDescent="0.2">
      <c r="A24680" s="202" t="s">
        <v>38577</v>
      </c>
      <c r="B24680" s="204">
        <v>57.9</v>
      </c>
    </row>
    <row r="24681" spans="1:2" x14ac:dyDescent="0.2">
      <c r="A24681" s="202" t="s">
        <v>38578</v>
      </c>
      <c r="B24681" s="204">
        <v>27.26</v>
      </c>
    </row>
    <row r="24682" spans="1:2" x14ac:dyDescent="0.2">
      <c r="A24682" s="202" t="s">
        <v>38579</v>
      </c>
      <c r="B24682" s="204">
        <v>29.98</v>
      </c>
    </row>
    <row r="24683" spans="1:2" x14ac:dyDescent="0.2">
      <c r="A24683" s="202" t="s">
        <v>38580</v>
      </c>
      <c r="B24683" s="204">
        <v>27.26</v>
      </c>
    </row>
    <row r="24684" spans="1:2" x14ac:dyDescent="0.2">
      <c r="A24684" s="202" t="s">
        <v>38581</v>
      </c>
      <c r="B24684" s="204">
        <v>27.26</v>
      </c>
    </row>
    <row r="24685" spans="1:2" x14ac:dyDescent="0.2">
      <c r="A24685" s="202" t="s">
        <v>38582</v>
      </c>
      <c r="B24685" s="204">
        <v>27.26</v>
      </c>
    </row>
    <row r="24686" spans="1:2" x14ac:dyDescent="0.2">
      <c r="A24686" s="202" t="s">
        <v>38583</v>
      </c>
      <c r="B24686" s="204">
        <v>42.69</v>
      </c>
    </row>
    <row r="24687" spans="1:2" x14ac:dyDescent="0.2">
      <c r="A24687" s="202" t="s">
        <v>38584</v>
      </c>
      <c r="B24687" s="204">
        <v>165</v>
      </c>
    </row>
    <row r="24688" spans="1:2" x14ac:dyDescent="0.2">
      <c r="A24688" s="202" t="s">
        <v>38585</v>
      </c>
      <c r="B24688" s="204">
        <v>27.41</v>
      </c>
    </row>
    <row r="24689" spans="1:2" x14ac:dyDescent="0.2">
      <c r="A24689" s="202" t="s">
        <v>38586</v>
      </c>
      <c r="B24689" s="204">
        <v>10.98</v>
      </c>
    </row>
    <row r="24690" spans="1:2" x14ac:dyDescent="0.2">
      <c r="A24690" s="202" t="s">
        <v>38587</v>
      </c>
      <c r="B24690" s="204">
        <v>17.91</v>
      </c>
    </row>
    <row r="24691" spans="1:2" x14ac:dyDescent="0.2">
      <c r="A24691" s="202" t="s">
        <v>38588</v>
      </c>
      <c r="B24691" s="204">
        <v>20.37</v>
      </c>
    </row>
    <row r="24692" spans="1:2" x14ac:dyDescent="0.2">
      <c r="A24692" s="202" t="s">
        <v>38589</v>
      </c>
      <c r="B24692" s="204">
        <v>4.83</v>
      </c>
    </row>
    <row r="24693" spans="1:2" x14ac:dyDescent="0.2">
      <c r="A24693" s="202" t="s">
        <v>38590</v>
      </c>
      <c r="B24693" s="204">
        <v>143.26</v>
      </c>
    </row>
    <row r="24694" spans="1:2" x14ac:dyDescent="0.2">
      <c r="A24694" s="202" t="s">
        <v>38591</v>
      </c>
      <c r="B24694" s="204">
        <v>152.18</v>
      </c>
    </row>
    <row r="24695" spans="1:2" x14ac:dyDescent="0.2">
      <c r="A24695" s="202" t="s">
        <v>38592</v>
      </c>
      <c r="B24695" s="204">
        <v>8.86</v>
      </c>
    </row>
    <row r="24696" spans="1:2" x14ac:dyDescent="0.2">
      <c r="A24696" s="202" t="s">
        <v>38593</v>
      </c>
      <c r="B24696" s="204">
        <v>7.74</v>
      </c>
    </row>
    <row r="24697" spans="1:2" x14ac:dyDescent="0.2">
      <c r="A24697" s="202" t="s">
        <v>38594</v>
      </c>
      <c r="B24697" s="204">
        <v>73.44</v>
      </c>
    </row>
    <row r="24698" spans="1:2" x14ac:dyDescent="0.2">
      <c r="A24698" s="202" t="s">
        <v>38595</v>
      </c>
      <c r="B24698" s="204">
        <v>257.58</v>
      </c>
    </row>
    <row r="24699" spans="1:2" x14ac:dyDescent="0.2">
      <c r="A24699" s="202" t="s">
        <v>38596</v>
      </c>
      <c r="B24699" s="204">
        <v>24.87</v>
      </c>
    </row>
    <row r="24700" spans="1:2" x14ac:dyDescent="0.2">
      <c r="A24700" s="202" t="s">
        <v>38597</v>
      </c>
      <c r="B24700" s="204">
        <v>9.17</v>
      </c>
    </row>
    <row r="24701" spans="1:2" x14ac:dyDescent="0.2">
      <c r="A24701" s="202" t="s">
        <v>38598</v>
      </c>
      <c r="B24701" s="204">
        <v>128.83000000000001</v>
      </c>
    </row>
    <row r="24702" spans="1:2" x14ac:dyDescent="0.2">
      <c r="A24702" s="202" t="s">
        <v>38599</v>
      </c>
      <c r="B24702" s="204">
        <v>248.5513</v>
      </c>
    </row>
    <row r="24703" spans="1:2" x14ac:dyDescent="0.2">
      <c r="A24703" s="202" t="s">
        <v>38600</v>
      </c>
      <c r="B24703" s="204">
        <v>352.22649999999999</v>
      </c>
    </row>
    <row r="24704" spans="1:2" x14ac:dyDescent="0.2">
      <c r="A24704" s="202" t="s">
        <v>38601</v>
      </c>
      <c r="B24704" s="204">
        <v>52.051400000000001</v>
      </c>
    </row>
    <row r="24705" spans="1:2" x14ac:dyDescent="0.2">
      <c r="A24705" s="202" t="s">
        <v>38602</v>
      </c>
      <c r="B24705" s="204">
        <v>1949.79</v>
      </c>
    </row>
    <row r="24706" spans="1:2" x14ac:dyDescent="0.2">
      <c r="A24706" s="202" t="s">
        <v>38603</v>
      </c>
      <c r="B24706" s="204">
        <v>243210</v>
      </c>
    </row>
    <row r="24707" spans="1:2" x14ac:dyDescent="0.2">
      <c r="A24707" s="202" t="s">
        <v>38604</v>
      </c>
      <c r="B24707" s="204">
        <v>5.2</v>
      </c>
    </row>
    <row r="24708" spans="1:2" x14ac:dyDescent="0.2">
      <c r="A24708" s="202" t="s">
        <v>38605</v>
      </c>
      <c r="B24708" s="204">
        <v>31.64</v>
      </c>
    </row>
    <row r="24709" spans="1:2" x14ac:dyDescent="0.2">
      <c r="A24709" s="202" t="s">
        <v>38606</v>
      </c>
      <c r="B24709" s="204">
        <v>4.01</v>
      </c>
    </row>
    <row r="24710" spans="1:2" x14ac:dyDescent="0.2">
      <c r="A24710" s="202" t="s">
        <v>38607</v>
      </c>
      <c r="B24710" s="204">
        <v>7.78</v>
      </c>
    </row>
    <row r="24711" spans="1:2" x14ac:dyDescent="0.2">
      <c r="A24711" s="202" t="s">
        <v>38608</v>
      </c>
      <c r="B24711" s="204">
        <v>1300.58</v>
      </c>
    </row>
    <row r="24712" spans="1:2" x14ac:dyDescent="0.2">
      <c r="A24712" s="202" t="s">
        <v>38609</v>
      </c>
      <c r="B24712" s="204">
        <v>2100</v>
      </c>
    </row>
    <row r="24713" spans="1:2" x14ac:dyDescent="0.2">
      <c r="A24713" s="202" t="s">
        <v>38610</v>
      </c>
      <c r="B24713" s="204">
        <v>987.26</v>
      </c>
    </row>
    <row r="24714" spans="1:2" x14ac:dyDescent="0.2">
      <c r="A24714" s="202" t="s">
        <v>38611</v>
      </c>
      <c r="B24714" s="204">
        <v>1070.69</v>
      </c>
    </row>
    <row r="24715" spans="1:2" x14ac:dyDescent="0.2">
      <c r="A24715" s="202" t="s">
        <v>38612</v>
      </c>
      <c r="B24715" s="204">
        <v>1341.17</v>
      </c>
    </row>
    <row r="24716" spans="1:2" x14ac:dyDescent="0.2">
      <c r="A24716" s="202" t="s">
        <v>38613</v>
      </c>
      <c r="B24716" s="204">
        <v>648.9</v>
      </c>
    </row>
    <row r="24717" spans="1:2" x14ac:dyDescent="0.2">
      <c r="A24717" s="202" t="s">
        <v>38614</v>
      </c>
      <c r="B24717" s="204">
        <v>77.3</v>
      </c>
    </row>
    <row r="24718" spans="1:2" x14ac:dyDescent="0.2">
      <c r="A24718" s="202" t="s">
        <v>38615</v>
      </c>
      <c r="B24718" s="204">
        <v>235.39</v>
      </c>
    </row>
    <row r="24719" spans="1:2" x14ac:dyDescent="0.2">
      <c r="A24719" s="202" t="s">
        <v>38616</v>
      </c>
      <c r="B24719" s="204">
        <v>2986.99</v>
      </c>
    </row>
    <row r="24720" spans="1:2" x14ac:dyDescent="0.2">
      <c r="A24720" s="202" t="s">
        <v>38617</v>
      </c>
      <c r="B24720" s="204">
        <v>17.5</v>
      </c>
    </row>
    <row r="24721" spans="1:2" x14ac:dyDescent="0.2">
      <c r="A24721" s="202" t="s">
        <v>38618</v>
      </c>
      <c r="B24721" s="204">
        <v>156.55000000000001</v>
      </c>
    </row>
    <row r="24722" spans="1:2" x14ac:dyDescent="0.2">
      <c r="A24722" s="202" t="s">
        <v>38619</v>
      </c>
      <c r="B24722" s="204">
        <v>38</v>
      </c>
    </row>
    <row r="24723" spans="1:2" x14ac:dyDescent="0.2">
      <c r="A24723" s="202" t="s">
        <v>38620</v>
      </c>
      <c r="B24723" s="204">
        <v>364000.2</v>
      </c>
    </row>
    <row r="24724" spans="1:2" x14ac:dyDescent="0.2">
      <c r="A24724" s="202" t="s">
        <v>38621</v>
      </c>
      <c r="B24724" s="204">
        <v>10.23</v>
      </c>
    </row>
    <row r="24725" spans="1:2" x14ac:dyDescent="0.2">
      <c r="A24725" s="202" t="s">
        <v>38622</v>
      </c>
      <c r="B24725" s="204">
        <v>26.4</v>
      </c>
    </row>
    <row r="24726" spans="1:2" x14ac:dyDescent="0.2">
      <c r="A24726" s="202" t="s">
        <v>38623</v>
      </c>
      <c r="B24726" s="204">
        <v>2688.99</v>
      </c>
    </row>
    <row r="24727" spans="1:2" x14ac:dyDescent="0.2">
      <c r="A24727" s="202" t="s">
        <v>38624</v>
      </c>
      <c r="B24727" s="204">
        <v>1431.36</v>
      </c>
    </row>
    <row r="24728" spans="1:2" x14ac:dyDescent="0.2">
      <c r="A24728" s="202" t="s">
        <v>38625</v>
      </c>
      <c r="B24728" s="204">
        <v>4.49</v>
      </c>
    </row>
    <row r="24729" spans="1:2" x14ac:dyDescent="0.2">
      <c r="A24729" s="202" t="s">
        <v>38626</v>
      </c>
      <c r="B24729" s="204">
        <v>11.42</v>
      </c>
    </row>
    <row r="24730" spans="1:2" x14ac:dyDescent="0.2">
      <c r="A24730" s="202" t="s">
        <v>38627</v>
      </c>
      <c r="B24730" s="204">
        <v>8653.84</v>
      </c>
    </row>
    <row r="24731" spans="1:2" x14ac:dyDescent="0.2">
      <c r="A24731" s="202" t="s">
        <v>38628</v>
      </c>
      <c r="B24731" s="204">
        <v>9665.99</v>
      </c>
    </row>
    <row r="24732" spans="1:2" x14ac:dyDescent="0.2">
      <c r="A24732" s="202" t="s">
        <v>38629</v>
      </c>
      <c r="B24732" s="204">
        <v>71335.740000000005</v>
      </c>
    </row>
    <row r="24733" spans="1:2" x14ac:dyDescent="0.2">
      <c r="A24733" s="202" t="s">
        <v>38630</v>
      </c>
      <c r="B24733" s="204">
        <v>91000</v>
      </c>
    </row>
    <row r="24734" spans="1:2" x14ac:dyDescent="0.2">
      <c r="A24734" s="202" t="s">
        <v>38631</v>
      </c>
      <c r="B24734" s="204">
        <v>42.68</v>
      </c>
    </row>
    <row r="24735" spans="1:2" x14ac:dyDescent="0.2">
      <c r="A24735" s="202" t="s">
        <v>38632</v>
      </c>
      <c r="B24735" s="204">
        <v>59.05</v>
      </c>
    </row>
    <row r="24736" spans="1:2" x14ac:dyDescent="0.2">
      <c r="A24736" s="202" t="s">
        <v>38633</v>
      </c>
      <c r="B24736" s="204">
        <v>14.61</v>
      </c>
    </row>
    <row r="24737" spans="1:2" x14ac:dyDescent="0.2">
      <c r="A24737" s="202" t="s">
        <v>38634</v>
      </c>
      <c r="B24737" s="204">
        <v>32.380000000000003</v>
      </c>
    </row>
    <row r="24738" spans="1:2" x14ac:dyDescent="0.2">
      <c r="A24738" s="202" t="s">
        <v>38635</v>
      </c>
      <c r="B24738" s="204">
        <v>37.85</v>
      </c>
    </row>
    <row r="24739" spans="1:2" x14ac:dyDescent="0.2">
      <c r="A24739" s="202" t="s">
        <v>38636</v>
      </c>
      <c r="B24739" s="204">
        <v>42.55</v>
      </c>
    </row>
    <row r="24740" spans="1:2" x14ac:dyDescent="0.2">
      <c r="A24740" s="202" t="s">
        <v>38637</v>
      </c>
      <c r="B24740" s="204">
        <v>75.19</v>
      </c>
    </row>
    <row r="24741" spans="1:2" x14ac:dyDescent="0.2">
      <c r="A24741" s="202" t="s">
        <v>38638</v>
      </c>
      <c r="B24741" s="204">
        <v>15.96</v>
      </c>
    </row>
    <row r="24742" spans="1:2" x14ac:dyDescent="0.2">
      <c r="A24742" s="202" t="s">
        <v>38639</v>
      </c>
      <c r="B24742" s="204">
        <v>12.66</v>
      </c>
    </row>
    <row r="24743" spans="1:2" x14ac:dyDescent="0.2">
      <c r="A24743" s="202" t="s">
        <v>38640</v>
      </c>
      <c r="B24743" s="204">
        <v>1.0351999999999999</v>
      </c>
    </row>
    <row r="24744" spans="1:2" x14ac:dyDescent="0.2">
      <c r="A24744" s="202" t="s">
        <v>38641</v>
      </c>
      <c r="B24744" s="204">
        <v>55.62</v>
      </c>
    </row>
    <row r="24745" spans="1:2" x14ac:dyDescent="0.2">
      <c r="A24745" s="202" t="s">
        <v>38642</v>
      </c>
      <c r="B24745" s="204">
        <v>7.98</v>
      </c>
    </row>
    <row r="24746" spans="1:2" x14ac:dyDescent="0.2">
      <c r="A24746" s="202" t="s">
        <v>38643</v>
      </c>
      <c r="B24746" s="204">
        <v>102.84</v>
      </c>
    </row>
    <row r="24747" spans="1:2" x14ac:dyDescent="0.2">
      <c r="A24747" s="202" t="s">
        <v>38644</v>
      </c>
      <c r="B24747" s="204">
        <v>206.04</v>
      </c>
    </row>
    <row r="24748" spans="1:2" x14ac:dyDescent="0.2">
      <c r="A24748" s="202" t="s">
        <v>38645</v>
      </c>
      <c r="B24748" s="204">
        <v>14.72</v>
      </c>
    </row>
    <row r="24749" spans="1:2" x14ac:dyDescent="0.2">
      <c r="A24749" s="202" t="s">
        <v>38646</v>
      </c>
      <c r="B24749" s="204">
        <v>4.42</v>
      </c>
    </row>
    <row r="24750" spans="1:2" x14ac:dyDescent="0.2">
      <c r="A24750" s="202" t="s">
        <v>38647</v>
      </c>
      <c r="B24750" s="204">
        <v>5.26</v>
      </c>
    </row>
    <row r="24751" spans="1:2" x14ac:dyDescent="0.2">
      <c r="A24751" s="202" t="s">
        <v>38648</v>
      </c>
      <c r="B24751" s="204">
        <v>1.62</v>
      </c>
    </row>
    <row r="24752" spans="1:2" x14ac:dyDescent="0.2">
      <c r="A24752" s="202" t="s">
        <v>38649</v>
      </c>
      <c r="B24752" s="204">
        <v>680</v>
      </c>
    </row>
    <row r="24753" spans="1:2" x14ac:dyDescent="0.2">
      <c r="A24753" s="202" t="s">
        <v>38650</v>
      </c>
      <c r="B24753" s="204">
        <v>313.64</v>
      </c>
    </row>
    <row r="24754" spans="1:2" x14ac:dyDescent="0.2">
      <c r="A24754" s="202" t="s">
        <v>38651</v>
      </c>
      <c r="B24754" s="204">
        <v>389.34</v>
      </c>
    </row>
    <row r="24755" spans="1:2" x14ac:dyDescent="0.2">
      <c r="A24755" s="202" t="s">
        <v>38652</v>
      </c>
      <c r="B24755" s="204">
        <v>232.52</v>
      </c>
    </row>
    <row r="24756" spans="1:2" x14ac:dyDescent="0.2">
      <c r="A24756" s="202" t="s">
        <v>38653</v>
      </c>
      <c r="B24756" s="204">
        <v>268.45</v>
      </c>
    </row>
    <row r="24757" spans="1:2" x14ac:dyDescent="0.2">
      <c r="A24757" s="202" t="s">
        <v>38654</v>
      </c>
      <c r="B24757" s="204">
        <v>278.10000000000002</v>
      </c>
    </row>
    <row r="24758" spans="1:2" x14ac:dyDescent="0.2">
      <c r="A24758" s="202" t="s">
        <v>38655</v>
      </c>
      <c r="B24758" s="204">
        <v>280</v>
      </c>
    </row>
    <row r="24759" spans="1:2" x14ac:dyDescent="0.2">
      <c r="A24759" s="202" t="s">
        <v>38656</v>
      </c>
      <c r="B24759" s="204">
        <v>5798.68</v>
      </c>
    </row>
    <row r="24760" spans="1:2" x14ac:dyDescent="0.2">
      <c r="A24760" s="202" t="s">
        <v>38657</v>
      </c>
      <c r="B24760" s="204">
        <v>15535.2</v>
      </c>
    </row>
    <row r="24761" spans="1:2" x14ac:dyDescent="0.2">
      <c r="A24761" s="202" t="s">
        <v>38658</v>
      </c>
      <c r="B24761" s="204">
        <v>1660.64</v>
      </c>
    </row>
    <row r="24762" spans="1:2" x14ac:dyDescent="0.2">
      <c r="A24762" s="202" t="s">
        <v>38659</v>
      </c>
      <c r="B24762" s="204">
        <v>6180</v>
      </c>
    </row>
    <row r="24763" spans="1:2" x14ac:dyDescent="0.2">
      <c r="A24763" s="202" t="s">
        <v>38660</v>
      </c>
      <c r="B24763" s="204">
        <v>6180</v>
      </c>
    </row>
    <row r="24764" spans="1:2" x14ac:dyDescent="0.2">
      <c r="A24764" s="202" t="s">
        <v>38661</v>
      </c>
      <c r="B24764" s="204">
        <v>6180</v>
      </c>
    </row>
    <row r="24765" spans="1:2" x14ac:dyDescent="0.2">
      <c r="A24765" s="202" t="s">
        <v>38662</v>
      </c>
      <c r="B24765" s="204">
        <v>5025.6899999999996</v>
      </c>
    </row>
    <row r="24766" spans="1:2" x14ac:dyDescent="0.2">
      <c r="A24766" s="202" t="s">
        <v>38663</v>
      </c>
      <c r="B24766" s="204">
        <v>4851.9399999999996</v>
      </c>
    </row>
    <row r="24767" spans="1:2" x14ac:dyDescent="0.2">
      <c r="A24767" s="202" t="s">
        <v>38664</v>
      </c>
      <c r="B24767" s="204">
        <v>8115.22</v>
      </c>
    </row>
    <row r="24768" spans="1:2" x14ac:dyDescent="0.2">
      <c r="A24768" s="202" t="s">
        <v>38665</v>
      </c>
      <c r="B24768" s="204">
        <v>3384.45</v>
      </c>
    </row>
    <row r="24769" spans="1:2" x14ac:dyDescent="0.2">
      <c r="A24769" s="202" t="s">
        <v>38666</v>
      </c>
      <c r="B24769" s="204">
        <v>4.93</v>
      </c>
    </row>
    <row r="24770" spans="1:2" x14ac:dyDescent="0.2">
      <c r="A24770" s="202" t="s">
        <v>38667</v>
      </c>
      <c r="B24770" s="204">
        <v>2.4700000000000002</v>
      </c>
    </row>
    <row r="24771" spans="1:2" x14ac:dyDescent="0.2">
      <c r="A24771" s="202" t="s">
        <v>38668</v>
      </c>
      <c r="B24771" s="204">
        <v>72.290000000000006</v>
      </c>
    </row>
    <row r="24772" spans="1:2" x14ac:dyDescent="0.2">
      <c r="A24772" s="202" t="s">
        <v>38669</v>
      </c>
      <c r="B24772" s="204">
        <v>206.72</v>
      </c>
    </row>
    <row r="24773" spans="1:2" x14ac:dyDescent="0.2">
      <c r="A24773" s="202" t="s">
        <v>38670</v>
      </c>
      <c r="B24773" s="204">
        <v>4.3600000000000003</v>
      </c>
    </row>
    <row r="24774" spans="1:2" x14ac:dyDescent="0.2">
      <c r="A24774" s="202" t="s">
        <v>38671</v>
      </c>
      <c r="B24774" s="204">
        <v>11.01</v>
      </c>
    </row>
    <row r="24775" spans="1:2" x14ac:dyDescent="0.2">
      <c r="A24775" s="202" t="s">
        <v>38672</v>
      </c>
      <c r="B24775" s="204">
        <v>108.05</v>
      </c>
    </row>
    <row r="24776" spans="1:2" x14ac:dyDescent="0.2">
      <c r="A24776" s="202" t="s">
        <v>38673</v>
      </c>
      <c r="B24776" s="204">
        <v>174.9</v>
      </c>
    </row>
    <row r="24777" spans="1:2" x14ac:dyDescent="0.2">
      <c r="A24777" s="202" t="s">
        <v>38674</v>
      </c>
      <c r="B24777" s="204">
        <v>10.11</v>
      </c>
    </row>
    <row r="24778" spans="1:2" x14ac:dyDescent="0.2">
      <c r="A24778" s="202" t="s">
        <v>38675</v>
      </c>
      <c r="B24778" s="204">
        <v>4.1100000000000003</v>
      </c>
    </row>
    <row r="24779" spans="1:2" x14ac:dyDescent="0.2">
      <c r="A24779" s="202" t="s">
        <v>38676</v>
      </c>
      <c r="B24779" s="204">
        <v>2.0699999999999998</v>
      </c>
    </row>
    <row r="24780" spans="1:2" x14ac:dyDescent="0.2">
      <c r="A24780" s="202" t="s">
        <v>38677</v>
      </c>
      <c r="B24780" s="204">
        <v>30.98</v>
      </c>
    </row>
    <row r="24781" spans="1:2" x14ac:dyDescent="0.2">
      <c r="A24781" s="202" t="s">
        <v>38678</v>
      </c>
      <c r="B24781" s="204">
        <v>49.99</v>
      </c>
    </row>
    <row r="24782" spans="1:2" x14ac:dyDescent="0.2">
      <c r="A24782" s="202" t="s">
        <v>38679</v>
      </c>
      <c r="B24782" s="204">
        <v>21.42</v>
      </c>
    </row>
    <row r="24783" spans="1:2" x14ac:dyDescent="0.2">
      <c r="A24783" s="202" t="s">
        <v>38680</v>
      </c>
      <c r="B24783" s="204">
        <v>352.89</v>
      </c>
    </row>
    <row r="24784" spans="1:2" x14ac:dyDescent="0.2">
      <c r="A24784" s="202" t="s">
        <v>38681</v>
      </c>
      <c r="B24784" s="204">
        <v>296.43</v>
      </c>
    </row>
    <row r="24785" spans="1:2" x14ac:dyDescent="0.2">
      <c r="A24785" s="202" t="s">
        <v>38682</v>
      </c>
      <c r="B24785" s="204">
        <v>4.8899999999999997</v>
      </c>
    </row>
    <row r="24786" spans="1:2" x14ac:dyDescent="0.2">
      <c r="A24786" s="202" t="s">
        <v>38683</v>
      </c>
      <c r="B24786" s="204">
        <v>2.15</v>
      </c>
    </row>
    <row r="24787" spans="1:2" x14ac:dyDescent="0.2">
      <c r="A24787" s="202" t="s">
        <v>38684</v>
      </c>
      <c r="B24787" s="204">
        <v>14.1</v>
      </c>
    </row>
    <row r="24788" spans="1:2" x14ac:dyDescent="0.2">
      <c r="A24788" s="202" t="s">
        <v>38685</v>
      </c>
      <c r="B24788" s="204">
        <v>7.18</v>
      </c>
    </row>
    <row r="24789" spans="1:2" x14ac:dyDescent="0.2">
      <c r="A24789" s="202" t="s">
        <v>38686</v>
      </c>
      <c r="B24789" s="204">
        <v>2.1800000000000002</v>
      </c>
    </row>
    <row r="24790" spans="1:2" x14ac:dyDescent="0.2">
      <c r="A24790" s="202" t="s">
        <v>38687</v>
      </c>
      <c r="B24790" s="204">
        <v>23.71</v>
      </c>
    </row>
    <row r="24791" spans="1:2" x14ac:dyDescent="0.2">
      <c r="A24791" s="202" t="s">
        <v>38688</v>
      </c>
      <c r="B24791" s="204">
        <v>53.95</v>
      </c>
    </row>
    <row r="24792" spans="1:2" x14ac:dyDescent="0.2">
      <c r="A24792" s="202" t="s">
        <v>38689</v>
      </c>
      <c r="B24792" s="204">
        <v>97.2</v>
      </c>
    </row>
    <row r="24793" spans="1:2" x14ac:dyDescent="0.2">
      <c r="A24793" s="202" t="s">
        <v>38690</v>
      </c>
      <c r="B24793" s="204">
        <v>54.01</v>
      </c>
    </row>
    <row r="24794" spans="1:2" x14ac:dyDescent="0.2">
      <c r="A24794" s="202" t="s">
        <v>38691</v>
      </c>
      <c r="B24794" s="204">
        <v>96.93</v>
      </c>
    </row>
    <row r="24795" spans="1:2" x14ac:dyDescent="0.2">
      <c r="A24795" s="202" t="s">
        <v>38692</v>
      </c>
      <c r="B24795" s="204">
        <v>21.01</v>
      </c>
    </row>
    <row r="24796" spans="1:2" x14ac:dyDescent="0.2">
      <c r="A24796" s="202" t="s">
        <v>38693</v>
      </c>
      <c r="B24796" s="204">
        <v>314.60000000000002</v>
      </c>
    </row>
    <row r="24797" spans="1:2" x14ac:dyDescent="0.2">
      <c r="A24797" s="202" t="s">
        <v>38694</v>
      </c>
      <c r="B24797" s="204">
        <v>309</v>
      </c>
    </row>
    <row r="24798" spans="1:2" x14ac:dyDescent="0.2">
      <c r="A24798" s="202" t="s">
        <v>38695</v>
      </c>
      <c r="B24798" s="204">
        <v>630</v>
      </c>
    </row>
    <row r="24799" spans="1:2" x14ac:dyDescent="0.2">
      <c r="A24799" s="202" t="s">
        <v>38696</v>
      </c>
      <c r="B24799" s="204">
        <v>793</v>
      </c>
    </row>
    <row r="24800" spans="1:2" x14ac:dyDescent="0.2">
      <c r="A24800" s="202" t="s">
        <v>38697</v>
      </c>
      <c r="B24800" s="204">
        <v>900.38</v>
      </c>
    </row>
    <row r="24801" spans="1:2" x14ac:dyDescent="0.2">
      <c r="A24801" s="202" t="s">
        <v>38698</v>
      </c>
      <c r="B24801" s="204">
        <v>991.25</v>
      </c>
    </row>
    <row r="24802" spans="1:2" x14ac:dyDescent="0.2">
      <c r="A24802" s="202" t="s">
        <v>38699</v>
      </c>
      <c r="B24802" s="204">
        <v>991.25</v>
      </c>
    </row>
    <row r="24803" spans="1:2" x14ac:dyDescent="0.2">
      <c r="A24803" s="202" t="s">
        <v>38700</v>
      </c>
      <c r="B24803" s="204">
        <v>2.6</v>
      </c>
    </row>
    <row r="24804" spans="1:2" x14ac:dyDescent="0.2">
      <c r="A24804" s="202" t="s">
        <v>38701</v>
      </c>
      <c r="B24804" s="204">
        <v>3.01</v>
      </c>
    </row>
    <row r="24805" spans="1:2" x14ac:dyDescent="0.2">
      <c r="A24805" s="202" t="s">
        <v>38702</v>
      </c>
      <c r="B24805" s="204">
        <v>2.93</v>
      </c>
    </row>
    <row r="24806" spans="1:2" x14ac:dyDescent="0.2">
      <c r="A24806" s="202" t="s">
        <v>38703</v>
      </c>
      <c r="B24806" s="204">
        <v>67805.119999999995</v>
      </c>
    </row>
    <row r="24807" spans="1:2" x14ac:dyDescent="0.2">
      <c r="A24807" s="202" t="s">
        <v>38704</v>
      </c>
      <c r="B24807" s="204">
        <v>140.43</v>
      </c>
    </row>
    <row r="24808" spans="1:2" x14ac:dyDescent="0.2">
      <c r="A24808" s="202" t="s">
        <v>38705</v>
      </c>
      <c r="B24808" s="204">
        <v>24.31</v>
      </c>
    </row>
    <row r="24809" spans="1:2" x14ac:dyDescent="0.2">
      <c r="A24809" s="202" t="s">
        <v>38706</v>
      </c>
      <c r="B24809" s="204">
        <v>49.66</v>
      </c>
    </row>
    <row r="24810" spans="1:2" x14ac:dyDescent="0.2">
      <c r="A24810" s="202" t="s">
        <v>38707</v>
      </c>
      <c r="B24810" s="204">
        <v>45.081600000000002</v>
      </c>
    </row>
    <row r="24811" spans="1:2" x14ac:dyDescent="0.2">
      <c r="A24811" s="202" t="s">
        <v>38708</v>
      </c>
      <c r="B24811" s="204">
        <v>44.7</v>
      </c>
    </row>
    <row r="24812" spans="1:2" x14ac:dyDescent="0.2">
      <c r="A24812" s="202" t="s">
        <v>38709</v>
      </c>
      <c r="B24812" s="204">
        <v>573</v>
      </c>
    </row>
    <row r="24813" spans="1:2" x14ac:dyDescent="0.2">
      <c r="A24813" s="202" t="s">
        <v>38710</v>
      </c>
      <c r="B24813" s="204">
        <v>911</v>
      </c>
    </row>
    <row r="24814" spans="1:2" x14ac:dyDescent="0.2">
      <c r="A24814" s="202" t="s">
        <v>38711</v>
      </c>
      <c r="B24814" s="204">
        <v>848.90740000000005</v>
      </c>
    </row>
    <row r="24815" spans="1:2" x14ac:dyDescent="0.2">
      <c r="A24815" s="202" t="s">
        <v>38712</v>
      </c>
      <c r="B24815" s="204">
        <v>1056.5005000000001</v>
      </c>
    </row>
    <row r="24816" spans="1:2" x14ac:dyDescent="0.2">
      <c r="A24816" s="202" t="s">
        <v>38713</v>
      </c>
      <c r="B24816" s="204">
        <v>9.8536999999999999</v>
      </c>
    </row>
    <row r="24817" spans="1:2" x14ac:dyDescent="0.2">
      <c r="A24817" s="202" t="s">
        <v>38714</v>
      </c>
      <c r="B24817" s="204">
        <v>14.42</v>
      </c>
    </row>
    <row r="24818" spans="1:2" x14ac:dyDescent="0.2">
      <c r="A24818" s="202" t="s">
        <v>38715</v>
      </c>
      <c r="B24818" s="204">
        <v>10.3</v>
      </c>
    </row>
    <row r="24819" spans="1:2" x14ac:dyDescent="0.2">
      <c r="A24819" s="202" t="s">
        <v>38716</v>
      </c>
      <c r="B24819" s="204">
        <v>11.7935</v>
      </c>
    </row>
    <row r="24820" spans="1:2" x14ac:dyDescent="0.2">
      <c r="A24820" s="202" t="s">
        <v>38717</v>
      </c>
      <c r="B24820" s="204">
        <v>10.3</v>
      </c>
    </row>
    <row r="24821" spans="1:2" x14ac:dyDescent="0.2">
      <c r="A24821" s="202" t="s">
        <v>38718</v>
      </c>
      <c r="B24821" s="204">
        <v>9.75</v>
      </c>
    </row>
    <row r="24822" spans="1:2" x14ac:dyDescent="0.2">
      <c r="A24822" s="202" t="s">
        <v>38719</v>
      </c>
      <c r="B24822" s="204">
        <v>9.74</v>
      </c>
    </row>
    <row r="24823" spans="1:2" x14ac:dyDescent="0.2">
      <c r="A24823" s="202" t="s">
        <v>38720</v>
      </c>
      <c r="B24823" s="204">
        <v>11.0137</v>
      </c>
    </row>
    <row r="24824" spans="1:2" x14ac:dyDescent="0.2">
      <c r="A24824" s="202" t="s">
        <v>38721</v>
      </c>
      <c r="B24824" s="204">
        <v>10.49</v>
      </c>
    </row>
    <row r="24825" spans="1:2" x14ac:dyDescent="0.2">
      <c r="A24825" s="202" t="s">
        <v>38722</v>
      </c>
      <c r="B24825" s="204">
        <v>0.71250000000000002</v>
      </c>
    </row>
    <row r="24826" spans="1:2" x14ac:dyDescent="0.2">
      <c r="A24826" s="202" t="s">
        <v>38723</v>
      </c>
      <c r="B24826" s="204">
        <v>8.9997000000000007</v>
      </c>
    </row>
    <row r="24827" spans="1:2" x14ac:dyDescent="0.2">
      <c r="A24827" s="202" t="s">
        <v>38724</v>
      </c>
      <c r="B24827" s="204">
        <v>66.95</v>
      </c>
    </row>
    <row r="24828" spans="1:2" x14ac:dyDescent="0.2">
      <c r="A24828" s="202" t="s">
        <v>38725</v>
      </c>
      <c r="B24828" s="204">
        <v>67.44</v>
      </c>
    </row>
    <row r="24829" spans="1:2" x14ac:dyDescent="0.2">
      <c r="A24829" s="202" t="s">
        <v>38726</v>
      </c>
      <c r="B24829" s="204">
        <v>17.4894</v>
      </c>
    </row>
    <row r="24830" spans="1:2" x14ac:dyDescent="0.2">
      <c r="A24830" s="202" t="s">
        <v>38727</v>
      </c>
      <c r="B24830" s="204">
        <v>17.502500000000001</v>
      </c>
    </row>
    <row r="24831" spans="1:2" x14ac:dyDescent="0.2">
      <c r="A24831" s="202" t="s">
        <v>38728</v>
      </c>
      <c r="B24831" s="204">
        <v>2.37</v>
      </c>
    </row>
    <row r="24832" spans="1:2" x14ac:dyDescent="0.2">
      <c r="A24832" s="202" t="s">
        <v>38729</v>
      </c>
      <c r="B24832" s="204">
        <v>49.34</v>
      </c>
    </row>
    <row r="24833" spans="1:2" x14ac:dyDescent="0.2">
      <c r="A24833" s="202" t="s">
        <v>38730</v>
      </c>
      <c r="B24833" s="204">
        <v>30.08</v>
      </c>
    </row>
    <row r="24834" spans="1:2" x14ac:dyDescent="0.2">
      <c r="A24834" s="202" t="s">
        <v>38731</v>
      </c>
      <c r="B24834" s="204">
        <v>30.9</v>
      </c>
    </row>
    <row r="24835" spans="1:2" x14ac:dyDescent="0.2">
      <c r="A24835" s="202" t="s">
        <v>38732</v>
      </c>
      <c r="B24835" s="204">
        <v>7.93</v>
      </c>
    </row>
    <row r="24836" spans="1:2" x14ac:dyDescent="0.2">
      <c r="A24836" s="202" t="s">
        <v>38733</v>
      </c>
      <c r="B24836" s="204">
        <v>37.08</v>
      </c>
    </row>
    <row r="24837" spans="1:2" x14ac:dyDescent="0.2">
      <c r="A24837" s="202" t="s">
        <v>38734</v>
      </c>
      <c r="B24837" s="204">
        <v>17.21</v>
      </c>
    </row>
    <row r="24838" spans="1:2" x14ac:dyDescent="0.2">
      <c r="A24838" s="202" t="s">
        <v>38735</v>
      </c>
      <c r="B24838" s="204">
        <v>31.5</v>
      </c>
    </row>
    <row r="24839" spans="1:2" x14ac:dyDescent="0.2">
      <c r="A24839" s="202" t="s">
        <v>38736</v>
      </c>
      <c r="B24839" s="204">
        <v>10.3</v>
      </c>
    </row>
    <row r="24840" spans="1:2" x14ac:dyDescent="0.2">
      <c r="A24840" s="202" t="s">
        <v>38737</v>
      </c>
      <c r="B24840" s="204">
        <v>48.867699999999999</v>
      </c>
    </row>
    <row r="24841" spans="1:2" x14ac:dyDescent="0.2">
      <c r="A24841" s="202" t="s">
        <v>38738</v>
      </c>
      <c r="B24841" s="204">
        <v>56.945799999999998</v>
      </c>
    </row>
    <row r="24842" spans="1:2" x14ac:dyDescent="0.2">
      <c r="A24842" s="202" t="s">
        <v>38739</v>
      </c>
      <c r="B24842" s="204">
        <v>73.102099999999993</v>
      </c>
    </row>
    <row r="24843" spans="1:2" x14ac:dyDescent="0.2">
      <c r="A24843" s="202" t="s">
        <v>38740</v>
      </c>
      <c r="B24843" s="204">
        <v>89.259299999999996</v>
      </c>
    </row>
    <row r="24844" spans="1:2" x14ac:dyDescent="0.2">
      <c r="A24844" s="202" t="s">
        <v>38741</v>
      </c>
      <c r="B24844" s="204">
        <v>154.15100000000001</v>
      </c>
    </row>
    <row r="24845" spans="1:2" x14ac:dyDescent="0.2">
      <c r="A24845" s="202" t="s">
        <v>38742</v>
      </c>
      <c r="B24845" s="204">
        <v>25.29</v>
      </c>
    </row>
    <row r="24846" spans="1:2" x14ac:dyDescent="0.2">
      <c r="A24846" s="202" t="s">
        <v>38743</v>
      </c>
      <c r="B24846" s="204">
        <v>84.26</v>
      </c>
    </row>
    <row r="24847" spans="1:2" x14ac:dyDescent="0.2">
      <c r="A24847" s="202" t="s">
        <v>38744</v>
      </c>
      <c r="B24847" s="204">
        <v>32.073999999999998</v>
      </c>
    </row>
    <row r="24848" spans="1:2" x14ac:dyDescent="0.2">
      <c r="A24848" s="202" t="s">
        <v>38745</v>
      </c>
      <c r="B24848" s="204">
        <v>42.97</v>
      </c>
    </row>
    <row r="24849" spans="1:2" x14ac:dyDescent="0.2">
      <c r="A24849" s="202" t="s">
        <v>38746</v>
      </c>
      <c r="B24849" s="204">
        <v>51.671999999999997</v>
      </c>
    </row>
    <row r="24850" spans="1:2" x14ac:dyDescent="0.2">
      <c r="A24850" s="202" t="s">
        <v>38747</v>
      </c>
      <c r="B24850" s="204">
        <v>56.295999999999999</v>
      </c>
    </row>
    <row r="24851" spans="1:2" x14ac:dyDescent="0.2">
      <c r="A24851" s="202" t="s">
        <v>38748</v>
      </c>
      <c r="B24851" s="204">
        <v>66.358000000000004</v>
      </c>
    </row>
    <row r="24852" spans="1:2" x14ac:dyDescent="0.2">
      <c r="A24852" s="202" t="s">
        <v>38749</v>
      </c>
      <c r="B24852" s="204">
        <v>73.701999999999998</v>
      </c>
    </row>
    <row r="24853" spans="1:2" x14ac:dyDescent="0.2">
      <c r="A24853" s="202" t="s">
        <v>38750</v>
      </c>
      <c r="B24853" s="204">
        <v>40.68</v>
      </c>
    </row>
    <row r="24854" spans="1:2" x14ac:dyDescent="0.2">
      <c r="A24854" s="202" t="s">
        <v>38751</v>
      </c>
      <c r="B24854" s="204">
        <v>15.71</v>
      </c>
    </row>
    <row r="24855" spans="1:2" x14ac:dyDescent="0.2">
      <c r="A24855" s="202" t="s">
        <v>38752</v>
      </c>
      <c r="B24855" s="204">
        <v>20.2</v>
      </c>
    </row>
    <row r="24856" spans="1:2" x14ac:dyDescent="0.2">
      <c r="A24856" s="202" t="s">
        <v>38753</v>
      </c>
      <c r="B24856" s="204">
        <v>23.3</v>
      </c>
    </row>
    <row r="24857" spans="1:2" x14ac:dyDescent="0.2">
      <c r="A24857" s="202" t="s">
        <v>38754</v>
      </c>
      <c r="B24857" s="204">
        <v>23.06</v>
      </c>
    </row>
    <row r="24858" spans="1:2" x14ac:dyDescent="0.2">
      <c r="A24858" s="202" t="s">
        <v>38755</v>
      </c>
      <c r="B24858" s="204">
        <v>49.873100000000001</v>
      </c>
    </row>
    <row r="24859" spans="1:2" x14ac:dyDescent="0.2">
      <c r="A24859" s="202" t="s">
        <v>38756</v>
      </c>
      <c r="B24859" s="204">
        <v>53.166899999999998</v>
      </c>
    </row>
    <row r="24860" spans="1:2" x14ac:dyDescent="0.2">
      <c r="A24860" s="202" t="s">
        <v>38757</v>
      </c>
      <c r="B24860" s="204">
        <v>10.975</v>
      </c>
    </row>
    <row r="24861" spans="1:2" x14ac:dyDescent="0.2">
      <c r="A24861" s="202" t="s">
        <v>38758</v>
      </c>
      <c r="B24861" s="204">
        <v>390</v>
      </c>
    </row>
    <row r="24862" spans="1:2" x14ac:dyDescent="0.2">
      <c r="A24862" s="202" t="s">
        <v>38759</v>
      </c>
      <c r="B24862" s="204">
        <v>436</v>
      </c>
    </row>
    <row r="24863" spans="1:2" x14ac:dyDescent="0.2">
      <c r="A24863" s="202" t="s">
        <v>38760</v>
      </c>
      <c r="B24863" s="204">
        <v>470</v>
      </c>
    </row>
    <row r="24864" spans="1:2" x14ac:dyDescent="0.2">
      <c r="A24864" s="202" t="s">
        <v>38761</v>
      </c>
      <c r="B24864" s="204">
        <v>460</v>
      </c>
    </row>
    <row r="24865" spans="1:2" x14ac:dyDescent="0.2">
      <c r="A24865" s="202" t="s">
        <v>38762</v>
      </c>
      <c r="B24865" s="204">
        <v>490</v>
      </c>
    </row>
    <row r="24866" spans="1:2" x14ac:dyDescent="0.2">
      <c r="A24866" s="202" t="s">
        <v>38763</v>
      </c>
      <c r="B24866" s="204">
        <v>99.96</v>
      </c>
    </row>
    <row r="24867" spans="1:2" x14ac:dyDescent="0.2">
      <c r="A24867" s="202" t="s">
        <v>38764</v>
      </c>
      <c r="B24867" s="204">
        <v>6.3650000000000002</v>
      </c>
    </row>
    <row r="24868" spans="1:2" x14ac:dyDescent="0.2">
      <c r="A24868" s="202" t="s">
        <v>38765</v>
      </c>
      <c r="B24868" s="204">
        <v>8.7529000000000003</v>
      </c>
    </row>
    <row r="24869" spans="1:2" x14ac:dyDescent="0.2">
      <c r="A24869" s="202" t="s">
        <v>38766</v>
      </c>
      <c r="B24869" s="204">
        <v>42.398200000000003</v>
      </c>
    </row>
    <row r="24870" spans="1:2" x14ac:dyDescent="0.2">
      <c r="A24870" s="202" t="s">
        <v>38767</v>
      </c>
      <c r="B24870" s="204">
        <v>41.110100000000003</v>
      </c>
    </row>
    <row r="24871" spans="1:2" x14ac:dyDescent="0.2">
      <c r="A24871" s="202" t="s">
        <v>38768</v>
      </c>
      <c r="B24871" s="204">
        <v>43</v>
      </c>
    </row>
    <row r="24872" spans="1:2" x14ac:dyDescent="0.2">
      <c r="A24872" s="202" t="s">
        <v>38769</v>
      </c>
      <c r="B24872" s="204">
        <v>41.7</v>
      </c>
    </row>
    <row r="24873" spans="1:2" x14ac:dyDescent="0.2">
      <c r="A24873" s="202" t="s">
        <v>38770</v>
      </c>
      <c r="B24873" s="204">
        <v>47.335700000000003</v>
      </c>
    </row>
    <row r="24874" spans="1:2" x14ac:dyDescent="0.2">
      <c r="A24874" s="202" t="s">
        <v>38771</v>
      </c>
      <c r="B24874" s="204">
        <v>44.544899999999998</v>
      </c>
    </row>
    <row r="24875" spans="1:2" x14ac:dyDescent="0.2">
      <c r="A24875" s="202" t="s">
        <v>38772</v>
      </c>
      <c r="B24875" s="204">
        <v>46.9</v>
      </c>
    </row>
    <row r="24876" spans="1:2" x14ac:dyDescent="0.2">
      <c r="A24876" s="202" t="s">
        <v>38773</v>
      </c>
      <c r="B24876" s="204">
        <v>45.2</v>
      </c>
    </row>
    <row r="24877" spans="1:2" x14ac:dyDescent="0.2">
      <c r="A24877" s="202" t="s">
        <v>38774</v>
      </c>
      <c r="B24877" s="204">
        <v>50.770499999999998</v>
      </c>
    </row>
    <row r="24878" spans="1:2" x14ac:dyDescent="0.2">
      <c r="A24878" s="202" t="s">
        <v>38775</v>
      </c>
      <c r="B24878" s="204">
        <v>49.053100000000001</v>
      </c>
    </row>
    <row r="24879" spans="1:2" x14ac:dyDescent="0.2">
      <c r="A24879" s="202" t="s">
        <v>38776</v>
      </c>
      <c r="B24879" s="204">
        <v>46.155000000000001</v>
      </c>
    </row>
    <row r="24880" spans="1:2" x14ac:dyDescent="0.2">
      <c r="A24880" s="202" t="s">
        <v>38777</v>
      </c>
      <c r="B24880" s="204">
        <v>49</v>
      </c>
    </row>
    <row r="24881" spans="1:2" x14ac:dyDescent="0.2">
      <c r="A24881" s="202" t="s">
        <v>38778</v>
      </c>
      <c r="B24881" s="204">
        <v>47.6</v>
      </c>
    </row>
    <row r="24882" spans="1:2" x14ac:dyDescent="0.2">
      <c r="A24882" s="202" t="s">
        <v>38779</v>
      </c>
      <c r="B24882" s="204">
        <v>45.9</v>
      </c>
    </row>
    <row r="24883" spans="1:2" x14ac:dyDescent="0.2">
      <c r="A24883" s="202" t="s">
        <v>38780</v>
      </c>
      <c r="B24883" s="204">
        <v>54.849299999999999</v>
      </c>
    </row>
    <row r="24884" spans="1:2" x14ac:dyDescent="0.2">
      <c r="A24884" s="202" t="s">
        <v>38781</v>
      </c>
      <c r="B24884" s="204">
        <v>51.521900000000002</v>
      </c>
    </row>
    <row r="24885" spans="1:2" x14ac:dyDescent="0.2">
      <c r="A24885" s="202" t="s">
        <v>38782</v>
      </c>
      <c r="B24885" s="204">
        <v>50.019100000000002</v>
      </c>
    </row>
    <row r="24886" spans="1:2" x14ac:dyDescent="0.2">
      <c r="A24886" s="202" t="s">
        <v>38783</v>
      </c>
      <c r="B24886" s="204">
        <v>53.2</v>
      </c>
    </row>
    <row r="24887" spans="1:2" x14ac:dyDescent="0.2">
      <c r="A24887" s="202" t="s">
        <v>38784</v>
      </c>
      <c r="B24887" s="204">
        <v>51.2</v>
      </c>
    </row>
    <row r="24888" spans="1:2" x14ac:dyDescent="0.2">
      <c r="A24888" s="202" t="s">
        <v>38785</v>
      </c>
      <c r="B24888" s="204">
        <v>49.9</v>
      </c>
    </row>
    <row r="24889" spans="1:2" x14ac:dyDescent="0.2">
      <c r="A24889" s="202" t="s">
        <v>38786</v>
      </c>
      <c r="B24889" s="204">
        <v>45.940300000000001</v>
      </c>
    </row>
    <row r="24890" spans="1:2" x14ac:dyDescent="0.2">
      <c r="A24890" s="202" t="s">
        <v>38787</v>
      </c>
      <c r="B24890" s="204">
        <v>43.686199999999999</v>
      </c>
    </row>
    <row r="24891" spans="1:2" x14ac:dyDescent="0.2">
      <c r="A24891" s="202" t="s">
        <v>38788</v>
      </c>
      <c r="B24891" s="204">
        <v>41.539499999999997</v>
      </c>
    </row>
    <row r="24892" spans="1:2" x14ac:dyDescent="0.2">
      <c r="A24892" s="202" t="s">
        <v>38789</v>
      </c>
      <c r="B24892" s="204">
        <v>39.822099999999999</v>
      </c>
    </row>
    <row r="24893" spans="1:2" x14ac:dyDescent="0.2">
      <c r="A24893" s="202" t="s">
        <v>38790</v>
      </c>
      <c r="B24893" s="204">
        <v>44.9</v>
      </c>
    </row>
    <row r="24894" spans="1:2" x14ac:dyDescent="0.2">
      <c r="A24894" s="202" t="s">
        <v>38791</v>
      </c>
      <c r="B24894" s="204">
        <v>44</v>
      </c>
    </row>
    <row r="24895" spans="1:2" x14ac:dyDescent="0.2">
      <c r="A24895" s="202" t="s">
        <v>38792</v>
      </c>
      <c r="B24895" s="204">
        <v>42.1</v>
      </c>
    </row>
    <row r="24896" spans="1:2" x14ac:dyDescent="0.2">
      <c r="A24896" s="202" t="s">
        <v>38793</v>
      </c>
      <c r="B24896" s="204">
        <v>40.5</v>
      </c>
    </row>
    <row r="24897" spans="1:2" x14ac:dyDescent="0.2">
      <c r="A24897" s="202" t="s">
        <v>38794</v>
      </c>
      <c r="B24897" s="204">
        <v>123707.11320000001</v>
      </c>
    </row>
    <row r="24898" spans="1:2" x14ac:dyDescent="0.2">
      <c r="A24898" s="202" t="s">
        <v>38795</v>
      </c>
      <c r="B24898" s="204">
        <v>128577</v>
      </c>
    </row>
    <row r="24899" spans="1:2" x14ac:dyDescent="0.2">
      <c r="A24899" s="202" t="s">
        <v>38796</v>
      </c>
      <c r="B24899" s="204">
        <v>149612.67939999999</v>
      </c>
    </row>
    <row r="24900" spans="1:2" x14ac:dyDescent="0.2">
      <c r="A24900" s="202" t="s">
        <v>38797</v>
      </c>
      <c r="B24900" s="204">
        <v>152725.77679999999</v>
      </c>
    </row>
    <row r="24901" spans="1:2" x14ac:dyDescent="0.2">
      <c r="A24901" s="202" t="s">
        <v>38798</v>
      </c>
      <c r="B24901" s="204">
        <v>164523.7415</v>
      </c>
    </row>
    <row r="24902" spans="1:2" x14ac:dyDescent="0.2">
      <c r="A24902" s="202" t="s">
        <v>38799</v>
      </c>
      <c r="B24902" s="204">
        <v>63108.703500000003</v>
      </c>
    </row>
    <row r="24903" spans="1:2" x14ac:dyDescent="0.2">
      <c r="A24903" s="202" t="s">
        <v>38800</v>
      </c>
      <c r="B24903" s="204">
        <v>73099.922699999996</v>
      </c>
    </row>
    <row r="24904" spans="1:2" x14ac:dyDescent="0.2">
      <c r="A24904" s="202" t="s">
        <v>38801</v>
      </c>
      <c r="B24904" s="204">
        <v>93784.244300000006</v>
      </c>
    </row>
    <row r="24905" spans="1:2" x14ac:dyDescent="0.2">
      <c r="A24905" s="202" t="s">
        <v>38802</v>
      </c>
      <c r="B24905" s="204">
        <v>113765.8501</v>
      </c>
    </row>
    <row r="24906" spans="1:2" x14ac:dyDescent="0.2">
      <c r="A24906" s="202" t="s">
        <v>38803</v>
      </c>
      <c r="B24906" s="204">
        <v>328.47</v>
      </c>
    </row>
    <row r="24907" spans="1:2" x14ac:dyDescent="0.2">
      <c r="A24907" s="202" t="s">
        <v>38804</v>
      </c>
      <c r="B24907" s="204">
        <v>20.89</v>
      </c>
    </row>
    <row r="24908" spans="1:2" x14ac:dyDescent="0.2">
      <c r="A24908" s="202" t="s">
        <v>38805</v>
      </c>
      <c r="B24908" s="204">
        <v>398.61309999999997</v>
      </c>
    </row>
    <row r="24909" spans="1:2" x14ac:dyDescent="0.2">
      <c r="A24909" s="202" t="s">
        <v>38806</v>
      </c>
      <c r="B24909" s="204">
        <v>9.9360999999999997</v>
      </c>
    </row>
    <row r="24910" spans="1:2" x14ac:dyDescent="0.2">
      <c r="A24910" s="202" t="s">
        <v>38807</v>
      </c>
      <c r="B24910" s="204">
        <v>123.6</v>
      </c>
    </row>
    <row r="24911" spans="1:2" x14ac:dyDescent="0.2">
      <c r="A24911" s="202" t="s">
        <v>38808</v>
      </c>
      <c r="B24911" s="204">
        <v>211.15</v>
      </c>
    </row>
    <row r="24912" spans="1:2" x14ac:dyDescent="0.2">
      <c r="A24912" s="202" t="s">
        <v>38809</v>
      </c>
      <c r="B24912" s="204">
        <v>555.16999999999996</v>
      </c>
    </row>
    <row r="24913" spans="1:2" x14ac:dyDescent="0.2">
      <c r="A24913" s="202" t="s">
        <v>38810</v>
      </c>
      <c r="B24913" s="204">
        <v>1.7074</v>
      </c>
    </row>
    <row r="24914" spans="1:2" x14ac:dyDescent="0.2">
      <c r="A24914" s="202" t="s">
        <v>38811</v>
      </c>
      <c r="B24914" s="204">
        <v>1.7275</v>
      </c>
    </row>
    <row r="24915" spans="1:2" x14ac:dyDescent="0.2">
      <c r="A24915" s="202" t="s">
        <v>38812</v>
      </c>
      <c r="B24915" s="204">
        <v>306.94</v>
      </c>
    </row>
    <row r="24916" spans="1:2" x14ac:dyDescent="0.2">
      <c r="A24916" s="202" t="s">
        <v>38813</v>
      </c>
      <c r="B24916" s="204">
        <v>112.8447</v>
      </c>
    </row>
    <row r="24917" spans="1:2" x14ac:dyDescent="0.2">
      <c r="A24917" s="202" t="s">
        <v>38814</v>
      </c>
      <c r="B24917" s="204">
        <v>150.46799999999999</v>
      </c>
    </row>
    <row r="24918" spans="1:2" x14ac:dyDescent="0.2">
      <c r="A24918" s="202" t="s">
        <v>38815</v>
      </c>
      <c r="B24918" s="204">
        <v>233.48169999999999</v>
      </c>
    </row>
    <row r="24919" spans="1:2" x14ac:dyDescent="0.2">
      <c r="A24919" s="202" t="s">
        <v>38816</v>
      </c>
      <c r="B24919" s="204">
        <v>294.43459999999999</v>
      </c>
    </row>
    <row r="24920" spans="1:2" x14ac:dyDescent="0.2">
      <c r="A24920" s="202" t="s">
        <v>38817</v>
      </c>
      <c r="B24920" s="204">
        <v>431.39760000000001</v>
      </c>
    </row>
    <row r="24921" spans="1:2" x14ac:dyDescent="0.2">
      <c r="A24921" s="202" t="s">
        <v>38818</v>
      </c>
      <c r="B24921" s="204">
        <v>493.97430000000003</v>
      </c>
    </row>
    <row r="24922" spans="1:2" x14ac:dyDescent="0.2">
      <c r="A24922" s="202" t="s">
        <v>38819</v>
      </c>
      <c r="B24922" s="204">
        <v>580.0933</v>
      </c>
    </row>
    <row r="24923" spans="1:2" x14ac:dyDescent="0.2">
      <c r="A24923" s="202" t="s">
        <v>38820</v>
      </c>
      <c r="B24923" s="204">
        <v>811.72280000000001</v>
      </c>
    </row>
    <row r="24924" spans="1:2" x14ac:dyDescent="0.2">
      <c r="A24924" s="202" t="s">
        <v>38821</v>
      </c>
      <c r="B24924" s="204">
        <v>917.89729999999997</v>
      </c>
    </row>
    <row r="24925" spans="1:2" x14ac:dyDescent="0.2">
      <c r="A24925" s="202" t="s">
        <v>38822</v>
      </c>
      <c r="B24925" s="204">
        <v>1021.17</v>
      </c>
    </row>
    <row r="24926" spans="1:2" x14ac:dyDescent="0.2">
      <c r="A24926" s="202" t="s">
        <v>38823</v>
      </c>
      <c r="B24926" s="204">
        <v>1493.2054000000001</v>
      </c>
    </row>
    <row r="24927" spans="1:2" x14ac:dyDescent="0.2">
      <c r="A24927" s="202" t="s">
        <v>38824</v>
      </c>
      <c r="B24927" s="204">
        <v>1979.4143999999999</v>
      </c>
    </row>
    <row r="24928" spans="1:2" x14ac:dyDescent="0.2">
      <c r="A24928" s="202" t="s">
        <v>38825</v>
      </c>
      <c r="B24928" s="204">
        <v>2223.8409999999999</v>
      </c>
    </row>
    <row r="24929" spans="1:2" x14ac:dyDescent="0.2">
      <c r="A24929" s="202" t="s">
        <v>38826</v>
      </c>
      <c r="B24929" s="204">
        <v>3646.7213999999999</v>
      </c>
    </row>
    <row r="24930" spans="1:2" x14ac:dyDescent="0.2">
      <c r="A24930" s="202" t="s">
        <v>38827</v>
      </c>
      <c r="B24930" s="204">
        <v>4988.5763999999999</v>
      </c>
    </row>
    <row r="24931" spans="1:2" x14ac:dyDescent="0.2">
      <c r="A24931" s="202" t="s">
        <v>38828</v>
      </c>
      <c r="B24931" s="204">
        <v>21.91</v>
      </c>
    </row>
    <row r="24932" spans="1:2" x14ac:dyDescent="0.2">
      <c r="A24932" s="202" t="s">
        <v>38829</v>
      </c>
      <c r="B24932" s="204">
        <v>41.72</v>
      </c>
    </row>
    <row r="24933" spans="1:2" x14ac:dyDescent="0.2">
      <c r="A24933" s="202" t="s">
        <v>38830</v>
      </c>
      <c r="B24933" s="204">
        <v>68.650000000000006</v>
      </c>
    </row>
    <row r="24934" spans="1:2" x14ac:dyDescent="0.2">
      <c r="A24934" s="202" t="s">
        <v>38831</v>
      </c>
      <c r="B24934" s="204">
        <v>10.54</v>
      </c>
    </row>
    <row r="24935" spans="1:2" x14ac:dyDescent="0.2">
      <c r="A24935" s="202" t="s">
        <v>38832</v>
      </c>
      <c r="B24935" s="204">
        <v>20.85</v>
      </c>
    </row>
    <row r="24936" spans="1:2" x14ac:dyDescent="0.2">
      <c r="A24936" s="202" t="s">
        <v>38833</v>
      </c>
      <c r="B24936" s="204">
        <v>34.76</v>
      </c>
    </row>
    <row r="24937" spans="1:2" x14ac:dyDescent="0.2">
      <c r="A24937" s="202" t="s">
        <v>38834</v>
      </c>
      <c r="B24937" s="204">
        <v>50</v>
      </c>
    </row>
    <row r="24938" spans="1:2" x14ac:dyDescent="0.2">
      <c r="A24938" s="202" t="s">
        <v>38835</v>
      </c>
      <c r="B24938" s="204">
        <v>120.72</v>
      </c>
    </row>
    <row r="24939" spans="1:2" x14ac:dyDescent="0.2">
      <c r="A24939" s="202" t="s">
        <v>38836</v>
      </c>
      <c r="B24939" s="204">
        <v>250.34</v>
      </c>
    </row>
    <row r="24940" spans="1:2" x14ac:dyDescent="0.2">
      <c r="A24940" s="202" t="s">
        <v>38837</v>
      </c>
      <c r="B24940" s="204">
        <v>54.99</v>
      </c>
    </row>
    <row r="24941" spans="1:2" x14ac:dyDescent="0.2">
      <c r="A24941" s="202" t="s">
        <v>38838</v>
      </c>
      <c r="B24941" s="204">
        <v>111.9</v>
      </c>
    </row>
    <row r="24942" spans="1:2" x14ac:dyDescent="0.2">
      <c r="A24942" s="202" t="s">
        <v>38839</v>
      </c>
      <c r="B24942" s="204">
        <v>266.08999999999997</v>
      </c>
    </row>
    <row r="24943" spans="1:2" x14ac:dyDescent="0.2">
      <c r="A24943" s="202" t="s">
        <v>38840</v>
      </c>
      <c r="B24943" s="204">
        <v>62.74</v>
      </c>
    </row>
    <row r="24944" spans="1:2" x14ac:dyDescent="0.2">
      <c r="A24944" s="202" t="s">
        <v>38841</v>
      </c>
      <c r="B24944" s="204">
        <v>70.459999999999994</v>
      </c>
    </row>
    <row r="24945" spans="1:2" x14ac:dyDescent="0.2">
      <c r="A24945" s="202" t="s">
        <v>38842</v>
      </c>
      <c r="B24945" s="204">
        <v>133.37</v>
      </c>
    </row>
    <row r="24946" spans="1:2" x14ac:dyDescent="0.2">
      <c r="A24946" s="202" t="s">
        <v>38843</v>
      </c>
      <c r="B24946" s="204">
        <v>211.25</v>
      </c>
    </row>
    <row r="24947" spans="1:2" x14ac:dyDescent="0.2">
      <c r="A24947" s="202" t="s">
        <v>38844</v>
      </c>
      <c r="B24947" s="204">
        <v>129.80000000000001</v>
      </c>
    </row>
    <row r="24948" spans="1:2" x14ac:dyDescent="0.2">
      <c r="A24948" s="202" t="s">
        <v>38845</v>
      </c>
      <c r="B24948" s="204">
        <v>153.18</v>
      </c>
    </row>
    <row r="24949" spans="1:2" x14ac:dyDescent="0.2">
      <c r="A24949" s="202" t="s">
        <v>38846</v>
      </c>
      <c r="B24949" s="204">
        <v>199</v>
      </c>
    </row>
    <row r="24950" spans="1:2" x14ac:dyDescent="0.2">
      <c r="A24950" s="202" t="s">
        <v>38847</v>
      </c>
      <c r="B24950" s="204">
        <v>17.47</v>
      </c>
    </row>
    <row r="24951" spans="1:2" x14ac:dyDescent="0.2">
      <c r="A24951" s="202" t="s">
        <v>38848</v>
      </c>
      <c r="B24951" s="204">
        <v>38.08</v>
      </c>
    </row>
    <row r="24952" spans="1:2" x14ac:dyDescent="0.2">
      <c r="A24952" s="202" t="s">
        <v>38849</v>
      </c>
      <c r="B24952" s="204">
        <v>47.83</v>
      </c>
    </row>
    <row r="24953" spans="1:2" x14ac:dyDescent="0.2">
      <c r="A24953" s="202" t="s">
        <v>38850</v>
      </c>
      <c r="B24953" s="204">
        <v>82.18</v>
      </c>
    </row>
    <row r="24954" spans="1:2" x14ac:dyDescent="0.2">
      <c r="A24954" s="202" t="s">
        <v>38851</v>
      </c>
      <c r="B24954" s="204">
        <v>55.53</v>
      </c>
    </row>
    <row r="24955" spans="1:2" x14ac:dyDescent="0.2">
      <c r="A24955" s="202" t="s">
        <v>38852</v>
      </c>
      <c r="B24955" s="204">
        <v>113.34</v>
      </c>
    </row>
    <row r="24956" spans="1:2" x14ac:dyDescent="0.2">
      <c r="A24956" s="202" t="s">
        <v>38853</v>
      </c>
      <c r="B24956" s="204">
        <v>218.63</v>
      </c>
    </row>
    <row r="24957" spans="1:2" x14ac:dyDescent="0.2">
      <c r="A24957" s="202" t="s">
        <v>38854</v>
      </c>
      <c r="B24957" s="204">
        <v>337.89</v>
      </c>
    </row>
    <row r="24958" spans="1:2" x14ac:dyDescent="0.2">
      <c r="A24958" s="202" t="s">
        <v>38855</v>
      </c>
      <c r="B24958" s="204">
        <v>484.58</v>
      </c>
    </row>
    <row r="24959" spans="1:2" x14ac:dyDescent="0.2">
      <c r="A24959" s="202" t="s">
        <v>38856</v>
      </c>
      <c r="B24959" s="204">
        <v>15.16</v>
      </c>
    </row>
    <row r="24960" spans="1:2" x14ac:dyDescent="0.2">
      <c r="A24960" s="202" t="s">
        <v>38857</v>
      </c>
      <c r="B24960" s="204">
        <v>125.31</v>
      </c>
    </row>
    <row r="24961" spans="1:2" x14ac:dyDescent="0.2">
      <c r="A24961" s="202" t="s">
        <v>38858</v>
      </c>
      <c r="B24961" s="204">
        <v>29.62</v>
      </c>
    </row>
    <row r="24962" spans="1:2" x14ac:dyDescent="0.2">
      <c r="A24962" s="202" t="s">
        <v>38859</v>
      </c>
      <c r="B24962" s="204">
        <v>151.71</v>
      </c>
    </row>
    <row r="24963" spans="1:2" x14ac:dyDescent="0.2">
      <c r="A24963" s="202" t="s">
        <v>38860</v>
      </c>
      <c r="B24963" s="204">
        <v>32.14</v>
      </c>
    </row>
    <row r="24964" spans="1:2" x14ac:dyDescent="0.2">
      <c r="A24964" s="202" t="s">
        <v>38861</v>
      </c>
      <c r="B24964" s="204">
        <v>53.88</v>
      </c>
    </row>
    <row r="24965" spans="1:2" x14ac:dyDescent="0.2">
      <c r="A24965" s="202" t="s">
        <v>38862</v>
      </c>
      <c r="B24965" s="204">
        <v>34.799999999999997</v>
      </c>
    </row>
    <row r="24966" spans="1:2" x14ac:dyDescent="0.2">
      <c r="A24966" s="202" t="s">
        <v>38863</v>
      </c>
      <c r="B24966" s="204">
        <v>66.13</v>
      </c>
    </row>
    <row r="24967" spans="1:2" x14ac:dyDescent="0.2">
      <c r="A24967" s="202" t="s">
        <v>38864</v>
      </c>
      <c r="B24967" s="204">
        <v>510</v>
      </c>
    </row>
    <row r="24968" spans="1:2" x14ac:dyDescent="0.2">
      <c r="A24968" s="202" t="s">
        <v>38865</v>
      </c>
      <c r="B24968" s="204">
        <v>321.05</v>
      </c>
    </row>
    <row r="24969" spans="1:2" x14ac:dyDescent="0.2">
      <c r="A24969" s="202" t="s">
        <v>38866</v>
      </c>
      <c r="B24969" s="204">
        <v>556.80999999999995</v>
      </c>
    </row>
    <row r="24970" spans="1:2" x14ac:dyDescent="0.2">
      <c r="A24970" s="202" t="s">
        <v>38867</v>
      </c>
      <c r="B24970" s="204">
        <v>1.6991000000000001</v>
      </c>
    </row>
    <row r="24971" spans="1:2" x14ac:dyDescent="0.2">
      <c r="A24971" s="202" t="s">
        <v>38868</v>
      </c>
      <c r="B24971" s="204">
        <v>130.34</v>
      </c>
    </row>
    <row r="24972" spans="1:2" x14ac:dyDescent="0.2">
      <c r="A24972" s="202" t="s">
        <v>38869</v>
      </c>
      <c r="B24972" s="204">
        <v>139.86000000000001</v>
      </c>
    </row>
    <row r="24973" spans="1:2" x14ac:dyDescent="0.2">
      <c r="A24973" s="202" t="s">
        <v>38870</v>
      </c>
      <c r="B24973" s="204">
        <v>270.2</v>
      </c>
    </row>
    <row r="24974" spans="1:2" x14ac:dyDescent="0.2">
      <c r="A24974" s="202" t="s">
        <v>38871</v>
      </c>
      <c r="B24974" s="204">
        <v>1667.53</v>
      </c>
    </row>
    <row r="24975" spans="1:2" x14ac:dyDescent="0.2">
      <c r="A24975" s="202" t="s">
        <v>38872</v>
      </c>
      <c r="B24975" s="204">
        <v>3.5</v>
      </c>
    </row>
    <row r="24976" spans="1:2" x14ac:dyDescent="0.2">
      <c r="A24976" s="202" t="s">
        <v>38873</v>
      </c>
      <c r="B24976" s="204">
        <v>5.5509000000000004</v>
      </c>
    </row>
    <row r="24977" spans="1:2" x14ac:dyDescent="0.2">
      <c r="A24977" s="202" t="s">
        <v>38874</v>
      </c>
      <c r="B24977" s="204">
        <v>13.02</v>
      </c>
    </row>
    <row r="24978" spans="1:2" x14ac:dyDescent="0.2">
      <c r="A24978" s="202" t="s">
        <v>38875</v>
      </c>
      <c r="B24978" s="204">
        <v>39.71</v>
      </c>
    </row>
    <row r="24979" spans="1:2" x14ac:dyDescent="0.2">
      <c r="A24979" s="202" t="s">
        <v>38876</v>
      </c>
      <c r="B24979" s="204">
        <v>63.79</v>
      </c>
    </row>
    <row r="24980" spans="1:2" x14ac:dyDescent="0.2">
      <c r="A24980" s="202" t="s">
        <v>38877</v>
      </c>
      <c r="B24980" s="204">
        <v>80.66</v>
      </c>
    </row>
    <row r="24981" spans="1:2" x14ac:dyDescent="0.2">
      <c r="A24981" s="202" t="s">
        <v>38878</v>
      </c>
      <c r="B24981" s="204">
        <v>142.63</v>
      </c>
    </row>
    <row r="24982" spans="1:2" x14ac:dyDescent="0.2">
      <c r="A24982" s="202" t="s">
        <v>38879</v>
      </c>
      <c r="B24982" s="204">
        <v>170.94</v>
      </c>
    </row>
    <row r="24983" spans="1:2" x14ac:dyDescent="0.2">
      <c r="A24983" s="202" t="s">
        <v>38880</v>
      </c>
      <c r="B24983" s="204">
        <v>223.14</v>
      </c>
    </row>
    <row r="24984" spans="1:2" x14ac:dyDescent="0.2">
      <c r="A24984" s="202" t="s">
        <v>38881</v>
      </c>
      <c r="B24984" s="204">
        <v>305.33999999999997</v>
      </c>
    </row>
    <row r="24985" spans="1:2" x14ac:dyDescent="0.2">
      <c r="A24985" s="202" t="s">
        <v>38882</v>
      </c>
      <c r="B24985" s="204">
        <v>11.24</v>
      </c>
    </row>
    <row r="24986" spans="1:2" x14ac:dyDescent="0.2">
      <c r="A24986" s="202" t="s">
        <v>38883</v>
      </c>
      <c r="B24986" s="204">
        <v>6.27</v>
      </c>
    </row>
    <row r="24987" spans="1:2" x14ac:dyDescent="0.2">
      <c r="A24987" s="202" t="s">
        <v>38884</v>
      </c>
      <c r="B24987" s="204">
        <v>19.55</v>
      </c>
    </row>
    <row r="24988" spans="1:2" x14ac:dyDescent="0.2">
      <c r="A24988" s="202" t="s">
        <v>38885</v>
      </c>
      <c r="B24988" s="204">
        <v>17.96</v>
      </c>
    </row>
    <row r="24989" spans="1:2" x14ac:dyDescent="0.2">
      <c r="A24989" s="202" t="s">
        <v>38886</v>
      </c>
      <c r="B24989" s="204">
        <v>12.66</v>
      </c>
    </row>
    <row r="24990" spans="1:2" x14ac:dyDescent="0.2">
      <c r="A24990" s="202" t="s">
        <v>38887</v>
      </c>
      <c r="B24990" s="204">
        <v>80.38</v>
      </c>
    </row>
    <row r="24991" spans="1:2" x14ac:dyDescent="0.2">
      <c r="A24991" s="202" t="s">
        <v>38888</v>
      </c>
      <c r="B24991" s="204">
        <v>27.21</v>
      </c>
    </row>
    <row r="24992" spans="1:2" x14ac:dyDescent="0.2">
      <c r="A24992" s="202" t="s">
        <v>38889</v>
      </c>
      <c r="B24992" s="204">
        <v>8.5</v>
      </c>
    </row>
    <row r="24993" spans="1:2" x14ac:dyDescent="0.2">
      <c r="A24993" s="202" t="s">
        <v>38890</v>
      </c>
      <c r="B24993" s="204">
        <v>13.67</v>
      </c>
    </row>
    <row r="24994" spans="1:2" x14ac:dyDescent="0.2">
      <c r="A24994" s="202" t="s">
        <v>38891</v>
      </c>
      <c r="B24994" s="204">
        <v>37.82</v>
      </c>
    </row>
    <row r="24995" spans="1:2" x14ac:dyDescent="0.2">
      <c r="A24995" s="202" t="s">
        <v>38892</v>
      </c>
      <c r="B24995" s="204">
        <v>320876.09000000003</v>
      </c>
    </row>
    <row r="24996" spans="1:2" x14ac:dyDescent="0.2">
      <c r="A24996" s="202" t="s">
        <v>38893</v>
      </c>
      <c r="B24996" s="204">
        <v>237.91</v>
      </c>
    </row>
    <row r="24997" spans="1:2" x14ac:dyDescent="0.2">
      <c r="A24997" s="202" t="s">
        <v>38894</v>
      </c>
      <c r="B24997" s="204">
        <v>142.3091</v>
      </c>
    </row>
    <row r="24998" spans="1:2" x14ac:dyDescent="0.2">
      <c r="A24998" s="202" t="s">
        <v>38895</v>
      </c>
      <c r="B24998" s="204">
        <v>21.298300000000001</v>
      </c>
    </row>
    <row r="24999" spans="1:2" x14ac:dyDescent="0.2">
      <c r="A24999" s="202" t="s">
        <v>38896</v>
      </c>
      <c r="B24999" s="204">
        <v>313.30470000000003</v>
      </c>
    </row>
    <row r="25000" spans="1:2" x14ac:dyDescent="0.2">
      <c r="A25000" s="202" t="s">
        <v>38897</v>
      </c>
      <c r="B25000" s="204">
        <v>38.139400000000002</v>
      </c>
    </row>
    <row r="25001" spans="1:2" x14ac:dyDescent="0.2">
      <c r="A25001" s="202" t="s">
        <v>38898</v>
      </c>
      <c r="B25001" s="204">
        <v>109.65300000000001</v>
      </c>
    </row>
    <row r="25002" spans="1:2" x14ac:dyDescent="0.2">
      <c r="A25002" s="202" t="s">
        <v>38899</v>
      </c>
      <c r="B25002" s="204">
        <v>49.904600000000002</v>
      </c>
    </row>
    <row r="25003" spans="1:2" x14ac:dyDescent="0.2">
      <c r="A25003" s="202" t="s">
        <v>38900</v>
      </c>
      <c r="B25003" s="204">
        <v>334.1284</v>
      </c>
    </row>
    <row r="25004" spans="1:2" x14ac:dyDescent="0.2">
      <c r="A25004" s="202" t="s">
        <v>38901</v>
      </c>
      <c r="B25004" s="204">
        <v>347.71870000000001</v>
      </c>
    </row>
    <row r="25005" spans="1:2" x14ac:dyDescent="0.2">
      <c r="A25005" s="202" t="s">
        <v>38902</v>
      </c>
      <c r="B25005" s="204">
        <v>575.08000000000004</v>
      </c>
    </row>
    <row r="25006" spans="1:2" x14ac:dyDescent="0.2">
      <c r="A25006" s="202" t="s">
        <v>38903</v>
      </c>
      <c r="B25006" s="204">
        <v>3450.5</v>
      </c>
    </row>
    <row r="25007" spans="1:2" x14ac:dyDescent="0.2">
      <c r="A25007" s="202" t="s">
        <v>38904</v>
      </c>
      <c r="B25007" s="204">
        <v>170703.96</v>
      </c>
    </row>
    <row r="25008" spans="1:2" x14ac:dyDescent="0.2">
      <c r="A25008" s="202" t="s">
        <v>38905</v>
      </c>
      <c r="B25008" s="204">
        <v>201562.76</v>
      </c>
    </row>
    <row r="25009" spans="1:2" x14ac:dyDescent="0.2">
      <c r="A25009" s="202" t="s">
        <v>38906</v>
      </c>
      <c r="B25009" s="204">
        <v>73078.5</v>
      </c>
    </row>
    <row r="25010" spans="1:2" x14ac:dyDescent="0.2">
      <c r="A25010" s="202" t="s">
        <v>38907</v>
      </c>
      <c r="B25010" s="204">
        <v>97376.2</v>
      </c>
    </row>
    <row r="25011" spans="1:2" x14ac:dyDescent="0.2">
      <c r="A25011" s="202" t="s">
        <v>38908</v>
      </c>
      <c r="B25011" s="204">
        <v>99000</v>
      </c>
    </row>
    <row r="25012" spans="1:2" x14ac:dyDescent="0.2">
      <c r="A25012" s="202" t="s">
        <v>38909</v>
      </c>
      <c r="B25012" s="204">
        <v>108.85</v>
      </c>
    </row>
    <row r="25013" spans="1:2" x14ac:dyDescent="0.2">
      <c r="A25013" s="202" t="s">
        <v>38910</v>
      </c>
      <c r="B25013" s="204">
        <v>2.54</v>
      </c>
    </row>
    <row r="25014" spans="1:2" x14ac:dyDescent="0.2">
      <c r="A25014" s="202" t="s">
        <v>38911</v>
      </c>
      <c r="B25014" s="204">
        <v>11.12</v>
      </c>
    </row>
    <row r="25015" spans="1:2" x14ac:dyDescent="0.2">
      <c r="A25015" s="202" t="s">
        <v>38912</v>
      </c>
      <c r="B25015" s="204">
        <v>2.06</v>
      </c>
    </row>
    <row r="25016" spans="1:2" x14ac:dyDescent="0.2">
      <c r="A25016" s="202" t="s">
        <v>38913</v>
      </c>
      <c r="B25016" s="204">
        <v>9.2200000000000004E-2</v>
      </c>
    </row>
    <row r="25017" spans="1:2" x14ac:dyDescent="0.2">
      <c r="A25017" s="202" t="s">
        <v>38914</v>
      </c>
      <c r="B25017" s="204">
        <v>5.67</v>
      </c>
    </row>
    <row r="25018" spans="1:2" x14ac:dyDescent="0.2">
      <c r="A25018" s="202" t="s">
        <v>38915</v>
      </c>
      <c r="B25018" s="204">
        <v>6.8199999999999997E-2</v>
      </c>
    </row>
    <row r="25019" spans="1:2" x14ac:dyDescent="0.2">
      <c r="A25019" s="202" t="s">
        <v>38916</v>
      </c>
      <c r="B25019" s="204">
        <v>0.25700000000000001</v>
      </c>
    </row>
    <row r="25020" spans="1:2" x14ac:dyDescent="0.2">
      <c r="A25020" s="202" t="s">
        <v>38917</v>
      </c>
      <c r="B25020" s="204">
        <v>4.16</v>
      </c>
    </row>
    <row r="25021" spans="1:2" x14ac:dyDescent="0.2">
      <c r="A25021" s="202" t="s">
        <v>38918</v>
      </c>
      <c r="B25021" s="204">
        <v>77.33</v>
      </c>
    </row>
    <row r="25022" spans="1:2" x14ac:dyDescent="0.2">
      <c r="A25022" s="202" t="s">
        <v>38919</v>
      </c>
      <c r="B25022" s="204">
        <v>3.7</v>
      </c>
    </row>
    <row r="25023" spans="1:2" x14ac:dyDescent="0.2">
      <c r="A25023" s="202" t="s">
        <v>38920</v>
      </c>
      <c r="B25023" s="204">
        <v>97.33</v>
      </c>
    </row>
    <row r="25024" spans="1:2" x14ac:dyDescent="0.2">
      <c r="A25024" s="202" t="s">
        <v>38921</v>
      </c>
      <c r="B25024" s="204">
        <v>3.34</v>
      </c>
    </row>
    <row r="25025" spans="1:2" x14ac:dyDescent="0.2">
      <c r="A25025" s="202" t="s">
        <v>38922</v>
      </c>
      <c r="B25025" s="204">
        <v>123.73</v>
      </c>
    </row>
    <row r="25026" spans="1:2" x14ac:dyDescent="0.2">
      <c r="A25026" s="202" t="s">
        <v>38923</v>
      </c>
      <c r="B25026" s="204">
        <v>5.46</v>
      </c>
    </row>
    <row r="25027" spans="1:2" x14ac:dyDescent="0.2">
      <c r="A25027" s="202" t="s">
        <v>38924</v>
      </c>
      <c r="B25027" s="204">
        <v>195.65</v>
      </c>
    </row>
    <row r="25028" spans="1:2" x14ac:dyDescent="0.2">
      <c r="A25028" s="202" t="s">
        <v>38925</v>
      </c>
      <c r="B25028" s="204">
        <v>6.44</v>
      </c>
    </row>
    <row r="25029" spans="1:2" x14ac:dyDescent="0.2">
      <c r="A25029" s="202" t="s">
        <v>38926</v>
      </c>
      <c r="B25029" s="204">
        <v>40.56</v>
      </c>
    </row>
    <row r="25030" spans="1:2" x14ac:dyDescent="0.2">
      <c r="A25030" s="202" t="s">
        <v>38927</v>
      </c>
      <c r="B25030" s="204">
        <v>7.93</v>
      </c>
    </row>
    <row r="25031" spans="1:2" x14ac:dyDescent="0.2">
      <c r="A25031" s="202" t="s">
        <v>38928</v>
      </c>
      <c r="B25031" s="204">
        <v>0.25700000000000001</v>
      </c>
    </row>
    <row r="25032" spans="1:2" x14ac:dyDescent="0.2">
      <c r="A25032" s="202" t="s">
        <v>38929</v>
      </c>
      <c r="B25032" s="204">
        <v>2.58</v>
      </c>
    </row>
    <row r="25033" spans="1:2" x14ac:dyDescent="0.2">
      <c r="A25033" s="202" t="s">
        <v>38930</v>
      </c>
      <c r="B25033" s="204">
        <v>45.13</v>
      </c>
    </row>
    <row r="25034" spans="1:2" x14ac:dyDescent="0.2">
      <c r="A25034" s="202" t="s">
        <v>38931</v>
      </c>
      <c r="B25034" s="204">
        <v>8.18</v>
      </c>
    </row>
    <row r="25035" spans="1:2" x14ac:dyDescent="0.2">
      <c r="A25035" s="202" t="s">
        <v>38932</v>
      </c>
      <c r="B25035" s="204">
        <v>3.45</v>
      </c>
    </row>
    <row r="25036" spans="1:2" x14ac:dyDescent="0.2">
      <c r="A25036" s="202" t="s">
        <v>38933</v>
      </c>
      <c r="B25036" s="204">
        <v>59.76</v>
      </c>
    </row>
    <row r="25037" spans="1:2" x14ac:dyDescent="0.2">
      <c r="A25037" s="202" t="s">
        <v>38934</v>
      </c>
      <c r="B25037" s="204">
        <v>8.0299999999999994</v>
      </c>
    </row>
    <row r="25038" spans="1:2" x14ac:dyDescent="0.2">
      <c r="A25038" s="202" t="s">
        <v>38935</v>
      </c>
      <c r="B25038" s="204">
        <v>3.45</v>
      </c>
    </row>
    <row r="25039" spans="1:2" x14ac:dyDescent="0.2">
      <c r="A25039" s="202" t="s">
        <v>38936</v>
      </c>
      <c r="B25039" s="204">
        <v>78.069999999999993</v>
      </c>
    </row>
    <row r="25040" spans="1:2" x14ac:dyDescent="0.2">
      <c r="A25040" s="202" t="s">
        <v>38937</v>
      </c>
      <c r="B25040" s="204">
        <v>11.59</v>
      </c>
    </row>
    <row r="25041" spans="1:2" x14ac:dyDescent="0.2">
      <c r="A25041" s="202" t="s">
        <v>38938</v>
      </c>
      <c r="B25041" s="204">
        <v>3.45</v>
      </c>
    </row>
    <row r="25042" spans="1:2" x14ac:dyDescent="0.2">
      <c r="A25042" s="202" t="s">
        <v>38939</v>
      </c>
      <c r="B25042" s="204">
        <v>4.32</v>
      </c>
    </row>
    <row r="25043" spans="1:2" x14ac:dyDescent="0.2">
      <c r="A25043" s="202" t="s">
        <v>38940</v>
      </c>
      <c r="B25043" s="204">
        <v>3.96</v>
      </c>
    </row>
    <row r="25044" spans="1:2" x14ac:dyDescent="0.2">
      <c r="A25044" s="202" t="s">
        <v>38941</v>
      </c>
      <c r="B25044" s="204">
        <v>5.81</v>
      </c>
    </row>
    <row r="25045" spans="1:2" x14ac:dyDescent="0.2">
      <c r="A25045" s="202" t="s">
        <v>38942</v>
      </c>
      <c r="B25045" s="204">
        <v>8.83</v>
      </c>
    </row>
    <row r="25046" spans="1:2" x14ac:dyDescent="0.2">
      <c r="A25046" s="202" t="s">
        <v>38943</v>
      </c>
      <c r="B25046" s="204">
        <v>15.88</v>
      </c>
    </row>
    <row r="25047" spans="1:2" x14ac:dyDescent="0.2">
      <c r="A25047" s="202" t="s">
        <v>38944</v>
      </c>
      <c r="B25047" s="204">
        <v>20.55</v>
      </c>
    </row>
    <row r="25048" spans="1:2" x14ac:dyDescent="0.2">
      <c r="A25048" s="202" t="s">
        <v>38945</v>
      </c>
      <c r="B25048" s="204">
        <v>31.5</v>
      </c>
    </row>
    <row r="25049" spans="1:2" x14ac:dyDescent="0.2">
      <c r="A25049" s="202" t="s">
        <v>38946</v>
      </c>
      <c r="B25049" s="204">
        <v>37.92</v>
      </c>
    </row>
    <row r="25050" spans="1:2" x14ac:dyDescent="0.2">
      <c r="A25050" s="202" t="s">
        <v>38947</v>
      </c>
      <c r="B25050" s="204">
        <v>59.88</v>
      </c>
    </row>
    <row r="25051" spans="1:2" x14ac:dyDescent="0.2">
      <c r="A25051" s="202" t="s">
        <v>38948</v>
      </c>
      <c r="B25051" s="204">
        <v>97.57</v>
      </c>
    </row>
    <row r="25052" spans="1:2" x14ac:dyDescent="0.2">
      <c r="A25052" s="202" t="s">
        <v>38949</v>
      </c>
      <c r="B25052" s="204">
        <v>108.1</v>
      </c>
    </row>
    <row r="25053" spans="1:2" x14ac:dyDescent="0.2">
      <c r="A25053" s="202" t="s">
        <v>38950</v>
      </c>
      <c r="B25053" s="204">
        <v>164.4</v>
      </c>
    </row>
    <row r="25054" spans="1:2" x14ac:dyDescent="0.2">
      <c r="A25054" s="202" t="s">
        <v>38951</v>
      </c>
      <c r="B25054" s="204">
        <v>173.64</v>
      </c>
    </row>
    <row r="25055" spans="1:2" x14ac:dyDescent="0.2">
      <c r="A25055" s="202" t="s">
        <v>38952</v>
      </c>
      <c r="B25055" s="204">
        <v>217.7</v>
      </c>
    </row>
    <row r="25056" spans="1:2" x14ac:dyDescent="0.2">
      <c r="A25056" s="202" t="s">
        <v>38953</v>
      </c>
      <c r="B25056" s="204">
        <v>40.17</v>
      </c>
    </row>
    <row r="25057" spans="1:2" x14ac:dyDescent="0.2">
      <c r="A25057" s="202" t="s">
        <v>38954</v>
      </c>
      <c r="B25057" s="204">
        <v>119.05</v>
      </c>
    </row>
    <row r="25058" spans="1:2" x14ac:dyDescent="0.2">
      <c r="A25058" s="202" t="s">
        <v>38955</v>
      </c>
      <c r="B25058" s="204">
        <v>268.7</v>
      </c>
    </row>
    <row r="25059" spans="1:2" x14ac:dyDescent="0.2">
      <c r="A25059" s="202" t="s">
        <v>38956</v>
      </c>
      <c r="B25059" s="204">
        <v>0.73</v>
      </c>
    </row>
    <row r="25060" spans="1:2" x14ac:dyDescent="0.2">
      <c r="A25060" s="202" t="s">
        <v>38957</v>
      </c>
      <c r="B25060" s="204">
        <v>0.76</v>
      </c>
    </row>
    <row r="25061" spans="1:2" x14ac:dyDescent="0.2">
      <c r="A25061" s="202" t="s">
        <v>38958</v>
      </c>
      <c r="B25061" s="204">
        <v>1.19</v>
      </c>
    </row>
    <row r="25062" spans="1:2" x14ac:dyDescent="0.2">
      <c r="A25062" s="202" t="s">
        <v>38959</v>
      </c>
      <c r="B25062" s="204">
        <v>1.08</v>
      </c>
    </row>
    <row r="25063" spans="1:2" x14ac:dyDescent="0.2">
      <c r="A25063" s="202" t="s">
        <v>38960</v>
      </c>
      <c r="B25063" s="204">
        <v>1.1200000000000001</v>
      </c>
    </row>
    <row r="25064" spans="1:2" x14ac:dyDescent="0.2">
      <c r="A25064" s="202" t="s">
        <v>38961</v>
      </c>
      <c r="B25064" s="204">
        <v>1.53</v>
      </c>
    </row>
    <row r="25065" spans="1:2" x14ac:dyDescent="0.2">
      <c r="A25065" s="202" t="s">
        <v>38962</v>
      </c>
      <c r="B25065" s="204">
        <v>1.92</v>
      </c>
    </row>
    <row r="25066" spans="1:2" x14ac:dyDescent="0.2">
      <c r="A25066" s="202" t="s">
        <v>38963</v>
      </c>
      <c r="B25066" s="204">
        <v>2.6</v>
      </c>
    </row>
    <row r="25067" spans="1:2" x14ac:dyDescent="0.2">
      <c r="A25067" s="202" t="s">
        <v>38964</v>
      </c>
      <c r="B25067" s="204">
        <v>4.91</v>
      </c>
    </row>
    <row r="25068" spans="1:2" x14ac:dyDescent="0.2">
      <c r="A25068" s="202" t="s">
        <v>38965</v>
      </c>
      <c r="B25068" s="204">
        <v>6.14</v>
      </c>
    </row>
    <row r="25069" spans="1:2" x14ac:dyDescent="0.2">
      <c r="A25069" s="202" t="s">
        <v>38966</v>
      </c>
      <c r="B25069" s="204">
        <v>7.6</v>
      </c>
    </row>
    <row r="25070" spans="1:2" x14ac:dyDescent="0.2">
      <c r="A25070" s="202" t="s">
        <v>38967</v>
      </c>
      <c r="B25070" s="204">
        <v>11.93</v>
      </c>
    </row>
    <row r="25071" spans="1:2" x14ac:dyDescent="0.2">
      <c r="A25071" s="202" t="s">
        <v>38968</v>
      </c>
      <c r="B25071" s="204">
        <v>15.6</v>
      </c>
    </row>
    <row r="25072" spans="1:2" x14ac:dyDescent="0.2">
      <c r="A25072" s="202" t="s">
        <v>38969</v>
      </c>
      <c r="B25072" s="204">
        <v>18.61</v>
      </c>
    </row>
    <row r="25073" spans="1:2" x14ac:dyDescent="0.2">
      <c r="A25073" s="202" t="s">
        <v>38970</v>
      </c>
      <c r="B25073" s="204">
        <v>30.55</v>
      </c>
    </row>
    <row r="25074" spans="1:2" x14ac:dyDescent="0.2">
      <c r="A25074" s="202" t="s">
        <v>38971</v>
      </c>
      <c r="B25074" s="204">
        <v>41.91</v>
      </c>
    </row>
    <row r="25075" spans="1:2" x14ac:dyDescent="0.2">
      <c r="A25075" s="202" t="s">
        <v>38972</v>
      </c>
      <c r="B25075" s="204">
        <v>50.404000000000003</v>
      </c>
    </row>
    <row r="25076" spans="1:2" x14ac:dyDescent="0.2">
      <c r="A25076" s="202" t="s">
        <v>38973</v>
      </c>
      <c r="B25076" s="204">
        <v>71.415899999999993</v>
      </c>
    </row>
    <row r="25077" spans="1:2" x14ac:dyDescent="0.2">
      <c r="A25077" s="202" t="s">
        <v>38974</v>
      </c>
      <c r="B25077" s="204">
        <v>65.78</v>
      </c>
    </row>
    <row r="25078" spans="1:2" x14ac:dyDescent="0.2">
      <c r="A25078" s="202" t="s">
        <v>38975</v>
      </c>
      <c r="B25078" s="204">
        <v>128</v>
      </c>
    </row>
    <row r="25079" spans="1:2" x14ac:dyDescent="0.2">
      <c r="A25079" s="202" t="s">
        <v>38976</v>
      </c>
      <c r="B25079" s="204">
        <v>372.39</v>
      </c>
    </row>
    <row r="25080" spans="1:2" x14ac:dyDescent="0.2">
      <c r="A25080" s="202" t="s">
        <v>38977</v>
      </c>
      <c r="B25080" s="204">
        <v>905.37</v>
      </c>
    </row>
    <row r="25081" spans="1:2" x14ac:dyDescent="0.2">
      <c r="A25081" s="202" t="s">
        <v>38978</v>
      </c>
      <c r="B25081" s="204">
        <v>312.08999999999997</v>
      </c>
    </row>
    <row r="25082" spans="1:2" x14ac:dyDescent="0.2">
      <c r="A25082" s="202" t="s">
        <v>38979</v>
      </c>
      <c r="B25082" s="204">
        <v>6.03</v>
      </c>
    </row>
    <row r="25083" spans="1:2" x14ac:dyDescent="0.2">
      <c r="A25083" s="202" t="s">
        <v>38980</v>
      </c>
      <c r="B25083" s="204">
        <v>8.4700000000000006</v>
      </c>
    </row>
    <row r="25084" spans="1:2" x14ac:dyDescent="0.2">
      <c r="A25084" s="202" t="s">
        <v>38981</v>
      </c>
      <c r="B25084" s="204">
        <v>21.63</v>
      </c>
    </row>
    <row r="25085" spans="1:2" x14ac:dyDescent="0.2">
      <c r="A25085" s="202" t="s">
        <v>38982</v>
      </c>
      <c r="B25085" s="204">
        <v>46.62</v>
      </c>
    </row>
    <row r="25086" spans="1:2" x14ac:dyDescent="0.2">
      <c r="A25086" s="202" t="s">
        <v>38983</v>
      </c>
      <c r="B25086" s="204">
        <v>63.44</v>
      </c>
    </row>
    <row r="25087" spans="1:2" x14ac:dyDescent="0.2">
      <c r="A25087" s="202" t="s">
        <v>38984</v>
      </c>
      <c r="B25087" s="204">
        <v>100.55</v>
      </c>
    </row>
    <row r="25088" spans="1:2" x14ac:dyDescent="0.2">
      <c r="A25088" s="202" t="s">
        <v>38985</v>
      </c>
      <c r="B25088" s="204">
        <v>135.27000000000001</v>
      </c>
    </row>
    <row r="25089" spans="1:2" x14ac:dyDescent="0.2">
      <c r="A25089" s="202" t="s">
        <v>38986</v>
      </c>
      <c r="B25089" s="204">
        <v>1405.95</v>
      </c>
    </row>
    <row r="25090" spans="1:2" x14ac:dyDescent="0.2">
      <c r="A25090" s="202" t="s">
        <v>38987</v>
      </c>
      <c r="B25090" s="204">
        <v>1594.02</v>
      </c>
    </row>
    <row r="25091" spans="1:2" x14ac:dyDescent="0.2">
      <c r="A25091" s="202" t="s">
        <v>38988</v>
      </c>
      <c r="B25091" s="204">
        <v>2333.98</v>
      </c>
    </row>
    <row r="25092" spans="1:2" x14ac:dyDescent="0.2">
      <c r="A25092" s="202" t="s">
        <v>38989</v>
      </c>
      <c r="B25092" s="204">
        <v>6776.43</v>
      </c>
    </row>
    <row r="25093" spans="1:2" x14ac:dyDescent="0.2">
      <c r="A25093" s="202" t="s">
        <v>38990</v>
      </c>
      <c r="B25093" s="204">
        <v>3376.34</v>
      </c>
    </row>
    <row r="25094" spans="1:2" x14ac:dyDescent="0.2">
      <c r="A25094" s="202" t="s">
        <v>38991</v>
      </c>
      <c r="B25094" s="204">
        <v>8542.5300000000007</v>
      </c>
    </row>
    <row r="25095" spans="1:2" x14ac:dyDescent="0.2">
      <c r="A25095" s="202" t="s">
        <v>38992</v>
      </c>
      <c r="B25095" s="204">
        <v>4404.34</v>
      </c>
    </row>
    <row r="25096" spans="1:2" x14ac:dyDescent="0.2">
      <c r="A25096" s="202" t="s">
        <v>38993</v>
      </c>
      <c r="B25096" s="204">
        <v>7120.7</v>
      </c>
    </row>
    <row r="25097" spans="1:2" x14ac:dyDescent="0.2">
      <c r="A25097" s="202" t="s">
        <v>38994</v>
      </c>
      <c r="B25097" s="204">
        <v>8522.84</v>
      </c>
    </row>
    <row r="25098" spans="1:2" x14ac:dyDescent="0.2">
      <c r="A25098" s="202" t="s">
        <v>38995</v>
      </c>
      <c r="B25098" s="204">
        <v>9789</v>
      </c>
    </row>
    <row r="25099" spans="1:2" x14ac:dyDescent="0.2">
      <c r="A25099" s="202" t="s">
        <v>38996</v>
      </c>
      <c r="B25099" s="204">
        <v>106.09</v>
      </c>
    </row>
    <row r="25100" spans="1:2" x14ac:dyDescent="0.2">
      <c r="A25100" s="202" t="s">
        <v>38997</v>
      </c>
      <c r="B25100" s="204">
        <v>42.53</v>
      </c>
    </row>
    <row r="25101" spans="1:2" x14ac:dyDescent="0.2">
      <c r="A25101" s="202" t="s">
        <v>38998</v>
      </c>
      <c r="B25101" s="204">
        <v>28.74</v>
      </c>
    </row>
    <row r="25102" spans="1:2" x14ac:dyDescent="0.2">
      <c r="A25102" s="202" t="s">
        <v>38999</v>
      </c>
      <c r="B25102" s="204">
        <v>23.15</v>
      </c>
    </row>
    <row r="25103" spans="1:2" x14ac:dyDescent="0.2">
      <c r="A25103" s="202" t="s">
        <v>39000</v>
      </c>
      <c r="B25103" s="204">
        <v>619.45000000000005</v>
      </c>
    </row>
    <row r="25104" spans="1:2" x14ac:dyDescent="0.2">
      <c r="A25104" s="202" t="s">
        <v>39001</v>
      </c>
      <c r="B25104" s="204">
        <v>796.13</v>
      </c>
    </row>
    <row r="25105" spans="1:2" x14ac:dyDescent="0.2">
      <c r="A25105" s="202" t="s">
        <v>39002</v>
      </c>
      <c r="B25105" s="204">
        <v>1967.91</v>
      </c>
    </row>
    <row r="25106" spans="1:2" x14ac:dyDescent="0.2">
      <c r="A25106" s="202" t="s">
        <v>39003</v>
      </c>
      <c r="B25106" s="204">
        <v>1509.27</v>
      </c>
    </row>
    <row r="25107" spans="1:2" x14ac:dyDescent="0.2">
      <c r="A25107" s="202" t="s">
        <v>39004</v>
      </c>
      <c r="B25107" s="204">
        <v>431.84</v>
      </c>
    </row>
    <row r="25108" spans="1:2" x14ac:dyDescent="0.2">
      <c r="A25108" s="202" t="s">
        <v>39005</v>
      </c>
      <c r="B25108" s="204">
        <v>10.199999999999999</v>
      </c>
    </row>
    <row r="25109" spans="1:2" x14ac:dyDescent="0.2">
      <c r="A25109" s="202" t="s">
        <v>39006</v>
      </c>
      <c r="B25109" s="204">
        <v>68.91</v>
      </c>
    </row>
    <row r="25110" spans="1:2" x14ac:dyDescent="0.2">
      <c r="A25110" s="202" t="s">
        <v>39007</v>
      </c>
      <c r="B25110" s="204">
        <v>59.64</v>
      </c>
    </row>
    <row r="25111" spans="1:2" x14ac:dyDescent="0.2">
      <c r="A25111" s="202" t="s">
        <v>39008</v>
      </c>
      <c r="B25111" s="204">
        <v>231.58</v>
      </c>
    </row>
    <row r="25112" spans="1:2" x14ac:dyDescent="0.2">
      <c r="A25112" s="202" t="s">
        <v>39009</v>
      </c>
      <c r="B25112" s="204">
        <v>120.03</v>
      </c>
    </row>
    <row r="25113" spans="1:2" x14ac:dyDescent="0.2">
      <c r="A25113" s="202" t="s">
        <v>39010</v>
      </c>
      <c r="B25113" s="204">
        <v>184.77</v>
      </c>
    </row>
    <row r="25114" spans="1:2" x14ac:dyDescent="0.2">
      <c r="A25114" s="202" t="s">
        <v>39011</v>
      </c>
      <c r="B25114" s="204">
        <v>472.86</v>
      </c>
    </row>
    <row r="25115" spans="1:2" x14ac:dyDescent="0.2">
      <c r="A25115" s="202" t="s">
        <v>39012</v>
      </c>
      <c r="B25115" s="204">
        <v>83.915400000000005</v>
      </c>
    </row>
    <row r="25116" spans="1:2" x14ac:dyDescent="0.2">
      <c r="A25116" s="202" t="s">
        <v>39013</v>
      </c>
      <c r="B25116" s="204">
        <v>1.55</v>
      </c>
    </row>
    <row r="25117" spans="1:2" x14ac:dyDescent="0.2">
      <c r="A25117" s="202" t="s">
        <v>39014</v>
      </c>
      <c r="B25117" s="204">
        <v>97.9</v>
      </c>
    </row>
    <row r="25118" spans="1:2" x14ac:dyDescent="0.2">
      <c r="A25118" s="202" t="s">
        <v>39015</v>
      </c>
      <c r="B25118" s="204">
        <v>94.337699999999998</v>
      </c>
    </row>
    <row r="25119" spans="1:2" x14ac:dyDescent="0.2">
      <c r="A25119" s="202" t="s">
        <v>39016</v>
      </c>
      <c r="B25119" s="204">
        <v>2.78</v>
      </c>
    </row>
    <row r="25120" spans="1:2" x14ac:dyDescent="0.2">
      <c r="A25120" s="202" t="s">
        <v>39017</v>
      </c>
      <c r="B25120" s="204">
        <v>3.08</v>
      </c>
    </row>
    <row r="25121" spans="1:2" x14ac:dyDescent="0.2">
      <c r="A25121" s="202" t="s">
        <v>39018</v>
      </c>
      <c r="B25121" s="204">
        <v>4.82</v>
      </c>
    </row>
    <row r="25122" spans="1:2" x14ac:dyDescent="0.2">
      <c r="A25122" s="202" t="s">
        <v>39019</v>
      </c>
      <c r="B25122" s="204">
        <v>6.12</v>
      </c>
    </row>
    <row r="25123" spans="1:2" x14ac:dyDescent="0.2">
      <c r="A25123" s="202" t="s">
        <v>39020</v>
      </c>
      <c r="B25123" s="204">
        <v>8.1999999999999993</v>
      </c>
    </row>
    <row r="25124" spans="1:2" x14ac:dyDescent="0.2">
      <c r="A25124" s="202" t="s">
        <v>39021</v>
      </c>
      <c r="B25124" s="204">
        <v>12.38</v>
      </c>
    </row>
    <row r="25125" spans="1:2" x14ac:dyDescent="0.2">
      <c r="A25125" s="202" t="s">
        <v>39022</v>
      </c>
      <c r="B25125" s="204">
        <v>24.86</v>
      </c>
    </row>
    <row r="25126" spans="1:2" x14ac:dyDescent="0.2">
      <c r="A25126" s="202" t="s">
        <v>39023</v>
      </c>
      <c r="B25126" s="204">
        <v>0.14419999999999999</v>
      </c>
    </row>
    <row r="25127" spans="1:2" x14ac:dyDescent="0.2">
      <c r="A25127" s="202" t="s">
        <v>39024</v>
      </c>
      <c r="B25127" s="204">
        <v>607.70000000000005</v>
      </c>
    </row>
    <row r="25128" spans="1:2" x14ac:dyDescent="0.2">
      <c r="A25128" s="202" t="s">
        <v>39025</v>
      </c>
      <c r="B25128" s="204">
        <v>2.4904999999999999</v>
      </c>
    </row>
    <row r="25129" spans="1:2" x14ac:dyDescent="0.2">
      <c r="A25129" s="202" t="s">
        <v>39026</v>
      </c>
      <c r="B25129" s="204">
        <v>1.1499999999999999</v>
      </c>
    </row>
    <row r="25130" spans="1:2" x14ac:dyDescent="0.2">
      <c r="A25130" s="202" t="s">
        <v>39027</v>
      </c>
      <c r="B25130" s="204">
        <v>1.52</v>
      </c>
    </row>
    <row r="25131" spans="1:2" x14ac:dyDescent="0.2">
      <c r="A25131" s="202" t="s">
        <v>39028</v>
      </c>
      <c r="B25131" s="204">
        <v>1.6</v>
      </c>
    </row>
    <row r="25132" spans="1:2" x14ac:dyDescent="0.2">
      <c r="A25132" s="202" t="s">
        <v>39029</v>
      </c>
      <c r="B25132" s="204">
        <v>1.8180000000000001</v>
      </c>
    </row>
    <row r="25133" spans="1:2" x14ac:dyDescent="0.2">
      <c r="A25133" s="202" t="s">
        <v>39030</v>
      </c>
      <c r="B25133" s="204">
        <v>2.0343</v>
      </c>
    </row>
    <row r="25134" spans="1:2" x14ac:dyDescent="0.2">
      <c r="A25134" s="202" t="s">
        <v>39031</v>
      </c>
      <c r="B25134" s="204">
        <v>2.4278</v>
      </c>
    </row>
    <row r="25135" spans="1:2" x14ac:dyDescent="0.2">
      <c r="A25135" s="202" t="s">
        <v>39032</v>
      </c>
      <c r="B25135" s="204">
        <v>7.11</v>
      </c>
    </row>
    <row r="25136" spans="1:2" x14ac:dyDescent="0.2">
      <c r="A25136" s="202" t="s">
        <v>39033</v>
      </c>
      <c r="B25136" s="204">
        <v>8.25</v>
      </c>
    </row>
    <row r="25137" spans="1:2" x14ac:dyDescent="0.2">
      <c r="A25137" s="202" t="s">
        <v>39034</v>
      </c>
      <c r="B25137" s="204">
        <v>4.7300000000000004</v>
      </c>
    </row>
    <row r="25138" spans="1:2" x14ac:dyDescent="0.2">
      <c r="A25138" s="202" t="s">
        <v>39035</v>
      </c>
      <c r="B25138" s="204">
        <v>9.17</v>
      </c>
    </row>
    <row r="25139" spans="1:2" x14ac:dyDescent="0.2">
      <c r="A25139" s="202" t="s">
        <v>39036</v>
      </c>
      <c r="B25139" s="204">
        <v>12.15</v>
      </c>
    </row>
    <row r="25140" spans="1:2" x14ac:dyDescent="0.2">
      <c r="A25140" s="202" t="s">
        <v>39037</v>
      </c>
      <c r="B25140" s="204">
        <v>13.15</v>
      </c>
    </row>
    <row r="25141" spans="1:2" x14ac:dyDescent="0.2">
      <c r="A25141" s="202" t="s">
        <v>39038</v>
      </c>
      <c r="B25141" s="204">
        <v>37.700000000000003</v>
      </c>
    </row>
    <row r="25142" spans="1:2" x14ac:dyDescent="0.2">
      <c r="A25142" s="202" t="s">
        <v>39039</v>
      </c>
      <c r="B25142" s="204">
        <v>240080.84</v>
      </c>
    </row>
    <row r="25143" spans="1:2" x14ac:dyDescent="0.2">
      <c r="A25143" s="202" t="s">
        <v>39040</v>
      </c>
      <c r="B25143" s="204">
        <v>183068.84</v>
      </c>
    </row>
    <row r="25144" spans="1:2" x14ac:dyDescent="0.2">
      <c r="A25144" s="202" t="s">
        <v>39041</v>
      </c>
      <c r="B25144" s="204">
        <v>139970.82</v>
      </c>
    </row>
    <row r="25145" spans="1:2" x14ac:dyDescent="0.2">
      <c r="A25145" s="202" t="s">
        <v>39042</v>
      </c>
      <c r="B25145" s="204">
        <v>160481.21</v>
      </c>
    </row>
    <row r="25146" spans="1:2" x14ac:dyDescent="0.2">
      <c r="A25146" s="202" t="s">
        <v>39043</v>
      </c>
      <c r="B25146" s="204">
        <v>296202.25</v>
      </c>
    </row>
    <row r="25147" spans="1:2" x14ac:dyDescent="0.2">
      <c r="A25147" s="202" t="s">
        <v>39044</v>
      </c>
      <c r="B25147" s="204">
        <v>407710.05</v>
      </c>
    </row>
    <row r="25148" spans="1:2" x14ac:dyDescent="0.2">
      <c r="A25148" s="202" t="s">
        <v>39045</v>
      </c>
      <c r="B25148" s="204">
        <v>129000</v>
      </c>
    </row>
    <row r="25149" spans="1:2" x14ac:dyDescent="0.2">
      <c r="A25149" s="202" t="s">
        <v>39046</v>
      </c>
      <c r="B25149" s="204">
        <v>194971.79</v>
      </c>
    </row>
    <row r="25150" spans="1:2" x14ac:dyDescent="0.2">
      <c r="A25150" s="202" t="s">
        <v>39047</v>
      </c>
      <c r="B25150" s="204">
        <v>667.30110000000002</v>
      </c>
    </row>
    <row r="25151" spans="1:2" x14ac:dyDescent="0.2">
      <c r="A25151" s="202" t="s">
        <v>39048</v>
      </c>
      <c r="B25151" s="204">
        <v>784.19449999999995</v>
      </c>
    </row>
    <row r="25152" spans="1:2" x14ac:dyDescent="0.2">
      <c r="A25152" s="202" t="s">
        <v>39049</v>
      </c>
      <c r="B25152" s="204">
        <v>868.50059999999996</v>
      </c>
    </row>
    <row r="25153" spans="1:2" x14ac:dyDescent="0.2">
      <c r="A25153" s="202" t="s">
        <v>39050</v>
      </c>
      <c r="B25153" s="204">
        <v>965.4212</v>
      </c>
    </row>
    <row r="25154" spans="1:2" x14ac:dyDescent="0.2">
      <c r="A25154" s="202" t="s">
        <v>39051</v>
      </c>
      <c r="B25154" s="204">
        <v>1056.2447999999999</v>
      </c>
    </row>
    <row r="25155" spans="1:2" x14ac:dyDescent="0.2">
      <c r="A25155" s="202" t="s">
        <v>39052</v>
      </c>
      <c r="B25155" s="204">
        <v>1149.8015</v>
      </c>
    </row>
    <row r="25156" spans="1:2" x14ac:dyDescent="0.2">
      <c r="A25156" s="202" t="s">
        <v>39053</v>
      </c>
      <c r="B25156" s="204">
        <v>1257.0237999999999</v>
      </c>
    </row>
    <row r="25157" spans="1:2" x14ac:dyDescent="0.2">
      <c r="A25157" s="202" t="s">
        <v>39054</v>
      </c>
      <c r="B25157" s="204">
        <v>1354.1546000000001</v>
      </c>
    </row>
    <row r="25158" spans="1:2" x14ac:dyDescent="0.2">
      <c r="A25158" s="202" t="s">
        <v>39055</v>
      </c>
      <c r="B25158" s="204">
        <v>1448.1316999999999</v>
      </c>
    </row>
    <row r="25159" spans="1:2" x14ac:dyDescent="0.2">
      <c r="A25159" s="202" t="s">
        <v>39056</v>
      </c>
      <c r="B25159" s="204">
        <v>1542.3191999999999</v>
      </c>
    </row>
    <row r="25160" spans="1:2" x14ac:dyDescent="0.2">
      <c r="A25160" s="202" t="s">
        <v>39057</v>
      </c>
      <c r="B25160" s="204">
        <v>858.61940000000004</v>
      </c>
    </row>
    <row r="25161" spans="1:2" x14ac:dyDescent="0.2">
      <c r="A25161" s="202" t="s">
        <v>39058</v>
      </c>
      <c r="B25161" s="204">
        <v>946.07910000000004</v>
      </c>
    </row>
    <row r="25162" spans="1:2" x14ac:dyDescent="0.2">
      <c r="A25162" s="202" t="s">
        <v>39059</v>
      </c>
      <c r="B25162" s="204">
        <v>1046.3634999999999</v>
      </c>
    </row>
    <row r="25163" spans="1:2" x14ac:dyDescent="0.2">
      <c r="A25163" s="202" t="s">
        <v>39060</v>
      </c>
      <c r="B25163" s="204">
        <v>1140.5509</v>
      </c>
    </row>
    <row r="25164" spans="1:2" x14ac:dyDescent="0.2">
      <c r="A25164" s="202" t="s">
        <v>39061</v>
      </c>
      <c r="B25164" s="204">
        <v>1231.2744</v>
      </c>
    </row>
    <row r="25165" spans="1:2" x14ac:dyDescent="0.2">
      <c r="A25165" s="202" t="s">
        <v>39062</v>
      </c>
      <c r="B25165" s="204">
        <v>1237.6416999999999</v>
      </c>
    </row>
    <row r="25166" spans="1:2" x14ac:dyDescent="0.2">
      <c r="A25166" s="202" t="s">
        <v>39063</v>
      </c>
      <c r="B25166" s="204">
        <v>1441.6143</v>
      </c>
    </row>
    <row r="25167" spans="1:2" x14ac:dyDescent="0.2">
      <c r="A25167" s="202" t="s">
        <v>39064</v>
      </c>
      <c r="B25167" s="204">
        <v>1542.3191999999999</v>
      </c>
    </row>
    <row r="25168" spans="1:2" x14ac:dyDescent="0.2">
      <c r="A25168" s="202" t="s">
        <v>39065</v>
      </c>
      <c r="B25168" s="204">
        <v>1636.0861</v>
      </c>
    </row>
    <row r="25169" spans="1:2" x14ac:dyDescent="0.2">
      <c r="A25169" s="202" t="s">
        <v>39066</v>
      </c>
      <c r="B25169" s="204">
        <v>1742.8878999999999</v>
      </c>
    </row>
    <row r="25170" spans="1:2" x14ac:dyDescent="0.2">
      <c r="A25170" s="202" t="s">
        <v>39067</v>
      </c>
      <c r="B25170" s="204">
        <v>88.6511</v>
      </c>
    </row>
    <row r="25171" spans="1:2" x14ac:dyDescent="0.2">
      <c r="A25171" s="202" t="s">
        <v>39068</v>
      </c>
      <c r="B25171" s="204">
        <v>20.728200000000001</v>
      </c>
    </row>
    <row r="25172" spans="1:2" x14ac:dyDescent="0.2">
      <c r="A25172" s="202" t="s">
        <v>39069</v>
      </c>
      <c r="B25172" s="204">
        <v>26.659099999999999</v>
      </c>
    </row>
    <row r="25173" spans="1:2" x14ac:dyDescent="0.2">
      <c r="A25173" s="202" t="s">
        <v>39070</v>
      </c>
      <c r="B25173" s="204">
        <v>36.659999999999997</v>
      </c>
    </row>
    <row r="25174" spans="1:2" x14ac:dyDescent="0.2">
      <c r="A25174" s="202" t="s">
        <v>39071</v>
      </c>
      <c r="B25174" s="204">
        <v>44.431800000000003</v>
      </c>
    </row>
    <row r="25175" spans="1:2" x14ac:dyDescent="0.2">
      <c r="A25175" s="202" t="s">
        <v>39072</v>
      </c>
      <c r="B25175" s="204">
        <v>53.248600000000003</v>
      </c>
    </row>
    <row r="25176" spans="1:2" x14ac:dyDescent="0.2">
      <c r="A25176" s="202" t="s">
        <v>39073</v>
      </c>
      <c r="B25176" s="204">
        <v>68.125500000000002</v>
      </c>
    </row>
    <row r="25177" spans="1:2" x14ac:dyDescent="0.2">
      <c r="A25177" s="202" t="s">
        <v>39074</v>
      </c>
      <c r="B25177" s="204">
        <v>97.750100000000003</v>
      </c>
    </row>
    <row r="25178" spans="1:2" x14ac:dyDescent="0.2">
      <c r="A25178" s="202" t="s">
        <v>39075</v>
      </c>
      <c r="B25178" s="204">
        <v>127.3746</v>
      </c>
    </row>
    <row r="25179" spans="1:2" x14ac:dyDescent="0.2">
      <c r="A25179" s="202" t="s">
        <v>39076</v>
      </c>
      <c r="B25179" s="204">
        <v>33.535299999999999</v>
      </c>
    </row>
    <row r="25180" spans="1:2" x14ac:dyDescent="0.2">
      <c r="A25180" s="202" t="s">
        <v>39077</v>
      </c>
      <c r="B25180" s="204">
        <v>32.4407</v>
      </c>
    </row>
    <row r="25181" spans="1:2" x14ac:dyDescent="0.2">
      <c r="A25181" s="202" t="s">
        <v>39078</v>
      </c>
      <c r="B25181" s="204">
        <v>35.226999999999997</v>
      </c>
    </row>
    <row r="25182" spans="1:2" x14ac:dyDescent="0.2">
      <c r="A25182" s="202" t="s">
        <v>39079</v>
      </c>
      <c r="B25182" s="204">
        <v>35.9236</v>
      </c>
    </row>
    <row r="25183" spans="1:2" x14ac:dyDescent="0.2">
      <c r="A25183" s="202" t="s">
        <v>39080</v>
      </c>
      <c r="B25183" s="204">
        <v>40.152900000000002</v>
      </c>
    </row>
    <row r="25184" spans="1:2" x14ac:dyDescent="0.2">
      <c r="A25184" s="202" t="s">
        <v>39081</v>
      </c>
      <c r="B25184" s="204">
        <v>33.236800000000002</v>
      </c>
    </row>
    <row r="25185" spans="1:2" x14ac:dyDescent="0.2">
      <c r="A25185" s="202" t="s">
        <v>39082</v>
      </c>
      <c r="B25185" s="204">
        <v>26.271000000000001</v>
      </c>
    </row>
    <row r="25186" spans="1:2" x14ac:dyDescent="0.2">
      <c r="A25186" s="202" t="s">
        <v>39083</v>
      </c>
      <c r="B25186" s="204">
        <v>109.63</v>
      </c>
    </row>
    <row r="25187" spans="1:2" x14ac:dyDescent="0.2">
      <c r="A25187" s="202" t="s">
        <v>39084</v>
      </c>
      <c r="B25187" s="204">
        <v>131.80000000000001</v>
      </c>
    </row>
    <row r="25188" spans="1:2" x14ac:dyDescent="0.2">
      <c r="A25188" s="202" t="s">
        <v>39085</v>
      </c>
      <c r="B25188" s="204">
        <v>50.58</v>
      </c>
    </row>
    <row r="25189" spans="1:2" x14ac:dyDescent="0.2">
      <c r="A25189" s="202" t="s">
        <v>39086</v>
      </c>
      <c r="B25189" s="204">
        <v>63.87</v>
      </c>
    </row>
    <row r="25190" spans="1:2" x14ac:dyDescent="0.2">
      <c r="A25190" s="202" t="s">
        <v>39087</v>
      </c>
      <c r="B25190" s="204">
        <v>1209.2715000000001</v>
      </c>
    </row>
    <row r="25191" spans="1:2" x14ac:dyDescent="0.2">
      <c r="A25191" s="202" t="s">
        <v>39088</v>
      </c>
      <c r="B25191" s="204">
        <v>75.054900000000004</v>
      </c>
    </row>
    <row r="25192" spans="1:2" x14ac:dyDescent="0.2">
      <c r="A25192" s="202" t="s">
        <v>39089</v>
      </c>
      <c r="B25192" s="204">
        <v>136.13999999999999</v>
      </c>
    </row>
    <row r="25193" spans="1:2" x14ac:dyDescent="0.2">
      <c r="A25193" s="202" t="s">
        <v>39090</v>
      </c>
      <c r="B25193" s="204">
        <v>70</v>
      </c>
    </row>
    <row r="25194" spans="1:2" x14ac:dyDescent="0.2">
      <c r="A25194" s="202" t="s">
        <v>39091</v>
      </c>
      <c r="B25194" s="204">
        <v>9023.52</v>
      </c>
    </row>
    <row r="25195" spans="1:2" x14ac:dyDescent="0.2">
      <c r="A25195" s="202" t="s">
        <v>39092</v>
      </c>
      <c r="B25195" s="204">
        <v>201.88</v>
      </c>
    </row>
    <row r="25196" spans="1:2" x14ac:dyDescent="0.2">
      <c r="A25196" s="202" t="s">
        <v>39093</v>
      </c>
      <c r="B25196" s="204">
        <v>248.23169999999999</v>
      </c>
    </row>
    <row r="25197" spans="1:2" x14ac:dyDescent="0.2">
      <c r="A25197" s="202" t="s">
        <v>39094</v>
      </c>
      <c r="B25197" s="204">
        <v>41.06</v>
      </c>
    </row>
    <row r="25198" spans="1:2" x14ac:dyDescent="0.2">
      <c r="A25198" s="202" t="s">
        <v>39095</v>
      </c>
      <c r="B25198" s="204">
        <v>3.09</v>
      </c>
    </row>
    <row r="25199" spans="1:2" x14ac:dyDescent="0.2">
      <c r="A25199" s="202" t="s">
        <v>39096</v>
      </c>
      <c r="B25199" s="204">
        <v>11.23</v>
      </c>
    </row>
    <row r="25200" spans="1:2" x14ac:dyDescent="0.2">
      <c r="A25200" s="202" t="s">
        <v>39097</v>
      </c>
      <c r="B25200" s="204">
        <v>13.7</v>
      </c>
    </row>
    <row r="25201" spans="1:2" x14ac:dyDescent="0.2">
      <c r="A25201" s="202" t="s">
        <v>39098</v>
      </c>
      <c r="B25201" s="204">
        <v>25.55</v>
      </c>
    </row>
    <row r="25202" spans="1:2" x14ac:dyDescent="0.2">
      <c r="A25202" s="202" t="s">
        <v>39099</v>
      </c>
      <c r="B25202" s="204">
        <v>31.92</v>
      </c>
    </row>
    <row r="25203" spans="1:2" x14ac:dyDescent="0.2">
      <c r="A25203" s="202" t="s">
        <v>39100</v>
      </c>
      <c r="B25203" s="204">
        <v>9.06</v>
      </c>
    </row>
    <row r="25204" spans="1:2" x14ac:dyDescent="0.2">
      <c r="A25204" s="202" t="s">
        <v>39101</v>
      </c>
      <c r="B25204" s="204">
        <v>13.29</v>
      </c>
    </row>
    <row r="25205" spans="1:2" x14ac:dyDescent="0.2">
      <c r="A25205" s="202" t="s">
        <v>39102</v>
      </c>
      <c r="B25205" s="204">
        <v>43.26</v>
      </c>
    </row>
    <row r="25206" spans="1:2" x14ac:dyDescent="0.2">
      <c r="A25206" s="202" t="s">
        <v>39103</v>
      </c>
      <c r="B25206" s="204">
        <v>79.55</v>
      </c>
    </row>
    <row r="25207" spans="1:2" x14ac:dyDescent="0.2">
      <c r="A25207" s="202" t="s">
        <v>39104</v>
      </c>
      <c r="B25207" s="204">
        <v>99.241500000000002</v>
      </c>
    </row>
    <row r="25208" spans="1:2" x14ac:dyDescent="0.2">
      <c r="A25208" s="202" t="s">
        <v>39105</v>
      </c>
      <c r="B25208" s="204">
        <v>68.165899999999993</v>
      </c>
    </row>
    <row r="25209" spans="1:2" x14ac:dyDescent="0.2">
      <c r="A25209" s="202" t="s">
        <v>39106</v>
      </c>
      <c r="B25209" s="204">
        <v>71.674400000000006</v>
      </c>
    </row>
    <row r="25210" spans="1:2" x14ac:dyDescent="0.2">
      <c r="A25210" s="202" t="s">
        <v>39107</v>
      </c>
      <c r="B25210" s="204">
        <v>83.5</v>
      </c>
    </row>
    <row r="25211" spans="1:2" x14ac:dyDescent="0.2">
      <c r="A25211" s="202" t="s">
        <v>39108</v>
      </c>
      <c r="B25211" s="204">
        <v>72.05</v>
      </c>
    </row>
    <row r="25212" spans="1:2" x14ac:dyDescent="0.2">
      <c r="A25212" s="202" t="s">
        <v>39109</v>
      </c>
      <c r="B25212" s="204">
        <v>121.54</v>
      </c>
    </row>
    <row r="25213" spans="1:2" x14ac:dyDescent="0.2">
      <c r="A25213" s="202" t="s">
        <v>39110</v>
      </c>
      <c r="B25213" s="204">
        <v>57.12</v>
      </c>
    </row>
    <row r="25214" spans="1:2" x14ac:dyDescent="0.2">
      <c r="A25214" s="202" t="s">
        <v>39111</v>
      </c>
      <c r="B25214" s="204">
        <v>100.94</v>
      </c>
    </row>
    <row r="25215" spans="1:2" x14ac:dyDescent="0.2">
      <c r="A25215" s="202" t="s">
        <v>39112</v>
      </c>
      <c r="B25215" s="204">
        <v>50.26</v>
      </c>
    </row>
    <row r="25216" spans="1:2" x14ac:dyDescent="0.2">
      <c r="A25216" s="202" t="s">
        <v>39113</v>
      </c>
      <c r="B25216" s="204">
        <v>132.66</v>
      </c>
    </row>
    <row r="25217" spans="1:2" x14ac:dyDescent="0.2">
      <c r="A25217" s="202" t="s">
        <v>39114</v>
      </c>
      <c r="B25217" s="204">
        <v>215.06</v>
      </c>
    </row>
    <row r="25218" spans="1:2" x14ac:dyDescent="0.2">
      <c r="A25218" s="202" t="s">
        <v>39115</v>
      </c>
      <c r="B25218" s="204">
        <v>325.83229999999998</v>
      </c>
    </row>
    <row r="25219" spans="1:2" x14ac:dyDescent="0.2">
      <c r="A25219" s="202" t="s">
        <v>39116</v>
      </c>
      <c r="B25219" s="204">
        <v>1287.5</v>
      </c>
    </row>
    <row r="25220" spans="1:2" x14ac:dyDescent="0.2">
      <c r="A25220" s="202" t="s">
        <v>39117</v>
      </c>
      <c r="B25220" s="204">
        <v>1688.0554999999999</v>
      </c>
    </row>
    <row r="25221" spans="1:2" x14ac:dyDescent="0.2">
      <c r="A25221" s="202" t="s">
        <v>39118</v>
      </c>
      <c r="B25221" s="204">
        <v>125.28740000000001</v>
      </c>
    </row>
    <row r="25222" spans="1:2" x14ac:dyDescent="0.2">
      <c r="A25222" s="202" t="s">
        <v>39119</v>
      </c>
      <c r="B25222" s="204">
        <v>53.081200000000003</v>
      </c>
    </row>
    <row r="25223" spans="1:2" x14ac:dyDescent="0.2">
      <c r="A25223" s="202" t="s">
        <v>39120</v>
      </c>
      <c r="B25223" s="204">
        <v>44.021700000000003</v>
      </c>
    </row>
    <row r="25224" spans="1:2" x14ac:dyDescent="0.2">
      <c r="A25224" s="202" t="s">
        <v>39121</v>
      </c>
      <c r="B25224" s="204">
        <v>135.26249999999999</v>
      </c>
    </row>
    <row r="25225" spans="1:2" x14ac:dyDescent="0.2">
      <c r="A25225" s="202" t="s">
        <v>39122</v>
      </c>
      <c r="B25225" s="204">
        <v>60.397399999999998</v>
      </c>
    </row>
    <row r="25226" spans="1:2" x14ac:dyDescent="0.2">
      <c r="A25226" s="202" t="s">
        <v>39123</v>
      </c>
      <c r="B25226" s="204">
        <v>50.535600000000002</v>
      </c>
    </row>
    <row r="25227" spans="1:2" x14ac:dyDescent="0.2">
      <c r="A25227" s="202" t="s">
        <v>39124</v>
      </c>
      <c r="B25227" s="204">
        <v>121.1232</v>
      </c>
    </row>
    <row r="25228" spans="1:2" x14ac:dyDescent="0.2">
      <c r="A25228" s="202" t="s">
        <v>39125</v>
      </c>
      <c r="B25228" s="204">
        <v>62.498100000000001</v>
      </c>
    </row>
    <row r="25229" spans="1:2" x14ac:dyDescent="0.2">
      <c r="A25229" s="202" t="s">
        <v>39126</v>
      </c>
      <c r="B25229" s="204">
        <v>47.702500000000001</v>
      </c>
    </row>
    <row r="25230" spans="1:2" x14ac:dyDescent="0.2">
      <c r="A25230" s="202" t="s">
        <v>39127</v>
      </c>
      <c r="B25230" s="204">
        <v>5.08</v>
      </c>
    </row>
    <row r="25231" spans="1:2" x14ac:dyDescent="0.2">
      <c r="A25231" s="202" t="s">
        <v>39128</v>
      </c>
      <c r="B25231" s="204">
        <v>6.64</v>
      </c>
    </row>
    <row r="25232" spans="1:2" x14ac:dyDescent="0.2">
      <c r="A25232" s="202" t="s">
        <v>39129</v>
      </c>
      <c r="B25232" s="204">
        <v>8.8000000000000007</v>
      </c>
    </row>
    <row r="25233" spans="1:2" x14ac:dyDescent="0.2">
      <c r="A25233" s="202" t="s">
        <v>39130</v>
      </c>
      <c r="B25233" s="204">
        <v>10.76</v>
      </c>
    </row>
    <row r="25234" spans="1:2" x14ac:dyDescent="0.2">
      <c r="A25234" s="202" t="s">
        <v>39131</v>
      </c>
      <c r="B25234" s="204">
        <v>13.03</v>
      </c>
    </row>
    <row r="25235" spans="1:2" x14ac:dyDescent="0.2">
      <c r="A25235" s="202" t="s">
        <v>39132</v>
      </c>
      <c r="B25235" s="204">
        <v>19.16</v>
      </c>
    </row>
    <row r="25236" spans="1:2" x14ac:dyDescent="0.2">
      <c r="A25236" s="202" t="s">
        <v>39133</v>
      </c>
      <c r="B25236" s="204">
        <v>28.64</v>
      </c>
    </row>
    <row r="25237" spans="1:2" x14ac:dyDescent="0.2">
      <c r="A25237" s="202" t="s">
        <v>39134</v>
      </c>
      <c r="B25237" s="204">
        <v>36.58</v>
      </c>
    </row>
    <row r="25238" spans="1:2" x14ac:dyDescent="0.2">
      <c r="A25238" s="202" t="s">
        <v>39135</v>
      </c>
      <c r="B25238" s="204">
        <v>45.4</v>
      </c>
    </row>
    <row r="25239" spans="1:2" x14ac:dyDescent="0.2">
      <c r="A25239" s="202" t="s">
        <v>39136</v>
      </c>
      <c r="B25239" s="204">
        <v>58.71</v>
      </c>
    </row>
    <row r="25240" spans="1:2" x14ac:dyDescent="0.2">
      <c r="A25240" s="202" t="s">
        <v>39137</v>
      </c>
      <c r="B25240" s="204">
        <v>69.010000000000005</v>
      </c>
    </row>
    <row r="25241" spans="1:2" x14ac:dyDescent="0.2">
      <c r="A25241" s="202" t="s">
        <v>39138</v>
      </c>
      <c r="B25241" s="204">
        <v>130.61000000000001</v>
      </c>
    </row>
    <row r="25242" spans="1:2" x14ac:dyDescent="0.2">
      <c r="A25242" s="202" t="s">
        <v>39139</v>
      </c>
      <c r="B25242" s="204">
        <v>7.65</v>
      </c>
    </row>
    <row r="25243" spans="1:2" x14ac:dyDescent="0.2">
      <c r="A25243" s="202" t="s">
        <v>39140</v>
      </c>
      <c r="B25243" s="204">
        <v>32.96</v>
      </c>
    </row>
    <row r="25244" spans="1:2" x14ac:dyDescent="0.2">
      <c r="A25244" s="202" t="s">
        <v>39141</v>
      </c>
      <c r="B25244" s="204">
        <v>37.08</v>
      </c>
    </row>
    <row r="25245" spans="1:2" x14ac:dyDescent="0.2">
      <c r="A25245" s="202" t="s">
        <v>39142</v>
      </c>
      <c r="B25245" s="204">
        <v>33.525399999999998</v>
      </c>
    </row>
    <row r="25246" spans="1:2" x14ac:dyDescent="0.2">
      <c r="A25246" s="202" t="s">
        <v>39143</v>
      </c>
      <c r="B25246" s="204">
        <v>42.15</v>
      </c>
    </row>
    <row r="25247" spans="1:2" x14ac:dyDescent="0.2">
      <c r="A25247" s="202" t="s">
        <v>39144</v>
      </c>
      <c r="B25247" s="204">
        <v>23.2</v>
      </c>
    </row>
    <row r="25248" spans="1:2" x14ac:dyDescent="0.2">
      <c r="A25248" s="202" t="s">
        <v>39145</v>
      </c>
      <c r="B25248" s="204">
        <v>1.3905000000000001</v>
      </c>
    </row>
    <row r="25249" spans="1:2" x14ac:dyDescent="0.2">
      <c r="A25249" s="202" t="s">
        <v>39146</v>
      </c>
      <c r="B25249" s="204">
        <v>77.25</v>
      </c>
    </row>
    <row r="25250" spans="1:2" x14ac:dyDescent="0.2">
      <c r="A25250" s="202" t="s">
        <v>39147</v>
      </c>
      <c r="B25250" s="204">
        <v>59.94</v>
      </c>
    </row>
    <row r="25251" spans="1:2" x14ac:dyDescent="0.2">
      <c r="A25251" s="202" t="s">
        <v>39148</v>
      </c>
      <c r="B25251" s="204">
        <v>0.7833</v>
      </c>
    </row>
    <row r="25252" spans="1:2" x14ac:dyDescent="0.2">
      <c r="A25252" s="202" t="s">
        <v>39149</v>
      </c>
      <c r="B25252" s="204">
        <v>15.91</v>
      </c>
    </row>
    <row r="25253" spans="1:2" x14ac:dyDescent="0.2">
      <c r="A25253" s="202" t="s">
        <v>39150</v>
      </c>
      <c r="B25253" s="204">
        <v>44.18</v>
      </c>
    </row>
    <row r="25254" spans="1:2" x14ac:dyDescent="0.2">
      <c r="A25254" s="202" t="s">
        <v>39151</v>
      </c>
      <c r="B25254" s="204">
        <v>577.30999999999995</v>
      </c>
    </row>
    <row r="25255" spans="1:2" x14ac:dyDescent="0.2">
      <c r="A25255" s="202" t="s">
        <v>39152</v>
      </c>
      <c r="B25255" s="204">
        <v>20.5</v>
      </c>
    </row>
    <row r="25256" spans="1:2" x14ac:dyDescent="0.2">
      <c r="A25256" s="202" t="s">
        <v>39153</v>
      </c>
      <c r="B25256" s="204">
        <v>4.0994000000000002</v>
      </c>
    </row>
    <row r="25257" spans="1:2" x14ac:dyDescent="0.2">
      <c r="A25257" s="202" t="s">
        <v>39154</v>
      </c>
      <c r="B25257" s="204">
        <v>113.3</v>
      </c>
    </row>
    <row r="25258" spans="1:2" x14ac:dyDescent="0.2">
      <c r="A25258" s="202" t="s">
        <v>39155</v>
      </c>
      <c r="B25258" s="204">
        <v>2.4</v>
      </c>
    </row>
    <row r="25259" spans="1:2" x14ac:dyDescent="0.2">
      <c r="A25259" s="202" t="s">
        <v>39156</v>
      </c>
      <c r="B25259" s="204">
        <v>175.1</v>
      </c>
    </row>
    <row r="25260" spans="1:2" x14ac:dyDescent="0.2">
      <c r="A25260" s="202" t="s">
        <v>39157</v>
      </c>
      <c r="B25260" s="204">
        <v>134.05000000000001</v>
      </c>
    </row>
    <row r="25261" spans="1:2" x14ac:dyDescent="0.2">
      <c r="A25261" s="202" t="s">
        <v>39158</v>
      </c>
      <c r="B25261" s="204">
        <v>22.56</v>
      </c>
    </row>
    <row r="25262" spans="1:2" x14ac:dyDescent="0.2">
      <c r="A25262" s="202" t="s">
        <v>39159</v>
      </c>
      <c r="B25262" s="204">
        <v>22.56</v>
      </c>
    </row>
    <row r="25263" spans="1:2" x14ac:dyDescent="0.2">
      <c r="A25263" s="202" t="s">
        <v>39160</v>
      </c>
      <c r="B25263" s="204">
        <v>22.56</v>
      </c>
    </row>
    <row r="25264" spans="1:2" x14ac:dyDescent="0.2">
      <c r="A25264" s="202" t="s">
        <v>39161</v>
      </c>
      <c r="B25264" s="204">
        <v>51.5</v>
      </c>
    </row>
    <row r="25265" spans="1:2" x14ac:dyDescent="0.2">
      <c r="A25265" s="202" t="s">
        <v>39162</v>
      </c>
      <c r="B25265" s="204">
        <v>6.87</v>
      </c>
    </row>
    <row r="25266" spans="1:2" x14ac:dyDescent="0.2">
      <c r="A25266" s="202" t="s">
        <v>39163</v>
      </c>
      <c r="B25266" s="204">
        <v>340.05</v>
      </c>
    </row>
    <row r="25267" spans="1:2" x14ac:dyDescent="0.2">
      <c r="A25267" s="202" t="s">
        <v>39164</v>
      </c>
      <c r="B25267" s="204">
        <v>201.9</v>
      </c>
    </row>
    <row r="25268" spans="1:2" x14ac:dyDescent="0.2">
      <c r="A25268" s="202" t="s">
        <v>39165</v>
      </c>
      <c r="B25268" s="204">
        <v>232.77</v>
      </c>
    </row>
    <row r="25269" spans="1:2" x14ac:dyDescent="0.2">
      <c r="A25269" s="202" t="s">
        <v>39166</v>
      </c>
      <c r="B25269" s="204">
        <v>907.06</v>
      </c>
    </row>
    <row r="25270" spans="1:2" x14ac:dyDescent="0.2">
      <c r="A25270" s="202" t="s">
        <v>39167</v>
      </c>
      <c r="B25270" s="204">
        <v>437.75</v>
      </c>
    </row>
    <row r="25271" spans="1:2" x14ac:dyDescent="0.2">
      <c r="A25271" s="202" t="s">
        <v>39168</v>
      </c>
      <c r="B25271" s="204">
        <v>570.30999999999995</v>
      </c>
    </row>
    <row r="25272" spans="1:2" x14ac:dyDescent="0.2">
      <c r="A25272" s="202" t="s">
        <v>39169</v>
      </c>
      <c r="B25272" s="204">
        <v>1775.72</v>
      </c>
    </row>
    <row r="25273" spans="1:2" x14ac:dyDescent="0.2">
      <c r="A25273" s="202" t="s">
        <v>39170</v>
      </c>
      <c r="B25273" s="204">
        <v>1048.56</v>
      </c>
    </row>
    <row r="25274" spans="1:2" x14ac:dyDescent="0.2">
      <c r="A25274" s="202" t="s">
        <v>39171</v>
      </c>
      <c r="B25274" s="204">
        <v>1452.63</v>
      </c>
    </row>
    <row r="25275" spans="1:2" x14ac:dyDescent="0.2">
      <c r="A25275" s="202" t="s">
        <v>39172</v>
      </c>
      <c r="B25275" s="204">
        <v>19.600000000000001</v>
      </c>
    </row>
    <row r="25276" spans="1:2" x14ac:dyDescent="0.2">
      <c r="A25276" s="202" t="s">
        <v>39173</v>
      </c>
      <c r="B25276" s="204">
        <v>32.85</v>
      </c>
    </row>
    <row r="25277" spans="1:2" x14ac:dyDescent="0.2">
      <c r="A25277" s="202" t="s">
        <v>39174</v>
      </c>
      <c r="B25277" s="204">
        <v>28.35</v>
      </c>
    </row>
    <row r="25278" spans="1:2" x14ac:dyDescent="0.2">
      <c r="A25278" s="202" t="s">
        <v>39175</v>
      </c>
      <c r="B25278" s="204">
        <v>37.22</v>
      </c>
    </row>
    <row r="25279" spans="1:2" x14ac:dyDescent="0.2">
      <c r="A25279" s="202" t="s">
        <v>39176</v>
      </c>
      <c r="B25279" s="204">
        <v>55.19</v>
      </c>
    </row>
    <row r="25280" spans="1:2" x14ac:dyDescent="0.2">
      <c r="A25280" s="202" t="s">
        <v>39177</v>
      </c>
      <c r="B25280" s="204">
        <v>69.98</v>
      </c>
    </row>
    <row r="25281" spans="1:2" x14ac:dyDescent="0.2">
      <c r="A25281" s="202" t="s">
        <v>39178</v>
      </c>
      <c r="B25281" s="204">
        <v>72.349999999999994</v>
      </c>
    </row>
    <row r="25282" spans="1:2" x14ac:dyDescent="0.2">
      <c r="A25282" s="202" t="s">
        <v>39179</v>
      </c>
      <c r="B25282" s="204">
        <v>128.35</v>
      </c>
    </row>
    <row r="25283" spans="1:2" x14ac:dyDescent="0.2">
      <c r="A25283" s="202" t="s">
        <v>39180</v>
      </c>
      <c r="B25283" s="204">
        <v>130.59</v>
      </c>
    </row>
    <row r="25284" spans="1:2" x14ac:dyDescent="0.2">
      <c r="A25284" s="202" t="s">
        <v>39181</v>
      </c>
      <c r="B25284" s="204">
        <v>185.05</v>
      </c>
    </row>
    <row r="25285" spans="1:2" x14ac:dyDescent="0.2">
      <c r="A25285" s="202" t="s">
        <v>39182</v>
      </c>
      <c r="B25285" s="204">
        <v>188.35</v>
      </c>
    </row>
    <row r="25286" spans="1:2" x14ac:dyDescent="0.2">
      <c r="A25286" s="202" t="s">
        <v>39183</v>
      </c>
      <c r="B25286" s="204">
        <v>191.96</v>
      </c>
    </row>
    <row r="25287" spans="1:2" x14ac:dyDescent="0.2">
      <c r="A25287" s="202" t="s">
        <v>39184</v>
      </c>
      <c r="B25287" s="204">
        <v>236.99</v>
      </c>
    </row>
    <row r="25288" spans="1:2" x14ac:dyDescent="0.2">
      <c r="A25288" s="202" t="s">
        <v>39185</v>
      </c>
      <c r="B25288" s="204">
        <v>215.32</v>
      </c>
    </row>
    <row r="25289" spans="1:2" x14ac:dyDescent="0.2">
      <c r="A25289" s="202" t="s">
        <v>39186</v>
      </c>
      <c r="B25289" s="204">
        <v>398.5</v>
      </c>
    </row>
    <row r="25290" spans="1:2" x14ac:dyDescent="0.2">
      <c r="A25290" s="202" t="s">
        <v>39187</v>
      </c>
      <c r="B25290" s="204">
        <v>471.84</v>
      </c>
    </row>
    <row r="25291" spans="1:2" x14ac:dyDescent="0.2">
      <c r="A25291" s="202" t="s">
        <v>39188</v>
      </c>
      <c r="B25291" s="204">
        <v>473.25</v>
      </c>
    </row>
    <row r="25292" spans="1:2" x14ac:dyDescent="0.2">
      <c r="A25292" s="202" t="s">
        <v>39189</v>
      </c>
      <c r="B25292" s="204">
        <v>475.19</v>
      </c>
    </row>
    <row r="25293" spans="1:2" x14ac:dyDescent="0.2">
      <c r="A25293" s="202" t="s">
        <v>39190</v>
      </c>
      <c r="B25293" s="204">
        <v>582.6</v>
      </c>
    </row>
    <row r="25294" spans="1:2" x14ac:dyDescent="0.2">
      <c r="A25294" s="202" t="s">
        <v>39191</v>
      </c>
      <c r="B25294" s="204">
        <v>874.88</v>
      </c>
    </row>
    <row r="25295" spans="1:2" x14ac:dyDescent="0.2">
      <c r="A25295" s="202" t="s">
        <v>39192</v>
      </c>
      <c r="B25295" s="204">
        <v>11</v>
      </c>
    </row>
    <row r="25296" spans="1:2" x14ac:dyDescent="0.2">
      <c r="A25296" s="202" t="s">
        <v>39193</v>
      </c>
      <c r="B25296" s="204">
        <v>22.85</v>
      </c>
    </row>
    <row r="25297" spans="1:2" x14ac:dyDescent="0.2">
      <c r="A25297" s="202" t="s">
        <v>39194</v>
      </c>
      <c r="B25297" s="204">
        <v>78.8</v>
      </c>
    </row>
    <row r="25298" spans="1:2" x14ac:dyDescent="0.2">
      <c r="A25298" s="202" t="s">
        <v>39195</v>
      </c>
      <c r="B25298" s="204">
        <v>119.78</v>
      </c>
    </row>
    <row r="25299" spans="1:2" x14ac:dyDescent="0.2">
      <c r="A25299" s="202" t="s">
        <v>39196</v>
      </c>
      <c r="B25299" s="204">
        <v>139.49</v>
      </c>
    </row>
    <row r="25300" spans="1:2" x14ac:dyDescent="0.2">
      <c r="A25300" s="202" t="s">
        <v>39197</v>
      </c>
      <c r="B25300" s="204">
        <v>186.32</v>
      </c>
    </row>
    <row r="25301" spans="1:2" x14ac:dyDescent="0.2">
      <c r="A25301" s="202" t="s">
        <v>39198</v>
      </c>
      <c r="B25301" s="204">
        <v>234.22</v>
      </c>
    </row>
    <row r="25302" spans="1:2" x14ac:dyDescent="0.2">
      <c r="A25302" s="202" t="s">
        <v>39199</v>
      </c>
      <c r="B25302" s="204">
        <v>613.18769999999995</v>
      </c>
    </row>
    <row r="25303" spans="1:2" x14ac:dyDescent="0.2">
      <c r="A25303" s="202" t="s">
        <v>39200</v>
      </c>
      <c r="B25303" s="204">
        <v>813.02589999999998</v>
      </c>
    </row>
    <row r="25304" spans="1:2" x14ac:dyDescent="0.2">
      <c r="A25304" s="202" t="s">
        <v>39201</v>
      </c>
      <c r="B25304" s="204">
        <v>1127.5081</v>
      </c>
    </row>
    <row r="25305" spans="1:2" x14ac:dyDescent="0.2">
      <c r="A25305" s="202" t="s">
        <v>39202</v>
      </c>
      <c r="B25305" s="204">
        <v>1375.7282</v>
      </c>
    </row>
    <row r="25306" spans="1:2" x14ac:dyDescent="0.2">
      <c r="A25306" s="202" t="s">
        <v>39203</v>
      </c>
      <c r="B25306" s="204">
        <v>1644.9838</v>
      </c>
    </row>
    <row r="25307" spans="1:2" x14ac:dyDescent="0.2">
      <c r="A25307" s="202" t="s">
        <v>39204</v>
      </c>
      <c r="B25307" s="204">
        <v>2074.11</v>
      </c>
    </row>
    <row r="25308" spans="1:2" x14ac:dyDescent="0.2">
      <c r="A25308" s="202" t="s">
        <v>39205</v>
      </c>
      <c r="B25308" s="204">
        <v>2505.3398000000002</v>
      </c>
    </row>
    <row r="25309" spans="1:2" x14ac:dyDescent="0.2">
      <c r="A25309" s="202" t="s">
        <v>39206</v>
      </c>
      <c r="B25309" s="204">
        <v>3701.2136</v>
      </c>
    </row>
    <row r="25310" spans="1:2" x14ac:dyDescent="0.2">
      <c r="A25310" s="202" t="s">
        <v>39207</v>
      </c>
      <c r="B25310" s="204">
        <v>5243.1229999999996</v>
      </c>
    </row>
    <row r="25311" spans="1:2" x14ac:dyDescent="0.2">
      <c r="A25311" s="202" t="s">
        <v>39208</v>
      </c>
      <c r="B25311" s="204">
        <v>10754.4498</v>
      </c>
    </row>
    <row r="25312" spans="1:2" x14ac:dyDescent="0.2">
      <c r="A25312" s="202" t="s">
        <v>39209</v>
      </c>
      <c r="B25312" s="204">
        <v>1533.41</v>
      </c>
    </row>
    <row r="25313" spans="1:2" x14ac:dyDescent="0.2">
      <c r="A25313" s="202" t="s">
        <v>39210</v>
      </c>
      <c r="B25313" s="204">
        <v>1684.31</v>
      </c>
    </row>
    <row r="25314" spans="1:2" x14ac:dyDescent="0.2">
      <c r="A25314" s="202" t="s">
        <v>39211</v>
      </c>
      <c r="B25314" s="204">
        <v>553.34</v>
      </c>
    </row>
    <row r="25315" spans="1:2" x14ac:dyDescent="0.2">
      <c r="A25315" s="202" t="s">
        <v>39212</v>
      </c>
      <c r="B25315" s="204">
        <v>553.53</v>
      </c>
    </row>
    <row r="25316" spans="1:2" x14ac:dyDescent="0.2">
      <c r="A25316" s="202" t="s">
        <v>39213</v>
      </c>
      <c r="B25316" s="204">
        <v>638.92999999999995</v>
      </c>
    </row>
    <row r="25317" spans="1:2" x14ac:dyDescent="0.2">
      <c r="A25317" s="202" t="s">
        <v>39214</v>
      </c>
      <c r="B25317" s="204">
        <v>747.29</v>
      </c>
    </row>
    <row r="25318" spans="1:2" x14ac:dyDescent="0.2">
      <c r="A25318" s="202" t="s">
        <v>39215</v>
      </c>
      <c r="B25318" s="204">
        <v>927.37</v>
      </c>
    </row>
    <row r="25319" spans="1:2" x14ac:dyDescent="0.2">
      <c r="A25319" s="202" t="s">
        <v>39216</v>
      </c>
      <c r="B25319" s="204">
        <v>1046.93</v>
      </c>
    </row>
    <row r="25320" spans="1:2" x14ac:dyDescent="0.2">
      <c r="A25320" s="202" t="s">
        <v>39217</v>
      </c>
      <c r="B25320" s="204">
        <v>1399.58</v>
      </c>
    </row>
    <row r="25321" spans="1:2" x14ac:dyDescent="0.2">
      <c r="A25321" s="202" t="s">
        <v>39218</v>
      </c>
      <c r="B25321" s="204">
        <v>1530.68</v>
      </c>
    </row>
    <row r="25322" spans="1:2" x14ac:dyDescent="0.2">
      <c r="A25322" s="202" t="s">
        <v>39219</v>
      </c>
      <c r="B25322" s="204">
        <v>1752.02</v>
      </c>
    </row>
    <row r="25323" spans="1:2" x14ac:dyDescent="0.2">
      <c r="A25323" s="202" t="s">
        <v>39220</v>
      </c>
      <c r="B25323" s="204">
        <v>1881.81</v>
      </c>
    </row>
    <row r="25324" spans="1:2" x14ac:dyDescent="0.2">
      <c r="A25324" s="202" t="s">
        <v>39221</v>
      </c>
      <c r="B25324" s="204">
        <v>2498</v>
      </c>
    </row>
    <row r="25325" spans="1:2" x14ac:dyDescent="0.2">
      <c r="A25325" s="202" t="s">
        <v>39222</v>
      </c>
      <c r="B25325" s="204">
        <v>3647.25</v>
      </c>
    </row>
    <row r="25326" spans="1:2" x14ac:dyDescent="0.2">
      <c r="A25326" s="202" t="s">
        <v>39223</v>
      </c>
      <c r="B25326" s="204">
        <v>4271.8999999999996</v>
      </c>
    </row>
    <row r="25327" spans="1:2" x14ac:dyDescent="0.2">
      <c r="A25327" s="202" t="s">
        <v>39224</v>
      </c>
      <c r="B25327" s="204">
        <v>5079.58</v>
      </c>
    </row>
    <row r="25328" spans="1:2" x14ac:dyDescent="0.2">
      <c r="A25328" s="202" t="s">
        <v>39225</v>
      </c>
      <c r="B25328" s="204">
        <v>5954.5</v>
      </c>
    </row>
    <row r="25329" spans="1:2" x14ac:dyDescent="0.2">
      <c r="A25329" s="202" t="s">
        <v>39226</v>
      </c>
      <c r="B25329" s="204">
        <v>8336.5300000000007</v>
      </c>
    </row>
    <row r="25330" spans="1:2" x14ac:dyDescent="0.2">
      <c r="A25330" s="202" t="s">
        <v>39227</v>
      </c>
      <c r="B25330" s="204">
        <v>1836.32</v>
      </c>
    </row>
    <row r="25331" spans="1:2" x14ac:dyDescent="0.2">
      <c r="A25331" s="202" t="s">
        <v>39228</v>
      </c>
      <c r="B25331" s="204">
        <v>2043.91</v>
      </c>
    </row>
    <row r="25332" spans="1:2" x14ac:dyDescent="0.2">
      <c r="A25332" s="202" t="s">
        <v>39229</v>
      </c>
      <c r="B25332" s="204">
        <v>2522.2800000000002</v>
      </c>
    </row>
    <row r="25333" spans="1:2" x14ac:dyDescent="0.2">
      <c r="A25333" s="202" t="s">
        <v>39230</v>
      </c>
      <c r="B25333" s="204">
        <v>3047.15</v>
      </c>
    </row>
    <row r="25334" spans="1:2" x14ac:dyDescent="0.2">
      <c r="A25334" s="202" t="s">
        <v>39231</v>
      </c>
      <c r="B25334" s="204">
        <v>3602.99</v>
      </c>
    </row>
    <row r="25335" spans="1:2" x14ac:dyDescent="0.2">
      <c r="A25335" s="202" t="s">
        <v>39232</v>
      </c>
      <c r="B25335" s="204">
        <v>4412.71</v>
      </c>
    </row>
    <row r="25336" spans="1:2" x14ac:dyDescent="0.2">
      <c r="A25336" s="202" t="s">
        <v>39233</v>
      </c>
      <c r="B25336" s="204">
        <v>5128.6099999999997</v>
      </c>
    </row>
    <row r="25337" spans="1:2" x14ac:dyDescent="0.2">
      <c r="A25337" s="202" t="s">
        <v>39234</v>
      </c>
      <c r="B25337" s="204">
        <v>5770.86</v>
      </c>
    </row>
    <row r="25338" spans="1:2" x14ac:dyDescent="0.2">
      <c r="A25338" s="202" t="s">
        <v>39235</v>
      </c>
      <c r="B25338" s="204">
        <v>7069.64</v>
      </c>
    </row>
    <row r="25339" spans="1:2" x14ac:dyDescent="0.2">
      <c r="A25339" s="202" t="s">
        <v>39236</v>
      </c>
      <c r="B25339" s="204">
        <v>7534.32</v>
      </c>
    </row>
    <row r="25340" spans="1:2" x14ac:dyDescent="0.2">
      <c r="A25340" s="202" t="s">
        <v>39237</v>
      </c>
      <c r="B25340" s="204">
        <v>9125.69</v>
      </c>
    </row>
    <row r="25341" spans="1:2" x14ac:dyDescent="0.2">
      <c r="A25341" s="202" t="s">
        <v>39238</v>
      </c>
      <c r="B25341" s="204">
        <v>20287.919999999998</v>
      </c>
    </row>
    <row r="25342" spans="1:2" x14ac:dyDescent="0.2">
      <c r="A25342" s="202" t="s">
        <v>39239</v>
      </c>
      <c r="B25342" s="204">
        <v>25761.33</v>
      </c>
    </row>
    <row r="25343" spans="1:2" x14ac:dyDescent="0.2">
      <c r="A25343" s="202" t="s">
        <v>39240</v>
      </c>
      <c r="B25343" s="204">
        <v>37422.33</v>
      </c>
    </row>
    <row r="25344" spans="1:2" x14ac:dyDescent="0.2">
      <c r="A25344" s="202" t="s">
        <v>39241</v>
      </c>
      <c r="B25344" s="204">
        <v>38823.870000000003</v>
      </c>
    </row>
    <row r="25345" spans="1:2" x14ac:dyDescent="0.2">
      <c r="A25345" s="202" t="s">
        <v>39242</v>
      </c>
      <c r="B25345" s="204">
        <v>55682.76</v>
      </c>
    </row>
    <row r="25346" spans="1:2" x14ac:dyDescent="0.2">
      <c r="A25346" s="202" t="s">
        <v>39243</v>
      </c>
      <c r="B25346" s="204">
        <v>1836.32</v>
      </c>
    </row>
    <row r="25347" spans="1:2" x14ac:dyDescent="0.2">
      <c r="A25347" s="202" t="s">
        <v>39244</v>
      </c>
      <c r="B25347" s="204">
        <v>2043.91</v>
      </c>
    </row>
    <row r="25348" spans="1:2" x14ac:dyDescent="0.2">
      <c r="A25348" s="202" t="s">
        <v>39245</v>
      </c>
      <c r="B25348" s="204">
        <v>2522.2800000000002</v>
      </c>
    </row>
    <row r="25349" spans="1:2" x14ac:dyDescent="0.2">
      <c r="A25349" s="202" t="s">
        <v>39246</v>
      </c>
      <c r="B25349" s="204">
        <v>3048.38</v>
      </c>
    </row>
    <row r="25350" spans="1:2" x14ac:dyDescent="0.2">
      <c r="A25350" s="202" t="s">
        <v>39247</v>
      </c>
      <c r="B25350" s="204">
        <v>3685.83</v>
      </c>
    </row>
    <row r="25351" spans="1:2" x14ac:dyDescent="0.2">
      <c r="A25351" s="202" t="s">
        <v>39248</v>
      </c>
      <c r="B25351" s="204">
        <v>4480.72</v>
      </c>
    </row>
    <row r="25352" spans="1:2" x14ac:dyDescent="0.2">
      <c r="A25352" s="202" t="s">
        <v>39249</v>
      </c>
      <c r="B25352" s="204">
        <v>5201.8100000000004</v>
      </c>
    </row>
    <row r="25353" spans="1:2" x14ac:dyDescent="0.2">
      <c r="A25353" s="202" t="s">
        <v>39250</v>
      </c>
      <c r="B25353" s="204">
        <v>6119.3</v>
      </c>
    </row>
    <row r="25354" spans="1:2" x14ac:dyDescent="0.2">
      <c r="A25354" s="202" t="s">
        <v>39251</v>
      </c>
      <c r="B25354" s="204">
        <v>7497.57</v>
      </c>
    </row>
    <row r="25355" spans="1:2" x14ac:dyDescent="0.2">
      <c r="A25355" s="202" t="s">
        <v>39252</v>
      </c>
      <c r="B25355" s="204">
        <v>8697.5400000000009</v>
      </c>
    </row>
    <row r="25356" spans="1:2" x14ac:dyDescent="0.2">
      <c r="A25356" s="202" t="s">
        <v>39253</v>
      </c>
      <c r="B25356" s="204">
        <v>11945.19</v>
      </c>
    </row>
    <row r="25357" spans="1:2" x14ac:dyDescent="0.2">
      <c r="A25357" s="202" t="s">
        <v>39254</v>
      </c>
      <c r="B25357" s="204">
        <v>20836.54</v>
      </c>
    </row>
    <row r="25358" spans="1:2" x14ac:dyDescent="0.2">
      <c r="A25358" s="202" t="s">
        <v>39255</v>
      </c>
      <c r="B25358" s="204">
        <v>37454.81</v>
      </c>
    </row>
    <row r="25359" spans="1:2" x14ac:dyDescent="0.2">
      <c r="A25359" s="202" t="s">
        <v>39256</v>
      </c>
      <c r="B25359" s="204">
        <v>40465.07</v>
      </c>
    </row>
    <row r="25360" spans="1:2" x14ac:dyDescent="0.2">
      <c r="A25360" s="202" t="s">
        <v>39257</v>
      </c>
      <c r="B25360" s="204">
        <v>51586.99</v>
      </c>
    </row>
    <row r="25361" spans="1:2" x14ac:dyDescent="0.2">
      <c r="A25361" s="202" t="s">
        <v>39258</v>
      </c>
      <c r="B25361" s="204">
        <v>75186.960000000006</v>
      </c>
    </row>
    <row r="25362" spans="1:2" x14ac:dyDescent="0.2">
      <c r="A25362" s="202" t="s">
        <v>39259</v>
      </c>
      <c r="B25362" s="204">
        <v>49627.75</v>
      </c>
    </row>
    <row r="25363" spans="1:2" x14ac:dyDescent="0.2">
      <c r="A25363" s="202" t="s">
        <v>39260</v>
      </c>
      <c r="B25363" s="204">
        <v>49627.75</v>
      </c>
    </row>
    <row r="25364" spans="1:2" x14ac:dyDescent="0.2">
      <c r="A25364" s="202" t="s">
        <v>39261</v>
      </c>
      <c r="B25364" s="204">
        <v>65172.14</v>
      </c>
    </row>
    <row r="25365" spans="1:2" x14ac:dyDescent="0.2">
      <c r="A25365" s="202" t="s">
        <v>39262</v>
      </c>
      <c r="B25365" s="204">
        <v>87705.86</v>
      </c>
    </row>
    <row r="25366" spans="1:2" x14ac:dyDescent="0.2">
      <c r="A25366" s="202" t="s">
        <v>39263</v>
      </c>
      <c r="B25366" s="204">
        <v>68153.009999999995</v>
      </c>
    </row>
    <row r="25367" spans="1:2" x14ac:dyDescent="0.2">
      <c r="A25367" s="202" t="s">
        <v>39264</v>
      </c>
      <c r="B25367" s="204">
        <v>73667.09</v>
      </c>
    </row>
    <row r="25368" spans="1:2" x14ac:dyDescent="0.2">
      <c r="A25368" s="202" t="s">
        <v>39265</v>
      </c>
      <c r="B25368" s="204">
        <v>79876.37</v>
      </c>
    </row>
    <row r="25369" spans="1:2" x14ac:dyDescent="0.2">
      <c r="A25369" s="202" t="s">
        <v>39266</v>
      </c>
      <c r="B25369" s="204">
        <v>109847.91</v>
      </c>
    </row>
    <row r="25370" spans="1:2" x14ac:dyDescent="0.2">
      <c r="A25370" s="202" t="s">
        <v>39267</v>
      </c>
      <c r="B25370" s="204">
        <v>1324.3</v>
      </c>
    </row>
    <row r="25371" spans="1:2" x14ac:dyDescent="0.2">
      <c r="A25371" s="202" t="s">
        <v>39268</v>
      </c>
      <c r="B25371" s="204">
        <v>1448.01</v>
      </c>
    </row>
    <row r="25372" spans="1:2" x14ac:dyDescent="0.2">
      <c r="A25372" s="202" t="s">
        <v>39269</v>
      </c>
      <c r="B25372" s="204">
        <v>1762.13</v>
      </c>
    </row>
    <row r="25373" spans="1:2" x14ac:dyDescent="0.2">
      <c r="A25373" s="202" t="s">
        <v>39270</v>
      </c>
      <c r="B25373" s="204">
        <v>2139.15</v>
      </c>
    </row>
    <row r="25374" spans="1:2" x14ac:dyDescent="0.2">
      <c r="A25374" s="202" t="s">
        <v>39271</v>
      </c>
      <c r="B25374" s="204">
        <v>2533.48</v>
      </c>
    </row>
    <row r="25375" spans="1:2" x14ac:dyDescent="0.2">
      <c r="A25375" s="202" t="s">
        <v>39272</v>
      </c>
      <c r="B25375" s="204">
        <v>3043.34</v>
      </c>
    </row>
    <row r="25376" spans="1:2" x14ac:dyDescent="0.2">
      <c r="A25376" s="202" t="s">
        <v>39273</v>
      </c>
      <c r="B25376" s="204">
        <v>3509.66</v>
      </c>
    </row>
    <row r="25377" spans="1:2" x14ac:dyDescent="0.2">
      <c r="A25377" s="202" t="s">
        <v>39274</v>
      </c>
      <c r="B25377" s="204">
        <v>3990.44</v>
      </c>
    </row>
    <row r="25378" spans="1:2" x14ac:dyDescent="0.2">
      <c r="A25378" s="202" t="s">
        <v>39275</v>
      </c>
      <c r="B25378" s="204">
        <v>4775.76</v>
      </c>
    </row>
    <row r="25379" spans="1:2" x14ac:dyDescent="0.2">
      <c r="A25379" s="202" t="s">
        <v>39276</v>
      </c>
      <c r="B25379" s="204">
        <v>5144.9799999999996</v>
      </c>
    </row>
    <row r="25380" spans="1:2" x14ac:dyDescent="0.2">
      <c r="A25380" s="202" t="s">
        <v>39277</v>
      </c>
      <c r="B25380" s="204">
        <v>6304.27</v>
      </c>
    </row>
    <row r="25381" spans="1:2" x14ac:dyDescent="0.2">
      <c r="A25381" s="202" t="s">
        <v>39278</v>
      </c>
      <c r="B25381" s="204">
        <v>12624.41</v>
      </c>
    </row>
    <row r="25382" spans="1:2" x14ac:dyDescent="0.2">
      <c r="A25382" s="202" t="s">
        <v>39279</v>
      </c>
      <c r="B25382" s="204">
        <v>15984.67</v>
      </c>
    </row>
    <row r="25383" spans="1:2" x14ac:dyDescent="0.2">
      <c r="A25383" s="202" t="s">
        <v>39280</v>
      </c>
      <c r="B25383" s="204">
        <v>24618.74</v>
      </c>
    </row>
    <row r="25384" spans="1:2" x14ac:dyDescent="0.2">
      <c r="A25384" s="202" t="s">
        <v>39281</v>
      </c>
      <c r="B25384" s="204">
        <v>25913.72</v>
      </c>
    </row>
    <row r="25385" spans="1:2" x14ac:dyDescent="0.2">
      <c r="A25385" s="202" t="s">
        <v>39282</v>
      </c>
      <c r="B25385" s="204">
        <v>35641.61</v>
      </c>
    </row>
    <row r="25386" spans="1:2" x14ac:dyDescent="0.2">
      <c r="A25386" s="202" t="s">
        <v>39283</v>
      </c>
      <c r="B25386" s="204">
        <v>1324.3</v>
      </c>
    </row>
    <row r="25387" spans="1:2" x14ac:dyDescent="0.2">
      <c r="A25387" s="202" t="s">
        <v>39284</v>
      </c>
      <c r="B25387" s="204">
        <v>1448.01</v>
      </c>
    </row>
    <row r="25388" spans="1:2" x14ac:dyDescent="0.2">
      <c r="A25388" s="202" t="s">
        <v>39285</v>
      </c>
      <c r="B25388" s="204">
        <v>1762.13</v>
      </c>
    </row>
    <row r="25389" spans="1:2" x14ac:dyDescent="0.2">
      <c r="A25389" s="202" t="s">
        <v>39286</v>
      </c>
      <c r="B25389" s="204">
        <v>2139.81</v>
      </c>
    </row>
    <row r="25390" spans="1:2" x14ac:dyDescent="0.2">
      <c r="A25390" s="202" t="s">
        <v>39287</v>
      </c>
      <c r="B25390" s="204">
        <v>2574.98</v>
      </c>
    </row>
    <row r="25391" spans="1:2" x14ac:dyDescent="0.2">
      <c r="A25391" s="202" t="s">
        <v>39288</v>
      </c>
      <c r="B25391" s="204">
        <v>3077.31</v>
      </c>
    </row>
    <row r="25392" spans="1:2" x14ac:dyDescent="0.2">
      <c r="A25392" s="202" t="s">
        <v>39289</v>
      </c>
      <c r="B25392" s="204">
        <v>3546.26</v>
      </c>
    </row>
    <row r="25393" spans="1:2" x14ac:dyDescent="0.2">
      <c r="A25393" s="202" t="s">
        <v>39290</v>
      </c>
      <c r="B25393" s="204">
        <v>4164.6400000000003</v>
      </c>
    </row>
    <row r="25394" spans="1:2" x14ac:dyDescent="0.2">
      <c r="A25394" s="202" t="s">
        <v>39291</v>
      </c>
      <c r="B25394" s="204">
        <v>4993.54</v>
      </c>
    </row>
    <row r="25395" spans="1:2" x14ac:dyDescent="0.2">
      <c r="A25395" s="202" t="s">
        <v>39292</v>
      </c>
      <c r="B25395" s="204">
        <v>5722.72</v>
      </c>
    </row>
    <row r="25396" spans="1:2" x14ac:dyDescent="0.2">
      <c r="A25396" s="202" t="s">
        <v>39293</v>
      </c>
      <c r="B25396" s="204">
        <v>7847.86</v>
      </c>
    </row>
    <row r="25397" spans="1:2" x14ac:dyDescent="0.2">
      <c r="A25397" s="202" t="s">
        <v>39294</v>
      </c>
      <c r="B25397" s="204">
        <v>13553.44</v>
      </c>
    </row>
    <row r="25398" spans="1:2" x14ac:dyDescent="0.2">
      <c r="A25398" s="202" t="s">
        <v>39295</v>
      </c>
      <c r="B25398" s="204">
        <v>1365.52</v>
      </c>
    </row>
    <row r="25399" spans="1:2" x14ac:dyDescent="0.2">
      <c r="A25399" s="202" t="s">
        <v>39296</v>
      </c>
      <c r="B25399" s="204">
        <v>1502.45</v>
      </c>
    </row>
    <row r="25400" spans="1:2" x14ac:dyDescent="0.2">
      <c r="A25400" s="202" t="s">
        <v>39297</v>
      </c>
      <c r="B25400" s="204">
        <v>1833.22</v>
      </c>
    </row>
    <row r="25401" spans="1:2" x14ac:dyDescent="0.2">
      <c r="A25401" s="202" t="s">
        <v>39298</v>
      </c>
      <c r="B25401" s="204">
        <v>2238.1799999999998</v>
      </c>
    </row>
    <row r="25402" spans="1:2" x14ac:dyDescent="0.2">
      <c r="A25402" s="202" t="s">
        <v>39299</v>
      </c>
      <c r="B25402" s="204">
        <v>2669.54</v>
      </c>
    </row>
    <row r="25403" spans="1:2" x14ac:dyDescent="0.2">
      <c r="A25403" s="202" t="s">
        <v>39300</v>
      </c>
      <c r="B25403" s="204">
        <v>3229.85</v>
      </c>
    </row>
    <row r="25404" spans="1:2" x14ac:dyDescent="0.2">
      <c r="A25404" s="202" t="s">
        <v>39301</v>
      </c>
      <c r="B25404" s="204">
        <v>3763.15</v>
      </c>
    </row>
    <row r="25405" spans="1:2" x14ac:dyDescent="0.2">
      <c r="A25405" s="202" t="s">
        <v>39302</v>
      </c>
      <c r="B25405" s="204">
        <v>4269.0200000000004</v>
      </c>
    </row>
    <row r="25406" spans="1:2" x14ac:dyDescent="0.2">
      <c r="A25406" s="202" t="s">
        <v>39303</v>
      </c>
      <c r="B25406" s="204">
        <v>5143.72</v>
      </c>
    </row>
    <row r="25407" spans="1:2" x14ac:dyDescent="0.2">
      <c r="A25407" s="202" t="s">
        <v>39304</v>
      </c>
      <c r="B25407" s="204">
        <v>5558.17</v>
      </c>
    </row>
    <row r="25408" spans="1:2" x14ac:dyDescent="0.2">
      <c r="A25408" s="202" t="s">
        <v>39305</v>
      </c>
      <c r="B25408" s="204">
        <v>6874</v>
      </c>
    </row>
    <row r="25409" spans="1:2" x14ac:dyDescent="0.2">
      <c r="A25409" s="202" t="s">
        <v>39306</v>
      </c>
      <c r="B25409" s="204">
        <v>13488.71</v>
      </c>
    </row>
    <row r="25410" spans="1:2" x14ac:dyDescent="0.2">
      <c r="A25410" s="202" t="s">
        <v>39307</v>
      </c>
      <c r="B25410" s="204">
        <v>17064.84</v>
      </c>
    </row>
    <row r="25411" spans="1:2" x14ac:dyDescent="0.2">
      <c r="A25411" s="202" t="s">
        <v>39308</v>
      </c>
      <c r="B25411" s="204">
        <v>25956.71</v>
      </c>
    </row>
    <row r="25412" spans="1:2" x14ac:dyDescent="0.2">
      <c r="A25412" s="202" t="s">
        <v>39309</v>
      </c>
      <c r="B25412" s="204">
        <v>27573.35</v>
      </c>
    </row>
    <row r="25413" spans="1:2" x14ac:dyDescent="0.2">
      <c r="A25413" s="202" t="s">
        <v>39310</v>
      </c>
      <c r="B25413" s="204">
        <v>38091.22</v>
      </c>
    </row>
    <row r="25414" spans="1:2" x14ac:dyDescent="0.2">
      <c r="A25414" s="202" t="s">
        <v>39311</v>
      </c>
      <c r="B25414" s="204">
        <v>1365.52</v>
      </c>
    </row>
    <row r="25415" spans="1:2" x14ac:dyDescent="0.2">
      <c r="A25415" s="202" t="s">
        <v>39312</v>
      </c>
      <c r="B25415" s="204">
        <v>1502.45</v>
      </c>
    </row>
    <row r="25416" spans="1:2" x14ac:dyDescent="0.2">
      <c r="A25416" s="202" t="s">
        <v>39313</v>
      </c>
      <c r="B25416" s="204">
        <v>1833.22</v>
      </c>
    </row>
    <row r="25417" spans="1:2" x14ac:dyDescent="0.2">
      <c r="A25417" s="202" t="s">
        <v>39314</v>
      </c>
      <c r="B25417" s="204">
        <v>2238.8000000000002</v>
      </c>
    </row>
    <row r="25418" spans="1:2" x14ac:dyDescent="0.2">
      <c r="A25418" s="202" t="s">
        <v>39315</v>
      </c>
      <c r="B25418" s="204">
        <v>2711.02</v>
      </c>
    </row>
    <row r="25419" spans="1:2" x14ac:dyDescent="0.2">
      <c r="A25419" s="202" t="s">
        <v>39316</v>
      </c>
      <c r="B25419" s="204">
        <v>3263.87</v>
      </c>
    </row>
    <row r="25420" spans="1:2" x14ac:dyDescent="0.2">
      <c r="A25420" s="202" t="s">
        <v>39317</v>
      </c>
      <c r="B25420" s="204">
        <v>3799.75</v>
      </c>
    </row>
    <row r="25421" spans="1:2" x14ac:dyDescent="0.2">
      <c r="A25421" s="202" t="s">
        <v>39318</v>
      </c>
      <c r="B25421" s="204">
        <v>4443.21</v>
      </c>
    </row>
    <row r="25422" spans="1:2" x14ac:dyDescent="0.2">
      <c r="A25422" s="202" t="s">
        <v>39319</v>
      </c>
      <c r="B25422" s="204">
        <v>5361.49</v>
      </c>
    </row>
    <row r="25423" spans="1:2" x14ac:dyDescent="0.2">
      <c r="A25423" s="202" t="s">
        <v>39320</v>
      </c>
      <c r="B25423" s="204">
        <v>6135.9</v>
      </c>
    </row>
    <row r="25424" spans="1:2" x14ac:dyDescent="0.2">
      <c r="A25424" s="202" t="s">
        <v>39321</v>
      </c>
      <c r="B25424" s="204">
        <v>8409.9500000000007</v>
      </c>
    </row>
    <row r="25425" spans="1:2" x14ac:dyDescent="0.2">
      <c r="A25425" s="202" t="s">
        <v>39322</v>
      </c>
      <c r="B25425" s="204">
        <v>14410.08</v>
      </c>
    </row>
    <row r="25426" spans="1:2" x14ac:dyDescent="0.2">
      <c r="A25426" s="202" t="s">
        <v>39323</v>
      </c>
      <c r="B25426" s="204">
        <v>452.72</v>
      </c>
    </row>
    <row r="25427" spans="1:2" x14ac:dyDescent="0.2">
      <c r="A25427" s="202" t="s">
        <v>39324</v>
      </c>
      <c r="B25427" s="204">
        <v>478.37</v>
      </c>
    </row>
    <row r="25428" spans="1:2" x14ac:dyDescent="0.2">
      <c r="A25428" s="202" t="s">
        <v>39325</v>
      </c>
      <c r="B25428" s="204">
        <v>609.79999999999995</v>
      </c>
    </row>
    <row r="25429" spans="1:2" x14ac:dyDescent="0.2">
      <c r="A25429" s="202" t="s">
        <v>39326</v>
      </c>
      <c r="B25429" s="204">
        <v>791.61</v>
      </c>
    </row>
    <row r="25430" spans="1:2" x14ac:dyDescent="0.2">
      <c r="A25430" s="202" t="s">
        <v>39327</v>
      </c>
      <c r="B25430" s="204">
        <v>1014.08</v>
      </c>
    </row>
    <row r="25431" spans="1:2" x14ac:dyDescent="0.2">
      <c r="A25431" s="202" t="s">
        <v>39328</v>
      </c>
      <c r="B25431" s="204">
        <v>1216.08</v>
      </c>
    </row>
    <row r="25432" spans="1:2" x14ac:dyDescent="0.2">
      <c r="A25432" s="202" t="s">
        <v>39329</v>
      </c>
      <c r="B25432" s="204">
        <v>1428</v>
      </c>
    </row>
    <row r="25433" spans="1:2" x14ac:dyDescent="0.2">
      <c r="A25433" s="202" t="s">
        <v>39330</v>
      </c>
      <c r="B25433" s="204">
        <v>1573.1</v>
      </c>
    </row>
    <row r="25434" spans="1:2" x14ac:dyDescent="0.2">
      <c r="A25434" s="202" t="s">
        <v>39331</v>
      </c>
      <c r="B25434" s="204">
        <v>1837.36</v>
      </c>
    </row>
    <row r="25435" spans="1:2" x14ac:dyDescent="0.2">
      <c r="A25435" s="202" t="s">
        <v>39332</v>
      </c>
      <c r="B25435" s="204">
        <v>2061.0500000000002</v>
      </c>
    </row>
    <row r="25436" spans="1:2" x14ac:dyDescent="0.2">
      <c r="A25436" s="202" t="s">
        <v>39333</v>
      </c>
      <c r="B25436" s="204">
        <v>2666.1</v>
      </c>
    </row>
    <row r="25437" spans="1:2" x14ac:dyDescent="0.2">
      <c r="A25437" s="202" t="s">
        <v>39334</v>
      </c>
      <c r="B25437" s="204">
        <v>3613.96</v>
      </c>
    </row>
    <row r="25438" spans="1:2" x14ac:dyDescent="0.2">
      <c r="A25438" s="202" t="s">
        <v>39335</v>
      </c>
      <c r="B25438" s="204">
        <v>4319.5</v>
      </c>
    </row>
    <row r="25439" spans="1:2" x14ac:dyDescent="0.2">
      <c r="A25439" s="202" t="s">
        <v>39336</v>
      </c>
      <c r="B25439" s="204">
        <v>6659.78</v>
      </c>
    </row>
    <row r="25440" spans="1:2" x14ac:dyDescent="0.2">
      <c r="A25440" s="202" t="s">
        <v>39337</v>
      </c>
      <c r="B25440" s="204">
        <v>7848.3</v>
      </c>
    </row>
    <row r="25441" spans="1:2" x14ac:dyDescent="0.2">
      <c r="A25441" s="202" t="s">
        <v>39338</v>
      </c>
      <c r="B25441" s="204">
        <v>10437.59</v>
      </c>
    </row>
    <row r="25442" spans="1:2" x14ac:dyDescent="0.2">
      <c r="A25442" s="202" t="s">
        <v>39339</v>
      </c>
      <c r="B25442" s="204">
        <v>452.72</v>
      </c>
    </row>
    <row r="25443" spans="1:2" x14ac:dyDescent="0.2">
      <c r="A25443" s="202" t="s">
        <v>39340</v>
      </c>
      <c r="B25443" s="204">
        <v>478.37</v>
      </c>
    </row>
    <row r="25444" spans="1:2" x14ac:dyDescent="0.2">
      <c r="A25444" s="202" t="s">
        <v>39341</v>
      </c>
      <c r="B25444" s="204">
        <v>609.79999999999995</v>
      </c>
    </row>
    <row r="25445" spans="1:2" x14ac:dyDescent="0.2">
      <c r="A25445" s="202" t="s">
        <v>39342</v>
      </c>
      <c r="B25445" s="204">
        <v>791.62</v>
      </c>
    </row>
    <row r="25446" spans="1:2" x14ac:dyDescent="0.2">
      <c r="A25446" s="202" t="s">
        <v>39343</v>
      </c>
      <c r="B25446" s="204">
        <v>1014.17</v>
      </c>
    </row>
    <row r="25447" spans="1:2" x14ac:dyDescent="0.2">
      <c r="A25447" s="202" t="s">
        <v>39344</v>
      </c>
      <c r="B25447" s="204">
        <v>1216.0999999999999</v>
      </c>
    </row>
    <row r="25448" spans="1:2" x14ac:dyDescent="0.2">
      <c r="A25448" s="202" t="s">
        <v>39345</v>
      </c>
      <c r="B25448" s="204">
        <v>1427.99</v>
      </c>
    </row>
    <row r="25449" spans="1:2" x14ac:dyDescent="0.2">
      <c r="A25449" s="202" t="s">
        <v>39346</v>
      </c>
      <c r="B25449" s="204">
        <v>1573.12</v>
      </c>
    </row>
    <row r="25450" spans="1:2" x14ac:dyDescent="0.2">
      <c r="A25450" s="202" t="s">
        <v>39347</v>
      </c>
      <c r="B25450" s="204">
        <v>1837.38</v>
      </c>
    </row>
    <row r="25451" spans="1:2" x14ac:dyDescent="0.2">
      <c r="A25451" s="202" t="s">
        <v>39348</v>
      </c>
      <c r="B25451" s="204">
        <v>2061.08</v>
      </c>
    </row>
    <row r="25452" spans="1:2" x14ac:dyDescent="0.2">
      <c r="A25452" s="202" t="s">
        <v>39349</v>
      </c>
      <c r="B25452" s="204">
        <v>2926.13</v>
      </c>
    </row>
    <row r="25453" spans="1:2" x14ac:dyDescent="0.2">
      <c r="A25453" s="202" t="s">
        <v>39350</v>
      </c>
      <c r="B25453" s="204">
        <v>4680.82</v>
      </c>
    </row>
    <row r="25454" spans="1:2" x14ac:dyDescent="0.2">
      <c r="A25454" s="202" t="s">
        <v>39351</v>
      </c>
      <c r="B25454" s="204">
        <v>1864.17</v>
      </c>
    </row>
    <row r="25455" spans="1:2" x14ac:dyDescent="0.2">
      <c r="A25455" s="202" t="s">
        <v>39352</v>
      </c>
      <c r="B25455" s="204">
        <v>2074.35</v>
      </c>
    </row>
    <row r="25456" spans="1:2" x14ac:dyDescent="0.2">
      <c r="A25456" s="202" t="s">
        <v>39353</v>
      </c>
      <c r="B25456" s="204">
        <v>2564.38</v>
      </c>
    </row>
    <row r="25457" spans="1:2" x14ac:dyDescent="0.2">
      <c r="A25457" s="202" t="s">
        <v>39354</v>
      </c>
      <c r="B25457" s="204">
        <v>3086.52</v>
      </c>
    </row>
    <row r="25458" spans="1:2" x14ac:dyDescent="0.2">
      <c r="A25458" s="202" t="s">
        <v>39355</v>
      </c>
      <c r="B25458" s="204">
        <v>3669.76</v>
      </c>
    </row>
    <row r="25459" spans="1:2" x14ac:dyDescent="0.2">
      <c r="A25459" s="202" t="s">
        <v>39356</v>
      </c>
      <c r="B25459" s="204">
        <v>4484.7</v>
      </c>
    </row>
    <row r="25460" spans="1:2" x14ac:dyDescent="0.2">
      <c r="A25460" s="202" t="s">
        <v>39357</v>
      </c>
      <c r="B25460" s="204">
        <v>5240.24</v>
      </c>
    </row>
    <row r="25461" spans="1:2" x14ac:dyDescent="0.2">
      <c r="A25461" s="202" t="s">
        <v>39358</v>
      </c>
      <c r="B25461" s="204">
        <v>5914.61</v>
      </c>
    </row>
    <row r="25462" spans="1:2" x14ac:dyDescent="0.2">
      <c r="A25462" s="202" t="s">
        <v>39359</v>
      </c>
      <c r="B25462" s="204">
        <v>7211.88</v>
      </c>
    </row>
    <row r="25463" spans="1:2" x14ac:dyDescent="0.2">
      <c r="A25463" s="202" t="s">
        <v>39360</v>
      </c>
      <c r="B25463" s="204">
        <v>7696.47</v>
      </c>
    </row>
    <row r="25464" spans="1:2" x14ac:dyDescent="0.2">
      <c r="A25464" s="202" t="s">
        <v>39361</v>
      </c>
      <c r="B25464" s="204">
        <v>9368.9699999999993</v>
      </c>
    </row>
    <row r="25465" spans="1:2" x14ac:dyDescent="0.2">
      <c r="A25465" s="202" t="s">
        <v>39362</v>
      </c>
      <c r="B25465" s="204">
        <v>20577.310000000001</v>
      </c>
    </row>
    <row r="25466" spans="1:2" x14ac:dyDescent="0.2">
      <c r="A25466" s="202" t="s">
        <v>39363</v>
      </c>
      <c r="B25466" s="204">
        <v>26117.56</v>
      </c>
    </row>
    <row r="25467" spans="1:2" x14ac:dyDescent="0.2">
      <c r="A25467" s="202" t="s">
        <v>39364</v>
      </c>
      <c r="B25467" s="204">
        <v>37851.589999999997</v>
      </c>
    </row>
    <row r="25468" spans="1:2" x14ac:dyDescent="0.2">
      <c r="A25468" s="202" t="s">
        <v>39365</v>
      </c>
      <c r="B25468" s="204">
        <v>39339.760000000002</v>
      </c>
    </row>
    <row r="25469" spans="1:2" x14ac:dyDescent="0.2">
      <c r="A25469" s="202" t="s">
        <v>39366</v>
      </c>
      <c r="B25469" s="204">
        <v>56380.73</v>
      </c>
    </row>
    <row r="25470" spans="1:2" x14ac:dyDescent="0.2">
      <c r="A25470" s="202" t="s">
        <v>39367</v>
      </c>
      <c r="B25470" s="204">
        <v>1864.17</v>
      </c>
    </row>
    <row r="25471" spans="1:2" x14ac:dyDescent="0.2">
      <c r="A25471" s="202" t="s">
        <v>39368</v>
      </c>
      <c r="B25471" s="204">
        <v>2074.35</v>
      </c>
    </row>
    <row r="25472" spans="1:2" x14ac:dyDescent="0.2">
      <c r="A25472" s="202" t="s">
        <v>39369</v>
      </c>
      <c r="B25472" s="204">
        <v>2564.38</v>
      </c>
    </row>
    <row r="25473" spans="1:2" x14ac:dyDescent="0.2">
      <c r="A25473" s="202" t="s">
        <v>39370</v>
      </c>
      <c r="B25473" s="204">
        <v>3087.74</v>
      </c>
    </row>
    <row r="25474" spans="1:2" x14ac:dyDescent="0.2">
      <c r="A25474" s="202" t="s">
        <v>39371</v>
      </c>
      <c r="B25474" s="204">
        <v>3752.69</v>
      </c>
    </row>
    <row r="25475" spans="1:2" x14ac:dyDescent="0.2">
      <c r="A25475" s="202" t="s">
        <v>39372</v>
      </c>
      <c r="B25475" s="204">
        <v>4552.71</v>
      </c>
    </row>
    <row r="25476" spans="1:2" x14ac:dyDescent="0.2">
      <c r="A25476" s="202" t="s">
        <v>39373</v>
      </c>
      <c r="B25476" s="204">
        <v>5313.47</v>
      </c>
    </row>
    <row r="25477" spans="1:2" x14ac:dyDescent="0.2">
      <c r="A25477" s="202" t="s">
        <v>39374</v>
      </c>
      <c r="B25477" s="204">
        <v>6263.08</v>
      </c>
    </row>
    <row r="25478" spans="1:2" x14ac:dyDescent="0.2">
      <c r="A25478" s="202" t="s">
        <v>39375</v>
      </c>
      <c r="B25478" s="204">
        <v>7639.87</v>
      </c>
    </row>
    <row r="25479" spans="1:2" x14ac:dyDescent="0.2">
      <c r="A25479" s="202" t="s">
        <v>39376</v>
      </c>
      <c r="B25479" s="204">
        <v>8859.73</v>
      </c>
    </row>
    <row r="25480" spans="1:2" x14ac:dyDescent="0.2">
      <c r="A25480" s="202" t="s">
        <v>39377</v>
      </c>
      <c r="B25480" s="204">
        <v>12089.02</v>
      </c>
    </row>
    <row r="25481" spans="1:2" x14ac:dyDescent="0.2">
      <c r="A25481" s="202" t="s">
        <v>39378</v>
      </c>
      <c r="B25481" s="204">
        <v>21128.17</v>
      </c>
    </row>
    <row r="25482" spans="1:2" x14ac:dyDescent="0.2">
      <c r="A25482" s="202" t="s">
        <v>39379</v>
      </c>
      <c r="B25482" s="204">
        <v>29355.4</v>
      </c>
    </row>
    <row r="25483" spans="1:2" x14ac:dyDescent="0.2">
      <c r="A25483" s="202" t="s">
        <v>39380</v>
      </c>
      <c r="B25483" s="204">
        <v>41463.019999999997</v>
      </c>
    </row>
    <row r="25484" spans="1:2" x14ac:dyDescent="0.2">
      <c r="A25484" s="202" t="s">
        <v>39381</v>
      </c>
      <c r="B25484" s="204">
        <v>42304.29</v>
      </c>
    </row>
    <row r="25485" spans="1:2" x14ac:dyDescent="0.2">
      <c r="A25485" s="202" t="s">
        <v>39382</v>
      </c>
      <c r="B25485" s="204">
        <v>63403.73</v>
      </c>
    </row>
    <row r="25486" spans="1:2" x14ac:dyDescent="0.2">
      <c r="A25486" s="202" t="s">
        <v>39383</v>
      </c>
      <c r="B25486" s="204">
        <v>37680.879999999997</v>
      </c>
    </row>
    <row r="25487" spans="1:2" x14ac:dyDescent="0.2">
      <c r="A25487" s="202" t="s">
        <v>39384</v>
      </c>
      <c r="B25487" s="204">
        <v>41685.449999999997</v>
      </c>
    </row>
    <row r="25488" spans="1:2" x14ac:dyDescent="0.2">
      <c r="A25488" s="202" t="s">
        <v>39385</v>
      </c>
      <c r="B25488" s="204">
        <v>53567.74</v>
      </c>
    </row>
    <row r="25489" spans="1:2" x14ac:dyDescent="0.2">
      <c r="A25489" s="202" t="s">
        <v>39386</v>
      </c>
      <c r="B25489" s="204">
        <v>73323.33</v>
      </c>
    </row>
    <row r="25490" spans="1:2" x14ac:dyDescent="0.2">
      <c r="A25490" s="202" t="s">
        <v>39387</v>
      </c>
      <c r="B25490" s="204">
        <v>55777.81</v>
      </c>
    </row>
    <row r="25491" spans="1:2" x14ac:dyDescent="0.2">
      <c r="A25491" s="202" t="s">
        <v>39388</v>
      </c>
      <c r="B25491" s="204">
        <v>60349.29</v>
      </c>
    </row>
    <row r="25492" spans="1:2" x14ac:dyDescent="0.2">
      <c r="A25492" s="202" t="s">
        <v>39389</v>
      </c>
      <c r="B25492" s="204">
        <v>71466.38</v>
      </c>
    </row>
    <row r="25493" spans="1:2" x14ac:dyDescent="0.2">
      <c r="A25493" s="202" t="s">
        <v>39390</v>
      </c>
      <c r="B25493" s="204">
        <v>91999.07</v>
      </c>
    </row>
    <row r="25494" spans="1:2" x14ac:dyDescent="0.2">
      <c r="A25494" s="202" t="s">
        <v>39391</v>
      </c>
      <c r="B25494" s="204">
        <v>1352.11</v>
      </c>
    </row>
    <row r="25495" spans="1:2" x14ac:dyDescent="0.2">
      <c r="A25495" s="202" t="s">
        <v>39392</v>
      </c>
      <c r="B25495" s="204">
        <v>1478.53</v>
      </c>
    </row>
    <row r="25496" spans="1:2" x14ac:dyDescent="0.2">
      <c r="A25496" s="202" t="s">
        <v>39393</v>
      </c>
      <c r="B25496" s="204">
        <v>1811.86</v>
      </c>
    </row>
    <row r="25497" spans="1:2" x14ac:dyDescent="0.2">
      <c r="A25497" s="202" t="s">
        <v>39394</v>
      </c>
      <c r="B25497" s="204">
        <v>2186.17</v>
      </c>
    </row>
    <row r="25498" spans="1:2" x14ac:dyDescent="0.2">
      <c r="A25498" s="202" t="s">
        <v>39395</v>
      </c>
      <c r="B25498" s="204">
        <v>2600.2199999999998</v>
      </c>
    </row>
    <row r="25499" spans="1:2" x14ac:dyDescent="0.2">
      <c r="A25499" s="202" t="s">
        <v>39396</v>
      </c>
      <c r="B25499" s="204">
        <v>3122.92</v>
      </c>
    </row>
    <row r="25500" spans="1:2" x14ac:dyDescent="0.2">
      <c r="A25500" s="202" t="s">
        <v>39397</v>
      </c>
      <c r="B25500" s="204">
        <v>3628.95</v>
      </c>
    </row>
    <row r="25501" spans="1:2" x14ac:dyDescent="0.2">
      <c r="A25501" s="202" t="s">
        <v>39398</v>
      </c>
      <c r="B25501" s="204">
        <v>4134.16</v>
      </c>
    </row>
    <row r="25502" spans="1:2" x14ac:dyDescent="0.2">
      <c r="A25502" s="202" t="s">
        <v>39399</v>
      </c>
      <c r="B25502" s="204">
        <v>4925.72</v>
      </c>
    </row>
    <row r="25503" spans="1:2" x14ac:dyDescent="0.2">
      <c r="A25503" s="202" t="s">
        <v>39400</v>
      </c>
      <c r="B25503" s="204">
        <v>5307.12</v>
      </c>
    </row>
    <row r="25504" spans="1:2" x14ac:dyDescent="0.2">
      <c r="A25504" s="202" t="s">
        <v>39401</v>
      </c>
      <c r="B25504" s="204">
        <v>6555.2</v>
      </c>
    </row>
    <row r="25505" spans="1:2" x14ac:dyDescent="0.2">
      <c r="A25505" s="202" t="s">
        <v>39402</v>
      </c>
      <c r="B25505" s="204">
        <v>12921.5</v>
      </c>
    </row>
    <row r="25506" spans="1:2" x14ac:dyDescent="0.2">
      <c r="A25506" s="202" t="s">
        <v>39403</v>
      </c>
      <c r="B25506" s="204">
        <v>16340.83</v>
      </c>
    </row>
    <row r="25507" spans="1:2" x14ac:dyDescent="0.2">
      <c r="A25507" s="202" t="s">
        <v>39404</v>
      </c>
      <c r="B25507" s="204">
        <v>25055.65</v>
      </c>
    </row>
    <row r="25508" spans="1:2" x14ac:dyDescent="0.2">
      <c r="A25508" s="202" t="s">
        <v>39405</v>
      </c>
      <c r="B25508" s="204">
        <v>26429.64</v>
      </c>
    </row>
    <row r="25509" spans="1:2" x14ac:dyDescent="0.2">
      <c r="A25509" s="202" t="s">
        <v>39406</v>
      </c>
      <c r="B25509" s="204">
        <v>36339.620000000003</v>
      </c>
    </row>
    <row r="25510" spans="1:2" x14ac:dyDescent="0.2">
      <c r="A25510" s="202" t="s">
        <v>39407</v>
      </c>
      <c r="B25510" s="204">
        <v>1352.11</v>
      </c>
    </row>
    <row r="25511" spans="1:2" x14ac:dyDescent="0.2">
      <c r="A25511" s="202" t="s">
        <v>39408</v>
      </c>
      <c r="B25511" s="204">
        <v>1478.53</v>
      </c>
    </row>
    <row r="25512" spans="1:2" x14ac:dyDescent="0.2">
      <c r="A25512" s="202" t="s">
        <v>39409</v>
      </c>
      <c r="B25512" s="204">
        <v>1811.86</v>
      </c>
    </row>
    <row r="25513" spans="1:2" x14ac:dyDescent="0.2">
      <c r="A25513" s="202" t="s">
        <v>39410</v>
      </c>
      <c r="B25513" s="204">
        <v>2186.79</v>
      </c>
    </row>
    <row r="25514" spans="1:2" x14ac:dyDescent="0.2">
      <c r="A25514" s="202" t="s">
        <v>39411</v>
      </c>
      <c r="B25514" s="204">
        <v>2641.68</v>
      </c>
    </row>
    <row r="25515" spans="1:2" x14ac:dyDescent="0.2">
      <c r="A25515" s="202" t="s">
        <v>39412</v>
      </c>
      <c r="B25515" s="204">
        <v>3156.91</v>
      </c>
    </row>
    <row r="25516" spans="1:2" x14ac:dyDescent="0.2">
      <c r="A25516" s="202" t="s">
        <v>39413</v>
      </c>
      <c r="B25516" s="204">
        <v>3665.57</v>
      </c>
    </row>
    <row r="25517" spans="1:2" x14ac:dyDescent="0.2">
      <c r="A25517" s="202" t="s">
        <v>39414</v>
      </c>
      <c r="B25517" s="204">
        <v>4308.3100000000004</v>
      </c>
    </row>
    <row r="25518" spans="1:2" x14ac:dyDescent="0.2">
      <c r="A25518" s="202" t="s">
        <v>39415</v>
      </c>
      <c r="B25518" s="204">
        <v>5135.82</v>
      </c>
    </row>
    <row r="25519" spans="1:2" x14ac:dyDescent="0.2">
      <c r="A25519" s="202" t="s">
        <v>39416</v>
      </c>
      <c r="B25519" s="204">
        <v>5892.54</v>
      </c>
    </row>
    <row r="25520" spans="1:2" x14ac:dyDescent="0.2">
      <c r="A25520" s="202" t="s">
        <v>39417</v>
      </c>
      <c r="B25520" s="204">
        <v>7907.59</v>
      </c>
    </row>
    <row r="25521" spans="1:2" x14ac:dyDescent="0.2">
      <c r="A25521" s="202" t="s">
        <v>39418</v>
      </c>
      <c r="B25521" s="204">
        <v>13845.09</v>
      </c>
    </row>
    <row r="25522" spans="1:2" x14ac:dyDescent="0.2">
      <c r="A25522" s="202" t="s">
        <v>39419</v>
      </c>
      <c r="B25522" s="204">
        <v>30698.2</v>
      </c>
    </row>
    <row r="25523" spans="1:2" x14ac:dyDescent="0.2">
      <c r="A25523" s="202" t="s">
        <v>39420</v>
      </c>
      <c r="B25523" s="204">
        <v>33202.019999999997</v>
      </c>
    </row>
    <row r="25524" spans="1:2" x14ac:dyDescent="0.2">
      <c r="A25524" s="202" t="s">
        <v>39421</v>
      </c>
      <c r="B25524" s="204">
        <v>28289.38</v>
      </c>
    </row>
    <row r="25525" spans="1:2" x14ac:dyDescent="0.2">
      <c r="A25525" s="202" t="s">
        <v>39422</v>
      </c>
      <c r="B25525" s="204">
        <v>34660.949999999997</v>
      </c>
    </row>
    <row r="25526" spans="1:2" x14ac:dyDescent="0.2">
      <c r="A25526" s="202" t="s">
        <v>39423</v>
      </c>
      <c r="B25526" s="204">
        <v>1388.38</v>
      </c>
    </row>
    <row r="25527" spans="1:2" x14ac:dyDescent="0.2">
      <c r="A25527" s="202" t="s">
        <v>39424</v>
      </c>
      <c r="B25527" s="204">
        <v>1527.59</v>
      </c>
    </row>
    <row r="25528" spans="1:2" x14ac:dyDescent="0.2">
      <c r="A25528" s="202" t="s">
        <v>39425</v>
      </c>
      <c r="B25528" s="204">
        <v>1891.55</v>
      </c>
    </row>
    <row r="25529" spans="1:2" x14ac:dyDescent="0.2">
      <c r="A25529" s="202" t="s">
        <v>39426</v>
      </c>
      <c r="B25529" s="204">
        <v>2295.33</v>
      </c>
    </row>
    <row r="25530" spans="1:2" x14ac:dyDescent="0.2">
      <c r="A25530" s="202" t="s">
        <v>39427</v>
      </c>
      <c r="B25530" s="204">
        <v>2775.45</v>
      </c>
    </row>
    <row r="25531" spans="1:2" x14ac:dyDescent="0.2">
      <c r="A25531" s="202" t="s">
        <v>39428</v>
      </c>
      <c r="B25531" s="204">
        <v>3319.13</v>
      </c>
    </row>
    <row r="25532" spans="1:2" x14ac:dyDescent="0.2">
      <c r="A25532" s="202" t="s">
        <v>39429</v>
      </c>
      <c r="B25532" s="204">
        <v>3895.35</v>
      </c>
    </row>
    <row r="25533" spans="1:2" x14ac:dyDescent="0.2">
      <c r="A25533" s="202" t="s">
        <v>39430</v>
      </c>
      <c r="B25533" s="204">
        <v>4433.68</v>
      </c>
    </row>
    <row r="25534" spans="1:2" x14ac:dyDescent="0.2">
      <c r="A25534" s="202" t="s">
        <v>39431</v>
      </c>
      <c r="B25534" s="204">
        <v>5309.65</v>
      </c>
    </row>
    <row r="25535" spans="1:2" x14ac:dyDescent="0.2">
      <c r="A25535" s="202" t="s">
        <v>39432</v>
      </c>
      <c r="B25535" s="204">
        <v>5745.26</v>
      </c>
    </row>
    <row r="25536" spans="1:2" x14ac:dyDescent="0.2">
      <c r="A25536" s="202" t="s">
        <v>39433</v>
      </c>
      <c r="B25536" s="204">
        <v>7189.28</v>
      </c>
    </row>
    <row r="25537" spans="1:2" x14ac:dyDescent="0.2">
      <c r="A25537" s="202" t="s">
        <v>39434</v>
      </c>
      <c r="B25537" s="204">
        <v>13818.37</v>
      </c>
    </row>
    <row r="25538" spans="1:2" x14ac:dyDescent="0.2">
      <c r="A25538" s="202" t="s">
        <v>39435</v>
      </c>
      <c r="B25538" s="204">
        <v>17512.400000000001</v>
      </c>
    </row>
    <row r="25539" spans="1:2" x14ac:dyDescent="0.2">
      <c r="A25539" s="202" t="s">
        <v>39436</v>
      </c>
      <c r="B25539" s="204">
        <v>26553.96</v>
      </c>
    </row>
    <row r="25540" spans="1:2" x14ac:dyDescent="0.2">
      <c r="A25540" s="202" t="s">
        <v>39437</v>
      </c>
      <c r="B25540" s="204">
        <v>29181.54</v>
      </c>
    </row>
    <row r="25541" spans="1:2" x14ac:dyDescent="0.2">
      <c r="A25541" s="202" t="s">
        <v>39438</v>
      </c>
      <c r="B25541" s="204">
        <v>38938.339999999997</v>
      </c>
    </row>
    <row r="25542" spans="1:2" x14ac:dyDescent="0.2">
      <c r="A25542" s="202" t="s">
        <v>39439</v>
      </c>
      <c r="B25542" s="204">
        <v>1388.38</v>
      </c>
    </row>
    <row r="25543" spans="1:2" x14ac:dyDescent="0.2">
      <c r="A25543" s="202" t="s">
        <v>39440</v>
      </c>
      <c r="B25543" s="204">
        <v>1527.59</v>
      </c>
    </row>
    <row r="25544" spans="1:2" x14ac:dyDescent="0.2">
      <c r="A25544" s="202" t="s">
        <v>39441</v>
      </c>
      <c r="B25544" s="204">
        <v>1891.55</v>
      </c>
    </row>
    <row r="25545" spans="1:2" x14ac:dyDescent="0.2">
      <c r="A25545" s="202" t="s">
        <v>39442</v>
      </c>
      <c r="B25545" s="204">
        <v>2295.96</v>
      </c>
    </row>
    <row r="25546" spans="1:2" x14ac:dyDescent="0.2">
      <c r="A25546" s="202" t="s">
        <v>39443</v>
      </c>
      <c r="B25546" s="204">
        <v>2804.22</v>
      </c>
    </row>
    <row r="25547" spans="1:2" x14ac:dyDescent="0.2">
      <c r="A25547" s="202" t="s">
        <v>39444</v>
      </c>
      <c r="B25547" s="204">
        <v>3352.5</v>
      </c>
    </row>
    <row r="25548" spans="1:2" x14ac:dyDescent="0.2">
      <c r="A25548" s="202" t="s">
        <v>39445</v>
      </c>
      <c r="B25548" s="204">
        <v>3931.95</v>
      </c>
    </row>
    <row r="25549" spans="1:2" x14ac:dyDescent="0.2">
      <c r="A25549" s="202" t="s">
        <v>39446</v>
      </c>
      <c r="B25549" s="204">
        <v>4606.66</v>
      </c>
    </row>
    <row r="25550" spans="1:2" x14ac:dyDescent="0.2">
      <c r="A25550" s="202" t="s">
        <v>39447</v>
      </c>
      <c r="B25550" s="204">
        <v>6322.7</v>
      </c>
    </row>
    <row r="25551" spans="1:2" x14ac:dyDescent="0.2">
      <c r="A25551" s="202" t="s">
        <v>39448</v>
      </c>
      <c r="B25551" s="204">
        <v>8548.98</v>
      </c>
    </row>
    <row r="25552" spans="1:2" x14ac:dyDescent="0.2">
      <c r="A25552" s="202" t="s">
        <v>39449</v>
      </c>
      <c r="B25552" s="204">
        <v>14741.97</v>
      </c>
    </row>
    <row r="25553" spans="1:2" x14ac:dyDescent="0.2">
      <c r="A25553" s="202" t="s">
        <v>39450</v>
      </c>
      <c r="B25553" s="204">
        <v>26422.41</v>
      </c>
    </row>
    <row r="25554" spans="1:2" x14ac:dyDescent="0.2">
      <c r="A25554" s="202" t="s">
        <v>39451</v>
      </c>
      <c r="B25554" s="204">
        <v>18886.27</v>
      </c>
    </row>
    <row r="25555" spans="1:2" x14ac:dyDescent="0.2">
      <c r="A25555" s="202" t="s">
        <v>39452</v>
      </c>
      <c r="B25555" s="204">
        <v>29162.09</v>
      </c>
    </row>
    <row r="25556" spans="1:2" x14ac:dyDescent="0.2">
      <c r="A25556" s="202" t="s">
        <v>39453</v>
      </c>
      <c r="B25556" s="204">
        <v>28595.34</v>
      </c>
    </row>
    <row r="25557" spans="1:2" x14ac:dyDescent="0.2">
      <c r="A25557" s="202" t="s">
        <v>39454</v>
      </c>
      <c r="B25557" s="204">
        <v>465.18</v>
      </c>
    </row>
    <row r="25558" spans="1:2" x14ac:dyDescent="0.2">
      <c r="A25558" s="202" t="s">
        <v>39455</v>
      </c>
      <c r="B25558" s="204">
        <v>501.22</v>
      </c>
    </row>
    <row r="25559" spans="1:2" x14ac:dyDescent="0.2">
      <c r="A25559" s="202" t="s">
        <v>39456</v>
      </c>
      <c r="B25559" s="204">
        <v>659.57</v>
      </c>
    </row>
    <row r="25560" spans="1:2" x14ac:dyDescent="0.2">
      <c r="A25560" s="202" t="s">
        <v>39457</v>
      </c>
      <c r="B25560" s="204">
        <v>846.32</v>
      </c>
    </row>
    <row r="25561" spans="1:2" x14ac:dyDescent="0.2">
      <c r="A25561" s="202" t="s">
        <v>39458</v>
      </c>
      <c r="B25561" s="204">
        <v>1080.8800000000001</v>
      </c>
    </row>
    <row r="25562" spans="1:2" x14ac:dyDescent="0.2">
      <c r="A25562" s="202" t="s">
        <v>39459</v>
      </c>
      <c r="B25562" s="204">
        <v>1288.04</v>
      </c>
    </row>
    <row r="25563" spans="1:2" x14ac:dyDescent="0.2">
      <c r="A25563" s="202" t="s">
        <v>39460</v>
      </c>
      <c r="B25563" s="204">
        <v>1539.67</v>
      </c>
    </row>
    <row r="25564" spans="1:2" x14ac:dyDescent="0.2">
      <c r="A25564" s="202" t="s">
        <v>39461</v>
      </c>
      <c r="B25564" s="204">
        <v>1716.67</v>
      </c>
    </row>
    <row r="25565" spans="1:2" x14ac:dyDescent="0.2">
      <c r="A25565" s="202" t="s">
        <v>39462</v>
      </c>
      <c r="B25565" s="204">
        <v>1979.79</v>
      </c>
    </row>
    <row r="25566" spans="1:2" x14ac:dyDescent="0.2">
      <c r="A25566" s="202" t="s">
        <v>39463</v>
      </c>
      <c r="B25566" s="204">
        <v>2223.3200000000002</v>
      </c>
    </row>
    <row r="25567" spans="1:2" x14ac:dyDescent="0.2">
      <c r="A25567" s="202" t="s">
        <v>39464</v>
      </c>
      <c r="B25567" s="204">
        <v>2909.42</v>
      </c>
    </row>
    <row r="25568" spans="1:2" x14ac:dyDescent="0.2">
      <c r="A25568" s="202" t="s">
        <v>39465</v>
      </c>
      <c r="B25568" s="204">
        <v>3910.99</v>
      </c>
    </row>
    <row r="25569" spans="1:2" x14ac:dyDescent="0.2">
      <c r="A25569" s="202" t="s">
        <v>39466</v>
      </c>
      <c r="B25569" s="204">
        <v>4668.17</v>
      </c>
    </row>
    <row r="25570" spans="1:2" x14ac:dyDescent="0.2">
      <c r="A25570" s="202" t="s">
        <v>39467</v>
      </c>
      <c r="B25570" s="204">
        <v>7096.62</v>
      </c>
    </row>
    <row r="25571" spans="1:2" x14ac:dyDescent="0.2">
      <c r="A25571" s="202" t="s">
        <v>39468</v>
      </c>
      <c r="B25571" s="204">
        <v>8356.67</v>
      </c>
    </row>
    <row r="25572" spans="1:2" x14ac:dyDescent="0.2">
      <c r="A25572" s="202" t="s">
        <v>39469</v>
      </c>
      <c r="B25572" s="204">
        <v>11127.99</v>
      </c>
    </row>
    <row r="25573" spans="1:2" x14ac:dyDescent="0.2">
      <c r="A25573" s="202" t="s">
        <v>39470</v>
      </c>
      <c r="B25573" s="204">
        <v>465.18</v>
      </c>
    </row>
    <row r="25574" spans="1:2" x14ac:dyDescent="0.2">
      <c r="A25574" s="202" t="s">
        <v>39471</v>
      </c>
      <c r="B25574" s="204">
        <v>501.22</v>
      </c>
    </row>
    <row r="25575" spans="1:2" x14ac:dyDescent="0.2">
      <c r="A25575" s="202" t="s">
        <v>39472</v>
      </c>
      <c r="B25575" s="204">
        <v>659.57</v>
      </c>
    </row>
    <row r="25576" spans="1:2" x14ac:dyDescent="0.2">
      <c r="A25576" s="202" t="s">
        <v>39473</v>
      </c>
      <c r="B25576" s="204">
        <v>846.32</v>
      </c>
    </row>
    <row r="25577" spans="1:2" x14ac:dyDescent="0.2">
      <c r="A25577" s="202" t="s">
        <v>39474</v>
      </c>
      <c r="B25577" s="204">
        <v>1080.8699999999999</v>
      </c>
    </row>
    <row r="25578" spans="1:2" x14ac:dyDescent="0.2">
      <c r="A25578" s="202" t="s">
        <v>39475</v>
      </c>
      <c r="B25578" s="204">
        <v>1288.02</v>
      </c>
    </row>
    <row r="25579" spans="1:2" x14ac:dyDescent="0.2">
      <c r="A25579" s="202" t="s">
        <v>39476</v>
      </c>
      <c r="B25579" s="204">
        <v>1539.61</v>
      </c>
    </row>
    <row r="25580" spans="1:2" x14ac:dyDescent="0.2">
      <c r="A25580" s="202" t="s">
        <v>39477</v>
      </c>
      <c r="B25580" s="204">
        <v>1716.65</v>
      </c>
    </row>
    <row r="25581" spans="1:2" x14ac:dyDescent="0.2">
      <c r="A25581" s="202" t="s">
        <v>39478</v>
      </c>
      <c r="B25581" s="204">
        <v>1979.73</v>
      </c>
    </row>
    <row r="25582" spans="1:2" x14ac:dyDescent="0.2">
      <c r="A25582" s="202" t="s">
        <v>39479</v>
      </c>
      <c r="B25582" s="204">
        <v>2223.3200000000002</v>
      </c>
    </row>
    <row r="25583" spans="1:2" x14ac:dyDescent="0.2">
      <c r="A25583" s="202" t="s">
        <v>39480</v>
      </c>
      <c r="B25583" s="204">
        <v>2909.43</v>
      </c>
    </row>
    <row r="25584" spans="1:2" x14ac:dyDescent="0.2">
      <c r="A25584" s="202" t="s">
        <v>39481</v>
      </c>
      <c r="B25584" s="204">
        <v>4980.03</v>
      </c>
    </row>
    <row r="25585" spans="1:2" x14ac:dyDescent="0.2">
      <c r="A25585" s="202" t="s">
        <v>39482</v>
      </c>
      <c r="B25585" s="204">
        <v>75.66</v>
      </c>
    </row>
    <row r="25586" spans="1:2" x14ac:dyDescent="0.2">
      <c r="A25586" s="202" t="s">
        <v>39483</v>
      </c>
      <c r="B25586" s="204">
        <v>231.33</v>
      </c>
    </row>
    <row r="25587" spans="1:2" x14ac:dyDescent="0.2">
      <c r="A25587" s="202" t="s">
        <v>39484</v>
      </c>
      <c r="B25587" s="204">
        <v>609.29999999999995</v>
      </c>
    </row>
    <row r="25588" spans="1:2" x14ac:dyDescent="0.2">
      <c r="A25588" s="202" t="s">
        <v>39485</v>
      </c>
      <c r="B25588" s="204">
        <v>750.51</v>
      </c>
    </row>
    <row r="25589" spans="1:2" x14ac:dyDescent="0.2">
      <c r="A25589" s="202" t="s">
        <v>39486</v>
      </c>
      <c r="B25589" s="204">
        <v>1194.21</v>
      </c>
    </row>
    <row r="25590" spans="1:2" x14ac:dyDescent="0.2">
      <c r="A25590" s="202" t="s">
        <v>39487</v>
      </c>
      <c r="B25590" s="204">
        <v>1924.11</v>
      </c>
    </row>
    <row r="25591" spans="1:2" x14ac:dyDescent="0.2">
      <c r="A25591" s="202" t="s">
        <v>39488</v>
      </c>
      <c r="B25591" s="204">
        <v>2433.21</v>
      </c>
    </row>
    <row r="25592" spans="1:2" x14ac:dyDescent="0.2">
      <c r="A25592" s="202" t="s">
        <v>39489</v>
      </c>
      <c r="B25592" s="204">
        <v>3006.45</v>
      </c>
    </row>
    <row r="25593" spans="1:2" x14ac:dyDescent="0.2">
      <c r="A25593" s="202" t="s">
        <v>39490</v>
      </c>
      <c r="B25593" s="204">
        <v>4323.93</v>
      </c>
    </row>
    <row r="25594" spans="1:2" x14ac:dyDescent="0.2">
      <c r="A25594" s="202" t="s">
        <v>39491</v>
      </c>
      <c r="B25594" s="204">
        <v>79.2</v>
      </c>
    </row>
    <row r="25595" spans="1:2" x14ac:dyDescent="0.2">
      <c r="A25595" s="202" t="s">
        <v>39492</v>
      </c>
      <c r="B25595" s="204">
        <v>166.8</v>
      </c>
    </row>
    <row r="25596" spans="1:2" x14ac:dyDescent="0.2">
      <c r="A25596" s="202" t="s">
        <v>39493</v>
      </c>
      <c r="B25596" s="204">
        <v>259.5</v>
      </c>
    </row>
    <row r="25597" spans="1:2" x14ac:dyDescent="0.2">
      <c r="A25597" s="202" t="s">
        <v>39494</v>
      </c>
      <c r="B25597" s="204">
        <v>405</v>
      </c>
    </row>
    <row r="25598" spans="1:2" x14ac:dyDescent="0.2">
      <c r="A25598" s="202" t="s">
        <v>39495</v>
      </c>
      <c r="B25598" s="204">
        <v>648</v>
      </c>
    </row>
    <row r="25599" spans="1:2" x14ac:dyDescent="0.2">
      <c r="A25599" s="202" t="s">
        <v>39496</v>
      </c>
      <c r="B25599" s="204">
        <v>1056</v>
      </c>
    </row>
    <row r="25600" spans="1:2" x14ac:dyDescent="0.2">
      <c r="A25600" s="202" t="s">
        <v>39497</v>
      </c>
      <c r="B25600" s="204">
        <v>1650</v>
      </c>
    </row>
    <row r="25601" spans="1:2" x14ac:dyDescent="0.2">
      <c r="A25601" s="202" t="s">
        <v>39498</v>
      </c>
      <c r="B25601" s="204">
        <v>2619</v>
      </c>
    </row>
    <row r="25602" spans="1:2" x14ac:dyDescent="0.2">
      <c r="A25602" s="202" t="s">
        <v>39499</v>
      </c>
      <c r="B25602" s="204">
        <v>4117.95</v>
      </c>
    </row>
    <row r="25603" spans="1:2" x14ac:dyDescent="0.2">
      <c r="A25603" s="202" t="s">
        <v>39500</v>
      </c>
      <c r="B25603" s="204">
        <v>129</v>
      </c>
    </row>
    <row r="25604" spans="1:2" x14ac:dyDescent="0.2">
      <c r="A25604" s="202" t="s">
        <v>39501</v>
      </c>
      <c r="B25604" s="204">
        <v>207</v>
      </c>
    </row>
    <row r="25605" spans="1:2" x14ac:dyDescent="0.2">
      <c r="A25605" s="202" t="s">
        <v>39502</v>
      </c>
      <c r="B25605" s="204">
        <v>240</v>
      </c>
    </row>
    <row r="25606" spans="1:2" x14ac:dyDescent="0.2">
      <c r="A25606" s="202" t="s">
        <v>39503</v>
      </c>
      <c r="B25606" s="204">
        <v>388.1</v>
      </c>
    </row>
    <row r="25607" spans="1:2" x14ac:dyDescent="0.2">
      <c r="A25607" s="202" t="s">
        <v>39504</v>
      </c>
      <c r="B25607" s="204">
        <v>737.95</v>
      </c>
    </row>
    <row r="25608" spans="1:2" x14ac:dyDescent="0.2">
      <c r="A25608" s="202" t="s">
        <v>39505</v>
      </c>
      <c r="B25608" s="204">
        <v>2415.27</v>
      </c>
    </row>
    <row r="25609" spans="1:2" x14ac:dyDescent="0.2">
      <c r="A25609" s="202" t="s">
        <v>39506</v>
      </c>
      <c r="B25609" s="204">
        <v>2519.14</v>
      </c>
    </row>
    <row r="25610" spans="1:2" x14ac:dyDescent="0.2">
      <c r="A25610" s="202" t="s">
        <v>39507</v>
      </c>
      <c r="B25610" s="204">
        <v>3939</v>
      </c>
    </row>
    <row r="25611" spans="1:2" x14ac:dyDescent="0.2">
      <c r="A25611" s="202" t="s">
        <v>39508</v>
      </c>
      <c r="B25611" s="204">
        <v>8867</v>
      </c>
    </row>
    <row r="25612" spans="1:2" x14ac:dyDescent="0.2">
      <c r="A25612" s="202" t="s">
        <v>39509</v>
      </c>
      <c r="B25612" s="204">
        <v>15970.77</v>
      </c>
    </row>
    <row r="25613" spans="1:2" x14ac:dyDescent="0.2">
      <c r="A25613" s="202" t="s">
        <v>39510</v>
      </c>
      <c r="B25613" s="204">
        <v>18960</v>
      </c>
    </row>
    <row r="25614" spans="1:2" x14ac:dyDescent="0.2">
      <c r="A25614" s="202" t="s">
        <v>39511</v>
      </c>
      <c r="B25614" s="204">
        <v>21288.35</v>
      </c>
    </row>
    <row r="25615" spans="1:2" x14ac:dyDescent="0.2">
      <c r="A25615" s="202" t="s">
        <v>39512</v>
      </c>
      <c r="B25615" s="204">
        <v>112</v>
      </c>
    </row>
    <row r="25616" spans="1:2" x14ac:dyDescent="0.2">
      <c r="A25616" s="202" t="s">
        <v>39513</v>
      </c>
      <c r="B25616" s="204">
        <v>148</v>
      </c>
    </row>
    <row r="25617" spans="1:2" x14ac:dyDescent="0.2">
      <c r="A25617" s="202" t="s">
        <v>39514</v>
      </c>
      <c r="B25617" s="204">
        <v>229.45</v>
      </c>
    </row>
    <row r="25618" spans="1:2" x14ac:dyDescent="0.2">
      <c r="A25618" s="202" t="s">
        <v>39515</v>
      </c>
      <c r="B25618" s="204">
        <v>397.1</v>
      </c>
    </row>
    <row r="25619" spans="1:2" x14ac:dyDescent="0.2">
      <c r="A25619" s="202" t="s">
        <v>39516</v>
      </c>
      <c r="B25619" s="204">
        <v>498</v>
      </c>
    </row>
    <row r="25620" spans="1:2" x14ac:dyDescent="0.2">
      <c r="A25620" s="202" t="s">
        <v>39517</v>
      </c>
      <c r="B25620" s="204">
        <v>833</v>
      </c>
    </row>
    <row r="25621" spans="1:2" x14ac:dyDescent="0.2">
      <c r="A25621" s="202" t="s">
        <v>39518</v>
      </c>
      <c r="B25621" s="204">
        <v>2860</v>
      </c>
    </row>
    <row r="25622" spans="1:2" x14ac:dyDescent="0.2">
      <c r="A25622" s="202" t="s">
        <v>39519</v>
      </c>
      <c r="B25622" s="204">
        <v>4345.87</v>
      </c>
    </row>
    <row r="25623" spans="1:2" x14ac:dyDescent="0.2">
      <c r="A25623" s="202" t="s">
        <v>39520</v>
      </c>
      <c r="B25623" s="204">
        <v>9857.68</v>
      </c>
    </row>
    <row r="25624" spans="1:2" x14ac:dyDescent="0.2">
      <c r="A25624" s="202" t="s">
        <v>39521</v>
      </c>
      <c r="B25624" s="204">
        <v>93.14</v>
      </c>
    </row>
    <row r="25625" spans="1:2" x14ac:dyDescent="0.2">
      <c r="A25625" s="202" t="s">
        <v>39522</v>
      </c>
      <c r="B25625" s="204">
        <v>132</v>
      </c>
    </row>
    <row r="25626" spans="1:2" x14ac:dyDescent="0.2">
      <c r="A25626" s="202" t="s">
        <v>39523</v>
      </c>
      <c r="B25626" s="204">
        <v>229.47</v>
      </c>
    </row>
    <row r="25627" spans="1:2" x14ac:dyDescent="0.2">
      <c r="A25627" s="202" t="s">
        <v>39524</v>
      </c>
      <c r="B25627" s="204">
        <v>354.8</v>
      </c>
    </row>
    <row r="25628" spans="1:2" x14ac:dyDescent="0.2">
      <c r="A25628" s="202" t="s">
        <v>39525</v>
      </c>
      <c r="B25628" s="204">
        <v>552.44000000000005</v>
      </c>
    </row>
    <row r="25629" spans="1:2" x14ac:dyDescent="0.2">
      <c r="A25629" s="202" t="s">
        <v>39526</v>
      </c>
      <c r="B25629" s="204">
        <v>1720.81</v>
      </c>
    </row>
    <row r="25630" spans="1:2" x14ac:dyDescent="0.2">
      <c r="A25630" s="202" t="s">
        <v>39527</v>
      </c>
      <c r="B25630" s="204">
        <v>204.20779999999999</v>
      </c>
    </row>
    <row r="25631" spans="1:2" x14ac:dyDescent="0.2">
      <c r="A25631" s="202" t="s">
        <v>39528</v>
      </c>
      <c r="B25631" s="204">
        <v>330</v>
      </c>
    </row>
    <row r="25632" spans="1:2" x14ac:dyDescent="0.2">
      <c r="A25632" s="202" t="s">
        <v>39529</v>
      </c>
      <c r="B25632" s="204">
        <v>394.57240000000002</v>
      </c>
    </row>
    <row r="25633" spans="1:2" x14ac:dyDescent="0.2">
      <c r="A25633" s="202" t="s">
        <v>39530</v>
      </c>
      <c r="B25633" s="204">
        <v>515</v>
      </c>
    </row>
    <row r="25634" spans="1:2" x14ac:dyDescent="0.2">
      <c r="A25634" s="202" t="s">
        <v>39531</v>
      </c>
      <c r="B25634" s="204">
        <v>639.33130000000006</v>
      </c>
    </row>
    <row r="25635" spans="1:2" x14ac:dyDescent="0.2">
      <c r="A25635" s="202" t="s">
        <v>39532</v>
      </c>
      <c r="B25635" s="204">
        <v>799.00189999999998</v>
      </c>
    </row>
    <row r="25636" spans="1:2" x14ac:dyDescent="0.2">
      <c r="A25636" s="202" t="s">
        <v>39533</v>
      </c>
      <c r="B25636" s="204">
        <v>901.25</v>
      </c>
    </row>
    <row r="25637" spans="1:2" x14ac:dyDescent="0.2">
      <c r="A25637" s="202" t="s">
        <v>39534</v>
      </c>
      <c r="B25637" s="204">
        <v>1300</v>
      </c>
    </row>
    <row r="25638" spans="1:2" x14ac:dyDescent="0.2">
      <c r="A25638" s="202" t="s">
        <v>39535</v>
      </c>
      <c r="B25638" s="204">
        <v>1920</v>
      </c>
    </row>
    <row r="25639" spans="1:2" x14ac:dyDescent="0.2">
      <c r="A25639" s="202" t="s">
        <v>39536</v>
      </c>
      <c r="B25639" s="204">
        <v>252.35</v>
      </c>
    </row>
    <row r="25640" spans="1:2" x14ac:dyDescent="0.2">
      <c r="A25640" s="202" t="s">
        <v>39537</v>
      </c>
      <c r="B25640" s="204">
        <v>355</v>
      </c>
    </row>
    <row r="25641" spans="1:2" x14ac:dyDescent="0.2">
      <c r="A25641" s="202" t="s">
        <v>39538</v>
      </c>
      <c r="B25641" s="204">
        <v>462.47</v>
      </c>
    </row>
    <row r="25642" spans="1:2" x14ac:dyDescent="0.2">
      <c r="A25642" s="202" t="s">
        <v>39539</v>
      </c>
      <c r="B25642" s="204">
        <v>585</v>
      </c>
    </row>
    <row r="25643" spans="1:2" x14ac:dyDescent="0.2">
      <c r="A25643" s="202" t="s">
        <v>39540</v>
      </c>
      <c r="B25643" s="204">
        <v>708.56790000000001</v>
      </c>
    </row>
    <row r="25644" spans="1:2" x14ac:dyDescent="0.2">
      <c r="A25644" s="202" t="s">
        <v>39541</v>
      </c>
      <c r="B25644" s="204">
        <v>913.92060000000004</v>
      </c>
    </row>
    <row r="25645" spans="1:2" x14ac:dyDescent="0.2">
      <c r="A25645" s="202" t="s">
        <v>39542</v>
      </c>
      <c r="B25645" s="204">
        <v>1060.9000000000001</v>
      </c>
    </row>
    <row r="25646" spans="1:2" x14ac:dyDescent="0.2">
      <c r="A25646" s="202" t="s">
        <v>39543</v>
      </c>
      <c r="B25646" s="204">
        <v>1528.52</v>
      </c>
    </row>
    <row r="25647" spans="1:2" x14ac:dyDescent="0.2">
      <c r="A25647" s="202" t="s">
        <v>39544</v>
      </c>
      <c r="B25647" s="204">
        <v>2050</v>
      </c>
    </row>
    <row r="25648" spans="1:2" x14ac:dyDescent="0.2">
      <c r="A25648" s="202" t="s">
        <v>39545</v>
      </c>
      <c r="B25648" s="204">
        <v>142</v>
      </c>
    </row>
    <row r="25649" spans="1:2" x14ac:dyDescent="0.2">
      <c r="A25649" s="202" t="s">
        <v>39546</v>
      </c>
      <c r="B25649" s="204">
        <v>170</v>
      </c>
    </row>
    <row r="25650" spans="1:2" x14ac:dyDescent="0.2">
      <c r="A25650" s="202" t="s">
        <v>39547</v>
      </c>
      <c r="B25650" s="204">
        <v>205</v>
      </c>
    </row>
    <row r="25651" spans="1:2" x14ac:dyDescent="0.2">
      <c r="A25651" s="202" t="s">
        <v>39548</v>
      </c>
      <c r="B25651" s="204">
        <v>90</v>
      </c>
    </row>
    <row r="25652" spans="1:2" x14ac:dyDescent="0.2">
      <c r="A25652" s="202" t="s">
        <v>39549</v>
      </c>
      <c r="B25652" s="204">
        <v>17.37</v>
      </c>
    </row>
    <row r="25653" spans="1:2" x14ac:dyDescent="0.2">
      <c r="A25653" s="202" t="s">
        <v>39550</v>
      </c>
      <c r="B25653" s="204">
        <v>31.09</v>
      </c>
    </row>
    <row r="25654" spans="1:2" x14ac:dyDescent="0.2">
      <c r="A25654" s="202" t="s">
        <v>39551</v>
      </c>
      <c r="B25654" s="204">
        <v>46.64</v>
      </c>
    </row>
    <row r="25655" spans="1:2" x14ac:dyDescent="0.2">
      <c r="A25655" s="202" t="s">
        <v>39552</v>
      </c>
      <c r="B25655" s="204">
        <v>57.4</v>
      </c>
    </row>
    <row r="25656" spans="1:2" x14ac:dyDescent="0.2">
      <c r="A25656" s="202" t="s">
        <v>39553</v>
      </c>
      <c r="B25656" s="204">
        <v>116.32</v>
      </c>
    </row>
    <row r="25657" spans="1:2" x14ac:dyDescent="0.2">
      <c r="A25657" s="202" t="s">
        <v>39554</v>
      </c>
      <c r="B25657" s="204">
        <v>10.88</v>
      </c>
    </row>
    <row r="25658" spans="1:2" x14ac:dyDescent="0.2">
      <c r="A25658" s="202" t="s">
        <v>39555</v>
      </c>
      <c r="B25658" s="204">
        <v>15.39</v>
      </c>
    </row>
    <row r="25659" spans="1:2" x14ac:dyDescent="0.2">
      <c r="A25659" s="202" t="s">
        <v>39556</v>
      </c>
      <c r="B25659" s="204">
        <v>4915.6000000000004</v>
      </c>
    </row>
    <row r="25660" spans="1:2" x14ac:dyDescent="0.2">
      <c r="A25660" s="202" t="s">
        <v>39557</v>
      </c>
      <c r="B25660" s="204">
        <v>11879.84</v>
      </c>
    </row>
    <row r="25661" spans="1:2" x14ac:dyDescent="0.2">
      <c r="A25661" s="202" t="s">
        <v>39558</v>
      </c>
      <c r="B25661" s="204">
        <v>47.11</v>
      </c>
    </row>
    <row r="25662" spans="1:2" x14ac:dyDescent="0.2">
      <c r="A25662" s="202" t="s">
        <v>39559</v>
      </c>
      <c r="B25662" s="204">
        <v>186.42</v>
      </c>
    </row>
    <row r="25663" spans="1:2" x14ac:dyDescent="0.2">
      <c r="A25663" s="202" t="s">
        <v>39560</v>
      </c>
      <c r="B25663" s="204">
        <v>100</v>
      </c>
    </row>
    <row r="25664" spans="1:2" x14ac:dyDescent="0.2">
      <c r="A25664" s="202" t="s">
        <v>39561</v>
      </c>
      <c r="B25664" s="204">
        <v>110.16</v>
      </c>
    </row>
    <row r="25665" spans="1:2" x14ac:dyDescent="0.2">
      <c r="A25665" s="202" t="s">
        <v>39562</v>
      </c>
      <c r="B25665" s="204">
        <v>138.44999999999999</v>
      </c>
    </row>
    <row r="25666" spans="1:2" x14ac:dyDescent="0.2">
      <c r="A25666" s="202" t="s">
        <v>39563</v>
      </c>
      <c r="B25666" s="204">
        <v>213.42</v>
      </c>
    </row>
    <row r="25667" spans="1:2" x14ac:dyDescent="0.2">
      <c r="A25667" s="202" t="s">
        <v>39564</v>
      </c>
      <c r="B25667" s="204">
        <v>270.47000000000003</v>
      </c>
    </row>
    <row r="25668" spans="1:2" x14ac:dyDescent="0.2">
      <c r="A25668" s="202" t="s">
        <v>39565</v>
      </c>
      <c r="B25668" s="204">
        <v>2781</v>
      </c>
    </row>
    <row r="25669" spans="1:2" x14ac:dyDescent="0.2">
      <c r="A25669" s="202" t="s">
        <v>39566</v>
      </c>
      <c r="B25669" s="204">
        <v>3131.3751000000002</v>
      </c>
    </row>
    <row r="25670" spans="1:2" x14ac:dyDescent="0.2">
      <c r="A25670" s="202" t="s">
        <v>39567</v>
      </c>
      <c r="B25670" s="204">
        <v>240</v>
      </c>
    </row>
    <row r="25671" spans="1:2" x14ac:dyDescent="0.2">
      <c r="A25671" s="202" t="s">
        <v>39568</v>
      </c>
      <c r="B25671" s="204">
        <v>260</v>
      </c>
    </row>
    <row r="25672" spans="1:2" x14ac:dyDescent="0.2">
      <c r="A25672" s="202" t="s">
        <v>39569</v>
      </c>
      <c r="B25672" s="204">
        <v>305</v>
      </c>
    </row>
    <row r="25673" spans="1:2" x14ac:dyDescent="0.2">
      <c r="A25673" s="202" t="s">
        <v>39570</v>
      </c>
      <c r="B25673" s="204">
        <v>420</v>
      </c>
    </row>
    <row r="25674" spans="1:2" x14ac:dyDescent="0.2">
      <c r="A25674" s="202" t="s">
        <v>39571</v>
      </c>
      <c r="B25674" s="204">
        <v>510</v>
      </c>
    </row>
    <row r="25675" spans="1:2" x14ac:dyDescent="0.2">
      <c r="A25675" s="202" t="s">
        <v>39572</v>
      </c>
      <c r="B25675" s="204">
        <v>590</v>
      </c>
    </row>
    <row r="25676" spans="1:2" x14ac:dyDescent="0.2">
      <c r="A25676" s="202" t="s">
        <v>39573</v>
      </c>
      <c r="B25676" s="204">
        <v>735</v>
      </c>
    </row>
    <row r="25677" spans="1:2" x14ac:dyDescent="0.2">
      <c r="A25677" s="202" t="s">
        <v>39574</v>
      </c>
      <c r="B25677" s="204">
        <v>1000</v>
      </c>
    </row>
    <row r="25678" spans="1:2" x14ac:dyDescent="0.2">
      <c r="A25678" s="202" t="s">
        <v>39575</v>
      </c>
      <c r="B25678" s="204">
        <v>1110</v>
      </c>
    </row>
    <row r="25679" spans="1:2" x14ac:dyDescent="0.2">
      <c r="A25679" s="202" t="s">
        <v>39576</v>
      </c>
      <c r="B25679" s="204">
        <v>1429.97</v>
      </c>
    </row>
    <row r="25680" spans="1:2" x14ac:dyDescent="0.2">
      <c r="A25680" s="202" t="s">
        <v>39577</v>
      </c>
      <c r="B25680" s="204">
        <v>1840.84</v>
      </c>
    </row>
    <row r="25681" spans="1:2" x14ac:dyDescent="0.2">
      <c r="A25681" s="202" t="s">
        <v>39578</v>
      </c>
      <c r="B25681" s="204">
        <v>71.119500000000002</v>
      </c>
    </row>
    <row r="25682" spans="1:2" x14ac:dyDescent="0.2">
      <c r="A25682" s="202" t="s">
        <v>39579</v>
      </c>
      <c r="B25682" s="204">
        <v>78.091999999999999</v>
      </c>
    </row>
    <row r="25683" spans="1:2" x14ac:dyDescent="0.2">
      <c r="A25683" s="202" t="s">
        <v>39580</v>
      </c>
      <c r="B25683" s="204">
        <v>85.064499999999995</v>
      </c>
    </row>
    <row r="25684" spans="1:2" x14ac:dyDescent="0.2">
      <c r="A25684" s="202" t="s">
        <v>39581</v>
      </c>
      <c r="B25684" s="204">
        <v>80.881</v>
      </c>
    </row>
    <row r="25685" spans="1:2" x14ac:dyDescent="0.2">
      <c r="A25685" s="202" t="s">
        <v>39582</v>
      </c>
      <c r="B25685" s="204">
        <v>85.901200000000003</v>
      </c>
    </row>
    <row r="25686" spans="1:2" x14ac:dyDescent="0.2">
      <c r="A25686" s="202" t="s">
        <v>39583</v>
      </c>
      <c r="B25686" s="204">
        <v>453.52</v>
      </c>
    </row>
    <row r="25687" spans="1:2" x14ac:dyDescent="0.2">
      <c r="A25687" s="202" t="s">
        <v>39584</v>
      </c>
      <c r="B25687" s="204">
        <v>528.17999999999995</v>
      </c>
    </row>
    <row r="25688" spans="1:2" x14ac:dyDescent="0.2">
      <c r="A25688" s="202" t="s">
        <v>39585</v>
      </c>
      <c r="B25688" s="204">
        <v>1947.61</v>
      </c>
    </row>
    <row r="25689" spans="1:2" x14ac:dyDescent="0.2">
      <c r="A25689" s="202" t="s">
        <v>39586</v>
      </c>
      <c r="B25689" s="204">
        <v>1947.61</v>
      </c>
    </row>
    <row r="25690" spans="1:2" x14ac:dyDescent="0.2">
      <c r="A25690" s="202" t="s">
        <v>39587</v>
      </c>
      <c r="B25690" s="204">
        <v>1947.61</v>
      </c>
    </row>
    <row r="25691" spans="1:2" x14ac:dyDescent="0.2">
      <c r="A25691" s="202" t="s">
        <v>39588</v>
      </c>
      <c r="B25691" s="204">
        <v>30.8</v>
      </c>
    </row>
    <row r="25692" spans="1:2" x14ac:dyDescent="0.2">
      <c r="A25692" s="202" t="s">
        <v>39589</v>
      </c>
      <c r="B25692" s="204">
        <v>26.11</v>
      </c>
    </row>
    <row r="25693" spans="1:2" x14ac:dyDescent="0.2">
      <c r="A25693" s="202" t="s">
        <v>39590</v>
      </c>
      <c r="B25693" s="204">
        <v>3.46</v>
      </c>
    </row>
    <row r="25694" spans="1:2" x14ac:dyDescent="0.2">
      <c r="A25694" s="202" t="s">
        <v>39591</v>
      </c>
      <c r="B25694" s="204">
        <v>3.09</v>
      </c>
    </row>
    <row r="25695" spans="1:2" x14ac:dyDescent="0.2">
      <c r="A25695" s="202" t="s">
        <v>39592</v>
      </c>
      <c r="B25695" s="204">
        <v>8.1484000000000005</v>
      </c>
    </row>
    <row r="25696" spans="1:2" x14ac:dyDescent="0.2">
      <c r="A25696" s="202" t="s">
        <v>39593</v>
      </c>
      <c r="B25696" s="204">
        <v>138.02000000000001</v>
      </c>
    </row>
    <row r="25697" spans="1:2" x14ac:dyDescent="0.2">
      <c r="A25697" s="202" t="s">
        <v>39594</v>
      </c>
      <c r="B25697" s="204">
        <v>22.56</v>
      </c>
    </row>
    <row r="25698" spans="1:2" x14ac:dyDescent="0.2">
      <c r="A25698" s="202" t="s">
        <v>39595</v>
      </c>
      <c r="B25698" s="204">
        <v>2.79</v>
      </c>
    </row>
    <row r="25699" spans="1:2" x14ac:dyDescent="0.2">
      <c r="A25699" s="202" t="s">
        <v>39596</v>
      </c>
      <c r="B25699" s="204">
        <v>1.34</v>
      </c>
    </row>
    <row r="25700" spans="1:2" x14ac:dyDescent="0.2">
      <c r="A25700" s="202" t="s">
        <v>39597</v>
      </c>
      <c r="B25700" s="204">
        <v>124.11</v>
      </c>
    </row>
    <row r="25701" spans="1:2" x14ac:dyDescent="0.2">
      <c r="A25701" s="202" t="s">
        <v>39598</v>
      </c>
      <c r="B25701" s="204">
        <v>109.29</v>
      </c>
    </row>
    <row r="25702" spans="1:2" x14ac:dyDescent="0.2">
      <c r="A25702" s="202" t="s">
        <v>39599</v>
      </c>
      <c r="B25702" s="204">
        <v>109.71</v>
      </c>
    </row>
    <row r="25703" spans="1:2" x14ac:dyDescent="0.2">
      <c r="A25703" s="202" t="s">
        <v>39600</v>
      </c>
      <c r="B25703" s="204">
        <v>360.5</v>
      </c>
    </row>
    <row r="25704" spans="1:2" x14ac:dyDescent="0.2">
      <c r="A25704" s="202" t="s">
        <v>39601</v>
      </c>
      <c r="B25704" s="204">
        <v>412</v>
      </c>
    </row>
    <row r="25705" spans="1:2" x14ac:dyDescent="0.2">
      <c r="A25705" s="202" t="s">
        <v>39602</v>
      </c>
      <c r="B25705" s="204">
        <v>360.5</v>
      </c>
    </row>
    <row r="25706" spans="1:2" x14ac:dyDescent="0.2">
      <c r="A25706" s="202" t="s">
        <v>39603</v>
      </c>
      <c r="B25706" s="204">
        <v>412</v>
      </c>
    </row>
    <row r="25707" spans="1:2" x14ac:dyDescent="0.2">
      <c r="A25707" s="202" t="s">
        <v>39604</v>
      </c>
      <c r="B25707" s="204">
        <v>135.4</v>
      </c>
    </row>
    <row r="25708" spans="1:2" x14ac:dyDescent="0.2">
      <c r="A25708" s="202" t="s">
        <v>39605</v>
      </c>
      <c r="B25708" s="204">
        <v>721</v>
      </c>
    </row>
    <row r="25709" spans="1:2" x14ac:dyDescent="0.2">
      <c r="A25709" s="202" t="s">
        <v>39606</v>
      </c>
      <c r="B25709" s="204">
        <v>709.46</v>
      </c>
    </row>
    <row r="25710" spans="1:2" x14ac:dyDescent="0.2">
      <c r="A25710" s="202" t="s">
        <v>39607</v>
      </c>
      <c r="B25710" s="204">
        <v>26.26</v>
      </c>
    </row>
    <row r="25711" spans="1:2" x14ac:dyDescent="0.2">
      <c r="A25711" s="202" t="s">
        <v>39608</v>
      </c>
      <c r="B25711" s="204">
        <v>135</v>
      </c>
    </row>
    <row r="25712" spans="1:2" x14ac:dyDescent="0.2">
      <c r="A25712" s="202" t="s">
        <v>39609</v>
      </c>
      <c r="B25712" s="204">
        <v>87.55</v>
      </c>
    </row>
    <row r="25713" spans="1:2" x14ac:dyDescent="0.2">
      <c r="A25713" s="202" t="s">
        <v>39610</v>
      </c>
      <c r="B25713" s="204">
        <v>97.8</v>
      </c>
    </row>
    <row r="25714" spans="1:2" x14ac:dyDescent="0.2">
      <c r="A25714" s="202" t="s">
        <v>39611</v>
      </c>
      <c r="B25714" s="204">
        <v>250</v>
      </c>
    </row>
    <row r="25715" spans="1:2" x14ac:dyDescent="0.2">
      <c r="A25715" s="202" t="s">
        <v>39612</v>
      </c>
      <c r="B25715" s="204">
        <v>108.14</v>
      </c>
    </row>
    <row r="25716" spans="1:2" x14ac:dyDescent="0.2">
      <c r="A25716" s="202" t="s">
        <v>39613</v>
      </c>
      <c r="B25716" s="204">
        <v>1.7613000000000001</v>
      </c>
    </row>
    <row r="25717" spans="1:2" x14ac:dyDescent="0.2">
      <c r="A25717" s="202" t="s">
        <v>39614</v>
      </c>
      <c r="B25717" s="204">
        <v>1.5442</v>
      </c>
    </row>
    <row r="25718" spans="1:2" x14ac:dyDescent="0.2">
      <c r="A25718" s="202" t="s">
        <v>39615</v>
      </c>
      <c r="B25718" s="204">
        <v>555.24919999999997</v>
      </c>
    </row>
    <row r="25719" spans="1:2" x14ac:dyDescent="0.2">
      <c r="A25719" s="202" t="s">
        <v>39616</v>
      </c>
      <c r="B25719" s="204">
        <v>1253.5385000000001</v>
      </c>
    </row>
    <row r="25720" spans="1:2" x14ac:dyDescent="0.2">
      <c r="A25720" s="202" t="s">
        <v>39617</v>
      </c>
      <c r="B25720" s="204">
        <v>14.71</v>
      </c>
    </row>
    <row r="25721" spans="1:2" x14ac:dyDescent="0.2">
      <c r="A25721" s="202" t="s">
        <v>39618</v>
      </c>
      <c r="B25721" s="204">
        <v>3.9100000000000003E-2</v>
      </c>
    </row>
    <row r="25722" spans="1:2" x14ac:dyDescent="0.2">
      <c r="A25722" s="202" t="s">
        <v>39619</v>
      </c>
      <c r="B25722" s="204">
        <v>8.5639000000000003</v>
      </c>
    </row>
    <row r="25723" spans="1:2" x14ac:dyDescent="0.2">
      <c r="A25723" s="202" t="s">
        <v>39620</v>
      </c>
      <c r="B25723" s="204">
        <v>9.27</v>
      </c>
    </row>
    <row r="25724" spans="1:2" x14ac:dyDescent="0.2">
      <c r="A25724" s="202" t="s">
        <v>39621</v>
      </c>
      <c r="B25724" s="204">
        <v>390</v>
      </c>
    </row>
    <row r="25725" spans="1:2" x14ac:dyDescent="0.2">
      <c r="A25725" s="202" t="s">
        <v>39622</v>
      </c>
      <c r="B25725" s="204">
        <v>540.75</v>
      </c>
    </row>
    <row r="25726" spans="1:2" x14ac:dyDescent="0.2">
      <c r="A25726" s="202" t="s">
        <v>39623</v>
      </c>
      <c r="B25726" s="204">
        <v>616.97</v>
      </c>
    </row>
    <row r="25727" spans="1:2" x14ac:dyDescent="0.2">
      <c r="A25727" s="202" t="s">
        <v>39624</v>
      </c>
      <c r="B25727" s="204">
        <v>0.63</v>
      </c>
    </row>
    <row r="25728" spans="1:2" x14ac:dyDescent="0.2">
      <c r="A25728" s="202" t="s">
        <v>39625</v>
      </c>
      <c r="B25728" s="204">
        <v>66.355000000000004</v>
      </c>
    </row>
    <row r="25729" spans="1:2" x14ac:dyDescent="0.2">
      <c r="A25729" s="202" t="s">
        <v>39626</v>
      </c>
      <c r="B25729" s="204">
        <v>6.1470000000000002</v>
      </c>
    </row>
    <row r="25730" spans="1:2" x14ac:dyDescent="0.2">
      <c r="A25730" s="202" t="s">
        <v>39627</v>
      </c>
      <c r="B25730" s="204">
        <v>1.1100000000000001</v>
      </c>
    </row>
    <row r="25731" spans="1:2" x14ac:dyDescent="0.2">
      <c r="A25731" s="202" t="s">
        <v>39628</v>
      </c>
      <c r="B25731" s="204">
        <v>30.27</v>
      </c>
    </row>
    <row r="25732" spans="1:2" x14ac:dyDescent="0.2">
      <c r="A25732" s="202" t="s">
        <v>39629</v>
      </c>
      <c r="B25732" s="204">
        <v>0.06</v>
      </c>
    </row>
    <row r="25733" spans="1:2" x14ac:dyDescent="0.2">
      <c r="A25733" s="202" t="s">
        <v>39630</v>
      </c>
      <c r="B25733" s="204">
        <v>10300</v>
      </c>
    </row>
    <row r="25734" spans="1:2" x14ac:dyDescent="0.2">
      <c r="A25734" s="202" t="s">
        <v>39631</v>
      </c>
      <c r="B25734" s="204">
        <v>7.8018999999999998</v>
      </c>
    </row>
    <row r="25735" spans="1:2" x14ac:dyDescent="0.2">
      <c r="A25735" s="202" t="s">
        <v>39632</v>
      </c>
      <c r="B25735" s="204">
        <v>110</v>
      </c>
    </row>
    <row r="25736" spans="1:2" x14ac:dyDescent="0.2">
      <c r="A25736" s="202" t="s">
        <v>39633</v>
      </c>
      <c r="B25736" s="204">
        <v>76.22</v>
      </c>
    </row>
    <row r="25737" spans="1:2" x14ac:dyDescent="0.2">
      <c r="A25737" s="202" t="s">
        <v>39634</v>
      </c>
      <c r="B25737" s="204">
        <v>25.12</v>
      </c>
    </row>
    <row r="25738" spans="1:2" x14ac:dyDescent="0.2">
      <c r="A25738" s="202" t="s">
        <v>39635</v>
      </c>
      <c r="B25738" s="204">
        <v>26.68</v>
      </c>
    </row>
    <row r="25739" spans="1:2" x14ac:dyDescent="0.2">
      <c r="A25739" s="202" t="s">
        <v>39636</v>
      </c>
      <c r="B25739" s="204">
        <v>49.34</v>
      </c>
    </row>
    <row r="25740" spans="1:2" x14ac:dyDescent="0.2">
      <c r="A25740" s="202" t="s">
        <v>39637</v>
      </c>
      <c r="B25740" s="204">
        <v>1267.21</v>
      </c>
    </row>
    <row r="25741" spans="1:2" x14ac:dyDescent="0.2">
      <c r="A25741" s="202" t="s">
        <v>39638</v>
      </c>
      <c r="B25741" s="204">
        <v>417.9</v>
      </c>
    </row>
    <row r="25742" spans="1:2" x14ac:dyDescent="0.2">
      <c r="A25742" s="202" t="s">
        <v>39639</v>
      </c>
      <c r="B25742" s="204">
        <v>173.84</v>
      </c>
    </row>
    <row r="25743" spans="1:2" x14ac:dyDescent="0.2">
      <c r="A25743" s="202" t="s">
        <v>39640</v>
      </c>
      <c r="B25743" s="204">
        <v>45.66</v>
      </c>
    </row>
    <row r="25744" spans="1:2" x14ac:dyDescent="0.2">
      <c r="A25744" s="202" t="s">
        <v>39641</v>
      </c>
      <c r="B25744" s="204">
        <v>106.08</v>
      </c>
    </row>
    <row r="25745" spans="1:2" x14ac:dyDescent="0.2">
      <c r="A25745" s="202" t="s">
        <v>39642</v>
      </c>
      <c r="B25745" s="204">
        <v>113.2</v>
      </c>
    </row>
    <row r="25746" spans="1:2" x14ac:dyDescent="0.2">
      <c r="A25746" s="202" t="s">
        <v>39643</v>
      </c>
      <c r="B25746" s="204">
        <v>9.86</v>
      </c>
    </row>
    <row r="25747" spans="1:2" x14ac:dyDescent="0.2">
      <c r="A25747" s="202" t="s">
        <v>39644</v>
      </c>
      <c r="B25747" s="204">
        <v>0.13289999999999999</v>
      </c>
    </row>
    <row r="25748" spans="1:2" x14ac:dyDescent="0.2">
      <c r="A25748" s="202" t="s">
        <v>39645</v>
      </c>
      <c r="B25748" s="204">
        <v>5.1493000000000002</v>
      </c>
    </row>
    <row r="25749" spans="1:2" x14ac:dyDescent="0.2">
      <c r="A25749" s="202" t="s">
        <v>39646</v>
      </c>
      <c r="B25749" s="204">
        <v>300</v>
      </c>
    </row>
    <row r="25750" spans="1:2" x14ac:dyDescent="0.2">
      <c r="A25750" s="202" t="s">
        <v>39647</v>
      </c>
      <c r="B25750" s="204">
        <v>115.62</v>
      </c>
    </row>
    <row r="25751" spans="1:2" x14ac:dyDescent="0.2">
      <c r="A25751" s="202" t="s">
        <v>39648</v>
      </c>
      <c r="B25751" s="204">
        <v>170.38</v>
      </c>
    </row>
    <row r="25752" spans="1:2" x14ac:dyDescent="0.2">
      <c r="A25752" s="202" t="s">
        <v>39649</v>
      </c>
      <c r="B25752" s="204">
        <v>243.4</v>
      </c>
    </row>
    <row r="25753" spans="1:2" x14ac:dyDescent="0.2">
      <c r="A25753" s="202" t="s">
        <v>39650</v>
      </c>
      <c r="B25753" s="204">
        <v>80.930000000000007</v>
      </c>
    </row>
    <row r="25754" spans="1:2" x14ac:dyDescent="0.2">
      <c r="A25754" s="202" t="s">
        <v>39651</v>
      </c>
      <c r="B25754" s="204">
        <v>119.27</v>
      </c>
    </row>
    <row r="25755" spans="1:2" x14ac:dyDescent="0.2">
      <c r="A25755" s="202" t="s">
        <v>39652</v>
      </c>
      <c r="B25755" s="204">
        <v>170.38</v>
      </c>
    </row>
    <row r="25756" spans="1:2" x14ac:dyDescent="0.2">
      <c r="A25756" s="202" t="s">
        <v>39653</v>
      </c>
      <c r="B25756" s="204">
        <v>115.62</v>
      </c>
    </row>
    <row r="25757" spans="1:2" x14ac:dyDescent="0.2">
      <c r="A25757" s="202" t="s">
        <v>39654</v>
      </c>
      <c r="B25757" s="204">
        <v>170.38</v>
      </c>
    </row>
    <row r="25758" spans="1:2" x14ac:dyDescent="0.2">
      <c r="A25758" s="202" t="s">
        <v>39655</v>
      </c>
      <c r="B25758" s="204">
        <v>243.4</v>
      </c>
    </row>
    <row r="25759" spans="1:2" x14ac:dyDescent="0.2">
      <c r="A25759" s="202" t="s">
        <v>39656</v>
      </c>
      <c r="B25759" s="204">
        <v>80.930000000000007</v>
      </c>
    </row>
    <row r="25760" spans="1:2" x14ac:dyDescent="0.2">
      <c r="A25760" s="202" t="s">
        <v>39657</v>
      </c>
      <c r="B25760" s="204">
        <v>119.27</v>
      </c>
    </row>
    <row r="25761" spans="1:2" x14ac:dyDescent="0.2">
      <c r="A25761" s="202" t="s">
        <v>39658</v>
      </c>
      <c r="B25761" s="204">
        <v>170.38</v>
      </c>
    </row>
    <row r="25762" spans="1:2" x14ac:dyDescent="0.2">
      <c r="A25762" s="202" t="s">
        <v>39659</v>
      </c>
      <c r="B25762" s="204">
        <v>104.05</v>
      </c>
    </row>
    <row r="25763" spans="1:2" x14ac:dyDescent="0.2">
      <c r="A25763" s="202" t="s">
        <v>39660</v>
      </c>
      <c r="B25763" s="204">
        <v>54.34</v>
      </c>
    </row>
    <row r="25764" spans="1:2" x14ac:dyDescent="0.2">
      <c r="A25764" s="202" t="s">
        <v>39661</v>
      </c>
      <c r="B25764" s="204">
        <v>25.44</v>
      </c>
    </row>
    <row r="25765" spans="1:2" x14ac:dyDescent="0.2">
      <c r="A25765" s="202" t="s">
        <v>39662</v>
      </c>
      <c r="B25765" s="204">
        <v>39.31</v>
      </c>
    </row>
    <row r="25766" spans="1:2" x14ac:dyDescent="0.2">
      <c r="A25766" s="202" t="s">
        <v>39663</v>
      </c>
      <c r="B25766" s="204">
        <v>279.91000000000003</v>
      </c>
    </row>
    <row r="25767" spans="1:2" x14ac:dyDescent="0.2">
      <c r="A25767" s="202" t="s">
        <v>39664</v>
      </c>
      <c r="B25767" s="204">
        <v>31.56</v>
      </c>
    </row>
    <row r="25768" spans="1:2" x14ac:dyDescent="0.2">
      <c r="A25768" s="202" t="s">
        <v>39665</v>
      </c>
      <c r="B25768" s="204">
        <v>36.07</v>
      </c>
    </row>
    <row r="25769" spans="1:2" x14ac:dyDescent="0.2">
      <c r="A25769" s="202" t="s">
        <v>39666</v>
      </c>
      <c r="B25769" s="204">
        <v>45.09</v>
      </c>
    </row>
    <row r="25770" spans="1:2" x14ac:dyDescent="0.2">
      <c r="A25770" s="202" t="s">
        <v>39667</v>
      </c>
      <c r="B25770" s="204">
        <v>52.61</v>
      </c>
    </row>
    <row r="25771" spans="1:2" x14ac:dyDescent="0.2">
      <c r="A25771" s="202" t="s">
        <v>39668</v>
      </c>
      <c r="B25771" s="204">
        <v>60.12</v>
      </c>
    </row>
    <row r="25772" spans="1:2" x14ac:dyDescent="0.2">
      <c r="A25772" s="202" t="s">
        <v>39669</v>
      </c>
      <c r="B25772" s="204">
        <v>75.150000000000006</v>
      </c>
    </row>
    <row r="25773" spans="1:2" x14ac:dyDescent="0.2">
      <c r="A25773" s="202" t="s">
        <v>39670</v>
      </c>
      <c r="B25773" s="204">
        <v>98.27</v>
      </c>
    </row>
    <row r="25774" spans="1:2" x14ac:dyDescent="0.2">
      <c r="A25774" s="202" t="s">
        <v>39671</v>
      </c>
      <c r="B25774" s="204">
        <v>148.75</v>
      </c>
    </row>
    <row r="25775" spans="1:2" x14ac:dyDescent="0.2">
      <c r="A25775" s="202" t="s">
        <v>39672</v>
      </c>
      <c r="B25775" s="204">
        <v>328.59</v>
      </c>
    </row>
    <row r="25776" spans="1:2" x14ac:dyDescent="0.2">
      <c r="A25776" s="202" t="s">
        <v>39673</v>
      </c>
      <c r="B25776" s="204">
        <v>47.4</v>
      </c>
    </row>
    <row r="25777" spans="1:2" x14ac:dyDescent="0.2">
      <c r="A25777" s="202" t="s">
        <v>39674</v>
      </c>
      <c r="B25777" s="204">
        <v>54.34</v>
      </c>
    </row>
    <row r="25778" spans="1:2" x14ac:dyDescent="0.2">
      <c r="A25778" s="202" t="s">
        <v>39675</v>
      </c>
      <c r="B25778" s="204">
        <v>68.209999999999994</v>
      </c>
    </row>
    <row r="25779" spans="1:2" x14ac:dyDescent="0.2">
      <c r="A25779" s="202" t="s">
        <v>39676</v>
      </c>
      <c r="B25779" s="204">
        <v>64.75</v>
      </c>
    </row>
    <row r="25780" spans="1:2" x14ac:dyDescent="0.2">
      <c r="A25780" s="202" t="s">
        <v>39677</v>
      </c>
      <c r="B25780" s="204">
        <v>73.989999999999995</v>
      </c>
    </row>
    <row r="25781" spans="1:2" x14ac:dyDescent="0.2">
      <c r="A25781" s="202" t="s">
        <v>39678</v>
      </c>
      <c r="B25781" s="204">
        <v>92.49</v>
      </c>
    </row>
    <row r="25782" spans="1:2" x14ac:dyDescent="0.2">
      <c r="A25782" s="202" t="s">
        <v>39679</v>
      </c>
      <c r="B25782" s="204">
        <v>23.2</v>
      </c>
    </row>
    <row r="25783" spans="1:2" x14ac:dyDescent="0.2">
      <c r="A25783" s="202" t="s">
        <v>39680</v>
      </c>
      <c r="B25783" s="204">
        <v>86085.97</v>
      </c>
    </row>
    <row r="25784" spans="1:2" x14ac:dyDescent="0.2">
      <c r="A25784" s="202" t="s">
        <v>39681</v>
      </c>
      <c r="B25784" s="204">
        <v>47.25</v>
      </c>
    </row>
    <row r="25785" spans="1:2" x14ac:dyDescent="0.2">
      <c r="A25785" s="202" t="s">
        <v>39682</v>
      </c>
      <c r="B25785" s="204">
        <v>589</v>
      </c>
    </row>
    <row r="25786" spans="1:2" x14ac:dyDescent="0.2">
      <c r="A25786" s="202" t="s">
        <v>39683</v>
      </c>
      <c r="B25786" s="204">
        <v>884</v>
      </c>
    </row>
    <row r="25787" spans="1:2" x14ac:dyDescent="0.2">
      <c r="A25787" s="202" t="s">
        <v>39684</v>
      </c>
      <c r="B25787" s="204">
        <v>19980</v>
      </c>
    </row>
    <row r="25788" spans="1:2" x14ac:dyDescent="0.2">
      <c r="A25788" s="202" t="s">
        <v>39685</v>
      </c>
      <c r="B25788" s="204">
        <v>28480</v>
      </c>
    </row>
    <row r="25789" spans="1:2" x14ac:dyDescent="0.2">
      <c r="A25789" s="202" t="s">
        <v>39686</v>
      </c>
      <c r="B25789" s="204">
        <v>668.47</v>
      </c>
    </row>
    <row r="25790" spans="1:2" x14ac:dyDescent="0.2">
      <c r="A25790" s="202" t="s">
        <v>39687</v>
      </c>
      <c r="B25790" s="204">
        <v>2.25</v>
      </c>
    </row>
    <row r="25791" spans="1:2" x14ac:dyDescent="0.2">
      <c r="A25791" s="202" t="s">
        <v>39688</v>
      </c>
      <c r="B25791" s="204">
        <v>2.25</v>
      </c>
    </row>
    <row r="25792" spans="1:2" x14ac:dyDescent="0.2">
      <c r="A25792" s="202" t="s">
        <v>39689</v>
      </c>
      <c r="B25792" s="204">
        <v>29.98</v>
      </c>
    </row>
    <row r="25793" spans="1:2" x14ac:dyDescent="0.2">
      <c r="A25793" s="202" t="s">
        <v>39690</v>
      </c>
      <c r="B25793" s="204">
        <v>13.5</v>
      </c>
    </row>
    <row r="25794" spans="1:2" x14ac:dyDescent="0.2">
      <c r="A25794" s="202" t="s">
        <v>39691</v>
      </c>
      <c r="B25794" s="204">
        <v>0.5</v>
      </c>
    </row>
    <row r="25795" spans="1:2" x14ac:dyDescent="0.2">
      <c r="A25795" s="202" t="s">
        <v>39692</v>
      </c>
      <c r="B25795" s="204">
        <v>6</v>
      </c>
    </row>
    <row r="25796" spans="1:2" x14ac:dyDescent="0.2">
      <c r="A25796" s="202" t="s">
        <v>39693</v>
      </c>
      <c r="B25796" s="204">
        <v>57.9</v>
      </c>
    </row>
    <row r="25797" spans="1:2" x14ac:dyDescent="0.2">
      <c r="A25797" s="202" t="s">
        <v>39694</v>
      </c>
      <c r="B25797" s="204">
        <v>196.1165</v>
      </c>
    </row>
    <row r="25798" spans="1:2" x14ac:dyDescent="0.2">
      <c r="A25798" s="202" t="s">
        <v>39695</v>
      </c>
      <c r="B25798" s="204">
        <v>220.631</v>
      </c>
    </row>
    <row r="25799" spans="1:2" x14ac:dyDescent="0.2">
      <c r="A25799" s="202" t="s">
        <v>39696</v>
      </c>
      <c r="B25799" s="204">
        <v>269.66019999999997</v>
      </c>
    </row>
    <row r="25800" spans="1:2" x14ac:dyDescent="0.2">
      <c r="A25800" s="202" t="s">
        <v>39697</v>
      </c>
      <c r="B25800" s="204">
        <v>330.94670000000002</v>
      </c>
    </row>
    <row r="25801" spans="1:2" x14ac:dyDescent="0.2">
      <c r="A25801" s="202" t="s">
        <v>39698</v>
      </c>
      <c r="B25801" s="204">
        <v>465.77670000000001</v>
      </c>
    </row>
    <row r="25802" spans="1:2" x14ac:dyDescent="0.2">
      <c r="A25802" s="202" t="s">
        <v>39699</v>
      </c>
      <c r="B25802" s="204">
        <v>674.15049999999997</v>
      </c>
    </row>
    <row r="25803" spans="1:2" x14ac:dyDescent="0.2">
      <c r="A25803" s="202" t="s">
        <v>39700</v>
      </c>
      <c r="B25803" s="204">
        <v>1043.3275000000001</v>
      </c>
    </row>
    <row r="25804" spans="1:2" x14ac:dyDescent="0.2">
      <c r="A25804" s="202" t="s">
        <v>39701</v>
      </c>
      <c r="B25804" s="204">
        <v>74.13</v>
      </c>
    </row>
    <row r="25805" spans="1:2" x14ac:dyDescent="0.2">
      <c r="A25805" s="202" t="s">
        <v>39702</v>
      </c>
      <c r="B25805" s="204">
        <v>20</v>
      </c>
    </row>
    <row r="25806" spans="1:2" x14ac:dyDescent="0.2">
      <c r="A25806" s="202" t="s">
        <v>39703</v>
      </c>
      <c r="B25806" s="204">
        <v>20</v>
      </c>
    </row>
    <row r="25807" spans="1:2" x14ac:dyDescent="0.2">
      <c r="A25807" s="202" t="s">
        <v>39704</v>
      </c>
      <c r="B25807" s="204">
        <v>455.57</v>
      </c>
    </row>
    <row r="25808" spans="1:2" x14ac:dyDescent="0.2">
      <c r="A25808" s="202" t="s">
        <v>39705</v>
      </c>
      <c r="B25808" s="204">
        <v>233.81</v>
      </c>
    </row>
    <row r="25809" spans="1:2" x14ac:dyDescent="0.2">
      <c r="A25809" s="202" t="s">
        <v>39706</v>
      </c>
      <c r="B25809" s="204">
        <v>350.1</v>
      </c>
    </row>
    <row r="25810" spans="1:2" x14ac:dyDescent="0.2">
      <c r="A25810" s="202" t="s">
        <v>39707</v>
      </c>
      <c r="B25810" s="204">
        <v>509.09</v>
      </c>
    </row>
    <row r="25811" spans="1:2" x14ac:dyDescent="0.2">
      <c r="A25811" s="202" t="s">
        <v>39708</v>
      </c>
      <c r="B25811" s="204">
        <v>367.5</v>
      </c>
    </row>
    <row r="25812" spans="1:2" x14ac:dyDescent="0.2">
      <c r="A25812" s="202" t="s">
        <v>39709</v>
      </c>
      <c r="B25812" s="204">
        <v>8.5439000000000007</v>
      </c>
    </row>
    <row r="25813" spans="1:2" x14ac:dyDescent="0.2">
      <c r="A25813" s="202" t="s">
        <v>39710</v>
      </c>
      <c r="B25813" s="204">
        <v>95.79</v>
      </c>
    </row>
    <row r="25814" spans="1:2" x14ac:dyDescent="0.2">
      <c r="A25814" s="202" t="s">
        <v>39711</v>
      </c>
      <c r="B25814" s="204">
        <v>93.576800000000006</v>
      </c>
    </row>
    <row r="25815" spans="1:2" x14ac:dyDescent="0.2">
      <c r="A25815" s="202" t="s">
        <v>39712</v>
      </c>
      <c r="B25815" s="204">
        <v>98</v>
      </c>
    </row>
    <row r="25816" spans="1:2" x14ac:dyDescent="0.2">
      <c r="A25816" s="202" t="s">
        <v>39713</v>
      </c>
      <c r="B25816" s="204">
        <v>90.13</v>
      </c>
    </row>
    <row r="25817" spans="1:2" x14ac:dyDescent="0.2">
      <c r="A25817" s="202" t="s">
        <v>39714</v>
      </c>
      <c r="B25817" s="204">
        <v>92.7</v>
      </c>
    </row>
    <row r="25818" spans="1:2" x14ac:dyDescent="0.2">
      <c r="A25818" s="202" t="s">
        <v>39715</v>
      </c>
      <c r="B25818" s="204">
        <v>89.977699999999999</v>
      </c>
    </row>
    <row r="25819" spans="1:2" x14ac:dyDescent="0.2">
      <c r="A25819" s="202" t="s">
        <v>39716</v>
      </c>
      <c r="B25819" s="204">
        <v>30.38</v>
      </c>
    </row>
    <row r="25820" spans="1:2" x14ac:dyDescent="0.2">
      <c r="A25820" s="202" t="s">
        <v>39717</v>
      </c>
      <c r="B25820" s="204">
        <v>2.58</v>
      </c>
    </row>
    <row r="25821" spans="1:2" x14ac:dyDescent="0.2">
      <c r="A25821" s="202" t="s">
        <v>39718</v>
      </c>
      <c r="B25821" s="204">
        <v>5.0469999999999997</v>
      </c>
    </row>
    <row r="25822" spans="1:2" x14ac:dyDescent="0.2">
      <c r="A25822" s="202" t="s">
        <v>39719</v>
      </c>
      <c r="B25822" s="204">
        <v>23.64</v>
      </c>
    </row>
    <row r="25823" spans="1:2" x14ac:dyDescent="0.2">
      <c r="A25823" s="202" t="s">
        <v>39720</v>
      </c>
      <c r="B25823" s="204">
        <v>22.76</v>
      </c>
    </row>
    <row r="25824" spans="1:2" x14ac:dyDescent="0.2">
      <c r="A25824" s="202" t="s">
        <v>39721</v>
      </c>
      <c r="B25824" s="204">
        <v>55.46</v>
      </c>
    </row>
    <row r="25825" spans="1:2" x14ac:dyDescent="0.2">
      <c r="A25825" s="202" t="s">
        <v>39722</v>
      </c>
      <c r="B25825" s="204">
        <v>61.49</v>
      </c>
    </row>
    <row r="25826" spans="1:2" x14ac:dyDescent="0.2">
      <c r="A25826" s="202" t="s">
        <v>39723</v>
      </c>
      <c r="B25826" s="204">
        <v>69.400000000000006</v>
      </c>
    </row>
    <row r="25827" spans="1:2" x14ac:dyDescent="0.2">
      <c r="A25827" s="202" t="s">
        <v>39724</v>
      </c>
      <c r="B25827" s="204">
        <v>108.85</v>
      </c>
    </row>
    <row r="25828" spans="1:2" x14ac:dyDescent="0.2">
      <c r="A25828" s="202" t="s">
        <v>39725</v>
      </c>
      <c r="B25828" s="204">
        <v>0.78</v>
      </c>
    </row>
    <row r="25829" spans="1:2" x14ac:dyDescent="0.2">
      <c r="A25829" s="202" t="s">
        <v>39726</v>
      </c>
      <c r="B25829" s="204">
        <v>1.1328</v>
      </c>
    </row>
    <row r="25830" spans="1:2" x14ac:dyDescent="0.2">
      <c r="A25830" s="202" t="s">
        <v>39727</v>
      </c>
      <c r="B25830" s="204">
        <v>3.0385</v>
      </c>
    </row>
    <row r="25831" spans="1:2" x14ac:dyDescent="0.2">
      <c r="A25831" s="202" t="s">
        <v>39728</v>
      </c>
      <c r="B25831" s="204">
        <v>44.19</v>
      </c>
    </row>
    <row r="25832" spans="1:2" x14ac:dyDescent="0.2">
      <c r="A25832" s="202" t="s">
        <v>39729</v>
      </c>
      <c r="B25832" s="204">
        <v>126</v>
      </c>
    </row>
    <row r="25833" spans="1:2" x14ac:dyDescent="0.2">
      <c r="A25833" s="202" t="s">
        <v>39730</v>
      </c>
      <c r="B25833" s="204">
        <v>96.491799999999998</v>
      </c>
    </row>
    <row r="25834" spans="1:2" x14ac:dyDescent="0.2">
      <c r="A25834" s="202" t="s">
        <v>39731</v>
      </c>
      <c r="B25834" s="204">
        <v>129.6</v>
      </c>
    </row>
    <row r="25835" spans="1:2" x14ac:dyDescent="0.2">
      <c r="A25835" s="202" t="s">
        <v>39732</v>
      </c>
      <c r="B25835" s="204">
        <v>0.17</v>
      </c>
    </row>
    <row r="25836" spans="1:2" x14ac:dyDescent="0.2">
      <c r="A25836" s="202" t="s">
        <v>39733</v>
      </c>
      <c r="B25836" s="204">
        <v>40.659999999999997</v>
      </c>
    </row>
    <row r="25837" spans="1:2" x14ac:dyDescent="0.2">
      <c r="A25837" s="202" t="s">
        <v>39734</v>
      </c>
      <c r="B25837" s="204">
        <v>59.64</v>
      </c>
    </row>
    <row r="25838" spans="1:2" x14ac:dyDescent="0.2">
      <c r="A25838" s="202" t="s">
        <v>39735</v>
      </c>
      <c r="B25838" s="204">
        <v>84.96</v>
      </c>
    </row>
    <row r="25839" spans="1:2" x14ac:dyDescent="0.2">
      <c r="A25839" s="202" t="s">
        <v>39736</v>
      </c>
      <c r="B25839" s="204">
        <v>21.76</v>
      </c>
    </row>
    <row r="25840" spans="1:2" x14ac:dyDescent="0.2">
      <c r="A25840" s="202" t="s">
        <v>39737</v>
      </c>
      <c r="B25840" s="204">
        <v>715.32</v>
      </c>
    </row>
    <row r="25841" spans="1:2" x14ac:dyDescent="0.2">
      <c r="A25841" s="202" t="s">
        <v>39738</v>
      </c>
      <c r="B25841" s="204">
        <v>87.51</v>
      </c>
    </row>
    <row r="25842" spans="1:2" x14ac:dyDescent="0.2">
      <c r="A25842" s="202" t="s">
        <v>39739</v>
      </c>
      <c r="B25842" s="204">
        <v>19.359400000000001</v>
      </c>
    </row>
    <row r="25843" spans="1:2" x14ac:dyDescent="0.2">
      <c r="A25843" s="202" t="s">
        <v>39740</v>
      </c>
      <c r="B25843" s="204">
        <v>140</v>
      </c>
    </row>
    <row r="25844" spans="1:2" x14ac:dyDescent="0.2">
      <c r="A25844" s="202" t="s">
        <v>39741</v>
      </c>
      <c r="B25844" s="204">
        <v>346.07</v>
      </c>
    </row>
    <row r="25845" spans="1:2" x14ac:dyDescent="0.2">
      <c r="A25845" s="202" t="s">
        <v>39742</v>
      </c>
      <c r="B25845" s="204">
        <v>162.61000000000001</v>
      </c>
    </row>
    <row r="25846" spans="1:2" x14ac:dyDescent="0.2">
      <c r="A25846" s="202" t="s">
        <v>39743</v>
      </c>
      <c r="B25846" s="204">
        <v>120</v>
      </c>
    </row>
    <row r="25847" spans="1:2" x14ac:dyDescent="0.2">
      <c r="A25847" s="202" t="s">
        <v>39744</v>
      </c>
      <c r="B25847" s="204">
        <v>74.16</v>
      </c>
    </row>
    <row r="25848" spans="1:2" x14ac:dyDescent="0.2">
      <c r="A25848" s="202" t="s">
        <v>39745</v>
      </c>
      <c r="B25848" s="204">
        <v>76.06</v>
      </c>
    </row>
    <row r="25849" spans="1:2" x14ac:dyDescent="0.2">
      <c r="A25849" s="202" t="s">
        <v>39746</v>
      </c>
      <c r="B25849" s="204">
        <v>19.57</v>
      </c>
    </row>
    <row r="25850" spans="1:2" x14ac:dyDescent="0.2">
      <c r="A25850" s="202" t="s">
        <v>39747</v>
      </c>
      <c r="B25850" s="204">
        <v>227.18</v>
      </c>
    </row>
    <row r="25851" spans="1:2" x14ac:dyDescent="0.2">
      <c r="A25851" s="202" t="s">
        <v>39748</v>
      </c>
      <c r="B25851" s="204">
        <v>138.11000000000001</v>
      </c>
    </row>
    <row r="25852" spans="1:2" x14ac:dyDescent="0.2">
      <c r="A25852" s="202" t="s">
        <v>39749</v>
      </c>
      <c r="B25852" s="204">
        <v>248.75</v>
      </c>
    </row>
    <row r="25853" spans="1:2" x14ac:dyDescent="0.2">
      <c r="A25853" s="202" t="s">
        <v>39750</v>
      </c>
      <c r="B25853" s="204">
        <v>78</v>
      </c>
    </row>
    <row r="25854" spans="1:2" x14ac:dyDescent="0.2">
      <c r="A25854" s="202" t="s">
        <v>39751</v>
      </c>
      <c r="B25854" s="204">
        <v>71.430000000000007</v>
      </c>
    </row>
    <row r="25855" spans="1:2" x14ac:dyDescent="0.2">
      <c r="A25855" s="202" t="s">
        <v>39752</v>
      </c>
      <c r="B25855" s="204">
        <v>71.44</v>
      </c>
    </row>
    <row r="25856" spans="1:2" x14ac:dyDescent="0.2">
      <c r="A25856" s="202" t="s">
        <v>39753</v>
      </c>
      <c r="B25856" s="204">
        <v>66.97</v>
      </c>
    </row>
    <row r="25857" spans="1:2" x14ac:dyDescent="0.2">
      <c r="A25857" s="202" t="s">
        <v>39754</v>
      </c>
      <c r="B25857" s="204">
        <v>23.06</v>
      </c>
    </row>
    <row r="25858" spans="1:2" x14ac:dyDescent="0.2">
      <c r="A25858" s="202" t="s">
        <v>39755</v>
      </c>
      <c r="B25858" s="204">
        <v>169.55</v>
      </c>
    </row>
    <row r="25859" spans="1:2" x14ac:dyDescent="0.2">
      <c r="A25859" s="202" t="s">
        <v>39756</v>
      </c>
      <c r="B25859" s="204">
        <v>42.54</v>
      </c>
    </row>
    <row r="25860" spans="1:2" x14ac:dyDescent="0.2">
      <c r="A25860" s="202" t="s">
        <v>39757</v>
      </c>
      <c r="B25860" s="204">
        <v>112.35</v>
      </c>
    </row>
    <row r="25861" spans="1:2" x14ac:dyDescent="0.2">
      <c r="A25861" s="202" t="s">
        <v>39758</v>
      </c>
      <c r="B25861" s="204">
        <v>48.41</v>
      </c>
    </row>
    <row r="25862" spans="1:2" x14ac:dyDescent="0.2">
      <c r="A25862" s="202" t="s">
        <v>39759</v>
      </c>
      <c r="B25862" s="204">
        <v>225</v>
      </c>
    </row>
    <row r="25863" spans="1:2" x14ac:dyDescent="0.2">
      <c r="A25863" s="202" t="s">
        <v>39760</v>
      </c>
      <c r="B25863" s="204">
        <v>296.64</v>
      </c>
    </row>
    <row r="25864" spans="1:2" x14ac:dyDescent="0.2">
      <c r="A25864" s="202" t="s">
        <v>39761</v>
      </c>
      <c r="B25864" s="204">
        <v>113.3</v>
      </c>
    </row>
    <row r="25865" spans="1:2" x14ac:dyDescent="0.2">
      <c r="A25865" s="202" t="s">
        <v>39762</v>
      </c>
      <c r="B25865" s="204">
        <v>0.83</v>
      </c>
    </row>
    <row r="25866" spans="1:2" x14ac:dyDescent="0.2">
      <c r="A25866" s="202" t="s">
        <v>39763</v>
      </c>
      <c r="B25866" s="204">
        <v>1.5965</v>
      </c>
    </row>
    <row r="25867" spans="1:2" x14ac:dyDescent="0.2">
      <c r="A25867" s="202" t="s">
        <v>39764</v>
      </c>
      <c r="B25867" s="204">
        <v>125.9</v>
      </c>
    </row>
    <row r="25868" spans="1:2" x14ac:dyDescent="0.2">
      <c r="A25868" s="202" t="s">
        <v>39765</v>
      </c>
      <c r="B25868" s="204">
        <v>146.82</v>
      </c>
    </row>
    <row r="25869" spans="1:2" x14ac:dyDescent="0.2">
      <c r="A25869" s="202" t="s">
        <v>39766</v>
      </c>
      <c r="B25869" s="204">
        <v>310.31</v>
      </c>
    </row>
    <row r="25870" spans="1:2" x14ac:dyDescent="0.2">
      <c r="A25870" s="202" t="s">
        <v>39767</v>
      </c>
      <c r="B25870" s="204">
        <v>175.78</v>
      </c>
    </row>
    <row r="25871" spans="1:2" x14ac:dyDescent="0.2">
      <c r="A25871" s="202" t="s">
        <v>39768</v>
      </c>
      <c r="B25871" s="204">
        <v>216.17</v>
      </c>
    </row>
    <row r="25872" spans="1:2" x14ac:dyDescent="0.2">
      <c r="A25872" s="202" t="s">
        <v>39769</v>
      </c>
      <c r="B25872" s="204">
        <v>15.07</v>
      </c>
    </row>
    <row r="25873" spans="1:2" x14ac:dyDescent="0.2">
      <c r="A25873" s="202" t="s">
        <v>39770</v>
      </c>
      <c r="B25873" s="204">
        <v>17.41</v>
      </c>
    </row>
    <row r="25874" spans="1:2" x14ac:dyDescent="0.2">
      <c r="A25874" s="202" t="s">
        <v>39771</v>
      </c>
      <c r="B25874" s="204">
        <v>231.75</v>
      </c>
    </row>
    <row r="25875" spans="1:2" x14ac:dyDescent="0.2">
      <c r="A25875" s="202" t="s">
        <v>39772</v>
      </c>
      <c r="B25875" s="204">
        <v>84.46</v>
      </c>
    </row>
    <row r="25876" spans="1:2" x14ac:dyDescent="0.2">
      <c r="A25876" s="202" t="s">
        <v>39773</v>
      </c>
      <c r="B25876" s="204">
        <v>51.9</v>
      </c>
    </row>
    <row r="25877" spans="1:2" x14ac:dyDescent="0.2">
      <c r="A25877" s="202" t="s">
        <v>39774</v>
      </c>
      <c r="B25877" s="204">
        <v>44.7</v>
      </c>
    </row>
    <row r="25878" spans="1:2" x14ac:dyDescent="0.2">
      <c r="A25878" s="202" t="s">
        <v>39775</v>
      </c>
      <c r="B25878" s="204">
        <v>133.9</v>
      </c>
    </row>
    <row r="25879" spans="1:2" x14ac:dyDescent="0.2">
      <c r="A25879" s="202" t="s">
        <v>39776</v>
      </c>
      <c r="B25879" s="204">
        <v>11.91</v>
      </c>
    </row>
    <row r="25880" spans="1:2" x14ac:dyDescent="0.2">
      <c r="A25880" s="202" t="s">
        <v>39777</v>
      </c>
      <c r="B25880" s="204">
        <v>13.12</v>
      </c>
    </row>
    <row r="25881" spans="1:2" x14ac:dyDescent="0.2">
      <c r="A25881" s="202" t="s">
        <v>39778</v>
      </c>
      <c r="B25881" s="204">
        <v>6.75</v>
      </c>
    </row>
    <row r="25882" spans="1:2" x14ac:dyDescent="0.2">
      <c r="A25882" s="202" t="s">
        <v>39779</v>
      </c>
      <c r="B25882" s="204">
        <v>10.0139</v>
      </c>
    </row>
    <row r="25883" spans="1:2" x14ac:dyDescent="0.2">
      <c r="A25883" s="202" t="s">
        <v>39780</v>
      </c>
      <c r="B25883" s="204">
        <v>690</v>
      </c>
    </row>
    <row r="25884" spans="1:2" x14ac:dyDescent="0.2">
      <c r="A25884" s="202" t="s">
        <v>39781</v>
      </c>
      <c r="B25884" s="204">
        <v>860</v>
      </c>
    </row>
    <row r="25885" spans="1:2" x14ac:dyDescent="0.2">
      <c r="A25885" s="202" t="s">
        <v>39782</v>
      </c>
      <c r="B25885" s="204">
        <v>424</v>
      </c>
    </row>
    <row r="25886" spans="1:2" x14ac:dyDescent="0.2">
      <c r="A25886" s="202" t="s">
        <v>39783</v>
      </c>
      <c r="B25886" s="204">
        <v>833</v>
      </c>
    </row>
    <row r="25887" spans="1:2" x14ac:dyDescent="0.2">
      <c r="A25887" s="202" t="s">
        <v>39784</v>
      </c>
      <c r="B25887" s="204">
        <v>103</v>
      </c>
    </row>
    <row r="25888" spans="1:2" x14ac:dyDescent="0.2">
      <c r="A25888" s="202" t="s">
        <v>39785</v>
      </c>
      <c r="B25888" s="204">
        <v>103</v>
      </c>
    </row>
    <row r="25889" spans="1:2" x14ac:dyDescent="0.2">
      <c r="A25889" s="202" t="s">
        <v>39786</v>
      </c>
      <c r="B25889" s="204">
        <v>230</v>
      </c>
    </row>
    <row r="25890" spans="1:2" x14ac:dyDescent="0.2">
      <c r="A25890" s="202" t="s">
        <v>39787</v>
      </c>
      <c r="B25890" s="204">
        <v>87.96</v>
      </c>
    </row>
    <row r="25891" spans="1:2" x14ac:dyDescent="0.2">
      <c r="A25891" s="202" t="s">
        <v>39788</v>
      </c>
      <c r="B25891" s="204">
        <v>109.45</v>
      </c>
    </row>
    <row r="25892" spans="1:2" x14ac:dyDescent="0.2">
      <c r="A25892" s="202" t="s">
        <v>39789</v>
      </c>
      <c r="B25892" s="204">
        <v>92.29</v>
      </c>
    </row>
    <row r="25893" spans="1:2" x14ac:dyDescent="0.2">
      <c r="A25893" s="202" t="s">
        <v>39790</v>
      </c>
      <c r="B25893" s="204">
        <v>44.86</v>
      </c>
    </row>
    <row r="25894" spans="1:2" x14ac:dyDescent="0.2">
      <c r="A25894" s="202" t="s">
        <v>39791</v>
      </c>
      <c r="B25894" s="204">
        <v>50.4</v>
      </c>
    </row>
    <row r="25895" spans="1:2" x14ac:dyDescent="0.2">
      <c r="A25895" s="202" t="s">
        <v>39792</v>
      </c>
      <c r="B25895" s="204">
        <v>82.4</v>
      </c>
    </row>
    <row r="25896" spans="1:2" x14ac:dyDescent="0.2">
      <c r="A25896" s="202" t="s">
        <v>39793</v>
      </c>
      <c r="B25896" s="204">
        <v>98.88</v>
      </c>
    </row>
    <row r="25897" spans="1:2" x14ac:dyDescent="0.2">
      <c r="A25897" s="202" t="s">
        <v>39794</v>
      </c>
      <c r="B25897" s="204">
        <v>65.92</v>
      </c>
    </row>
    <row r="25898" spans="1:2" x14ac:dyDescent="0.2">
      <c r="A25898" s="202" t="s">
        <v>39795</v>
      </c>
      <c r="B25898" s="204">
        <v>34.51</v>
      </c>
    </row>
    <row r="25899" spans="1:2" x14ac:dyDescent="0.2">
      <c r="A25899" s="202" t="s">
        <v>39796</v>
      </c>
      <c r="B25899" s="204">
        <v>62.11</v>
      </c>
    </row>
    <row r="25900" spans="1:2" x14ac:dyDescent="0.2">
      <c r="A25900" s="202" t="s">
        <v>39797</v>
      </c>
      <c r="B25900" s="204">
        <v>92.29</v>
      </c>
    </row>
    <row r="25901" spans="1:2" x14ac:dyDescent="0.2">
      <c r="A25901" s="202" t="s">
        <v>39798</v>
      </c>
      <c r="B25901" s="204">
        <v>44.86</v>
      </c>
    </row>
    <row r="25902" spans="1:2" x14ac:dyDescent="0.2">
      <c r="A25902" s="202" t="s">
        <v>39799</v>
      </c>
      <c r="B25902" s="204">
        <v>51.76</v>
      </c>
    </row>
    <row r="25903" spans="1:2" x14ac:dyDescent="0.2">
      <c r="A25903" s="202" t="s">
        <v>39800</v>
      </c>
      <c r="B25903" s="204">
        <v>82.4</v>
      </c>
    </row>
    <row r="25904" spans="1:2" x14ac:dyDescent="0.2">
      <c r="A25904" s="202" t="s">
        <v>39801</v>
      </c>
      <c r="B25904" s="204">
        <v>97.8</v>
      </c>
    </row>
    <row r="25905" spans="1:2" x14ac:dyDescent="0.2">
      <c r="A25905" s="202" t="s">
        <v>39802</v>
      </c>
      <c r="B25905" s="204">
        <v>12.36</v>
      </c>
    </row>
    <row r="25906" spans="1:2" x14ac:dyDescent="0.2">
      <c r="A25906" s="202" t="s">
        <v>39803</v>
      </c>
      <c r="B25906" s="204">
        <v>70.7</v>
      </c>
    </row>
    <row r="25907" spans="1:2" x14ac:dyDescent="0.2">
      <c r="A25907" s="202" t="s">
        <v>39804</v>
      </c>
      <c r="B25907" s="204">
        <v>70.7</v>
      </c>
    </row>
    <row r="25908" spans="1:2" x14ac:dyDescent="0.2">
      <c r="A25908" s="202" t="s">
        <v>39805</v>
      </c>
      <c r="B25908" s="204">
        <v>98.88</v>
      </c>
    </row>
    <row r="25909" spans="1:2" x14ac:dyDescent="0.2">
      <c r="A25909" s="202" t="s">
        <v>39806</v>
      </c>
      <c r="B25909" s="204">
        <v>69.010000000000005</v>
      </c>
    </row>
    <row r="25910" spans="1:2" x14ac:dyDescent="0.2">
      <c r="A25910" s="202" t="s">
        <v>39807</v>
      </c>
      <c r="B25910" s="204">
        <v>62.11</v>
      </c>
    </row>
    <row r="25911" spans="1:2" x14ac:dyDescent="0.2">
      <c r="A25911" s="202" t="s">
        <v>39808</v>
      </c>
      <c r="B25911" s="204">
        <v>43.21</v>
      </c>
    </row>
    <row r="25912" spans="1:2" x14ac:dyDescent="0.2">
      <c r="A25912" s="202" t="s">
        <v>39809</v>
      </c>
      <c r="B25912" s="204">
        <v>30.8</v>
      </c>
    </row>
    <row r="25913" spans="1:2" x14ac:dyDescent="0.2">
      <c r="A25913" s="202" t="s">
        <v>39810</v>
      </c>
      <c r="B25913" s="204">
        <v>22.56</v>
      </c>
    </row>
    <row r="25914" spans="1:2" x14ac:dyDescent="0.2">
      <c r="A25914" s="202" t="s">
        <v>39811</v>
      </c>
      <c r="B25914" s="204">
        <v>309</v>
      </c>
    </row>
    <row r="25915" spans="1:2" x14ac:dyDescent="0.2">
      <c r="A25915" s="202" t="s">
        <v>39812</v>
      </c>
      <c r="B25915" s="204">
        <v>33.99</v>
      </c>
    </row>
    <row r="25916" spans="1:2" x14ac:dyDescent="0.2">
      <c r="A25916" s="202" t="s">
        <v>39813</v>
      </c>
      <c r="B25916" s="204">
        <v>79.31</v>
      </c>
    </row>
    <row r="25917" spans="1:2" x14ac:dyDescent="0.2">
      <c r="A25917" s="202" t="s">
        <v>39814</v>
      </c>
      <c r="B25917" s="204">
        <v>97.85</v>
      </c>
    </row>
    <row r="25918" spans="1:2" x14ac:dyDescent="0.2">
      <c r="A25918" s="202" t="s">
        <v>39815</v>
      </c>
      <c r="B25918" s="204">
        <v>386.25</v>
      </c>
    </row>
    <row r="25919" spans="1:2" x14ac:dyDescent="0.2">
      <c r="A25919" s="202" t="s">
        <v>39816</v>
      </c>
      <c r="B25919" s="204">
        <v>148.11000000000001</v>
      </c>
    </row>
    <row r="25920" spans="1:2" x14ac:dyDescent="0.2">
      <c r="A25920" s="202" t="s">
        <v>39817</v>
      </c>
      <c r="B25920" s="204">
        <v>128.75</v>
      </c>
    </row>
    <row r="25921" spans="1:2" x14ac:dyDescent="0.2">
      <c r="A25921" s="202" t="s">
        <v>39818</v>
      </c>
      <c r="B25921" s="204">
        <v>128.75</v>
      </c>
    </row>
    <row r="25922" spans="1:2" x14ac:dyDescent="0.2">
      <c r="A25922" s="202" t="s">
        <v>39819</v>
      </c>
      <c r="B25922" s="204">
        <v>111.13</v>
      </c>
    </row>
    <row r="25923" spans="1:2" x14ac:dyDescent="0.2">
      <c r="A25923" s="202" t="s">
        <v>39820</v>
      </c>
      <c r="B25923" s="204">
        <v>78.11</v>
      </c>
    </row>
    <row r="25924" spans="1:2" x14ac:dyDescent="0.2">
      <c r="A25924" s="202" t="s">
        <v>39821</v>
      </c>
      <c r="B25924" s="204">
        <v>72.099999999999994</v>
      </c>
    </row>
    <row r="25925" spans="1:2" x14ac:dyDescent="0.2">
      <c r="A25925" s="202" t="s">
        <v>39822</v>
      </c>
      <c r="B25925" s="204">
        <v>72.180000000000007</v>
      </c>
    </row>
    <row r="25926" spans="1:2" x14ac:dyDescent="0.2">
      <c r="A25926" s="202" t="s">
        <v>39823</v>
      </c>
      <c r="B25926" s="204">
        <v>9.0399999999999991</v>
      </c>
    </row>
    <row r="25927" spans="1:2" x14ac:dyDescent="0.2">
      <c r="A25927" s="202" t="s">
        <v>39824</v>
      </c>
      <c r="B25927" s="204">
        <v>97.1</v>
      </c>
    </row>
    <row r="25928" spans="1:2" x14ac:dyDescent="0.2">
      <c r="A25928" s="202" t="s">
        <v>39825</v>
      </c>
      <c r="B25928" s="204">
        <v>110.84</v>
      </c>
    </row>
    <row r="25929" spans="1:2" x14ac:dyDescent="0.2">
      <c r="A25929" s="202" t="s">
        <v>39826</v>
      </c>
      <c r="B25929" s="204">
        <v>176.53</v>
      </c>
    </row>
    <row r="25930" spans="1:2" x14ac:dyDescent="0.2">
      <c r="A25930" s="202" t="s">
        <v>39827</v>
      </c>
      <c r="B25930" s="204">
        <v>3633.84</v>
      </c>
    </row>
    <row r="25931" spans="1:2" x14ac:dyDescent="0.2">
      <c r="A25931" s="202" t="s">
        <v>39828</v>
      </c>
      <c r="B25931" s="204">
        <v>82.4</v>
      </c>
    </row>
    <row r="25932" spans="1:2" x14ac:dyDescent="0.2">
      <c r="A25932" s="202" t="s">
        <v>39829</v>
      </c>
      <c r="B25932" s="204">
        <v>9.39</v>
      </c>
    </row>
    <row r="25933" spans="1:2" x14ac:dyDescent="0.2">
      <c r="A25933" s="202" t="s">
        <v>39830</v>
      </c>
      <c r="B25933" s="204">
        <v>13.02</v>
      </c>
    </row>
    <row r="25934" spans="1:2" x14ac:dyDescent="0.2">
      <c r="A25934" s="202" t="s">
        <v>39831</v>
      </c>
      <c r="B25934" s="204">
        <v>37.29</v>
      </c>
    </row>
    <row r="25935" spans="1:2" x14ac:dyDescent="0.2">
      <c r="A25935" s="202" t="s">
        <v>39832</v>
      </c>
      <c r="B25935" s="204">
        <v>86.98</v>
      </c>
    </row>
    <row r="25936" spans="1:2" x14ac:dyDescent="0.2">
      <c r="A25936" s="202" t="s">
        <v>39833</v>
      </c>
      <c r="B25936" s="204">
        <v>9.7223000000000006</v>
      </c>
    </row>
    <row r="25937" spans="1:2" x14ac:dyDescent="0.2">
      <c r="A25937" s="202" t="s">
        <v>39834</v>
      </c>
      <c r="B25937" s="204">
        <v>10.314399999999999</v>
      </c>
    </row>
    <row r="25938" spans="1:2" x14ac:dyDescent="0.2">
      <c r="A25938" s="202" t="s">
        <v>39835</v>
      </c>
      <c r="B25938" s="204">
        <v>12.772</v>
      </c>
    </row>
    <row r="25939" spans="1:2" x14ac:dyDescent="0.2">
      <c r="A25939" s="202" t="s">
        <v>39836</v>
      </c>
      <c r="B25939" s="204">
        <v>13.6784</v>
      </c>
    </row>
    <row r="25940" spans="1:2" x14ac:dyDescent="0.2">
      <c r="A25940" s="202" t="s">
        <v>39837</v>
      </c>
      <c r="B25940" s="204">
        <v>8.9499999999999993</v>
      </c>
    </row>
    <row r="25941" spans="1:2" x14ac:dyDescent="0.2">
      <c r="A25941" s="202" t="s">
        <v>39838</v>
      </c>
      <c r="B25941" s="204">
        <v>19.149999999999999</v>
      </c>
    </row>
    <row r="25942" spans="1:2" x14ac:dyDescent="0.2">
      <c r="A25942" s="202" t="s">
        <v>39839</v>
      </c>
      <c r="B25942" s="204">
        <v>13.6784</v>
      </c>
    </row>
    <row r="25943" spans="1:2" x14ac:dyDescent="0.2">
      <c r="A25943" s="202" t="s">
        <v>39840</v>
      </c>
      <c r="B25943" s="204">
        <v>9.7158999999999995</v>
      </c>
    </row>
    <row r="25944" spans="1:2" x14ac:dyDescent="0.2">
      <c r="A25944" s="202" t="s">
        <v>39841</v>
      </c>
      <c r="B25944" s="204">
        <v>8.8000000000000007</v>
      </c>
    </row>
    <row r="25945" spans="1:2" x14ac:dyDescent="0.2">
      <c r="A25945" s="202" t="s">
        <v>39842</v>
      </c>
      <c r="B25945" s="204">
        <v>7.8554000000000004</v>
      </c>
    </row>
    <row r="25946" spans="1:2" x14ac:dyDescent="0.2">
      <c r="A25946" s="202" t="s">
        <v>39843</v>
      </c>
      <c r="B25946" s="204">
        <v>13.6784</v>
      </c>
    </row>
    <row r="25947" spans="1:2" x14ac:dyDescent="0.2">
      <c r="A25947" s="202" t="s">
        <v>39844</v>
      </c>
      <c r="B25947" s="204">
        <v>51.332299999999996</v>
      </c>
    </row>
    <row r="25948" spans="1:2" x14ac:dyDescent="0.2">
      <c r="A25948" s="202" t="s">
        <v>39845</v>
      </c>
      <c r="B25948" s="204">
        <v>5.9908000000000001</v>
      </c>
    </row>
    <row r="25949" spans="1:2" x14ac:dyDescent="0.2">
      <c r="A25949" s="202" t="s">
        <v>39846</v>
      </c>
      <c r="B25949" s="204">
        <v>9.8633000000000006</v>
      </c>
    </row>
    <row r="25950" spans="1:2" x14ac:dyDescent="0.2">
      <c r="A25950" s="202" t="s">
        <v>39847</v>
      </c>
      <c r="B25950" s="204">
        <v>11.9671</v>
      </c>
    </row>
    <row r="25951" spans="1:2" x14ac:dyDescent="0.2">
      <c r="A25951" s="202" t="s">
        <v>39848</v>
      </c>
      <c r="B25951" s="204">
        <v>12.779299999999999</v>
      </c>
    </row>
    <row r="25952" spans="1:2" x14ac:dyDescent="0.2">
      <c r="A25952" s="202" t="s">
        <v>39849</v>
      </c>
      <c r="B25952" s="204">
        <v>8.5950000000000006</v>
      </c>
    </row>
    <row r="25953" spans="1:2" x14ac:dyDescent="0.2">
      <c r="A25953" s="202" t="s">
        <v>39850</v>
      </c>
      <c r="B25953" s="204">
        <v>13.6784</v>
      </c>
    </row>
    <row r="25954" spans="1:2" x14ac:dyDescent="0.2">
      <c r="A25954" s="202" t="s">
        <v>39851</v>
      </c>
      <c r="B25954" s="204">
        <v>10.056100000000001</v>
      </c>
    </row>
    <row r="25955" spans="1:2" x14ac:dyDescent="0.2">
      <c r="A25955" s="202" t="s">
        <v>39852</v>
      </c>
      <c r="B25955" s="204">
        <v>11.11</v>
      </c>
    </row>
    <row r="25956" spans="1:2" x14ac:dyDescent="0.2">
      <c r="A25956" s="202" t="s">
        <v>39853</v>
      </c>
      <c r="B25956" s="204">
        <v>12.772</v>
      </c>
    </row>
    <row r="25957" spans="1:2" x14ac:dyDescent="0.2">
      <c r="A25957" s="202" t="s">
        <v>39854</v>
      </c>
      <c r="B25957" s="204">
        <v>10.3201</v>
      </c>
    </row>
    <row r="25958" spans="1:2" x14ac:dyDescent="0.2">
      <c r="A25958" s="202" t="s">
        <v>39855</v>
      </c>
      <c r="B25958" s="204">
        <v>11.7362</v>
      </c>
    </row>
    <row r="25959" spans="1:2" x14ac:dyDescent="0.2">
      <c r="A25959" s="202" t="s">
        <v>39856</v>
      </c>
      <c r="B25959" s="204">
        <v>10.45</v>
      </c>
    </row>
    <row r="25960" spans="1:2" x14ac:dyDescent="0.2">
      <c r="A25960" s="202" t="s">
        <v>39857</v>
      </c>
      <c r="B25960" s="204">
        <v>20.427700000000002</v>
      </c>
    </row>
    <row r="25961" spans="1:2" x14ac:dyDescent="0.2">
      <c r="A25961" s="202" t="s">
        <v>39858</v>
      </c>
      <c r="B25961" s="204">
        <v>12.772</v>
      </c>
    </row>
    <row r="25962" spans="1:2" x14ac:dyDescent="0.2">
      <c r="A25962" s="202" t="s">
        <v>39859</v>
      </c>
      <c r="B25962" s="204">
        <v>5.7877000000000001</v>
      </c>
    </row>
    <row r="25963" spans="1:2" x14ac:dyDescent="0.2">
      <c r="A25963" s="202" t="s">
        <v>39860</v>
      </c>
      <c r="B25963" s="204">
        <v>207.96</v>
      </c>
    </row>
    <row r="25964" spans="1:2" x14ac:dyDescent="0.2">
      <c r="A25964" s="202" t="s">
        <v>39861</v>
      </c>
      <c r="B25964" s="204">
        <v>462.85</v>
      </c>
    </row>
    <row r="25965" spans="1:2" x14ac:dyDescent="0.2">
      <c r="A25965" s="202" t="s">
        <v>39862</v>
      </c>
      <c r="B25965" s="204">
        <v>217.9</v>
      </c>
    </row>
    <row r="25966" spans="1:2" x14ac:dyDescent="0.2">
      <c r="A25966" s="202" t="s">
        <v>39863</v>
      </c>
      <c r="B25966" s="204">
        <v>1028.97</v>
      </c>
    </row>
    <row r="25967" spans="1:2" x14ac:dyDescent="0.2">
      <c r="A25967" s="202" t="s">
        <v>39864</v>
      </c>
      <c r="B25967" s="204">
        <v>8.3267000000000007</v>
      </c>
    </row>
    <row r="25968" spans="1:2" x14ac:dyDescent="0.2">
      <c r="A25968" s="202" t="s">
        <v>39865</v>
      </c>
      <c r="B25968" s="204">
        <v>10.944699999999999</v>
      </c>
    </row>
    <row r="25969" spans="1:2" x14ac:dyDescent="0.2">
      <c r="A25969" s="202" t="s">
        <v>39866</v>
      </c>
      <c r="B25969" s="204">
        <v>269.02999999999997</v>
      </c>
    </row>
    <row r="25970" spans="1:2" x14ac:dyDescent="0.2">
      <c r="A25970" s="202" t="s">
        <v>39867</v>
      </c>
      <c r="B25970" s="204">
        <v>9.3772000000000002</v>
      </c>
    </row>
    <row r="25971" spans="1:2" x14ac:dyDescent="0.2">
      <c r="A25971" s="202" t="s">
        <v>39868</v>
      </c>
      <c r="B25971" s="204">
        <v>14.131600000000001</v>
      </c>
    </row>
    <row r="25972" spans="1:2" x14ac:dyDescent="0.2">
      <c r="A25972" s="202" t="s">
        <v>39869</v>
      </c>
      <c r="B25972" s="204">
        <v>1053.0006000000001</v>
      </c>
    </row>
    <row r="25973" spans="1:2" x14ac:dyDescent="0.2">
      <c r="A25973" s="202" t="s">
        <v>39870</v>
      </c>
      <c r="B25973" s="204">
        <v>418.54020000000003</v>
      </c>
    </row>
    <row r="25974" spans="1:2" x14ac:dyDescent="0.2">
      <c r="A25974" s="202" t="s">
        <v>39871</v>
      </c>
      <c r="B25974" s="204">
        <v>449.16469999999998</v>
      </c>
    </row>
    <row r="25975" spans="1:2" x14ac:dyDescent="0.2">
      <c r="A25975" s="202" t="s">
        <v>39872</v>
      </c>
      <c r="B25975" s="204">
        <v>453.91320000000002</v>
      </c>
    </row>
    <row r="25976" spans="1:2" x14ac:dyDescent="0.2">
      <c r="A25976" s="202" t="s">
        <v>39873</v>
      </c>
      <c r="B25976" s="204">
        <v>564.61900000000003</v>
      </c>
    </row>
    <row r="25977" spans="1:2" x14ac:dyDescent="0.2">
      <c r="A25977" s="202" t="s">
        <v>39874</v>
      </c>
      <c r="B25977" s="204">
        <v>569.41139999999996</v>
      </c>
    </row>
    <row r="25978" spans="1:2" x14ac:dyDescent="0.2">
      <c r="A25978" s="202" t="s">
        <v>39875</v>
      </c>
      <c r="B25978" s="204">
        <v>1213.82</v>
      </c>
    </row>
    <row r="25979" spans="1:2" x14ac:dyDescent="0.2">
      <c r="A25979" s="202" t="s">
        <v>39876</v>
      </c>
      <c r="B25979" s="204">
        <v>288.99459999999999</v>
      </c>
    </row>
    <row r="25980" spans="1:2" x14ac:dyDescent="0.2">
      <c r="A25980" s="202" t="s">
        <v>39877</v>
      </c>
      <c r="B25980" s="204">
        <v>418.49689999999998</v>
      </c>
    </row>
    <row r="25981" spans="1:2" x14ac:dyDescent="0.2">
      <c r="A25981" s="202" t="s">
        <v>39878</v>
      </c>
      <c r="B25981" s="204">
        <v>120.8229</v>
      </c>
    </row>
    <row r="25982" spans="1:2" x14ac:dyDescent="0.2">
      <c r="A25982" s="202" t="s">
        <v>39879</v>
      </c>
      <c r="B25982" s="204">
        <v>169.11</v>
      </c>
    </row>
    <row r="25983" spans="1:2" x14ac:dyDescent="0.2">
      <c r="A25983" s="202" t="s">
        <v>39880</v>
      </c>
      <c r="B25983" s="204">
        <v>191.55109999999999</v>
      </c>
    </row>
    <row r="25984" spans="1:2" x14ac:dyDescent="0.2">
      <c r="A25984" s="202" t="s">
        <v>39881</v>
      </c>
      <c r="B25984" s="204">
        <v>214.7937</v>
      </c>
    </row>
    <row r="25985" spans="1:2" x14ac:dyDescent="0.2">
      <c r="A25985" s="202" t="s">
        <v>39882</v>
      </c>
      <c r="B25985" s="204">
        <v>201.97020000000001</v>
      </c>
    </row>
    <row r="25986" spans="1:2" x14ac:dyDescent="0.2">
      <c r="A25986" s="202" t="s">
        <v>39883</v>
      </c>
      <c r="B25986" s="204">
        <v>226.26169999999999</v>
      </c>
    </row>
    <row r="25987" spans="1:2" x14ac:dyDescent="0.2">
      <c r="A25987" s="202" t="s">
        <v>39884</v>
      </c>
      <c r="B25987" s="204">
        <v>283.98110000000003</v>
      </c>
    </row>
    <row r="25988" spans="1:2" x14ac:dyDescent="0.2">
      <c r="A25988" s="202" t="s">
        <v>39885</v>
      </c>
      <c r="B25988" s="204">
        <v>322.82530000000003</v>
      </c>
    </row>
    <row r="25989" spans="1:2" x14ac:dyDescent="0.2">
      <c r="A25989" s="202" t="s">
        <v>39886</v>
      </c>
      <c r="B25989" s="204">
        <v>244.1773</v>
      </c>
    </row>
    <row r="25990" spans="1:2" x14ac:dyDescent="0.2">
      <c r="A25990" s="202" t="s">
        <v>39887</v>
      </c>
      <c r="B25990" s="204">
        <v>282.3229</v>
      </c>
    </row>
    <row r="25991" spans="1:2" x14ac:dyDescent="0.2">
      <c r="A25991" s="202" t="s">
        <v>39888</v>
      </c>
      <c r="B25991" s="204">
        <v>109.2</v>
      </c>
    </row>
    <row r="25992" spans="1:2" x14ac:dyDescent="0.2">
      <c r="A25992" s="202" t="s">
        <v>39889</v>
      </c>
      <c r="B25992" s="204">
        <v>133.63159999999999</v>
      </c>
    </row>
    <row r="25993" spans="1:2" x14ac:dyDescent="0.2">
      <c r="A25993" s="202" t="s">
        <v>39890</v>
      </c>
      <c r="B25993" s="204">
        <v>43.11</v>
      </c>
    </row>
    <row r="25994" spans="1:2" x14ac:dyDescent="0.2">
      <c r="A25994" s="202" t="s">
        <v>39891</v>
      </c>
      <c r="B25994" s="204">
        <v>333.9717</v>
      </c>
    </row>
    <row r="25995" spans="1:2" x14ac:dyDescent="0.2">
      <c r="A25995" s="202" t="s">
        <v>39892</v>
      </c>
      <c r="B25995" s="204">
        <v>284.44</v>
      </c>
    </row>
    <row r="25996" spans="1:2" x14ac:dyDescent="0.2">
      <c r="A25996" s="202" t="s">
        <v>39893</v>
      </c>
      <c r="B25996" s="204">
        <v>247.0258</v>
      </c>
    </row>
    <row r="25997" spans="1:2" x14ac:dyDescent="0.2">
      <c r="A25997" s="202" t="s">
        <v>39894</v>
      </c>
      <c r="B25997" s="204">
        <v>374.55329999999998</v>
      </c>
    </row>
    <row r="25998" spans="1:2" x14ac:dyDescent="0.2">
      <c r="A25998" s="202" t="s">
        <v>39895</v>
      </c>
      <c r="B25998" s="204">
        <v>444.46879999999999</v>
      </c>
    </row>
    <row r="25999" spans="1:2" x14ac:dyDescent="0.2">
      <c r="A25999" s="202" t="s">
        <v>39896</v>
      </c>
      <c r="B25999" s="204">
        <v>125.05</v>
      </c>
    </row>
    <row r="26000" spans="1:2" x14ac:dyDescent="0.2">
      <c r="A26000" s="202" t="s">
        <v>39897</v>
      </c>
      <c r="B26000" s="204">
        <v>161.18199999999999</v>
      </c>
    </row>
    <row r="26001" spans="1:2" x14ac:dyDescent="0.2">
      <c r="A26001" s="202" t="s">
        <v>39898</v>
      </c>
      <c r="B26001" s="204">
        <v>341.88</v>
      </c>
    </row>
    <row r="26002" spans="1:2" x14ac:dyDescent="0.2">
      <c r="A26002" s="202" t="s">
        <v>39899</v>
      </c>
      <c r="B26002" s="204">
        <v>307.12520000000001</v>
      </c>
    </row>
    <row r="26003" spans="1:2" x14ac:dyDescent="0.2">
      <c r="A26003" s="202" t="s">
        <v>39900</v>
      </c>
      <c r="B26003" s="204">
        <v>474.30950000000001</v>
      </c>
    </row>
    <row r="26004" spans="1:2" x14ac:dyDescent="0.2">
      <c r="A26004" s="202" t="s">
        <v>39901</v>
      </c>
      <c r="B26004" s="204">
        <v>63.77</v>
      </c>
    </row>
    <row r="26005" spans="1:2" x14ac:dyDescent="0.2">
      <c r="A26005" s="202" t="s">
        <v>39902</v>
      </c>
      <c r="B26005" s="204">
        <v>792.71090000000004</v>
      </c>
    </row>
    <row r="26006" spans="1:2" x14ac:dyDescent="0.2">
      <c r="A26006" s="202" t="s">
        <v>39903</v>
      </c>
      <c r="B26006" s="204">
        <v>161.89680000000001</v>
      </c>
    </row>
    <row r="26007" spans="1:2" x14ac:dyDescent="0.2">
      <c r="A26007" s="202" t="s">
        <v>39904</v>
      </c>
      <c r="B26007" s="204">
        <v>501.5915</v>
      </c>
    </row>
    <row r="26008" spans="1:2" x14ac:dyDescent="0.2">
      <c r="A26008" s="202" t="s">
        <v>39905</v>
      </c>
      <c r="B26008" s="204">
        <v>428.25529999999998</v>
      </c>
    </row>
    <row r="26009" spans="1:2" x14ac:dyDescent="0.2">
      <c r="A26009" s="202" t="s">
        <v>39906</v>
      </c>
      <c r="B26009" s="204">
        <v>542.06029999999998</v>
      </c>
    </row>
    <row r="26010" spans="1:2" x14ac:dyDescent="0.2">
      <c r="A26010" s="202" t="s">
        <v>39907</v>
      </c>
      <c r="B26010" s="204">
        <v>245.14</v>
      </c>
    </row>
    <row r="26011" spans="1:2" x14ac:dyDescent="0.2">
      <c r="A26011" s="202" t="s">
        <v>39908</v>
      </c>
      <c r="B26011" s="204">
        <v>329.6</v>
      </c>
    </row>
    <row r="26012" spans="1:2" x14ac:dyDescent="0.2">
      <c r="A26012" s="202" t="s">
        <v>39909</v>
      </c>
      <c r="B26012" s="204">
        <v>412</v>
      </c>
    </row>
    <row r="26013" spans="1:2" x14ac:dyDescent="0.2">
      <c r="A26013" s="202" t="s">
        <v>39910</v>
      </c>
      <c r="B26013" s="204">
        <v>31.67</v>
      </c>
    </row>
    <row r="26014" spans="1:2" x14ac:dyDescent="0.2">
      <c r="A26014" s="202" t="s">
        <v>39911</v>
      </c>
      <c r="B26014" s="204">
        <v>260.77</v>
      </c>
    </row>
    <row r="26015" spans="1:2" x14ac:dyDescent="0.2">
      <c r="A26015" s="202" t="s">
        <v>39912</v>
      </c>
      <c r="B26015" s="204">
        <v>410.52</v>
      </c>
    </row>
    <row r="26016" spans="1:2" x14ac:dyDescent="0.2">
      <c r="A26016" s="202" t="s">
        <v>39913</v>
      </c>
      <c r="B26016" s="204">
        <v>519.04999999999995</v>
      </c>
    </row>
    <row r="26017" spans="1:2" x14ac:dyDescent="0.2">
      <c r="A26017" s="202" t="s">
        <v>39914</v>
      </c>
      <c r="B26017" s="204">
        <v>617.14949999999999</v>
      </c>
    </row>
    <row r="26018" spans="1:2" x14ac:dyDescent="0.2">
      <c r="A26018" s="202" t="s">
        <v>39915</v>
      </c>
      <c r="B26018" s="204">
        <v>810.61</v>
      </c>
    </row>
    <row r="26019" spans="1:2" x14ac:dyDescent="0.2">
      <c r="A26019" s="202" t="s">
        <v>39916</v>
      </c>
      <c r="B26019" s="204">
        <v>1209.68</v>
      </c>
    </row>
    <row r="26020" spans="1:2" x14ac:dyDescent="0.2">
      <c r="A26020" s="202" t="s">
        <v>39917</v>
      </c>
      <c r="B26020" s="204">
        <v>936.98</v>
      </c>
    </row>
    <row r="26021" spans="1:2" x14ac:dyDescent="0.2">
      <c r="A26021" s="202" t="s">
        <v>39918</v>
      </c>
      <c r="B26021" s="204">
        <v>22.3</v>
      </c>
    </row>
    <row r="26022" spans="1:2" x14ac:dyDescent="0.2">
      <c r="A26022" s="202" t="s">
        <v>39919</v>
      </c>
      <c r="B26022" s="204">
        <v>21.392199999999999</v>
      </c>
    </row>
    <row r="26023" spans="1:2" x14ac:dyDescent="0.2">
      <c r="A26023" s="202" t="s">
        <v>39920</v>
      </c>
      <c r="B26023" s="204">
        <v>0.85570000000000002</v>
      </c>
    </row>
    <row r="26024" spans="1:2" x14ac:dyDescent="0.2">
      <c r="A26024" s="202" t="s">
        <v>39921</v>
      </c>
      <c r="B26024" s="204">
        <v>350.02</v>
      </c>
    </row>
    <row r="26025" spans="1:2" x14ac:dyDescent="0.2">
      <c r="A26025" s="202" t="s">
        <v>39922</v>
      </c>
      <c r="B26025" s="204">
        <v>70.514300000000006</v>
      </c>
    </row>
    <row r="26026" spans="1:2" x14ac:dyDescent="0.2">
      <c r="A26026" s="202" t="s">
        <v>39923</v>
      </c>
      <c r="B26026" s="204">
        <v>129.60900000000001</v>
      </c>
    </row>
    <row r="26027" spans="1:2" x14ac:dyDescent="0.2">
      <c r="A26027" s="202" t="s">
        <v>39924</v>
      </c>
      <c r="B26027" s="204">
        <v>2424.66</v>
      </c>
    </row>
    <row r="26028" spans="1:2" x14ac:dyDescent="0.2">
      <c r="A26028" s="202" t="s">
        <v>39925</v>
      </c>
      <c r="B26028" s="204">
        <v>1933.12</v>
      </c>
    </row>
    <row r="26029" spans="1:2" x14ac:dyDescent="0.2">
      <c r="A26029" s="202" t="s">
        <v>39926</v>
      </c>
      <c r="B26029" s="204">
        <v>5853.19</v>
      </c>
    </row>
    <row r="26030" spans="1:2" x14ac:dyDescent="0.2">
      <c r="A26030" s="202" t="s">
        <v>39927</v>
      </c>
      <c r="B26030" s="204">
        <v>121.39</v>
      </c>
    </row>
    <row r="26031" spans="1:2" x14ac:dyDescent="0.2">
      <c r="A26031" s="202" t="s">
        <v>39928</v>
      </c>
      <c r="B26031" s="204">
        <v>133.88</v>
      </c>
    </row>
    <row r="26032" spans="1:2" x14ac:dyDescent="0.2">
      <c r="A26032" s="202" t="s">
        <v>39929</v>
      </c>
      <c r="B26032" s="204">
        <v>73.459999999999994</v>
      </c>
    </row>
    <row r="26033" spans="1:2" x14ac:dyDescent="0.2">
      <c r="A26033" s="202" t="s">
        <v>39930</v>
      </c>
      <c r="B26033" s="204">
        <v>13.6784</v>
      </c>
    </row>
    <row r="26034" spans="1:2" x14ac:dyDescent="0.2">
      <c r="A26034" s="202" t="s">
        <v>39931</v>
      </c>
      <c r="B26034" s="204">
        <v>44.36</v>
      </c>
    </row>
    <row r="26035" spans="1:2" x14ac:dyDescent="0.2">
      <c r="A26035" s="202" t="s">
        <v>39932</v>
      </c>
      <c r="B26035" s="204">
        <v>9.0399999999999991</v>
      </c>
    </row>
    <row r="26036" spans="1:2" x14ac:dyDescent="0.2">
      <c r="A26036" s="202" t="s">
        <v>39933</v>
      </c>
      <c r="B26036" s="204">
        <v>14.7972</v>
      </c>
    </row>
    <row r="26037" spans="1:2" x14ac:dyDescent="0.2">
      <c r="A26037" s="202" t="s">
        <v>39934</v>
      </c>
      <c r="B26037" s="204">
        <v>9989.1774999999998</v>
      </c>
    </row>
    <row r="26038" spans="1:2" x14ac:dyDescent="0.2">
      <c r="A26038" s="202" t="s">
        <v>39935</v>
      </c>
      <c r="B26038" s="204">
        <v>11360</v>
      </c>
    </row>
    <row r="26039" spans="1:2" x14ac:dyDescent="0.2">
      <c r="A26039" s="202" t="s">
        <v>39936</v>
      </c>
      <c r="B26039" s="204">
        <v>12780</v>
      </c>
    </row>
    <row r="26040" spans="1:2" x14ac:dyDescent="0.2">
      <c r="A26040" s="202" t="s">
        <v>39937</v>
      </c>
      <c r="B26040" s="204">
        <v>14200</v>
      </c>
    </row>
    <row r="26041" spans="1:2" x14ac:dyDescent="0.2">
      <c r="A26041" s="202" t="s">
        <v>39938</v>
      </c>
      <c r="B26041" s="204">
        <v>19880</v>
      </c>
    </row>
    <row r="26042" spans="1:2" x14ac:dyDescent="0.2">
      <c r="A26042" s="202" t="s">
        <v>39939</v>
      </c>
      <c r="B26042" s="204">
        <v>22720</v>
      </c>
    </row>
    <row r="26043" spans="1:2" x14ac:dyDescent="0.2">
      <c r="A26043" s="202" t="s">
        <v>39940</v>
      </c>
      <c r="B26043" s="204">
        <v>25560</v>
      </c>
    </row>
    <row r="26044" spans="1:2" x14ac:dyDescent="0.2">
      <c r="A26044" s="202" t="s">
        <v>39941</v>
      </c>
      <c r="B26044" s="204">
        <v>27862.121200000001</v>
      </c>
    </row>
    <row r="26045" spans="1:2" x14ac:dyDescent="0.2">
      <c r="A26045" s="202" t="s">
        <v>39942</v>
      </c>
      <c r="B26045" s="204">
        <v>17488.744600000002</v>
      </c>
    </row>
    <row r="26046" spans="1:2" x14ac:dyDescent="0.2">
      <c r="A26046" s="202" t="s">
        <v>39943</v>
      </c>
      <c r="B26046" s="204">
        <v>18226.406900000002</v>
      </c>
    </row>
    <row r="26047" spans="1:2" x14ac:dyDescent="0.2">
      <c r="A26047" s="202" t="s">
        <v>39944</v>
      </c>
      <c r="B26047" s="204">
        <v>19240.692599999998</v>
      </c>
    </row>
    <row r="26048" spans="1:2" x14ac:dyDescent="0.2">
      <c r="A26048" s="202" t="s">
        <v>39945</v>
      </c>
      <c r="B26048" s="204">
        <v>20055.194800000001</v>
      </c>
    </row>
    <row r="26049" spans="1:2" x14ac:dyDescent="0.2">
      <c r="A26049" s="202" t="s">
        <v>39946</v>
      </c>
      <c r="B26049" s="204">
        <v>29706.277099999999</v>
      </c>
    </row>
    <row r="26050" spans="1:2" x14ac:dyDescent="0.2">
      <c r="A26050" s="202" t="s">
        <v>39947</v>
      </c>
      <c r="B26050" s="204">
        <v>31350.649399999998</v>
      </c>
    </row>
    <row r="26051" spans="1:2" x14ac:dyDescent="0.2">
      <c r="A26051" s="202" t="s">
        <v>39948</v>
      </c>
      <c r="B26051" s="204">
        <v>32795.238100000002</v>
      </c>
    </row>
    <row r="26052" spans="1:2" x14ac:dyDescent="0.2">
      <c r="A26052" s="202" t="s">
        <v>39949</v>
      </c>
      <c r="B26052" s="204">
        <v>34547.186199999996</v>
      </c>
    </row>
    <row r="26053" spans="1:2" x14ac:dyDescent="0.2">
      <c r="A26053" s="202" t="s">
        <v>39950</v>
      </c>
      <c r="B26053" s="204">
        <v>360.5</v>
      </c>
    </row>
    <row r="26054" spans="1:2" x14ac:dyDescent="0.2">
      <c r="A26054" s="202" t="s">
        <v>39951</v>
      </c>
      <c r="B26054" s="204">
        <v>206</v>
      </c>
    </row>
    <row r="26055" spans="1:2" x14ac:dyDescent="0.2">
      <c r="A26055" s="202" t="s">
        <v>39952</v>
      </c>
      <c r="B26055" s="204">
        <v>195.7</v>
      </c>
    </row>
    <row r="26056" spans="1:2" x14ac:dyDescent="0.2">
      <c r="A26056" s="202" t="s">
        <v>39953</v>
      </c>
      <c r="B26056" s="204">
        <v>170</v>
      </c>
    </row>
    <row r="26057" spans="1:2" x14ac:dyDescent="0.2">
      <c r="A26057" s="202" t="s">
        <v>39954</v>
      </c>
      <c r="B26057" s="204">
        <v>159.65</v>
      </c>
    </row>
    <row r="26058" spans="1:2" x14ac:dyDescent="0.2">
      <c r="A26058" s="202" t="s">
        <v>39955</v>
      </c>
      <c r="B26058" s="204">
        <v>1.3544</v>
      </c>
    </row>
    <row r="26059" spans="1:2" x14ac:dyDescent="0.2">
      <c r="A26059" s="202" t="s">
        <v>39956</v>
      </c>
      <c r="B26059" s="204">
        <v>2164</v>
      </c>
    </row>
    <row r="26060" spans="1:2" x14ac:dyDescent="0.2">
      <c r="A26060" s="202" t="s">
        <v>39957</v>
      </c>
      <c r="B26060" s="204">
        <v>3100</v>
      </c>
    </row>
    <row r="26061" spans="1:2" x14ac:dyDescent="0.2">
      <c r="A26061" s="202" t="s">
        <v>39958</v>
      </c>
      <c r="B26061" s="204">
        <v>5152.09</v>
      </c>
    </row>
    <row r="26062" spans="1:2" x14ac:dyDescent="0.2">
      <c r="A26062" s="202" t="s">
        <v>39959</v>
      </c>
      <c r="B26062" s="204">
        <v>6500</v>
      </c>
    </row>
    <row r="26063" spans="1:2" x14ac:dyDescent="0.2">
      <c r="A26063" s="202" t="s">
        <v>39960</v>
      </c>
      <c r="B26063" s="204">
        <v>12017.5</v>
      </c>
    </row>
    <row r="26064" spans="1:2" x14ac:dyDescent="0.2">
      <c r="A26064" s="202" t="s">
        <v>39961</v>
      </c>
      <c r="B26064" s="204">
        <v>1080</v>
      </c>
    </row>
    <row r="26065" spans="1:2" x14ac:dyDescent="0.2">
      <c r="A26065" s="202" t="s">
        <v>39962</v>
      </c>
      <c r="B26065" s="204">
        <v>1920</v>
      </c>
    </row>
    <row r="26066" spans="1:2" x14ac:dyDescent="0.2">
      <c r="A26066" s="202" t="s">
        <v>39963</v>
      </c>
      <c r="B26066" s="204">
        <v>1390</v>
      </c>
    </row>
    <row r="26067" spans="1:2" x14ac:dyDescent="0.2">
      <c r="A26067" s="202" t="s">
        <v>39964</v>
      </c>
      <c r="B26067" s="204">
        <v>2140</v>
      </c>
    </row>
    <row r="26068" spans="1:2" x14ac:dyDescent="0.2">
      <c r="A26068" s="202" t="s">
        <v>39965</v>
      </c>
      <c r="B26068" s="204">
        <v>2340</v>
      </c>
    </row>
    <row r="26069" spans="1:2" x14ac:dyDescent="0.2">
      <c r="A26069" s="202" t="s">
        <v>39966</v>
      </c>
      <c r="B26069" s="204">
        <v>3470</v>
      </c>
    </row>
    <row r="26070" spans="1:2" x14ac:dyDescent="0.2">
      <c r="A26070" s="202" t="s">
        <v>39967</v>
      </c>
      <c r="B26070" s="204">
        <v>4120</v>
      </c>
    </row>
    <row r="26071" spans="1:2" x14ac:dyDescent="0.2">
      <c r="A26071" s="202" t="s">
        <v>39968</v>
      </c>
      <c r="B26071" s="204">
        <v>1551.92</v>
      </c>
    </row>
    <row r="26072" spans="1:2" x14ac:dyDescent="0.2">
      <c r="A26072" s="202" t="s">
        <v>39969</v>
      </c>
      <c r="B26072" s="204">
        <v>337.83</v>
      </c>
    </row>
    <row r="26073" spans="1:2" x14ac:dyDescent="0.2">
      <c r="A26073" s="202" t="s">
        <v>39970</v>
      </c>
      <c r="B26073" s="204">
        <v>595.91</v>
      </c>
    </row>
    <row r="26074" spans="1:2" x14ac:dyDescent="0.2">
      <c r="A26074" s="202" t="s">
        <v>39971</v>
      </c>
      <c r="B26074" s="204">
        <v>515</v>
      </c>
    </row>
    <row r="26075" spans="1:2" x14ac:dyDescent="0.2">
      <c r="A26075" s="202" t="s">
        <v>39972</v>
      </c>
      <c r="B26075" s="204">
        <v>4320</v>
      </c>
    </row>
    <row r="26076" spans="1:2" x14ac:dyDescent="0.2">
      <c r="A26076" s="202" t="s">
        <v>39973</v>
      </c>
      <c r="B26076" s="204">
        <v>4730</v>
      </c>
    </row>
    <row r="26077" spans="1:2" x14ac:dyDescent="0.2">
      <c r="A26077" s="202" t="s">
        <v>39974</v>
      </c>
      <c r="B26077" s="204">
        <v>5810</v>
      </c>
    </row>
    <row r="26078" spans="1:2" x14ac:dyDescent="0.2">
      <c r="A26078" s="202" t="s">
        <v>39975</v>
      </c>
      <c r="B26078" s="204">
        <v>16250</v>
      </c>
    </row>
    <row r="26079" spans="1:2" x14ac:dyDescent="0.2">
      <c r="A26079" s="202" t="s">
        <v>39976</v>
      </c>
      <c r="B26079" s="204">
        <v>37000</v>
      </c>
    </row>
    <row r="26080" spans="1:2" x14ac:dyDescent="0.2">
      <c r="A26080" s="202" t="s">
        <v>39977</v>
      </c>
      <c r="B26080" s="204">
        <v>1220</v>
      </c>
    </row>
    <row r="26081" spans="1:2" x14ac:dyDescent="0.2">
      <c r="A26081" s="202" t="s">
        <v>39978</v>
      </c>
      <c r="B26081" s="204">
        <v>2560</v>
      </c>
    </row>
    <row r="26082" spans="1:2" x14ac:dyDescent="0.2">
      <c r="A26082" s="202" t="s">
        <v>39979</v>
      </c>
      <c r="B26082" s="204">
        <v>0.5</v>
      </c>
    </row>
    <row r="26083" spans="1:2" x14ac:dyDescent="0.2">
      <c r="A26083" s="202" t="s">
        <v>39980</v>
      </c>
      <c r="B26083" s="204">
        <v>59.74</v>
      </c>
    </row>
    <row r="26084" spans="1:2" x14ac:dyDescent="0.2">
      <c r="A26084" s="202" t="s">
        <v>39981</v>
      </c>
      <c r="B26084" s="204">
        <v>30.874300000000002</v>
      </c>
    </row>
    <row r="26085" spans="1:2" x14ac:dyDescent="0.2">
      <c r="A26085" s="202" t="s">
        <v>39982</v>
      </c>
      <c r="B26085" s="204">
        <v>1.1477999999999999</v>
      </c>
    </row>
    <row r="26086" spans="1:2" x14ac:dyDescent="0.2">
      <c r="A26086" s="202" t="s">
        <v>39983</v>
      </c>
      <c r="B26086" s="204">
        <v>28.22</v>
      </c>
    </row>
    <row r="26087" spans="1:2" x14ac:dyDescent="0.2">
      <c r="A26087" s="202" t="s">
        <v>39984</v>
      </c>
      <c r="B26087" s="204">
        <v>8</v>
      </c>
    </row>
    <row r="26088" spans="1:2" x14ac:dyDescent="0.2">
      <c r="A26088" s="202" t="s">
        <v>39985</v>
      </c>
      <c r="B26088" s="204">
        <v>19.89</v>
      </c>
    </row>
    <row r="26089" spans="1:2" x14ac:dyDescent="0.2">
      <c r="A26089" s="202" t="s">
        <v>39986</v>
      </c>
      <c r="B26089" s="204">
        <v>14.25</v>
      </c>
    </row>
    <row r="26090" spans="1:2" x14ac:dyDescent="0.2">
      <c r="A26090" s="202" t="s">
        <v>39987</v>
      </c>
      <c r="B26090" s="204">
        <v>18.329999999999998</v>
      </c>
    </row>
    <row r="26091" spans="1:2" x14ac:dyDescent="0.2">
      <c r="A26091" s="202" t="s">
        <v>39988</v>
      </c>
      <c r="B26091" s="204">
        <v>14.57</v>
      </c>
    </row>
    <row r="26092" spans="1:2" x14ac:dyDescent="0.2">
      <c r="A26092" s="202" t="s">
        <v>39989</v>
      </c>
      <c r="B26092" s="204">
        <v>1.29</v>
      </c>
    </row>
    <row r="26093" spans="1:2" x14ac:dyDescent="0.2">
      <c r="A26093" s="202" t="s">
        <v>39990</v>
      </c>
      <c r="B26093" s="204">
        <v>75.290000000000006</v>
      </c>
    </row>
    <row r="26094" spans="1:2" x14ac:dyDescent="0.2">
      <c r="A26094" s="202" t="s">
        <v>39991</v>
      </c>
      <c r="B26094" s="204">
        <v>1.99</v>
      </c>
    </row>
    <row r="26095" spans="1:2" x14ac:dyDescent="0.2">
      <c r="A26095" s="202" t="s">
        <v>39992</v>
      </c>
      <c r="B26095" s="204">
        <v>51.58</v>
      </c>
    </row>
    <row r="26096" spans="1:2" x14ac:dyDescent="0.2">
      <c r="A26096" s="202" t="s">
        <v>39993</v>
      </c>
      <c r="B26096" s="204">
        <v>101.91</v>
      </c>
    </row>
    <row r="26097" spans="1:2" x14ac:dyDescent="0.2">
      <c r="A26097" s="202" t="s">
        <v>39994</v>
      </c>
      <c r="B26097" s="204">
        <v>4.3899999999999997</v>
      </c>
    </row>
    <row r="26098" spans="1:2" x14ac:dyDescent="0.2">
      <c r="A26098" s="202" t="s">
        <v>39995</v>
      </c>
      <c r="B26098" s="204">
        <v>23.44</v>
      </c>
    </row>
    <row r="26099" spans="1:2" x14ac:dyDescent="0.2">
      <c r="A26099" s="202" t="s">
        <v>39996</v>
      </c>
      <c r="B26099" s="204">
        <v>4.3600000000000003</v>
      </c>
    </row>
    <row r="26100" spans="1:2" x14ac:dyDescent="0.2">
      <c r="A26100" s="202" t="s">
        <v>39997</v>
      </c>
      <c r="B26100" s="204">
        <v>7.82</v>
      </c>
    </row>
    <row r="26101" spans="1:2" x14ac:dyDescent="0.2">
      <c r="A26101" s="202" t="s">
        <v>39998</v>
      </c>
      <c r="B26101" s="204">
        <v>7.99</v>
      </c>
    </row>
    <row r="26102" spans="1:2" x14ac:dyDescent="0.2">
      <c r="A26102" s="202" t="s">
        <v>39999</v>
      </c>
      <c r="B26102" s="204">
        <v>8.36</v>
      </c>
    </row>
    <row r="26103" spans="1:2" x14ac:dyDescent="0.2">
      <c r="A26103" s="202" t="s">
        <v>40000</v>
      </c>
      <c r="B26103" s="204">
        <v>3.3</v>
      </c>
    </row>
    <row r="26104" spans="1:2" x14ac:dyDescent="0.2">
      <c r="A26104" s="202" t="s">
        <v>40001</v>
      </c>
      <c r="B26104" s="204">
        <v>3.57</v>
      </c>
    </row>
    <row r="26105" spans="1:2" x14ac:dyDescent="0.2">
      <c r="A26105" s="202" t="s">
        <v>40002</v>
      </c>
      <c r="B26105" s="204">
        <v>7.01</v>
      </c>
    </row>
    <row r="26106" spans="1:2" x14ac:dyDescent="0.2">
      <c r="A26106" s="202" t="s">
        <v>40003</v>
      </c>
      <c r="B26106" s="204">
        <v>7.91</v>
      </c>
    </row>
    <row r="26107" spans="1:2" x14ac:dyDescent="0.2">
      <c r="A26107" s="202" t="s">
        <v>40004</v>
      </c>
      <c r="B26107" s="204">
        <v>6.72</v>
      </c>
    </row>
    <row r="26108" spans="1:2" x14ac:dyDescent="0.2">
      <c r="A26108" s="202" t="s">
        <v>40005</v>
      </c>
      <c r="B26108" s="204">
        <v>8.35</v>
      </c>
    </row>
    <row r="26109" spans="1:2" x14ac:dyDescent="0.2">
      <c r="A26109" s="202" t="s">
        <v>40006</v>
      </c>
      <c r="B26109" s="204">
        <v>7.67</v>
      </c>
    </row>
    <row r="26110" spans="1:2" x14ac:dyDescent="0.2">
      <c r="A26110" s="202" t="s">
        <v>40007</v>
      </c>
      <c r="B26110" s="204">
        <v>8.8800000000000008</v>
      </c>
    </row>
    <row r="26111" spans="1:2" x14ac:dyDescent="0.2">
      <c r="A26111" s="202" t="s">
        <v>40008</v>
      </c>
      <c r="B26111" s="204">
        <v>8.8699999999999992</v>
      </c>
    </row>
    <row r="26112" spans="1:2" x14ac:dyDescent="0.2">
      <c r="A26112" s="202" t="s">
        <v>40009</v>
      </c>
      <c r="B26112" s="204">
        <v>10.64</v>
      </c>
    </row>
    <row r="26113" spans="1:2" x14ac:dyDescent="0.2">
      <c r="A26113" s="202" t="s">
        <v>40010</v>
      </c>
      <c r="B26113" s="204">
        <v>9.01</v>
      </c>
    </row>
    <row r="26114" spans="1:2" x14ac:dyDescent="0.2">
      <c r="A26114" s="202" t="s">
        <v>40011</v>
      </c>
      <c r="B26114" s="204">
        <v>13.86</v>
      </c>
    </row>
    <row r="26115" spans="1:2" x14ac:dyDescent="0.2">
      <c r="A26115" s="202" t="s">
        <v>40012</v>
      </c>
      <c r="B26115" s="204">
        <v>27.05</v>
      </c>
    </row>
    <row r="26116" spans="1:2" x14ac:dyDescent="0.2">
      <c r="A26116" s="202" t="s">
        <v>40013</v>
      </c>
      <c r="B26116" s="204">
        <v>63.19</v>
      </c>
    </row>
    <row r="26117" spans="1:2" x14ac:dyDescent="0.2">
      <c r="A26117" s="202" t="s">
        <v>40014</v>
      </c>
      <c r="B26117" s="204">
        <v>45.31</v>
      </c>
    </row>
    <row r="26118" spans="1:2" x14ac:dyDescent="0.2">
      <c r="A26118" s="202" t="s">
        <v>40015</v>
      </c>
      <c r="B26118" s="204">
        <v>217.23</v>
      </c>
    </row>
    <row r="26119" spans="1:2" x14ac:dyDescent="0.2">
      <c r="A26119" s="202" t="s">
        <v>40016</v>
      </c>
      <c r="B26119" s="204">
        <v>2.7538999999999998</v>
      </c>
    </row>
    <row r="26120" spans="1:2" x14ac:dyDescent="0.2">
      <c r="A26120" s="202" t="s">
        <v>40017</v>
      </c>
      <c r="B26120" s="204">
        <v>3.7997999999999998</v>
      </c>
    </row>
    <row r="26121" spans="1:2" x14ac:dyDescent="0.2">
      <c r="A26121" s="202" t="s">
        <v>40018</v>
      </c>
      <c r="B26121" s="204">
        <v>6.0118999999999998</v>
      </c>
    </row>
    <row r="26122" spans="1:2" x14ac:dyDescent="0.2">
      <c r="A26122" s="202" t="s">
        <v>40019</v>
      </c>
      <c r="B26122" s="204">
        <v>7.2</v>
      </c>
    </row>
    <row r="26123" spans="1:2" x14ac:dyDescent="0.2">
      <c r="A26123" s="202" t="s">
        <v>40020</v>
      </c>
      <c r="B26123" s="204">
        <v>9.3021999999999991</v>
      </c>
    </row>
    <row r="26124" spans="1:2" x14ac:dyDescent="0.2">
      <c r="A26124" s="202" t="s">
        <v>40021</v>
      </c>
      <c r="B26124" s="204">
        <v>12.1119</v>
      </c>
    </row>
    <row r="26125" spans="1:2" x14ac:dyDescent="0.2">
      <c r="A26125" s="202" t="s">
        <v>40022</v>
      </c>
      <c r="B26125" s="204">
        <v>13.521699999999999</v>
      </c>
    </row>
    <row r="26126" spans="1:2" x14ac:dyDescent="0.2">
      <c r="A26126" s="202" t="s">
        <v>40023</v>
      </c>
      <c r="B26126" s="204">
        <v>15.87</v>
      </c>
    </row>
    <row r="26127" spans="1:2" x14ac:dyDescent="0.2">
      <c r="A26127" s="202" t="s">
        <v>40024</v>
      </c>
      <c r="B26127" s="204">
        <v>22.36</v>
      </c>
    </row>
    <row r="26128" spans="1:2" x14ac:dyDescent="0.2">
      <c r="A26128" s="202" t="s">
        <v>40025</v>
      </c>
      <c r="B26128" s="204">
        <v>42.81</v>
      </c>
    </row>
    <row r="26129" spans="1:2" x14ac:dyDescent="0.2">
      <c r="A26129" s="202" t="s">
        <v>40026</v>
      </c>
      <c r="B26129" s="204">
        <v>40.92</v>
      </c>
    </row>
    <row r="26130" spans="1:2" x14ac:dyDescent="0.2">
      <c r="A26130" s="202" t="s">
        <v>40027</v>
      </c>
      <c r="B26130" s="204">
        <v>12.97</v>
      </c>
    </row>
    <row r="26131" spans="1:2" x14ac:dyDescent="0.2">
      <c r="A26131" s="202" t="s">
        <v>40028</v>
      </c>
      <c r="B26131" s="204">
        <v>4.5186000000000002</v>
      </c>
    </row>
    <row r="26132" spans="1:2" x14ac:dyDescent="0.2">
      <c r="A26132" s="202" t="s">
        <v>40029</v>
      </c>
      <c r="B26132" s="204">
        <v>6.8841999999999999</v>
      </c>
    </row>
    <row r="26133" spans="1:2" x14ac:dyDescent="0.2">
      <c r="A26133" s="202" t="s">
        <v>40030</v>
      </c>
      <c r="B26133" s="204">
        <v>11.922599999999999</v>
      </c>
    </row>
    <row r="26134" spans="1:2" x14ac:dyDescent="0.2">
      <c r="A26134" s="202" t="s">
        <v>40031</v>
      </c>
      <c r="B26134" s="204">
        <v>16.682700000000001</v>
      </c>
    </row>
    <row r="26135" spans="1:2" x14ac:dyDescent="0.2">
      <c r="A26135" s="202" t="s">
        <v>40032</v>
      </c>
      <c r="B26135" s="204">
        <v>16.682700000000001</v>
      </c>
    </row>
    <row r="26136" spans="1:2" x14ac:dyDescent="0.2">
      <c r="A26136" s="202" t="s">
        <v>40033</v>
      </c>
      <c r="B26136" s="204">
        <v>50.337800000000001</v>
      </c>
    </row>
    <row r="26137" spans="1:2" x14ac:dyDescent="0.2">
      <c r="A26137" s="202" t="s">
        <v>40034</v>
      </c>
      <c r="B26137" s="204">
        <v>23.095600000000001</v>
      </c>
    </row>
    <row r="26138" spans="1:2" x14ac:dyDescent="0.2">
      <c r="A26138" s="202" t="s">
        <v>40035</v>
      </c>
      <c r="B26138" s="204">
        <v>31.9434</v>
      </c>
    </row>
    <row r="26139" spans="1:2" x14ac:dyDescent="0.2">
      <c r="A26139" s="202" t="s">
        <v>40036</v>
      </c>
      <c r="B26139" s="204">
        <v>31.9434</v>
      </c>
    </row>
    <row r="26140" spans="1:2" x14ac:dyDescent="0.2">
      <c r="A26140" s="202" t="s">
        <v>40037</v>
      </c>
      <c r="B26140" s="204">
        <v>111.2355</v>
      </c>
    </row>
    <row r="26141" spans="1:2" x14ac:dyDescent="0.2">
      <c r="A26141" s="202" t="s">
        <v>40038</v>
      </c>
      <c r="B26141" s="204">
        <v>44.975099999999998</v>
      </c>
    </row>
    <row r="26142" spans="1:2" x14ac:dyDescent="0.2">
      <c r="A26142" s="202" t="s">
        <v>40039</v>
      </c>
      <c r="B26142" s="204">
        <v>40.72</v>
      </c>
    </row>
    <row r="26143" spans="1:2" x14ac:dyDescent="0.2">
      <c r="A26143" s="202" t="s">
        <v>40040</v>
      </c>
      <c r="B26143" s="204">
        <v>42.93</v>
      </c>
    </row>
    <row r="26144" spans="1:2" x14ac:dyDescent="0.2">
      <c r="A26144" s="202" t="s">
        <v>40041</v>
      </c>
      <c r="B26144" s="204">
        <v>7.5541</v>
      </c>
    </row>
    <row r="26145" spans="1:2" x14ac:dyDescent="0.2">
      <c r="A26145" s="202" t="s">
        <v>40042</v>
      </c>
      <c r="B26145" s="204">
        <v>3.08</v>
      </c>
    </row>
    <row r="26146" spans="1:2" x14ac:dyDescent="0.2">
      <c r="A26146" s="202" t="s">
        <v>40043</v>
      </c>
      <c r="B26146" s="204">
        <v>5.7519</v>
      </c>
    </row>
    <row r="26147" spans="1:2" x14ac:dyDescent="0.2">
      <c r="A26147" s="202" t="s">
        <v>40044</v>
      </c>
      <c r="B26147" s="204">
        <v>0.12</v>
      </c>
    </row>
    <row r="26148" spans="1:2" x14ac:dyDescent="0.2">
      <c r="A26148" s="202" t="s">
        <v>40045</v>
      </c>
      <c r="B26148" s="204">
        <v>0.17</v>
      </c>
    </row>
    <row r="26149" spans="1:2" x14ac:dyDescent="0.2">
      <c r="A26149" s="202" t="s">
        <v>40046</v>
      </c>
      <c r="B26149" s="204">
        <v>129.28</v>
      </c>
    </row>
    <row r="26150" spans="1:2" x14ac:dyDescent="0.2">
      <c r="A26150" s="202" t="s">
        <v>40047</v>
      </c>
      <c r="B26150" s="204">
        <v>7.4</v>
      </c>
    </row>
    <row r="26151" spans="1:2" x14ac:dyDescent="0.2">
      <c r="A26151" s="202" t="s">
        <v>40048</v>
      </c>
      <c r="B26151" s="204">
        <v>113.3</v>
      </c>
    </row>
    <row r="26152" spans="1:2" x14ac:dyDescent="0.2">
      <c r="A26152" s="202" t="s">
        <v>40049</v>
      </c>
      <c r="B26152" s="204">
        <v>99.91</v>
      </c>
    </row>
    <row r="26153" spans="1:2" x14ac:dyDescent="0.2">
      <c r="A26153" s="202" t="s">
        <v>40050</v>
      </c>
      <c r="B26153" s="204">
        <v>5.55</v>
      </c>
    </row>
    <row r="26154" spans="1:2" x14ac:dyDescent="0.2">
      <c r="A26154" s="202" t="s">
        <v>40051</v>
      </c>
      <c r="B26154" s="204">
        <v>99.91</v>
      </c>
    </row>
    <row r="26155" spans="1:2" x14ac:dyDescent="0.2">
      <c r="A26155" s="202" t="s">
        <v>40052</v>
      </c>
      <c r="B26155" s="204">
        <v>72</v>
      </c>
    </row>
    <row r="26156" spans="1:2" x14ac:dyDescent="0.2">
      <c r="A26156" s="202" t="s">
        <v>40053</v>
      </c>
      <c r="B26156" s="204">
        <v>14.42</v>
      </c>
    </row>
    <row r="26157" spans="1:2" x14ac:dyDescent="0.2">
      <c r="A26157" s="202" t="s">
        <v>40054</v>
      </c>
      <c r="B26157" s="204">
        <v>8.8000000000000007</v>
      </c>
    </row>
    <row r="26158" spans="1:2" x14ac:dyDescent="0.2">
      <c r="A26158" s="202" t="s">
        <v>40055</v>
      </c>
      <c r="B26158" s="204">
        <v>14.4831</v>
      </c>
    </row>
    <row r="26159" spans="1:2" x14ac:dyDescent="0.2">
      <c r="A26159" s="202" t="s">
        <v>40056</v>
      </c>
      <c r="B26159" s="204">
        <v>689</v>
      </c>
    </row>
    <row r="26160" spans="1:2" x14ac:dyDescent="0.2">
      <c r="A26160" s="202" t="s">
        <v>40057</v>
      </c>
      <c r="B26160" s="204">
        <v>174.6</v>
      </c>
    </row>
    <row r="26161" spans="1:2" x14ac:dyDescent="0.2">
      <c r="A26161" s="202" t="s">
        <v>40058</v>
      </c>
      <c r="B26161" s="204">
        <v>271.02999999999997</v>
      </c>
    </row>
    <row r="26162" spans="1:2" x14ac:dyDescent="0.2">
      <c r="A26162" s="202" t="s">
        <v>40059</v>
      </c>
      <c r="B26162" s="204">
        <v>390</v>
      </c>
    </row>
    <row r="26163" spans="1:2" x14ac:dyDescent="0.2">
      <c r="A26163" s="202" t="s">
        <v>40060</v>
      </c>
      <c r="B26163" s="204">
        <v>28.787099999999999</v>
      </c>
    </row>
    <row r="26164" spans="1:2" x14ac:dyDescent="0.2">
      <c r="A26164" s="202" t="s">
        <v>40061</v>
      </c>
      <c r="B26164" s="204">
        <v>5.9</v>
      </c>
    </row>
    <row r="26165" spans="1:2" x14ac:dyDescent="0.2">
      <c r="A26165" s="202" t="s">
        <v>40062</v>
      </c>
      <c r="B26165" s="204">
        <v>37.04</v>
      </c>
    </row>
    <row r="26166" spans="1:2" x14ac:dyDescent="0.2">
      <c r="A26166" s="202" t="s">
        <v>40063</v>
      </c>
      <c r="B26166" s="204">
        <v>80</v>
      </c>
    </row>
    <row r="26167" spans="1:2" x14ac:dyDescent="0.2">
      <c r="A26167" s="202" t="s">
        <v>40064</v>
      </c>
      <c r="B26167" s="204">
        <v>16.016500000000001</v>
      </c>
    </row>
    <row r="26168" spans="1:2" x14ac:dyDescent="0.2">
      <c r="A26168" s="202" t="s">
        <v>40065</v>
      </c>
      <c r="B26168" s="204">
        <v>1854</v>
      </c>
    </row>
    <row r="26169" spans="1:2" x14ac:dyDescent="0.2">
      <c r="A26169" s="202" t="s">
        <v>40066</v>
      </c>
      <c r="B26169" s="204">
        <v>4129.4399999999996</v>
      </c>
    </row>
    <row r="26170" spans="1:2" x14ac:dyDescent="0.2">
      <c r="A26170" s="202" t="s">
        <v>40067</v>
      </c>
      <c r="B26170" s="204">
        <v>8.5</v>
      </c>
    </row>
    <row r="26171" spans="1:2" x14ac:dyDescent="0.2">
      <c r="A26171" s="202" t="s">
        <v>40068</v>
      </c>
      <c r="B26171" s="204">
        <v>122.89</v>
      </c>
    </row>
    <row r="26172" spans="1:2" x14ac:dyDescent="0.2">
      <c r="A26172" s="202" t="s">
        <v>40069</v>
      </c>
      <c r="B26172" s="204">
        <v>28.97</v>
      </c>
    </row>
    <row r="26173" spans="1:2" x14ac:dyDescent="0.2">
      <c r="A26173" s="202" t="s">
        <v>40070</v>
      </c>
      <c r="B26173" s="204">
        <v>24.84</v>
      </c>
    </row>
    <row r="26174" spans="1:2" x14ac:dyDescent="0.2">
      <c r="A26174" s="202" t="s">
        <v>40071</v>
      </c>
      <c r="B26174" s="204">
        <v>12.6</v>
      </c>
    </row>
    <row r="26175" spans="1:2" x14ac:dyDescent="0.2">
      <c r="A26175" s="202" t="s">
        <v>40072</v>
      </c>
      <c r="B26175" s="204">
        <v>40.14</v>
      </c>
    </row>
    <row r="26176" spans="1:2" x14ac:dyDescent="0.2">
      <c r="A26176" s="202" t="s">
        <v>40073</v>
      </c>
      <c r="B26176" s="204">
        <v>10.09</v>
      </c>
    </row>
    <row r="26177" spans="1:2" x14ac:dyDescent="0.2">
      <c r="A26177" s="202" t="s">
        <v>40074</v>
      </c>
      <c r="B26177" s="204">
        <v>24.96</v>
      </c>
    </row>
    <row r="26178" spans="1:2" x14ac:dyDescent="0.2">
      <c r="A26178" s="202" t="s">
        <v>40075</v>
      </c>
      <c r="B26178" s="204">
        <v>524.26</v>
      </c>
    </row>
    <row r="26179" spans="1:2" x14ac:dyDescent="0.2">
      <c r="A26179" s="202" t="s">
        <v>40076</v>
      </c>
      <c r="B26179" s="204">
        <v>73.14</v>
      </c>
    </row>
    <row r="26180" spans="1:2" x14ac:dyDescent="0.2">
      <c r="A26180" s="202" t="s">
        <v>40077</v>
      </c>
      <c r="B26180" s="204">
        <v>42.5</v>
      </c>
    </row>
    <row r="26181" spans="1:2" x14ac:dyDescent="0.2">
      <c r="A26181" s="202" t="s">
        <v>40078</v>
      </c>
      <c r="B26181" s="204">
        <v>420.64</v>
      </c>
    </row>
    <row r="26182" spans="1:2" x14ac:dyDescent="0.2">
      <c r="A26182" s="202" t="s">
        <v>40079</v>
      </c>
      <c r="B26182" s="204">
        <v>241.88</v>
      </c>
    </row>
    <row r="26183" spans="1:2" x14ac:dyDescent="0.2">
      <c r="A26183" s="202" t="s">
        <v>40080</v>
      </c>
      <c r="B26183" s="204">
        <v>695.56</v>
      </c>
    </row>
    <row r="26184" spans="1:2" x14ac:dyDescent="0.2">
      <c r="A26184" s="202" t="s">
        <v>40081</v>
      </c>
      <c r="B26184" s="204">
        <v>1008</v>
      </c>
    </row>
    <row r="26185" spans="1:2" x14ac:dyDescent="0.2">
      <c r="A26185" s="202" t="s">
        <v>40082</v>
      </c>
      <c r="B26185" s="204">
        <v>860</v>
      </c>
    </row>
    <row r="26186" spans="1:2" x14ac:dyDescent="0.2">
      <c r="A26186" s="202" t="s">
        <v>40083</v>
      </c>
      <c r="B26186" s="204">
        <v>677</v>
      </c>
    </row>
    <row r="26187" spans="1:2" x14ac:dyDescent="0.2">
      <c r="A26187" s="202" t="s">
        <v>40084</v>
      </c>
      <c r="B26187" s="204">
        <v>394.25709999999998</v>
      </c>
    </row>
    <row r="26188" spans="1:2" x14ac:dyDescent="0.2">
      <c r="A26188" s="202" t="s">
        <v>40085</v>
      </c>
      <c r="B26188" s="204">
        <v>743.7</v>
      </c>
    </row>
    <row r="26189" spans="1:2" x14ac:dyDescent="0.2">
      <c r="A26189" s="202" t="s">
        <v>40086</v>
      </c>
      <c r="B26189" s="204">
        <v>743.7</v>
      </c>
    </row>
    <row r="26190" spans="1:2" x14ac:dyDescent="0.2">
      <c r="A26190" s="202" t="s">
        <v>40087</v>
      </c>
      <c r="B26190" s="204">
        <v>1398</v>
      </c>
    </row>
    <row r="26191" spans="1:2" x14ac:dyDescent="0.2">
      <c r="A26191" s="202" t="s">
        <v>40088</v>
      </c>
      <c r="B26191" s="204">
        <v>3700.65</v>
      </c>
    </row>
    <row r="26192" spans="1:2" x14ac:dyDescent="0.2">
      <c r="A26192" s="202" t="s">
        <v>40089</v>
      </c>
      <c r="B26192" s="204">
        <v>155.3664</v>
      </c>
    </row>
    <row r="26193" spans="1:2" x14ac:dyDescent="0.2">
      <c r="A26193" s="202" t="s">
        <v>40090</v>
      </c>
      <c r="B26193" s="204">
        <v>2519.9117000000001</v>
      </c>
    </row>
    <row r="26194" spans="1:2" x14ac:dyDescent="0.2">
      <c r="A26194" s="202" t="s">
        <v>40091</v>
      </c>
      <c r="B26194" s="204">
        <v>667.44560000000001</v>
      </c>
    </row>
    <row r="26195" spans="1:2" x14ac:dyDescent="0.2">
      <c r="A26195" s="202" t="s">
        <v>40092</v>
      </c>
      <c r="B26195" s="204">
        <v>881.41110000000003</v>
      </c>
    </row>
    <row r="26196" spans="1:2" x14ac:dyDescent="0.2">
      <c r="A26196" s="202" t="s">
        <v>40093</v>
      </c>
      <c r="B26196" s="204">
        <v>348.69</v>
      </c>
    </row>
    <row r="26197" spans="1:2" x14ac:dyDescent="0.2">
      <c r="A26197" s="202" t="s">
        <v>40094</v>
      </c>
      <c r="B26197" s="204">
        <v>3672</v>
      </c>
    </row>
    <row r="26198" spans="1:2" x14ac:dyDescent="0.2">
      <c r="A26198" s="202" t="s">
        <v>40095</v>
      </c>
      <c r="B26198" s="204">
        <v>3671</v>
      </c>
    </row>
    <row r="26199" spans="1:2" x14ac:dyDescent="0.2">
      <c r="A26199" s="202" t="s">
        <v>40096</v>
      </c>
      <c r="B26199" s="204">
        <v>12.36</v>
      </c>
    </row>
    <row r="26200" spans="1:2" x14ac:dyDescent="0.2">
      <c r="A26200" s="202" t="s">
        <v>40097</v>
      </c>
      <c r="B26200" s="204">
        <v>99.8</v>
      </c>
    </row>
    <row r="26201" spans="1:2" x14ac:dyDescent="0.2">
      <c r="A26201" s="202" t="s">
        <v>40098</v>
      </c>
      <c r="B26201" s="204">
        <v>40.038699999999999</v>
      </c>
    </row>
    <row r="26202" spans="1:2" x14ac:dyDescent="0.2">
      <c r="A26202" s="202" t="s">
        <v>40099</v>
      </c>
      <c r="B26202" s="204">
        <v>44.932099999999998</v>
      </c>
    </row>
    <row r="26203" spans="1:2" x14ac:dyDescent="0.2">
      <c r="A26203" s="202" t="s">
        <v>40100</v>
      </c>
      <c r="B26203" s="204">
        <v>59.37</v>
      </c>
    </row>
    <row r="26204" spans="1:2" x14ac:dyDescent="0.2">
      <c r="A26204" s="202" t="s">
        <v>40101</v>
      </c>
      <c r="B26204" s="204">
        <v>54.6</v>
      </c>
    </row>
    <row r="26205" spans="1:2" x14ac:dyDescent="0.2">
      <c r="A26205" s="202" t="s">
        <v>40102</v>
      </c>
      <c r="B26205" s="204">
        <v>32.380000000000003</v>
      </c>
    </row>
    <row r="26206" spans="1:2" x14ac:dyDescent="0.2">
      <c r="A26206" s="202" t="s">
        <v>40103</v>
      </c>
      <c r="B26206" s="204">
        <v>40.17</v>
      </c>
    </row>
    <row r="26207" spans="1:2" x14ac:dyDescent="0.2">
      <c r="A26207" s="202" t="s">
        <v>40104</v>
      </c>
      <c r="B26207" s="204">
        <v>30.93</v>
      </c>
    </row>
    <row r="26208" spans="1:2" x14ac:dyDescent="0.2">
      <c r="A26208" s="202" t="s">
        <v>40105</v>
      </c>
      <c r="B26208" s="204">
        <v>56.65</v>
      </c>
    </row>
    <row r="26209" spans="1:2" x14ac:dyDescent="0.2">
      <c r="A26209" s="202" t="s">
        <v>40106</v>
      </c>
      <c r="B26209" s="204">
        <v>67.98</v>
      </c>
    </row>
    <row r="26210" spans="1:2" x14ac:dyDescent="0.2">
      <c r="A26210" s="202" t="s">
        <v>40107</v>
      </c>
      <c r="B26210" s="204">
        <v>91.89</v>
      </c>
    </row>
    <row r="26211" spans="1:2" x14ac:dyDescent="0.2">
      <c r="A26211" s="202" t="s">
        <v>40108</v>
      </c>
      <c r="B26211" s="204">
        <v>118.45</v>
      </c>
    </row>
    <row r="26212" spans="1:2" x14ac:dyDescent="0.2">
      <c r="A26212" s="202" t="s">
        <v>40109</v>
      </c>
      <c r="B26212" s="204">
        <v>123.18</v>
      </c>
    </row>
    <row r="26213" spans="1:2" x14ac:dyDescent="0.2">
      <c r="A26213" s="202" t="s">
        <v>40110</v>
      </c>
      <c r="B26213" s="204">
        <v>58.29</v>
      </c>
    </row>
    <row r="26214" spans="1:2" x14ac:dyDescent="0.2">
      <c r="A26214" s="202" t="s">
        <v>40111</v>
      </c>
      <c r="B26214" s="204">
        <v>73.650000000000006</v>
      </c>
    </row>
    <row r="26215" spans="1:2" x14ac:dyDescent="0.2">
      <c r="A26215" s="202" t="s">
        <v>40112</v>
      </c>
      <c r="B26215" s="204">
        <v>101.97</v>
      </c>
    </row>
    <row r="26216" spans="1:2" x14ac:dyDescent="0.2">
      <c r="A26216" s="202" t="s">
        <v>40113</v>
      </c>
      <c r="B26216" s="204">
        <v>118.58</v>
      </c>
    </row>
    <row r="26217" spans="1:2" x14ac:dyDescent="0.2">
      <c r="A26217" s="202" t="s">
        <v>40114</v>
      </c>
      <c r="B26217" s="204">
        <v>118.35</v>
      </c>
    </row>
    <row r="26218" spans="1:2" x14ac:dyDescent="0.2">
      <c r="A26218" s="202" t="s">
        <v>40115</v>
      </c>
      <c r="B26218" s="204">
        <v>92.7</v>
      </c>
    </row>
    <row r="26219" spans="1:2" x14ac:dyDescent="0.2">
      <c r="A26219" s="202" t="s">
        <v>40116</v>
      </c>
      <c r="B26219" s="204">
        <v>167.89</v>
      </c>
    </row>
    <row r="26220" spans="1:2" x14ac:dyDescent="0.2">
      <c r="A26220" s="202" t="s">
        <v>40117</v>
      </c>
      <c r="B26220" s="204">
        <v>214.45</v>
      </c>
    </row>
    <row r="26221" spans="1:2" x14ac:dyDescent="0.2">
      <c r="A26221" s="202" t="s">
        <v>40118</v>
      </c>
      <c r="B26221" s="204">
        <v>0.59</v>
      </c>
    </row>
    <row r="26222" spans="1:2" x14ac:dyDescent="0.2">
      <c r="A26222" s="202" t="s">
        <v>40119</v>
      </c>
      <c r="B26222" s="204">
        <v>0.42</v>
      </c>
    </row>
    <row r="26223" spans="1:2" x14ac:dyDescent="0.2">
      <c r="A26223" s="202" t="s">
        <v>40120</v>
      </c>
      <c r="B26223" s="204">
        <v>130</v>
      </c>
    </row>
    <row r="26224" spans="1:2" x14ac:dyDescent="0.2">
      <c r="A26224" s="202" t="s">
        <v>40121</v>
      </c>
      <c r="B26224" s="204">
        <v>12.51</v>
      </c>
    </row>
    <row r="26225" spans="1:2" x14ac:dyDescent="0.2">
      <c r="A26225" s="202" t="s">
        <v>40122</v>
      </c>
      <c r="B26225" s="204">
        <v>2.69</v>
      </c>
    </row>
    <row r="26226" spans="1:2" x14ac:dyDescent="0.2">
      <c r="A26226" s="202" t="s">
        <v>40123</v>
      </c>
      <c r="B26226" s="204">
        <v>1.75</v>
      </c>
    </row>
    <row r="26227" spans="1:2" x14ac:dyDescent="0.2">
      <c r="A26227" s="202" t="s">
        <v>40124</v>
      </c>
      <c r="B26227" s="204">
        <v>1.9439</v>
      </c>
    </row>
    <row r="26228" spans="1:2" x14ac:dyDescent="0.2">
      <c r="A26228" s="202" t="s">
        <v>40125</v>
      </c>
      <c r="B26228" s="204">
        <v>0.36</v>
      </c>
    </row>
    <row r="26229" spans="1:2" x14ac:dyDescent="0.2">
      <c r="A26229" s="202" t="s">
        <v>40126</v>
      </c>
      <c r="B26229" s="204">
        <v>698.77</v>
      </c>
    </row>
    <row r="26230" spans="1:2" x14ac:dyDescent="0.2">
      <c r="A26230" s="202" t="s">
        <v>40127</v>
      </c>
      <c r="B26230" s="204">
        <v>149.87</v>
      </c>
    </row>
    <row r="26231" spans="1:2" x14ac:dyDescent="0.2">
      <c r="A26231" s="202" t="s">
        <v>40128</v>
      </c>
      <c r="B26231" s="204">
        <v>141.79</v>
      </c>
    </row>
    <row r="26232" spans="1:2" x14ac:dyDescent="0.2">
      <c r="A26232" s="202" t="s">
        <v>40129</v>
      </c>
      <c r="B26232" s="204">
        <v>178.1</v>
      </c>
    </row>
    <row r="26233" spans="1:2" x14ac:dyDescent="0.2">
      <c r="A26233" s="202" t="s">
        <v>40130</v>
      </c>
      <c r="B26233" s="204">
        <v>436.11</v>
      </c>
    </row>
    <row r="26234" spans="1:2" x14ac:dyDescent="0.2">
      <c r="A26234" s="202" t="s">
        <v>40131</v>
      </c>
      <c r="B26234" s="204">
        <v>56.31</v>
      </c>
    </row>
    <row r="26235" spans="1:2" x14ac:dyDescent="0.2">
      <c r="A26235" s="202" t="s">
        <v>40132</v>
      </c>
      <c r="B26235" s="204">
        <v>4</v>
      </c>
    </row>
    <row r="26236" spans="1:2" x14ac:dyDescent="0.2">
      <c r="A26236" s="202" t="s">
        <v>40133</v>
      </c>
      <c r="B26236" s="204">
        <v>12.26</v>
      </c>
    </row>
    <row r="26237" spans="1:2" x14ac:dyDescent="0.2">
      <c r="A26237" s="202" t="s">
        <v>40134</v>
      </c>
      <c r="B26237" s="204">
        <v>3.01</v>
      </c>
    </row>
    <row r="26238" spans="1:2" x14ac:dyDescent="0.2">
      <c r="A26238" s="202" t="s">
        <v>40135</v>
      </c>
      <c r="B26238" s="204">
        <v>10.33</v>
      </c>
    </row>
    <row r="26239" spans="1:2" x14ac:dyDescent="0.2">
      <c r="A26239" s="202" t="s">
        <v>40136</v>
      </c>
      <c r="B26239" s="204">
        <v>42.89</v>
      </c>
    </row>
    <row r="26240" spans="1:2" x14ac:dyDescent="0.2">
      <c r="A26240" s="202" t="s">
        <v>40137</v>
      </c>
      <c r="B26240" s="204">
        <v>77.02</v>
      </c>
    </row>
    <row r="26241" spans="1:2" x14ac:dyDescent="0.2">
      <c r="A26241" s="202" t="s">
        <v>40138</v>
      </c>
      <c r="B26241" s="204">
        <v>105.58</v>
      </c>
    </row>
    <row r="26242" spans="1:2" x14ac:dyDescent="0.2">
      <c r="A26242" s="202" t="s">
        <v>40139</v>
      </c>
      <c r="B26242" s="204">
        <v>219.59</v>
      </c>
    </row>
    <row r="26243" spans="1:2" x14ac:dyDescent="0.2">
      <c r="A26243" s="202" t="s">
        <v>40140</v>
      </c>
      <c r="B26243" s="204">
        <v>12.25</v>
      </c>
    </row>
    <row r="26244" spans="1:2" x14ac:dyDescent="0.2">
      <c r="A26244" s="202" t="s">
        <v>40141</v>
      </c>
      <c r="B26244" s="204">
        <v>18.11</v>
      </c>
    </row>
    <row r="26245" spans="1:2" x14ac:dyDescent="0.2">
      <c r="A26245" s="202" t="s">
        <v>40142</v>
      </c>
      <c r="B26245" s="204">
        <v>38.32</v>
      </c>
    </row>
    <row r="26246" spans="1:2" x14ac:dyDescent="0.2">
      <c r="A26246" s="202" t="s">
        <v>40143</v>
      </c>
      <c r="B26246" s="204">
        <v>13.992599999999999</v>
      </c>
    </row>
    <row r="26247" spans="1:2" x14ac:dyDescent="0.2">
      <c r="A26247" s="202" t="s">
        <v>40144</v>
      </c>
      <c r="B26247" s="204">
        <v>16.329999999999998</v>
      </c>
    </row>
    <row r="26248" spans="1:2" x14ac:dyDescent="0.2">
      <c r="A26248" s="202" t="s">
        <v>40145</v>
      </c>
      <c r="B26248" s="204">
        <v>47.37</v>
      </c>
    </row>
    <row r="26249" spans="1:2" x14ac:dyDescent="0.2">
      <c r="A26249" s="202" t="s">
        <v>40146</v>
      </c>
      <c r="B26249" s="204">
        <v>25.49</v>
      </c>
    </row>
    <row r="26250" spans="1:2" x14ac:dyDescent="0.2">
      <c r="A26250" s="202" t="s">
        <v>40147</v>
      </c>
      <c r="B26250" s="204">
        <v>25.49</v>
      </c>
    </row>
    <row r="26251" spans="1:2" x14ac:dyDescent="0.2">
      <c r="A26251" s="202" t="s">
        <v>40148</v>
      </c>
      <c r="B26251" s="204">
        <v>25.49</v>
      </c>
    </row>
    <row r="26252" spans="1:2" x14ac:dyDescent="0.2">
      <c r="A26252" s="202" t="s">
        <v>40149</v>
      </c>
      <c r="B26252" s="204">
        <v>32.409999999999997</v>
      </c>
    </row>
    <row r="26253" spans="1:2" x14ac:dyDescent="0.2">
      <c r="A26253" s="202" t="s">
        <v>40150</v>
      </c>
      <c r="B26253" s="204">
        <v>32.409999999999997</v>
      </c>
    </row>
    <row r="26254" spans="1:2" x14ac:dyDescent="0.2">
      <c r="A26254" s="202" t="s">
        <v>40151</v>
      </c>
      <c r="B26254" s="204">
        <v>1539.85</v>
      </c>
    </row>
    <row r="26255" spans="1:2" x14ac:dyDescent="0.2">
      <c r="A26255" s="202" t="s">
        <v>40152</v>
      </c>
      <c r="B26255" s="204">
        <v>3380</v>
      </c>
    </row>
    <row r="26256" spans="1:2" x14ac:dyDescent="0.2">
      <c r="A26256" s="202" t="s">
        <v>40153</v>
      </c>
      <c r="B26256" s="204">
        <v>6300</v>
      </c>
    </row>
    <row r="26257" spans="1:2" x14ac:dyDescent="0.2">
      <c r="A26257" s="202" t="s">
        <v>40154</v>
      </c>
      <c r="B26257" s="204">
        <v>8900</v>
      </c>
    </row>
    <row r="26258" spans="1:2" x14ac:dyDescent="0.2">
      <c r="A26258" s="202" t="s">
        <v>40155</v>
      </c>
      <c r="B26258" s="204">
        <v>10560</v>
      </c>
    </row>
    <row r="26259" spans="1:2" x14ac:dyDescent="0.2">
      <c r="A26259" s="202" t="s">
        <v>40156</v>
      </c>
      <c r="B26259" s="204">
        <v>20</v>
      </c>
    </row>
    <row r="26260" spans="1:2" x14ac:dyDescent="0.2">
      <c r="A26260" s="202" t="s">
        <v>40157</v>
      </c>
      <c r="B26260" s="204">
        <v>6.86</v>
      </c>
    </row>
    <row r="26261" spans="1:2" x14ac:dyDescent="0.2">
      <c r="A26261" s="202" t="s">
        <v>40158</v>
      </c>
      <c r="B26261" s="204">
        <v>8.1300000000000008</v>
      </c>
    </row>
    <row r="26262" spans="1:2" x14ac:dyDescent="0.2">
      <c r="A26262" s="202" t="s">
        <v>40159</v>
      </c>
      <c r="B26262" s="204">
        <v>10.62</v>
      </c>
    </row>
    <row r="26263" spans="1:2" x14ac:dyDescent="0.2">
      <c r="A26263" s="202" t="s">
        <v>40160</v>
      </c>
      <c r="B26263" s="204">
        <v>16.100000000000001</v>
      </c>
    </row>
    <row r="26264" spans="1:2" x14ac:dyDescent="0.2">
      <c r="A26264" s="202" t="s">
        <v>40161</v>
      </c>
      <c r="B26264" s="204">
        <v>17.7</v>
      </c>
    </row>
    <row r="26265" spans="1:2" x14ac:dyDescent="0.2">
      <c r="A26265" s="202" t="s">
        <v>40162</v>
      </c>
      <c r="B26265" s="204">
        <v>24.01</v>
      </c>
    </row>
    <row r="26266" spans="1:2" x14ac:dyDescent="0.2">
      <c r="A26266" s="202" t="s">
        <v>40163</v>
      </c>
      <c r="B26266" s="204">
        <v>42.04</v>
      </c>
    </row>
    <row r="26267" spans="1:2" x14ac:dyDescent="0.2">
      <c r="A26267" s="202" t="s">
        <v>40164</v>
      </c>
      <c r="B26267" s="204">
        <v>52.67</v>
      </c>
    </row>
    <row r="26268" spans="1:2" x14ac:dyDescent="0.2">
      <c r="A26268" s="202" t="s">
        <v>40165</v>
      </c>
      <c r="B26268" s="204">
        <v>71.86</v>
      </c>
    </row>
    <row r="26269" spans="1:2" x14ac:dyDescent="0.2">
      <c r="A26269" s="202" t="s">
        <v>40166</v>
      </c>
      <c r="B26269" s="204">
        <v>80.8994</v>
      </c>
    </row>
    <row r="26270" spans="1:2" x14ac:dyDescent="0.2">
      <c r="A26270" s="202" t="s">
        <v>40167</v>
      </c>
      <c r="B26270" s="204">
        <v>67.168700000000001</v>
      </c>
    </row>
    <row r="26271" spans="1:2" x14ac:dyDescent="0.2">
      <c r="A26271" s="202" t="s">
        <v>40168</v>
      </c>
      <c r="B26271" s="204">
        <v>34.29</v>
      </c>
    </row>
    <row r="26272" spans="1:2" x14ac:dyDescent="0.2">
      <c r="A26272" s="202" t="s">
        <v>40169</v>
      </c>
      <c r="B26272" s="204">
        <v>22.95</v>
      </c>
    </row>
    <row r="26273" spans="1:2" x14ac:dyDescent="0.2">
      <c r="A26273" s="202" t="s">
        <v>40170</v>
      </c>
      <c r="B26273" s="204">
        <v>17.61</v>
      </c>
    </row>
    <row r="26274" spans="1:2" x14ac:dyDescent="0.2">
      <c r="A26274" s="202" t="s">
        <v>40171</v>
      </c>
      <c r="B26274" s="204">
        <v>116.53</v>
      </c>
    </row>
    <row r="26275" spans="1:2" x14ac:dyDescent="0.2">
      <c r="A26275" s="202" t="s">
        <v>40172</v>
      </c>
      <c r="B26275" s="204">
        <v>148.88999999999999</v>
      </c>
    </row>
    <row r="26276" spans="1:2" x14ac:dyDescent="0.2">
      <c r="A26276" s="202" t="s">
        <v>40173</v>
      </c>
      <c r="B26276" s="204">
        <v>0.69</v>
      </c>
    </row>
    <row r="26277" spans="1:2" x14ac:dyDescent="0.2">
      <c r="A26277" s="202" t="s">
        <v>40174</v>
      </c>
      <c r="B26277" s="204">
        <v>0.76</v>
      </c>
    </row>
    <row r="26278" spans="1:2" x14ac:dyDescent="0.2">
      <c r="A26278" s="202" t="s">
        <v>40175</v>
      </c>
      <c r="B26278" s="204">
        <v>1.03</v>
      </c>
    </row>
    <row r="26279" spans="1:2" x14ac:dyDescent="0.2">
      <c r="A26279" s="202" t="s">
        <v>40176</v>
      </c>
      <c r="B26279" s="204">
        <v>1.21</v>
      </c>
    </row>
    <row r="26280" spans="1:2" x14ac:dyDescent="0.2">
      <c r="A26280" s="202" t="s">
        <v>40177</v>
      </c>
      <c r="B26280" s="204">
        <v>1.36</v>
      </c>
    </row>
    <row r="26281" spans="1:2" x14ac:dyDescent="0.2">
      <c r="A26281" s="202" t="s">
        <v>40178</v>
      </c>
      <c r="B26281" s="204">
        <v>7.39</v>
      </c>
    </row>
    <row r="26282" spans="1:2" x14ac:dyDescent="0.2">
      <c r="A26282" s="202" t="s">
        <v>40179</v>
      </c>
      <c r="B26282" s="204">
        <v>21.36</v>
      </c>
    </row>
    <row r="26283" spans="1:2" x14ac:dyDescent="0.2">
      <c r="A26283" s="202" t="s">
        <v>40180</v>
      </c>
      <c r="B26283" s="204">
        <v>2.1</v>
      </c>
    </row>
    <row r="26284" spans="1:2" x14ac:dyDescent="0.2">
      <c r="A26284" s="202" t="s">
        <v>40181</v>
      </c>
      <c r="B26284" s="204">
        <v>36.39</v>
      </c>
    </row>
    <row r="26285" spans="1:2" x14ac:dyDescent="0.2">
      <c r="A26285" s="202" t="s">
        <v>40182</v>
      </c>
      <c r="B26285" s="204">
        <v>53.01</v>
      </c>
    </row>
    <row r="26286" spans="1:2" x14ac:dyDescent="0.2">
      <c r="A26286" s="202" t="s">
        <v>40183</v>
      </c>
      <c r="B26286" s="204">
        <v>81.489999999999995</v>
      </c>
    </row>
    <row r="26287" spans="1:2" x14ac:dyDescent="0.2">
      <c r="A26287" s="202" t="s">
        <v>40184</v>
      </c>
      <c r="B26287" s="204">
        <v>419.21</v>
      </c>
    </row>
    <row r="26288" spans="1:2" x14ac:dyDescent="0.2">
      <c r="A26288" s="202" t="s">
        <v>40185</v>
      </c>
      <c r="B26288" s="204">
        <v>558.6</v>
      </c>
    </row>
    <row r="26289" spans="1:2" x14ac:dyDescent="0.2">
      <c r="A26289" s="202" t="s">
        <v>40186</v>
      </c>
      <c r="B26289" s="204">
        <v>648.07000000000005</v>
      </c>
    </row>
    <row r="26290" spans="1:2" x14ac:dyDescent="0.2">
      <c r="A26290" s="202" t="s">
        <v>40187</v>
      </c>
      <c r="B26290" s="204">
        <v>764.39</v>
      </c>
    </row>
    <row r="26291" spans="1:2" x14ac:dyDescent="0.2">
      <c r="A26291" s="202" t="s">
        <v>40188</v>
      </c>
      <c r="B26291" s="204">
        <v>1251.45</v>
      </c>
    </row>
    <row r="26292" spans="1:2" x14ac:dyDescent="0.2">
      <c r="A26292" s="202" t="s">
        <v>40189</v>
      </c>
      <c r="B26292" s="204">
        <v>94.5</v>
      </c>
    </row>
    <row r="26293" spans="1:2" x14ac:dyDescent="0.2">
      <c r="A26293" s="202" t="s">
        <v>40190</v>
      </c>
      <c r="B26293" s="204">
        <v>97.08</v>
      </c>
    </row>
    <row r="26294" spans="1:2" x14ac:dyDescent="0.2">
      <c r="A26294" s="202" t="s">
        <v>40191</v>
      </c>
      <c r="B26294" s="204">
        <v>99.84</v>
      </c>
    </row>
    <row r="26295" spans="1:2" x14ac:dyDescent="0.2">
      <c r="A26295" s="202" t="s">
        <v>40192</v>
      </c>
      <c r="B26295" s="204">
        <v>163.66999999999999</v>
      </c>
    </row>
    <row r="26296" spans="1:2" x14ac:dyDescent="0.2">
      <c r="A26296" s="202" t="s">
        <v>40193</v>
      </c>
      <c r="B26296" s="204">
        <v>85.08</v>
      </c>
    </row>
    <row r="26297" spans="1:2" x14ac:dyDescent="0.2">
      <c r="A26297" s="202" t="s">
        <v>40194</v>
      </c>
      <c r="B26297" s="204">
        <v>107.3</v>
      </c>
    </row>
    <row r="26298" spans="1:2" x14ac:dyDescent="0.2">
      <c r="A26298" s="202" t="s">
        <v>40195</v>
      </c>
      <c r="B26298" s="204">
        <v>134.38999999999999</v>
      </c>
    </row>
    <row r="26299" spans="1:2" x14ac:dyDescent="0.2">
      <c r="A26299" s="202" t="s">
        <v>40196</v>
      </c>
      <c r="B26299" s="204">
        <v>182.83</v>
      </c>
    </row>
    <row r="26300" spans="1:2" x14ac:dyDescent="0.2">
      <c r="A26300" s="202" t="s">
        <v>40197</v>
      </c>
      <c r="B26300" s="204">
        <v>184.27</v>
      </c>
    </row>
    <row r="26301" spans="1:2" x14ac:dyDescent="0.2">
      <c r="A26301" s="202" t="s">
        <v>40198</v>
      </c>
      <c r="B26301" s="204">
        <v>677.83</v>
      </c>
    </row>
    <row r="26302" spans="1:2" x14ac:dyDescent="0.2">
      <c r="A26302" s="202" t="s">
        <v>40199</v>
      </c>
      <c r="B26302" s="204">
        <v>3.3355999999999999</v>
      </c>
    </row>
    <row r="26303" spans="1:2" x14ac:dyDescent="0.2">
      <c r="A26303" s="202" t="s">
        <v>40200</v>
      </c>
      <c r="B26303" s="204">
        <v>4.7043999999999997</v>
      </c>
    </row>
    <row r="26304" spans="1:2" x14ac:dyDescent="0.2">
      <c r="A26304" s="202" t="s">
        <v>40201</v>
      </c>
      <c r="B26304" s="204">
        <v>7.1201999999999996</v>
      </c>
    </row>
    <row r="26305" spans="1:2" x14ac:dyDescent="0.2">
      <c r="A26305" s="202" t="s">
        <v>40202</v>
      </c>
      <c r="B26305" s="204">
        <v>10.1485</v>
      </c>
    </row>
    <row r="26306" spans="1:2" x14ac:dyDescent="0.2">
      <c r="A26306" s="202" t="s">
        <v>40203</v>
      </c>
      <c r="B26306" s="204">
        <v>16.400600000000001</v>
      </c>
    </row>
    <row r="26307" spans="1:2" x14ac:dyDescent="0.2">
      <c r="A26307" s="202" t="s">
        <v>40204</v>
      </c>
      <c r="B26307" s="204">
        <v>24.271799999999999</v>
      </c>
    </row>
    <row r="26308" spans="1:2" x14ac:dyDescent="0.2">
      <c r="A26308" s="202" t="s">
        <v>40205</v>
      </c>
      <c r="B26308" s="204">
        <v>38.6</v>
      </c>
    </row>
    <row r="26309" spans="1:2" x14ac:dyDescent="0.2">
      <c r="A26309" s="202" t="s">
        <v>40206</v>
      </c>
      <c r="B26309" s="204">
        <v>56.2376</v>
      </c>
    </row>
    <row r="26310" spans="1:2" x14ac:dyDescent="0.2">
      <c r="A26310" s="202" t="s">
        <v>40207</v>
      </c>
      <c r="B26310" s="204">
        <v>1.3991</v>
      </c>
    </row>
    <row r="26311" spans="1:2" x14ac:dyDescent="0.2">
      <c r="A26311" s="202" t="s">
        <v>40208</v>
      </c>
      <c r="B26311" s="204">
        <v>2.0731999999999999</v>
      </c>
    </row>
    <row r="26312" spans="1:2" x14ac:dyDescent="0.2">
      <c r="A26312" s="202" t="s">
        <v>40209</v>
      </c>
      <c r="B26312" s="204">
        <v>3.0596999999999999</v>
      </c>
    </row>
    <row r="26313" spans="1:2" x14ac:dyDescent="0.2">
      <c r="A26313" s="202" t="s">
        <v>40210</v>
      </c>
      <c r="B26313" s="204">
        <v>4.3635000000000002</v>
      </c>
    </row>
    <row r="26314" spans="1:2" x14ac:dyDescent="0.2">
      <c r="A26314" s="202" t="s">
        <v>40211</v>
      </c>
      <c r="B26314" s="204">
        <v>7.1675000000000004</v>
      </c>
    </row>
    <row r="26315" spans="1:2" x14ac:dyDescent="0.2">
      <c r="A26315" s="202" t="s">
        <v>40212</v>
      </c>
      <c r="B26315" s="204">
        <v>10.578099999999999</v>
      </c>
    </row>
    <row r="26316" spans="1:2" x14ac:dyDescent="0.2">
      <c r="A26316" s="202" t="s">
        <v>40213</v>
      </c>
      <c r="B26316" s="204">
        <v>16.303799999999999</v>
      </c>
    </row>
    <row r="26317" spans="1:2" x14ac:dyDescent="0.2">
      <c r="A26317" s="202" t="s">
        <v>40214</v>
      </c>
      <c r="B26317" s="204">
        <v>22.5335</v>
      </c>
    </row>
    <row r="26318" spans="1:2" x14ac:dyDescent="0.2">
      <c r="A26318" s="202" t="s">
        <v>40215</v>
      </c>
      <c r="B26318" s="204">
        <v>31.7057</v>
      </c>
    </row>
    <row r="26319" spans="1:2" x14ac:dyDescent="0.2">
      <c r="A26319" s="202" t="s">
        <v>40216</v>
      </c>
      <c r="B26319" s="204">
        <v>45.1175</v>
      </c>
    </row>
    <row r="26320" spans="1:2" x14ac:dyDescent="0.2">
      <c r="A26320" s="202" t="s">
        <v>40217</v>
      </c>
      <c r="B26320" s="204">
        <v>58.808300000000003</v>
      </c>
    </row>
    <row r="26321" spans="1:2" x14ac:dyDescent="0.2">
      <c r="A26321" s="202" t="s">
        <v>40218</v>
      </c>
      <c r="B26321" s="204">
        <v>76.086799999999997</v>
      </c>
    </row>
    <row r="26322" spans="1:2" x14ac:dyDescent="0.2">
      <c r="A26322" s="202" t="s">
        <v>40219</v>
      </c>
      <c r="B26322" s="204">
        <v>95.061700000000002</v>
      </c>
    </row>
    <row r="26323" spans="1:2" x14ac:dyDescent="0.2">
      <c r="A26323" s="202" t="s">
        <v>40220</v>
      </c>
      <c r="B26323" s="204">
        <v>115.9954</v>
      </c>
    </row>
    <row r="26324" spans="1:2" x14ac:dyDescent="0.2">
      <c r="A26324" s="202" t="s">
        <v>40221</v>
      </c>
      <c r="B26324" s="204">
        <v>152.30629999999999</v>
      </c>
    </row>
    <row r="26325" spans="1:2" x14ac:dyDescent="0.2">
      <c r="A26325" s="202" t="s">
        <v>40222</v>
      </c>
      <c r="B26325" s="204">
        <v>1.2668999999999999</v>
      </c>
    </row>
    <row r="26326" spans="1:2" x14ac:dyDescent="0.2">
      <c r="A26326" s="202" t="s">
        <v>40223</v>
      </c>
      <c r="B26326" s="204">
        <v>2.4763000000000002</v>
      </c>
    </row>
    <row r="26327" spans="1:2" x14ac:dyDescent="0.2">
      <c r="A26327" s="202" t="s">
        <v>40224</v>
      </c>
      <c r="B26327" s="204">
        <v>40.292900000000003</v>
      </c>
    </row>
    <row r="26328" spans="1:2" x14ac:dyDescent="0.2">
      <c r="A26328" s="202" t="s">
        <v>40225</v>
      </c>
      <c r="B26328" s="204">
        <v>59.76</v>
      </c>
    </row>
    <row r="26329" spans="1:2" x14ac:dyDescent="0.2">
      <c r="A26329" s="202" t="s">
        <v>40226</v>
      </c>
      <c r="B26329" s="204">
        <v>107.4854</v>
      </c>
    </row>
    <row r="26330" spans="1:2" x14ac:dyDescent="0.2">
      <c r="A26330" s="202" t="s">
        <v>40227</v>
      </c>
      <c r="B26330" s="204">
        <v>141.69739999999999</v>
      </c>
    </row>
    <row r="26331" spans="1:2" x14ac:dyDescent="0.2">
      <c r="A26331" s="202" t="s">
        <v>40228</v>
      </c>
      <c r="B26331" s="204">
        <v>3.2704</v>
      </c>
    </row>
    <row r="26332" spans="1:2" x14ac:dyDescent="0.2">
      <c r="A26332" s="202" t="s">
        <v>40229</v>
      </c>
      <c r="B26332" s="204">
        <v>3.5741000000000001</v>
      </c>
    </row>
    <row r="26333" spans="1:2" x14ac:dyDescent="0.2">
      <c r="A26333" s="202" t="s">
        <v>40230</v>
      </c>
      <c r="B26333" s="204">
        <v>5.5940000000000003</v>
      </c>
    </row>
    <row r="26334" spans="1:2" x14ac:dyDescent="0.2">
      <c r="A26334" s="202" t="s">
        <v>40231</v>
      </c>
      <c r="B26334" s="204">
        <v>6.4229000000000003</v>
      </c>
    </row>
    <row r="26335" spans="1:2" x14ac:dyDescent="0.2">
      <c r="A26335" s="202" t="s">
        <v>40232</v>
      </c>
      <c r="B26335" s="204">
        <v>3.3287</v>
      </c>
    </row>
    <row r="26336" spans="1:2" x14ac:dyDescent="0.2">
      <c r="A26336" s="202" t="s">
        <v>40233</v>
      </c>
      <c r="B26336" s="204">
        <v>5.2641999999999998</v>
      </c>
    </row>
    <row r="26337" spans="1:2" x14ac:dyDescent="0.2">
      <c r="A26337" s="202" t="s">
        <v>40234</v>
      </c>
      <c r="B26337" s="204">
        <v>6.3277000000000001</v>
      </c>
    </row>
    <row r="26338" spans="1:2" x14ac:dyDescent="0.2">
      <c r="A26338" s="202" t="s">
        <v>40235</v>
      </c>
      <c r="B26338" s="204">
        <v>7.2742000000000004</v>
      </c>
    </row>
    <row r="26339" spans="1:2" x14ac:dyDescent="0.2">
      <c r="A26339" s="202" t="s">
        <v>40236</v>
      </c>
      <c r="B26339" s="204">
        <v>0.8498</v>
      </c>
    </row>
    <row r="26340" spans="1:2" x14ac:dyDescent="0.2">
      <c r="A26340" s="202" t="s">
        <v>40237</v>
      </c>
      <c r="B26340" s="204">
        <v>1.9320999999999999</v>
      </c>
    </row>
    <row r="26341" spans="1:2" x14ac:dyDescent="0.2">
      <c r="A26341" s="202" t="s">
        <v>40238</v>
      </c>
      <c r="B26341" s="204">
        <v>2.6</v>
      </c>
    </row>
    <row r="26342" spans="1:2" x14ac:dyDescent="0.2">
      <c r="A26342" s="202" t="s">
        <v>40239</v>
      </c>
      <c r="B26342" s="204">
        <v>3.31</v>
      </c>
    </row>
    <row r="26343" spans="1:2" x14ac:dyDescent="0.2">
      <c r="A26343" s="202" t="s">
        <v>40240</v>
      </c>
      <c r="B26343" s="204">
        <v>0.9476</v>
      </c>
    </row>
    <row r="26344" spans="1:2" x14ac:dyDescent="0.2">
      <c r="A26344" s="202" t="s">
        <v>40241</v>
      </c>
      <c r="B26344" s="204">
        <v>1.1845000000000001</v>
      </c>
    </row>
    <row r="26345" spans="1:2" x14ac:dyDescent="0.2">
      <c r="A26345" s="202" t="s">
        <v>40242</v>
      </c>
      <c r="B26345" s="204">
        <v>57.68</v>
      </c>
    </row>
    <row r="26346" spans="1:2" x14ac:dyDescent="0.2">
      <c r="A26346" s="202" t="s">
        <v>40243</v>
      </c>
      <c r="B26346" s="204">
        <v>26.68</v>
      </c>
    </row>
    <row r="26347" spans="1:2" x14ac:dyDescent="0.2">
      <c r="A26347" s="202" t="s">
        <v>40244</v>
      </c>
      <c r="B26347" s="204">
        <v>97.85</v>
      </c>
    </row>
    <row r="26348" spans="1:2" x14ac:dyDescent="0.2">
      <c r="A26348" s="202" t="s">
        <v>40245</v>
      </c>
      <c r="B26348" s="204">
        <v>46.86</v>
      </c>
    </row>
    <row r="26349" spans="1:2" x14ac:dyDescent="0.2">
      <c r="A26349" s="202" t="s">
        <v>40246</v>
      </c>
      <c r="B26349" s="204">
        <v>896.1</v>
      </c>
    </row>
    <row r="26350" spans="1:2" x14ac:dyDescent="0.2">
      <c r="A26350" s="202" t="s">
        <v>40247</v>
      </c>
      <c r="B26350" s="204">
        <v>300</v>
      </c>
    </row>
    <row r="26351" spans="1:2" x14ac:dyDescent="0.2">
      <c r="A26351" s="202" t="s">
        <v>40248</v>
      </c>
      <c r="B26351" s="204">
        <v>485</v>
      </c>
    </row>
    <row r="26352" spans="1:2" x14ac:dyDescent="0.2">
      <c r="A26352" s="202" t="s">
        <v>40249</v>
      </c>
      <c r="B26352" s="204">
        <v>11.65</v>
      </c>
    </row>
    <row r="26353" spans="1:2" x14ac:dyDescent="0.2">
      <c r="A26353" s="202" t="s">
        <v>40250</v>
      </c>
      <c r="B26353" s="204">
        <v>61.75</v>
      </c>
    </row>
    <row r="26354" spans="1:2" x14ac:dyDescent="0.2">
      <c r="A26354" s="202" t="s">
        <v>40251</v>
      </c>
      <c r="B26354" s="204">
        <v>74.525800000000004</v>
      </c>
    </row>
    <row r="26355" spans="1:2" x14ac:dyDescent="0.2">
      <c r="A26355" s="202" t="s">
        <v>40252</v>
      </c>
      <c r="B26355" s="204">
        <v>92.65</v>
      </c>
    </row>
    <row r="26356" spans="1:2" x14ac:dyDescent="0.2">
      <c r="A26356" s="202" t="s">
        <v>40253</v>
      </c>
      <c r="B26356" s="204">
        <v>144.15</v>
      </c>
    </row>
    <row r="26357" spans="1:2" x14ac:dyDescent="0.2">
      <c r="A26357" s="202" t="s">
        <v>40254</v>
      </c>
      <c r="B26357" s="204">
        <v>221.34</v>
      </c>
    </row>
    <row r="26358" spans="1:2" x14ac:dyDescent="0.2">
      <c r="A26358" s="202" t="s">
        <v>40255</v>
      </c>
      <c r="B26358" s="204">
        <v>89.461799999999997</v>
      </c>
    </row>
    <row r="26359" spans="1:2" x14ac:dyDescent="0.2">
      <c r="A26359" s="202" t="s">
        <v>40256</v>
      </c>
      <c r="B26359" s="204">
        <v>104.3207</v>
      </c>
    </row>
    <row r="26360" spans="1:2" x14ac:dyDescent="0.2">
      <c r="A26360" s="202" t="s">
        <v>40257</v>
      </c>
      <c r="B26360" s="204">
        <v>161.2878</v>
      </c>
    </row>
    <row r="26361" spans="1:2" x14ac:dyDescent="0.2">
      <c r="A26361" s="202" t="s">
        <v>40258</v>
      </c>
      <c r="B26361" s="204">
        <v>234.7722</v>
      </c>
    </row>
    <row r="26362" spans="1:2" x14ac:dyDescent="0.2">
      <c r="A26362" s="202" t="s">
        <v>40259</v>
      </c>
      <c r="B26362" s="204">
        <v>108.19</v>
      </c>
    </row>
    <row r="26363" spans="1:2" x14ac:dyDescent="0.2">
      <c r="A26363" s="202" t="s">
        <v>40260</v>
      </c>
      <c r="B26363" s="204">
        <v>265.60000000000002</v>
      </c>
    </row>
    <row r="26364" spans="1:2" x14ac:dyDescent="0.2">
      <c r="A26364" s="202" t="s">
        <v>40261</v>
      </c>
      <c r="B26364" s="204">
        <v>61.86</v>
      </c>
    </row>
    <row r="26365" spans="1:2" x14ac:dyDescent="0.2">
      <c r="A26365" s="202" t="s">
        <v>40262</v>
      </c>
      <c r="B26365" s="204">
        <v>74.525800000000004</v>
      </c>
    </row>
    <row r="26366" spans="1:2" x14ac:dyDescent="0.2">
      <c r="A26366" s="202" t="s">
        <v>40263</v>
      </c>
      <c r="B26366" s="204">
        <v>92.65</v>
      </c>
    </row>
    <row r="26367" spans="1:2" x14ac:dyDescent="0.2">
      <c r="A26367" s="202" t="s">
        <v>40264</v>
      </c>
      <c r="B26367" s="204">
        <v>144.15</v>
      </c>
    </row>
    <row r="26368" spans="1:2" x14ac:dyDescent="0.2">
      <c r="A26368" s="202" t="s">
        <v>40265</v>
      </c>
      <c r="B26368" s="204">
        <v>221.26</v>
      </c>
    </row>
    <row r="26369" spans="1:2" x14ac:dyDescent="0.2">
      <c r="A26369" s="202" t="s">
        <v>40266</v>
      </c>
      <c r="B26369" s="204">
        <v>74.525800000000004</v>
      </c>
    </row>
    <row r="26370" spans="1:2" x14ac:dyDescent="0.2">
      <c r="A26370" s="202" t="s">
        <v>40267</v>
      </c>
      <c r="B26370" s="204">
        <v>89.461799999999997</v>
      </c>
    </row>
    <row r="26371" spans="1:2" x14ac:dyDescent="0.2">
      <c r="A26371" s="202" t="s">
        <v>40268</v>
      </c>
      <c r="B26371" s="204">
        <v>104.3111</v>
      </c>
    </row>
    <row r="26372" spans="1:2" x14ac:dyDescent="0.2">
      <c r="A26372" s="202" t="s">
        <v>40269</v>
      </c>
      <c r="B26372" s="204">
        <v>161.2878</v>
      </c>
    </row>
    <row r="26373" spans="1:2" x14ac:dyDescent="0.2">
      <c r="A26373" s="202" t="s">
        <v>40270</v>
      </c>
      <c r="B26373" s="204">
        <v>234.6951</v>
      </c>
    </row>
    <row r="26374" spans="1:2" x14ac:dyDescent="0.2">
      <c r="A26374" s="202" t="s">
        <v>40271</v>
      </c>
      <c r="B26374" s="204">
        <v>92.78</v>
      </c>
    </row>
    <row r="26375" spans="1:2" x14ac:dyDescent="0.2">
      <c r="A26375" s="202" t="s">
        <v>40272</v>
      </c>
      <c r="B26375" s="204">
        <v>108.18</v>
      </c>
    </row>
    <row r="26376" spans="1:2" x14ac:dyDescent="0.2">
      <c r="A26376" s="202" t="s">
        <v>40273</v>
      </c>
      <c r="B26376" s="204">
        <v>123.64</v>
      </c>
    </row>
    <row r="26377" spans="1:2" x14ac:dyDescent="0.2">
      <c r="A26377" s="202" t="s">
        <v>40274</v>
      </c>
      <c r="B26377" s="204">
        <v>185.86</v>
      </c>
    </row>
    <row r="26378" spans="1:2" x14ac:dyDescent="0.2">
      <c r="A26378" s="202" t="s">
        <v>40275</v>
      </c>
      <c r="B26378" s="204">
        <v>265.57</v>
      </c>
    </row>
    <row r="26379" spans="1:2" x14ac:dyDescent="0.2">
      <c r="A26379" s="202" t="s">
        <v>40276</v>
      </c>
      <c r="B26379" s="204">
        <v>10.38</v>
      </c>
    </row>
    <row r="26380" spans="1:2" x14ac:dyDescent="0.2">
      <c r="A26380" s="202" t="s">
        <v>40277</v>
      </c>
      <c r="B26380" s="204">
        <v>13.56</v>
      </c>
    </row>
    <row r="26381" spans="1:2" x14ac:dyDescent="0.2">
      <c r="A26381" s="202" t="s">
        <v>40278</v>
      </c>
      <c r="B26381" s="204">
        <v>17.21</v>
      </c>
    </row>
    <row r="26382" spans="1:2" x14ac:dyDescent="0.2">
      <c r="A26382" s="202" t="s">
        <v>40279</v>
      </c>
      <c r="B26382" s="204">
        <v>25.92</v>
      </c>
    </row>
    <row r="26383" spans="1:2" x14ac:dyDescent="0.2">
      <c r="A26383" s="202" t="s">
        <v>40280</v>
      </c>
      <c r="B26383" s="204">
        <v>36.049999999999997</v>
      </c>
    </row>
    <row r="26384" spans="1:2" x14ac:dyDescent="0.2">
      <c r="A26384" s="202" t="s">
        <v>40281</v>
      </c>
      <c r="B26384" s="204">
        <v>12.8147</v>
      </c>
    </row>
    <row r="26385" spans="1:2" x14ac:dyDescent="0.2">
      <c r="A26385" s="202" t="s">
        <v>40282</v>
      </c>
      <c r="B26385" s="204">
        <v>16.102699999999999</v>
      </c>
    </row>
    <row r="26386" spans="1:2" x14ac:dyDescent="0.2">
      <c r="A26386" s="202" t="s">
        <v>40283</v>
      </c>
      <c r="B26386" s="204">
        <v>19.844000000000001</v>
      </c>
    </row>
    <row r="26387" spans="1:2" x14ac:dyDescent="0.2">
      <c r="A26387" s="202" t="s">
        <v>40284</v>
      </c>
      <c r="B26387" s="204">
        <v>28.686</v>
      </c>
    </row>
    <row r="26388" spans="1:2" x14ac:dyDescent="0.2">
      <c r="A26388" s="202" t="s">
        <v>40285</v>
      </c>
      <c r="B26388" s="204">
        <v>46.563000000000002</v>
      </c>
    </row>
    <row r="26389" spans="1:2" x14ac:dyDescent="0.2">
      <c r="A26389" s="202" t="s">
        <v>40286</v>
      </c>
      <c r="B26389" s="204">
        <v>13.6</v>
      </c>
    </row>
    <row r="26390" spans="1:2" x14ac:dyDescent="0.2">
      <c r="A26390" s="202" t="s">
        <v>40287</v>
      </c>
      <c r="B26390" s="204">
        <v>19.829999999999998</v>
      </c>
    </row>
    <row r="26391" spans="1:2" x14ac:dyDescent="0.2">
      <c r="A26391" s="202" t="s">
        <v>40288</v>
      </c>
      <c r="B26391" s="204">
        <v>23.24</v>
      </c>
    </row>
    <row r="26392" spans="1:2" x14ac:dyDescent="0.2">
      <c r="A26392" s="202" t="s">
        <v>40289</v>
      </c>
      <c r="B26392" s="204">
        <v>36.57</v>
      </c>
    </row>
    <row r="26393" spans="1:2" x14ac:dyDescent="0.2">
      <c r="A26393" s="202" t="s">
        <v>40290</v>
      </c>
      <c r="B26393" s="204">
        <v>40.17</v>
      </c>
    </row>
    <row r="26394" spans="1:2" x14ac:dyDescent="0.2">
      <c r="A26394" s="202" t="s">
        <v>40291</v>
      </c>
      <c r="B26394" s="204">
        <v>13.07</v>
      </c>
    </row>
    <row r="26395" spans="1:2" x14ac:dyDescent="0.2">
      <c r="A26395" s="202" t="s">
        <v>40292</v>
      </c>
      <c r="B26395" s="204">
        <v>20.22</v>
      </c>
    </row>
    <row r="26396" spans="1:2" x14ac:dyDescent="0.2">
      <c r="A26396" s="202" t="s">
        <v>40293</v>
      </c>
      <c r="B26396" s="204">
        <v>26.43</v>
      </c>
    </row>
    <row r="26397" spans="1:2" x14ac:dyDescent="0.2">
      <c r="A26397" s="202" t="s">
        <v>40294</v>
      </c>
      <c r="B26397" s="204">
        <v>42.03</v>
      </c>
    </row>
    <row r="26398" spans="1:2" x14ac:dyDescent="0.2">
      <c r="A26398" s="202" t="s">
        <v>40295</v>
      </c>
      <c r="B26398" s="204">
        <v>68.5</v>
      </c>
    </row>
    <row r="26399" spans="1:2" x14ac:dyDescent="0.2">
      <c r="A26399" s="202" t="s">
        <v>40296</v>
      </c>
      <c r="B26399" s="204">
        <v>11.860099999999999</v>
      </c>
    </row>
    <row r="26400" spans="1:2" x14ac:dyDescent="0.2">
      <c r="A26400" s="202" t="s">
        <v>40297</v>
      </c>
      <c r="B26400" s="204">
        <v>23.266999999999999</v>
      </c>
    </row>
    <row r="26401" spans="1:2" x14ac:dyDescent="0.2">
      <c r="A26401" s="202" t="s">
        <v>40298</v>
      </c>
      <c r="B26401" s="204">
        <v>29.698499999999999</v>
      </c>
    </row>
    <row r="26402" spans="1:2" x14ac:dyDescent="0.2">
      <c r="A26402" s="202" t="s">
        <v>40299</v>
      </c>
      <c r="B26402" s="204">
        <v>39.601199999999999</v>
      </c>
    </row>
    <row r="26403" spans="1:2" x14ac:dyDescent="0.2">
      <c r="A26403" s="202" t="s">
        <v>40300</v>
      </c>
      <c r="B26403" s="204">
        <v>97.9953</v>
      </c>
    </row>
    <row r="26404" spans="1:2" x14ac:dyDescent="0.2">
      <c r="A26404" s="202" t="s">
        <v>40301</v>
      </c>
      <c r="B26404" s="204">
        <v>14.95</v>
      </c>
    </row>
    <row r="26405" spans="1:2" x14ac:dyDescent="0.2">
      <c r="A26405" s="202" t="s">
        <v>40302</v>
      </c>
      <c r="B26405" s="204">
        <v>28.25</v>
      </c>
    </row>
    <row r="26406" spans="1:2" x14ac:dyDescent="0.2">
      <c r="A26406" s="202" t="s">
        <v>40303</v>
      </c>
      <c r="B26406" s="204">
        <v>35.14</v>
      </c>
    </row>
    <row r="26407" spans="1:2" x14ac:dyDescent="0.2">
      <c r="A26407" s="202" t="s">
        <v>40304</v>
      </c>
      <c r="B26407" s="204">
        <v>47.43</v>
      </c>
    </row>
    <row r="26408" spans="1:2" x14ac:dyDescent="0.2">
      <c r="A26408" s="202" t="s">
        <v>40305</v>
      </c>
      <c r="B26408" s="204">
        <v>75.709999999999994</v>
      </c>
    </row>
    <row r="26409" spans="1:2" x14ac:dyDescent="0.2">
      <c r="A26409" s="202" t="s">
        <v>40306</v>
      </c>
      <c r="B26409" s="204">
        <v>9.4301999999999992</v>
      </c>
    </row>
    <row r="26410" spans="1:2" x14ac:dyDescent="0.2">
      <c r="A26410" s="202" t="s">
        <v>40307</v>
      </c>
      <c r="B26410" s="204">
        <v>11.648</v>
      </c>
    </row>
    <row r="26411" spans="1:2" x14ac:dyDescent="0.2">
      <c r="A26411" s="202" t="s">
        <v>40308</v>
      </c>
      <c r="B26411" s="204">
        <v>13.952500000000001</v>
      </c>
    </row>
    <row r="26412" spans="1:2" x14ac:dyDescent="0.2">
      <c r="A26412" s="202" t="s">
        <v>40309</v>
      </c>
      <c r="B26412" s="204">
        <v>18.542300000000001</v>
      </c>
    </row>
    <row r="26413" spans="1:2" x14ac:dyDescent="0.2">
      <c r="A26413" s="202" t="s">
        <v>40310</v>
      </c>
      <c r="B26413" s="204">
        <v>23.045200000000001</v>
      </c>
    </row>
    <row r="26414" spans="1:2" x14ac:dyDescent="0.2">
      <c r="A26414" s="202" t="s">
        <v>40311</v>
      </c>
      <c r="B26414" s="204">
        <v>8.8131000000000004</v>
      </c>
    </row>
    <row r="26415" spans="1:2" x14ac:dyDescent="0.2">
      <c r="A26415" s="202" t="s">
        <v>40312</v>
      </c>
      <c r="B26415" s="204">
        <v>14.56</v>
      </c>
    </row>
    <row r="26416" spans="1:2" x14ac:dyDescent="0.2">
      <c r="A26416" s="202" t="s">
        <v>40313</v>
      </c>
      <c r="B26416" s="204">
        <v>17.173100000000002</v>
      </c>
    </row>
    <row r="26417" spans="1:2" x14ac:dyDescent="0.2">
      <c r="A26417" s="202" t="s">
        <v>40314</v>
      </c>
      <c r="B26417" s="204">
        <v>21.4543</v>
      </c>
    </row>
    <row r="26418" spans="1:2" x14ac:dyDescent="0.2">
      <c r="A26418" s="202" t="s">
        <v>40315</v>
      </c>
      <c r="B26418" s="204">
        <v>25.9283</v>
      </c>
    </row>
    <row r="26419" spans="1:2" x14ac:dyDescent="0.2">
      <c r="A26419" s="202" t="s">
        <v>40316</v>
      </c>
      <c r="B26419" s="204">
        <v>15.611000000000001</v>
      </c>
    </row>
    <row r="26420" spans="1:2" x14ac:dyDescent="0.2">
      <c r="A26420" s="202" t="s">
        <v>40317</v>
      </c>
      <c r="B26420" s="204">
        <v>18.0505</v>
      </c>
    </row>
    <row r="26421" spans="1:2" x14ac:dyDescent="0.2">
      <c r="A26421" s="202" t="s">
        <v>40318</v>
      </c>
      <c r="B26421" s="204">
        <v>20.663599999999999</v>
      </c>
    </row>
    <row r="26422" spans="1:2" x14ac:dyDescent="0.2">
      <c r="A26422" s="202" t="s">
        <v>40319</v>
      </c>
      <c r="B26422" s="204">
        <v>24.6555</v>
      </c>
    </row>
    <row r="26423" spans="1:2" x14ac:dyDescent="0.2">
      <c r="A26423" s="202" t="s">
        <v>40320</v>
      </c>
      <c r="B26423" s="204">
        <v>29.1296</v>
      </c>
    </row>
    <row r="26424" spans="1:2" x14ac:dyDescent="0.2">
      <c r="A26424" s="202" t="s">
        <v>40321</v>
      </c>
      <c r="B26424" s="204">
        <v>9.7799999999999994</v>
      </c>
    </row>
    <row r="26425" spans="1:2" x14ac:dyDescent="0.2">
      <c r="A26425" s="202" t="s">
        <v>40322</v>
      </c>
      <c r="B26425" s="204">
        <v>12.08</v>
      </c>
    </row>
    <row r="26426" spans="1:2" x14ac:dyDescent="0.2">
      <c r="A26426" s="202" t="s">
        <v>40323</v>
      </c>
      <c r="B26426" s="204">
        <v>14.47</v>
      </c>
    </row>
    <row r="26427" spans="1:2" x14ac:dyDescent="0.2">
      <c r="A26427" s="202" t="s">
        <v>40324</v>
      </c>
      <c r="B26427" s="204">
        <v>19.05</v>
      </c>
    </row>
    <row r="26428" spans="1:2" x14ac:dyDescent="0.2">
      <c r="A26428" s="202" t="s">
        <v>40325</v>
      </c>
      <c r="B26428" s="204">
        <v>23.9</v>
      </c>
    </row>
    <row r="26429" spans="1:2" x14ac:dyDescent="0.2">
      <c r="A26429" s="202" t="s">
        <v>40326</v>
      </c>
      <c r="B26429" s="204">
        <v>8.8131000000000004</v>
      </c>
    </row>
    <row r="26430" spans="1:2" x14ac:dyDescent="0.2">
      <c r="A26430" s="202" t="s">
        <v>40327</v>
      </c>
      <c r="B26430" s="204">
        <v>14.56</v>
      </c>
    </row>
    <row r="26431" spans="1:2" x14ac:dyDescent="0.2">
      <c r="A26431" s="202" t="s">
        <v>40328</v>
      </c>
      <c r="B26431" s="204">
        <v>17.173100000000002</v>
      </c>
    </row>
    <row r="26432" spans="1:2" x14ac:dyDescent="0.2">
      <c r="A26432" s="202" t="s">
        <v>40329</v>
      </c>
      <c r="B26432" s="204">
        <v>21.271100000000001</v>
      </c>
    </row>
    <row r="26433" spans="1:2" x14ac:dyDescent="0.2">
      <c r="A26433" s="202" t="s">
        <v>40330</v>
      </c>
      <c r="B26433" s="204">
        <v>25.9283</v>
      </c>
    </row>
    <row r="26434" spans="1:2" x14ac:dyDescent="0.2">
      <c r="A26434" s="202" t="s">
        <v>40331</v>
      </c>
      <c r="B26434" s="204">
        <v>16.190000000000001</v>
      </c>
    </row>
    <row r="26435" spans="1:2" x14ac:dyDescent="0.2">
      <c r="A26435" s="202" t="s">
        <v>40332</v>
      </c>
      <c r="B26435" s="204">
        <v>18.72</v>
      </c>
    </row>
    <row r="26436" spans="1:2" x14ac:dyDescent="0.2">
      <c r="A26436" s="202" t="s">
        <v>40333</v>
      </c>
      <c r="B26436" s="204">
        <v>21.43</v>
      </c>
    </row>
    <row r="26437" spans="1:2" x14ac:dyDescent="0.2">
      <c r="A26437" s="202" t="s">
        <v>40334</v>
      </c>
      <c r="B26437" s="204">
        <v>21.34</v>
      </c>
    </row>
    <row r="26438" spans="1:2" x14ac:dyDescent="0.2">
      <c r="A26438" s="202" t="s">
        <v>40335</v>
      </c>
      <c r="B26438" s="204">
        <v>30.21</v>
      </c>
    </row>
    <row r="26439" spans="1:2" x14ac:dyDescent="0.2">
      <c r="A26439" s="202" t="s">
        <v>40336</v>
      </c>
      <c r="B26439" s="204">
        <v>17.829999999999998</v>
      </c>
    </row>
    <row r="26440" spans="1:2" x14ac:dyDescent="0.2">
      <c r="A26440" s="202" t="s">
        <v>40337</v>
      </c>
      <c r="B26440" s="204">
        <v>21.13</v>
      </c>
    </row>
    <row r="26441" spans="1:2" x14ac:dyDescent="0.2">
      <c r="A26441" s="202" t="s">
        <v>40338</v>
      </c>
      <c r="B26441" s="204">
        <v>24.74</v>
      </c>
    </row>
    <row r="26442" spans="1:2" x14ac:dyDescent="0.2">
      <c r="A26442" s="202" t="s">
        <v>40339</v>
      </c>
      <c r="B26442" s="204">
        <v>36.159999999999997</v>
      </c>
    </row>
    <row r="26443" spans="1:2" x14ac:dyDescent="0.2">
      <c r="A26443" s="202" t="s">
        <v>40340</v>
      </c>
      <c r="B26443" s="204">
        <v>50.95</v>
      </c>
    </row>
    <row r="26444" spans="1:2" x14ac:dyDescent="0.2">
      <c r="A26444" s="202" t="s">
        <v>40341</v>
      </c>
      <c r="B26444" s="204">
        <v>22.707799999999999</v>
      </c>
    </row>
    <row r="26445" spans="1:2" x14ac:dyDescent="0.2">
      <c r="A26445" s="202" t="s">
        <v>40342</v>
      </c>
      <c r="B26445" s="204">
        <v>26.497199999999999</v>
      </c>
    </row>
    <row r="26446" spans="1:2" x14ac:dyDescent="0.2">
      <c r="A26446" s="202" t="s">
        <v>40343</v>
      </c>
      <c r="B26446" s="204">
        <v>29.9878</v>
      </c>
    </row>
    <row r="26447" spans="1:2" x14ac:dyDescent="0.2">
      <c r="A26447" s="202" t="s">
        <v>40344</v>
      </c>
      <c r="B26447" s="204">
        <v>35.927399999999999</v>
      </c>
    </row>
    <row r="26448" spans="1:2" x14ac:dyDescent="0.2">
      <c r="A26448" s="202" t="s">
        <v>40345</v>
      </c>
      <c r="B26448" s="204">
        <v>55.376100000000001</v>
      </c>
    </row>
    <row r="26449" spans="1:2" x14ac:dyDescent="0.2">
      <c r="A26449" s="202" t="s">
        <v>40346</v>
      </c>
      <c r="B26449" s="204">
        <v>23.5</v>
      </c>
    </row>
    <row r="26450" spans="1:2" x14ac:dyDescent="0.2">
      <c r="A26450" s="202" t="s">
        <v>40347</v>
      </c>
      <c r="B26450" s="204">
        <v>34.71</v>
      </c>
    </row>
    <row r="26451" spans="1:2" x14ac:dyDescent="0.2">
      <c r="A26451" s="202" t="s">
        <v>40348</v>
      </c>
      <c r="B26451" s="204">
        <v>43.12</v>
      </c>
    </row>
    <row r="26452" spans="1:2" x14ac:dyDescent="0.2">
      <c r="A26452" s="202" t="s">
        <v>40349</v>
      </c>
      <c r="B26452" s="204">
        <v>53.47</v>
      </c>
    </row>
    <row r="26453" spans="1:2" x14ac:dyDescent="0.2">
      <c r="A26453" s="202" t="s">
        <v>40350</v>
      </c>
      <c r="B26453" s="204">
        <v>64.52</v>
      </c>
    </row>
    <row r="26454" spans="1:2" x14ac:dyDescent="0.2">
      <c r="A26454" s="202" t="s">
        <v>40351</v>
      </c>
      <c r="B26454" s="204">
        <v>15.96</v>
      </c>
    </row>
    <row r="26455" spans="1:2" x14ac:dyDescent="0.2">
      <c r="A26455" s="202" t="s">
        <v>40352</v>
      </c>
      <c r="B26455" s="204">
        <v>19.059999999999999</v>
      </c>
    </row>
    <row r="26456" spans="1:2" x14ac:dyDescent="0.2">
      <c r="A26456" s="202" t="s">
        <v>40353</v>
      </c>
      <c r="B26456" s="204">
        <v>21.63</v>
      </c>
    </row>
    <row r="26457" spans="1:2" x14ac:dyDescent="0.2">
      <c r="A26457" s="202" t="s">
        <v>40354</v>
      </c>
      <c r="B26457" s="204">
        <v>25.93</v>
      </c>
    </row>
    <row r="26458" spans="1:2" x14ac:dyDescent="0.2">
      <c r="A26458" s="202" t="s">
        <v>40355</v>
      </c>
      <c r="B26458" s="204">
        <v>36.049999999999997</v>
      </c>
    </row>
    <row r="26459" spans="1:2" x14ac:dyDescent="0.2">
      <c r="A26459" s="202" t="s">
        <v>40356</v>
      </c>
      <c r="B26459" s="204">
        <v>24.163799999999998</v>
      </c>
    </row>
    <row r="26460" spans="1:2" x14ac:dyDescent="0.2">
      <c r="A26460" s="202" t="s">
        <v>40357</v>
      </c>
      <c r="B26460" s="204">
        <v>19.574000000000002</v>
      </c>
    </row>
    <row r="26461" spans="1:2" x14ac:dyDescent="0.2">
      <c r="A26461" s="202" t="s">
        <v>40358</v>
      </c>
      <c r="B26461" s="204">
        <v>37.267699999999998</v>
      </c>
    </row>
    <row r="26462" spans="1:2" x14ac:dyDescent="0.2">
      <c r="A26462" s="202" t="s">
        <v>40359</v>
      </c>
      <c r="B26462" s="204">
        <v>30.913399999999999</v>
      </c>
    </row>
    <row r="26463" spans="1:2" x14ac:dyDescent="0.2">
      <c r="A26463" s="202" t="s">
        <v>40360</v>
      </c>
      <c r="B26463" s="204">
        <v>38.935899999999997</v>
      </c>
    </row>
    <row r="26464" spans="1:2" x14ac:dyDescent="0.2">
      <c r="A26464" s="202" t="s">
        <v>40361</v>
      </c>
      <c r="B26464" s="204">
        <v>18.54</v>
      </c>
    </row>
    <row r="26465" spans="1:2" x14ac:dyDescent="0.2">
      <c r="A26465" s="202" t="s">
        <v>40362</v>
      </c>
      <c r="B26465" s="204">
        <v>23.18</v>
      </c>
    </row>
    <row r="26466" spans="1:2" x14ac:dyDescent="0.2">
      <c r="A26466" s="202" t="s">
        <v>40363</v>
      </c>
      <c r="B26466" s="204">
        <v>26.16</v>
      </c>
    </row>
    <row r="26467" spans="1:2" x14ac:dyDescent="0.2">
      <c r="A26467" s="202" t="s">
        <v>40364</v>
      </c>
      <c r="B26467" s="204">
        <v>32.6</v>
      </c>
    </row>
    <row r="26468" spans="1:2" x14ac:dyDescent="0.2">
      <c r="A26468" s="202" t="s">
        <v>40365</v>
      </c>
      <c r="B26468" s="204">
        <v>40.17</v>
      </c>
    </row>
    <row r="26469" spans="1:2" x14ac:dyDescent="0.2">
      <c r="A26469" s="202" t="s">
        <v>40366</v>
      </c>
      <c r="B26469" s="204">
        <v>10.69</v>
      </c>
    </row>
    <row r="26470" spans="1:2" x14ac:dyDescent="0.2">
      <c r="A26470" s="202" t="s">
        <v>40367</v>
      </c>
      <c r="B26470" s="204">
        <v>31.62</v>
      </c>
    </row>
    <row r="26471" spans="1:2" x14ac:dyDescent="0.2">
      <c r="A26471" s="202" t="s">
        <v>40368</v>
      </c>
      <c r="B26471" s="204">
        <v>38.65</v>
      </c>
    </row>
    <row r="26472" spans="1:2" x14ac:dyDescent="0.2">
      <c r="A26472" s="202" t="s">
        <v>40369</v>
      </c>
      <c r="B26472" s="204">
        <v>41.36</v>
      </c>
    </row>
    <row r="26473" spans="1:2" x14ac:dyDescent="0.2">
      <c r="A26473" s="202" t="s">
        <v>40370</v>
      </c>
      <c r="B26473" s="204">
        <v>59.65</v>
      </c>
    </row>
    <row r="26474" spans="1:2" x14ac:dyDescent="0.2">
      <c r="A26474" s="202" t="s">
        <v>40371</v>
      </c>
      <c r="B26474" s="204">
        <v>28.377500000000001</v>
      </c>
    </row>
    <row r="26475" spans="1:2" x14ac:dyDescent="0.2">
      <c r="A26475" s="202" t="s">
        <v>40372</v>
      </c>
      <c r="B26475" s="204">
        <v>30.855599999999999</v>
      </c>
    </row>
    <row r="26476" spans="1:2" x14ac:dyDescent="0.2">
      <c r="A26476" s="202" t="s">
        <v>40373</v>
      </c>
      <c r="B26476" s="204">
        <v>46.582299999999996</v>
      </c>
    </row>
    <row r="26477" spans="1:2" x14ac:dyDescent="0.2">
      <c r="A26477" s="202" t="s">
        <v>40374</v>
      </c>
      <c r="B26477" s="204">
        <v>47.459699999999998</v>
      </c>
    </row>
    <row r="26478" spans="1:2" x14ac:dyDescent="0.2">
      <c r="A26478" s="202" t="s">
        <v>40375</v>
      </c>
      <c r="B26478" s="204">
        <v>67.670100000000005</v>
      </c>
    </row>
    <row r="26479" spans="1:2" x14ac:dyDescent="0.2">
      <c r="A26479" s="202" t="s">
        <v>40376</v>
      </c>
      <c r="B26479" s="204">
        <v>36.049999999999997</v>
      </c>
    </row>
    <row r="26480" spans="1:2" x14ac:dyDescent="0.2">
      <c r="A26480" s="202" t="s">
        <v>40377</v>
      </c>
      <c r="B26480" s="204">
        <v>39.04</v>
      </c>
    </row>
    <row r="26481" spans="1:2" x14ac:dyDescent="0.2">
      <c r="A26481" s="202" t="s">
        <v>40378</v>
      </c>
      <c r="B26481" s="204">
        <v>55.41</v>
      </c>
    </row>
    <row r="26482" spans="1:2" x14ac:dyDescent="0.2">
      <c r="A26482" s="202" t="s">
        <v>40379</v>
      </c>
      <c r="B26482" s="204">
        <v>66.44</v>
      </c>
    </row>
    <row r="26483" spans="1:2" x14ac:dyDescent="0.2">
      <c r="A26483" s="202" t="s">
        <v>40380</v>
      </c>
      <c r="B26483" s="204">
        <v>75.709999999999994</v>
      </c>
    </row>
    <row r="26484" spans="1:2" x14ac:dyDescent="0.2">
      <c r="A26484" s="202" t="s">
        <v>40381</v>
      </c>
      <c r="B26484" s="204">
        <v>26.73</v>
      </c>
    </row>
    <row r="26485" spans="1:2" x14ac:dyDescent="0.2">
      <c r="A26485" s="202" t="s">
        <v>40382</v>
      </c>
      <c r="B26485" s="204">
        <v>31.52</v>
      </c>
    </row>
    <row r="26486" spans="1:2" x14ac:dyDescent="0.2">
      <c r="A26486" s="202" t="s">
        <v>40383</v>
      </c>
      <c r="B26486" s="204">
        <v>39.04</v>
      </c>
    </row>
    <row r="26487" spans="1:2" x14ac:dyDescent="0.2">
      <c r="A26487" s="202" t="s">
        <v>40384</v>
      </c>
      <c r="B26487" s="204">
        <v>56.14</v>
      </c>
    </row>
    <row r="26488" spans="1:2" x14ac:dyDescent="0.2">
      <c r="A26488" s="202" t="s">
        <v>40385</v>
      </c>
      <c r="B26488" s="204">
        <v>68.5</v>
      </c>
    </row>
    <row r="26489" spans="1:2" x14ac:dyDescent="0.2">
      <c r="A26489" s="202" t="s">
        <v>40386</v>
      </c>
      <c r="B26489" s="204">
        <v>27.683199999999999</v>
      </c>
    </row>
    <row r="26490" spans="1:2" x14ac:dyDescent="0.2">
      <c r="A26490" s="202" t="s">
        <v>40387</v>
      </c>
      <c r="B26490" s="204">
        <v>35.512799999999999</v>
      </c>
    </row>
    <row r="26491" spans="1:2" x14ac:dyDescent="0.2">
      <c r="A26491" s="202" t="s">
        <v>40388</v>
      </c>
      <c r="B26491" s="204">
        <v>44.422400000000003</v>
      </c>
    </row>
    <row r="26492" spans="1:2" x14ac:dyDescent="0.2">
      <c r="A26492" s="202" t="s">
        <v>40389</v>
      </c>
      <c r="B26492" s="204">
        <v>65.211299999999994</v>
      </c>
    </row>
    <row r="26493" spans="1:2" x14ac:dyDescent="0.2">
      <c r="A26493" s="202" t="s">
        <v>40390</v>
      </c>
      <c r="B26493" s="204">
        <v>89.587199999999996</v>
      </c>
    </row>
    <row r="26494" spans="1:2" x14ac:dyDescent="0.2">
      <c r="A26494" s="202" t="s">
        <v>40391</v>
      </c>
      <c r="B26494" s="204">
        <v>36.049999999999997</v>
      </c>
    </row>
    <row r="26495" spans="1:2" x14ac:dyDescent="0.2">
      <c r="A26495" s="202" t="s">
        <v>40392</v>
      </c>
      <c r="B26495" s="204">
        <v>39.04</v>
      </c>
    </row>
    <row r="26496" spans="1:2" x14ac:dyDescent="0.2">
      <c r="A26496" s="202" t="s">
        <v>40393</v>
      </c>
      <c r="B26496" s="204">
        <v>58.03</v>
      </c>
    </row>
    <row r="26497" spans="1:2" x14ac:dyDescent="0.2">
      <c r="A26497" s="202" t="s">
        <v>40394</v>
      </c>
      <c r="B26497" s="204">
        <v>66.44</v>
      </c>
    </row>
    <row r="26498" spans="1:2" x14ac:dyDescent="0.2">
      <c r="A26498" s="202" t="s">
        <v>40395</v>
      </c>
      <c r="B26498" s="204">
        <v>73.002300000000005</v>
      </c>
    </row>
    <row r="26499" spans="1:2" x14ac:dyDescent="0.2">
      <c r="A26499" s="202" t="s">
        <v>40396</v>
      </c>
      <c r="B26499" s="204">
        <v>28.32</v>
      </c>
    </row>
    <row r="26500" spans="1:2" x14ac:dyDescent="0.2">
      <c r="A26500" s="202" t="s">
        <v>40397</v>
      </c>
      <c r="B26500" s="204">
        <v>43.9</v>
      </c>
    </row>
    <row r="26501" spans="1:2" x14ac:dyDescent="0.2">
      <c r="A26501" s="202" t="s">
        <v>40398</v>
      </c>
      <c r="B26501" s="204">
        <v>54.08</v>
      </c>
    </row>
    <row r="26502" spans="1:2" x14ac:dyDescent="0.2">
      <c r="A26502" s="202" t="s">
        <v>40399</v>
      </c>
      <c r="B26502" s="204">
        <v>67.98</v>
      </c>
    </row>
    <row r="26503" spans="1:2" x14ac:dyDescent="0.2">
      <c r="A26503" s="202" t="s">
        <v>40400</v>
      </c>
      <c r="B26503" s="204">
        <v>77.25</v>
      </c>
    </row>
    <row r="26504" spans="1:2" x14ac:dyDescent="0.2">
      <c r="A26504" s="202" t="s">
        <v>40401</v>
      </c>
      <c r="B26504" s="204">
        <v>37.692</v>
      </c>
    </row>
    <row r="26505" spans="1:2" x14ac:dyDescent="0.2">
      <c r="A26505" s="202" t="s">
        <v>40402</v>
      </c>
      <c r="B26505" s="204">
        <v>44.547699999999999</v>
      </c>
    </row>
    <row r="26506" spans="1:2" x14ac:dyDescent="0.2">
      <c r="A26506" s="202" t="s">
        <v>40403</v>
      </c>
      <c r="B26506" s="204">
        <v>50.419899999999998</v>
      </c>
    </row>
    <row r="26507" spans="1:2" x14ac:dyDescent="0.2">
      <c r="A26507" s="202" t="s">
        <v>40404</v>
      </c>
      <c r="B26507" s="204">
        <v>72.250200000000007</v>
      </c>
    </row>
    <row r="26508" spans="1:2" x14ac:dyDescent="0.2">
      <c r="A26508" s="202" t="s">
        <v>40405</v>
      </c>
      <c r="B26508" s="204">
        <v>133.80709999999999</v>
      </c>
    </row>
    <row r="26509" spans="1:2" x14ac:dyDescent="0.2">
      <c r="A26509" s="202" t="s">
        <v>40406</v>
      </c>
      <c r="B26509" s="204">
        <v>40.69</v>
      </c>
    </row>
    <row r="26510" spans="1:2" x14ac:dyDescent="0.2">
      <c r="A26510" s="202" t="s">
        <v>40407</v>
      </c>
      <c r="B26510" s="204">
        <v>54.57</v>
      </c>
    </row>
    <row r="26511" spans="1:2" x14ac:dyDescent="0.2">
      <c r="A26511" s="202" t="s">
        <v>40408</v>
      </c>
      <c r="B26511" s="204">
        <v>64.17</v>
      </c>
    </row>
    <row r="26512" spans="1:2" x14ac:dyDescent="0.2">
      <c r="A26512" s="202" t="s">
        <v>40409</v>
      </c>
      <c r="B26512" s="204">
        <v>72.05</v>
      </c>
    </row>
    <row r="26513" spans="1:2" x14ac:dyDescent="0.2">
      <c r="A26513" s="202" t="s">
        <v>40410</v>
      </c>
      <c r="B26513" s="204">
        <v>102.95</v>
      </c>
    </row>
    <row r="26514" spans="1:2" x14ac:dyDescent="0.2">
      <c r="A26514" s="202" t="s">
        <v>40411</v>
      </c>
      <c r="B26514" s="204">
        <v>32.909399999999998</v>
      </c>
    </row>
    <row r="26515" spans="1:2" x14ac:dyDescent="0.2">
      <c r="A26515" s="202" t="s">
        <v>40412</v>
      </c>
      <c r="B26515" s="204">
        <v>42.734999999999999</v>
      </c>
    </row>
    <row r="26516" spans="1:2" x14ac:dyDescent="0.2">
      <c r="A26516" s="202" t="s">
        <v>40413</v>
      </c>
      <c r="B26516" s="204">
        <v>52.444800000000001</v>
      </c>
    </row>
    <row r="26517" spans="1:2" x14ac:dyDescent="0.2">
      <c r="A26517" s="202" t="s">
        <v>40414</v>
      </c>
      <c r="B26517" s="204">
        <v>64.729200000000006</v>
      </c>
    </row>
    <row r="26518" spans="1:2" x14ac:dyDescent="0.2">
      <c r="A26518" s="202" t="s">
        <v>40415</v>
      </c>
      <c r="B26518" s="204">
        <v>151.04759999999999</v>
      </c>
    </row>
    <row r="26519" spans="1:2" x14ac:dyDescent="0.2">
      <c r="A26519" s="202" t="s">
        <v>40416</v>
      </c>
      <c r="B26519" s="204">
        <v>48.375700000000002</v>
      </c>
    </row>
    <row r="26520" spans="1:2" x14ac:dyDescent="0.2">
      <c r="A26520" s="202" t="s">
        <v>40417</v>
      </c>
      <c r="B26520" s="204">
        <v>58.567700000000002</v>
      </c>
    </row>
    <row r="26521" spans="1:2" x14ac:dyDescent="0.2">
      <c r="A26521" s="202" t="s">
        <v>40418</v>
      </c>
      <c r="B26521" s="204">
        <v>93.270600000000002</v>
      </c>
    </row>
    <row r="26522" spans="1:2" x14ac:dyDescent="0.2">
      <c r="A26522" s="202" t="s">
        <v>40419</v>
      </c>
      <c r="B26522" s="204">
        <v>163.07159999999999</v>
      </c>
    </row>
    <row r="26523" spans="1:2" x14ac:dyDescent="0.2">
      <c r="A26523" s="202" t="s">
        <v>40420</v>
      </c>
      <c r="B26523" s="204">
        <v>54.257599999999996</v>
      </c>
    </row>
    <row r="26524" spans="1:2" x14ac:dyDescent="0.2">
      <c r="A26524" s="202" t="s">
        <v>40421</v>
      </c>
      <c r="B26524" s="204">
        <v>175.09569999999999</v>
      </c>
    </row>
    <row r="26525" spans="1:2" x14ac:dyDescent="0.2">
      <c r="A26525" s="202" t="s">
        <v>40422</v>
      </c>
      <c r="B26525" s="204">
        <v>48.578200000000002</v>
      </c>
    </row>
    <row r="26526" spans="1:2" x14ac:dyDescent="0.2">
      <c r="A26526" s="202" t="s">
        <v>40423</v>
      </c>
      <c r="B26526" s="204">
        <v>68.412599999999998</v>
      </c>
    </row>
    <row r="26527" spans="1:2" x14ac:dyDescent="0.2">
      <c r="A26527" s="202" t="s">
        <v>40424</v>
      </c>
      <c r="B26527" s="204">
        <v>79.761600000000001</v>
      </c>
    </row>
    <row r="26528" spans="1:2" x14ac:dyDescent="0.2">
      <c r="A26528" s="202" t="s">
        <v>40425</v>
      </c>
      <c r="B26528" s="204">
        <v>109.4601</v>
      </c>
    </row>
    <row r="26529" spans="1:2" x14ac:dyDescent="0.2">
      <c r="A26529" s="202" t="s">
        <v>40426</v>
      </c>
      <c r="B26529" s="204">
        <v>162.52199999999999</v>
      </c>
    </row>
    <row r="26530" spans="1:2" x14ac:dyDescent="0.2">
      <c r="A26530" s="202" t="s">
        <v>40427</v>
      </c>
      <c r="B26530" s="204">
        <v>65.500600000000006</v>
      </c>
    </row>
    <row r="26531" spans="1:2" x14ac:dyDescent="0.2">
      <c r="A26531" s="202" t="s">
        <v>40428</v>
      </c>
      <c r="B26531" s="204">
        <v>75.981800000000007</v>
      </c>
    </row>
    <row r="26532" spans="1:2" x14ac:dyDescent="0.2">
      <c r="A26532" s="202" t="s">
        <v>40429</v>
      </c>
      <c r="B26532" s="204">
        <v>36.496299999999998</v>
      </c>
    </row>
    <row r="26533" spans="1:2" x14ac:dyDescent="0.2">
      <c r="A26533" s="202" t="s">
        <v>40430</v>
      </c>
      <c r="B26533" s="204">
        <v>102.6044</v>
      </c>
    </row>
    <row r="26534" spans="1:2" x14ac:dyDescent="0.2">
      <c r="A26534" s="202" t="s">
        <v>40431</v>
      </c>
      <c r="B26534" s="204">
        <v>171.42189999999999</v>
      </c>
    </row>
    <row r="26535" spans="1:2" x14ac:dyDescent="0.2">
      <c r="A26535" s="202" t="s">
        <v>40432</v>
      </c>
      <c r="B26535" s="204">
        <v>73.069800000000001</v>
      </c>
    </row>
    <row r="26536" spans="1:2" x14ac:dyDescent="0.2">
      <c r="A26536" s="202" t="s">
        <v>40433</v>
      </c>
      <c r="B26536" s="204">
        <v>83.261799999999994</v>
      </c>
    </row>
    <row r="26537" spans="1:2" x14ac:dyDescent="0.2">
      <c r="A26537" s="202" t="s">
        <v>40434</v>
      </c>
      <c r="B26537" s="204">
        <v>94.620500000000007</v>
      </c>
    </row>
    <row r="26538" spans="1:2" x14ac:dyDescent="0.2">
      <c r="A26538" s="202" t="s">
        <v>40435</v>
      </c>
      <c r="B26538" s="204">
        <v>109.34439999999999</v>
      </c>
    </row>
    <row r="26539" spans="1:2" x14ac:dyDescent="0.2">
      <c r="A26539" s="202" t="s">
        <v>40436</v>
      </c>
      <c r="B26539" s="204">
        <v>180.34110000000001</v>
      </c>
    </row>
    <row r="26540" spans="1:2" x14ac:dyDescent="0.2">
      <c r="A26540" s="202" t="s">
        <v>40437</v>
      </c>
      <c r="B26540" s="204">
        <v>12.56</v>
      </c>
    </row>
    <row r="26541" spans="1:2" x14ac:dyDescent="0.2">
      <c r="A26541" s="202" t="s">
        <v>40438</v>
      </c>
      <c r="B26541" s="204">
        <v>18.059999999999999</v>
      </c>
    </row>
    <row r="26542" spans="1:2" x14ac:dyDescent="0.2">
      <c r="A26542" s="202" t="s">
        <v>40439</v>
      </c>
      <c r="B26542" s="204">
        <v>24.7</v>
      </c>
    </row>
    <row r="26543" spans="1:2" x14ac:dyDescent="0.2">
      <c r="A26543" s="202" t="s">
        <v>40440</v>
      </c>
      <c r="B26543" s="204">
        <v>41.36</v>
      </c>
    </row>
    <row r="26544" spans="1:2" x14ac:dyDescent="0.2">
      <c r="A26544" s="202" t="s">
        <v>40441</v>
      </c>
      <c r="B26544" s="204">
        <v>68.5</v>
      </c>
    </row>
    <row r="26545" spans="1:2" x14ac:dyDescent="0.2">
      <c r="A26545" s="202" t="s">
        <v>40442</v>
      </c>
      <c r="B26545" s="204">
        <v>15.360300000000001</v>
      </c>
    </row>
    <row r="26546" spans="1:2" x14ac:dyDescent="0.2">
      <c r="A26546" s="202" t="s">
        <v>40443</v>
      </c>
      <c r="B26546" s="204">
        <v>21.213200000000001</v>
      </c>
    </row>
    <row r="26547" spans="1:2" x14ac:dyDescent="0.2">
      <c r="A26547" s="202" t="s">
        <v>40444</v>
      </c>
      <c r="B26547" s="204">
        <v>28.146100000000001</v>
      </c>
    </row>
    <row r="26548" spans="1:2" x14ac:dyDescent="0.2">
      <c r="A26548" s="202" t="s">
        <v>40445</v>
      </c>
      <c r="B26548" s="204">
        <v>46.630499999999998</v>
      </c>
    </row>
    <row r="26549" spans="1:2" x14ac:dyDescent="0.2">
      <c r="A26549" s="202" t="s">
        <v>40446</v>
      </c>
      <c r="B26549" s="204">
        <v>79.067400000000006</v>
      </c>
    </row>
    <row r="26550" spans="1:2" x14ac:dyDescent="0.2">
      <c r="A26550" s="202" t="s">
        <v>40447</v>
      </c>
      <c r="B26550" s="204">
        <v>19.29</v>
      </c>
    </row>
    <row r="26551" spans="1:2" x14ac:dyDescent="0.2">
      <c r="A26551" s="202" t="s">
        <v>40448</v>
      </c>
      <c r="B26551" s="204">
        <v>25.92</v>
      </c>
    </row>
    <row r="26552" spans="1:2" x14ac:dyDescent="0.2">
      <c r="A26552" s="202" t="s">
        <v>40449</v>
      </c>
      <c r="B26552" s="204">
        <v>33.69</v>
      </c>
    </row>
    <row r="26553" spans="1:2" x14ac:dyDescent="0.2">
      <c r="A26553" s="202" t="s">
        <v>40450</v>
      </c>
      <c r="B26553" s="204">
        <v>53.52</v>
      </c>
    </row>
    <row r="26554" spans="1:2" x14ac:dyDescent="0.2">
      <c r="A26554" s="202" t="s">
        <v>40451</v>
      </c>
      <c r="B26554" s="204">
        <v>75.709999999999994</v>
      </c>
    </row>
    <row r="26555" spans="1:2" x14ac:dyDescent="0.2">
      <c r="A26555" s="202" t="s">
        <v>40452</v>
      </c>
      <c r="B26555" s="204">
        <v>16.87</v>
      </c>
    </row>
    <row r="26556" spans="1:2" x14ac:dyDescent="0.2">
      <c r="A26556" s="202" t="s">
        <v>40453</v>
      </c>
      <c r="B26556" s="204">
        <v>22.04</v>
      </c>
    </row>
    <row r="26557" spans="1:2" x14ac:dyDescent="0.2">
      <c r="A26557" s="202" t="s">
        <v>40454</v>
      </c>
      <c r="B26557" s="204">
        <v>28.13</v>
      </c>
    </row>
    <row r="26558" spans="1:2" x14ac:dyDescent="0.2">
      <c r="A26558" s="202" t="s">
        <v>40455</v>
      </c>
      <c r="B26558" s="204">
        <v>66.41</v>
      </c>
    </row>
    <row r="26559" spans="1:2" x14ac:dyDescent="0.2">
      <c r="A26559" s="202" t="s">
        <v>40456</v>
      </c>
      <c r="B26559" s="204">
        <v>77.25</v>
      </c>
    </row>
    <row r="26560" spans="1:2" x14ac:dyDescent="0.2">
      <c r="A26560" s="202" t="s">
        <v>40457</v>
      </c>
      <c r="B26560" s="204">
        <v>19.207599999999999</v>
      </c>
    </row>
    <row r="26561" spans="1:2" x14ac:dyDescent="0.2">
      <c r="A26561" s="202" t="s">
        <v>40458</v>
      </c>
      <c r="B26561" s="204">
        <v>24.4145</v>
      </c>
    </row>
    <row r="26562" spans="1:2" x14ac:dyDescent="0.2">
      <c r="A26562" s="202" t="s">
        <v>40459</v>
      </c>
      <c r="B26562" s="204">
        <v>30.749500000000001</v>
      </c>
    </row>
    <row r="26563" spans="1:2" x14ac:dyDescent="0.2">
      <c r="A26563" s="202" t="s">
        <v>40460</v>
      </c>
      <c r="B26563" s="204">
        <v>44.104199999999999</v>
      </c>
    </row>
    <row r="26564" spans="1:2" x14ac:dyDescent="0.2">
      <c r="A26564" s="202" t="s">
        <v>40461</v>
      </c>
      <c r="B26564" s="204">
        <v>90.426100000000005</v>
      </c>
    </row>
    <row r="26565" spans="1:2" x14ac:dyDescent="0.2">
      <c r="A26565" s="202" t="s">
        <v>40462</v>
      </c>
      <c r="B26565" s="204">
        <v>23.21</v>
      </c>
    </row>
    <row r="26566" spans="1:2" x14ac:dyDescent="0.2">
      <c r="A26566" s="202" t="s">
        <v>40463</v>
      </c>
      <c r="B26566" s="204">
        <v>28.61</v>
      </c>
    </row>
    <row r="26567" spans="1:2" x14ac:dyDescent="0.2">
      <c r="A26567" s="202" t="s">
        <v>40464</v>
      </c>
      <c r="B26567" s="204">
        <v>35.409999999999997</v>
      </c>
    </row>
    <row r="26568" spans="1:2" x14ac:dyDescent="0.2">
      <c r="A26568" s="202" t="s">
        <v>40465</v>
      </c>
      <c r="B26568" s="204">
        <v>54.63</v>
      </c>
    </row>
    <row r="26569" spans="1:2" x14ac:dyDescent="0.2">
      <c r="A26569" s="202" t="s">
        <v>40466</v>
      </c>
      <c r="B26569" s="204">
        <v>102.95</v>
      </c>
    </row>
    <row r="26570" spans="1:2" x14ac:dyDescent="0.2">
      <c r="A26570" s="202" t="s">
        <v>40467</v>
      </c>
      <c r="B26570" s="204">
        <v>28.5318</v>
      </c>
    </row>
    <row r="26571" spans="1:2" x14ac:dyDescent="0.2">
      <c r="A26571" s="202" t="s">
        <v>40468</v>
      </c>
      <c r="B26571" s="204">
        <v>35.512799999999999</v>
      </c>
    </row>
    <row r="26572" spans="1:2" x14ac:dyDescent="0.2">
      <c r="A26572" s="202" t="s">
        <v>40469</v>
      </c>
      <c r="B26572" s="204">
        <v>43.959499999999998</v>
      </c>
    </row>
    <row r="26573" spans="1:2" x14ac:dyDescent="0.2">
      <c r="A26573" s="202" t="s">
        <v>40470</v>
      </c>
      <c r="B26573" s="204">
        <v>57.555300000000003</v>
      </c>
    </row>
    <row r="26574" spans="1:2" x14ac:dyDescent="0.2">
      <c r="A26574" s="202" t="s">
        <v>40471</v>
      </c>
      <c r="B26574" s="204">
        <v>162.52199999999999</v>
      </c>
    </row>
    <row r="26575" spans="1:2" x14ac:dyDescent="0.2">
      <c r="A26575" s="202" t="s">
        <v>40472</v>
      </c>
      <c r="B26575" s="204">
        <v>33.487900000000003</v>
      </c>
    </row>
    <row r="26576" spans="1:2" x14ac:dyDescent="0.2">
      <c r="A26576" s="202" t="s">
        <v>40473</v>
      </c>
      <c r="B26576" s="204">
        <v>44.248800000000003</v>
      </c>
    </row>
    <row r="26577" spans="1:2" x14ac:dyDescent="0.2">
      <c r="A26577" s="202" t="s">
        <v>40474</v>
      </c>
      <c r="B26577" s="204">
        <v>48.327500000000001</v>
      </c>
    </row>
    <row r="26578" spans="1:2" x14ac:dyDescent="0.2">
      <c r="A26578" s="202" t="s">
        <v>40475</v>
      </c>
      <c r="B26578" s="204">
        <v>61.518300000000004</v>
      </c>
    </row>
    <row r="26579" spans="1:2" x14ac:dyDescent="0.2">
      <c r="A26579" s="202" t="s">
        <v>40476</v>
      </c>
      <c r="B26579" s="204">
        <v>171.42189999999999</v>
      </c>
    </row>
    <row r="26580" spans="1:2" x14ac:dyDescent="0.2">
      <c r="A26580" s="202" t="s">
        <v>40477</v>
      </c>
      <c r="B26580" s="204">
        <v>37.267699999999998</v>
      </c>
    </row>
    <row r="26581" spans="1:2" x14ac:dyDescent="0.2">
      <c r="A26581" s="202" t="s">
        <v>40478</v>
      </c>
      <c r="B26581" s="204">
        <v>44.248800000000003</v>
      </c>
    </row>
    <row r="26582" spans="1:2" x14ac:dyDescent="0.2">
      <c r="A26582" s="202" t="s">
        <v>40479</v>
      </c>
      <c r="B26582" s="204">
        <v>52.685899999999997</v>
      </c>
    </row>
    <row r="26583" spans="1:2" x14ac:dyDescent="0.2">
      <c r="A26583" s="202" t="s">
        <v>40480</v>
      </c>
      <c r="B26583" s="204">
        <v>72.057400000000001</v>
      </c>
    </row>
    <row r="26584" spans="1:2" x14ac:dyDescent="0.2">
      <c r="A26584" s="202" t="s">
        <v>40481</v>
      </c>
      <c r="B26584" s="204">
        <v>114.9755</v>
      </c>
    </row>
    <row r="26585" spans="1:2" x14ac:dyDescent="0.2">
      <c r="A26585" s="202" t="s">
        <v>40482</v>
      </c>
      <c r="B26585" s="204">
        <v>15.4</v>
      </c>
    </row>
    <row r="26586" spans="1:2" x14ac:dyDescent="0.2">
      <c r="A26586" s="202" t="s">
        <v>40483</v>
      </c>
      <c r="B26586" s="204">
        <v>21.85</v>
      </c>
    </row>
    <row r="26587" spans="1:2" x14ac:dyDescent="0.2">
      <c r="A26587" s="202" t="s">
        <v>40484</v>
      </c>
      <c r="B26587" s="204">
        <v>15.48</v>
      </c>
    </row>
    <row r="26588" spans="1:2" x14ac:dyDescent="0.2">
      <c r="A26588" s="202" t="s">
        <v>40485</v>
      </c>
      <c r="B26588" s="204">
        <v>21.7532</v>
      </c>
    </row>
    <row r="26589" spans="1:2" x14ac:dyDescent="0.2">
      <c r="A26589" s="202" t="s">
        <v>40486</v>
      </c>
      <c r="B26589" s="204">
        <v>22.56</v>
      </c>
    </row>
    <row r="26590" spans="1:2" x14ac:dyDescent="0.2">
      <c r="A26590" s="202" t="s">
        <v>40487</v>
      </c>
      <c r="B26590" s="204">
        <v>18.79</v>
      </c>
    </row>
    <row r="26591" spans="1:2" x14ac:dyDescent="0.2">
      <c r="A26591" s="202" t="s">
        <v>40488</v>
      </c>
      <c r="B26591" s="204">
        <v>34.914999999999999</v>
      </c>
    </row>
    <row r="26592" spans="1:2" x14ac:dyDescent="0.2">
      <c r="A26592" s="202" t="s">
        <v>40489</v>
      </c>
      <c r="B26592" s="204">
        <v>42.869900000000001</v>
      </c>
    </row>
    <row r="26593" spans="1:2" x14ac:dyDescent="0.2">
      <c r="A26593" s="202" t="s">
        <v>40490</v>
      </c>
      <c r="B26593" s="204">
        <v>44.46</v>
      </c>
    </row>
    <row r="26594" spans="1:2" x14ac:dyDescent="0.2">
      <c r="A26594" s="202" t="s">
        <v>40491</v>
      </c>
      <c r="B26594" s="204">
        <v>24.89</v>
      </c>
    </row>
    <row r="26595" spans="1:2" x14ac:dyDescent="0.2">
      <c r="A26595" s="202" t="s">
        <v>40492</v>
      </c>
      <c r="B26595" s="204">
        <v>77.620999999999995</v>
      </c>
    </row>
    <row r="26596" spans="1:2" x14ac:dyDescent="0.2">
      <c r="A26596" s="202" t="s">
        <v>40493</v>
      </c>
      <c r="B26596" s="204">
        <v>77.620999999999995</v>
      </c>
    </row>
    <row r="26597" spans="1:2" x14ac:dyDescent="0.2">
      <c r="A26597" s="202" t="s">
        <v>40494</v>
      </c>
      <c r="B26597" s="204">
        <v>139.41890000000001</v>
      </c>
    </row>
    <row r="26598" spans="1:2" x14ac:dyDescent="0.2">
      <c r="A26598" s="202" t="s">
        <v>40495</v>
      </c>
      <c r="B26598" s="204">
        <v>80.459999999999994</v>
      </c>
    </row>
    <row r="26599" spans="1:2" x14ac:dyDescent="0.2">
      <c r="A26599" s="202" t="s">
        <v>40496</v>
      </c>
      <c r="B26599" s="204">
        <v>67.180000000000007</v>
      </c>
    </row>
    <row r="26600" spans="1:2" x14ac:dyDescent="0.2">
      <c r="A26600" s="202" t="s">
        <v>40497</v>
      </c>
      <c r="B26600" s="204">
        <v>26.1</v>
      </c>
    </row>
    <row r="26601" spans="1:2" x14ac:dyDescent="0.2">
      <c r="A26601" s="202" t="s">
        <v>40498</v>
      </c>
      <c r="B26601" s="204">
        <v>30.44</v>
      </c>
    </row>
    <row r="26602" spans="1:2" x14ac:dyDescent="0.2">
      <c r="A26602" s="202" t="s">
        <v>40499</v>
      </c>
      <c r="B26602" s="204">
        <v>32.29</v>
      </c>
    </row>
    <row r="26603" spans="1:2" x14ac:dyDescent="0.2">
      <c r="A26603" s="202" t="s">
        <v>40500</v>
      </c>
      <c r="B26603" s="204">
        <v>52.92</v>
      </c>
    </row>
    <row r="26604" spans="1:2" x14ac:dyDescent="0.2">
      <c r="A26604" s="202" t="s">
        <v>40501</v>
      </c>
      <c r="B26604" s="204">
        <v>99.47</v>
      </c>
    </row>
    <row r="26605" spans="1:2" x14ac:dyDescent="0.2">
      <c r="A26605" s="202" t="s">
        <v>40502</v>
      </c>
      <c r="B26605" s="204">
        <v>32.552599999999998</v>
      </c>
    </row>
    <row r="26606" spans="1:2" x14ac:dyDescent="0.2">
      <c r="A26606" s="202" t="s">
        <v>40503</v>
      </c>
      <c r="B26606" s="204">
        <v>32.716500000000003</v>
      </c>
    </row>
    <row r="26607" spans="1:2" x14ac:dyDescent="0.2">
      <c r="A26607" s="202" t="s">
        <v>40504</v>
      </c>
      <c r="B26607" s="204">
        <v>58.018099999999997</v>
      </c>
    </row>
    <row r="26608" spans="1:2" x14ac:dyDescent="0.2">
      <c r="A26608" s="202" t="s">
        <v>40505</v>
      </c>
      <c r="B26608" s="204">
        <v>55.790700000000001</v>
      </c>
    </row>
    <row r="26609" spans="1:2" x14ac:dyDescent="0.2">
      <c r="A26609" s="202" t="s">
        <v>40506</v>
      </c>
      <c r="B26609" s="204">
        <v>113.42310000000001</v>
      </c>
    </row>
    <row r="26610" spans="1:2" x14ac:dyDescent="0.2">
      <c r="A26610" s="202" t="s">
        <v>40507</v>
      </c>
      <c r="B26610" s="204">
        <v>32.53</v>
      </c>
    </row>
    <row r="26611" spans="1:2" x14ac:dyDescent="0.2">
      <c r="A26611" s="202" t="s">
        <v>40508</v>
      </c>
      <c r="B26611" s="204">
        <v>37.64</v>
      </c>
    </row>
    <row r="26612" spans="1:2" x14ac:dyDescent="0.2">
      <c r="A26612" s="202" t="s">
        <v>40509</v>
      </c>
      <c r="B26612" s="204">
        <v>43.06</v>
      </c>
    </row>
    <row r="26613" spans="1:2" x14ac:dyDescent="0.2">
      <c r="A26613" s="202" t="s">
        <v>40510</v>
      </c>
      <c r="B26613" s="204">
        <v>47.88</v>
      </c>
    </row>
    <row r="26614" spans="1:2" x14ac:dyDescent="0.2">
      <c r="A26614" s="202" t="s">
        <v>40511</v>
      </c>
      <c r="B26614" s="204">
        <v>99.47</v>
      </c>
    </row>
    <row r="26615" spans="1:2" x14ac:dyDescent="0.2">
      <c r="A26615" s="202" t="s">
        <v>40512</v>
      </c>
      <c r="B26615" s="204">
        <v>32.590000000000003</v>
      </c>
    </row>
    <row r="26616" spans="1:2" x14ac:dyDescent="0.2">
      <c r="A26616" s="202" t="s">
        <v>40513</v>
      </c>
      <c r="B26616" s="204">
        <v>60.26</v>
      </c>
    </row>
    <row r="26617" spans="1:2" x14ac:dyDescent="0.2">
      <c r="A26617" s="202" t="s">
        <v>40514</v>
      </c>
      <c r="B26617" s="204">
        <v>68.599999999999994</v>
      </c>
    </row>
    <row r="26618" spans="1:2" x14ac:dyDescent="0.2">
      <c r="A26618" s="202" t="s">
        <v>40515</v>
      </c>
      <c r="B26618" s="204">
        <v>70.44</v>
      </c>
    </row>
    <row r="26619" spans="1:2" x14ac:dyDescent="0.2">
      <c r="A26619" s="202" t="s">
        <v>40516</v>
      </c>
      <c r="B26619" s="204">
        <v>102.9</v>
      </c>
    </row>
    <row r="26620" spans="1:2" x14ac:dyDescent="0.2">
      <c r="A26620" s="202" t="s">
        <v>40517</v>
      </c>
      <c r="B26620" s="204">
        <v>47.315100000000001</v>
      </c>
    </row>
    <row r="26621" spans="1:2" x14ac:dyDescent="0.2">
      <c r="A26621" s="202" t="s">
        <v>40518</v>
      </c>
      <c r="B26621" s="204">
        <v>52.676200000000001</v>
      </c>
    </row>
    <row r="26622" spans="1:2" x14ac:dyDescent="0.2">
      <c r="A26622" s="202" t="s">
        <v>40519</v>
      </c>
      <c r="B26622" s="204">
        <v>58.326700000000002</v>
      </c>
    </row>
    <row r="26623" spans="1:2" x14ac:dyDescent="0.2">
      <c r="A26623" s="202" t="s">
        <v>40520</v>
      </c>
      <c r="B26623" s="204">
        <v>59.503</v>
      </c>
    </row>
    <row r="26624" spans="1:2" x14ac:dyDescent="0.2">
      <c r="A26624" s="202" t="s">
        <v>40521</v>
      </c>
      <c r="B26624" s="204">
        <v>113.42310000000001</v>
      </c>
    </row>
    <row r="26625" spans="1:2" x14ac:dyDescent="0.2">
      <c r="A26625" s="202" t="s">
        <v>40522</v>
      </c>
      <c r="B26625" s="204">
        <v>40.89</v>
      </c>
    </row>
    <row r="26626" spans="1:2" x14ac:dyDescent="0.2">
      <c r="A26626" s="202" t="s">
        <v>40523</v>
      </c>
      <c r="B26626" s="204">
        <v>60.74</v>
      </c>
    </row>
    <row r="26627" spans="1:2" x14ac:dyDescent="0.2">
      <c r="A26627" s="202" t="s">
        <v>40524</v>
      </c>
      <c r="B26627" s="204">
        <v>81.37</v>
      </c>
    </row>
    <row r="26628" spans="1:2" x14ac:dyDescent="0.2">
      <c r="A26628" s="202" t="s">
        <v>40525</v>
      </c>
      <c r="B26628" s="204">
        <v>65.23</v>
      </c>
    </row>
    <row r="26629" spans="1:2" x14ac:dyDescent="0.2">
      <c r="A26629" s="202" t="s">
        <v>40526</v>
      </c>
      <c r="B26629" s="204">
        <v>117.63</v>
      </c>
    </row>
    <row r="26630" spans="1:2" x14ac:dyDescent="0.2">
      <c r="A26630" s="202" t="s">
        <v>40527</v>
      </c>
      <c r="B26630" s="204">
        <v>2.16</v>
      </c>
    </row>
    <row r="26631" spans="1:2" x14ac:dyDescent="0.2">
      <c r="A26631" s="202" t="s">
        <v>40528</v>
      </c>
      <c r="B26631" s="204">
        <v>2.81</v>
      </c>
    </row>
    <row r="26632" spans="1:2" x14ac:dyDescent="0.2">
      <c r="A26632" s="202" t="s">
        <v>40529</v>
      </c>
      <c r="B26632" s="204">
        <v>4.68</v>
      </c>
    </row>
    <row r="26633" spans="1:2" x14ac:dyDescent="0.2">
      <c r="A26633" s="202" t="s">
        <v>40530</v>
      </c>
      <c r="B26633" s="204">
        <v>4.51</v>
      </c>
    </row>
    <row r="26634" spans="1:2" x14ac:dyDescent="0.2">
      <c r="A26634" s="202" t="s">
        <v>40531</v>
      </c>
      <c r="B26634" s="204">
        <v>5.0599999999999996</v>
      </c>
    </row>
    <row r="26635" spans="1:2" x14ac:dyDescent="0.2">
      <c r="A26635" s="202" t="s">
        <v>40532</v>
      </c>
      <c r="B26635" s="204">
        <v>2.5937999999999999</v>
      </c>
    </row>
    <row r="26636" spans="1:2" x14ac:dyDescent="0.2">
      <c r="A26636" s="202" t="s">
        <v>40533</v>
      </c>
      <c r="B26636" s="204">
        <v>3.3073000000000001</v>
      </c>
    </row>
    <row r="26637" spans="1:2" x14ac:dyDescent="0.2">
      <c r="A26637" s="202" t="s">
        <v>40534</v>
      </c>
      <c r="B26637" s="204">
        <v>3.7412000000000001</v>
      </c>
    </row>
    <row r="26638" spans="1:2" x14ac:dyDescent="0.2">
      <c r="A26638" s="202" t="s">
        <v>40535</v>
      </c>
      <c r="B26638" s="204">
        <v>5.3418999999999999</v>
      </c>
    </row>
    <row r="26639" spans="1:2" x14ac:dyDescent="0.2">
      <c r="A26639" s="202" t="s">
        <v>40536</v>
      </c>
      <c r="B26639" s="204">
        <v>8.7166999999999994</v>
      </c>
    </row>
    <row r="26640" spans="1:2" x14ac:dyDescent="0.2">
      <c r="A26640" s="202" t="s">
        <v>40537</v>
      </c>
      <c r="B26640" s="204">
        <v>3.49</v>
      </c>
    </row>
    <row r="26641" spans="1:2" x14ac:dyDescent="0.2">
      <c r="A26641" s="202" t="s">
        <v>40538</v>
      </c>
      <c r="B26641" s="204">
        <v>4.08</v>
      </c>
    </row>
    <row r="26642" spans="1:2" x14ac:dyDescent="0.2">
      <c r="A26642" s="202" t="s">
        <v>40539</v>
      </c>
      <c r="B26642" s="204">
        <v>4.96</v>
      </c>
    </row>
    <row r="26643" spans="1:2" x14ac:dyDescent="0.2">
      <c r="A26643" s="202" t="s">
        <v>40540</v>
      </c>
      <c r="B26643" s="204">
        <v>6.87</v>
      </c>
    </row>
    <row r="26644" spans="1:2" x14ac:dyDescent="0.2">
      <c r="A26644" s="202" t="s">
        <v>40541</v>
      </c>
      <c r="B26644" s="204">
        <v>10.4909</v>
      </c>
    </row>
    <row r="26645" spans="1:2" x14ac:dyDescent="0.2">
      <c r="A26645" s="202" t="s">
        <v>40542</v>
      </c>
      <c r="B26645" s="204">
        <v>3.2591000000000001</v>
      </c>
    </row>
    <row r="26646" spans="1:2" x14ac:dyDescent="0.2">
      <c r="A26646" s="202" t="s">
        <v>40543</v>
      </c>
      <c r="B26646" s="204">
        <v>4.1173000000000002</v>
      </c>
    </row>
    <row r="26647" spans="1:2" x14ac:dyDescent="0.2">
      <c r="A26647" s="202" t="s">
        <v>40544</v>
      </c>
      <c r="B26647" s="204">
        <v>5.4576000000000002</v>
      </c>
    </row>
    <row r="26648" spans="1:2" x14ac:dyDescent="0.2">
      <c r="A26648" s="202" t="s">
        <v>40545</v>
      </c>
      <c r="B26648" s="204">
        <v>6.6532</v>
      </c>
    </row>
    <row r="26649" spans="1:2" x14ac:dyDescent="0.2">
      <c r="A26649" s="202" t="s">
        <v>40546</v>
      </c>
      <c r="B26649" s="204">
        <v>6.7111000000000001</v>
      </c>
    </row>
    <row r="26650" spans="1:2" x14ac:dyDescent="0.2">
      <c r="A26650" s="202" t="s">
        <v>40547</v>
      </c>
      <c r="B26650" s="204">
        <v>3.6061999999999999</v>
      </c>
    </row>
    <row r="26651" spans="1:2" x14ac:dyDescent="0.2">
      <c r="A26651" s="202" t="s">
        <v>40548</v>
      </c>
      <c r="B26651" s="204">
        <v>4.5705</v>
      </c>
    </row>
    <row r="26652" spans="1:2" x14ac:dyDescent="0.2">
      <c r="A26652" s="202" t="s">
        <v>40549</v>
      </c>
      <c r="B26652" s="204">
        <v>5.6119000000000003</v>
      </c>
    </row>
    <row r="26653" spans="1:2" x14ac:dyDescent="0.2">
      <c r="A26653" s="202" t="s">
        <v>40550</v>
      </c>
      <c r="B26653" s="204">
        <v>7.3475000000000001</v>
      </c>
    </row>
    <row r="26654" spans="1:2" x14ac:dyDescent="0.2">
      <c r="A26654" s="202" t="s">
        <v>40551</v>
      </c>
      <c r="B26654" s="204">
        <v>9.3241999999999994</v>
      </c>
    </row>
    <row r="26655" spans="1:2" x14ac:dyDescent="0.2">
      <c r="A26655" s="202" t="s">
        <v>40552</v>
      </c>
      <c r="B26655" s="204">
        <v>5.1296999999999997</v>
      </c>
    </row>
    <row r="26656" spans="1:2" x14ac:dyDescent="0.2">
      <c r="A26656" s="202" t="s">
        <v>40553</v>
      </c>
      <c r="B26656" s="204">
        <v>5.9301000000000004</v>
      </c>
    </row>
    <row r="26657" spans="1:2" x14ac:dyDescent="0.2">
      <c r="A26657" s="202" t="s">
        <v>40554</v>
      </c>
      <c r="B26657" s="204">
        <v>6.7304000000000004</v>
      </c>
    </row>
    <row r="26658" spans="1:2" x14ac:dyDescent="0.2">
      <c r="A26658" s="202" t="s">
        <v>40555</v>
      </c>
      <c r="B26658" s="204">
        <v>9.6037999999999997</v>
      </c>
    </row>
    <row r="26659" spans="1:2" x14ac:dyDescent="0.2">
      <c r="A26659" s="202" t="s">
        <v>40556</v>
      </c>
      <c r="B26659" s="204">
        <v>11.194800000000001</v>
      </c>
    </row>
    <row r="26660" spans="1:2" x14ac:dyDescent="0.2">
      <c r="A26660" s="202" t="s">
        <v>40557</v>
      </c>
      <c r="B26660" s="204">
        <v>6.39</v>
      </c>
    </row>
    <row r="26661" spans="1:2" x14ac:dyDescent="0.2">
      <c r="A26661" s="202" t="s">
        <v>40558</v>
      </c>
      <c r="B26661" s="204">
        <v>7.31</v>
      </c>
    </row>
    <row r="26662" spans="1:2" x14ac:dyDescent="0.2">
      <c r="A26662" s="202" t="s">
        <v>40559</v>
      </c>
      <c r="B26662" s="204">
        <v>9.73</v>
      </c>
    </row>
    <row r="26663" spans="1:2" x14ac:dyDescent="0.2">
      <c r="A26663" s="202" t="s">
        <v>40560</v>
      </c>
      <c r="B26663" s="204">
        <v>12.02</v>
      </c>
    </row>
    <row r="26664" spans="1:2" x14ac:dyDescent="0.2">
      <c r="A26664" s="202" t="s">
        <v>40561</v>
      </c>
      <c r="B26664" s="204">
        <v>9.1312999999999995</v>
      </c>
    </row>
    <row r="26665" spans="1:2" x14ac:dyDescent="0.2">
      <c r="A26665" s="202" t="s">
        <v>40562</v>
      </c>
      <c r="B26665" s="204">
        <v>10.6259</v>
      </c>
    </row>
    <row r="26666" spans="1:2" x14ac:dyDescent="0.2">
      <c r="A26666" s="202" t="s">
        <v>40563</v>
      </c>
      <c r="B26666" s="204">
        <v>13.296799999999999</v>
      </c>
    </row>
    <row r="26667" spans="1:2" x14ac:dyDescent="0.2">
      <c r="A26667" s="202" t="s">
        <v>40564</v>
      </c>
      <c r="B26667" s="204">
        <v>16.035299999999999</v>
      </c>
    </row>
    <row r="26668" spans="1:2" x14ac:dyDescent="0.2">
      <c r="A26668" s="202" t="s">
        <v>40565</v>
      </c>
      <c r="B26668" s="204">
        <v>1.9766999999999999</v>
      </c>
    </row>
    <row r="26669" spans="1:2" x14ac:dyDescent="0.2">
      <c r="A26669" s="202" t="s">
        <v>40566</v>
      </c>
      <c r="B26669" s="204">
        <v>4.2618999999999998</v>
      </c>
    </row>
    <row r="26670" spans="1:2" x14ac:dyDescent="0.2">
      <c r="A26670" s="202" t="s">
        <v>40567</v>
      </c>
      <c r="B26670" s="204">
        <v>5.2069000000000001</v>
      </c>
    </row>
    <row r="26671" spans="1:2" x14ac:dyDescent="0.2">
      <c r="A26671" s="202" t="s">
        <v>40568</v>
      </c>
      <c r="B26671" s="204">
        <v>8.6781000000000006</v>
      </c>
    </row>
    <row r="26672" spans="1:2" x14ac:dyDescent="0.2">
      <c r="A26672" s="202" t="s">
        <v>40569</v>
      </c>
      <c r="B26672" s="204">
        <v>11.1273</v>
      </c>
    </row>
    <row r="26673" spans="1:2" x14ac:dyDescent="0.2">
      <c r="A26673" s="202" t="s">
        <v>40570</v>
      </c>
      <c r="B26673" s="204">
        <v>3.6833999999999998</v>
      </c>
    </row>
    <row r="26674" spans="1:2" x14ac:dyDescent="0.2">
      <c r="A26674" s="202" t="s">
        <v>40571</v>
      </c>
      <c r="B26674" s="204">
        <v>4.7729999999999997</v>
      </c>
    </row>
    <row r="26675" spans="1:2" x14ac:dyDescent="0.2">
      <c r="A26675" s="202" t="s">
        <v>40572</v>
      </c>
      <c r="B26675" s="204">
        <v>6.9135999999999997</v>
      </c>
    </row>
    <row r="26676" spans="1:2" x14ac:dyDescent="0.2">
      <c r="A26676" s="202" t="s">
        <v>40573</v>
      </c>
      <c r="B26676" s="204">
        <v>9.4013000000000009</v>
      </c>
    </row>
    <row r="26677" spans="1:2" x14ac:dyDescent="0.2">
      <c r="A26677" s="202" t="s">
        <v>40574</v>
      </c>
      <c r="B26677" s="204">
        <v>11.860099999999999</v>
      </c>
    </row>
    <row r="26678" spans="1:2" x14ac:dyDescent="0.2">
      <c r="A26678" s="202" t="s">
        <v>40575</v>
      </c>
      <c r="B26678" s="204">
        <v>4.0594000000000001</v>
      </c>
    </row>
    <row r="26679" spans="1:2" x14ac:dyDescent="0.2">
      <c r="A26679" s="202" t="s">
        <v>40576</v>
      </c>
      <c r="B26679" s="204">
        <v>6.2192999999999996</v>
      </c>
    </row>
    <row r="26680" spans="1:2" x14ac:dyDescent="0.2">
      <c r="A26680" s="202" t="s">
        <v>40577</v>
      </c>
      <c r="B26680" s="204">
        <v>5.9203999999999999</v>
      </c>
    </row>
    <row r="26681" spans="1:2" x14ac:dyDescent="0.2">
      <c r="A26681" s="202" t="s">
        <v>40578</v>
      </c>
      <c r="B26681" s="204">
        <v>7.9356999999999998</v>
      </c>
    </row>
    <row r="26682" spans="1:2" x14ac:dyDescent="0.2">
      <c r="A26682" s="202" t="s">
        <v>40579</v>
      </c>
      <c r="B26682" s="204">
        <v>12.4194</v>
      </c>
    </row>
    <row r="26683" spans="1:2" x14ac:dyDescent="0.2">
      <c r="A26683" s="202" t="s">
        <v>40580</v>
      </c>
      <c r="B26683" s="204">
        <v>5.37</v>
      </c>
    </row>
    <row r="26684" spans="1:2" x14ac:dyDescent="0.2">
      <c r="A26684" s="202" t="s">
        <v>40581</v>
      </c>
      <c r="B26684" s="204">
        <v>7.31</v>
      </c>
    </row>
    <row r="26685" spans="1:2" x14ac:dyDescent="0.2">
      <c r="A26685" s="202" t="s">
        <v>40582</v>
      </c>
      <c r="B26685" s="204">
        <v>17.920000000000002</v>
      </c>
    </row>
    <row r="26686" spans="1:2" x14ac:dyDescent="0.2">
      <c r="A26686" s="202" t="s">
        <v>40583</v>
      </c>
      <c r="B26686" s="204">
        <v>9.14</v>
      </c>
    </row>
    <row r="26687" spans="1:2" x14ac:dyDescent="0.2">
      <c r="A26687" s="202" t="s">
        <v>40584</v>
      </c>
      <c r="B26687" s="204">
        <v>6.4</v>
      </c>
    </row>
    <row r="26688" spans="1:2" x14ac:dyDescent="0.2">
      <c r="A26688" s="202" t="s">
        <v>40585</v>
      </c>
      <c r="B26688" s="204">
        <v>5.8</v>
      </c>
    </row>
    <row r="26689" spans="1:2" x14ac:dyDescent="0.2">
      <c r="A26689" s="202" t="s">
        <v>40586</v>
      </c>
      <c r="B26689" s="204">
        <v>23.32</v>
      </c>
    </row>
    <row r="26690" spans="1:2" x14ac:dyDescent="0.2">
      <c r="A26690" s="202" t="s">
        <v>40587</v>
      </c>
      <c r="B26690" s="204">
        <v>16.52</v>
      </c>
    </row>
    <row r="26691" spans="1:2" x14ac:dyDescent="0.2">
      <c r="A26691" s="202" t="s">
        <v>40588</v>
      </c>
      <c r="B26691" s="204">
        <v>8.84</v>
      </c>
    </row>
    <row r="26692" spans="1:2" x14ac:dyDescent="0.2">
      <c r="A26692" s="202" t="s">
        <v>40589</v>
      </c>
      <c r="B26692" s="204">
        <v>8.64</v>
      </c>
    </row>
    <row r="26693" spans="1:2" x14ac:dyDescent="0.2">
      <c r="A26693" s="202" t="s">
        <v>40590</v>
      </c>
      <c r="B26693" s="204">
        <v>20.640599999999999</v>
      </c>
    </row>
    <row r="26694" spans="1:2" x14ac:dyDescent="0.2">
      <c r="A26694" s="202" t="s">
        <v>40591</v>
      </c>
      <c r="B26694" s="204">
        <v>21.759899999999998</v>
      </c>
    </row>
    <row r="26695" spans="1:2" x14ac:dyDescent="0.2">
      <c r="A26695" s="202" t="s">
        <v>40592</v>
      </c>
      <c r="B26695" s="204">
        <v>19.09</v>
      </c>
    </row>
    <row r="26696" spans="1:2" x14ac:dyDescent="0.2">
      <c r="A26696" s="202" t="s">
        <v>40593</v>
      </c>
      <c r="B26696" s="204">
        <v>311.7</v>
      </c>
    </row>
    <row r="26697" spans="1:2" x14ac:dyDescent="0.2">
      <c r="A26697" s="202" t="s">
        <v>40594</v>
      </c>
      <c r="B26697" s="204">
        <v>11.94</v>
      </c>
    </row>
    <row r="26698" spans="1:2" x14ac:dyDescent="0.2">
      <c r="A26698" s="202" t="s">
        <v>40595</v>
      </c>
      <c r="B26698" s="204">
        <v>15.55</v>
      </c>
    </row>
    <row r="26699" spans="1:2" x14ac:dyDescent="0.2">
      <c r="A26699" s="202" t="s">
        <v>40596</v>
      </c>
      <c r="B26699" s="204">
        <v>22.96</v>
      </c>
    </row>
    <row r="26700" spans="1:2" x14ac:dyDescent="0.2">
      <c r="A26700" s="202" t="s">
        <v>40597</v>
      </c>
      <c r="B26700" s="204">
        <v>32.19</v>
      </c>
    </row>
    <row r="26701" spans="1:2" x14ac:dyDescent="0.2">
      <c r="A26701" s="202" t="s">
        <v>40598</v>
      </c>
      <c r="B26701" s="204">
        <v>41.1</v>
      </c>
    </row>
    <row r="26702" spans="1:2" x14ac:dyDescent="0.2">
      <c r="A26702" s="202" t="s">
        <v>40599</v>
      </c>
      <c r="B26702" s="204">
        <v>71.099999999999994</v>
      </c>
    </row>
    <row r="26703" spans="1:2" x14ac:dyDescent="0.2">
      <c r="A26703" s="202" t="s">
        <v>40600</v>
      </c>
      <c r="B26703" s="204">
        <v>24.37</v>
      </c>
    </row>
    <row r="26704" spans="1:2" x14ac:dyDescent="0.2">
      <c r="A26704" s="202" t="s">
        <v>40601</v>
      </c>
      <c r="B26704" s="204">
        <v>32.200000000000003</v>
      </c>
    </row>
    <row r="26705" spans="1:2" x14ac:dyDescent="0.2">
      <c r="A26705" s="202" t="s">
        <v>40602</v>
      </c>
      <c r="B26705" s="204">
        <v>68.5</v>
      </c>
    </row>
    <row r="26706" spans="1:2" x14ac:dyDescent="0.2">
      <c r="A26706" s="202" t="s">
        <v>40603</v>
      </c>
      <c r="B26706" s="204">
        <v>72.31</v>
      </c>
    </row>
    <row r="26707" spans="1:2" x14ac:dyDescent="0.2">
      <c r="A26707" s="202" t="s">
        <v>40604</v>
      </c>
      <c r="B26707" s="204">
        <v>108.3733</v>
      </c>
    </row>
    <row r="26708" spans="1:2" x14ac:dyDescent="0.2">
      <c r="A26708" s="202" t="s">
        <v>40605</v>
      </c>
      <c r="B26708" s="204">
        <v>35.85</v>
      </c>
    </row>
    <row r="26709" spans="1:2" x14ac:dyDescent="0.2">
      <c r="A26709" s="202" t="s">
        <v>40606</v>
      </c>
      <c r="B26709" s="204">
        <v>49.74</v>
      </c>
    </row>
    <row r="26710" spans="1:2" x14ac:dyDescent="0.2">
      <c r="A26710" s="202" t="s">
        <v>40607</v>
      </c>
      <c r="B26710" s="204">
        <v>78.180000000000007</v>
      </c>
    </row>
    <row r="26711" spans="1:2" x14ac:dyDescent="0.2">
      <c r="A26711" s="202" t="s">
        <v>40608</v>
      </c>
      <c r="B26711" s="204">
        <v>92.48</v>
      </c>
    </row>
    <row r="26712" spans="1:2" x14ac:dyDescent="0.2">
      <c r="A26712" s="202" t="s">
        <v>40609</v>
      </c>
      <c r="B26712" s="204">
        <v>147.72999999999999</v>
      </c>
    </row>
    <row r="26713" spans="1:2" x14ac:dyDescent="0.2">
      <c r="A26713" s="202" t="s">
        <v>40610</v>
      </c>
      <c r="B26713" s="204">
        <v>35.85</v>
      </c>
    </row>
    <row r="26714" spans="1:2" x14ac:dyDescent="0.2">
      <c r="A26714" s="202" t="s">
        <v>40611</v>
      </c>
      <c r="B26714" s="204">
        <v>53.55</v>
      </c>
    </row>
    <row r="26715" spans="1:2" x14ac:dyDescent="0.2">
      <c r="A26715" s="202" t="s">
        <v>40612</v>
      </c>
      <c r="B26715" s="204">
        <v>78.180000000000007</v>
      </c>
    </row>
    <row r="26716" spans="1:2" x14ac:dyDescent="0.2">
      <c r="A26716" s="202" t="s">
        <v>40613</v>
      </c>
      <c r="B26716" s="204">
        <v>92.48</v>
      </c>
    </row>
    <row r="26717" spans="1:2" x14ac:dyDescent="0.2">
      <c r="A26717" s="202" t="s">
        <v>40614</v>
      </c>
      <c r="B26717" s="204">
        <v>147.72999999999999</v>
      </c>
    </row>
    <row r="26718" spans="1:2" x14ac:dyDescent="0.2">
      <c r="A26718" s="202" t="s">
        <v>40615</v>
      </c>
      <c r="B26718" s="204">
        <v>9.27</v>
      </c>
    </row>
    <row r="26719" spans="1:2" x14ac:dyDescent="0.2">
      <c r="A26719" s="202" t="s">
        <v>40616</v>
      </c>
      <c r="B26719" s="204">
        <v>14.08</v>
      </c>
    </row>
    <row r="26720" spans="1:2" x14ac:dyDescent="0.2">
      <c r="A26720" s="202" t="s">
        <v>40617</v>
      </c>
      <c r="B26720" s="204">
        <v>24.25</v>
      </c>
    </row>
    <row r="26721" spans="1:2" x14ac:dyDescent="0.2">
      <c r="A26721" s="202" t="s">
        <v>40618</v>
      </c>
      <c r="B26721" s="204">
        <v>14.1188</v>
      </c>
    </row>
    <row r="26722" spans="1:2" x14ac:dyDescent="0.2">
      <c r="A26722" s="202" t="s">
        <v>40619</v>
      </c>
      <c r="B26722" s="204">
        <v>17.564399999999999</v>
      </c>
    </row>
    <row r="26723" spans="1:2" x14ac:dyDescent="0.2">
      <c r="A26723" s="202" t="s">
        <v>40620</v>
      </c>
      <c r="B26723" s="204">
        <v>44.861400000000003</v>
      </c>
    </row>
    <row r="26724" spans="1:2" x14ac:dyDescent="0.2">
      <c r="A26724" s="202" t="s">
        <v>40621</v>
      </c>
      <c r="B26724" s="204">
        <v>31.465399999999999</v>
      </c>
    </row>
    <row r="26725" spans="1:2" x14ac:dyDescent="0.2">
      <c r="A26725" s="202" t="s">
        <v>40622</v>
      </c>
      <c r="B26725" s="204">
        <v>59.336599999999997</v>
      </c>
    </row>
    <row r="26726" spans="1:2" x14ac:dyDescent="0.2">
      <c r="A26726" s="202" t="s">
        <v>40623</v>
      </c>
      <c r="B26726" s="204">
        <v>3.4356</v>
      </c>
    </row>
    <row r="26727" spans="1:2" x14ac:dyDescent="0.2">
      <c r="A26727" s="202" t="s">
        <v>40624</v>
      </c>
      <c r="B26727" s="204">
        <v>3.2574000000000001</v>
      </c>
    </row>
    <row r="26728" spans="1:2" x14ac:dyDescent="0.2">
      <c r="A26728" s="202" t="s">
        <v>40625</v>
      </c>
      <c r="B26728" s="204">
        <v>8.5147999999999993</v>
      </c>
    </row>
    <row r="26729" spans="1:2" x14ac:dyDescent="0.2">
      <c r="A26729" s="202" t="s">
        <v>40626</v>
      </c>
      <c r="B26729" s="204">
        <v>8.8217999999999996</v>
      </c>
    </row>
    <row r="26730" spans="1:2" x14ac:dyDescent="0.2">
      <c r="A26730" s="202" t="s">
        <v>40627</v>
      </c>
      <c r="B26730" s="204">
        <v>7.1980000000000004</v>
      </c>
    </row>
    <row r="26731" spans="1:2" x14ac:dyDescent="0.2">
      <c r="A26731" s="202" t="s">
        <v>40628</v>
      </c>
      <c r="B26731" s="204">
        <v>7.9108999999999998</v>
      </c>
    </row>
    <row r="26732" spans="1:2" x14ac:dyDescent="0.2">
      <c r="A26732" s="202" t="s">
        <v>40629</v>
      </c>
      <c r="B26732" s="204">
        <v>13.2178</v>
      </c>
    </row>
    <row r="26733" spans="1:2" x14ac:dyDescent="0.2">
      <c r="A26733" s="202" t="s">
        <v>40630</v>
      </c>
      <c r="B26733" s="204">
        <v>23.871300000000002</v>
      </c>
    </row>
    <row r="26734" spans="1:2" x14ac:dyDescent="0.2">
      <c r="A26734" s="202" t="s">
        <v>40631</v>
      </c>
      <c r="B26734" s="204">
        <v>24.970300000000002</v>
      </c>
    </row>
    <row r="26735" spans="1:2" x14ac:dyDescent="0.2">
      <c r="A26735" s="202" t="s">
        <v>40632</v>
      </c>
      <c r="B26735" s="204">
        <v>22.316800000000001</v>
      </c>
    </row>
    <row r="26736" spans="1:2" x14ac:dyDescent="0.2">
      <c r="A26736" s="202" t="s">
        <v>40633</v>
      </c>
      <c r="B26736" s="204">
        <v>2.2000000000000002</v>
      </c>
    </row>
    <row r="26737" spans="1:2" x14ac:dyDescent="0.2">
      <c r="A26737" s="202" t="s">
        <v>40634</v>
      </c>
      <c r="B26737" s="204">
        <v>4.78</v>
      </c>
    </row>
    <row r="26738" spans="1:2" x14ac:dyDescent="0.2">
      <c r="A26738" s="202" t="s">
        <v>40635</v>
      </c>
      <c r="B26738" s="204">
        <v>13.79</v>
      </c>
    </row>
    <row r="26739" spans="1:2" x14ac:dyDescent="0.2">
      <c r="A26739" s="202" t="s">
        <v>40636</v>
      </c>
      <c r="B26739" s="204">
        <v>22.38</v>
      </c>
    </row>
    <row r="26740" spans="1:2" x14ac:dyDescent="0.2">
      <c r="A26740" s="202" t="s">
        <v>40637</v>
      </c>
      <c r="B26740" s="204">
        <v>51.66</v>
      </c>
    </row>
    <row r="26741" spans="1:2" x14ac:dyDescent="0.2">
      <c r="A26741" s="202" t="s">
        <v>40638</v>
      </c>
      <c r="B26741" s="204">
        <v>65.34</v>
      </c>
    </row>
    <row r="26742" spans="1:2" x14ac:dyDescent="0.2">
      <c r="A26742" s="202" t="s">
        <v>40639</v>
      </c>
      <c r="B26742" s="204">
        <v>6.1089000000000002</v>
      </c>
    </row>
    <row r="26743" spans="1:2" x14ac:dyDescent="0.2">
      <c r="A26743" s="202" t="s">
        <v>40640</v>
      </c>
      <c r="B26743" s="204">
        <v>6.1881000000000004</v>
      </c>
    </row>
    <row r="26744" spans="1:2" x14ac:dyDescent="0.2">
      <c r="A26744" s="202" t="s">
        <v>40641</v>
      </c>
      <c r="B26744" s="204">
        <v>9.6534999999999993</v>
      </c>
    </row>
    <row r="26745" spans="1:2" x14ac:dyDescent="0.2">
      <c r="A26745" s="202" t="s">
        <v>40642</v>
      </c>
      <c r="B26745" s="204">
        <v>29.970300000000002</v>
      </c>
    </row>
    <row r="26746" spans="1:2" x14ac:dyDescent="0.2">
      <c r="A26746" s="202" t="s">
        <v>40643</v>
      </c>
      <c r="B26746" s="204">
        <v>54.257399999999997</v>
      </c>
    </row>
    <row r="26747" spans="1:2" x14ac:dyDescent="0.2">
      <c r="A26747" s="202" t="s">
        <v>40644</v>
      </c>
      <c r="B26747" s="204">
        <v>9.8019999999999996</v>
      </c>
    </row>
    <row r="26748" spans="1:2" x14ac:dyDescent="0.2">
      <c r="A26748" s="202" t="s">
        <v>40645</v>
      </c>
      <c r="B26748" s="204">
        <v>51.79</v>
      </c>
    </row>
    <row r="26749" spans="1:2" x14ac:dyDescent="0.2">
      <c r="A26749" s="202" t="s">
        <v>40646</v>
      </c>
      <c r="B26749" s="204">
        <v>275.3</v>
      </c>
    </row>
    <row r="26750" spans="1:2" x14ac:dyDescent="0.2">
      <c r="A26750" s="202" t="s">
        <v>40647</v>
      </c>
      <c r="B26750" s="204">
        <v>303.13</v>
      </c>
    </row>
    <row r="26751" spans="1:2" x14ac:dyDescent="0.2">
      <c r="A26751" s="202" t="s">
        <v>40648</v>
      </c>
      <c r="B26751" s="204">
        <v>395.12</v>
      </c>
    </row>
    <row r="26752" spans="1:2" x14ac:dyDescent="0.2">
      <c r="A26752" s="202" t="s">
        <v>40649</v>
      </c>
      <c r="B26752" s="204">
        <v>11.18</v>
      </c>
    </row>
    <row r="26753" spans="1:2" x14ac:dyDescent="0.2">
      <c r="A26753" s="202" t="s">
        <v>40650</v>
      </c>
      <c r="B26753" s="204">
        <v>22.02</v>
      </c>
    </row>
    <row r="26754" spans="1:2" x14ac:dyDescent="0.2">
      <c r="A26754" s="202" t="s">
        <v>40651</v>
      </c>
      <c r="B26754" s="204">
        <v>19.55</v>
      </c>
    </row>
    <row r="26755" spans="1:2" x14ac:dyDescent="0.2">
      <c r="A26755" s="202" t="s">
        <v>40652</v>
      </c>
      <c r="B26755" s="204">
        <v>31.78</v>
      </c>
    </row>
    <row r="26756" spans="1:2" x14ac:dyDescent="0.2">
      <c r="A26756" s="202" t="s">
        <v>40653</v>
      </c>
      <c r="B26756" s="204">
        <v>13.02</v>
      </c>
    </row>
    <row r="26757" spans="1:2" x14ac:dyDescent="0.2">
      <c r="A26757" s="202" t="s">
        <v>40654</v>
      </c>
      <c r="B26757" s="204">
        <v>2.4</v>
      </c>
    </row>
    <row r="26758" spans="1:2" x14ac:dyDescent="0.2">
      <c r="A26758" s="202" t="s">
        <v>40655</v>
      </c>
      <c r="B26758" s="204">
        <v>5.71</v>
      </c>
    </row>
    <row r="26759" spans="1:2" x14ac:dyDescent="0.2">
      <c r="A26759" s="202" t="s">
        <v>40656</v>
      </c>
      <c r="B26759" s="204">
        <v>60.534700000000001</v>
      </c>
    </row>
    <row r="26760" spans="1:2" x14ac:dyDescent="0.2">
      <c r="A26760" s="202" t="s">
        <v>40657</v>
      </c>
      <c r="B26760" s="204">
        <v>76.603999999999999</v>
      </c>
    </row>
    <row r="26761" spans="1:2" x14ac:dyDescent="0.2">
      <c r="A26761" s="202" t="s">
        <v>40658</v>
      </c>
      <c r="B26761" s="204">
        <v>2.7524999999999999</v>
      </c>
    </row>
    <row r="26762" spans="1:2" x14ac:dyDescent="0.2">
      <c r="A26762" s="202" t="s">
        <v>40659</v>
      </c>
      <c r="B26762" s="204">
        <v>7.9504999999999999</v>
      </c>
    </row>
    <row r="26763" spans="1:2" x14ac:dyDescent="0.2">
      <c r="A26763" s="202" t="s">
        <v>40660</v>
      </c>
      <c r="B26763" s="204">
        <v>10.0891</v>
      </c>
    </row>
    <row r="26764" spans="1:2" x14ac:dyDescent="0.2">
      <c r="A26764" s="202" t="s">
        <v>40661</v>
      </c>
      <c r="B26764" s="204">
        <v>12.8416</v>
      </c>
    </row>
    <row r="26765" spans="1:2" x14ac:dyDescent="0.2">
      <c r="A26765" s="202" t="s">
        <v>40662</v>
      </c>
      <c r="B26765" s="204">
        <v>26.8812</v>
      </c>
    </row>
    <row r="26766" spans="1:2" x14ac:dyDescent="0.2">
      <c r="A26766" s="202" t="s">
        <v>40663</v>
      </c>
      <c r="B26766" s="204">
        <v>8.9901</v>
      </c>
    </row>
    <row r="26767" spans="1:2" x14ac:dyDescent="0.2">
      <c r="A26767" s="202" t="s">
        <v>40664</v>
      </c>
      <c r="B26767" s="204">
        <v>20.356400000000001</v>
      </c>
    </row>
    <row r="26768" spans="1:2" x14ac:dyDescent="0.2">
      <c r="A26768" s="202" t="s">
        <v>40665</v>
      </c>
      <c r="B26768" s="204">
        <v>0.80200000000000005</v>
      </c>
    </row>
    <row r="26769" spans="1:2" x14ac:dyDescent="0.2">
      <c r="A26769" s="202" t="s">
        <v>40666</v>
      </c>
      <c r="B26769" s="204">
        <v>1.0099</v>
      </c>
    </row>
    <row r="26770" spans="1:2" x14ac:dyDescent="0.2">
      <c r="A26770" s="202" t="s">
        <v>40667</v>
      </c>
      <c r="B26770" s="204">
        <v>3.5743</v>
      </c>
    </row>
    <row r="26771" spans="1:2" x14ac:dyDescent="0.2">
      <c r="A26771" s="202" t="s">
        <v>40668</v>
      </c>
      <c r="B26771" s="204">
        <v>5.1881000000000004</v>
      </c>
    </row>
    <row r="26772" spans="1:2" x14ac:dyDescent="0.2">
      <c r="A26772" s="202" t="s">
        <v>40669</v>
      </c>
      <c r="B26772" s="204">
        <v>8.6732999999999993</v>
      </c>
    </row>
    <row r="26773" spans="1:2" x14ac:dyDescent="0.2">
      <c r="A26773" s="202" t="s">
        <v>40670</v>
      </c>
      <c r="B26773" s="204">
        <v>14.306900000000001</v>
      </c>
    </row>
    <row r="26774" spans="1:2" x14ac:dyDescent="0.2">
      <c r="A26774" s="202" t="s">
        <v>40671</v>
      </c>
      <c r="B26774" s="204">
        <v>25.069299999999998</v>
      </c>
    </row>
    <row r="26775" spans="1:2" x14ac:dyDescent="0.2">
      <c r="A26775" s="202" t="s">
        <v>40672</v>
      </c>
      <c r="B26775" s="204">
        <v>11.584199999999999</v>
      </c>
    </row>
    <row r="26776" spans="1:2" x14ac:dyDescent="0.2">
      <c r="A26776" s="202" t="s">
        <v>40673</v>
      </c>
      <c r="B26776" s="204">
        <v>8.0399999999999991</v>
      </c>
    </row>
    <row r="26777" spans="1:2" x14ac:dyDescent="0.2">
      <c r="A26777" s="202" t="s">
        <v>40674</v>
      </c>
      <c r="B26777" s="204">
        <v>26.89</v>
      </c>
    </row>
    <row r="26778" spans="1:2" x14ac:dyDescent="0.2">
      <c r="A26778" s="202" t="s">
        <v>40675</v>
      </c>
      <c r="B26778" s="204">
        <v>56.91</v>
      </c>
    </row>
    <row r="26779" spans="1:2" x14ac:dyDescent="0.2">
      <c r="A26779" s="202" t="s">
        <v>40676</v>
      </c>
      <c r="B26779" s="204">
        <v>206.46</v>
      </c>
    </row>
    <row r="26780" spans="1:2" x14ac:dyDescent="0.2">
      <c r="A26780" s="202" t="s">
        <v>40677</v>
      </c>
      <c r="B26780" s="204">
        <v>283.58</v>
      </c>
    </row>
    <row r="26781" spans="1:2" x14ac:dyDescent="0.2">
      <c r="A26781" s="202" t="s">
        <v>40678</v>
      </c>
      <c r="B26781" s="204">
        <v>32.227699999999999</v>
      </c>
    </row>
    <row r="26782" spans="1:2" x14ac:dyDescent="0.2">
      <c r="A26782" s="202" t="s">
        <v>40679</v>
      </c>
      <c r="B26782" s="204">
        <v>20.5746</v>
      </c>
    </row>
    <row r="26783" spans="1:2" x14ac:dyDescent="0.2">
      <c r="A26783" s="202" t="s">
        <v>40680</v>
      </c>
      <c r="B26783" s="204">
        <v>7.19</v>
      </c>
    </row>
    <row r="26784" spans="1:2" x14ac:dyDescent="0.2">
      <c r="A26784" s="202" t="s">
        <v>40681</v>
      </c>
      <c r="B26784" s="204">
        <v>8.9600000000000009</v>
      </c>
    </row>
    <row r="26785" spans="1:2" x14ac:dyDescent="0.2">
      <c r="A26785" s="202" t="s">
        <v>40682</v>
      </c>
      <c r="B26785" s="204">
        <v>260.27</v>
      </c>
    </row>
    <row r="26786" spans="1:2" x14ac:dyDescent="0.2">
      <c r="A26786" s="202" t="s">
        <v>40683</v>
      </c>
      <c r="B26786" s="204">
        <v>358.51</v>
      </c>
    </row>
    <row r="26787" spans="1:2" x14ac:dyDescent="0.2">
      <c r="A26787" s="202" t="s">
        <v>40684</v>
      </c>
      <c r="B26787" s="204">
        <v>518.53</v>
      </c>
    </row>
    <row r="26788" spans="1:2" x14ac:dyDescent="0.2">
      <c r="A26788" s="202" t="s">
        <v>40685</v>
      </c>
      <c r="B26788" s="204">
        <v>3.78</v>
      </c>
    </row>
    <row r="26789" spans="1:2" x14ac:dyDescent="0.2">
      <c r="A26789" s="202" t="s">
        <v>40686</v>
      </c>
      <c r="B26789" s="204">
        <v>15.35</v>
      </c>
    </row>
    <row r="26790" spans="1:2" x14ac:dyDescent="0.2">
      <c r="A26790" s="202" t="s">
        <v>40687</v>
      </c>
      <c r="B26790" s="204">
        <v>16.04</v>
      </c>
    </row>
    <row r="26791" spans="1:2" x14ac:dyDescent="0.2">
      <c r="A26791" s="202" t="s">
        <v>40688</v>
      </c>
      <c r="B26791" s="204">
        <v>73.81</v>
      </c>
    </row>
    <row r="26792" spans="1:2" x14ac:dyDescent="0.2">
      <c r="A26792" s="202" t="s">
        <v>40689</v>
      </c>
      <c r="B26792" s="204">
        <v>3.59</v>
      </c>
    </row>
    <row r="26793" spans="1:2" x14ac:dyDescent="0.2">
      <c r="A26793" s="202" t="s">
        <v>40690</v>
      </c>
      <c r="B26793" s="204">
        <v>4.01</v>
      </c>
    </row>
    <row r="26794" spans="1:2" x14ac:dyDescent="0.2">
      <c r="A26794" s="202" t="s">
        <v>40691</v>
      </c>
      <c r="B26794" s="204">
        <v>5.63</v>
      </c>
    </row>
    <row r="26795" spans="1:2" x14ac:dyDescent="0.2">
      <c r="A26795" s="202" t="s">
        <v>40692</v>
      </c>
      <c r="B26795" s="204">
        <v>10.15</v>
      </c>
    </row>
    <row r="26796" spans="1:2" x14ac:dyDescent="0.2">
      <c r="A26796" s="202" t="s">
        <v>40693</v>
      </c>
      <c r="B26796" s="204">
        <v>12.68</v>
      </c>
    </row>
    <row r="26797" spans="1:2" x14ac:dyDescent="0.2">
      <c r="A26797" s="202" t="s">
        <v>40694</v>
      </c>
      <c r="B26797" s="204">
        <v>16.47</v>
      </c>
    </row>
    <row r="26798" spans="1:2" x14ac:dyDescent="0.2">
      <c r="A26798" s="202" t="s">
        <v>40695</v>
      </c>
      <c r="B26798" s="204">
        <v>1.43</v>
      </c>
    </row>
    <row r="26799" spans="1:2" x14ac:dyDescent="0.2">
      <c r="A26799" s="202" t="s">
        <v>40696</v>
      </c>
      <c r="B26799" s="204">
        <v>2.2999999999999998</v>
      </c>
    </row>
    <row r="26800" spans="1:2" x14ac:dyDescent="0.2">
      <c r="A26800" s="202" t="s">
        <v>40697</v>
      </c>
      <c r="B26800" s="204">
        <v>4.53</v>
      </c>
    </row>
    <row r="26801" spans="1:2" x14ac:dyDescent="0.2">
      <c r="A26801" s="202" t="s">
        <v>40698</v>
      </c>
      <c r="B26801" s="204">
        <v>7.1</v>
      </c>
    </row>
    <row r="26802" spans="1:2" x14ac:dyDescent="0.2">
      <c r="A26802" s="202" t="s">
        <v>40699</v>
      </c>
      <c r="B26802" s="204">
        <v>12.4</v>
      </c>
    </row>
    <row r="26803" spans="1:2" x14ac:dyDescent="0.2">
      <c r="A26803" s="202" t="s">
        <v>40700</v>
      </c>
      <c r="B26803" s="204">
        <v>18.86</v>
      </c>
    </row>
    <row r="26804" spans="1:2" x14ac:dyDescent="0.2">
      <c r="A26804" s="202" t="s">
        <v>40701</v>
      </c>
      <c r="B26804" s="204">
        <v>41.15</v>
      </c>
    </row>
    <row r="26805" spans="1:2" x14ac:dyDescent="0.2">
      <c r="A26805" s="202" t="s">
        <v>40702</v>
      </c>
      <c r="B26805" s="204">
        <v>68.349999999999994</v>
      </c>
    </row>
    <row r="26806" spans="1:2" x14ac:dyDescent="0.2">
      <c r="A26806" s="202" t="s">
        <v>40703</v>
      </c>
      <c r="B26806" s="204">
        <v>2.5299999999999998</v>
      </c>
    </row>
    <row r="26807" spans="1:2" x14ac:dyDescent="0.2">
      <c r="A26807" s="202" t="s">
        <v>40704</v>
      </c>
      <c r="B26807" s="204">
        <v>2.83</v>
      </c>
    </row>
    <row r="26808" spans="1:2" x14ac:dyDescent="0.2">
      <c r="A26808" s="202" t="s">
        <v>40705</v>
      </c>
      <c r="B26808" s="204">
        <v>4.3899999999999997</v>
      </c>
    </row>
    <row r="26809" spans="1:2" x14ac:dyDescent="0.2">
      <c r="A26809" s="202" t="s">
        <v>40706</v>
      </c>
      <c r="B26809" s="204">
        <v>6.26</v>
      </c>
    </row>
    <row r="26810" spans="1:2" x14ac:dyDescent="0.2">
      <c r="A26810" s="202" t="s">
        <v>40707</v>
      </c>
      <c r="B26810" s="204">
        <v>10.72</v>
      </c>
    </row>
    <row r="26811" spans="1:2" x14ac:dyDescent="0.2">
      <c r="A26811" s="202" t="s">
        <v>40708</v>
      </c>
      <c r="B26811" s="204">
        <v>16.559999999999999</v>
      </c>
    </row>
    <row r="26812" spans="1:2" x14ac:dyDescent="0.2">
      <c r="A26812" s="202" t="s">
        <v>40709</v>
      </c>
      <c r="B26812" s="204">
        <v>34.92</v>
      </c>
    </row>
    <row r="26813" spans="1:2" x14ac:dyDescent="0.2">
      <c r="A26813" s="202" t="s">
        <v>40710</v>
      </c>
      <c r="B26813" s="204">
        <v>41.73</v>
      </c>
    </row>
    <row r="26814" spans="1:2" x14ac:dyDescent="0.2">
      <c r="A26814" s="202" t="s">
        <v>40711</v>
      </c>
      <c r="B26814" s="204">
        <v>124.02</v>
      </c>
    </row>
    <row r="26815" spans="1:2" x14ac:dyDescent="0.2">
      <c r="A26815" s="202" t="s">
        <v>40712</v>
      </c>
      <c r="B26815" s="204">
        <v>2.44</v>
      </c>
    </row>
    <row r="26816" spans="1:2" x14ac:dyDescent="0.2">
      <c r="A26816" s="202" t="s">
        <v>40713</v>
      </c>
      <c r="B26816" s="204">
        <v>3.45</v>
      </c>
    </row>
    <row r="26817" spans="1:2" x14ac:dyDescent="0.2">
      <c r="A26817" s="202" t="s">
        <v>40714</v>
      </c>
      <c r="B26817" s="204">
        <v>6.39</v>
      </c>
    </row>
    <row r="26818" spans="1:2" x14ac:dyDescent="0.2">
      <c r="A26818" s="202" t="s">
        <v>40715</v>
      </c>
      <c r="B26818" s="204">
        <v>13.48</v>
      </c>
    </row>
    <row r="26819" spans="1:2" x14ac:dyDescent="0.2">
      <c r="A26819" s="202" t="s">
        <v>40716</v>
      </c>
      <c r="B26819" s="204">
        <v>13.59</v>
      </c>
    </row>
    <row r="26820" spans="1:2" x14ac:dyDescent="0.2">
      <c r="A26820" s="202" t="s">
        <v>40717</v>
      </c>
      <c r="B26820" s="204">
        <v>33.869999999999997</v>
      </c>
    </row>
    <row r="26821" spans="1:2" x14ac:dyDescent="0.2">
      <c r="A26821" s="202" t="s">
        <v>40718</v>
      </c>
      <c r="B26821" s="204">
        <v>37.630000000000003</v>
      </c>
    </row>
    <row r="26822" spans="1:2" x14ac:dyDescent="0.2">
      <c r="A26822" s="202" t="s">
        <v>40719</v>
      </c>
      <c r="B26822" s="204">
        <v>57.2</v>
      </c>
    </row>
    <row r="26823" spans="1:2" x14ac:dyDescent="0.2">
      <c r="A26823" s="202" t="s">
        <v>40720</v>
      </c>
      <c r="B26823" s="204">
        <v>124.34</v>
      </c>
    </row>
    <row r="26824" spans="1:2" x14ac:dyDescent="0.2">
      <c r="A26824" s="202" t="s">
        <v>40721</v>
      </c>
      <c r="B26824" s="204">
        <v>4.4800000000000004</v>
      </c>
    </row>
    <row r="26825" spans="1:2" x14ac:dyDescent="0.2">
      <c r="A26825" s="202" t="s">
        <v>40722</v>
      </c>
      <c r="B26825" s="204">
        <v>6.68</v>
      </c>
    </row>
    <row r="26826" spans="1:2" x14ac:dyDescent="0.2">
      <c r="A26826" s="202" t="s">
        <v>40723</v>
      </c>
      <c r="B26826" s="204">
        <v>8.23</v>
      </c>
    </row>
    <row r="26827" spans="1:2" x14ac:dyDescent="0.2">
      <c r="A26827" s="202" t="s">
        <v>40724</v>
      </c>
      <c r="B26827" s="204">
        <v>28.97</v>
      </c>
    </row>
    <row r="26828" spans="1:2" x14ac:dyDescent="0.2">
      <c r="A26828" s="202" t="s">
        <v>40725</v>
      </c>
      <c r="B26828" s="204">
        <v>53.28</v>
      </c>
    </row>
    <row r="26829" spans="1:2" x14ac:dyDescent="0.2">
      <c r="A26829" s="202" t="s">
        <v>40726</v>
      </c>
      <c r="B26829" s="204">
        <v>64.13</v>
      </c>
    </row>
    <row r="26830" spans="1:2" x14ac:dyDescent="0.2">
      <c r="A26830" s="202" t="s">
        <v>40727</v>
      </c>
      <c r="B26830" s="204">
        <v>195.09</v>
      </c>
    </row>
    <row r="26831" spans="1:2" x14ac:dyDescent="0.2">
      <c r="A26831" s="202" t="s">
        <v>40728</v>
      </c>
      <c r="B26831" s="204">
        <v>85.67</v>
      </c>
    </row>
    <row r="26832" spans="1:2" x14ac:dyDescent="0.2">
      <c r="A26832" s="202" t="s">
        <v>40729</v>
      </c>
      <c r="B26832" s="204">
        <v>3.47</v>
      </c>
    </row>
    <row r="26833" spans="1:2" x14ac:dyDescent="0.2">
      <c r="A26833" s="202" t="s">
        <v>40730</v>
      </c>
      <c r="B26833" s="204">
        <v>6.53</v>
      </c>
    </row>
    <row r="26834" spans="1:2" x14ac:dyDescent="0.2">
      <c r="A26834" s="202" t="s">
        <v>40731</v>
      </c>
      <c r="B26834" s="204">
        <v>0.81</v>
      </c>
    </row>
    <row r="26835" spans="1:2" x14ac:dyDescent="0.2">
      <c r="A26835" s="202" t="s">
        <v>40732</v>
      </c>
      <c r="B26835" s="204">
        <v>0.81</v>
      </c>
    </row>
    <row r="26836" spans="1:2" x14ac:dyDescent="0.2">
      <c r="A26836" s="202" t="s">
        <v>40733</v>
      </c>
      <c r="B26836" s="204">
        <v>30.31</v>
      </c>
    </row>
    <row r="26837" spans="1:2" x14ac:dyDescent="0.2">
      <c r="A26837" s="202" t="s">
        <v>40734</v>
      </c>
      <c r="B26837" s="204">
        <v>65.55</v>
      </c>
    </row>
    <row r="26838" spans="1:2" x14ac:dyDescent="0.2">
      <c r="A26838" s="202" t="s">
        <v>40735</v>
      </c>
      <c r="B26838" s="204">
        <v>1.74</v>
      </c>
    </row>
    <row r="26839" spans="1:2" x14ac:dyDescent="0.2">
      <c r="A26839" s="202" t="s">
        <v>40736</v>
      </c>
      <c r="B26839" s="204">
        <v>3.64</v>
      </c>
    </row>
    <row r="26840" spans="1:2" x14ac:dyDescent="0.2">
      <c r="A26840" s="202" t="s">
        <v>40737</v>
      </c>
      <c r="B26840" s="204">
        <v>5.77</v>
      </c>
    </row>
    <row r="26841" spans="1:2" x14ac:dyDescent="0.2">
      <c r="A26841" s="202" t="s">
        <v>40738</v>
      </c>
      <c r="B26841" s="204">
        <v>15.35</v>
      </c>
    </row>
    <row r="26842" spans="1:2" x14ac:dyDescent="0.2">
      <c r="A26842" s="202" t="s">
        <v>40739</v>
      </c>
      <c r="B26842" s="204">
        <v>11.85</v>
      </c>
    </row>
    <row r="26843" spans="1:2" x14ac:dyDescent="0.2">
      <c r="A26843" s="202" t="s">
        <v>40740</v>
      </c>
      <c r="B26843" s="204">
        <v>13.28</v>
      </c>
    </row>
    <row r="26844" spans="1:2" x14ac:dyDescent="0.2">
      <c r="A26844" s="202" t="s">
        <v>40741</v>
      </c>
      <c r="B26844" s="204">
        <v>32.26</v>
      </c>
    </row>
    <row r="26845" spans="1:2" x14ac:dyDescent="0.2">
      <c r="A26845" s="202" t="s">
        <v>40742</v>
      </c>
      <c r="B26845" s="204">
        <v>10.7</v>
      </c>
    </row>
    <row r="26846" spans="1:2" x14ac:dyDescent="0.2">
      <c r="A26846" s="202" t="s">
        <v>40743</v>
      </c>
      <c r="B26846" s="204">
        <v>14.92</v>
      </c>
    </row>
    <row r="26847" spans="1:2" x14ac:dyDescent="0.2">
      <c r="A26847" s="202" t="s">
        <v>40744</v>
      </c>
      <c r="B26847" s="204">
        <v>58.61</v>
      </c>
    </row>
    <row r="26848" spans="1:2" x14ac:dyDescent="0.2">
      <c r="A26848" s="202" t="s">
        <v>40745</v>
      </c>
      <c r="B26848" s="204">
        <v>112.37</v>
      </c>
    </row>
    <row r="26849" spans="1:2" x14ac:dyDescent="0.2">
      <c r="A26849" s="202" t="s">
        <v>40746</v>
      </c>
      <c r="B26849" s="204">
        <v>171.5</v>
      </c>
    </row>
    <row r="26850" spans="1:2" x14ac:dyDescent="0.2">
      <c r="A26850" s="202" t="s">
        <v>40747</v>
      </c>
      <c r="B26850" s="204">
        <v>16.47</v>
      </c>
    </row>
    <row r="26851" spans="1:2" x14ac:dyDescent="0.2">
      <c r="A26851" s="202" t="s">
        <v>40748</v>
      </c>
      <c r="B26851" s="204">
        <v>32.130000000000003</v>
      </c>
    </row>
    <row r="26852" spans="1:2" x14ac:dyDescent="0.2">
      <c r="A26852" s="202" t="s">
        <v>40749</v>
      </c>
      <c r="B26852" s="204">
        <v>7.66</v>
      </c>
    </row>
    <row r="26853" spans="1:2" x14ac:dyDescent="0.2">
      <c r="A26853" s="202" t="s">
        <v>40750</v>
      </c>
      <c r="B26853" s="204">
        <v>15.31</v>
      </c>
    </row>
    <row r="26854" spans="1:2" x14ac:dyDescent="0.2">
      <c r="A26854" s="202" t="s">
        <v>40751</v>
      </c>
      <c r="B26854" s="204">
        <v>29.91</v>
      </c>
    </row>
    <row r="26855" spans="1:2" x14ac:dyDescent="0.2">
      <c r="A26855" s="202" t="s">
        <v>40752</v>
      </c>
      <c r="B26855" s="204">
        <v>31.94</v>
      </c>
    </row>
    <row r="26856" spans="1:2" x14ac:dyDescent="0.2">
      <c r="A26856" s="202" t="s">
        <v>40753</v>
      </c>
      <c r="B26856" s="204">
        <v>81.93</v>
      </c>
    </row>
    <row r="26857" spans="1:2" x14ac:dyDescent="0.2">
      <c r="A26857" s="202" t="s">
        <v>40754</v>
      </c>
      <c r="B26857" s="204">
        <v>169.23</v>
      </c>
    </row>
    <row r="26858" spans="1:2" x14ac:dyDescent="0.2">
      <c r="A26858" s="202" t="s">
        <v>40755</v>
      </c>
      <c r="B26858" s="204">
        <v>199.81</v>
      </c>
    </row>
    <row r="26859" spans="1:2" x14ac:dyDescent="0.2">
      <c r="A26859" s="202" t="s">
        <v>40756</v>
      </c>
      <c r="B26859" s="204">
        <v>440.23</v>
      </c>
    </row>
    <row r="26860" spans="1:2" x14ac:dyDescent="0.2">
      <c r="A26860" s="202" t="s">
        <v>40757</v>
      </c>
      <c r="B26860" s="204">
        <v>2.35</v>
      </c>
    </row>
    <row r="26861" spans="1:2" x14ac:dyDescent="0.2">
      <c r="A26861" s="202" t="s">
        <v>40758</v>
      </c>
      <c r="B26861" s="204">
        <v>14.76</v>
      </c>
    </row>
    <row r="26862" spans="1:2" x14ac:dyDescent="0.2">
      <c r="A26862" s="202" t="s">
        <v>40759</v>
      </c>
      <c r="B26862" s="204">
        <v>1.53</v>
      </c>
    </row>
    <row r="26863" spans="1:2" x14ac:dyDescent="0.2">
      <c r="A26863" s="202" t="s">
        <v>40760</v>
      </c>
      <c r="B26863" s="204">
        <v>1.75</v>
      </c>
    </row>
    <row r="26864" spans="1:2" x14ac:dyDescent="0.2">
      <c r="A26864" s="202" t="s">
        <v>40761</v>
      </c>
      <c r="B26864" s="204">
        <v>5.21</v>
      </c>
    </row>
    <row r="26865" spans="1:2" x14ac:dyDescent="0.2">
      <c r="A26865" s="202" t="s">
        <v>40762</v>
      </c>
      <c r="B26865" s="204">
        <v>11.01</v>
      </c>
    </row>
    <row r="26866" spans="1:2" x14ac:dyDescent="0.2">
      <c r="A26866" s="202" t="s">
        <v>40763</v>
      </c>
      <c r="B26866" s="204">
        <v>21.12</v>
      </c>
    </row>
    <row r="26867" spans="1:2" x14ac:dyDescent="0.2">
      <c r="A26867" s="202" t="s">
        <v>40764</v>
      </c>
      <c r="B26867" s="204">
        <v>4.0199999999999996</v>
      </c>
    </row>
    <row r="26868" spans="1:2" x14ac:dyDescent="0.2">
      <c r="A26868" s="202" t="s">
        <v>40765</v>
      </c>
      <c r="B26868" s="204">
        <v>17.18</v>
      </c>
    </row>
    <row r="26869" spans="1:2" x14ac:dyDescent="0.2">
      <c r="A26869" s="202" t="s">
        <v>40766</v>
      </c>
      <c r="B26869" s="204">
        <v>8.24</v>
      </c>
    </row>
    <row r="26870" spans="1:2" x14ac:dyDescent="0.2">
      <c r="A26870" s="202" t="s">
        <v>40767</v>
      </c>
      <c r="B26870" s="204">
        <v>21.53</v>
      </c>
    </row>
    <row r="26871" spans="1:2" x14ac:dyDescent="0.2">
      <c r="A26871" s="202" t="s">
        <v>40768</v>
      </c>
      <c r="B26871" s="204">
        <v>5.87</v>
      </c>
    </row>
    <row r="26872" spans="1:2" x14ac:dyDescent="0.2">
      <c r="A26872" s="202" t="s">
        <v>40769</v>
      </c>
      <c r="B26872" s="204">
        <v>19.43</v>
      </c>
    </row>
    <row r="26873" spans="1:2" x14ac:dyDescent="0.2">
      <c r="A26873" s="202" t="s">
        <v>40770</v>
      </c>
      <c r="B26873" s="204">
        <v>24.57</v>
      </c>
    </row>
    <row r="26874" spans="1:2" x14ac:dyDescent="0.2">
      <c r="A26874" s="202" t="s">
        <v>40771</v>
      </c>
      <c r="B26874" s="204">
        <v>110683</v>
      </c>
    </row>
    <row r="26875" spans="1:2" x14ac:dyDescent="0.2">
      <c r="A26875" s="202" t="s">
        <v>40772</v>
      </c>
      <c r="B26875" s="204">
        <v>116504</v>
      </c>
    </row>
    <row r="26876" spans="1:2" x14ac:dyDescent="0.2">
      <c r="A26876" s="202" t="s">
        <v>40773</v>
      </c>
      <c r="B26876" s="204">
        <v>134153</v>
      </c>
    </row>
    <row r="26877" spans="1:2" x14ac:dyDescent="0.2">
      <c r="A26877" s="202" t="s">
        <v>40774</v>
      </c>
      <c r="B26877" s="204">
        <v>2060</v>
      </c>
    </row>
    <row r="26878" spans="1:2" x14ac:dyDescent="0.2">
      <c r="A26878" s="202" t="s">
        <v>40775</v>
      </c>
      <c r="B26878" s="204">
        <v>2575</v>
      </c>
    </row>
    <row r="26879" spans="1:2" x14ac:dyDescent="0.2">
      <c r="A26879" s="202" t="s">
        <v>40776</v>
      </c>
      <c r="B26879" s="204">
        <v>314.14999999999998</v>
      </c>
    </row>
    <row r="26880" spans="1:2" x14ac:dyDescent="0.2">
      <c r="A26880" s="202" t="s">
        <v>40777</v>
      </c>
      <c r="B26880" s="204">
        <v>119.93</v>
      </c>
    </row>
    <row r="26881" spans="1:2" x14ac:dyDescent="0.2">
      <c r="A26881" s="202" t="s">
        <v>40778</v>
      </c>
      <c r="B26881" s="204">
        <v>463.4</v>
      </c>
    </row>
    <row r="26882" spans="1:2" x14ac:dyDescent="0.2">
      <c r="A26882" s="202" t="s">
        <v>40779</v>
      </c>
      <c r="B26882" s="204">
        <v>619.79999999999995</v>
      </c>
    </row>
    <row r="26883" spans="1:2" x14ac:dyDescent="0.2">
      <c r="A26883" s="202" t="s">
        <v>40780</v>
      </c>
      <c r="B26883" s="204">
        <v>80.52</v>
      </c>
    </row>
    <row r="26884" spans="1:2" x14ac:dyDescent="0.2">
      <c r="A26884" s="202" t="s">
        <v>40781</v>
      </c>
      <c r="B26884" s="204">
        <v>785.68</v>
      </c>
    </row>
    <row r="26885" spans="1:2" x14ac:dyDescent="0.2">
      <c r="A26885" s="202" t="s">
        <v>40782</v>
      </c>
      <c r="B26885" s="204">
        <v>26.44</v>
      </c>
    </row>
    <row r="26886" spans="1:2" x14ac:dyDescent="0.2">
      <c r="A26886" s="202" t="s">
        <v>40783</v>
      </c>
      <c r="B26886" s="204">
        <v>29.76</v>
      </c>
    </row>
    <row r="26887" spans="1:2" x14ac:dyDescent="0.2">
      <c r="A26887" s="202" t="s">
        <v>40784</v>
      </c>
      <c r="B26887" s="204">
        <v>22.64</v>
      </c>
    </row>
    <row r="26888" spans="1:2" x14ac:dyDescent="0.2">
      <c r="A26888" s="202" t="s">
        <v>40785</v>
      </c>
      <c r="B26888" s="204">
        <v>99.13</v>
      </c>
    </row>
    <row r="26889" spans="1:2" x14ac:dyDescent="0.2">
      <c r="A26889" s="202" t="s">
        <v>40786</v>
      </c>
      <c r="B26889" s="204">
        <v>61.48</v>
      </c>
    </row>
    <row r="26890" spans="1:2" x14ac:dyDescent="0.2">
      <c r="A26890" s="202" t="s">
        <v>40787</v>
      </c>
      <c r="B26890" s="204">
        <v>9.49</v>
      </c>
    </row>
    <row r="26891" spans="1:2" x14ac:dyDescent="0.2">
      <c r="A26891" s="202" t="s">
        <v>40788</v>
      </c>
      <c r="B26891" s="204">
        <v>30.8</v>
      </c>
    </row>
    <row r="26892" spans="1:2" x14ac:dyDescent="0.2">
      <c r="A26892" s="202" t="s">
        <v>40789</v>
      </c>
      <c r="B26892" s="204">
        <v>4880</v>
      </c>
    </row>
    <row r="26893" spans="1:2" x14ac:dyDescent="0.2">
      <c r="A26893" s="202" t="s">
        <v>40790</v>
      </c>
      <c r="B26893" s="204">
        <v>4880</v>
      </c>
    </row>
    <row r="26894" spans="1:2" x14ac:dyDescent="0.2">
      <c r="A26894" s="202" t="s">
        <v>40791</v>
      </c>
      <c r="B26894" s="204">
        <v>6034</v>
      </c>
    </row>
    <row r="26895" spans="1:2" x14ac:dyDescent="0.2">
      <c r="A26895" s="202" t="s">
        <v>40792</v>
      </c>
      <c r="B26895" s="204">
        <v>6034</v>
      </c>
    </row>
    <row r="26896" spans="1:2" x14ac:dyDescent="0.2">
      <c r="A26896" s="202" t="s">
        <v>40793</v>
      </c>
      <c r="B26896" s="204">
        <v>6795</v>
      </c>
    </row>
    <row r="26897" spans="1:2" x14ac:dyDescent="0.2">
      <c r="A26897" s="202" t="s">
        <v>40794</v>
      </c>
      <c r="B26897" s="204">
        <v>6795</v>
      </c>
    </row>
    <row r="26898" spans="1:2" x14ac:dyDescent="0.2">
      <c r="A26898" s="202" t="s">
        <v>40795</v>
      </c>
      <c r="B26898" s="204">
        <v>7502</v>
      </c>
    </row>
    <row r="26899" spans="1:2" x14ac:dyDescent="0.2">
      <c r="A26899" s="202" t="s">
        <v>40796</v>
      </c>
      <c r="B26899" s="204">
        <v>7502</v>
      </c>
    </row>
    <row r="26900" spans="1:2" x14ac:dyDescent="0.2">
      <c r="A26900" s="202" t="s">
        <v>40797</v>
      </c>
      <c r="B26900" s="204">
        <v>10756</v>
      </c>
    </row>
    <row r="26901" spans="1:2" x14ac:dyDescent="0.2">
      <c r="A26901" s="202" t="s">
        <v>40798</v>
      </c>
      <c r="B26901" s="204">
        <v>10756</v>
      </c>
    </row>
    <row r="26902" spans="1:2" x14ac:dyDescent="0.2">
      <c r="A26902" s="202" t="s">
        <v>40799</v>
      </c>
      <c r="B26902" s="204">
        <v>16263</v>
      </c>
    </row>
    <row r="26903" spans="1:2" x14ac:dyDescent="0.2">
      <c r="A26903" s="202" t="s">
        <v>40800</v>
      </c>
      <c r="B26903" s="204">
        <v>16263</v>
      </c>
    </row>
    <row r="26904" spans="1:2" x14ac:dyDescent="0.2">
      <c r="A26904" s="202" t="s">
        <v>40801</v>
      </c>
      <c r="B26904" s="204">
        <v>18184</v>
      </c>
    </row>
    <row r="26905" spans="1:2" x14ac:dyDescent="0.2">
      <c r="A26905" s="202" t="s">
        <v>40802</v>
      </c>
      <c r="B26905" s="204">
        <v>18184</v>
      </c>
    </row>
    <row r="26906" spans="1:2" x14ac:dyDescent="0.2">
      <c r="A26906" s="202" t="s">
        <v>40803</v>
      </c>
      <c r="B26906" s="204">
        <v>1380</v>
      </c>
    </row>
    <row r="26907" spans="1:2" x14ac:dyDescent="0.2">
      <c r="A26907" s="202" t="s">
        <v>40804</v>
      </c>
      <c r="B26907" s="204">
        <v>1771.5</v>
      </c>
    </row>
    <row r="26908" spans="1:2" x14ac:dyDescent="0.2">
      <c r="A26908" s="202" t="s">
        <v>40805</v>
      </c>
      <c r="B26908" s="204">
        <v>2184.2199999999998</v>
      </c>
    </row>
    <row r="26909" spans="1:2" x14ac:dyDescent="0.2">
      <c r="A26909" s="202" t="s">
        <v>40806</v>
      </c>
      <c r="B26909" s="204">
        <v>7874.35</v>
      </c>
    </row>
    <row r="26910" spans="1:2" x14ac:dyDescent="0.2">
      <c r="A26910" s="202" t="s">
        <v>40807</v>
      </c>
      <c r="B26910" s="204">
        <v>6821.69</v>
      </c>
    </row>
    <row r="26911" spans="1:2" x14ac:dyDescent="0.2">
      <c r="A26911" s="202" t="s">
        <v>40808</v>
      </c>
      <c r="B26911" s="204">
        <v>6060.9665000000005</v>
      </c>
    </row>
    <row r="26912" spans="1:2" x14ac:dyDescent="0.2">
      <c r="A26912" s="202" t="s">
        <v>40809</v>
      </c>
      <c r="B26912" s="204">
        <v>602.54999999999995</v>
      </c>
    </row>
    <row r="26913" spans="1:2" x14ac:dyDescent="0.2">
      <c r="A26913" s="202" t="s">
        <v>40810</v>
      </c>
      <c r="B26913" s="204">
        <v>556.35</v>
      </c>
    </row>
    <row r="26914" spans="1:2" x14ac:dyDescent="0.2">
      <c r="A26914" s="202" t="s">
        <v>40811</v>
      </c>
      <c r="B26914" s="204">
        <v>962.54</v>
      </c>
    </row>
    <row r="26915" spans="1:2" x14ac:dyDescent="0.2">
      <c r="A26915" s="202" t="s">
        <v>40812</v>
      </c>
      <c r="B26915" s="204">
        <v>1056.8599999999999</v>
      </c>
    </row>
    <row r="26916" spans="1:2" x14ac:dyDescent="0.2">
      <c r="A26916" s="202" t="s">
        <v>40813</v>
      </c>
      <c r="B26916" s="204">
        <v>1159.46</v>
      </c>
    </row>
    <row r="26917" spans="1:2" x14ac:dyDescent="0.2">
      <c r="A26917" s="202" t="s">
        <v>40814</v>
      </c>
      <c r="B26917" s="204">
        <v>2763.28</v>
      </c>
    </row>
    <row r="26918" spans="1:2" x14ac:dyDescent="0.2">
      <c r="A26918" s="202" t="s">
        <v>40815</v>
      </c>
      <c r="B26918" s="204">
        <v>1582.2</v>
      </c>
    </row>
    <row r="26919" spans="1:2" x14ac:dyDescent="0.2">
      <c r="A26919" s="202" t="s">
        <v>40816</v>
      </c>
      <c r="B26919" s="204">
        <v>1754.19</v>
      </c>
    </row>
    <row r="26920" spans="1:2" x14ac:dyDescent="0.2">
      <c r="A26920" s="202" t="s">
        <v>40817</v>
      </c>
      <c r="B26920" s="204">
        <v>873.34</v>
      </c>
    </row>
    <row r="26921" spans="1:2" x14ac:dyDescent="0.2">
      <c r="A26921" s="202" t="s">
        <v>40818</v>
      </c>
      <c r="B26921" s="204">
        <v>390</v>
      </c>
    </row>
    <row r="26922" spans="1:2" x14ac:dyDescent="0.2">
      <c r="A26922" s="202" t="s">
        <v>40819</v>
      </c>
      <c r="B26922" s="204">
        <v>104.81</v>
      </c>
    </row>
    <row r="26923" spans="1:2" x14ac:dyDescent="0.2">
      <c r="A26923" s="202" t="s">
        <v>40820</v>
      </c>
      <c r="B26923" s="204">
        <v>121.66</v>
      </c>
    </row>
    <row r="26924" spans="1:2" x14ac:dyDescent="0.2">
      <c r="A26924" s="202" t="s">
        <v>40821</v>
      </c>
      <c r="B26924" s="204">
        <v>241.48</v>
      </c>
    </row>
    <row r="26925" spans="1:2" x14ac:dyDescent="0.2">
      <c r="A26925" s="202" t="s">
        <v>40822</v>
      </c>
      <c r="B26925" s="204">
        <v>277.14</v>
      </c>
    </row>
    <row r="26926" spans="1:2" x14ac:dyDescent="0.2">
      <c r="A26926" s="202" t="s">
        <v>40823</v>
      </c>
      <c r="B26926" s="204">
        <v>299.86</v>
      </c>
    </row>
    <row r="26927" spans="1:2" x14ac:dyDescent="0.2">
      <c r="A26927" s="202" t="s">
        <v>40824</v>
      </c>
      <c r="B26927" s="204">
        <v>374</v>
      </c>
    </row>
    <row r="26928" spans="1:2" x14ac:dyDescent="0.2">
      <c r="A26928" s="202" t="s">
        <v>40825</v>
      </c>
      <c r="B26928" s="204">
        <v>2000</v>
      </c>
    </row>
    <row r="26929" spans="1:2" x14ac:dyDescent="0.2">
      <c r="A26929" s="202" t="s">
        <v>40826</v>
      </c>
      <c r="B26929" s="204">
        <v>9476</v>
      </c>
    </row>
    <row r="26930" spans="1:2" x14ac:dyDescent="0.2">
      <c r="A26930" s="202" t="s">
        <v>40827</v>
      </c>
      <c r="B26930" s="204">
        <v>16000</v>
      </c>
    </row>
    <row r="26931" spans="1:2" x14ac:dyDescent="0.2">
      <c r="A26931" s="202" t="s">
        <v>40828</v>
      </c>
      <c r="B26931" s="204">
        <v>32960</v>
      </c>
    </row>
    <row r="26932" spans="1:2" x14ac:dyDescent="0.2">
      <c r="A26932" s="202" t="s">
        <v>40829</v>
      </c>
      <c r="B26932" s="204">
        <v>90770</v>
      </c>
    </row>
    <row r="26933" spans="1:2" x14ac:dyDescent="0.2">
      <c r="A26933" s="202" t="s">
        <v>40830</v>
      </c>
      <c r="B26933" s="204">
        <v>128693.84</v>
      </c>
    </row>
    <row r="26934" spans="1:2" x14ac:dyDescent="0.2">
      <c r="A26934" s="202" t="s">
        <v>40831</v>
      </c>
      <c r="B26934" s="204">
        <v>398.52</v>
      </c>
    </row>
    <row r="26935" spans="1:2" x14ac:dyDescent="0.2">
      <c r="A26935" s="202" t="s">
        <v>40832</v>
      </c>
      <c r="B26935" s="204">
        <v>1833.94</v>
      </c>
    </row>
    <row r="26936" spans="1:2" x14ac:dyDescent="0.2">
      <c r="A26936" s="202" t="s">
        <v>40833</v>
      </c>
      <c r="B26936" s="204">
        <v>2382.9362000000001</v>
      </c>
    </row>
    <row r="26937" spans="1:2" x14ac:dyDescent="0.2">
      <c r="A26937" s="202" t="s">
        <v>40834</v>
      </c>
      <c r="B26937" s="204">
        <v>16.75</v>
      </c>
    </row>
    <row r="26938" spans="1:2" x14ac:dyDescent="0.2">
      <c r="A26938" s="202" t="s">
        <v>40835</v>
      </c>
      <c r="B26938" s="204">
        <v>59.21</v>
      </c>
    </row>
    <row r="26939" spans="1:2" x14ac:dyDescent="0.2">
      <c r="A26939" s="202" t="s">
        <v>40836</v>
      </c>
      <c r="B26939" s="204">
        <v>106.95</v>
      </c>
    </row>
    <row r="26940" spans="1:2" x14ac:dyDescent="0.2">
      <c r="A26940" s="202" t="s">
        <v>40837</v>
      </c>
      <c r="B26940" s="204">
        <v>41.56</v>
      </c>
    </row>
    <row r="26941" spans="1:2" x14ac:dyDescent="0.2">
      <c r="A26941" s="202" t="s">
        <v>40838</v>
      </c>
      <c r="B26941" s="204">
        <v>43.24</v>
      </c>
    </row>
    <row r="26942" spans="1:2" x14ac:dyDescent="0.2">
      <c r="A26942" s="202" t="s">
        <v>40839</v>
      </c>
      <c r="B26942" s="204">
        <v>70.69</v>
      </c>
    </row>
    <row r="26943" spans="1:2" x14ac:dyDescent="0.2">
      <c r="A26943" s="202" t="s">
        <v>40840</v>
      </c>
      <c r="B26943" s="204">
        <v>23.49</v>
      </c>
    </row>
    <row r="26944" spans="1:2" x14ac:dyDescent="0.2">
      <c r="A26944" s="202" t="s">
        <v>40841</v>
      </c>
      <c r="B26944" s="204">
        <v>58.61</v>
      </c>
    </row>
    <row r="26945" spans="1:2" x14ac:dyDescent="0.2">
      <c r="A26945" s="202" t="s">
        <v>40842</v>
      </c>
      <c r="B26945" s="204">
        <v>45.22</v>
      </c>
    </row>
    <row r="26946" spans="1:2" x14ac:dyDescent="0.2">
      <c r="A26946" s="202" t="s">
        <v>40843</v>
      </c>
      <c r="B26946" s="204">
        <v>30.8</v>
      </c>
    </row>
    <row r="26947" spans="1:2" x14ac:dyDescent="0.2">
      <c r="A26947" s="202" t="s">
        <v>40844</v>
      </c>
      <c r="B26947" s="204">
        <v>28.34</v>
      </c>
    </row>
    <row r="26948" spans="1:2" x14ac:dyDescent="0.2">
      <c r="A26948" s="202" t="s">
        <v>40845</v>
      </c>
      <c r="B26948" s="204">
        <v>32.299999999999997</v>
      </c>
    </row>
    <row r="26949" spans="1:2" x14ac:dyDescent="0.2">
      <c r="A26949" s="202" t="s">
        <v>40846</v>
      </c>
      <c r="B26949" s="204">
        <v>95.13</v>
      </c>
    </row>
    <row r="26950" spans="1:2" x14ac:dyDescent="0.2">
      <c r="A26950" s="202" t="s">
        <v>40847</v>
      </c>
      <c r="B26950" s="204">
        <v>20.5</v>
      </c>
    </row>
    <row r="26951" spans="1:2" x14ac:dyDescent="0.2">
      <c r="A26951" s="202" t="s">
        <v>40848</v>
      </c>
      <c r="B26951" s="204">
        <v>24.45</v>
      </c>
    </row>
    <row r="26952" spans="1:2" x14ac:dyDescent="0.2">
      <c r="A26952" s="202" t="s">
        <v>40849</v>
      </c>
      <c r="B26952" s="204">
        <v>20.5</v>
      </c>
    </row>
    <row r="26953" spans="1:2" x14ac:dyDescent="0.2">
      <c r="A26953" s="202" t="s">
        <v>40850</v>
      </c>
      <c r="B26953" s="204">
        <v>93.46</v>
      </c>
    </row>
    <row r="26954" spans="1:2" x14ac:dyDescent="0.2">
      <c r="A26954" s="202" t="s">
        <v>40851</v>
      </c>
      <c r="B26954" s="204">
        <v>138.97</v>
      </c>
    </row>
    <row r="26955" spans="1:2" x14ac:dyDescent="0.2">
      <c r="A26955" s="202" t="s">
        <v>40852</v>
      </c>
      <c r="B26955" s="204">
        <v>101.33</v>
      </c>
    </row>
    <row r="26956" spans="1:2" x14ac:dyDescent="0.2">
      <c r="A26956" s="202" t="s">
        <v>40853</v>
      </c>
      <c r="B26956" s="204">
        <v>142.09</v>
      </c>
    </row>
    <row r="26957" spans="1:2" x14ac:dyDescent="0.2">
      <c r="A26957" s="202" t="s">
        <v>40854</v>
      </c>
      <c r="B26957" s="204">
        <v>127.26</v>
      </c>
    </row>
    <row r="26958" spans="1:2" x14ac:dyDescent="0.2">
      <c r="A26958" s="202" t="s">
        <v>40855</v>
      </c>
      <c r="B26958" s="204">
        <v>147.82</v>
      </c>
    </row>
    <row r="26959" spans="1:2" x14ac:dyDescent="0.2">
      <c r="A26959" s="202" t="s">
        <v>40856</v>
      </c>
      <c r="B26959" s="204">
        <v>87.83</v>
      </c>
    </row>
    <row r="26960" spans="1:2" x14ac:dyDescent="0.2">
      <c r="A26960" s="202" t="s">
        <v>40857</v>
      </c>
      <c r="B26960" s="204">
        <v>116.95</v>
      </c>
    </row>
    <row r="26961" spans="1:2" x14ac:dyDescent="0.2">
      <c r="A26961" s="202" t="s">
        <v>40858</v>
      </c>
      <c r="B26961" s="204">
        <v>102.3</v>
      </c>
    </row>
    <row r="26962" spans="1:2" x14ac:dyDescent="0.2">
      <c r="A26962" s="202" t="s">
        <v>40859</v>
      </c>
      <c r="B26962" s="204">
        <v>240.06</v>
      </c>
    </row>
    <row r="26963" spans="1:2" x14ac:dyDescent="0.2">
      <c r="A26963" s="202" t="s">
        <v>40860</v>
      </c>
      <c r="B26963" s="204">
        <v>143.91999999999999</v>
      </c>
    </row>
    <row r="26964" spans="1:2" x14ac:dyDescent="0.2">
      <c r="A26964" s="202" t="s">
        <v>40861</v>
      </c>
      <c r="B26964" s="204">
        <v>154.03</v>
      </c>
    </row>
    <row r="26965" spans="1:2" x14ac:dyDescent="0.2">
      <c r="A26965" s="202" t="s">
        <v>40862</v>
      </c>
      <c r="B26965" s="204">
        <v>46.38</v>
      </c>
    </row>
    <row r="26966" spans="1:2" x14ac:dyDescent="0.2">
      <c r="A26966" s="202" t="s">
        <v>40863</v>
      </c>
      <c r="B26966" s="204">
        <v>15.45</v>
      </c>
    </row>
    <row r="26967" spans="1:2" x14ac:dyDescent="0.2">
      <c r="A26967" s="202" t="s">
        <v>40864</v>
      </c>
      <c r="B26967" s="204">
        <v>130.46</v>
      </c>
    </row>
    <row r="26968" spans="1:2" x14ac:dyDescent="0.2">
      <c r="A26968" s="202" t="s">
        <v>40865</v>
      </c>
      <c r="B26968" s="204">
        <v>13.7</v>
      </c>
    </row>
    <row r="26969" spans="1:2" x14ac:dyDescent="0.2">
      <c r="A26969" s="202" t="s">
        <v>40866</v>
      </c>
      <c r="B26969" s="204">
        <v>25.65</v>
      </c>
    </row>
    <row r="26970" spans="1:2" x14ac:dyDescent="0.2">
      <c r="A26970" s="202" t="s">
        <v>40867</v>
      </c>
      <c r="B26970" s="204">
        <v>37054.559000000001</v>
      </c>
    </row>
    <row r="26971" spans="1:2" x14ac:dyDescent="0.2">
      <c r="A26971" s="202" t="s">
        <v>40868</v>
      </c>
      <c r="B26971" s="204">
        <v>42000</v>
      </c>
    </row>
    <row r="26972" spans="1:2" x14ac:dyDescent="0.2">
      <c r="A26972" s="202" t="s">
        <v>40869</v>
      </c>
      <c r="B26972" s="204">
        <v>44517.45</v>
      </c>
    </row>
    <row r="26973" spans="1:2" x14ac:dyDescent="0.2">
      <c r="A26973" s="202" t="s">
        <v>40870</v>
      </c>
      <c r="B26973" s="204">
        <v>50678.73</v>
      </c>
    </row>
    <row r="26974" spans="1:2" x14ac:dyDescent="0.2">
      <c r="A26974" s="202" t="s">
        <v>40871</v>
      </c>
      <c r="B26974" s="204">
        <v>52460.22</v>
      </c>
    </row>
    <row r="26975" spans="1:2" x14ac:dyDescent="0.2">
      <c r="A26975" s="202" t="s">
        <v>40872</v>
      </c>
      <c r="B26975" s="204">
        <v>61773.37</v>
      </c>
    </row>
    <row r="26976" spans="1:2" x14ac:dyDescent="0.2">
      <c r="A26976" s="202" t="s">
        <v>40873</v>
      </c>
      <c r="B26976" s="204">
        <v>63000</v>
      </c>
    </row>
    <row r="26977" spans="1:2" x14ac:dyDescent="0.2">
      <c r="A26977" s="202" t="s">
        <v>40874</v>
      </c>
      <c r="B26977" s="204">
        <v>74870</v>
      </c>
    </row>
    <row r="26978" spans="1:2" x14ac:dyDescent="0.2">
      <c r="A26978" s="202" t="s">
        <v>40875</v>
      </c>
      <c r="B26978" s="204">
        <v>91000</v>
      </c>
    </row>
    <row r="26979" spans="1:2" x14ac:dyDescent="0.2">
      <c r="A26979" s="202" t="s">
        <v>40876</v>
      </c>
      <c r="B26979" s="204">
        <v>103768</v>
      </c>
    </row>
    <row r="26980" spans="1:2" x14ac:dyDescent="0.2">
      <c r="A26980" s="202" t="s">
        <v>40877</v>
      </c>
      <c r="B26980" s="204">
        <v>6564.34</v>
      </c>
    </row>
    <row r="26981" spans="1:2" x14ac:dyDescent="0.2">
      <c r="A26981" s="202" t="s">
        <v>40878</v>
      </c>
      <c r="B26981" s="204">
        <v>1421.4</v>
      </c>
    </row>
    <row r="26982" spans="1:2" x14ac:dyDescent="0.2">
      <c r="A26982" s="202" t="s">
        <v>40879</v>
      </c>
      <c r="B26982" s="204">
        <v>20072.59</v>
      </c>
    </row>
    <row r="26983" spans="1:2" x14ac:dyDescent="0.2">
      <c r="A26983" s="202" t="s">
        <v>40880</v>
      </c>
      <c r="B26983" s="204">
        <v>1060.9000000000001</v>
      </c>
    </row>
    <row r="26984" spans="1:2" x14ac:dyDescent="0.2">
      <c r="A26984" s="202" t="s">
        <v>40881</v>
      </c>
      <c r="B26984" s="204">
        <v>1349.3</v>
      </c>
    </row>
    <row r="26985" spans="1:2" x14ac:dyDescent="0.2">
      <c r="A26985" s="202" t="s">
        <v>40882</v>
      </c>
      <c r="B26985" s="204">
        <v>1916.96</v>
      </c>
    </row>
    <row r="26986" spans="1:2" x14ac:dyDescent="0.2">
      <c r="A26986" s="202" t="s">
        <v>40883</v>
      </c>
      <c r="B26986" s="204">
        <v>4017</v>
      </c>
    </row>
    <row r="26987" spans="1:2" x14ac:dyDescent="0.2">
      <c r="A26987" s="202" t="s">
        <v>40884</v>
      </c>
      <c r="B26987" s="204">
        <v>5023</v>
      </c>
    </row>
    <row r="26988" spans="1:2" x14ac:dyDescent="0.2">
      <c r="A26988" s="202" t="s">
        <v>40885</v>
      </c>
      <c r="B26988" s="204">
        <v>11536</v>
      </c>
    </row>
    <row r="26989" spans="1:2" x14ac:dyDescent="0.2">
      <c r="A26989" s="202" t="s">
        <v>40886</v>
      </c>
      <c r="B26989" s="204">
        <v>405.81</v>
      </c>
    </row>
    <row r="26990" spans="1:2" x14ac:dyDescent="0.2">
      <c r="A26990" s="202" t="s">
        <v>40887</v>
      </c>
      <c r="B26990" s="204">
        <v>525.03</v>
      </c>
    </row>
    <row r="26991" spans="1:2" x14ac:dyDescent="0.2">
      <c r="A26991" s="202" t="s">
        <v>40888</v>
      </c>
      <c r="B26991" s="204">
        <v>5052.45</v>
      </c>
    </row>
    <row r="26992" spans="1:2" x14ac:dyDescent="0.2">
      <c r="A26992" s="202" t="s">
        <v>40889</v>
      </c>
      <c r="B26992" s="204">
        <v>6180</v>
      </c>
    </row>
    <row r="26993" spans="1:2" x14ac:dyDescent="0.2">
      <c r="A26993" s="202" t="s">
        <v>40890</v>
      </c>
      <c r="B26993" s="204">
        <v>7817.7</v>
      </c>
    </row>
    <row r="26994" spans="1:2" x14ac:dyDescent="0.2">
      <c r="A26994" s="202" t="s">
        <v>40891</v>
      </c>
      <c r="B26994" s="204">
        <v>9159.75</v>
      </c>
    </row>
    <row r="26995" spans="1:2" x14ac:dyDescent="0.2">
      <c r="A26995" s="202" t="s">
        <v>40892</v>
      </c>
      <c r="B26995" s="204">
        <v>4612.34</v>
      </c>
    </row>
    <row r="26996" spans="1:2" x14ac:dyDescent="0.2">
      <c r="A26996" s="202" t="s">
        <v>40893</v>
      </c>
      <c r="B26996" s="204">
        <v>5320.98</v>
      </c>
    </row>
    <row r="26997" spans="1:2" x14ac:dyDescent="0.2">
      <c r="A26997" s="202" t="s">
        <v>40894</v>
      </c>
      <c r="B26997" s="204">
        <v>6665.13</v>
      </c>
    </row>
    <row r="26998" spans="1:2" x14ac:dyDescent="0.2">
      <c r="A26998" s="202" t="s">
        <v>40895</v>
      </c>
      <c r="B26998" s="204">
        <v>398.61</v>
      </c>
    </row>
    <row r="26999" spans="1:2" x14ac:dyDescent="0.2">
      <c r="A26999" s="202" t="s">
        <v>40896</v>
      </c>
      <c r="B26999" s="204">
        <v>16603.599999999999</v>
      </c>
    </row>
    <row r="27000" spans="1:2" x14ac:dyDescent="0.2">
      <c r="A27000" s="202" t="s">
        <v>40897</v>
      </c>
      <c r="B27000" s="204">
        <v>370</v>
      </c>
    </row>
    <row r="27001" spans="1:2" x14ac:dyDescent="0.2">
      <c r="A27001" s="202" t="s">
        <v>40898</v>
      </c>
      <c r="B27001" s="204">
        <v>437.75</v>
      </c>
    </row>
    <row r="27002" spans="1:2" x14ac:dyDescent="0.2">
      <c r="A27002" s="202" t="s">
        <v>40899</v>
      </c>
      <c r="B27002" s="204">
        <v>927</v>
      </c>
    </row>
    <row r="27003" spans="1:2" x14ac:dyDescent="0.2">
      <c r="A27003" s="202" t="s">
        <v>40900</v>
      </c>
      <c r="B27003" s="204">
        <v>226.5</v>
      </c>
    </row>
    <row r="27004" spans="1:2" x14ac:dyDescent="0.2">
      <c r="A27004" s="202" t="s">
        <v>40901</v>
      </c>
      <c r="B27004" s="204">
        <v>499.66</v>
      </c>
    </row>
    <row r="27005" spans="1:2" x14ac:dyDescent="0.2">
      <c r="A27005" s="202" t="s">
        <v>40902</v>
      </c>
      <c r="B27005" s="204">
        <v>1854</v>
      </c>
    </row>
    <row r="27006" spans="1:2" x14ac:dyDescent="0.2">
      <c r="A27006" s="202" t="s">
        <v>40903</v>
      </c>
      <c r="B27006" s="204">
        <v>537.66</v>
      </c>
    </row>
    <row r="27007" spans="1:2" x14ac:dyDescent="0.2">
      <c r="A27007" s="202" t="s">
        <v>40904</v>
      </c>
      <c r="B27007" s="204">
        <v>678.77</v>
      </c>
    </row>
    <row r="27008" spans="1:2" x14ac:dyDescent="0.2">
      <c r="A27008" s="202" t="s">
        <v>40905</v>
      </c>
      <c r="B27008" s="204">
        <v>121.78</v>
      </c>
    </row>
    <row r="27009" spans="1:2" x14ac:dyDescent="0.2">
      <c r="A27009" s="202" t="s">
        <v>40906</v>
      </c>
      <c r="B27009" s="204">
        <v>83.17</v>
      </c>
    </row>
    <row r="27010" spans="1:2" x14ac:dyDescent="0.2">
      <c r="A27010" s="202" t="s">
        <v>40907</v>
      </c>
      <c r="B27010" s="204">
        <v>2358.6</v>
      </c>
    </row>
    <row r="27011" spans="1:2" x14ac:dyDescent="0.2">
      <c r="A27011" s="202" t="s">
        <v>40908</v>
      </c>
      <c r="B27011" s="204">
        <v>366.1</v>
      </c>
    </row>
    <row r="27012" spans="1:2" x14ac:dyDescent="0.2">
      <c r="A27012" s="202" t="s">
        <v>40909</v>
      </c>
      <c r="B27012" s="204">
        <v>123.27</v>
      </c>
    </row>
    <row r="27013" spans="1:2" x14ac:dyDescent="0.2">
      <c r="A27013" s="202" t="s">
        <v>40910</v>
      </c>
      <c r="B27013" s="204">
        <v>60.59</v>
      </c>
    </row>
    <row r="27014" spans="1:2" x14ac:dyDescent="0.2">
      <c r="A27014" s="202" t="s">
        <v>40911</v>
      </c>
      <c r="B27014" s="204">
        <v>57.64</v>
      </c>
    </row>
    <row r="27015" spans="1:2" x14ac:dyDescent="0.2">
      <c r="A27015" s="202" t="s">
        <v>40912</v>
      </c>
      <c r="B27015" s="204">
        <v>39.659999999999997</v>
      </c>
    </row>
    <row r="27016" spans="1:2" x14ac:dyDescent="0.2">
      <c r="A27016" s="202" t="s">
        <v>40913</v>
      </c>
      <c r="B27016" s="204">
        <v>207.96</v>
      </c>
    </row>
    <row r="27017" spans="1:2" x14ac:dyDescent="0.2">
      <c r="A27017" s="202" t="s">
        <v>40914</v>
      </c>
      <c r="B27017" s="204">
        <v>65.92</v>
      </c>
    </row>
    <row r="27018" spans="1:2" x14ac:dyDescent="0.2">
      <c r="A27018" s="202" t="s">
        <v>40915</v>
      </c>
      <c r="B27018" s="204">
        <v>197.17</v>
      </c>
    </row>
    <row r="27019" spans="1:2" x14ac:dyDescent="0.2">
      <c r="A27019" s="202" t="s">
        <v>40916</v>
      </c>
      <c r="B27019" s="204">
        <v>543.84</v>
      </c>
    </row>
    <row r="27020" spans="1:2" x14ac:dyDescent="0.2">
      <c r="A27020" s="202" t="s">
        <v>40917</v>
      </c>
      <c r="B27020" s="204">
        <v>163.66</v>
      </c>
    </row>
    <row r="27021" spans="1:2" x14ac:dyDescent="0.2">
      <c r="A27021" s="202" t="s">
        <v>40918</v>
      </c>
      <c r="B27021" s="204">
        <v>2781</v>
      </c>
    </row>
    <row r="27022" spans="1:2" x14ac:dyDescent="0.2">
      <c r="A27022" s="202" t="s">
        <v>40919</v>
      </c>
      <c r="B27022" s="204">
        <v>682.5</v>
      </c>
    </row>
    <row r="27023" spans="1:2" x14ac:dyDescent="0.2">
      <c r="A27023" s="202" t="s">
        <v>40920</v>
      </c>
      <c r="B27023" s="204">
        <v>682.5</v>
      </c>
    </row>
    <row r="27024" spans="1:2" x14ac:dyDescent="0.2">
      <c r="A27024" s="202" t="s">
        <v>40921</v>
      </c>
      <c r="B27024" s="204">
        <v>606.69000000000005</v>
      </c>
    </row>
    <row r="27025" spans="1:2" x14ac:dyDescent="0.2">
      <c r="A27025" s="202" t="s">
        <v>40922</v>
      </c>
      <c r="B27025" s="204">
        <v>606.69000000000005</v>
      </c>
    </row>
    <row r="27026" spans="1:2" x14ac:dyDescent="0.2">
      <c r="A27026" s="202" t="s">
        <v>40923</v>
      </c>
      <c r="B27026" s="204">
        <v>606.69000000000005</v>
      </c>
    </row>
    <row r="27027" spans="1:2" x14ac:dyDescent="0.2">
      <c r="A27027" s="202" t="s">
        <v>40924</v>
      </c>
      <c r="B27027" s="204">
        <v>606.69000000000005</v>
      </c>
    </row>
    <row r="27028" spans="1:2" x14ac:dyDescent="0.2">
      <c r="A27028" s="202" t="s">
        <v>40925</v>
      </c>
      <c r="B27028" s="204">
        <v>606.69000000000005</v>
      </c>
    </row>
    <row r="27029" spans="1:2" x14ac:dyDescent="0.2">
      <c r="A27029" s="202" t="s">
        <v>40926</v>
      </c>
      <c r="B27029" s="204">
        <v>606.69000000000005</v>
      </c>
    </row>
    <row r="27030" spans="1:2" x14ac:dyDescent="0.2">
      <c r="A27030" s="202" t="s">
        <v>40927</v>
      </c>
      <c r="B27030" s="204">
        <v>30.9</v>
      </c>
    </row>
    <row r="27031" spans="1:2" x14ac:dyDescent="0.2">
      <c r="A27031" s="202" t="s">
        <v>40928</v>
      </c>
      <c r="B27031" s="204">
        <v>36.049999999999997</v>
      </c>
    </row>
    <row r="27032" spans="1:2" x14ac:dyDescent="0.2">
      <c r="A27032" s="202" t="s">
        <v>40929</v>
      </c>
      <c r="B27032" s="204">
        <v>56.65</v>
      </c>
    </row>
    <row r="27033" spans="1:2" x14ac:dyDescent="0.2">
      <c r="A27033" s="202" t="s">
        <v>40930</v>
      </c>
      <c r="B27033" s="204">
        <v>68.5</v>
      </c>
    </row>
    <row r="27034" spans="1:2" x14ac:dyDescent="0.2">
      <c r="A27034" s="202" t="s">
        <v>40931</v>
      </c>
      <c r="B27034" s="204">
        <v>207.03</v>
      </c>
    </row>
    <row r="27035" spans="1:2" x14ac:dyDescent="0.2">
      <c r="A27035" s="202" t="s">
        <v>40932</v>
      </c>
      <c r="B27035" s="204">
        <v>33.99</v>
      </c>
    </row>
    <row r="27036" spans="1:2" x14ac:dyDescent="0.2">
      <c r="A27036" s="202" t="s">
        <v>40933</v>
      </c>
      <c r="B27036" s="204">
        <v>34.51</v>
      </c>
    </row>
    <row r="27037" spans="1:2" x14ac:dyDescent="0.2">
      <c r="A27037" s="202" t="s">
        <v>40934</v>
      </c>
      <c r="B27037" s="204">
        <v>207.03</v>
      </c>
    </row>
    <row r="27038" spans="1:2" x14ac:dyDescent="0.2">
      <c r="A27038" s="202" t="s">
        <v>40935</v>
      </c>
      <c r="B27038" s="204">
        <v>33.99</v>
      </c>
    </row>
    <row r="27039" spans="1:2" x14ac:dyDescent="0.2">
      <c r="A27039" s="202" t="s">
        <v>40936</v>
      </c>
      <c r="B27039" s="204">
        <v>34.51</v>
      </c>
    </row>
    <row r="27040" spans="1:2" x14ac:dyDescent="0.2">
      <c r="A27040" s="202" t="s">
        <v>40937</v>
      </c>
      <c r="B27040" s="204">
        <v>401.7</v>
      </c>
    </row>
    <row r="27041" spans="1:2" x14ac:dyDescent="0.2">
      <c r="A27041" s="202" t="s">
        <v>40938</v>
      </c>
      <c r="B27041" s="204">
        <v>53.56</v>
      </c>
    </row>
    <row r="27042" spans="1:2" x14ac:dyDescent="0.2">
      <c r="A27042" s="202" t="s">
        <v>40939</v>
      </c>
      <c r="B27042" s="204">
        <v>66.95</v>
      </c>
    </row>
    <row r="27043" spans="1:2" x14ac:dyDescent="0.2">
      <c r="A27043" s="202" t="s">
        <v>40940</v>
      </c>
      <c r="B27043" s="204">
        <v>1751</v>
      </c>
    </row>
    <row r="27044" spans="1:2" x14ac:dyDescent="0.2">
      <c r="A27044" s="202" t="s">
        <v>40941</v>
      </c>
      <c r="B27044" s="204">
        <v>1957</v>
      </c>
    </row>
    <row r="27045" spans="1:2" x14ac:dyDescent="0.2">
      <c r="A27045" s="202" t="s">
        <v>40942</v>
      </c>
      <c r="B27045" s="204">
        <v>2387.9</v>
      </c>
    </row>
    <row r="27046" spans="1:2" x14ac:dyDescent="0.2">
      <c r="A27046" s="202" t="s">
        <v>40943</v>
      </c>
      <c r="B27046" s="204">
        <v>2814.46</v>
      </c>
    </row>
    <row r="27047" spans="1:2" x14ac:dyDescent="0.2">
      <c r="A27047" s="202" t="s">
        <v>40944</v>
      </c>
      <c r="B27047" s="204">
        <v>3123.76</v>
      </c>
    </row>
    <row r="27048" spans="1:2" x14ac:dyDescent="0.2">
      <c r="A27048" s="202" t="s">
        <v>40945</v>
      </c>
      <c r="B27048" s="204">
        <v>3733.75</v>
      </c>
    </row>
    <row r="27049" spans="1:2" x14ac:dyDescent="0.2">
      <c r="A27049" s="202" t="s">
        <v>40946</v>
      </c>
      <c r="B27049" s="204">
        <v>4305.3999999999996</v>
      </c>
    </row>
    <row r="27050" spans="1:2" x14ac:dyDescent="0.2">
      <c r="A27050" s="202" t="s">
        <v>40947</v>
      </c>
      <c r="B27050" s="204">
        <v>5428.1</v>
      </c>
    </row>
    <row r="27051" spans="1:2" x14ac:dyDescent="0.2">
      <c r="A27051" s="202" t="s">
        <v>40948</v>
      </c>
      <c r="B27051" s="204">
        <v>2595</v>
      </c>
    </row>
    <row r="27052" spans="1:2" x14ac:dyDescent="0.2">
      <c r="A27052" s="202" t="s">
        <v>40949</v>
      </c>
      <c r="B27052" s="204">
        <v>2987</v>
      </c>
    </row>
    <row r="27053" spans="1:2" x14ac:dyDescent="0.2">
      <c r="A27053" s="202" t="s">
        <v>40950</v>
      </c>
      <c r="B27053" s="204">
        <v>3792.57</v>
      </c>
    </row>
    <row r="27054" spans="1:2" x14ac:dyDescent="0.2">
      <c r="A27054" s="202" t="s">
        <v>40951</v>
      </c>
      <c r="B27054" s="204">
        <v>4552.92</v>
      </c>
    </row>
    <row r="27055" spans="1:2" x14ac:dyDescent="0.2">
      <c r="A27055" s="202" t="s">
        <v>40952</v>
      </c>
      <c r="B27055" s="204">
        <v>5356</v>
      </c>
    </row>
    <row r="27056" spans="1:2" x14ac:dyDescent="0.2">
      <c r="A27056" s="202" t="s">
        <v>40953</v>
      </c>
      <c r="B27056" s="204">
        <v>5974</v>
      </c>
    </row>
    <row r="27057" spans="1:2" x14ac:dyDescent="0.2">
      <c r="A27057" s="202" t="s">
        <v>40954</v>
      </c>
      <c r="B27057" s="204">
        <v>7199.7</v>
      </c>
    </row>
    <row r="27058" spans="1:2" x14ac:dyDescent="0.2">
      <c r="A27058" s="202" t="s">
        <v>40955</v>
      </c>
      <c r="B27058" s="204">
        <v>9445</v>
      </c>
    </row>
    <row r="27059" spans="1:2" x14ac:dyDescent="0.2">
      <c r="A27059" s="202" t="s">
        <v>40956</v>
      </c>
      <c r="B27059" s="204">
        <v>24.62</v>
      </c>
    </row>
    <row r="27060" spans="1:2" x14ac:dyDescent="0.2">
      <c r="A27060" s="202" t="s">
        <v>40957</v>
      </c>
      <c r="B27060" s="204">
        <v>15.31</v>
      </c>
    </row>
    <row r="27061" spans="1:2" x14ac:dyDescent="0.2">
      <c r="A27061" s="202" t="s">
        <v>40958</v>
      </c>
      <c r="B27061" s="204">
        <v>11.3193</v>
      </c>
    </row>
    <row r="27062" spans="1:2" x14ac:dyDescent="0.2">
      <c r="A27062" s="202" t="s">
        <v>40959</v>
      </c>
      <c r="B27062" s="204">
        <v>138</v>
      </c>
    </row>
    <row r="27063" spans="1:2" x14ac:dyDescent="0.2">
      <c r="A27063" s="202" t="s">
        <v>40960</v>
      </c>
      <c r="B27063" s="204">
        <v>2.08</v>
      </c>
    </row>
    <row r="27064" spans="1:2" x14ac:dyDescent="0.2">
      <c r="A27064" s="202" t="s">
        <v>40961</v>
      </c>
      <c r="B27064" s="204">
        <v>14.2</v>
      </c>
    </row>
    <row r="27065" spans="1:2" x14ac:dyDescent="0.2">
      <c r="A27065" s="202" t="s">
        <v>40962</v>
      </c>
      <c r="B27065" s="204">
        <v>42.77</v>
      </c>
    </row>
    <row r="27066" spans="1:2" x14ac:dyDescent="0.2">
      <c r="A27066" s="202" t="s">
        <v>40963</v>
      </c>
      <c r="B27066" s="204">
        <v>49.48</v>
      </c>
    </row>
    <row r="27067" spans="1:2" x14ac:dyDescent="0.2">
      <c r="A27067" s="202" t="s">
        <v>40964</v>
      </c>
      <c r="B27067" s="204">
        <v>0.63</v>
      </c>
    </row>
    <row r="27068" spans="1:2" x14ac:dyDescent="0.2">
      <c r="A27068" s="202" t="s">
        <v>40965</v>
      </c>
      <c r="B27068" s="204">
        <v>13.39</v>
      </c>
    </row>
    <row r="27069" spans="1:2" x14ac:dyDescent="0.2">
      <c r="A27069" s="202" t="s">
        <v>40966</v>
      </c>
      <c r="B27069" s="204">
        <v>4.5199999999999996</v>
      </c>
    </row>
    <row r="27070" spans="1:2" x14ac:dyDescent="0.2">
      <c r="A27070" s="202" t="s">
        <v>40967</v>
      </c>
      <c r="B27070" s="204">
        <v>148</v>
      </c>
    </row>
    <row r="27071" spans="1:2" x14ac:dyDescent="0.2">
      <c r="A27071" s="202" t="s">
        <v>40968</v>
      </c>
      <c r="B27071" s="204">
        <v>171.44</v>
      </c>
    </row>
    <row r="27072" spans="1:2" x14ac:dyDescent="0.2">
      <c r="A27072" s="202" t="s">
        <v>40969</v>
      </c>
      <c r="B27072" s="204">
        <v>209.2824</v>
      </c>
    </row>
    <row r="27073" spans="1:2" x14ac:dyDescent="0.2">
      <c r="A27073" s="202" t="s">
        <v>40970</v>
      </c>
      <c r="B27073" s="204">
        <v>11.5527</v>
      </c>
    </row>
    <row r="27074" spans="1:2" x14ac:dyDescent="0.2">
      <c r="A27074" s="202" t="s">
        <v>40971</v>
      </c>
      <c r="B27074" s="204">
        <v>36.79</v>
      </c>
    </row>
    <row r="27075" spans="1:2" x14ac:dyDescent="0.2">
      <c r="A27075" s="202" t="s">
        <v>40972</v>
      </c>
      <c r="B27075" s="204">
        <v>107.13</v>
      </c>
    </row>
    <row r="27076" spans="1:2" x14ac:dyDescent="0.2">
      <c r="A27076" s="202" t="s">
        <v>40973</v>
      </c>
      <c r="B27076" s="204">
        <v>191.52</v>
      </c>
    </row>
    <row r="27077" spans="1:2" x14ac:dyDescent="0.2">
      <c r="A27077" s="202" t="s">
        <v>40974</v>
      </c>
      <c r="B27077" s="204">
        <v>108</v>
      </c>
    </row>
    <row r="27078" spans="1:2" x14ac:dyDescent="0.2">
      <c r="A27078" s="202" t="s">
        <v>40975</v>
      </c>
      <c r="B27078" s="204">
        <v>5.27</v>
      </c>
    </row>
    <row r="27079" spans="1:2" x14ac:dyDescent="0.2">
      <c r="A27079" s="202" t="s">
        <v>40976</v>
      </c>
      <c r="B27079" s="204">
        <v>236.9</v>
      </c>
    </row>
    <row r="27080" spans="1:2" x14ac:dyDescent="0.2">
      <c r="A27080" s="202" t="s">
        <v>40977</v>
      </c>
      <c r="B27080" s="204">
        <v>230.3015</v>
      </c>
    </row>
    <row r="27081" spans="1:2" x14ac:dyDescent="0.2">
      <c r="A27081" s="202" t="s">
        <v>40978</v>
      </c>
      <c r="B27081" s="204">
        <v>138.46</v>
      </c>
    </row>
    <row r="27082" spans="1:2" x14ac:dyDescent="0.2">
      <c r="A27082" s="202" t="s">
        <v>40979</v>
      </c>
      <c r="B27082" s="204">
        <v>555.58000000000004</v>
      </c>
    </row>
    <row r="27083" spans="1:2" x14ac:dyDescent="0.2">
      <c r="A27083" s="202" t="s">
        <v>40980</v>
      </c>
      <c r="B27083" s="204">
        <v>156.1</v>
      </c>
    </row>
    <row r="27084" spans="1:2" x14ac:dyDescent="0.2">
      <c r="A27084" s="202" t="s">
        <v>40981</v>
      </c>
      <c r="B27084" s="204">
        <v>15.27</v>
      </c>
    </row>
    <row r="27085" spans="1:2" x14ac:dyDescent="0.2">
      <c r="A27085" s="202" t="s">
        <v>40982</v>
      </c>
      <c r="B27085" s="204">
        <v>8.07</v>
      </c>
    </row>
    <row r="27086" spans="1:2" x14ac:dyDescent="0.2">
      <c r="A27086" s="202" t="s">
        <v>40983</v>
      </c>
      <c r="B27086" s="204">
        <v>11.33</v>
      </c>
    </row>
    <row r="27087" spans="1:2" x14ac:dyDescent="0.2">
      <c r="A27087" s="202" t="s">
        <v>40984</v>
      </c>
      <c r="B27087" s="204">
        <v>19.36</v>
      </c>
    </row>
    <row r="27088" spans="1:2" x14ac:dyDescent="0.2">
      <c r="A27088" s="202" t="s">
        <v>40985</v>
      </c>
      <c r="B27088" s="204">
        <v>3740</v>
      </c>
    </row>
    <row r="27089" spans="1:2" x14ac:dyDescent="0.2">
      <c r="A27089" s="202" t="s">
        <v>40986</v>
      </c>
      <c r="B27089" s="204">
        <v>45.2</v>
      </c>
    </row>
    <row r="27090" spans="1:2" x14ac:dyDescent="0.2">
      <c r="A27090" s="202" t="s">
        <v>40987</v>
      </c>
      <c r="B27090" s="204">
        <v>49.13</v>
      </c>
    </row>
    <row r="27091" spans="1:2" x14ac:dyDescent="0.2">
      <c r="A27091" s="202" t="s">
        <v>40988</v>
      </c>
      <c r="B27091" s="204">
        <v>63.16</v>
      </c>
    </row>
    <row r="27092" spans="1:2" x14ac:dyDescent="0.2">
      <c r="A27092" s="202" t="s">
        <v>40989</v>
      </c>
      <c r="B27092" s="204">
        <v>81.11</v>
      </c>
    </row>
    <row r="27093" spans="1:2" x14ac:dyDescent="0.2">
      <c r="A27093" s="202" t="s">
        <v>40990</v>
      </c>
      <c r="B27093" s="204">
        <v>137.76</v>
      </c>
    </row>
    <row r="27094" spans="1:2" x14ac:dyDescent="0.2">
      <c r="A27094" s="202" t="s">
        <v>40991</v>
      </c>
      <c r="B27094" s="204">
        <v>223.64</v>
      </c>
    </row>
    <row r="27095" spans="1:2" x14ac:dyDescent="0.2">
      <c r="A27095" s="202" t="s">
        <v>40992</v>
      </c>
      <c r="B27095" s="204">
        <v>410.16</v>
      </c>
    </row>
    <row r="27096" spans="1:2" x14ac:dyDescent="0.2">
      <c r="A27096" s="202" t="s">
        <v>40993</v>
      </c>
      <c r="B27096" s="204">
        <v>431.06</v>
      </c>
    </row>
    <row r="27097" spans="1:2" x14ac:dyDescent="0.2">
      <c r="A27097" s="202" t="s">
        <v>40994</v>
      </c>
      <c r="B27097" s="204">
        <v>3590.11</v>
      </c>
    </row>
    <row r="27098" spans="1:2" x14ac:dyDescent="0.2">
      <c r="A27098" s="202" t="s">
        <v>40995</v>
      </c>
      <c r="B27098" s="204">
        <v>95.02</v>
      </c>
    </row>
    <row r="27099" spans="1:2" x14ac:dyDescent="0.2">
      <c r="A27099" s="202" t="s">
        <v>40996</v>
      </c>
      <c r="B27099" s="204">
        <v>176.13</v>
      </c>
    </row>
    <row r="27100" spans="1:2" x14ac:dyDescent="0.2">
      <c r="A27100" s="202" t="s">
        <v>40997</v>
      </c>
      <c r="B27100" s="204">
        <v>278.10000000000002</v>
      </c>
    </row>
    <row r="27101" spans="1:2" x14ac:dyDescent="0.2">
      <c r="A27101" s="202" t="s">
        <v>40998</v>
      </c>
      <c r="B27101" s="204">
        <v>347.63</v>
      </c>
    </row>
    <row r="27102" spans="1:2" x14ac:dyDescent="0.2">
      <c r="A27102" s="202" t="s">
        <v>40999</v>
      </c>
      <c r="B27102" s="204">
        <v>459.25</v>
      </c>
    </row>
    <row r="27103" spans="1:2" x14ac:dyDescent="0.2">
      <c r="A27103" s="202" t="s">
        <v>41000</v>
      </c>
      <c r="B27103" s="204">
        <v>498.26</v>
      </c>
    </row>
    <row r="27104" spans="1:2" x14ac:dyDescent="0.2">
      <c r="A27104" s="202" t="s">
        <v>41001</v>
      </c>
      <c r="B27104" s="204">
        <v>533.03</v>
      </c>
    </row>
    <row r="27105" spans="1:2" x14ac:dyDescent="0.2">
      <c r="A27105" s="202" t="s">
        <v>41002</v>
      </c>
      <c r="B27105" s="204">
        <v>1042.8800000000001</v>
      </c>
    </row>
    <row r="27106" spans="1:2" x14ac:dyDescent="0.2">
      <c r="A27106" s="202" t="s">
        <v>41003</v>
      </c>
      <c r="B27106" s="204">
        <v>1710.32</v>
      </c>
    </row>
    <row r="27107" spans="1:2" x14ac:dyDescent="0.2">
      <c r="A27107" s="202" t="s">
        <v>41004</v>
      </c>
      <c r="B27107" s="204">
        <v>2873.7</v>
      </c>
    </row>
    <row r="27108" spans="1:2" x14ac:dyDescent="0.2">
      <c r="A27108" s="202" t="s">
        <v>41005</v>
      </c>
      <c r="B27108" s="204">
        <v>3702.11</v>
      </c>
    </row>
    <row r="27109" spans="1:2" x14ac:dyDescent="0.2">
      <c r="A27109" s="202" t="s">
        <v>41006</v>
      </c>
      <c r="B27109" s="204">
        <v>3843.96</v>
      </c>
    </row>
    <row r="27110" spans="1:2" x14ac:dyDescent="0.2">
      <c r="A27110" s="202" t="s">
        <v>41007</v>
      </c>
      <c r="B27110" s="204">
        <v>8689.14</v>
      </c>
    </row>
    <row r="27111" spans="1:2" x14ac:dyDescent="0.2">
      <c r="A27111" s="202" t="s">
        <v>41008</v>
      </c>
      <c r="B27111" s="204">
        <v>15.7149</v>
      </c>
    </row>
    <row r="27112" spans="1:2" x14ac:dyDescent="0.2">
      <c r="A27112" s="202" t="s">
        <v>41009</v>
      </c>
      <c r="B27112" s="204">
        <v>510</v>
      </c>
    </row>
    <row r="27113" spans="1:2" x14ac:dyDescent="0.2">
      <c r="A27113" s="202" t="s">
        <v>41010</v>
      </c>
      <c r="B27113" s="204">
        <v>495</v>
      </c>
    </row>
    <row r="27114" spans="1:2" x14ac:dyDescent="0.2">
      <c r="A27114" s="202" t="s">
        <v>41011</v>
      </c>
      <c r="B27114" s="204">
        <v>340</v>
      </c>
    </row>
    <row r="27115" spans="1:2" x14ac:dyDescent="0.2">
      <c r="A27115" s="202" t="s">
        <v>41012</v>
      </c>
      <c r="B27115" s="204">
        <v>220.1815</v>
      </c>
    </row>
    <row r="27116" spans="1:2" x14ac:dyDescent="0.2">
      <c r="A27116" s="202" t="s">
        <v>41013</v>
      </c>
      <c r="B27116" s="204">
        <v>179.34389999999999</v>
      </c>
    </row>
    <row r="27117" spans="1:2" x14ac:dyDescent="0.2">
      <c r="A27117" s="202" t="s">
        <v>41014</v>
      </c>
      <c r="B27117" s="204">
        <v>245000</v>
      </c>
    </row>
    <row r="27118" spans="1:2" x14ac:dyDescent="0.2">
      <c r="A27118" s="202" t="s">
        <v>41015</v>
      </c>
      <c r="B27118" s="204">
        <v>895000</v>
      </c>
    </row>
    <row r="27119" spans="1:2" x14ac:dyDescent="0.2">
      <c r="A27119" s="202" t="s">
        <v>41016</v>
      </c>
      <c r="B27119" s="204">
        <v>178190</v>
      </c>
    </row>
    <row r="27120" spans="1:2" x14ac:dyDescent="0.2">
      <c r="A27120" s="202" t="s">
        <v>41017</v>
      </c>
      <c r="B27120" s="204">
        <v>210000</v>
      </c>
    </row>
    <row r="27121" spans="1:2" x14ac:dyDescent="0.2">
      <c r="A27121" s="202" t="s">
        <v>41018</v>
      </c>
      <c r="B27121" s="204">
        <v>847046.36</v>
      </c>
    </row>
    <row r="27122" spans="1:2" x14ac:dyDescent="0.2">
      <c r="A27122" s="202" t="s">
        <v>41019</v>
      </c>
      <c r="B27122" s="204">
        <v>65137.2</v>
      </c>
    </row>
    <row r="27123" spans="1:2" x14ac:dyDescent="0.2">
      <c r="A27123" s="202" t="s">
        <v>41020</v>
      </c>
      <c r="B27123" s="204">
        <v>243059.4</v>
      </c>
    </row>
    <row r="27124" spans="1:2" x14ac:dyDescent="0.2">
      <c r="A27124" s="202" t="s">
        <v>41021</v>
      </c>
      <c r="B27124" s="204">
        <v>692198.88</v>
      </c>
    </row>
    <row r="27125" spans="1:2" x14ac:dyDescent="0.2">
      <c r="A27125" s="202" t="s">
        <v>41022</v>
      </c>
      <c r="B27125" s="204">
        <v>892057.64</v>
      </c>
    </row>
    <row r="27126" spans="1:2" x14ac:dyDescent="0.2">
      <c r="A27126" s="202" t="s">
        <v>41023</v>
      </c>
      <c r="B27126" s="204">
        <v>964000</v>
      </c>
    </row>
    <row r="27127" spans="1:2" x14ac:dyDescent="0.2">
      <c r="A27127" s="202" t="s">
        <v>41024</v>
      </c>
      <c r="B27127" s="204">
        <v>287076.24</v>
      </c>
    </row>
    <row r="27128" spans="1:2" x14ac:dyDescent="0.2">
      <c r="A27128" s="202" t="s">
        <v>41025</v>
      </c>
      <c r="B27128" s="204">
        <v>556000</v>
      </c>
    </row>
    <row r="27129" spans="1:2" x14ac:dyDescent="0.2">
      <c r="A27129" s="202" t="s">
        <v>41026</v>
      </c>
      <c r="B27129" s="204">
        <v>647029.46</v>
      </c>
    </row>
    <row r="27130" spans="1:2" x14ac:dyDescent="0.2">
      <c r="A27130" s="202" t="s">
        <v>41027</v>
      </c>
      <c r="B27130" s="204">
        <v>93291.63</v>
      </c>
    </row>
    <row r="27131" spans="1:2" x14ac:dyDescent="0.2">
      <c r="A27131" s="202" t="s">
        <v>41028</v>
      </c>
      <c r="B27131" s="204">
        <v>119575.3</v>
      </c>
    </row>
    <row r="27132" spans="1:2" x14ac:dyDescent="0.2">
      <c r="A27132" s="202" t="s">
        <v>41029</v>
      </c>
      <c r="B27132" s="204">
        <v>315216.63</v>
      </c>
    </row>
    <row r="27133" spans="1:2" x14ac:dyDescent="0.2">
      <c r="A27133" s="202" t="s">
        <v>41030</v>
      </c>
      <c r="B27133" s="204">
        <v>378546</v>
      </c>
    </row>
    <row r="27134" spans="1:2" x14ac:dyDescent="0.2">
      <c r="A27134" s="202" t="s">
        <v>41031</v>
      </c>
      <c r="B27134" s="204">
        <v>396550</v>
      </c>
    </row>
    <row r="27135" spans="1:2" x14ac:dyDescent="0.2">
      <c r="A27135" s="202" t="s">
        <v>41032</v>
      </c>
      <c r="B27135" s="204">
        <v>700000</v>
      </c>
    </row>
    <row r="27136" spans="1:2" x14ac:dyDescent="0.2">
      <c r="A27136" s="202" t="s">
        <v>41033</v>
      </c>
      <c r="B27136" s="204">
        <v>4500.12</v>
      </c>
    </row>
    <row r="27137" spans="1:2" x14ac:dyDescent="0.2">
      <c r="A27137" s="202" t="s">
        <v>41034</v>
      </c>
      <c r="B27137" s="204">
        <v>7228.13</v>
      </c>
    </row>
    <row r="27138" spans="1:2" x14ac:dyDescent="0.2">
      <c r="A27138" s="202" t="s">
        <v>41035</v>
      </c>
      <c r="B27138" s="204">
        <v>9464.16</v>
      </c>
    </row>
    <row r="27139" spans="1:2" x14ac:dyDescent="0.2">
      <c r="A27139" s="202" t="s">
        <v>41036</v>
      </c>
      <c r="B27139" s="204">
        <v>11497.58</v>
      </c>
    </row>
    <row r="27140" spans="1:2" x14ac:dyDescent="0.2">
      <c r="A27140" s="202" t="s">
        <v>41037</v>
      </c>
      <c r="B27140" s="204">
        <v>26373.57</v>
      </c>
    </row>
    <row r="27141" spans="1:2" x14ac:dyDescent="0.2">
      <c r="A27141" s="202" t="s">
        <v>41038</v>
      </c>
      <c r="B27141" s="204">
        <v>6312.87</v>
      </c>
    </row>
    <row r="27142" spans="1:2" x14ac:dyDescent="0.2">
      <c r="A27142" s="202" t="s">
        <v>41039</v>
      </c>
      <c r="B27142" s="204">
        <v>26677</v>
      </c>
    </row>
    <row r="27143" spans="1:2" x14ac:dyDescent="0.2">
      <c r="A27143" s="202" t="s">
        <v>41040</v>
      </c>
      <c r="B27143" s="204">
        <v>1334100</v>
      </c>
    </row>
    <row r="27144" spans="1:2" x14ac:dyDescent="0.2">
      <c r="A27144" s="202" t="s">
        <v>41041</v>
      </c>
      <c r="B27144" s="204">
        <v>1378942</v>
      </c>
    </row>
    <row r="27145" spans="1:2" x14ac:dyDescent="0.2">
      <c r="A27145" s="202" t="s">
        <v>41042</v>
      </c>
      <c r="B27145" s="204">
        <v>5277176.72</v>
      </c>
    </row>
    <row r="27146" spans="1:2" x14ac:dyDescent="0.2">
      <c r="A27146" s="202" t="s">
        <v>41043</v>
      </c>
      <c r="B27146" s="204">
        <v>390341.39</v>
      </c>
    </row>
    <row r="27147" spans="1:2" x14ac:dyDescent="0.2">
      <c r="A27147" s="202" t="s">
        <v>41044</v>
      </c>
      <c r="B27147" s="204">
        <v>1051657.81</v>
      </c>
    </row>
    <row r="27148" spans="1:2" x14ac:dyDescent="0.2">
      <c r="A27148" s="202" t="s">
        <v>41045</v>
      </c>
      <c r="B27148" s="204">
        <v>99374.18</v>
      </c>
    </row>
    <row r="27149" spans="1:2" x14ac:dyDescent="0.2">
      <c r="A27149" s="202" t="s">
        <v>41046</v>
      </c>
      <c r="B27149" s="204">
        <v>2681184.4282999998</v>
      </c>
    </row>
    <row r="27150" spans="1:2" x14ac:dyDescent="0.2">
      <c r="A27150" s="202" t="s">
        <v>41047</v>
      </c>
      <c r="B27150" s="204">
        <v>0.72</v>
      </c>
    </row>
    <row r="27151" spans="1:2" x14ac:dyDescent="0.2">
      <c r="A27151" s="202" t="s">
        <v>41048</v>
      </c>
      <c r="B27151" s="204">
        <v>80</v>
      </c>
    </row>
    <row r="27152" spans="1:2" x14ac:dyDescent="0.2">
      <c r="A27152" s="202" t="s">
        <v>41049</v>
      </c>
      <c r="B27152" s="204">
        <v>84.2</v>
      </c>
    </row>
    <row r="27153" spans="1:2" x14ac:dyDescent="0.2">
      <c r="A27153" s="202" t="s">
        <v>41050</v>
      </c>
      <c r="B27153" s="204">
        <v>94.87</v>
      </c>
    </row>
    <row r="27154" spans="1:2" x14ac:dyDescent="0.2">
      <c r="A27154" s="202" t="s">
        <v>41051</v>
      </c>
      <c r="B27154" s="204">
        <v>109.08</v>
      </c>
    </row>
    <row r="27155" spans="1:2" x14ac:dyDescent="0.2">
      <c r="A27155" s="202" t="s">
        <v>41052</v>
      </c>
      <c r="B27155" s="204">
        <v>194.67</v>
      </c>
    </row>
    <row r="27156" spans="1:2" x14ac:dyDescent="0.2">
      <c r="A27156" s="202" t="s">
        <v>41053</v>
      </c>
      <c r="B27156" s="204">
        <v>504.54</v>
      </c>
    </row>
    <row r="27157" spans="1:2" x14ac:dyDescent="0.2">
      <c r="A27157" s="202" t="s">
        <v>41054</v>
      </c>
      <c r="B27157" s="204">
        <v>472.77</v>
      </c>
    </row>
    <row r="27158" spans="1:2" x14ac:dyDescent="0.2">
      <c r="A27158" s="202" t="s">
        <v>41055</v>
      </c>
      <c r="B27158" s="204">
        <v>1665.27</v>
      </c>
    </row>
    <row r="27159" spans="1:2" x14ac:dyDescent="0.2">
      <c r="A27159" s="202" t="s">
        <v>41056</v>
      </c>
      <c r="B27159" s="204">
        <v>20.45</v>
      </c>
    </row>
    <row r="27160" spans="1:2" x14ac:dyDescent="0.2">
      <c r="A27160" s="202" t="s">
        <v>41057</v>
      </c>
      <c r="B27160" s="204">
        <v>438.03</v>
      </c>
    </row>
    <row r="27161" spans="1:2" x14ac:dyDescent="0.2">
      <c r="A27161" s="202" t="s">
        <v>41058</v>
      </c>
      <c r="B27161" s="204">
        <v>70.349999999999994</v>
      </c>
    </row>
    <row r="27162" spans="1:2" x14ac:dyDescent="0.2">
      <c r="A27162" s="202" t="s">
        <v>41059</v>
      </c>
      <c r="B27162" s="204">
        <v>68.510000000000005</v>
      </c>
    </row>
    <row r="27163" spans="1:2" x14ac:dyDescent="0.2">
      <c r="A27163" s="202" t="s">
        <v>41060</v>
      </c>
      <c r="B27163" s="204">
        <v>19.57</v>
      </c>
    </row>
    <row r="27164" spans="1:2" x14ac:dyDescent="0.2">
      <c r="A27164" s="202" t="s">
        <v>41061</v>
      </c>
      <c r="B27164" s="204">
        <v>14.195499999999999</v>
      </c>
    </row>
    <row r="27165" spans="1:2" x14ac:dyDescent="0.2">
      <c r="A27165" s="202" t="s">
        <v>41062</v>
      </c>
      <c r="B27165" s="204">
        <v>11.85</v>
      </c>
    </row>
    <row r="27166" spans="1:2" x14ac:dyDescent="0.2">
      <c r="A27166" s="202" t="s">
        <v>41063</v>
      </c>
      <c r="B27166" s="204">
        <v>28.53</v>
      </c>
    </row>
    <row r="27167" spans="1:2" x14ac:dyDescent="0.2">
      <c r="A27167" s="202" t="s">
        <v>41064</v>
      </c>
      <c r="B27167" s="204">
        <v>6000</v>
      </c>
    </row>
    <row r="27168" spans="1:2" x14ac:dyDescent="0.2">
      <c r="A27168" s="202" t="s">
        <v>41065</v>
      </c>
      <c r="B27168" s="204">
        <v>68.27</v>
      </c>
    </row>
    <row r="27169" spans="1:2" x14ac:dyDescent="0.2">
      <c r="A27169" s="202" t="s">
        <v>41066</v>
      </c>
      <c r="B27169" s="204">
        <v>109.78</v>
      </c>
    </row>
    <row r="27170" spans="1:2" x14ac:dyDescent="0.2">
      <c r="A27170" s="202" t="s">
        <v>41067</v>
      </c>
      <c r="B27170" s="204">
        <v>0.06</v>
      </c>
    </row>
    <row r="27171" spans="1:2" x14ac:dyDescent="0.2">
      <c r="A27171" s="202" t="s">
        <v>41068</v>
      </c>
      <c r="B27171" s="204">
        <v>91.754099999999994</v>
      </c>
    </row>
    <row r="27172" spans="1:2" x14ac:dyDescent="0.2">
      <c r="A27172" s="202" t="s">
        <v>41069</v>
      </c>
      <c r="B27172" s="204">
        <v>117.5</v>
      </c>
    </row>
    <row r="27173" spans="1:2" x14ac:dyDescent="0.2">
      <c r="A27173" s="202" t="s">
        <v>41070</v>
      </c>
      <c r="B27173" s="204">
        <v>0.87590000000000001</v>
      </c>
    </row>
    <row r="27174" spans="1:2" x14ac:dyDescent="0.2">
      <c r="A27174" s="202" t="s">
        <v>41071</v>
      </c>
      <c r="B27174" s="204">
        <v>70.98</v>
      </c>
    </row>
    <row r="27175" spans="1:2" x14ac:dyDescent="0.2">
      <c r="A27175" s="202" t="s">
        <v>41072</v>
      </c>
      <c r="B27175" s="204">
        <v>50.58</v>
      </c>
    </row>
    <row r="27176" spans="1:2" x14ac:dyDescent="0.2">
      <c r="A27176" s="202" t="s">
        <v>41073</v>
      </c>
      <c r="B27176" s="204">
        <v>21.7</v>
      </c>
    </row>
    <row r="27177" spans="1:2" x14ac:dyDescent="0.2">
      <c r="A27177" s="202" t="s">
        <v>41074</v>
      </c>
      <c r="B27177" s="204">
        <v>860</v>
      </c>
    </row>
    <row r="27178" spans="1:2" x14ac:dyDescent="0.2">
      <c r="A27178" s="202" t="s">
        <v>41075</v>
      </c>
      <c r="B27178" s="204">
        <v>513.97</v>
      </c>
    </row>
    <row r="27179" spans="1:2" x14ac:dyDescent="0.2">
      <c r="A27179" s="202" t="s">
        <v>41076</v>
      </c>
      <c r="B27179" s="204">
        <v>462.57</v>
      </c>
    </row>
    <row r="27180" spans="1:2" x14ac:dyDescent="0.2">
      <c r="A27180" s="202" t="s">
        <v>41077</v>
      </c>
      <c r="B27180" s="204">
        <v>104.5</v>
      </c>
    </row>
    <row r="27181" spans="1:2" x14ac:dyDescent="0.2">
      <c r="A27181" s="202" t="s">
        <v>41078</v>
      </c>
      <c r="B27181" s="204">
        <v>106.3</v>
      </c>
    </row>
    <row r="27182" spans="1:2" x14ac:dyDescent="0.2">
      <c r="A27182" s="202" t="s">
        <v>41079</v>
      </c>
      <c r="B27182" s="204">
        <v>4.78</v>
      </c>
    </row>
    <row r="27183" spans="1:2" x14ac:dyDescent="0.2">
      <c r="A27183" s="202" t="s">
        <v>41080</v>
      </c>
      <c r="B27183" s="204">
        <v>5049.3843999999999</v>
      </c>
    </row>
    <row r="27184" spans="1:2" x14ac:dyDescent="0.2">
      <c r="A27184" s="202" t="s">
        <v>41081</v>
      </c>
      <c r="B27184" s="204">
        <v>5655.4705999999996</v>
      </c>
    </row>
    <row r="27185" spans="1:2" x14ac:dyDescent="0.2">
      <c r="A27185" s="202" t="s">
        <v>41082</v>
      </c>
      <c r="B27185" s="204">
        <v>27.26</v>
      </c>
    </row>
    <row r="27186" spans="1:2" x14ac:dyDescent="0.2">
      <c r="A27186" s="202" t="s">
        <v>41083</v>
      </c>
      <c r="B27186" s="204">
        <v>1.127</v>
      </c>
    </row>
    <row r="27187" spans="1:2" x14ac:dyDescent="0.2">
      <c r="A27187" s="202" t="s">
        <v>41084</v>
      </c>
      <c r="B27187" s="204">
        <v>30.27</v>
      </c>
    </row>
    <row r="27188" spans="1:2" x14ac:dyDescent="0.2">
      <c r="A27188" s="202" t="s">
        <v>41085</v>
      </c>
      <c r="B27188" s="204">
        <v>22.66</v>
      </c>
    </row>
    <row r="27189" spans="1:2" x14ac:dyDescent="0.2">
      <c r="A27189" s="202" t="s">
        <v>41086</v>
      </c>
      <c r="B27189" s="204">
        <v>3090</v>
      </c>
    </row>
    <row r="27190" spans="1:2" x14ac:dyDescent="0.2">
      <c r="A27190" s="202" t="s">
        <v>41087</v>
      </c>
      <c r="B27190" s="204">
        <v>25.5</v>
      </c>
    </row>
    <row r="27191" spans="1:2" x14ac:dyDescent="0.2">
      <c r="A27191" s="202" t="s">
        <v>41088</v>
      </c>
      <c r="B27191" s="204">
        <v>42.15</v>
      </c>
    </row>
    <row r="27192" spans="1:2" x14ac:dyDescent="0.2">
      <c r="A27192" s="202" t="s">
        <v>41089</v>
      </c>
      <c r="B27192" s="204">
        <v>1.76</v>
      </c>
    </row>
    <row r="27193" spans="1:2" x14ac:dyDescent="0.2">
      <c r="A27193" s="202" t="s">
        <v>41090</v>
      </c>
      <c r="B27193" s="204">
        <v>1250</v>
      </c>
    </row>
    <row r="27194" spans="1:2" x14ac:dyDescent="0.2">
      <c r="A27194" s="202" t="s">
        <v>41091</v>
      </c>
      <c r="B27194" s="204">
        <v>1062.8399999999999</v>
      </c>
    </row>
    <row r="27195" spans="1:2" x14ac:dyDescent="0.2">
      <c r="A27195" s="202" t="s">
        <v>41092</v>
      </c>
      <c r="B27195" s="204">
        <v>82.4</v>
      </c>
    </row>
    <row r="27196" spans="1:2" x14ac:dyDescent="0.2">
      <c r="A27196" s="202" t="s">
        <v>41093</v>
      </c>
      <c r="B27196" s="204">
        <v>24.38</v>
      </c>
    </row>
    <row r="27197" spans="1:2" x14ac:dyDescent="0.2">
      <c r="A27197" s="202" t="s">
        <v>41094</v>
      </c>
      <c r="B27197" s="204">
        <v>16.48</v>
      </c>
    </row>
    <row r="27198" spans="1:2" x14ac:dyDescent="0.2">
      <c r="A27198" s="202" t="s">
        <v>41095</v>
      </c>
      <c r="B27198" s="204">
        <v>1.37</v>
      </c>
    </row>
    <row r="27199" spans="1:2" x14ac:dyDescent="0.2">
      <c r="A27199" s="202" t="s">
        <v>41096</v>
      </c>
      <c r="B27199" s="204">
        <v>64.63</v>
      </c>
    </row>
    <row r="27200" spans="1:2" x14ac:dyDescent="0.2">
      <c r="A27200" s="202" t="s">
        <v>41097</v>
      </c>
      <c r="B27200" s="204">
        <v>42.13</v>
      </c>
    </row>
    <row r="27201" spans="1:2" x14ac:dyDescent="0.2">
      <c r="A27201" s="202" t="s">
        <v>41098</v>
      </c>
      <c r="B27201" s="204">
        <v>5.92</v>
      </c>
    </row>
    <row r="27202" spans="1:2" x14ac:dyDescent="0.2">
      <c r="A27202" s="202" t="s">
        <v>41099</v>
      </c>
      <c r="B27202" s="204">
        <v>5778.08</v>
      </c>
    </row>
    <row r="27203" spans="1:2" x14ac:dyDescent="0.2">
      <c r="A27203" s="202" t="s">
        <v>41100</v>
      </c>
      <c r="B27203" s="204">
        <v>4.2</v>
      </c>
    </row>
    <row r="27204" spans="1:2" x14ac:dyDescent="0.2">
      <c r="A27204" s="202" t="s">
        <v>41101</v>
      </c>
      <c r="B27204" s="204">
        <v>5.12</v>
      </c>
    </row>
    <row r="27205" spans="1:2" x14ac:dyDescent="0.2">
      <c r="A27205" s="202" t="s">
        <v>41102</v>
      </c>
      <c r="B27205" s="204">
        <v>8.4</v>
      </c>
    </row>
    <row r="27206" spans="1:2" x14ac:dyDescent="0.2">
      <c r="A27206" s="202" t="s">
        <v>41103</v>
      </c>
      <c r="B27206" s="204">
        <v>11.2</v>
      </c>
    </row>
    <row r="27207" spans="1:2" x14ac:dyDescent="0.2">
      <c r="A27207" s="202" t="s">
        <v>41104</v>
      </c>
      <c r="B27207" s="204">
        <v>16.8</v>
      </c>
    </row>
    <row r="27208" spans="1:2" x14ac:dyDescent="0.2">
      <c r="A27208" s="202" t="s">
        <v>41105</v>
      </c>
      <c r="B27208" s="204">
        <v>4.3712999999999997</v>
      </c>
    </row>
    <row r="27209" spans="1:2" x14ac:dyDescent="0.2">
      <c r="A27209" s="202" t="s">
        <v>41106</v>
      </c>
      <c r="B27209" s="204">
        <v>20.728200000000001</v>
      </c>
    </row>
    <row r="27210" spans="1:2" x14ac:dyDescent="0.2">
      <c r="A27210" s="202" t="s">
        <v>41107</v>
      </c>
      <c r="B27210" s="204">
        <v>26.659099999999999</v>
      </c>
    </row>
    <row r="27211" spans="1:2" x14ac:dyDescent="0.2">
      <c r="A27211" s="202" t="s">
        <v>41108</v>
      </c>
      <c r="B27211" s="204">
        <v>36.659999999999997</v>
      </c>
    </row>
    <row r="27212" spans="1:2" x14ac:dyDescent="0.2">
      <c r="A27212" s="202" t="s">
        <v>41109</v>
      </c>
      <c r="B27212" s="204">
        <v>44.431800000000003</v>
      </c>
    </row>
    <row r="27213" spans="1:2" x14ac:dyDescent="0.2">
      <c r="A27213" s="202" t="s">
        <v>41110</v>
      </c>
      <c r="B27213" s="204">
        <v>42.003799999999998</v>
      </c>
    </row>
    <row r="27214" spans="1:2" x14ac:dyDescent="0.2">
      <c r="A27214" s="202" t="s">
        <v>41111</v>
      </c>
      <c r="B27214" s="204">
        <v>59.428199999999997</v>
      </c>
    </row>
    <row r="27215" spans="1:2" x14ac:dyDescent="0.2">
      <c r="A27215" s="202" t="s">
        <v>41112</v>
      </c>
      <c r="B27215" s="204">
        <v>72.066199999999995</v>
      </c>
    </row>
    <row r="27216" spans="1:2" x14ac:dyDescent="0.2">
      <c r="A27216" s="202" t="s">
        <v>41113</v>
      </c>
      <c r="B27216" s="204">
        <v>86.077399999999997</v>
      </c>
    </row>
    <row r="27217" spans="1:2" x14ac:dyDescent="0.2">
      <c r="A27217" s="202" t="s">
        <v>41114</v>
      </c>
      <c r="B27217" s="204">
        <v>108.5669</v>
      </c>
    </row>
    <row r="27218" spans="1:2" x14ac:dyDescent="0.2">
      <c r="A27218" s="202" t="s">
        <v>41115</v>
      </c>
      <c r="B27218" s="204">
        <v>126.06100000000001</v>
      </c>
    </row>
    <row r="27219" spans="1:2" x14ac:dyDescent="0.2">
      <c r="A27219" s="202" t="s">
        <v>41116</v>
      </c>
      <c r="B27219" s="204">
        <v>189.10149999999999</v>
      </c>
    </row>
    <row r="27220" spans="1:2" x14ac:dyDescent="0.2">
      <c r="A27220" s="202" t="s">
        <v>41117</v>
      </c>
      <c r="B27220" s="204">
        <v>252.13200000000001</v>
      </c>
    </row>
    <row r="27221" spans="1:2" x14ac:dyDescent="0.2">
      <c r="A27221" s="202" t="s">
        <v>41118</v>
      </c>
      <c r="B27221" s="204">
        <v>18.807700000000001</v>
      </c>
    </row>
    <row r="27222" spans="1:2" x14ac:dyDescent="0.2">
      <c r="A27222" s="202" t="s">
        <v>41119</v>
      </c>
      <c r="B27222" s="204">
        <v>79.310599999999994</v>
      </c>
    </row>
    <row r="27223" spans="1:2" x14ac:dyDescent="0.2">
      <c r="A27223" s="202" t="s">
        <v>41120</v>
      </c>
      <c r="B27223" s="204">
        <v>346.84</v>
      </c>
    </row>
    <row r="27224" spans="1:2" x14ac:dyDescent="0.2">
      <c r="A27224" s="202" t="s">
        <v>41121</v>
      </c>
      <c r="B27224" s="204">
        <v>482.66</v>
      </c>
    </row>
    <row r="27225" spans="1:2" x14ac:dyDescent="0.2">
      <c r="A27225" s="202" t="s">
        <v>41122</v>
      </c>
      <c r="B27225" s="204">
        <v>10.48</v>
      </c>
    </row>
    <row r="27226" spans="1:2" x14ac:dyDescent="0.2">
      <c r="A27226" s="202" t="s">
        <v>41123</v>
      </c>
      <c r="B27226" s="204">
        <v>49.93</v>
      </c>
    </row>
    <row r="27227" spans="1:2" x14ac:dyDescent="0.2">
      <c r="A27227" s="202" t="s">
        <v>41124</v>
      </c>
      <c r="B27227" s="204">
        <v>46.92</v>
      </c>
    </row>
    <row r="27228" spans="1:2" x14ac:dyDescent="0.2">
      <c r="A27228" s="202" t="s">
        <v>41125</v>
      </c>
      <c r="B27228" s="204">
        <v>80.959999999999994</v>
      </c>
    </row>
    <row r="27229" spans="1:2" x14ac:dyDescent="0.2">
      <c r="A27229" s="202" t="s">
        <v>41126</v>
      </c>
      <c r="B27229" s="204">
        <v>99269.119999999995</v>
      </c>
    </row>
    <row r="27230" spans="1:2" x14ac:dyDescent="0.2">
      <c r="A27230" s="202" t="s">
        <v>41127</v>
      </c>
      <c r="B27230" s="204">
        <v>47.3005</v>
      </c>
    </row>
    <row r="27231" spans="1:2" x14ac:dyDescent="0.2">
      <c r="A27231" s="202" t="s">
        <v>41128</v>
      </c>
      <c r="B27231" s="204">
        <v>5527.11</v>
      </c>
    </row>
    <row r="27232" spans="1:2" x14ac:dyDescent="0.2">
      <c r="A27232" s="202" t="s">
        <v>41129</v>
      </c>
      <c r="B27232" s="204">
        <v>453.2</v>
      </c>
    </row>
    <row r="27233" spans="1:2" x14ac:dyDescent="0.2">
      <c r="A27233" s="202" t="s">
        <v>41130</v>
      </c>
      <c r="B27233" s="204">
        <v>1.3332999999999999</v>
      </c>
    </row>
    <row r="27234" spans="1:2" x14ac:dyDescent="0.2">
      <c r="A27234" s="202" t="s">
        <v>41131</v>
      </c>
      <c r="B27234" s="204">
        <v>107.12</v>
      </c>
    </row>
    <row r="27235" spans="1:2" x14ac:dyDescent="0.2">
      <c r="A27235" s="202" t="s">
        <v>41132</v>
      </c>
      <c r="B27235" s="204">
        <v>329.6</v>
      </c>
    </row>
    <row r="27236" spans="1:2" x14ac:dyDescent="0.2">
      <c r="A27236" s="202" t="s">
        <v>41133</v>
      </c>
      <c r="B27236" s="204">
        <v>230</v>
      </c>
    </row>
    <row r="27237" spans="1:2" x14ac:dyDescent="0.2">
      <c r="A27237" s="202" t="s">
        <v>41134</v>
      </c>
      <c r="B27237" s="204">
        <v>175</v>
      </c>
    </row>
    <row r="27238" spans="1:2" x14ac:dyDescent="0.2">
      <c r="A27238" s="202" t="s">
        <v>41135</v>
      </c>
      <c r="B27238" s="204">
        <v>3.09</v>
      </c>
    </row>
    <row r="27239" spans="1:2" x14ac:dyDescent="0.2">
      <c r="A27239" s="202" t="s">
        <v>41136</v>
      </c>
      <c r="B27239" s="204">
        <v>88.48</v>
      </c>
    </row>
    <row r="27240" spans="1:2" x14ac:dyDescent="0.2">
      <c r="A27240" s="202" t="s">
        <v>41137</v>
      </c>
      <c r="B27240" s="204">
        <v>5.22</v>
      </c>
    </row>
    <row r="27241" spans="1:2" x14ac:dyDescent="0.2">
      <c r="A27241" s="202" t="s">
        <v>41138</v>
      </c>
      <c r="B27241" s="204">
        <v>2104.34</v>
      </c>
    </row>
    <row r="27242" spans="1:2" x14ac:dyDescent="0.2">
      <c r="A27242" s="202" t="s">
        <v>41139</v>
      </c>
      <c r="B27242" s="204">
        <v>2613.2199999999998</v>
      </c>
    </row>
    <row r="27243" spans="1:2" x14ac:dyDescent="0.2">
      <c r="A27243" s="202" t="s">
        <v>41140</v>
      </c>
      <c r="B27243" s="204">
        <v>3459.31</v>
      </c>
    </row>
    <row r="27244" spans="1:2" x14ac:dyDescent="0.2">
      <c r="A27244" s="202" t="s">
        <v>41141</v>
      </c>
      <c r="B27244" s="204">
        <v>180.25</v>
      </c>
    </row>
    <row r="27245" spans="1:2" x14ac:dyDescent="0.2">
      <c r="A27245" s="202" t="s">
        <v>41142</v>
      </c>
      <c r="B27245" s="204">
        <v>5646.46</v>
      </c>
    </row>
    <row r="27246" spans="1:2" x14ac:dyDescent="0.2">
      <c r="A27246" s="202" t="s">
        <v>41143</v>
      </c>
      <c r="B27246" s="204">
        <v>1078.77</v>
      </c>
    </row>
    <row r="27247" spans="1:2" x14ac:dyDescent="0.2">
      <c r="A27247" s="202" t="s">
        <v>41144</v>
      </c>
      <c r="B27247" s="204">
        <v>1618.15</v>
      </c>
    </row>
    <row r="27248" spans="1:2" x14ac:dyDescent="0.2">
      <c r="A27248" s="202" t="s">
        <v>41145</v>
      </c>
      <c r="B27248" s="204">
        <v>658.5</v>
      </c>
    </row>
    <row r="27249" spans="1:2" x14ac:dyDescent="0.2">
      <c r="A27249" s="202" t="s">
        <v>41146</v>
      </c>
      <c r="B27249" s="204">
        <v>1630.18</v>
      </c>
    </row>
    <row r="27250" spans="1:2" x14ac:dyDescent="0.2">
      <c r="A27250" s="202" t="s">
        <v>41147</v>
      </c>
      <c r="B27250" s="204">
        <v>1030</v>
      </c>
    </row>
    <row r="27251" spans="1:2" x14ac:dyDescent="0.2">
      <c r="A27251" s="202" t="s">
        <v>41148</v>
      </c>
      <c r="B27251" s="204">
        <v>2457.83</v>
      </c>
    </row>
    <row r="27252" spans="1:2" x14ac:dyDescent="0.2">
      <c r="A27252" s="202" t="s">
        <v>41149</v>
      </c>
      <c r="B27252" s="204">
        <v>110973.2599</v>
      </c>
    </row>
    <row r="27253" spans="1:2" x14ac:dyDescent="0.2">
      <c r="A27253" s="202" t="s">
        <v>41150</v>
      </c>
      <c r="B27253" s="204">
        <v>163708.6367</v>
      </c>
    </row>
    <row r="27254" spans="1:2" x14ac:dyDescent="0.2">
      <c r="A27254" s="202" t="s">
        <v>41151</v>
      </c>
      <c r="B27254" s="204">
        <v>227558.27179999999</v>
      </c>
    </row>
    <row r="27255" spans="1:2" x14ac:dyDescent="0.2">
      <c r="A27255" s="202" t="s">
        <v>41152</v>
      </c>
      <c r="B27255" s="204">
        <v>301655.29200000002</v>
      </c>
    </row>
    <row r="27256" spans="1:2" x14ac:dyDescent="0.2">
      <c r="A27256" s="202" t="s">
        <v>41153</v>
      </c>
      <c r="B27256" s="204">
        <v>333678</v>
      </c>
    </row>
    <row r="27257" spans="1:2" x14ac:dyDescent="0.2">
      <c r="A27257" s="202" t="s">
        <v>41154</v>
      </c>
      <c r="B27257" s="204">
        <v>379687.45250000001</v>
      </c>
    </row>
    <row r="27258" spans="1:2" x14ac:dyDescent="0.2">
      <c r="A27258" s="202" t="s">
        <v>41155</v>
      </c>
      <c r="B27258" s="204">
        <v>479015.46279999998</v>
      </c>
    </row>
    <row r="27259" spans="1:2" x14ac:dyDescent="0.2">
      <c r="A27259" s="202" t="s">
        <v>41156</v>
      </c>
      <c r="B27259" s="204">
        <v>560487.27</v>
      </c>
    </row>
    <row r="27260" spans="1:2" x14ac:dyDescent="0.2">
      <c r="A27260" s="202" t="s">
        <v>41157</v>
      </c>
      <c r="B27260" s="204">
        <v>598510.05859999999</v>
      </c>
    </row>
    <row r="27261" spans="1:2" x14ac:dyDescent="0.2">
      <c r="A27261" s="202" t="s">
        <v>41158</v>
      </c>
      <c r="B27261" s="204">
        <v>687584.81030000001</v>
      </c>
    </row>
    <row r="27262" spans="1:2" x14ac:dyDescent="0.2">
      <c r="A27262" s="202" t="s">
        <v>41159</v>
      </c>
      <c r="B27262" s="204">
        <v>9888</v>
      </c>
    </row>
    <row r="27263" spans="1:2" x14ac:dyDescent="0.2">
      <c r="A27263" s="202" t="s">
        <v>41160</v>
      </c>
      <c r="B27263" s="204">
        <v>2202</v>
      </c>
    </row>
    <row r="27264" spans="1:2" x14ac:dyDescent="0.2">
      <c r="A27264" s="202" t="s">
        <v>41161</v>
      </c>
      <c r="B27264" s="204">
        <v>2990</v>
      </c>
    </row>
    <row r="27265" spans="1:2" x14ac:dyDescent="0.2">
      <c r="A27265" s="202" t="s">
        <v>41162</v>
      </c>
      <c r="B27265" s="204">
        <v>11663.97</v>
      </c>
    </row>
    <row r="27266" spans="1:2" x14ac:dyDescent="0.2">
      <c r="A27266" s="202" t="s">
        <v>41163</v>
      </c>
      <c r="B27266" s="204">
        <v>23.4</v>
      </c>
    </row>
    <row r="27267" spans="1:2" x14ac:dyDescent="0.2">
      <c r="A27267" s="202" t="s">
        <v>41164</v>
      </c>
      <c r="B27267" s="204">
        <v>16</v>
      </c>
    </row>
    <row r="27268" spans="1:2" x14ac:dyDescent="0.2">
      <c r="A27268" s="202" t="s">
        <v>41165</v>
      </c>
      <c r="B27268" s="204">
        <v>80</v>
      </c>
    </row>
    <row r="27269" spans="1:2" x14ac:dyDescent="0.2">
      <c r="A27269" s="202" t="s">
        <v>41166</v>
      </c>
      <c r="B27269" s="204">
        <v>30</v>
      </c>
    </row>
    <row r="27270" spans="1:2" x14ac:dyDescent="0.2">
      <c r="A27270" s="202" t="s">
        <v>41167</v>
      </c>
      <c r="B27270" s="204">
        <v>105</v>
      </c>
    </row>
    <row r="27271" spans="1:2" x14ac:dyDescent="0.2">
      <c r="A27271" s="202" t="s">
        <v>41168</v>
      </c>
      <c r="B27271" s="204">
        <v>75</v>
      </c>
    </row>
    <row r="27272" spans="1:2" x14ac:dyDescent="0.2">
      <c r="A27272" s="202" t="s">
        <v>41169</v>
      </c>
      <c r="B27272" s="204">
        <v>65</v>
      </c>
    </row>
    <row r="27273" spans="1:2" x14ac:dyDescent="0.2">
      <c r="A27273" s="202" t="s">
        <v>41170</v>
      </c>
      <c r="B27273" s="204">
        <v>6.08</v>
      </c>
    </row>
    <row r="27274" spans="1:2" x14ac:dyDescent="0.2">
      <c r="A27274" s="202" t="s">
        <v>41171</v>
      </c>
      <c r="B27274" s="204">
        <v>12.295199999999999</v>
      </c>
    </row>
    <row r="27275" spans="1:2" x14ac:dyDescent="0.2">
      <c r="A27275" s="202" t="s">
        <v>41172</v>
      </c>
      <c r="B27275" s="204">
        <v>29.46</v>
      </c>
    </row>
    <row r="27276" spans="1:2" x14ac:dyDescent="0.2">
      <c r="A27276" s="202" t="s">
        <v>41173</v>
      </c>
      <c r="B27276" s="204">
        <v>32.450000000000003</v>
      </c>
    </row>
    <row r="27277" spans="1:2" x14ac:dyDescent="0.2">
      <c r="A27277" s="202" t="s">
        <v>41174</v>
      </c>
      <c r="B27277" s="204">
        <v>2250</v>
      </c>
    </row>
    <row r="27278" spans="1:2" x14ac:dyDescent="0.2">
      <c r="A27278" s="202" t="s">
        <v>41175</v>
      </c>
      <c r="B27278" s="204">
        <v>995</v>
      </c>
    </row>
    <row r="27279" spans="1:2" x14ac:dyDescent="0.2">
      <c r="A27279" s="202" t="s">
        <v>41176</v>
      </c>
      <c r="B27279" s="204">
        <v>14.3797</v>
      </c>
    </row>
    <row r="27280" spans="1:2" x14ac:dyDescent="0.2">
      <c r="A27280" s="202" t="s">
        <v>41177</v>
      </c>
      <c r="B27280" s="204">
        <v>14.9665</v>
      </c>
    </row>
    <row r="27281" spans="1:2" x14ac:dyDescent="0.2">
      <c r="A27281" s="202" t="s">
        <v>41178</v>
      </c>
      <c r="B27281" s="204">
        <v>46.3</v>
      </c>
    </row>
    <row r="27282" spans="1:2" x14ac:dyDescent="0.2">
      <c r="A27282" s="202" t="s">
        <v>41179</v>
      </c>
      <c r="B27282" s="204">
        <v>46.41</v>
      </c>
    </row>
    <row r="27283" spans="1:2" x14ac:dyDescent="0.2">
      <c r="A27283" s="202" t="s">
        <v>41180</v>
      </c>
      <c r="B27283" s="204">
        <v>6.34</v>
      </c>
    </row>
    <row r="27284" spans="1:2" x14ac:dyDescent="0.2">
      <c r="A27284" s="202" t="s">
        <v>41181</v>
      </c>
      <c r="B27284" s="204">
        <v>6.28</v>
      </c>
    </row>
    <row r="27285" spans="1:2" x14ac:dyDescent="0.2">
      <c r="A27285" s="202" t="s">
        <v>41182</v>
      </c>
      <c r="B27285" s="204">
        <v>6.9810999999999996</v>
      </c>
    </row>
    <row r="27286" spans="1:2" x14ac:dyDescent="0.2">
      <c r="A27286" s="202" t="s">
        <v>41183</v>
      </c>
      <c r="B27286" s="204">
        <v>7.24</v>
      </c>
    </row>
    <row r="27287" spans="1:2" x14ac:dyDescent="0.2">
      <c r="A27287" s="202" t="s">
        <v>41184</v>
      </c>
      <c r="B27287" s="204">
        <v>14.33</v>
      </c>
    </row>
    <row r="27288" spans="1:2" x14ac:dyDescent="0.2">
      <c r="A27288" s="202" t="s">
        <v>41185</v>
      </c>
      <c r="B27288" s="204">
        <v>7.35</v>
      </c>
    </row>
    <row r="27289" spans="1:2" x14ac:dyDescent="0.2">
      <c r="A27289" s="202" t="s">
        <v>41186</v>
      </c>
      <c r="B27289" s="204">
        <v>8.27</v>
      </c>
    </row>
    <row r="27290" spans="1:2" x14ac:dyDescent="0.2">
      <c r="A27290" s="202" t="s">
        <v>41187</v>
      </c>
      <c r="B27290" s="204">
        <v>18.489999999999998</v>
      </c>
    </row>
    <row r="27291" spans="1:2" x14ac:dyDescent="0.2">
      <c r="A27291" s="202" t="s">
        <v>41188</v>
      </c>
      <c r="B27291" s="204">
        <v>19.89</v>
      </c>
    </row>
    <row r="27292" spans="1:2" x14ac:dyDescent="0.2">
      <c r="A27292" s="202" t="s">
        <v>41189</v>
      </c>
      <c r="B27292" s="204">
        <v>25.0123</v>
      </c>
    </row>
    <row r="27293" spans="1:2" x14ac:dyDescent="0.2">
      <c r="A27293" s="202" t="s">
        <v>41190</v>
      </c>
      <c r="B27293" s="204">
        <v>48.906100000000002</v>
      </c>
    </row>
    <row r="27294" spans="1:2" x14ac:dyDescent="0.2">
      <c r="A27294" s="202" t="s">
        <v>41191</v>
      </c>
      <c r="B27294" s="204">
        <v>8.19</v>
      </c>
    </row>
    <row r="27295" spans="1:2" x14ac:dyDescent="0.2">
      <c r="A27295" s="202" t="s">
        <v>41192</v>
      </c>
      <c r="B27295" s="204">
        <v>12.43</v>
      </c>
    </row>
    <row r="27296" spans="1:2" x14ac:dyDescent="0.2">
      <c r="A27296" s="202" t="s">
        <v>41193</v>
      </c>
      <c r="B27296" s="204">
        <v>22.408899999999999</v>
      </c>
    </row>
    <row r="27297" spans="1:2" x14ac:dyDescent="0.2">
      <c r="A27297" s="202" t="s">
        <v>41194</v>
      </c>
      <c r="B27297" s="204">
        <v>26.04</v>
      </c>
    </row>
    <row r="27298" spans="1:2" x14ac:dyDescent="0.2">
      <c r="A27298" s="202" t="s">
        <v>41195</v>
      </c>
      <c r="B27298" s="204">
        <v>30.31</v>
      </c>
    </row>
    <row r="27299" spans="1:2" x14ac:dyDescent="0.2">
      <c r="A27299" s="202" t="s">
        <v>41196</v>
      </c>
      <c r="B27299" s="204">
        <v>1.98</v>
      </c>
    </row>
    <row r="27300" spans="1:2" x14ac:dyDescent="0.2">
      <c r="A27300" s="202" t="s">
        <v>41197</v>
      </c>
      <c r="B27300" s="204">
        <v>2.8445</v>
      </c>
    </row>
    <row r="27301" spans="1:2" x14ac:dyDescent="0.2">
      <c r="A27301" s="202" t="s">
        <v>41198</v>
      </c>
      <c r="B27301" s="204">
        <v>1.67</v>
      </c>
    </row>
    <row r="27302" spans="1:2" x14ac:dyDescent="0.2">
      <c r="A27302" s="202" t="s">
        <v>41199</v>
      </c>
      <c r="B27302" s="204">
        <v>2.1695000000000002</v>
      </c>
    </row>
    <row r="27303" spans="1:2" x14ac:dyDescent="0.2">
      <c r="A27303" s="202" t="s">
        <v>41200</v>
      </c>
      <c r="B27303" s="204">
        <v>173.18</v>
      </c>
    </row>
    <row r="27304" spans="1:2" x14ac:dyDescent="0.2">
      <c r="A27304" s="202" t="s">
        <v>41201</v>
      </c>
      <c r="B27304" s="204">
        <v>167.53</v>
      </c>
    </row>
    <row r="27305" spans="1:2" x14ac:dyDescent="0.2">
      <c r="A27305" s="202" t="s">
        <v>41202</v>
      </c>
      <c r="B27305" s="204">
        <v>2.5937999999999999</v>
      </c>
    </row>
    <row r="27306" spans="1:2" x14ac:dyDescent="0.2">
      <c r="A27306" s="202" t="s">
        <v>41203</v>
      </c>
      <c r="B27306" s="204">
        <v>3.22</v>
      </c>
    </row>
    <row r="27307" spans="1:2" x14ac:dyDescent="0.2">
      <c r="A27307" s="202" t="s">
        <v>41204</v>
      </c>
      <c r="B27307" s="204">
        <v>3.7</v>
      </c>
    </row>
    <row r="27308" spans="1:2" x14ac:dyDescent="0.2">
      <c r="A27308" s="202" t="s">
        <v>41205</v>
      </c>
      <c r="B27308" s="204">
        <v>4.42</v>
      </c>
    </row>
    <row r="27309" spans="1:2" x14ac:dyDescent="0.2">
      <c r="A27309" s="202" t="s">
        <v>41206</v>
      </c>
      <c r="B27309" s="204">
        <v>5.43</v>
      </c>
    </row>
    <row r="27310" spans="1:2" x14ac:dyDescent="0.2">
      <c r="A27310" s="202" t="s">
        <v>41207</v>
      </c>
      <c r="B27310" s="204">
        <v>6.44</v>
      </c>
    </row>
    <row r="27311" spans="1:2" x14ac:dyDescent="0.2">
      <c r="A27311" s="202" t="s">
        <v>41208</v>
      </c>
      <c r="B27311" s="204">
        <v>4.2618999999999998</v>
      </c>
    </row>
    <row r="27312" spans="1:2" x14ac:dyDescent="0.2">
      <c r="A27312" s="202" t="s">
        <v>41209</v>
      </c>
      <c r="B27312" s="204">
        <v>4.7729999999999997</v>
      </c>
    </row>
    <row r="27313" spans="1:2" x14ac:dyDescent="0.2">
      <c r="A27313" s="202" t="s">
        <v>41210</v>
      </c>
      <c r="B27313" s="204">
        <v>5.4768999999999997</v>
      </c>
    </row>
    <row r="27314" spans="1:2" x14ac:dyDescent="0.2">
      <c r="A27314" s="202" t="s">
        <v>41211</v>
      </c>
      <c r="B27314" s="204">
        <v>6.5472000000000001</v>
      </c>
    </row>
    <row r="27315" spans="1:2" x14ac:dyDescent="0.2">
      <c r="A27315" s="202" t="s">
        <v>41212</v>
      </c>
      <c r="B27315" s="204">
        <v>7.01</v>
      </c>
    </row>
    <row r="27316" spans="1:2" x14ac:dyDescent="0.2">
      <c r="A27316" s="202" t="s">
        <v>41213</v>
      </c>
      <c r="B27316" s="204">
        <v>18.54</v>
      </c>
    </row>
    <row r="27317" spans="1:2" x14ac:dyDescent="0.2">
      <c r="A27317" s="202" t="s">
        <v>41214</v>
      </c>
      <c r="B27317" s="204">
        <v>30.92</v>
      </c>
    </row>
    <row r="27318" spans="1:2" x14ac:dyDescent="0.2">
      <c r="A27318" s="202" t="s">
        <v>41215</v>
      </c>
      <c r="B27318" s="204">
        <v>43.23</v>
      </c>
    </row>
    <row r="27319" spans="1:2" x14ac:dyDescent="0.2">
      <c r="A27319" s="202" t="s">
        <v>41216</v>
      </c>
      <c r="B27319" s="204">
        <v>55.58</v>
      </c>
    </row>
    <row r="27320" spans="1:2" x14ac:dyDescent="0.2">
      <c r="A27320" s="202" t="s">
        <v>41217</v>
      </c>
      <c r="B27320" s="204">
        <v>100.43</v>
      </c>
    </row>
    <row r="27321" spans="1:2" x14ac:dyDescent="0.2">
      <c r="A27321" s="202" t="s">
        <v>41218</v>
      </c>
      <c r="B27321" s="204">
        <v>131.32</v>
      </c>
    </row>
    <row r="27322" spans="1:2" x14ac:dyDescent="0.2">
      <c r="A27322" s="202" t="s">
        <v>41219</v>
      </c>
      <c r="B27322" s="204">
        <v>170.38</v>
      </c>
    </row>
    <row r="27323" spans="1:2" x14ac:dyDescent="0.2">
      <c r="A27323" s="202" t="s">
        <v>41220</v>
      </c>
      <c r="B27323" s="204">
        <v>77.13</v>
      </c>
    </row>
    <row r="27324" spans="1:2" x14ac:dyDescent="0.2">
      <c r="A27324" s="202" t="s">
        <v>41221</v>
      </c>
      <c r="B27324" s="204">
        <v>44.49</v>
      </c>
    </row>
    <row r="27325" spans="1:2" x14ac:dyDescent="0.2">
      <c r="A27325" s="202" t="s">
        <v>41222</v>
      </c>
      <c r="B27325" s="204">
        <v>47.1</v>
      </c>
    </row>
    <row r="27326" spans="1:2" x14ac:dyDescent="0.2">
      <c r="A27326" s="202" t="s">
        <v>41223</v>
      </c>
      <c r="B27326" s="204">
        <v>42.15</v>
      </c>
    </row>
    <row r="27327" spans="1:2" x14ac:dyDescent="0.2">
      <c r="A27327" s="202" t="s">
        <v>41224</v>
      </c>
      <c r="B27327" s="204">
        <v>111.13</v>
      </c>
    </row>
    <row r="27328" spans="1:2" x14ac:dyDescent="0.2">
      <c r="A27328" s="202" t="s">
        <v>41225</v>
      </c>
      <c r="B27328" s="204">
        <v>111.13</v>
      </c>
    </row>
    <row r="27329" spans="1:2" x14ac:dyDescent="0.2">
      <c r="A27329" s="202" t="s">
        <v>41226</v>
      </c>
      <c r="B27329" s="204">
        <v>42.15</v>
      </c>
    </row>
    <row r="27330" spans="1:2" x14ac:dyDescent="0.2">
      <c r="A27330" s="202" t="s">
        <v>41227</v>
      </c>
      <c r="B27330" s="204">
        <v>29.98</v>
      </c>
    </row>
    <row r="27331" spans="1:2" x14ac:dyDescent="0.2">
      <c r="A27331" s="202" t="s">
        <v>41228</v>
      </c>
      <c r="B27331" s="204">
        <v>18.309999999999999</v>
      </c>
    </row>
    <row r="27332" spans="1:2" x14ac:dyDescent="0.2">
      <c r="A27332" s="202" t="s">
        <v>41229</v>
      </c>
      <c r="B27332" s="204">
        <v>18.309999999999999</v>
      </c>
    </row>
    <row r="27333" spans="1:2" x14ac:dyDescent="0.2">
      <c r="A27333" s="202" t="s">
        <v>41230</v>
      </c>
      <c r="B27333" s="204">
        <v>27.26</v>
      </c>
    </row>
    <row r="27334" spans="1:2" x14ac:dyDescent="0.2">
      <c r="A27334" s="202" t="s">
        <v>41231</v>
      </c>
      <c r="B27334" s="204">
        <v>27.26</v>
      </c>
    </row>
    <row r="27335" spans="1:2" x14ac:dyDescent="0.2">
      <c r="A27335" s="202" t="s">
        <v>41232</v>
      </c>
      <c r="B27335" s="204">
        <v>4539.6000000000004</v>
      </c>
    </row>
    <row r="27336" spans="1:2" x14ac:dyDescent="0.2">
      <c r="A27336" s="202" t="s">
        <v>41233</v>
      </c>
      <c r="B27336" s="204">
        <v>471</v>
      </c>
    </row>
    <row r="27337" spans="1:2" x14ac:dyDescent="0.2">
      <c r="A27337" s="202" t="s">
        <v>41234</v>
      </c>
      <c r="B27337" s="204">
        <v>569.16999999999996</v>
      </c>
    </row>
    <row r="27338" spans="1:2" x14ac:dyDescent="0.2">
      <c r="A27338" s="202" t="s">
        <v>41235</v>
      </c>
      <c r="B27338" s="204">
        <v>649.5</v>
      </c>
    </row>
    <row r="27339" spans="1:2" x14ac:dyDescent="0.2">
      <c r="A27339" s="202" t="s">
        <v>41236</v>
      </c>
      <c r="B27339" s="204">
        <v>880.35</v>
      </c>
    </row>
    <row r="27340" spans="1:2" x14ac:dyDescent="0.2">
      <c r="A27340" s="202" t="s">
        <v>41237</v>
      </c>
      <c r="B27340" s="204">
        <v>929.72</v>
      </c>
    </row>
    <row r="27341" spans="1:2" x14ac:dyDescent="0.2">
      <c r="A27341" s="202" t="s">
        <v>41238</v>
      </c>
      <c r="B27341" s="204">
        <v>1761.25</v>
      </c>
    </row>
    <row r="27342" spans="1:2" x14ac:dyDescent="0.2">
      <c r="A27342" s="202" t="s">
        <v>41239</v>
      </c>
      <c r="B27342" s="204">
        <v>2735.51</v>
      </c>
    </row>
    <row r="27343" spans="1:2" x14ac:dyDescent="0.2">
      <c r="A27343" s="202" t="s">
        <v>41240</v>
      </c>
      <c r="B27343" s="204">
        <v>4140.57</v>
      </c>
    </row>
    <row r="27344" spans="1:2" x14ac:dyDescent="0.2">
      <c r="A27344" s="202" t="s">
        <v>41241</v>
      </c>
      <c r="B27344" s="204">
        <v>11271.88</v>
      </c>
    </row>
    <row r="27345" spans="1:2" x14ac:dyDescent="0.2">
      <c r="A27345" s="202" t="s">
        <v>41242</v>
      </c>
      <c r="B27345" s="204">
        <v>13919.14</v>
      </c>
    </row>
    <row r="27346" spans="1:2" x14ac:dyDescent="0.2">
      <c r="A27346" s="202" t="s">
        <v>41243</v>
      </c>
      <c r="B27346" s="204">
        <v>19543.18</v>
      </c>
    </row>
    <row r="27347" spans="1:2" x14ac:dyDescent="0.2">
      <c r="A27347" s="202" t="s">
        <v>41244</v>
      </c>
      <c r="B27347" s="204">
        <v>277.75</v>
      </c>
    </row>
    <row r="27348" spans="1:2" x14ac:dyDescent="0.2">
      <c r="A27348" s="202" t="s">
        <v>41245</v>
      </c>
      <c r="B27348" s="204">
        <v>134.44</v>
      </c>
    </row>
    <row r="27349" spans="1:2" x14ac:dyDescent="0.2">
      <c r="A27349" s="202" t="s">
        <v>41246</v>
      </c>
      <c r="B27349" s="204">
        <v>108.68</v>
      </c>
    </row>
    <row r="27350" spans="1:2" x14ac:dyDescent="0.2">
      <c r="A27350" s="202" t="s">
        <v>41247</v>
      </c>
      <c r="B27350" s="204">
        <v>106.81</v>
      </c>
    </row>
    <row r="27351" spans="1:2" x14ac:dyDescent="0.2">
      <c r="A27351" s="202" t="s">
        <v>41248</v>
      </c>
      <c r="B27351" s="204">
        <v>42</v>
      </c>
    </row>
    <row r="27352" spans="1:2" x14ac:dyDescent="0.2">
      <c r="A27352" s="202" t="s">
        <v>41249</v>
      </c>
      <c r="B27352" s="204">
        <v>50.12</v>
      </c>
    </row>
    <row r="27353" spans="1:2" x14ac:dyDescent="0.2">
      <c r="A27353" s="202" t="s">
        <v>41250</v>
      </c>
      <c r="B27353" s="204">
        <v>52.25</v>
      </c>
    </row>
    <row r="27354" spans="1:2" x14ac:dyDescent="0.2">
      <c r="A27354" s="202" t="s">
        <v>41251</v>
      </c>
      <c r="B27354" s="204">
        <v>80.209999999999994</v>
      </c>
    </row>
    <row r="27355" spans="1:2" x14ac:dyDescent="0.2">
      <c r="A27355" s="202" t="s">
        <v>41252</v>
      </c>
      <c r="B27355" s="204">
        <v>107.17</v>
      </c>
    </row>
    <row r="27356" spans="1:2" x14ac:dyDescent="0.2">
      <c r="A27356" s="202" t="s">
        <v>41253</v>
      </c>
      <c r="B27356" s="204">
        <v>142.75</v>
      </c>
    </row>
    <row r="27357" spans="1:2" x14ac:dyDescent="0.2">
      <c r="A27357" s="202" t="s">
        <v>41254</v>
      </c>
      <c r="B27357" s="204">
        <v>3360.09</v>
      </c>
    </row>
    <row r="27358" spans="1:2" x14ac:dyDescent="0.2">
      <c r="A27358" s="202" t="s">
        <v>41255</v>
      </c>
      <c r="B27358" s="204">
        <v>3870.65</v>
      </c>
    </row>
    <row r="27359" spans="1:2" x14ac:dyDescent="0.2">
      <c r="A27359" s="202" t="s">
        <v>41256</v>
      </c>
      <c r="B27359" s="204">
        <v>4352.5600000000004</v>
      </c>
    </row>
    <row r="27360" spans="1:2" x14ac:dyDescent="0.2">
      <c r="A27360" s="202" t="s">
        <v>41257</v>
      </c>
      <c r="B27360" s="204">
        <v>483.17</v>
      </c>
    </row>
    <row r="27361" spans="1:2" x14ac:dyDescent="0.2">
      <c r="A27361" s="202" t="s">
        <v>41258</v>
      </c>
      <c r="B27361" s="204">
        <v>595.82000000000005</v>
      </c>
    </row>
    <row r="27362" spans="1:2" x14ac:dyDescent="0.2">
      <c r="A27362" s="202" t="s">
        <v>41259</v>
      </c>
      <c r="B27362" s="204">
        <v>768.65</v>
      </c>
    </row>
    <row r="27363" spans="1:2" x14ac:dyDescent="0.2">
      <c r="A27363" s="202" t="s">
        <v>41260</v>
      </c>
      <c r="B27363" s="204">
        <v>1211.21</v>
      </c>
    </row>
    <row r="27364" spans="1:2" x14ac:dyDescent="0.2">
      <c r="A27364" s="202" t="s">
        <v>41261</v>
      </c>
      <c r="B27364" s="204">
        <v>216.61</v>
      </c>
    </row>
    <row r="27365" spans="1:2" x14ac:dyDescent="0.2">
      <c r="A27365" s="202" t="s">
        <v>41262</v>
      </c>
      <c r="B27365" s="204">
        <v>305.55</v>
      </c>
    </row>
    <row r="27366" spans="1:2" x14ac:dyDescent="0.2">
      <c r="A27366" s="202" t="s">
        <v>41263</v>
      </c>
      <c r="B27366" s="204">
        <v>422.21</v>
      </c>
    </row>
    <row r="27367" spans="1:2" x14ac:dyDescent="0.2">
      <c r="A27367" s="202" t="s">
        <v>41264</v>
      </c>
      <c r="B27367" s="204">
        <v>0.09</v>
      </c>
    </row>
    <row r="27368" spans="1:2" x14ac:dyDescent="0.2">
      <c r="A27368" s="202" t="s">
        <v>41265</v>
      </c>
      <c r="B27368" s="204">
        <v>45.453200000000002</v>
      </c>
    </row>
    <row r="27369" spans="1:2" x14ac:dyDescent="0.2">
      <c r="A27369" s="202" t="s">
        <v>41266</v>
      </c>
      <c r="B27369" s="204">
        <v>9.1495999999999995</v>
      </c>
    </row>
    <row r="27370" spans="1:2" x14ac:dyDescent="0.2">
      <c r="A27370" s="202" t="s">
        <v>41267</v>
      </c>
      <c r="B27370" s="204">
        <v>14.67</v>
      </c>
    </row>
    <row r="27371" spans="1:2" x14ac:dyDescent="0.2">
      <c r="A27371" s="202" t="s">
        <v>41268</v>
      </c>
      <c r="B27371" s="204">
        <v>1.08</v>
      </c>
    </row>
    <row r="27372" spans="1:2" x14ac:dyDescent="0.2">
      <c r="A27372" s="202" t="s">
        <v>41269</v>
      </c>
      <c r="B27372" s="204">
        <v>0.86</v>
      </c>
    </row>
    <row r="27373" spans="1:2" x14ac:dyDescent="0.2">
      <c r="A27373" s="202" t="s">
        <v>41270</v>
      </c>
      <c r="B27373" s="204">
        <v>0.17319999999999999</v>
      </c>
    </row>
    <row r="27374" spans="1:2" x14ac:dyDescent="0.2">
      <c r="A27374" s="202" t="s">
        <v>41271</v>
      </c>
      <c r="B27374" s="204">
        <v>17.23</v>
      </c>
    </row>
    <row r="27375" spans="1:2" x14ac:dyDescent="0.2">
      <c r="A27375" s="202" t="s">
        <v>41272</v>
      </c>
      <c r="B27375" s="204">
        <v>5.6</v>
      </c>
    </row>
    <row r="27376" spans="1:2" x14ac:dyDescent="0.2">
      <c r="A27376" s="202" t="s">
        <v>41273</v>
      </c>
      <c r="B27376" s="204">
        <v>0.08</v>
      </c>
    </row>
    <row r="27377" spans="1:2" x14ac:dyDescent="0.2">
      <c r="A27377" s="202" t="s">
        <v>41274</v>
      </c>
      <c r="B27377" s="204">
        <v>0.59</v>
      </c>
    </row>
    <row r="27378" spans="1:2" x14ac:dyDescent="0.2">
      <c r="A27378" s="202" t="s">
        <v>41275</v>
      </c>
      <c r="B27378" s="204">
        <v>0.17</v>
      </c>
    </row>
    <row r="27379" spans="1:2" x14ac:dyDescent="0.2">
      <c r="A27379" s="202" t="s">
        <v>41276</v>
      </c>
      <c r="B27379" s="204">
        <v>14.85</v>
      </c>
    </row>
    <row r="27380" spans="1:2" x14ac:dyDescent="0.2">
      <c r="A27380" s="202" t="s">
        <v>41277</v>
      </c>
      <c r="B27380" s="204">
        <v>1130</v>
      </c>
    </row>
    <row r="27381" spans="1:2" x14ac:dyDescent="0.2">
      <c r="A27381" s="202" t="s">
        <v>41278</v>
      </c>
      <c r="B27381" s="204">
        <v>0.84460000000000002</v>
      </c>
    </row>
    <row r="27382" spans="1:2" x14ac:dyDescent="0.2">
      <c r="A27382" s="202" t="s">
        <v>41279</v>
      </c>
      <c r="B27382" s="204">
        <v>0.28000000000000003</v>
      </c>
    </row>
    <row r="27383" spans="1:2" x14ac:dyDescent="0.2">
      <c r="A27383" s="202" t="s">
        <v>41280</v>
      </c>
      <c r="B27383" s="204">
        <v>0.5</v>
      </c>
    </row>
    <row r="27384" spans="1:2" x14ac:dyDescent="0.2">
      <c r="A27384" s="202" t="s">
        <v>41281</v>
      </c>
      <c r="B27384" s="204">
        <v>7.0000000000000007E-2</v>
      </c>
    </row>
    <row r="27385" spans="1:2" x14ac:dyDescent="0.2">
      <c r="A27385" s="202" t="s">
        <v>41282</v>
      </c>
      <c r="B27385" s="204">
        <v>10.505000000000001</v>
      </c>
    </row>
    <row r="27386" spans="1:2" x14ac:dyDescent="0.2">
      <c r="A27386" s="202" t="s">
        <v>41283</v>
      </c>
      <c r="B27386" s="204">
        <v>0.57999999999999996</v>
      </c>
    </row>
    <row r="27387" spans="1:2" x14ac:dyDescent="0.2">
      <c r="A27387" s="202" t="s">
        <v>41284</v>
      </c>
      <c r="B27387" s="204">
        <v>2.06</v>
      </c>
    </row>
    <row r="27388" spans="1:2" x14ac:dyDescent="0.2">
      <c r="A27388" s="202" t="s">
        <v>41285</v>
      </c>
      <c r="B27388" s="204">
        <v>143.32</v>
      </c>
    </row>
    <row r="27389" spans="1:2" x14ac:dyDescent="0.2">
      <c r="A27389" s="202" t="s">
        <v>41286</v>
      </c>
      <c r="B27389" s="204">
        <v>2.46</v>
      </c>
    </row>
    <row r="27390" spans="1:2" x14ac:dyDescent="0.2">
      <c r="A27390" s="202" t="s">
        <v>41287</v>
      </c>
      <c r="B27390" s="204">
        <v>41077.129999999997</v>
      </c>
    </row>
    <row r="27391" spans="1:2" x14ac:dyDescent="0.2">
      <c r="A27391" s="202" t="s">
        <v>41288</v>
      </c>
      <c r="B27391" s="204">
        <v>50287.21</v>
      </c>
    </row>
    <row r="27392" spans="1:2" x14ac:dyDescent="0.2">
      <c r="A27392" s="202" t="s">
        <v>41289</v>
      </c>
      <c r="B27392" s="204">
        <v>88126.8</v>
      </c>
    </row>
    <row r="27393" spans="1:2" x14ac:dyDescent="0.2">
      <c r="A27393" s="202" t="s">
        <v>41290</v>
      </c>
      <c r="B27393" s="204">
        <v>103027.81</v>
      </c>
    </row>
    <row r="27394" spans="1:2" x14ac:dyDescent="0.2">
      <c r="A27394" s="202" t="s">
        <v>41291</v>
      </c>
      <c r="B27394" s="204">
        <v>144058.89000000001</v>
      </c>
    </row>
    <row r="27395" spans="1:2" x14ac:dyDescent="0.2">
      <c r="A27395" s="202" t="s">
        <v>41292</v>
      </c>
      <c r="B27395" s="204">
        <v>191640.32000000001</v>
      </c>
    </row>
    <row r="27396" spans="1:2" x14ac:dyDescent="0.2">
      <c r="A27396" s="202" t="s">
        <v>41293</v>
      </c>
      <c r="B27396" s="204">
        <v>386462.56</v>
      </c>
    </row>
    <row r="27397" spans="1:2" x14ac:dyDescent="0.2">
      <c r="A27397" s="202" t="s">
        <v>41294</v>
      </c>
      <c r="B27397" s="204">
        <v>630667.68999999994</v>
      </c>
    </row>
    <row r="27398" spans="1:2" x14ac:dyDescent="0.2">
      <c r="A27398" s="202" t="s">
        <v>41295</v>
      </c>
      <c r="B27398" s="204">
        <v>1077450.4865999999</v>
      </c>
    </row>
    <row r="27399" spans="1:2" x14ac:dyDescent="0.2">
      <c r="A27399" s="202" t="s">
        <v>41296</v>
      </c>
      <c r="B27399" s="204">
        <v>595.02</v>
      </c>
    </row>
    <row r="27400" spans="1:2" x14ac:dyDescent="0.2">
      <c r="A27400" s="202" t="s">
        <v>41297</v>
      </c>
      <c r="B27400" s="204">
        <v>679.81</v>
      </c>
    </row>
    <row r="27401" spans="1:2" x14ac:dyDescent="0.2">
      <c r="A27401" s="202" t="s">
        <v>41298</v>
      </c>
      <c r="B27401" s="204">
        <v>2531.91</v>
      </c>
    </row>
    <row r="27402" spans="1:2" x14ac:dyDescent="0.2">
      <c r="A27402" s="202" t="s">
        <v>41299</v>
      </c>
      <c r="B27402" s="204">
        <v>170</v>
      </c>
    </row>
    <row r="27403" spans="1:2" x14ac:dyDescent="0.2">
      <c r="A27403" s="202" t="s">
        <v>41300</v>
      </c>
      <c r="B27403" s="204">
        <v>14008</v>
      </c>
    </row>
    <row r="27404" spans="1:2" x14ac:dyDescent="0.2">
      <c r="A27404" s="202" t="s">
        <v>41301</v>
      </c>
      <c r="B27404" s="204">
        <v>980000</v>
      </c>
    </row>
    <row r="27405" spans="1:2" x14ac:dyDescent="0.2">
      <c r="A27405" s="202" t="s">
        <v>41302</v>
      </c>
      <c r="B27405" s="204">
        <v>252088.58</v>
      </c>
    </row>
    <row r="27406" spans="1:2" x14ac:dyDescent="0.2">
      <c r="A27406" s="202" t="s">
        <v>41303</v>
      </c>
      <c r="B27406" s="204">
        <v>245000</v>
      </c>
    </row>
    <row r="27407" spans="1:2" x14ac:dyDescent="0.2">
      <c r="A27407" s="202" t="s">
        <v>41304</v>
      </c>
      <c r="B27407" s="204">
        <v>173.04</v>
      </c>
    </row>
    <row r="27408" spans="1:2" x14ac:dyDescent="0.2">
      <c r="A27408" s="202" t="s">
        <v>41305</v>
      </c>
      <c r="B27408" s="204">
        <v>173.04</v>
      </c>
    </row>
    <row r="27409" spans="1:2" x14ac:dyDescent="0.2">
      <c r="A27409" s="202" t="s">
        <v>41306</v>
      </c>
      <c r="B27409" s="204">
        <v>45.32</v>
      </c>
    </row>
    <row r="27410" spans="1:2" x14ac:dyDescent="0.2">
      <c r="A27410" s="202" t="s">
        <v>41307</v>
      </c>
      <c r="B27410" s="204">
        <v>61.7</v>
      </c>
    </row>
    <row r="27411" spans="1:2" x14ac:dyDescent="0.2">
      <c r="A27411" s="202" t="s">
        <v>41308</v>
      </c>
      <c r="B27411" s="204">
        <v>23.09</v>
      </c>
    </row>
    <row r="27412" spans="1:2" x14ac:dyDescent="0.2">
      <c r="A27412" s="202" t="s">
        <v>41309</v>
      </c>
      <c r="B27412" s="204">
        <v>33.04</v>
      </c>
    </row>
    <row r="27413" spans="1:2" x14ac:dyDescent="0.2">
      <c r="A27413" s="202" t="s">
        <v>41310</v>
      </c>
      <c r="B27413" s="204">
        <v>204.97</v>
      </c>
    </row>
    <row r="27414" spans="1:2" x14ac:dyDescent="0.2">
      <c r="A27414" s="202" t="s">
        <v>41311</v>
      </c>
      <c r="B27414" s="204">
        <v>181.01</v>
      </c>
    </row>
    <row r="27415" spans="1:2" x14ac:dyDescent="0.2">
      <c r="A27415" s="202" t="s">
        <v>41312</v>
      </c>
      <c r="B27415" s="204">
        <v>1591</v>
      </c>
    </row>
    <row r="27416" spans="1:2" x14ac:dyDescent="0.2">
      <c r="A27416" s="202" t="s">
        <v>41313</v>
      </c>
      <c r="B27416" s="204">
        <v>5293.5414000000001</v>
      </c>
    </row>
    <row r="27417" spans="1:2" x14ac:dyDescent="0.2">
      <c r="A27417" s="202" t="s">
        <v>41314</v>
      </c>
      <c r="B27417" s="204">
        <v>8027.6791999999996</v>
      </c>
    </row>
    <row r="27418" spans="1:2" x14ac:dyDescent="0.2">
      <c r="A27418" s="202" t="s">
        <v>41315</v>
      </c>
      <c r="B27418" s="204">
        <v>508.04259999999999</v>
      </c>
    </row>
    <row r="27419" spans="1:2" x14ac:dyDescent="0.2">
      <c r="A27419" s="202" t="s">
        <v>41316</v>
      </c>
      <c r="B27419" s="204">
        <v>806</v>
      </c>
    </row>
    <row r="27420" spans="1:2" x14ac:dyDescent="0.2">
      <c r="A27420" s="202" t="s">
        <v>41317</v>
      </c>
      <c r="B27420" s="204">
        <v>66947.45</v>
      </c>
    </row>
    <row r="27421" spans="1:2" x14ac:dyDescent="0.2">
      <c r="A27421" s="202" t="s">
        <v>41318</v>
      </c>
      <c r="B27421" s="204">
        <v>772925.12</v>
      </c>
    </row>
    <row r="27422" spans="1:2" x14ac:dyDescent="0.2">
      <c r="A27422" s="202" t="s">
        <v>41319</v>
      </c>
      <c r="B27422" s="204">
        <v>87800</v>
      </c>
    </row>
    <row r="27423" spans="1:2" x14ac:dyDescent="0.2">
      <c r="A27423" s="202" t="s">
        <v>41320</v>
      </c>
      <c r="B27423" s="204">
        <v>86630</v>
      </c>
    </row>
    <row r="27424" spans="1:2" x14ac:dyDescent="0.2">
      <c r="A27424" s="202" t="s">
        <v>41321</v>
      </c>
      <c r="B27424" s="204">
        <v>87800</v>
      </c>
    </row>
    <row r="27425" spans="1:2" x14ac:dyDescent="0.2">
      <c r="A27425" s="202" t="s">
        <v>41322</v>
      </c>
      <c r="B27425" s="204">
        <v>86630</v>
      </c>
    </row>
    <row r="27426" spans="1:2" x14ac:dyDescent="0.2">
      <c r="A27426" s="202" t="s">
        <v>41323</v>
      </c>
      <c r="B27426" s="204">
        <v>99910</v>
      </c>
    </row>
    <row r="27427" spans="1:2" x14ac:dyDescent="0.2">
      <c r="A27427" s="202" t="s">
        <v>41324</v>
      </c>
      <c r="B27427" s="204">
        <v>99900</v>
      </c>
    </row>
    <row r="27428" spans="1:2" x14ac:dyDescent="0.2">
      <c r="A27428" s="202" t="s">
        <v>41325</v>
      </c>
      <c r="B27428" s="204">
        <v>99910</v>
      </c>
    </row>
    <row r="27429" spans="1:2" x14ac:dyDescent="0.2">
      <c r="A27429" s="202" t="s">
        <v>41326</v>
      </c>
      <c r="B27429" s="204">
        <v>99900</v>
      </c>
    </row>
    <row r="27430" spans="1:2" x14ac:dyDescent="0.2">
      <c r="A27430" s="202" t="s">
        <v>41327</v>
      </c>
      <c r="B27430" s="204">
        <v>113300</v>
      </c>
    </row>
    <row r="27431" spans="1:2" x14ac:dyDescent="0.2">
      <c r="A27431" s="202" t="s">
        <v>41328</v>
      </c>
      <c r="B27431" s="204">
        <v>108970</v>
      </c>
    </row>
    <row r="27432" spans="1:2" x14ac:dyDescent="0.2">
      <c r="A27432" s="202" t="s">
        <v>41329</v>
      </c>
      <c r="B27432" s="204">
        <v>113300</v>
      </c>
    </row>
    <row r="27433" spans="1:2" x14ac:dyDescent="0.2">
      <c r="A27433" s="202" t="s">
        <v>41330</v>
      </c>
      <c r="B27433" s="204">
        <v>108970</v>
      </c>
    </row>
    <row r="27434" spans="1:2" x14ac:dyDescent="0.2">
      <c r="A27434" s="202" t="s">
        <v>41331</v>
      </c>
      <c r="B27434" s="204">
        <v>151740</v>
      </c>
    </row>
    <row r="27435" spans="1:2" x14ac:dyDescent="0.2">
      <c r="A27435" s="202" t="s">
        <v>41332</v>
      </c>
      <c r="B27435" s="204">
        <v>141000</v>
      </c>
    </row>
    <row r="27436" spans="1:2" x14ac:dyDescent="0.2">
      <c r="A27436" s="202" t="s">
        <v>41333</v>
      </c>
      <c r="B27436" s="204">
        <v>151740</v>
      </c>
    </row>
    <row r="27437" spans="1:2" x14ac:dyDescent="0.2">
      <c r="A27437" s="202" t="s">
        <v>41334</v>
      </c>
      <c r="B27437" s="204">
        <v>141000</v>
      </c>
    </row>
    <row r="27438" spans="1:2" x14ac:dyDescent="0.2">
      <c r="A27438" s="202" t="s">
        <v>41335</v>
      </c>
      <c r="B27438" s="204">
        <v>199820</v>
      </c>
    </row>
    <row r="27439" spans="1:2" x14ac:dyDescent="0.2">
      <c r="A27439" s="202" t="s">
        <v>41336</v>
      </c>
      <c r="B27439" s="204">
        <v>211870</v>
      </c>
    </row>
    <row r="27440" spans="1:2" x14ac:dyDescent="0.2">
      <c r="A27440" s="202" t="s">
        <v>41337</v>
      </c>
      <c r="B27440" s="204">
        <v>199820</v>
      </c>
    </row>
    <row r="27441" spans="1:2" x14ac:dyDescent="0.2">
      <c r="A27441" s="202" t="s">
        <v>41338</v>
      </c>
      <c r="B27441" s="204">
        <v>211870</v>
      </c>
    </row>
    <row r="27442" spans="1:2" x14ac:dyDescent="0.2">
      <c r="A27442" s="202" t="s">
        <v>41339</v>
      </c>
      <c r="B27442" s="204">
        <v>295080</v>
      </c>
    </row>
    <row r="27443" spans="1:2" x14ac:dyDescent="0.2">
      <c r="A27443" s="202" t="s">
        <v>41340</v>
      </c>
      <c r="B27443" s="204">
        <v>262380</v>
      </c>
    </row>
    <row r="27444" spans="1:2" x14ac:dyDescent="0.2">
      <c r="A27444" s="202" t="s">
        <v>41341</v>
      </c>
      <c r="B27444" s="204">
        <v>295080</v>
      </c>
    </row>
    <row r="27445" spans="1:2" x14ac:dyDescent="0.2">
      <c r="A27445" s="202" t="s">
        <v>41342</v>
      </c>
      <c r="B27445" s="204">
        <v>262380</v>
      </c>
    </row>
    <row r="27446" spans="1:2" x14ac:dyDescent="0.2">
      <c r="A27446" s="202" t="s">
        <v>41343</v>
      </c>
      <c r="B27446" s="204">
        <v>389400</v>
      </c>
    </row>
    <row r="27447" spans="1:2" x14ac:dyDescent="0.2">
      <c r="A27447" s="202" t="s">
        <v>41344</v>
      </c>
      <c r="B27447" s="204">
        <v>343400</v>
      </c>
    </row>
    <row r="27448" spans="1:2" x14ac:dyDescent="0.2">
      <c r="A27448" s="202" t="s">
        <v>41345</v>
      </c>
      <c r="B27448" s="204">
        <v>338870</v>
      </c>
    </row>
    <row r="27449" spans="1:2" x14ac:dyDescent="0.2">
      <c r="A27449" s="202" t="s">
        <v>41346</v>
      </c>
      <c r="B27449" s="204">
        <v>343400</v>
      </c>
    </row>
    <row r="27450" spans="1:2" x14ac:dyDescent="0.2">
      <c r="A27450" s="202" t="s">
        <v>41347</v>
      </c>
      <c r="B27450" s="204">
        <v>504700</v>
      </c>
    </row>
    <row r="27451" spans="1:2" x14ac:dyDescent="0.2">
      <c r="A27451" s="202" t="s">
        <v>41348</v>
      </c>
      <c r="B27451" s="204">
        <v>504700</v>
      </c>
    </row>
    <row r="27452" spans="1:2" x14ac:dyDescent="0.2">
      <c r="A27452" s="202" t="s">
        <v>41349</v>
      </c>
      <c r="B27452" s="204">
        <v>504700</v>
      </c>
    </row>
    <row r="27453" spans="1:2" x14ac:dyDescent="0.2">
      <c r="A27453" s="202" t="s">
        <v>41350</v>
      </c>
      <c r="B27453" s="204">
        <v>504700</v>
      </c>
    </row>
    <row r="27454" spans="1:2" x14ac:dyDescent="0.2">
      <c r="A27454" s="202" t="s">
        <v>41351</v>
      </c>
      <c r="B27454" s="204">
        <v>633480</v>
      </c>
    </row>
    <row r="27455" spans="1:2" x14ac:dyDescent="0.2">
      <c r="A27455" s="202" t="s">
        <v>41352</v>
      </c>
      <c r="B27455" s="204">
        <v>570580</v>
      </c>
    </row>
    <row r="27456" spans="1:2" x14ac:dyDescent="0.2">
      <c r="A27456" s="202" t="s">
        <v>41353</v>
      </c>
      <c r="B27456" s="204">
        <v>633480</v>
      </c>
    </row>
    <row r="27457" spans="1:2" x14ac:dyDescent="0.2">
      <c r="A27457" s="202" t="s">
        <v>41354</v>
      </c>
      <c r="B27457" s="204">
        <v>570580</v>
      </c>
    </row>
    <row r="27458" spans="1:2" x14ac:dyDescent="0.2">
      <c r="A27458" s="202" t="s">
        <v>41355</v>
      </c>
      <c r="B27458" s="204">
        <v>906400</v>
      </c>
    </row>
    <row r="27459" spans="1:2" x14ac:dyDescent="0.2">
      <c r="A27459" s="202" t="s">
        <v>41356</v>
      </c>
      <c r="B27459" s="204">
        <v>938500</v>
      </c>
    </row>
    <row r="27460" spans="1:2" x14ac:dyDescent="0.2">
      <c r="A27460" s="202" t="s">
        <v>41357</v>
      </c>
      <c r="B27460" s="204">
        <v>906400</v>
      </c>
    </row>
    <row r="27461" spans="1:2" x14ac:dyDescent="0.2">
      <c r="A27461" s="202" t="s">
        <v>41358</v>
      </c>
      <c r="B27461" s="204">
        <v>938500</v>
      </c>
    </row>
    <row r="27462" spans="1:2" x14ac:dyDescent="0.2">
      <c r="A27462" s="202" t="s">
        <v>41359</v>
      </c>
      <c r="B27462" s="204">
        <v>95.5</v>
      </c>
    </row>
    <row r="27463" spans="1:2" x14ac:dyDescent="0.2">
      <c r="A27463" s="202" t="s">
        <v>41360</v>
      </c>
      <c r="B27463" s="204">
        <v>42.15</v>
      </c>
    </row>
    <row r="27464" spans="1:2" x14ac:dyDescent="0.2">
      <c r="A27464" s="202" t="s">
        <v>41361</v>
      </c>
      <c r="B27464" s="204">
        <v>78000</v>
      </c>
    </row>
    <row r="27465" spans="1:2" x14ac:dyDescent="0.2">
      <c r="A27465" s="202" t="s">
        <v>41362</v>
      </c>
      <c r="B27465" s="204">
        <v>94000</v>
      </c>
    </row>
    <row r="27466" spans="1:2" x14ac:dyDescent="0.2">
      <c r="A27466" s="202" t="s">
        <v>41363</v>
      </c>
      <c r="B27466" s="204">
        <v>101000</v>
      </c>
    </row>
    <row r="27467" spans="1:2" x14ac:dyDescent="0.2">
      <c r="A27467" s="202" t="s">
        <v>41364</v>
      </c>
      <c r="B27467" s="204">
        <v>144220.56</v>
      </c>
    </row>
    <row r="27468" spans="1:2" x14ac:dyDescent="0.2">
      <c r="A27468" s="202" t="s">
        <v>41365</v>
      </c>
      <c r="B27468" s="204">
        <v>184000</v>
      </c>
    </row>
    <row r="27469" spans="1:2" x14ac:dyDescent="0.2">
      <c r="A27469" s="202" t="s">
        <v>41366</v>
      </c>
      <c r="B27469" s="204">
        <v>224000</v>
      </c>
    </row>
    <row r="27470" spans="1:2" x14ac:dyDescent="0.2">
      <c r="A27470" s="202" t="s">
        <v>41367</v>
      </c>
      <c r="B27470" s="204">
        <v>308000</v>
      </c>
    </row>
    <row r="27471" spans="1:2" x14ac:dyDescent="0.2">
      <c r="A27471" s="202" t="s">
        <v>41368</v>
      </c>
      <c r="B27471" s="204">
        <v>9.7799999999999994</v>
      </c>
    </row>
    <row r="27472" spans="1:2" x14ac:dyDescent="0.2">
      <c r="A27472" s="202" t="s">
        <v>41369</v>
      </c>
      <c r="B27472" s="204">
        <v>7.15</v>
      </c>
    </row>
    <row r="27473" spans="1:2" x14ac:dyDescent="0.2">
      <c r="A27473" s="202" t="s">
        <v>41370</v>
      </c>
      <c r="B27473" s="204">
        <v>7.03</v>
      </c>
    </row>
    <row r="27474" spans="1:2" x14ac:dyDescent="0.2">
      <c r="A27474" s="202" t="s">
        <v>41371</v>
      </c>
      <c r="B27474" s="204">
        <v>15.78</v>
      </c>
    </row>
    <row r="27475" spans="1:2" x14ac:dyDescent="0.2">
      <c r="A27475" s="202" t="s">
        <v>41372</v>
      </c>
      <c r="B27475" s="204">
        <v>13.41</v>
      </c>
    </row>
    <row r="27476" spans="1:2" x14ac:dyDescent="0.2">
      <c r="A27476" s="202" t="s">
        <v>41373</v>
      </c>
      <c r="B27476" s="204">
        <v>32.450000000000003</v>
      </c>
    </row>
    <row r="27477" spans="1:2" x14ac:dyDescent="0.2">
      <c r="A27477" s="202" t="s">
        <v>41374</v>
      </c>
      <c r="B27477" s="204">
        <v>44.79</v>
      </c>
    </row>
    <row r="27478" spans="1:2" x14ac:dyDescent="0.2">
      <c r="A27478" s="202" t="s">
        <v>41375</v>
      </c>
      <c r="B27478" s="204">
        <v>56.4</v>
      </c>
    </row>
    <row r="27479" spans="1:2" x14ac:dyDescent="0.2">
      <c r="A27479" s="202" t="s">
        <v>41376</v>
      </c>
      <c r="B27479" s="204">
        <v>16.47</v>
      </c>
    </row>
    <row r="27480" spans="1:2" x14ac:dyDescent="0.2">
      <c r="A27480" s="202" t="s">
        <v>41377</v>
      </c>
      <c r="B27480" s="204">
        <v>20.170000000000002</v>
      </c>
    </row>
    <row r="27481" spans="1:2" x14ac:dyDescent="0.2">
      <c r="A27481" s="202" t="s">
        <v>41378</v>
      </c>
      <c r="B27481" s="204">
        <v>18.53</v>
      </c>
    </row>
    <row r="27482" spans="1:2" x14ac:dyDescent="0.2">
      <c r="A27482" s="202" t="s">
        <v>41379</v>
      </c>
      <c r="B27482" s="204">
        <v>107.65</v>
      </c>
    </row>
    <row r="27483" spans="1:2" x14ac:dyDescent="0.2">
      <c r="A27483" s="202" t="s">
        <v>41380</v>
      </c>
      <c r="B27483" s="204">
        <v>22</v>
      </c>
    </row>
    <row r="27484" spans="1:2" x14ac:dyDescent="0.2">
      <c r="A27484" s="202" t="s">
        <v>41381</v>
      </c>
      <c r="B27484" s="204">
        <v>4.93</v>
      </c>
    </row>
    <row r="27485" spans="1:2" x14ac:dyDescent="0.2">
      <c r="A27485" s="202" t="s">
        <v>41382</v>
      </c>
      <c r="B27485" s="204">
        <v>4.93</v>
      </c>
    </row>
    <row r="27486" spans="1:2" x14ac:dyDescent="0.2">
      <c r="A27486" s="202" t="s">
        <v>41383</v>
      </c>
      <c r="B27486" s="204">
        <v>10.29</v>
      </c>
    </row>
    <row r="27487" spans="1:2" x14ac:dyDescent="0.2">
      <c r="A27487" s="202" t="s">
        <v>41384</v>
      </c>
      <c r="B27487" s="204">
        <v>3.3588</v>
      </c>
    </row>
    <row r="27488" spans="1:2" x14ac:dyDescent="0.2">
      <c r="A27488" s="202" t="s">
        <v>41385</v>
      </c>
      <c r="B27488" s="204">
        <v>1008.37</v>
      </c>
    </row>
    <row r="27489" spans="1:2" x14ac:dyDescent="0.2">
      <c r="A27489" s="202" t="s">
        <v>41386</v>
      </c>
      <c r="B27489" s="204">
        <v>2047.44</v>
      </c>
    </row>
    <row r="27490" spans="1:2" x14ac:dyDescent="0.2">
      <c r="A27490" s="202" t="s">
        <v>41387</v>
      </c>
      <c r="B27490" s="204">
        <v>149.88990000000001</v>
      </c>
    </row>
    <row r="27491" spans="1:2" x14ac:dyDescent="0.2">
      <c r="A27491" s="202" t="s">
        <v>41388</v>
      </c>
      <c r="B27491" s="204">
        <v>194.91460000000001</v>
      </c>
    </row>
    <row r="27492" spans="1:2" x14ac:dyDescent="0.2">
      <c r="A27492" s="202" t="s">
        <v>41389</v>
      </c>
      <c r="B27492" s="204">
        <v>194.91460000000001</v>
      </c>
    </row>
    <row r="27493" spans="1:2" x14ac:dyDescent="0.2">
      <c r="A27493" s="202" t="s">
        <v>41390</v>
      </c>
      <c r="B27493" s="204">
        <v>74.944999999999993</v>
      </c>
    </row>
    <row r="27494" spans="1:2" x14ac:dyDescent="0.2">
      <c r="A27494" s="202" t="s">
        <v>41391</v>
      </c>
      <c r="B27494" s="204">
        <v>78.694500000000005</v>
      </c>
    </row>
    <row r="27495" spans="1:2" x14ac:dyDescent="0.2">
      <c r="A27495" s="202" t="s">
        <v>41392</v>
      </c>
      <c r="B27495" s="204">
        <v>78.694500000000005</v>
      </c>
    </row>
    <row r="27496" spans="1:2" x14ac:dyDescent="0.2">
      <c r="A27496" s="202" t="s">
        <v>41393</v>
      </c>
      <c r="B27496" s="204">
        <v>172.7295</v>
      </c>
    </row>
    <row r="27497" spans="1:2" x14ac:dyDescent="0.2">
      <c r="A27497" s="202" t="s">
        <v>41394</v>
      </c>
      <c r="B27497" s="204">
        <v>220.73159999999999</v>
      </c>
    </row>
    <row r="27498" spans="1:2" x14ac:dyDescent="0.2">
      <c r="A27498" s="202" t="s">
        <v>41395</v>
      </c>
      <c r="B27498" s="204">
        <v>220.73159999999999</v>
      </c>
    </row>
    <row r="27499" spans="1:2" x14ac:dyDescent="0.2">
      <c r="A27499" s="202" t="s">
        <v>41396</v>
      </c>
      <c r="B27499" s="204">
        <v>15.35</v>
      </c>
    </row>
    <row r="27500" spans="1:2" x14ac:dyDescent="0.2">
      <c r="A27500" s="202" t="s">
        <v>41397</v>
      </c>
      <c r="B27500" s="204">
        <v>380.98829999999998</v>
      </c>
    </row>
    <row r="27501" spans="1:2" x14ac:dyDescent="0.2">
      <c r="A27501" s="202" t="s">
        <v>41398</v>
      </c>
      <c r="B27501" s="204">
        <v>107.27</v>
      </c>
    </row>
    <row r="27502" spans="1:2" x14ac:dyDescent="0.2">
      <c r="A27502" s="202" t="s">
        <v>41399</v>
      </c>
      <c r="B27502" s="204">
        <v>46.0794</v>
      </c>
    </row>
    <row r="27503" spans="1:2" x14ac:dyDescent="0.2">
      <c r="A27503" s="202" t="s">
        <v>41400</v>
      </c>
      <c r="B27503" s="204">
        <v>58.748199999999997</v>
      </c>
    </row>
    <row r="27504" spans="1:2" x14ac:dyDescent="0.2">
      <c r="A27504" s="202" t="s">
        <v>41401</v>
      </c>
      <c r="B27504" s="204">
        <v>126.29</v>
      </c>
    </row>
    <row r="27505" spans="1:2" x14ac:dyDescent="0.2">
      <c r="A27505" s="202" t="s">
        <v>41402</v>
      </c>
      <c r="B27505" s="204">
        <v>43.72</v>
      </c>
    </row>
    <row r="27506" spans="1:2" x14ac:dyDescent="0.2">
      <c r="A27506" s="202" t="s">
        <v>41403</v>
      </c>
      <c r="B27506" s="204">
        <v>61.398299999999999</v>
      </c>
    </row>
    <row r="27507" spans="1:2" x14ac:dyDescent="0.2">
      <c r="A27507" s="202" t="s">
        <v>41404</v>
      </c>
      <c r="B27507" s="204">
        <v>24.31</v>
      </c>
    </row>
    <row r="27508" spans="1:2" x14ac:dyDescent="0.2">
      <c r="A27508" s="202" t="s">
        <v>41405</v>
      </c>
      <c r="B27508" s="204">
        <v>84.837699999999998</v>
      </c>
    </row>
    <row r="27509" spans="1:2" x14ac:dyDescent="0.2">
      <c r="A27509" s="202" t="s">
        <v>41406</v>
      </c>
      <c r="B27509" s="204">
        <v>36.479999999999997</v>
      </c>
    </row>
    <row r="27510" spans="1:2" x14ac:dyDescent="0.2">
      <c r="A27510" s="202" t="s">
        <v>41407</v>
      </c>
      <c r="B27510" s="204">
        <v>41.01</v>
      </c>
    </row>
    <row r="27511" spans="1:2" x14ac:dyDescent="0.2">
      <c r="A27511" s="202" t="s">
        <v>41408</v>
      </c>
      <c r="B27511" s="204">
        <v>32.869999999999997</v>
      </c>
    </row>
    <row r="27512" spans="1:2" x14ac:dyDescent="0.2">
      <c r="A27512" s="202" t="s">
        <v>41409</v>
      </c>
      <c r="B27512" s="204">
        <v>186.57</v>
      </c>
    </row>
    <row r="27513" spans="1:2" x14ac:dyDescent="0.2">
      <c r="A27513" s="202" t="s">
        <v>41410</v>
      </c>
      <c r="B27513" s="204">
        <v>82.424499999999995</v>
      </c>
    </row>
    <row r="27514" spans="1:2" x14ac:dyDescent="0.2">
      <c r="A27514" s="202" t="s">
        <v>41411</v>
      </c>
      <c r="B27514" s="204">
        <v>40.176600000000001</v>
      </c>
    </row>
    <row r="27515" spans="1:2" x14ac:dyDescent="0.2">
      <c r="A27515" s="202" t="s">
        <v>41412</v>
      </c>
      <c r="B27515" s="204">
        <v>51.498899999999999</v>
      </c>
    </row>
    <row r="27516" spans="1:2" x14ac:dyDescent="0.2">
      <c r="A27516" s="202" t="s">
        <v>41413</v>
      </c>
      <c r="B27516" s="204">
        <v>56.694600000000001</v>
      </c>
    </row>
    <row r="27517" spans="1:2" x14ac:dyDescent="0.2">
      <c r="A27517" s="202" t="s">
        <v>41414</v>
      </c>
      <c r="B27517" s="204">
        <v>51.5</v>
      </c>
    </row>
    <row r="27518" spans="1:2" x14ac:dyDescent="0.2">
      <c r="A27518" s="202" t="s">
        <v>41415</v>
      </c>
      <c r="B27518" s="204">
        <v>14.738799999999999</v>
      </c>
    </row>
    <row r="27519" spans="1:2" x14ac:dyDescent="0.2">
      <c r="A27519" s="202" t="s">
        <v>41416</v>
      </c>
      <c r="B27519" s="204">
        <v>12.5883</v>
      </c>
    </row>
    <row r="27520" spans="1:2" x14ac:dyDescent="0.2">
      <c r="A27520" s="202" t="s">
        <v>41417</v>
      </c>
      <c r="B27520" s="204">
        <v>11.4101</v>
      </c>
    </row>
    <row r="27521" spans="1:2" x14ac:dyDescent="0.2">
      <c r="A27521" s="202" t="s">
        <v>41418</v>
      </c>
      <c r="B27521" s="204">
        <v>3.5386000000000002</v>
      </c>
    </row>
    <row r="27522" spans="1:2" x14ac:dyDescent="0.2">
      <c r="A27522" s="202" t="s">
        <v>41419</v>
      </c>
      <c r="B27522" s="204">
        <v>5.29</v>
      </c>
    </row>
    <row r="27523" spans="1:2" x14ac:dyDescent="0.2">
      <c r="A27523" s="202" t="s">
        <v>41420</v>
      </c>
      <c r="B27523" s="204">
        <v>6.95</v>
      </c>
    </row>
    <row r="27524" spans="1:2" x14ac:dyDescent="0.2">
      <c r="A27524" s="202" t="s">
        <v>41421</v>
      </c>
      <c r="B27524" s="204">
        <v>11.08</v>
      </c>
    </row>
    <row r="27525" spans="1:2" x14ac:dyDescent="0.2">
      <c r="A27525" s="202" t="s">
        <v>41422</v>
      </c>
      <c r="B27525" s="204">
        <v>15.941700000000001</v>
      </c>
    </row>
    <row r="27526" spans="1:2" x14ac:dyDescent="0.2">
      <c r="A27526" s="202" t="s">
        <v>41423</v>
      </c>
      <c r="B27526" s="204">
        <v>23.499300000000002</v>
      </c>
    </row>
    <row r="27527" spans="1:2" x14ac:dyDescent="0.2">
      <c r="A27527" s="202" t="s">
        <v>41424</v>
      </c>
      <c r="B27527" s="204">
        <v>30.5898</v>
      </c>
    </row>
    <row r="27528" spans="1:2" x14ac:dyDescent="0.2">
      <c r="A27528" s="202" t="s">
        <v>41425</v>
      </c>
      <c r="B27528" s="204">
        <v>34.78</v>
      </c>
    </row>
    <row r="27529" spans="1:2" x14ac:dyDescent="0.2">
      <c r="A27529" s="202" t="s">
        <v>41426</v>
      </c>
      <c r="B27529" s="204">
        <v>69.815200000000004</v>
      </c>
    </row>
    <row r="27530" spans="1:2" x14ac:dyDescent="0.2">
      <c r="A27530" s="202" t="s">
        <v>41427</v>
      </c>
      <c r="B27530" s="204">
        <v>97.530500000000004</v>
      </c>
    </row>
    <row r="27531" spans="1:2" x14ac:dyDescent="0.2">
      <c r="A27531" s="202" t="s">
        <v>41428</v>
      </c>
      <c r="B27531" s="204">
        <v>153.5839</v>
      </c>
    </row>
    <row r="27532" spans="1:2" x14ac:dyDescent="0.2">
      <c r="A27532" s="202" t="s">
        <v>41429</v>
      </c>
      <c r="B27532" s="204">
        <v>8.19</v>
      </c>
    </row>
    <row r="27533" spans="1:2" x14ac:dyDescent="0.2">
      <c r="A27533" s="202" t="s">
        <v>41430</v>
      </c>
      <c r="B27533" s="204">
        <v>14.11</v>
      </c>
    </row>
    <row r="27534" spans="1:2" x14ac:dyDescent="0.2">
      <c r="A27534" s="202" t="s">
        <v>41431</v>
      </c>
      <c r="B27534" s="204">
        <v>96.835800000000006</v>
      </c>
    </row>
    <row r="27535" spans="1:2" x14ac:dyDescent="0.2">
      <c r="A27535" s="202" t="s">
        <v>41432</v>
      </c>
      <c r="B27535" s="204">
        <v>34.003300000000003</v>
      </c>
    </row>
    <row r="27536" spans="1:2" x14ac:dyDescent="0.2">
      <c r="A27536" s="202" t="s">
        <v>41433</v>
      </c>
      <c r="B27536" s="204">
        <v>34.841700000000003</v>
      </c>
    </row>
    <row r="27537" spans="1:2" x14ac:dyDescent="0.2">
      <c r="A27537" s="202" t="s">
        <v>41434</v>
      </c>
      <c r="B27537" s="204">
        <v>35.692100000000003</v>
      </c>
    </row>
    <row r="27538" spans="1:2" x14ac:dyDescent="0.2">
      <c r="A27538" s="202" t="s">
        <v>41435</v>
      </c>
      <c r="B27538" s="204">
        <v>37.368899999999996</v>
      </c>
    </row>
    <row r="27539" spans="1:2" x14ac:dyDescent="0.2">
      <c r="A27539" s="202" t="s">
        <v>41436</v>
      </c>
      <c r="B27539" s="204">
        <v>42.435299999999998</v>
      </c>
    </row>
    <row r="27540" spans="1:2" x14ac:dyDescent="0.2">
      <c r="A27540" s="202" t="s">
        <v>41437</v>
      </c>
      <c r="B27540" s="204">
        <v>47.010599999999997</v>
      </c>
    </row>
    <row r="27541" spans="1:2" x14ac:dyDescent="0.2">
      <c r="A27541" s="202" t="s">
        <v>41438</v>
      </c>
      <c r="B27541" s="204">
        <v>54.173000000000002</v>
      </c>
    </row>
    <row r="27542" spans="1:2" x14ac:dyDescent="0.2">
      <c r="A27542" s="202" t="s">
        <v>41439</v>
      </c>
      <c r="B27542" s="204">
        <v>289.78879999999998</v>
      </c>
    </row>
    <row r="27543" spans="1:2" x14ac:dyDescent="0.2">
      <c r="A27543" s="202" t="s">
        <v>41440</v>
      </c>
      <c r="B27543" s="204">
        <v>17.91</v>
      </c>
    </row>
    <row r="27544" spans="1:2" x14ac:dyDescent="0.2">
      <c r="A27544" s="202" t="s">
        <v>41441</v>
      </c>
      <c r="B27544" s="204">
        <v>22.38</v>
      </c>
    </row>
    <row r="27545" spans="1:2" x14ac:dyDescent="0.2">
      <c r="A27545" s="202" t="s">
        <v>41442</v>
      </c>
      <c r="B27545" s="204">
        <v>33.909999999999997</v>
      </c>
    </row>
    <row r="27546" spans="1:2" x14ac:dyDescent="0.2">
      <c r="A27546" s="202" t="s">
        <v>41443</v>
      </c>
      <c r="B27546" s="204">
        <v>44.76</v>
      </c>
    </row>
    <row r="27547" spans="1:2" x14ac:dyDescent="0.2">
      <c r="A27547" s="202" t="s">
        <v>41444</v>
      </c>
      <c r="B27547" s="204">
        <v>51.45</v>
      </c>
    </row>
    <row r="27548" spans="1:2" x14ac:dyDescent="0.2">
      <c r="A27548" s="202" t="s">
        <v>41445</v>
      </c>
      <c r="B27548" s="204">
        <v>24.28</v>
      </c>
    </row>
    <row r="27549" spans="1:2" x14ac:dyDescent="0.2">
      <c r="A27549" s="202" t="s">
        <v>41446</v>
      </c>
      <c r="B27549" s="204">
        <v>36.42</v>
      </c>
    </row>
    <row r="27550" spans="1:2" x14ac:dyDescent="0.2">
      <c r="A27550" s="202" t="s">
        <v>41447</v>
      </c>
      <c r="B27550" s="204">
        <v>48.56</v>
      </c>
    </row>
    <row r="27551" spans="1:2" x14ac:dyDescent="0.2">
      <c r="A27551" s="202" t="s">
        <v>41448</v>
      </c>
      <c r="B27551" s="204">
        <v>135.96</v>
      </c>
    </row>
    <row r="27552" spans="1:2" x14ac:dyDescent="0.2">
      <c r="A27552" s="202" t="s">
        <v>41449</v>
      </c>
      <c r="B27552" s="204">
        <v>226.6</v>
      </c>
    </row>
    <row r="27553" spans="1:2" x14ac:dyDescent="0.2">
      <c r="A27553" s="202" t="s">
        <v>41450</v>
      </c>
      <c r="B27553" s="204">
        <v>16368</v>
      </c>
    </row>
    <row r="27554" spans="1:2" x14ac:dyDescent="0.2">
      <c r="A27554" s="202" t="s">
        <v>41451</v>
      </c>
      <c r="B27554" s="204">
        <v>1144.33</v>
      </c>
    </row>
    <row r="27555" spans="1:2" x14ac:dyDescent="0.2">
      <c r="A27555" s="202" t="s">
        <v>41452</v>
      </c>
      <c r="B27555" s="204">
        <v>1562</v>
      </c>
    </row>
    <row r="27556" spans="1:2" x14ac:dyDescent="0.2">
      <c r="A27556" s="202" t="s">
        <v>41453</v>
      </c>
      <c r="B27556" s="204">
        <v>1859</v>
      </c>
    </row>
    <row r="27557" spans="1:2" x14ac:dyDescent="0.2">
      <c r="A27557" s="202" t="s">
        <v>41454</v>
      </c>
      <c r="B27557" s="204">
        <v>2670</v>
      </c>
    </row>
    <row r="27558" spans="1:2" x14ac:dyDescent="0.2">
      <c r="A27558" s="202" t="s">
        <v>41455</v>
      </c>
      <c r="B27558" s="204">
        <v>3060</v>
      </c>
    </row>
    <row r="27559" spans="1:2" x14ac:dyDescent="0.2">
      <c r="A27559" s="202" t="s">
        <v>41456</v>
      </c>
      <c r="B27559" s="204">
        <v>5100</v>
      </c>
    </row>
    <row r="27560" spans="1:2" x14ac:dyDescent="0.2">
      <c r="A27560" s="202" t="s">
        <v>41457</v>
      </c>
      <c r="B27560" s="204">
        <v>5900</v>
      </c>
    </row>
    <row r="27561" spans="1:2" x14ac:dyDescent="0.2">
      <c r="A27561" s="202" t="s">
        <v>41458</v>
      </c>
      <c r="B27561" s="204">
        <v>6820</v>
      </c>
    </row>
    <row r="27562" spans="1:2" x14ac:dyDescent="0.2">
      <c r="A27562" s="202" t="s">
        <v>41459</v>
      </c>
      <c r="B27562" s="204">
        <v>7920</v>
      </c>
    </row>
    <row r="27563" spans="1:2" x14ac:dyDescent="0.2">
      <c r="A27563" s="202" t="s">
        <v>41460</v>
      </c>
      <c r="B27563" s="204">
        <v>9020</v>
      </c>
    </row>
    <row r="27564" spans="1:2" x14ac:dyDescent="0.2">
      <c r="A27564" s="202" t="s">
        <v>41461</v>
      </c>
      <c r="B27564" s="204">
        <v>10560</v>
      </c>
    </row>
    <row r="27565" spans="1:2" x14ac:dyDescent="0.2">
      <c r="A27565" s="202" t="s">
        <v>41462</v>
      </c>
      <c r="B27565" s="204">
        <v>950</v>
      </c>
    </row>
    <row r="27566" spans="1:2" x14ac:dyDescent="0.2">
      <c r="A27566" s="202" t="s">
        <v>41463</v>
      </c>
      <c r="B27566" s="204">
        <v>556.20000000000005</v>
      </c>
    </row>
    <row r="27567" spans="1:2" x14ac:dyDescent="0.2">
      <c r="A27567" s="202" t="s">
        <v>41464</v>
      </c>
      <c r="B27567" s="204">
        <v>1210</v>
      </c>
    </row>
    <row r="27568" spans="1:2" x14ac:dyDescent="0.2">
      <c r="A27568" s="202" t="s">
        <v>41465</v>
      </c>
      <c r="B27568" s="204">
        <v>1507</v>
      </c>
    </row>
    <row r="27569" spans="1:2" x14ac:dyDescent="0.2">
      <c r="A27569" s="202" t="s">
        <v>41466</v>
      </c>
      <c r="B27569" s="204">
        <v>1804</v>
      </c>
    </row>
    <row r="27570" spans="1:2" x14ac:dyDescent="0.2">
      <c r="A27570" s="202" t="s">
        <v>41467</v>
      </c>
      <c r="B27570" s="204">
        <v>2600</v>
      </c>
    </row>
    <row r="27571" spans="1:2" x14ac:dyDescent="0.2">
      <c r="A27571" s="202" t="s">
        <v>41468</v>
      </c>
      <c r="B27571" s="204">
        <v>2980</v>
      </c>
    </row>
    <row r="27572" spans="1:2" x14ac:dyDescent="0.2">
      <c r="A27572" s="202" t="s">
        <v>41469</v>
      </c>
      <c r="B27572" s="204">
        <v>5000</v>
      </c>
    </row>
    <row r="27573" spans="1:2" x14ac:dyDescent="0.2">
      <c r="A27573" s="202" t="s">
        <v>41470</v>
      </c>
      <c r="B27573" s="204">
        <v>5800</v>
      </c>
    </row>
    <row r="27574" spans="1:2" x14ac:dyDescent="0.2">
      <c r="A27574" s="202" t="s">
        <v>41471</v>
      </c>
      <c r="B27574" s="204">
        <v>6820</v>
      </c>
    </row>
    <row r="27575" spans="1:2" x14ac:dyDescent="0.2">
      <c r="A27575" s="202" t="s">
        <v>41472</v>
      </c>
      <c r="B27575" s="204">
        <v>7920</v>
      </c>
    </row>
    <row r="27576" spans="1:2" x14ac:dyDescent="0.2">
      <c r="A27576" s="202" t="s">
        <v>41473</v>
      </c>
      <c r="B27576" s="204">
        <v>9020</v>
      </c>
    </row>
    <row r="27577" spans="1:2" x14ac:dyDescent="0.2">
      <c r="A27577" s="202" t="s">
        <v>41474</v>
      </c>
      <c r="B27577" s="204">
        <v>10560</v>
      </c>
    </row>
    <row r="27578" spans="1:2" x14ac:dyDescent="0.2">
      <c r="A27578" s="202" t="s">
        <v>41475</v>
      </c>
      <c r="B27578" s="204">
        <v>60.840499999999999</v>
      </c>
    </row>
    <row r="27579" spans="1:2" x14ac:dyDescent="0.2">
      <c r="A27579" s="202" t="s">
        <v>41476</v>
      </c>
      <c r="B27579" s="204">
        <v>31.115600000000001</v>
      </c>
    </row>
    <row r="27580" spans="1:2" x14ac:dyDescent="0.2">
      <c r="A27580" s="202" t="s">
        <v>41477</v>
      </c>
      <c r="B27580" s="204">
        <v>77.97</v>
      </c>
    </row>
    <row r="27581" spans="1:2" x14ac:dyDescent="0.2">
      <c r="A27581" s="202" t="s">
        <v>41478</v>
      </c>
      <c r="B27581" s="204">
        <v>1085257.4099999999</v>
      </c>
    </row>
    <row r="27582" spans="1:2" x14ac:dyDescent="0.2">
      <c r="A27582" s="202" t="s">
        <v>41479</v>
      </c>
      <c r="B27582" s="204">
        <v>1159387.68</v>
      </c>
    </row>
    <row r="27583" spans="1:2" x14ac:dyDescent="0.2">
      <c r="A27583" s="202" t="s">
        <v>41480</v>
      </c>
      <c r="B27583" s="204">
        <v>1934327.1332</v>
      </c>
    </row>
    <row r="27584" spans="1:2" x14ac:dyDescent="0.2">
      <c r="A27584" s="202" t="s">
        <v>41481</v>
      </c>
      <c r="B27584" s="204">
        <v>8.4499999999999993</v>
      </c>
    </row>
    <row r="27585" spans="1:2" x14ac:dyDescent="0.2">
      <c r="A27585" s="202" t="s">
        <v>41482</v>
      </c>
      <c r="B27585" s="204">
        <v>11.64</v>
      </c>
    </row>
    <row r="27586" spans="1:2" x14ac:dyDescent="0.2">
      <c r="A27586" s="202" t="s">
        <v>41483</v>
      </c>
      <c r="B27586" s="204">
        <v>6</v>
      </c>
    </row>
    <row r="27587" spans="1:2" x14ac:dyDescent="0.2">
      <c r="A27587" s="202" t="s">
        <v>41484</v>
      </c>
      <c r="B27587" s="204">
        <v>236530.6</v>
      </c>
    </row>
    <row r="27588" spans="1:2" x14ac:dyDescent="0.2">
      <c r="A27588" s="202" t="s">
        <v>41485</v>
      </c>
      <c r="B27588" s="204">
        <v>1479.4</v>
      </c>
    </row>
    <row r="27589" spans="1:2" x14ac:dyDescent="0.2">
      <c r="A27589" s="202" t="s">
        <v>41486</v>
      </c>
      <c r="B27589" s="204">
        <v>785.71</v>
      </c>
    </row>
    <row r="27590" spans="1:2" x14ac:dyDescent="0.2">
      <c r="A27590" s="202" t="s">
        <v>41487</v>
      </c>
      <c r="B27590" s="204">
        <v>292</v>
      </c>
    </row>
    <row r="27591" spans="1:2" x14ac:dyDescent="0.2">
      <c r="A27591" s="202" t="s">
        <v>41488</v>
      </c>
      <c r="B27591" s="204">
        <v>104.03</v>
      </c>
    </row>
    <row r="27592" spans="1:2" x14ac:dyDescent="0.2">
      <c r="A27592" s="202" t="s">
        <v>41489</v>
      </c>
      <c r="B27592" s="204">
        <v>118.07</v>
      </c>
    </row>
    <row r="27593" spans="1:2" x14ac:dyDescent="0.2">
      <c r="A27593" s="202" t="s">
        <v>41490</v>
      </c>
      <c r="B27593" s="204">
        <v>253.28</v>
      </c>
    </row>
    <row r="27594" spans="1:2" x14ac:dyDescent="0.2">
      <c r="A27594" s="202" t="s">
        <v>41491</v>
      </c>
      <c r="B27594" s="204">
        <v>145.75</v>
      </c>
    </row>
    <row r="27595" spans="1:2" x14ac:dyDescent="0.2">
      <c r="A27595" s="202" t="s">
        <v>41492</v>
      </c>
      <c r="B27595" s="204">
        <v>428.43</v>
      </c>
    </row>
    <row r="27596" spans="1:2" x14ac:dyDescent="0.2">
      <c r="A27596" s="202" t="s">
        <v>41493</v>
      </c>
      <c r="B27596" s="204">
        <v>338.93</v>
      </c>
    </row>
    <row r="27597" spans="1:2" x14ac:dyDescent="0.2">
      <c r="A27597" s="202" t="s">
        <v>41494</v>
      </c>
      <c r="B27597" s="204">
        <v>367.19</v>
      </c>
    </row>
    <row r="27598" spans="1:2" x14ac:dyDescent="0.2">
      <c r="A27598" s="202" t="s">
        <v>41495</v>
      </c>
      <c r="B27598" s="204">
        <v>0.65</v>
      </c>
    </row>
    <row r="27599" spans="1:2" x14ac:dyDescent="0.2">
      <c r="A27599" s="202" t="s">
        <v>41496</v>
      </c>
      <c r="B27599" s="204">
        <v>23.18</v>
      </c>
    </row>
    <row r="27600" spans="1:2" x14ac:dyDescent="0.2">
      <c r="A27600" s="202" t="s">
        <v>41497</v>
      </c>
      <c r="B27600" s="204">
        <v>944.48</v>
      </c>
    </row>
    <row r="27601" spans="1:2" x14ac:dyDescent="0.2">
      <c r="A27601" s="202" t="s">
        <v>41498</v>
      </c>
      <c r="B27601" s="204">
        <v>85.53</v>
      </c>
    </row>
    <row r="27602" spans="1:2" x14ac:dyDescent="0.2">
      <c r="A27602" s="202" t="s">
        <v>41499</v>
      </c>
      <c r="B27602" s="204">
        <v>168.62</v>
      </c>
    </row>
    <row r="27603" spans="1:2" x14ac:dyDescent="0.2">
      <c r="A27603" s="202" t="s">
        <v>41500</v>
      </c>
      <c r="B27603" s="204">
        <v>176.66</v>
      </c>
    </row>
    <row r="27604" spans="1:2" x14ac:dyDescent="0.2">
      <c r="A27604" s="202" t="s">
        <v>41501</v>
      </c>
      <c r="B27604" s="204">
        <v>432.33</v>
      </c>
    </row>
    <row r="27605" spans="1:2" x14ac:dyDescent="0.2">
      <c r="A27605" s="202" t="s">
        <v>41502</v>
      </c>
      <c r="B27605" s="204">
        <v>839.45</v>
      </c>
    </row>
    <row r="27606" spans="1:2" x14ac:dyDescent="0.2">
      <c r="A27606" s="202" t="s">
        <v>41503</v>
      </c>
      <c r="B27606" s="204">
        <v>1971.68</v>
      </c>
    </row>
    <row r="27607" spans="1:2" x14ac:dyDescent="0.2">
      <c r="A27607" s="202" t="s">
        <v>41504</v>
      </c>
      <c r="B27607" s="204">
        <v>10763.5</v>
      </c>
    </row>
    <row r="27608" spans="1:2" x14ac:dyDescent="0.2">
      <c r="A27608" s="202" t="s">
        <v>41505</v>
      </c>
      <c r="B27608" s="204">
        <v>11.31</v>
      </c>
    </row>
    <row r="27609" spans="1:2" x14ac:dyDescent="0.2">
      <c r="A27609" s="202" t="s">
        <v>41506</v>
      </c>
      <c r="B27609" s="204">
        <v>21.1</v>
      </c>
    </row>
    <row r="27610" spans="1:2" x14ac:dyDescent="0.2">
      <c r="A27610" s="202" t="s">
        <v>41507</v>
      </c>
      <c r="B27610" s="204">
        <v>30.87</v>
      </c>
    </row>
    <row r="27611" spans="1:2" x14ac:dyDescent="0.2">
      <c r="A27611" s="202" t="s">
        <v>41508</v>
      </c>
      <c r="B27611" s="204">
        <v>23.42</v>
      </c>
    </row>
    <row r="27612" spans="1:2" x14ac:dyDescent="0.2">
      <c r="A27612" s="202" t="s">
        <v>41509</v>
      </c>
      <c r="B27612" s="204">
        <v>51.14</v>
      </c>
    </row>
    <row r="27613" spans="1:2" x14ac:dyDescent="0.2">
      <c r="A27613" s="202" t="s">
        <v>41510</v>
      </c>
      <c r="B27613" s="204">
        <v>30.94</v>
      </c>
    </row>
    <row r="27614" spans="1:2" x14ac:dyDescent="0.2">
      <c r="A27614" s="202" t="s">
        <v>41511</v>
      </c>
      <c r="B27614" s="204">
        <v>71</v>
      </c>
    </row>
    <row r="27615" spans="1:2" x14ac:dyDescent="0.2">
      <c r="A27615" s="202" t="s">
        <v>41512</v>
      </c>
      <c r="B27615" s="204">
        <v>68</v>
      </c>
    </row>
    <row r="27616" spans="1:2" x14ac:dyDescent="0.2">
      <c r="A27616" s="202" t="s">
        <v>41513</v>
      </c>
      <c r="B27616" s="204">
        <v>84</v>
      </c>
    </row>
    <row r="27617" spans="1:2" x14ac:dyDescent="0.2">
      <c r="A27617" s="202" t="s">
        <v>41514</v>
      </c>
      <c r="B27617" s="204">
        <v>74</v>
      </c>
    </row>
    <row r="27618" spans="1:2" x14ac:dyDescent="0.2">
      <c r="A27618" s="202" t="s">
        <v>41515</v>
      </c>
      <c r="B27618" s="204">
        <v>96.43</v>
      </c>
    </row>
    <row r="27619" spans="1:2" x14ac:dyDescent="0.2">
      <c r="A27619" s="202" t="s">
        <v>41516</v>
      </c>
      <c r="B27619" s="204">
        <v>96.6</v>
      </c>
    </row>
    <row r="27620" spans="1:2" x14ac:dyDescent="0.2">
      <c r="A27620" s="202" t="s">
        <v>41517</v>
      </c>
      <c r="B27620" s="204">
        <v>74</v>
      </c>
    </row>
    <row r="27621" spans="1:2" x14ac:dyDescent="0.2">
      <c r="A27621" s="202" t="s">
        <v>41518</v>
      </c>
      <c r="B27621" s="204">
        <v>90.4</v>
      </c>
    </row>
    <row r="27622" spans="1:2" x14ac:dyDescent="0.2">
      <c r="A27622" s="202" t="s">
        <v>41519</v>
      </c>
      <c r="B27622" s="204">
        <v>66</v>
      </c>
    </row>
    <row r="27623" spans="1:2" x14ac:dyDescent="0.2">
      <c r="A27623" s="202" t="s">
        <v>41520</v>
      </c>
      <c r="B27623" s="204">
        <v>62</v>
      </c>
    </row>
    <row r="27624" spans="1:2" x14ac:dyDescent="0.2">
      <c r="A27624" s="202" t="s">
        <v>41521</v>
      </c>
      <c r="B27624" s="204">
        <v>75</v>
      </c>
    </row>
    <row r="27625" spans="1:2" x14ac:dyDescent="0.2">
      <c r="A27625" s="202" t="s">
        <v>41522</v>
      </c>
      <c r="B27625" s="204">
        <v>53.33</v>
      </c>
    </row>
    <row r="27626" spans="1:2" x14ac:dyDescent="0.2">
      <c r="A27626" s="202" t="s">
        <v>41523</v>
      </c>
      <c r="B27626" s="204">
        <v>93.1</v>
      </c>
    </row>
    <row r="27627" spans="1:2" x14ac:dyDescent="0.2">
      <c r="A27627" s="202" t="s">
        <v>41524</v>
      </c>
      <c r="B27627" s="204">
        <v>90.4</v>
      </c>
    </row>
    <row r="27628" spans="1:2" x14ac:dyDescent="0.2">
      <c r="A27628" s="202" t="s">
        <v>41525</v>
      </c>
      <c r="B27628" s="204">
        <v>70.2</v>
      </c>
    </row>
    <row r="27629" spans="1:2" x14ac:dyDescent="0.2">
      <c r="A27629" s="202" t="s">
        <v>41526</v>
      </c>
      <c r="B27629" s="204">
        <v>57</v>
      </c>
    </row>
    <row r="27630" spans="1:2" x14ac:dyDescent="0.2">
      <c r="A27630" s="202" t="s">
        <v>41527</v>
      </c>
      <c r="B27630" s="204">
        <v>59</v>
      </c>
    </row>
    <row r="27631" spans="1:2" x14ac:dyDescent="0.2">
      <c r="A27631" s="202" t="s">
        <v>41528</v>
      </c>
      <c r="B27631" s="204">
        <v>53.33</v>
      </c>
    </row>
    <row r="27632" spans="1:2" x14ac:dyDescent="0.2">
      <c r="A27632" s="202" t="s">
        <v>41529</v>
      </c>
      <c r="B27632" s="204">
        <v>95.07</v>
      </c>
    </row>
    <row r="27633" spans="1:2" x14ac:dyDescent="0.2">
      <c r="A27633" s="202" t="s">
        <v>41530</v>
      </c>
      <c r="B27633" s="204">
        <v>90.4</v>
      </c>
    </row>
    <row r="27634" spans="1:2" x14ac:dyDescent="0.2">
      <c r="A27634" s="202" t="s">
        <v>41531</v>
      </c>
      <c r="B27634" s="204">
        <v>69.02</v>
      </c>
    </row>
    <row r="27635" spans="1:2" x14ac:dyDescent="0.2">
      <c r="A27635" s="202" t="s">
        <v>41532</v>
      </c>
      <c r="B27635" s="204">
        <v>57</v>
      </c>
    </row>
    <row r="27636" spans="1:2" x14ac:dyDescent="0.2">
      <c r="A27636" s="202" t="s">
        <v>41533</v>
      </c>
      <c r="B27636" s="204">
        <v>59</v>
      </c>
    </row>
    <row r="27637" spans="1:2" x14ac:dyDescent="0.2">
      <c r="A27637" s="202" t="s">
        <v>41534</v>
      </c>
      <c r="B27637" s="204">
        <v>90.4</v>
      </c>
    </row>
    <row r="27638" spans="1:2" x14ac:dyDescent="0.2">
      <c r="A27638" s="202" t="s">
        <v>41535</v>
      </c>
      <c r="B27638" s="204">
        <v>70.2</v>
      </c>
    </row>
    <row r="27639" spans="1:2" x14ac:dyDescent="0.2">
      <c r="A27639" s="202" t="s">
        <v>41536</v>
      </c>
      <c r="B27639" s="204">
        <v>90.4</v>
      </c>
    </row>
    <row r="27640" spans="1:2" x14ac:dyDescent="0.2">
      <c r="A27640" s="202" t="s">
        <v>41537</v>
      </c>
      <c r="B27640" s="204">
        <v>31.05</v>
      </c>
    </row>
    <row r="27641" spans="1:2" x14ac:dyDescent="0.2">
      <c r="A27641" s="202" t="s">
        <v>41538</v>
      </c>
      <c r="B27641" s="204">
        <v>45</v>
      </c>
    </row>
    <row r="27642" spans="1:2" x14ac:dyDescent="0.2">
      <c r="A27642" s="202" t="s">
        <v>41539</v>
      </c>
      <c r="B27642" s="204">
        <v>62</v>
      </c>
    </row>
    <row r="27643" spans="1:2" x14ac:dyDescent="0.2">
      <c r="A27643" s="202" t="s">
        <v>41540</v>
      </c>
      <c r="B27643" s="204">
        <v>70</v>
      </c>
    </row>
    <row r="27644" spans="1:2" x14ac:dyDescent="0.2">
      <c r="A27644" s="202" t="s">
        <v>41541</v>
      </c>
      <c r="B27644" s="204">
        <v>55.8</v>
      </c>
    </row>
    <row r="27645" spans="1:2" x14ac:dyDescent="0.2">
      <c r="A27645" s="202" t="s">
        <v>41542</v>
      </c>
      <c r="B27645" s="204">
        <v>34</v>
      </c>
    </row>
    <row r="27646" spans="1:2" x14ac:dyDescent="0.2">
      <c r="A27646" s="202" t="s">
        <v>41543</v>
      </c>
      <c r="B27646" s="204">
        <v>77.400000000000006</v>
      </c>
    </row>
    <row r="27647" spans="1:2" x14ac:dyDescent="0.2">
      <c r="A27647" s="202" t="s">
        <v>41544</v>
      </c>
      <c r="B27647" s="204">
        <v>42</v>
      </c>
    </row>
    <row r="27648" spans="1:2" x14ac:dyDescent="0.2">
      <c r="A27648" s="202" t="s">
        <v>41545</v>
      </c>
      <c r="B27648" s="204">
        <v>59</v>
      </c>
    </row>
    <row r="27649" spans="1:2" x14ac:dyDescent="0.2">
      <c r="A27649" s="202" t="s">
        <v>41546</v>
      </c>
      <c r="B27649" s="204">
        <v>55</v>
      </c>
    </row>
    <row r="27650" spans="1:2" x14ac:dyDescent="0.2">
      <c r="A27650" s="202" t="s">
        <v>41547</v>
      </c>
      <c r="B27650" s="204">
        <v>80</v>
      </c>
    </row>
    <row r="27651" spans="1:2" x14ac:dyDescent="0.2">
      <c r="A27651" s="202" t="s">
        <v>41548</v>
      </c>
      <c r="B27651" s="204">
        <v>52</v>
      </c>
    </row>
    <row r="27652" spans="1:2" x14ac:dyDescent="0.2">
      <c r="A27652" s="202" t="s">
        <v>41549</v>
      </c>
      <c r="B27652" s="204">
        <v>74</v>
      </c>
    </row>
    <row r="27653" spans="1:2" x14ac:dyDescent="0.2">
      <c r="A27653" s="202" t="s">
        <v>41550</v>
      </c>
      <c r="B27653" s="204">
        <v>33</v>
      </c>
    </row>
    <row r="27654" spans="1:2" x14ac:dyDescent="0.2">
      <c r="A27654" s="202" t="s">
        <v>41551</v>
      </c>
      <c r="B27654" s="204">
        <v>53.17</v>
      </c>
    </row>
    <row r="27655" spans="1:2" x14ac:dyDescent="0.2">
      <c r="A27655" s="202" t="s">
        <v>41552</v>
      </c>
      <c r="B27655" s="204">
        <v>75</v>
      </c>
    </row>
    <row r="27656" spans="1:2" x14ac:dyDescent="0.2">
      <c r="A27656" s="202" t="s">
        <v>41553</v>
      </c>
      <c r="B27656" s="204">
        <v>53.33</v>
      </c>
    </row>
    <row r="27657" spans="1:2" x14ac:dyDescent="0.2">
      <c r="A27657" s="202" t="s">
        <v>41554</v>
      </c>
      <c r="B27657" s="204">
        <v>84.85</v>
      </c>
    </row>
    <row r="27658" spans="1:2" x14ac:dyDescent="0.2">
      <c r="A27658" s="202" t="s">
        <v>41555</v>
      </c>
      <c r="B27658" s="204">
        <v>89</v>
      </c>
    </row>
    <row r="27659" spans="1:2" x14ac:dyDescent="0.2">
      <c r="A27659" s="202" t="s">
        <v>41556</v>
      </c>
      <c r="B27659" s="204">
        <v>70</v>
      </c>
    </row>
    <row r="27660" spans="1:2" x14ac:dyDescent="0.2">
      <c r="A27660" s="202" t="s">
        <v>41557</v>
      </c>
      <c r="B27660" s="204">
        <v>59</v>
      </c>
    </row>
    <row r="27661" spans="1:2" x14ac:dyDescent="0.2">
      <c r="A27661" s="202" t="s">
        <v>41558</v>
      </c>
      <c r="B27661" s="204">
        <v>39.06</v>
      </c>
    </row>
    <row r="27662" spans="1:2" x14ac:dyDescent="0.2">
      <c r="A27662" s="202" t="s">
        <v>41559</v>
      </c>
      <c r="B27662" s="204">
        <v>44.64</v>
      </c>
    </row>
    <row r="27663" spans="1:2" x14ac:dyDescent="0.2">
      <c r="A27663" s="202" t="s">
        <v>41560</v>
      </c>
      <c r="B27663" s="204">
        <v>45219.919900000001</v>
      </c>
    </row>
    <row r="27664" spans="1:2" x14ac:dyDescent="0.2">
      <c r="A27664" s="202" t="s">
        <v>41561</v>
      </c>
      <c r="B27664" s="204">
        <v>54750.188300000002</v>
      </c>
    </row>
    <row r="27665" spans="1:2" x14ac:dyDescent="0.2">
      <c r="A27665" s="202" t="s">
        <v>41562</v>
      </c>
      <c r="B27665" s="204">
        <v>71001.417600000001</v>
      </c>
    </row>
    <row r="27666" spans="1:2" x14ac:dyDescent="0.2">
      <c r="A27666" s="202" t="s">
        <v>41563</v>
      </c>
      <c r="B27666" s="204">
        <v>82163.070999999996</v>
      </c>
    </row>
    <row r="27667" spans="1:2" x14ac:dyDescent="0.2">
      <c r="A27667" s="202" t="s">
        <v>41564</v>
      </c>
      <c r="B27667" s="204">
        <v>107697.32369999999</v>
      </c>
    </row>
    <row r="27668" spans="1:2" x14ac:dyDescent="0.2">
      <c r="A27668" s="202" t="s">
        <v>41565</v>
      </c>
      <c r="B27668" s="204">
        <v>144395.38920000001</v>
      </c>
    </row>
    <row r="27669" spans="1:2" x14ac:dyDescent="0.2">
      <c r="A27669" s="202" t="s">
        <v>41566</v>
      </c>
      <c r="B27669" s="204">
        <v>196619.1441</v>
      </c>
    </row>
    <row r="27670" spans="1:2" x14ac:dyDescent="0.2">
      <c r="A27670" s="202" t="s">
        <v>41567</v>
      </c>
      <c r="B27670" s="204">
        <v>59134.737999999998</v>
      </c>
    </row>
    <row r="27671" spans="1:2" x14ac:dyDescent="0.2">
      <c r="A27671" s="202" t="s">
        <v>41568</v>
      </c>
      <c r="B27671" s="204">
        <v>65725.058499999999</v>
      </c>
    </row>
    <row r="27672" spans="1:2" x14ac:dyDescent="0.2">
      <c r="A27672" s="202" t="s">
        <v>41569</v>
      </c>
      <c r="B27672" s="204">
        <v>76826.2503</v>
      </c>
    </row>
    <row r="27673" spans="1:2" x14ac:dyDescent="0.2">
      <c r="A27673" s="202" t="s">
        <v>41570</v>
      </c>
      <c r="B27673" s="204">
        <v>93735</v>
      </c>
    </row>
    <row r="27674" spans="1:2" x14ac:dyDescent="0.2">
      <c r="A27674" s="202" t="s">
        <v>41571</v>
      </c>
      <c r="B27674" s="204">
        <v>135682.43280000001</v>
      </c>
    </row>
    <row r="27675" spans="1:2" x14ac:dyDescent="0.2">
      <c r="A27675" s="202" t="s">
        <v>41572</v>
      </c>
      <c r="B27675" s="204">
        <v>185757.63949999999</v>
      </c>
    </row>
    <row r="27676" spans="1:2" x14ac:dyDescent="0.2">
      <c r="A27676" s="202" t="s">
        <v>41573</v>
      </c>
      <c r="B27676" s="204">
        <v>248177.20540000001</v>
      </c>
    </row>
    <row r="27677" spans="1:2" x14ac:dyDescent="0.2">
      <c r="A27677" s="202" t="s">
        <v>41574</v>
      </c>
      <c r="B27677" s="204">
        <v>4.1410999999999998</v>
      </c>
    </row>
    <row r="27678" spans="1:2" x14ac:dyDescent="0.2">
      <c r="A27678" s="202" t="s">
        <v>41575</v>
      </c>
      <c r="B27678" s="204">
        <v>3.9676</v>
      </c>
    </row>
    <row r="27679" spans="1:2" x14ac:dyDescent="0.2">
      <c r="A27679" s="202" t="s">
        <v>41576</v>
      </c>
      <c r="B27679" s="204">
        <v>5.8436000000000003</v>
      </c>
    </row>
    <row r="27680" spans="1:2" x14ac:dyDescent="0.2">
      <c r="A27680" s="202" t="s">
        <v>41577</v>
      </c>
      <c r="B27680" s="204">
        <v>3.2391000000000001</v>
      </c>
    </row>
    <row r="27681" spans="1:2" x14ac:dyDescent="0.2">
      <c r="A27681" s="202" t="s">
        <v>41578</v>
      </c>
      <c r="B27681" s="204">
        <v>3.4205999999999999</v>
      </c>
    </row>
    <row r="27682" spans="1:2" x14ac:dyDescent="0.2">
      <c r="A27682" s="202" t="s">
        <v>41579</v>
      </c>
      <c r="B27682" s="204">
        <v>3.9706000000000001</v>
      </c>
    </row>
    <row r="27683" spans="1:2" x14ac:dyDescent="0.2">
      <c r="A27683" s="202" t="s">
        <v>41580</v>
      </c>
      <c r="B27683" s="204">
        <v>3.2450000000000001</v>
      </c>
    </row>
    <row r="27684" spans="1:2" x14ac:dyDescent="0.2">
      <c r="A27684" s="202" t="s">
        <v>41581</v>
      </c>
      <c r="B27684" s="204">
        <v>156.88999999999999</v>
      </c>
    </row>
    <row r="27685" spans="1:2" x14ac:dyDescent="0.2">
      <c r="A27685" s="202" t="s">
        <v>41582</v>
      </c>
      <c r="B27685" s="204">
        <v>6800</v>
      </c>
    </row>
    <row r="27686" spans="1:2" x14ac:dyDescent="0.2">
      <c r="A27686" s="202" t="s">
        <v>41583</v>
      </c>
      <c r="B27686" s="204">
        <v>7.5</v>
      </c>
    </row>
    <row r="27687" spans="1:2" x14ac:dyDescent="0.2">
      <c r="A27687" s="202" t="s">
        <v>41584</v>
      </c>
      <c r="B27687" s="204">
        <v>14.5</v>
      </c>
    </row>
    <row r="27688" spans="1:2" x14ac:dyDescent="0.2">
      <c r="A27688" s="202" t="s">
        <v>41585</v>
      </c>
      <c r="B27688" s="204">
        <v>255</v>
      </c>
    </row>
    <row r="27689" spans="1:2" x14ac:dyDescent="0.2">
      <c r="A27689" s="202" t="s">
        <v>41586</v>
      </c>
      <c r="B27689" s="204">
        <v>7.5029000000000003</v>
      </c>
    </row>
    <row r="27690" spans="1:2" x14ac:dyDescent="0.2">
      <c r="A27690" s="202" t="s">
        <v>41587</v>
      </c>
      <c r="B27690" s="204">
        <v>36394.677499999998</v>
      </c>
    </row>
    <row r="27691" spans="1:2" x14ac:dyDescent="0.2">
      <c r="A27691" s="202" t="s">
        <v>41588</v>
      </c>
      <c r="B27691" s="204">
        <v>40387.306199999999</v>
      </c>
    </row>
    <row r="27692" spans="1:2" x14ac:dyDescent="0.2">
      <c r="A27692" s="202" t="s">
        <v>41589</v>
      </c>
      <c r="B27692" s="204">
        <v>40145.459499999997</v>
      </c>
    </row>
    <row r="27693" spans="1:2" x14ac:dyDescent="0.2">
      <c r="A27693" s="202" t="s">
        <v>41590</v>
      </c>
      <c r="B27693" s="204">
        <v>46976.546900000001</v>
      </c>
    </row>
    <row r="27694" spans="1:2" x14ac:dyDescent="0.2">
      <c r="A27694" s="202" t="s">
        <v>41591</v>
      </c>
      <c r="B27694" s="204">
        <v>89.26</v>
      </c>
    </row>
    <row r="27695" spans="1:2" x14ac:dyDescent="0.2">
      <c r="A27695" s="202" t="s">
        <v>41592</v>
      </c>
      <c r="B27695" s="204">
        <v>858.33330000000001</v>
      </c>
    </row>
    <row r="27696" spans="1:2" x14ac:dyDescent="0.2">
      <c r="A27696" s="202" t="s">
        <v>41593</v>
      </c>
      <c r="B27696" s="204">
        <v>932.04330000000004</v>
      </c>
    </row>
    <row r="27697" spans="1:2" x14ac:dyDescent="0.2">
      <c r="A27697" s="202" t="s">
        <v>41594</v>
      </c>
      <c r="B27697" s="204">
        <v>1072.9167</v>
      </c>
    </row>
    <row r="27698" spans="1:2" x14ac:dyDescent="0.2">
      <c r="A27698" s="202" t="s">
        <v>41595</v>
      </c>
      <c r="B27698" s="204">
        <v>47.021700000000003</v>
      </c>
    </row>
    <row r="27699" spans="1:2" x14ac:dyDescent="0.2">
      <c r="A27699" s="202" t="s">
        <v>41596</v>
      </c>
      <c r="B27699" s="204">
        <v>42.92</v>
      </c>
    </row>
    <row r="27700" spans="1:2" x14ac:dyDescent="0.2">
      <c r="A27700" s="202" t="s">
        <v>41597</v>
      </c>
      <c r="B27700" s="204">
        <v>87.44</v>
      </c>
    </row>
    <row r="27701" spans="1:2" x14ac:dyDescent="0.2">
      <c r="A27701" s="202" t="s">
        <v>41598</v>
      </c>
      <c r="B27701" s="204">
        <v>108.88</v>
      </c>
    </row>
    <row r="27702" spans="1:2" x14ac:dyDescent="0.2">
      <c r="A27702" s="202" t="s">
        <v>41599</v>
      </c>
      <c r="B27702" s="204">
        <v>55.48</v>
      </c>
    </row>
    <row r="27703" spans="1:2" x14ac:dyDescent="0.2">
      <c r="A27703" s="202" t="s">
        <v>41600</v>
      </c>
      <c r="B27703" s="204">
        <v>51.38</v>
      </c>
    </row>
    <row r="27704" spans="1:2" x14ac:dyDescent="0.2">
      <c r="A27704" s="202" t="s">
        <v>41601</v>
      </c>
      <c r="B27704" s="204">
        <v>15.59</v>
      </c>
    </row>
    <row r="27705" spans="1:2" x14ac:dyDescent="0.2">
      <c r="A27705" s="202" t="s">
        <v>41602</v>
      </c>
      <c r="B27705" s="204">
        <v>22.24</v>
      </c>
    </row>
    <row r="27706" spans="1:2" x14ac:dyDescent="0.2">
      <c r="A27706" s="202" t="s">
        <v>41603</v>
      </c>
      <c r="B27706" s="204">
        <v>25.24</v>
      </c>
    </row>
    <row r="27707" spans="1:2" x14ac:dyDescent="0.2">
      <c r="A27707" s="202" t="s">
        <v>41604</v>
      </c>
      <c r="B27707" s="204">
        <v>25.24</v>
      </c>
    </row>
    <row r="27708" spans="1:2" x14ac:dyDescent="0.2">
      <c r="A27708" s="202" t="s">
        <v>41605</v>
      </c>
      <c r="B27708" s="204">
        <v>24.1</v>
      </c>
    </row>
    <row r="27709" spans="1:2" x14ac:dyDescent="0.2">
      <c r="A27709" s="202" t="s">
        <v>41606</v>
      </c>
      <c r="B27709" s="204">
        <v>25.24</v>
      </c>
    </row>
    <row r="27710" spans="1:2" x14ac:dyDescent="0.2">
      <c r="A27710" s="202" t="s">
        <v>41607</v>
      </c>
      <c r="B27710" s="204">
        <v>15.25</v>
      </c>
    </row>
    <row r="27711" spans="1:2" x14ac:dyDescent="0.2">
      <c r="A27711" s="202" t="s">
        <v>41608</v>
      </c>
      <c r="B27711" s="204">
        <v>0.26850000000000002</v>
      </c>
    </row>
    <row r="27712" spans="1:2" x14ac:dyDescent="0.2">
      <c r="A27712" s="202" t="s">
        <v>41609</v>
      </c>
      <c r="B27712" s="204">
        <v>2.0499999999999998</v>
      </c>
    </row>
    <row r="27713" spans="1:2" x14ac:dyDescent="0.2">
      <c r="A27713" s="202" t="s">
        <v>41610</v>
      </c>
      <c r="B27713" s="204">
        <v>3</v>
      </c>
    </row>
    <row r="27714" spans="1:2" x14ac:dyDescent="0.2">
      <c r="A27714" s="202" t="s">
        <v>41611</v>
      </c>
      <c r="B27714" s="204">
        <v>3.54</v>
      </c>
    </row>
    <row r="27715" spans="1:2" x14ac:dyDescent="0.2">
      <c r="A27715" s="202" t="s">
        <v>41612</v>
      </c>
      <c r="B27715" s="204">
        <v>2.16</v>
      </c>
    </row>
    <row r="27716" spans="1:2" x14ac:dyDescent="0.2">
      <c r="A27716" s="202" t="s">
        <v>41613</v>
      </c>
      <c r="B27716" s="204">
        <v>2.2999999999999998</v>
      </c>
    </row>
    <row r="27717" spans="1:2" x14ac:dyDescent="0.2">
      <c r="A27717" s="202" t="s">
        <v>41614</v>
      </c>
      <c r="B27717" s="204">
        <v>5.22</v>
      </c>
    </row>
    <row r="27718" spans="1:2" x14ac:dyDescent="0.2">
      <c r="A27718" s="202" t="s">
        <v>41615</v>
      </c>
      <c r="B27718" s="204">
        <v>4.1399999999999997</v>
      </c>
    </row>
    <row r="27719" spans="1:2" x14ac:dyDescent="0.2">
      <c r="A27719" s="202" t="s">
        <v>41616</v>
      </c>
      <c r="B27719" s="204">
        <v>8.5489999999999995</v>
      </c>
    </row>
    <row r="27720" spans="1:2" x14ac:dyDescent="0.2">
      <c r="A27720" s="202" t="s">
        <v>41617</v>
      </c>
      <c r="B27720" s="204">
        <v>6.65</v>
      </c>
    </row>
    <row r="27721" spans="1:2" x14ac:dyDescent="0.2">
      <c r="A27721" s="202" t="s">
        <v>41618</v>
      </c>
      <c r="B27721" s="204">
        <v>8.14</v>
      </c>
    </row>
    <row r="27722" spans="1:2" x14ac:dyDescent="0.2">
      <c r="A27722" s="202" t="s">
        <v>41619</v>
      </c>
      <c r="B27722" s="204">
        <v>9.77</v>
      </c>
    </row>
    <row r="27723" spans="1:2" x14ac:dyDescent="0.2">
      <c r="A27723" s="202" t="s">
        <v>41620</v>
      </c>
      <c r="B27723" s="204">
        <v>3.19</v>
      </c>
    </row>
    <row r="27724" spans="1:2" x14ac:dyDescent="0.2">
      <c r="A27724" s="202" t="s">
        <v>41621</v>
      </c>
      <c r="B27724" s="204">
        <v>6.79</v>
      </c>
    </row>
    <row r="27725" spans="1:2" x14ac:dyDescent="0.2">
      <c r="A27725" s="202" t="s">
        <v>41622</v>
      </c>
      <c r="B27725" s="204">
        <v>7.89</v>
      </c>
    </row>
    <row r="27726" spans="1:2" x14ac:dyDescent="0.2">
      <c r="A27726" s="202" t="s">
        <v>41623</v>
      </c>
      <c r="B27726" s="204">
        <v>8.9600000000000009</v>
      </c>
    </row>
    <row r="27727" spans="1:2" x14ac:dyDescent="0.2">
      <c r="A27727" s="202" t="s">
        <v>41624</v>
      </c>
      <c r="B27727" s="204">
        <v>6.14</v>
      </c>
    </row>
    <row r="27728" spans="1:2" x14ac:dyDescent="0.2">
      <c r="A27728" s="202" t="s">
        <v>41625</v>
      </c>
      <c r="B27728" s="204">
        <v>36.72</v>
      </c>
    </row>
    <row r="27729" spans="1:2" x14ac:dyDescent="0.2">
      <c r="A27729" s="202" t="s">
        <v>41626</v>
      </c>
      <c r="B27729" s="204">
        <v>1.34</v>
      </c>
    </row>
    <row r="27730" spans="1:2" x14ac:dyDescent="0.2">
      <c r="A27730" s="202" t="s">
        <v>41627</v>
      </c>
      <c r="B27730" s="204">
        <v>0.49</v>
      </c>
    </row>
    <row r="27731" spans="1:2" x14ac:dyDescent="0.2">
      <c r="A27731" s="202" t="s">
        <v>41628</v>
      </c>
      <c r="B27731" s="204">
        <v>4.1700000000000001E-2</v>
      </c>
    </row>
    <row r="27732" spans="1:2" x14ac:dyDescent="0.2">
      <c r="A27732" s="202" t="s">
        <v>41629</v>
      </c>
      <c r="B27732" s="204">
        <v>8.1600000000000006E-2</v>
      </c>
    </row>
    <row r="27733" spans="1:2" x14ac:dyDescent="0.2">
      <c r="A27733" s="202" t="s">
        <v>41630</v>
      </c>
      <c r="B27733" s="204">
        <v>0.5</v>
      </c>
    </row>
    <row r="27734" spans="1:2" x14ac:dyDescent="0.2">
      <c r="A27734" s="202" t="s">
        <v>41631</v>
      </c>
      <c r="B27734" s="204">
        <v>0.53</v>
      </c>
    </row>
    <row r="27735" spans="1:2" x14ac:dyDescent="0.2">
      <c r="A27735" s="202" t="s">
        <v>41632</v>
      </c>
      <c r="B27735" s="204">
        <v>1.34</v>
      </c>
    </row>
    <row r="27736" spans="1:2" x14ac:dyDescent="0.2">
      <c r="A27736" s="202" t="s">
        <v>41633</v>
      </c>
      <c r="B27736" s="204">
        <v>42.15</v>
      </c>
    </row>
    <row r="27737" spans="1:2" x14ac:dyDescent="0.2">
      <c r="A27737" s="202" t="s">
        <v>41634</v>
      </c>
      <c r="B27737" s="204">
        <v>0.58420000000000005</v>
      </c>
    </row>
    <row r="27738" spans="1:2" x14ac:dyDescent="0.2">
      <c r="A27738" s="202" t="s">
        <v>41635</v>
      </c>
      <c r="B27738" s="204">
        <v>1009.45</v>
      </c>
    </row>
    <row r="27739" spans="1:2" x14ac:dyDescent="0.2">
      <c r="A27739" s="202" t="s">
        <v>41636</v>
      </c>
      <c r="B27739" s="204">
        <v>1047.19</v>
      </c>
    </row>
    <row r="27740" spans="1:2" x14ac:dyDescent="0.2">
      <c r="A27740" s="202" t="s">
        <v>41637</v>
      </c>
      <c r="B27740" s="204">
        <v>1426.88</v>
      </c>
    </row>
    <row r="27741" spans="1:2" x14ac:dyDescent="0.2">
      <c r="A27741" s="202" t="s">
        <v>41638</v>
      </c>
      <c r="B27741" s="204">
        <v>352.49</v>
      </c>
    </row>
    <row r="27742" spans="1:2" x14ac:dyDescent="0.2">
      <c r="A27742" s="202" t="s">
        <v>41639</v>
      </c>
      <c r="B27742" s="204">
        <v>16.5</v>
      </c>
    </row>
    <row r="27743" spans="1:2" x14ac:dyDescent="0.2">
      <c r="A27743" s="202" t="s">
        <v>41640</v>
      </c>
      <c r="B27743" s="204">
        <v>10.3</v>
      </c>
    </row>
    <row r="27744" spans="1:2" x14ac:dyDescent="0.2">
      <c r="A27744" s="202" t="s">
        <v>41641</v>
      </c>
      <c r="B27744" s="204">
        <v>193.38</v>
      </c>
    </row>
    <row r="27745" spans="1:2" x14ac:dyDescent="0.2">
      <c r="A27745" s="202" t="s">
        <v>41642</v>
      </c>
      <c r="B27745" s="204">
        <v>288.20999999999998</v>
      </c>
    </row>
    <row r="27746" spans="1:2" x14ac:dyDescent="0.2">
      <c r="A27746" s="202" t="s">
        <v>41643</v>
      </c>
      <c r="B27746" s="204">
        <v>355.5</v>
      </c>
    </row>
    <row r="27747" spans="1:2" x14ac:dyDescent="0.2">
      <c r="A27747" s="202" t="s">
        <v>41644</v>
      </c>
      <c r="B27747" s="204">
        <v>530.91999999999996</v>
      </c>
    </row>
    <row r="27748" spans="1:2" x14ac:dyDescent="0.2">
      <c r="A27748" s="202" t="s">
        <v>41645</v>
      </c>
      <c r="B27748" s="204">
        <v>2890</v>
      </c>
    </row>
    <row r="27749" spans="1:2" x14ac:dyDescent="0.2">
      <c r="A27749" s="202" t="s">
        <v>41646</v>
      </c>
      <c r="B27749" s="204">
        <v>18.190000000000001</v>
      </c>
    </row>
    <row r="27750" spans="1:2" x14ac:dyDescent="0.2">
      <c r="A27750" s="202" t="s">
        <v>41647</v>
      </c>
      <c r="B27750" s="204">
        <v>25.97</v>
      </c>
    </row>
    <row r="27751" spans="1:2" x14ac:dyDescent="0.2">
      <c r="A27751" s="202" t="s">
        <v>41648</v>
      </c>
      <c r="B27751" s="204">
        <v>35.32</v>
      </c>
    </row>
    <row r="27752" spans="1:2" x14ac:dyDescent="0.2">
      <c r="A27752" s="202" t="s">
        <v>41649</v>
      </c>
      <c r="B27752" s="204">
        <v>14.28</v>
      </c>
    </row>
    <row r="27753" spans="1:2" x14ac:dyDescent="0.2">
      <c r="A27753" s="202" t="s">
        <v>41650</v>
      </c>
      <c r="B27753" s="204">
        <v>27.79</v>
      </c>
    </row>
    <row r="27754" spans="1:2" x14ac:dyDescent="0.2">
      <c r="A27754" s="202" t="s">
        <v>41651</v>
      </c>
      <c r="B27754" s="204">
        <v>851700</v>
      </c>
    </row>
    <row r="27755" spans="1:2" x14ac:dyDescent="0.2">
      <c r="A27755" s="202" t="s">
        <v>41652</v>
      </c>
      <c r="B27755" s="204">
        <v>855875</v>
      </c>
    </row>
    <row r="27756" spans="1:2" x14ac:dyDescent="0.2">
      <c r="A27756" s="202" t="s">
        <v>41653</v>
      </c>
      <c r="B27756" s="204">
        <v>860050</v>
      </c>
    </row>
    <row r="27757" spans="1:2" x14ac:dyDescent="0.2">
      <c r="A27757" s="202" t="s">
        <v>41654</v>
      </c>
      <c r="B27757" s="204">
        <v>52.53</v>
      </c>
    </row>
    <row r="27758" spans="1:2" x14ac:dyDescent="0.2">
      <c r="A27758" s="202" t="s">
        <v>41655</v>
      </c>
      <c r="B27758" s="204">
        <v>61.7</v>
      </c>
    </row>
    <row r="27759" spans="1:2" x14ac:dyDescent="0.2">
      <c r="A27759" s="202" t="s">
        <v>41656</v>
      </c>
      <c r="B27759" s="204">
        <v>196.39</v>
      </c>
    </row>
    <row r="27760" spans="1:2" x14ac:dyDescent="0.2">
      <c r="A27760" s="202" t="s">
        <v>41657</v>
      </c>
      <c r="B27760" s="204">
        <v>1.63</v>
      </c>
    </row>
    <row r="27761" spans="1:2" x14ac:dyDescent="0.2">
      <c r="A27761" s="202" t="s">
        <v>41658</v>
      </c>
      <c r="B27761" s="204">
        <v>1260</v>
      </c>
    </row>
    <row r="27762" spans="1:2" x14ac:dyDescent="0.2">
      <c r="A27762" s="202" t="s">
        <v>41659</v>
      </c>
      <c r="B27762" s="204">
        <v>23.08</v>
      </c>
    </row>
    <row r="27763" spans="1:2" x14ac:dyDescent="0.2">
      <c r="A27763" s="202" t="s">
        <v>41660</v>
      </c>
      <c r="B27763" s="204">
        <v>5.86</v>
      </c>
    </row>
    <row r="27764" spans="1:2" x14ac:dyDescent="0.2">
      <c r="A27764" s="202" t="s">
        <v>41661</v>
      </c>
      <c r="B27764" s="204">
        <v>8.14</v>
      </c>
    </row>
    <row r="27765" spans="1:2" x14ac:dyDescent="0.2">
      <c r="A27765" s="202" t="s">
        <v>41662</v>
      </c>
      <c r="B27765" s="204">
        <v>10.07</v>
      </c>
    </row>
    <row r="27766" spans="1:2" x14ac:dyDescent="0.2">
      <c r="A27766" s="202" t="s">
        <v>41663</v>
      </c>
      <c r="B27766" s="204">
        <v>15.37</v>
      </c>
    </row>
    <row r="27767" spans="1:2" x14ac:dyDescent="0.2">
      <c r="A27767" s="202" t="s">
        <v>41664</v>
      </c>
      <c r="B27767" s="204">
        <v>36.979999999999997</v>
      </c>
    </row>
    <row r="27768" spans="1:2" x14ac:dyDescent="0.2">
      <c r="A27768" s="202" t="s">
        <v>41665</v>
      </c>
      <c r="B27768" s="204">
        <v>30.8</v>
      </c>
    </row>
    <row r="27769" spans="1:2" x14ac:dyDescent="0.2">
      <c r="A27769" s="202" t="s">
        <v>41666</v>
      </c>
      <c r="B27769" s="204">
        <v>1445.7</v>
      </c>
    </row>
    <row r="27770" spans="1:2" x14ac:dyDescent="0.2">
      <c r="A27770" s="202" t="s">
        <v>41667</v>
      </c>
      <c r="B27770" s="204">
        <v>1495.55</v>
      </c>
    </row>
    <row r="27771" spans="1:2" x14ac:dyDescent="0.2">
      <c r="A27771" s="202" t="s">
        <v>41668</v>
      </c>
      <c r="B27771" s="204">
        <v>2677.99</v>
      </c>
    </row>
    <row r="27772" spans="1:2" x14ac:dyDescent="0.2">
      <c r="A27772" s="202" t="s">
        <v>41669</v>
      </c>
      <c r="B27772" s="204">
        <v>5.56</v>
      </c>
    </row>
    <row r="27773" spans="1:2" x14ac:dyDescent="0.2">
      <c r="A27773" s="202" t="s">
        <v>41670</v>
      </c>
      <c r="B27773" s="204">
        <v>4.74</v>
      </c>
    </row>
    <row r="27774" spans="1:2" x14ac:dyDescent="0.2">
      <c r="A27774" s="202" t="s">
        <v>41671</v>
      </c>
      <c r="B27774" s="204">
        <v>49.17</v>
      </c>
    </row>
    <row r="27775" spans="1:2" x14ac:dyDescent="0.2">
      <c r="A27775" s="202" t="s">
        <v>41672</v>
      </c>
      <c r="B27775" s="204">
        <v>3017.8</v>
      </c>
    </row>
    <row r="27776" spans="1:2" x14ac:dyDescent="0.2">
      <c r="A27776" s="202" t="s">
        <v>41673</v>
      </c>
      <c r="B27776" s="204">
        <v>2994.89</v>
      </c>
    </row>
    <row r="27777" spans="1:2" x14ac:dyDescent="0.2">
      <c r="A27777" s="202" t="s">
        <v>41674</v>
      </c>
      <c r="B27777" s="204">
        <v>300.37</v>
      </c>
    </row>
    <row r="27778" spans="1:2" x14ac:dyDescent="0.2">
      <c r="A27778" s="202" t="s">
        <v>41675</v>
      </c>
      <c r="B27778" s="204">
        <v>442.14</v>
      </c>
    </row>
    <row r="27779" spans="1:2" x14ac:dyDescent="0.2">
      <c r="A27779" s="202" t="s">
        <v>41676</v>
      </c>
      <c r="B27779" s="204">
        <v>37.979999999999997</v>
      </c>
    </row>
    <row r="27780" spans="1:2" x14ac:dyDescent="0.2">
      <c r="A27780" s="202" t="s">
        <v>41677</v>
      </c>
      <c r="B27780" s="204">
        <v>17.850000000000001</v>
      </c>
    </row>
    <row r="27781" spans="1:2" x14ac:dyDescent="0.2">
      <c r="A27781" s="202" t="s">
        <v>41678</v>
      </c>
      <c r="B27781" s="204">
        <v>21.2</v>
      </c>
    </row>
    <row r="27782" spans="1:2" x14ac:dyDescent="0.2">
      <c r="A27782" s="202" t="s">
        <v>41679</v>
      </c>
      <c r="B27782" s="204">
        <v>75.33</v>
      </c>
    </row>
    <row r="27783" spans="1:2" x14ac:dyDescent="0.2">
      <c r="A27783" s="202" t="s">
        <v>41680</v>
      </c>
      <c r="B27783" s="204">
        <v>382.85</v>
      </c>
    </row>
    <row r="27784" spans="1:2" x14ac:dyDescent="0.2">
      <c r="A27784" s="202" t="s">
        <v>41681</v>
      </c>
      <c r="B27784" s="204">
        <v>813.7</v>
      </c>
    </row>
    <row r="27785" spans="1:2" x14ac:dyDescent="0.2">
      <c r="A27785" s="202" t="s">
        <v>41682</v>
      </c>
      <c r="B27785" s="204">
        <v>41.24</v>
      </c>
    </row>
    <row r="27786" spans="1:2" x14ac:dyDescent="0.2">
      <c r="A27786" s="202" t="s">
        <v>41683</v>
      </c>
      <c r="B27786" s="204">
        <v>8.24</v>
      </c>
    </row>
    <row r="27787" spans="1:2" x14ac:dyDescent="0.2">
      <c r="A27787" s="202" t="s">
        <v>41684</v>
      </c>
      <c r="B27787" s="204">
        <v>10.199999999999999</v>
      </c>
    </row>
    <row r="27788" spans="1:2" x14ac:dyDescent="0.2">
      <c r="A27788" s="202" t="s">
        <v>41685</v>
      </c>
      <c r="B27788" s="204">
        <v>6.18</v>
      </c>
    </row>
    <row r="27789" spans="1:2" x14ac:dyDescent="0.2">
      <c r="A27789" s="202" t="s">
        <v>41686</v>
      </c>
      <c r="B27789" s="204">
        <v>12.73</v>
      </c>
    </row>
    <row r="27790" spans="1:2" x14ac:dyDescent="0.2">
      <c r="A27790" s="202" t="s">
        <v>41687</v>
      </c>
      <c r="B27790" s="204">
        <v>8.24</v>
      </c>
    </row>
    <row r="27791" spans="1:2" x14ac:dyDescent="0.2">
      <c r="A27791" s="202" t="s">
        <v>41688</v>
      </c>
      <c r="B27791" s="204">
        <v>286.36</v>
      </c>
    </row>
    <row r="27792" spans="1:2" x14ac:dyDescent="0.2">
      <c r="A27792" s="202" t="s">
        <v>41689</v>
      </c>
      <c r="B27792" s="204">
        <v>310.56</v>
      </c>
    </row>
    <row r="27793" spans="1:2" x14ac:dyDescent="0.2">
      <c r="A27793" s="202" t="s">
        <v>41690</v>
      </c>
      <c r="B27793" s="204">
        <v>187.45</v>
      </c>
    </row>
    <row r="27794" spans="1:2" x14ac:dyDescent="0.2">
      <c r="A27794" s="202" t="s">
        <v>41691</v>
      </c>
      <c r="B27794" s="204">
        <v>296.23</v>
      </c>
    </row>
    <row r="27795" spans="1:2" x14ac:dyDescent="0.2">
      <c r="A27795" s="202" t="s">
        <v>41692</v>
      </c>
      <c r="B27795" s="204">
        <v>17.03</v>
      </c>
    </row>
    <row r="27796" spans="1:2" x14ac:dyDescent="0.2">
      <c r="A27796" s="202" t="s">
        <v>41693</v>
      </c>
      <c r="B27796" s="204">
        <v>86.91</v>
      </c>
    </row>
    <row r="27797" spans="1:2" x14ac:dyDescent="0.2">
      <c r="A27797" s="202" t="s">
        <v>41694</v>
      </c>
      <c r="B27797" s="204">
        <v>109.59</v>
      </c>
    </row>
    <row r="27798" spans="1:2" x14ac:dyDescent="0.2">
      <c r="A27798" s="202" t="s">
        <v>41695</v>
      </c>
      <c r="B27798" s="204">
        <v>36.770000000000003</v>
      </c>
    </row>
    <row r="27799" spans="1:2" x14ac:dyDescent="0.2">
      <c r="A27799" s="202" t="s">
        <v>41696</v>
      </c>
      <c r="B27799" s="204">
        <v>292.42</v>
      </c>
    </row>
    <row r="27800" spans="1:2" x14ac:dyDescent="0.2">
      <c r="A27800" s="202" t="s">
        <v>41697</v>
      </c>
      <c r="B27800" s="204">
        <v>187.54</v>
      </c>
    </row>
    <row r="27801" spans="1:2" x14ac:dyDescent="0.2">
      <c r="A27801" s="202" t="s">
        <v>41698</v>
      </c>
      <c r="B27801" s="204">
        <v>233.45</v>
      </c>
    </row>
    <row r="27802" spans="1:2" x14ac:dyDescent="0.2">
      <c r="A27802" s="202" t="s">
        <v>41699</v>
      </c>
      <c r="B27802" s="204">
        <v>219.23</v>
      </c>
    </row>
    <row r="27803" spans="1:2" x14ac:dyDescent="0.2">
      <c r="A27803" s="202" t="s">
        <v>41700</v>
      </c>
      <c r="B27803" s="204">
        <v>782.47</v>
      </c>
    </row>
    <row r="27804" spans="1:2" x14ac:dyDescent="0.2">
      <c r="A27804" s="202" t="s">
        <v>41701</v>
      </c>
      <c r="B27804" s="204">
        <v>4.5</v>
      </c>
    </row>
    <row r="27805" spans="1:2" x14ac:dyDescent="0.2">
      <c r="A27805" s="202" t="s">
        <v>41702</v>
      </c>
      <c r="B27805" s="204">
        <v>53.68</v>
      </c>
    </row>
    <row r="27806" spans="1:2" x14ac:dyDescent="0.2">
      <c r="A27806" s="202" t="s">
        <v>41703</v>
      </c>
      <c r="B27806" s="204">
        <v>49.68</v>
      </c>
    </row>
    <row r="27807" spans="1:2" x14ac:dyDescent="0.2">
      <c r="A27807" s="202" t="s">
        <v>41704</v>
      </c>
      <c r="B27807" s="204">
        <v>4</v>
      </c>
    </row>
    <row r="27808" spans="1:2" x14ac:dyDescent="0.2">
      <c r="A27808" s="202" t="s">
        <v>41705</v>
      </c>
      <c r="B27808" s="204">
        <v>41.72</v>
      </c>
    </row>
    <row r="27809" spans="1:2" x14ac:dyDescent="0.2">
      <c r="A27809" s="202" t="s">
        <v>41706</v>
      </c>
      <c r="B27809" s="204">
        <v>2944.85</v>
      </c>
    </row>
    <row r="27810" spans="1:2" x14ac:dyDescent="0.2">
      <c r="A27810" s="202" t="s">
        <v>41707</v>
      </c>
      <c r="B27810" s="204">
        <v>39.11</v>
      </c>
    </row>
    <row r="27811" spans="1:2" x14ac:dyDescent="0.2">
      <c r="A27811" s="202" t="s">
        <v>41708</v>
      </c>
      <c r="B27811" s="204">
        <v>55.52</v>
      </c>
    </row>
    <row r="27812" spans="1:2" x14ac:dyDescent="0.2">
      <c r="A27812" s="202" t="s">
        <v>41709</v>
      </c>
      <c r="B27812" s="204">
        <v>161.08000000000001</v>
      </c>
    </row>
    <row r="27813" spans="1:2" x14ac:dyDescent="0.2">
      <c r="A27813" s="202" t="s">
        <v>41710</v>
      </c>
      <c r="B27813" s="204">
        <v>38.700000000000003</v>
      </c>
    </row>
    <row r="27814" spans="1:2" x14ac:dyDescent="0.2">
      <c r="A27814" s="202" t="s">
        <v>41711</v>
      </c>
      <c r="B27814" s="204">
        <v>53.55</v>
      </c>
    </row>
    <row r="27815" spans="1:2" x14ac:dyDescent="0.2">
      <c r="A27815" s="202" t="s">
        <v>41712</v>
      </c>
      <c r="B27815" s="204">
        <v>131.84</v>
      </c>
    </row>
    <row r="27816" spans="1:2" x14ac:dyDescent="0.2">
      <c r="A27816" s="202" t="s">
        <v>41713</v>
      </c>
      <c r="B27816" s="204">
        <v>51.4</v>
      </c>
    </row>
    <row r="27817" spans="1:2" x14ac:dyDescent="0.2">
      <c r="A27817" s="202" t="s">
        <v>41714</v>
      </c>
      <c r="B27817" s="204">
        <v>77.819999999999993</v>
      </c>
    </row>
    <row r="27818" spans="1:2" x14ac:dyDescent="0.2">
      <c r="A27818" s="202" t="s">
        <v>41715</v>
      </c>
      <c r="B27818" s="204">
        <v>24</v>
      </c>
    </row>
    <row r="27819" spans="1:2" x14ac:dyDescent="0.2">
      <c r="A27819" s="202" t="s">
        <v>41716</v>
      </c>
      <c r="B27819" s="204">
        <v>34.72</v>
      </c>
    </row>
    <row r="27820" spans="1:2" x14ac:dyDescent="0.2">
      <c r="A27820" s="202" t="s">
        <v>41717</v>
      </c>
      <c r="B27820" s="204">
        <v>2.11</v>
      </c>
    </row>
    <row r="27821" spans="1:2" x14ac:dyDescent="0.2">
      <c r="A27821" s="202" t="s">
        <v>41718</v>
      </c>
      <c r="B27821" s="204">
        <v>228000</v>
      </c>
    </row>
    <row r="27822" spans="1:2" x14ac:dyDescent="0.2">
      <c r="A27822" s="202" t="s">
        <v>41719</v>
      </c>
      <c r="B27822" s="204">
        <v>48.95</v>
      </c>
    </row>
    <row r="27823" spans="1:2" x14ac:dyDescent="0.2">
      <c r="A27823" s="202" t="s">
        <v>41720</v>
      </c>
      <c r="B27823" s="204">
        <v>2077.69</v>
      </c>
    </row>
    <row r="27824" spans="1:2" x14ac:dyDescent="0.2">
      <c r="A27824" s="202" t="s">
        <v>41721</v>
      </c>
      <c r="B27824" s="204">
        <v>23338.560000000001</v>
      </c>
    </row>
    <row r="27825" spans="1:2" x14ac:dyDescent="0.2">
      <c r="A27825" s="202" t="s">
        <v>41722</v>
      </c>
      <c r="B27825" s="204">
        <v>82.19</v>
      </c>
    </row>
    <row r="27826" spans="1:2" x14ac:dyDescent="0.2">
      <c r="A27826" s="202" t="s">
        <v>41723</v>
      </c>
      <c r="B27826" s="204">
        <v>66.95</v>
      </c>
    </row>
    <row r="27827" spans="1:2" x14ac:dyDescent="0.2">
      <c r="A27827" s="202" t="s">
        <v>41724</v>
      </c>
      <c r="B27827" s="204">
        <v>352.12</v>
      </c>
    </row>
    <row r="27828" spans="1:2" x14ac:dyDescent="0.2">
      <c r="A27828" s="202" t="s">
        <v>41725</v>
      </c>
      <c r="B27828" s="204">
        <v>100.67</v>
      </c>
    </row>
    <row r="27829" spans="1:2" x14ac:dyDescent="0.2">
      <c r="A27829" s="202" t="s">
        <v>41726</v>
      </c>
      <c r="B27829" s="204">
        <v>4017</v>
      </c>
    </row>
    <row r="27830" spans="1:2" x14ac:dyDescent="0.2">
      <c r="A27830" s="202" t="s">
        <v>41727</v>
      </c>
      <c r="B27830" s="204">
        <v>4017</v>
      </c>
    </row>
    <row r="27831" spans="1:2" x14ac:dyDescent="0.2">
      <c r="A27831" s="202" t="s">
        <v>41728</v>
      </c>
      <c r="B27831" s="204">
        <v>3090</v>
      </c>
    </row>
    <row r="27832" spans="1:2" x14ac:dyDescent="0.2">
      <c r="A27832" s="202" t="s">
        <v>41729</v>
      </c>
      <c r="B27832" s="204">
        <v>94.7</v>
      </c>
    </row>
    <row r="27833" spans="1:2" x14ac:dyDescent="0.2">
      <c r="A27833" s="202" t="s">
        <v>41730</v>
      </c>
      <c r="B27833" s="204">
        <v>8.84</v>
      </c>
    </row>
    <row r="27834" spans="1:2" x14ac:dyDescent="0.2">
      <c r="A27834" s="202" t="s">
        <v>41731</v>
      </c>
      <c r="B27834" s="204">
        <v>13.74</v>
      </c>
    </row>
    <row r="27835" spans="1:2" x14ac:dyDescent="0.2">
      <c r="A27835" s="202" t="s">
        <v>41732</v>
      </c>
      <c r="B27835" s="204">
        <v>25.99</v>
      </c>
    </row>
    <row r="27836" spans="1:2" x14ac:dyDescent="0.2">
      <c r="A27836" s="202" t="s">
        <v>41733</v>
      </c>
      <c r="B27836" s="204">
        <v>29.2484</v>
      </c>
    </row>
    <row r="27837" spans="1:2" x14ac:dyDescent="0.2">
      <c r="A27837" s="202" t="s">
        <v>41734</v>
      </c>
      <c r="B27837" s="204">
        <v>63.59</v>
      </c>
    </row>
    <row r="27838" spans="1:2" x14ac:dyDescent="0.2">
      <c r="A27838" s="202" t="s">
        <v>41735</v>
      </c>
      <c r="B27838" s="204">
        <v>101.02</v>
      </c>
    </row>
    <row r="27839" spans="1:2" x14ac:dyDescent="0.2">
      <c r="A27839" s="202" t="s">
        <v>41736</v>
      </c>
      <c r="B27839" s="204">
        <v>167.89</v>
      </c>
    </row>
    <row r="27840" spans="1:2" x14ac:dyDescent="0.2">
      <c r="A27840" s="202" t="s">
        <v>41737</v>
      </c>
      <c r="B27840" s="204">
        <v>6011827.5099999998</v>
      </c>
    </row>
    <row r="27841" spans="1:2" x14ac:dyDescent="0.2">
      <c r="A27841" s="202" t="s">
        <v>41738</v>
      </c>
      <c r="B27841" s="204">
        <v>1486184.94</v>
      </c>
    </row>
    <row r="27842" spans="1:2" x14ac:dyDescent="0.2">
      <c r="A27842" s="202" t="s">
        <v>41739</v>
      </c>
      <c r="B27842" s="204">
        <v>10.78</v>
      </c>
    </row>
    <row r="27843" spans="1:2" x14ac:dyDescent="0.2">
      <c r="A27843" s="202" t="s">
        <v>41740</v>
      </c>
      <c r="B27843" s="204">
        <v>399</v>
      </c>
    </row>
    <row r="27844" spans="1:2" x14ac:dyDescent="0.2">
      <c r="A27844" s="202" t="s">
        <v>41741</v>
      </c>
      <c r="B27844" s="204">
        <v>598.5</v>
      </c>
    </row>
    <row r="27845" spans="1:2" x14ac:dyDescent="0.2">
      <c r="A27845" s="202" t="s">
        <v>41742</v>
      </c>
      <c r="B27845" s="204">
        <v>897.75</v>
      </c>
    </row>
    <row r="27846" spans="1:2" x14ac:dyDescent="0.2">
      <c r="A27846" s="202" t="s">
        <v>41743</v>
      </c>
      <c r="B27846" s="204">
        <v>1197</v>
      </c>
    </row>
    <row r="27847" spans="1:2" x14ac:dyDescent="0.2">
      <c r="A27847" s="202" t="s">
        <v>41744</v>
      </c>
      <c r="B27847" s="204">
        <v>1496.25</v>
      </c>
    </row>
    <row r="27848" spans="1:2" x14ac:dyDescent="0.2">
      <c r="A27848" s="202" t="s">
        <v>41745</v>
      </c>
      <c r="B27848" s="204">
        <v>1795.5</v>
      </c>
    </row>
    <row r="27849" spans="1:2" x14ac:dyDescent="0.2">
      <c r="A27849" s="202" t="s">
        <v>41746</v>
      </c>
      <c r="B27849" s="204">
        <v>500</v>
      </c>
    </row>
    <row r="27850" spans="1:2" x14ac:dyDescent="0.2">
      <c r="A27850" s="202" t="s">
        <v>41747</v>
      </c>
      <c r="B27850" s="204">
        <v>750</v>
      </c>
    </row>
    <row r="27851" spans="1:2" x14ac:dyDescent="0.2">
      <c r="A27851" s="202" t="s">
        <v>41748</v>
      </c>
      <c r="B27851" s="204">
        <v>1125</v>
      </c>
    </row>
    <row r="27852" spans="1:2" x14ac:dyDescent="0.2">
      <c r="A27852" s="202" t="s">
        <v>41749</v>
      </c>
      <c r="B27852" s="204">
        <v>1500</v>
      </c>
    </row>
    <row r="27853" spans="1:2" x14ac:dyDescent="0.2">
      <c r="A27853" s="202" t="s">
        <v>41750</v>
      </c>
      <c r="B27853" s="204">
        <v>1875</v>
      </c>
    </row>
    <row r="27854" spans="1:2" x14ac:dyDescent="0.2">
      <c r="A27854" s="202" t="s">
        <v>41751</v>
      </c>
      <c r="B27854" s="204">
        <v>2250</v>
      </c>
    </row>
    <row r="27855" spans="1:2" x14ac:dyDescent="0.2">
      <c r="A27855" s="202" t="s">
        <v>41752</v>
      </c>
      <c r="B27855" s="204">
        <v>307.8</v>
      </c>
    </row>
    <row r="27856" spans="1:2" x14ac:dyDescent="0.2">
      <c r="A27856" s="202" t="s">
        <v>41753</v>
      </c>
      <c r="B27856" s="204">
        <v>554.04</v>
      </c>
    </row>
    <row r="27857" spans="1:2" x14ac:dyDescent="0.2">
      <c r="A27857" s="202" t="s">
        <v>41754</v>
      </c>
      <c r="B27857" s="204">
        <v>831.06</v>
      </c>
    </row>
    <row r="27858" spans="1:2" x14ac:dyDescent="0.2">
      <c r="A27858" s="202" t="s">
        <v>41755</v>
      </c>
      <c r="B27858" s="204">
        <v>1108.08</v>
      </c>
    </row>
    <row r="27859" spans="1:2" x14ac:dyDescent="0.2">
      <c r="A27859" s="202" t="s">
        <v>41756</v>
      </c>
      <c r="B27859" s="204">
        <v>1385.1</v>
      </c>
    </row>
    <row r="27860" spans="1:2" x14ac:dyDescent="0.2">
      <c r="A27860" s="202" t="s">
        <v>41757</v>
      </c>
      <c r="B27860" s="204">
        <v>1662.12</v>
      </c>
    </row>
    <row r="27861" spans="1:2" x14ac:dyDescent="0.2">
      <c r="A27861" s="202" t="s">
        <v>41758</v>
      </c>
      <c r="B27861" s="204">
        <v>340.2</v>
      </c>
    </row>
    <row r="27862" spans="1:2" x14ac:dyDescent="0.2">
      <c r="A27862" s="202" t="s">
        <v>41759</v>
      </c>
      <c r="B27862" s="204">
        <v>612.36</v>
      </c>
    </row>
    <row r="27863" spans="1:2" x14ac:dyDescent="0.2">
      <c r="A27863" s="202" t="s">
        <v>41760</v>
      </c>
      <c r="B27863" s="204">
        <v>918.54</v>
      </c>
    </row>
    <row r="27864" spans="1:2" x14ac:dyDescent="0.2">
      <c r="A27864" s="202" t="s">
        <v>41761</v>
      </c>
      <c r="B27864" s="204">
        <v>1224.72</v>
      </c>
    </row>
    <row r="27865" spans="1:2" x14ac:dyDescent="0.2">
      <c r="A27865" s="202" t="s">
        <v>41762</v>
      </c>
      <c r="B27865" s="204">
        <v>1530.9</v>
      </c>
    </row>
    <row r="27866" spans="1:2" x14ac:dyDescent="0.2">
      <c r="A27866" s="202" t="s">
        <v>41763</v>
      </c>
      <c r="B27866" s="204">
        <v>1837.08</v>
      </c>
    </row>
    <row r="27867" spans="1:2" x14ac:dyDescent="0.2">
      <c r="A27867" s="202" t="s">
        <v>41764</v>
      </c>
      <c r="B27867" s="204">
        <v>528.39</v>
      </c>
    </row>
    <row r="27868" spans="1:2" x14ac:dyDescent="0.2">
      <c r="A27868" s="202" t="s">
        <v>41765</v>
      </c>
      <c r="B27868" s="204">
        <v>792.59</v>
      </c>
    </row>
    <row r="27869" spans="1:2" x14ac:dyDescent="0.2">
      <c r="A27869" s="202" t="s">
        <v>41766</v>
      </c>
      <c r="B27869" s="204">
        <v>1188.8900000000001</v>
      </c>
    </row>
    <row r="27870" spans="1:2" x14ac:dyDescent="0.2">
      <c r="A27870" s="202" t="s">
        <v>41767</v>
      </c>
      <c r="B27870" s="204">
        <v>1585.19</v>
      </c>
    </row>
    <row r="27871" spans="1:2" x14ac:dyDescent="0.2">
      <c r="A27871" s="202" t="s">
        <v>41768</v>
      </c>
      <c r="B27871" s="204">
        <v>1981.49</v>
      </c>
    </row>
    <row r="27872" spans="1:2" x14ac:dyDescent="0.2">
      <c r="A27872" s="202" t="s">
        <v>41769</v>
      </c>
      <c r="B27872" s="204">
        <v>2377.7800000000002</v>
      </c>
    </row>
    <row r="27873" spans="1:2" x14ac:dyDescent="0.2">
      <c r="A27873" s="202" t="s">
        <v>41770</v>
      </c>
      <c r="B27873" s="204">
        <v>53.46</v>
      </c>
    </row>
    <row r="27874" spans="1:2" x14ac:dyDescent="0.2">
      <c r="A27874" s="202" t="s">
        <v>41771</v>
      </c>
      <c r="B27874" s="204">
        <v>9.1999999999999993</v>
      </c>
    </row>
    <row r="27875" spans="1:2" x14ac:dyDescent="0.2">
      <c r="A27875" s="202" t="s">
        <v>41772</v>
      </c>
      <c r="B27875" s="204">
        <v>69.53</v>
      </c>
    </row>
    <row r="27876" spans="1:2" x14ac:dyDescent="0.2">
      <c r="A27876" s="202" t="s">
        <v>41773</v>
      </c>
      <c r="B27876" s="204">
        <v>5000</v>
      </c>
    </row>
    <row r="27877" spans="1:2" x14ac:dyDescent="0.2">
      <c r="A27877" s="202" t="s">
        <v>41774</v>
      </c>
      <c r="B27877" s="204">
        <v>54.12</v>
      </c>
    </row>
    <row r="27878" spans="1:2" x14ac:dyDescent="0.2">
      <c r="A27878" s="202" t="s">
        <v>41775</v>
      </c>
      <c r="B27878" s="204">
        <v>72.540000000000006</v>
      </c>
    </row>
    <row r="27879" spans="1:2" x14ac:dyDescent="0.2">
      <c r="A27879" s="202" t="s">
        <v>41776</v>
      </c>
      <c r="B27879" s="204">
        <v>52.94</v>
      </c>
    </row>
    <row r="27880" spans="1:2" x14ac:dyDescent="0.2">
      <c r="A27880" s="202" t="s">
        <v>41777</v>
      </c>
      <c r="B27880" s="204">
        <v>76.349999999999994</v>
      </c>
    </row>
    <row r="27881" spans="1:2" x14ac:dyDescent="0.2">
      <c r="A27881" s="202" t="s">
        <v>41778</v>
      </c>
      <c r="B27881" s="204">
        <v>62.02</v>
      </c>
    </row>
    <row r="27882" spans="1:2" x14ac:dyDescent="0.2">
      <c r="A27882" s="202" t="s">
        <v>41779</v>
      </c>
      <c r="B27882" s="204">
        <v>62.02</v>
      </c>
    </row>
    <row r="27883" spans="1:2" x14ac:dyDescent="0.2">
      <c r="A27883" s="202" t="s">
        <v>41780</v>
      </c>
      <c r="B27883" s="204">
        <v>62.02</v>
      </c>
    </row>
    <row r="27884" spans="1:2" x14ac:dyDescent="0.2">
      <c r="A27884" s="202" t="s">
        <v>41781</v>
      </c>
      <c r="B27884" s="204">
        <v>66.95</v>
      </c>
    </row>
    <row r="27885" spans="1:2" x14ac:dyDescent="0.2">
      <c r="A27885" s="202" t="s">
        <v>41782</v>
      </c>
      <c r="B27885" s="204">
        <v>133.9</v>
      </c>
    </row>
    <row r="27886" spans="1:2" x14ac:dyDescent="0.2">
      <c r="A27886" s="202" t="s">
        <v>41783</v>
      </c>
      <c r="B27886" s="204">
        <v>30.59</v>
      </c>
    </row>
    <row r="27887" spans="1:2" x14ac:dyDescent="0.2">
      <c r="A27887" s="202" t="s">
        <v>41784</v>
      </c>
      <c r="B27887" s="204">
        <v>66.95</v>
      </c>
    </row>
    <row r="27888" spans="1:2" x14ac:dyDescent="0.2">
      <c r="A27888" s="202" t="s">
        <v>41785</v>
      </c>
      <c r="B27888" s="204">
        <v>30.59</v>
      </c>
    </row>
    <row r="27889" spans="1:2" x14ac:dyDescent="0.2">
      <c r="A27889" s="202" t="s">
        <v>41786</v>
      </c>
      <c r="B27889" s="204">
        <v>13</v>
      </c>
    </row>
    <row r="27890" spans="1:2" x14ac:dyDescent="0.2">
      <c r="A27890" s="202" t="s">
        <v>41787</v>
      </c>
      <c r="B27890" s="204">
        <v>28.2</v>
      </c>
    </row>
    <row r="27891" spans="1:2" x14ac:dyDescent="0.2">
      <c r="A27891" s="202" t="s">
        <v>41788</v>
      </c>
      <c r="B27891" s="204">
        <v>480</v>
      </c>
    </row>
    <row r="27892" spans="1:2" x14ac:dyDescent="0.2">
      <c r="A27892" s="202" t="s">
        <v>41789</v>
      </c>
      <c r="B27892" s="204">
        <v>43464.4</v>
      </c>
    </row>
    <row r="27893" spans="1:2" x14ac:dyDescent="0.2">
      <c r="A27893" s="202" t="s">
        <v>41790</v>
      </c>
      <c r="B27893" s="204">
        <v>22459.15</v>
      </c>
    </row>
    <row r="27894" spans="1:2" x14ac:dyDescent="0.2">
      <c r="A27894" s="202" t="s">
        <v>41791</v>
      </c>
      <c r="B27894" s="204">
        <v>105590.45</v>
      </c>
    </row>
    <row r="27895" spans="1:2" x14ac:dyDescent="0.2">
      <c r="A27895" s="202" t="s">
        <v>41792</v>
      </c>
      <c r="B27895" s="204">
        <v>334.55</v>
      </c>
    </row>
    <row r="27896" spans="1:2" x14ac:dyDescent="0.2">
      <c r="A27896" s="202" t="s">
        <v>41793</v>
      </c>
      <c r="B27896" s="204">
        <v>4674.62</v>
      </c>
    </row>
    <row r="27897" spans="1:2" x14ac:dyDescent="0.2">
      <c r="A27897" s="202" t="s">
        <v>41794</v>
      </c>
      <c r="B27897" s="204">
        <v>1133.47</v>
      </c>
    </row>
    <row r="27898" spans="1:2" x14ac:dyDescent="0.2">
      <c r="A27898" s="202" t="s">
        <v>41795</v>
      </c>
      <c r="B27898" s="204">
        <v>1655.03</v>
      </c>
    </row>
    <row r="27899" spans="1:2" x14ac:dyDescent="0.2">
      <c r="A27899" s="202" t="s">
        <v>41796</v>
      </c>
      <c r="B27899" s="204">
        <v>875.5</v>
      </c>
    </row>
    <row r="27900" spans="1:2" x14ac:dyDescent="0.2">
      <c r="A27900" s="202" t="s">
        <v>41797</v>
      </c>
      <c r="B27900" s="204">
        <v>1320.74</v>
      </c>
    </row>
    <row r="27901" spans="1:2" x14ac:dyDescent="0.2">
      <c r="A27901" s="202" t="s">
        <v>41798</v>
      </c>
      <c r="B27901" s="204">
        <v>129.24</v>
      </c>
    </row>
    <row r="27902" spans="1:2" x14ac:dyDescent="0.2">
      <c r="A27902" s="202" t="s">
        <v>41799</v>
      </c>
      <c r="B27902" s="204">
        <v>42.52</v>
      </c>
    </row>
    <row r="27903" spans="1:2" x14ac:dyDescent="0.2">
      <c r="A27903" s="202" t="s">
        <v>41800</v>
      </c>
      <c r="B27903" s="204">
        <v>48.49</v>
      </c>
    </row>
    <row r="27904" spans="1:2" x14ac:dyDescent="0.2">
      <c r="A27904" s="202" t="s">
        <v>41801</v>
      </c>
      <c r="B27904" s="204">
        <v>57.69</v>
      </c>
    </row>
    <row r="27905" spans="1:2" x14ac:dyDescent="0.2">
      <c r="A27905" s="202" t="s">
        <v>41802</v>
      </c>
      <c r="B27905" s="204">
        <v>51.51</v>
      </c>
    </row>
    <row r="27906" spans="1:2" x14ac:dyDescent="0.2">
      <c r="A27906" s="202" t="s">
        <v>41803</v>
      </c>
      <c r="B27906" s="204">
        <v>185.75</v>
      </c>
    </row>
    <row r="27907" spans="1:2" x14ac:dyDescent="0.2">
      <c r="A27907" s="202" t="s">
        <v>41804</v>
      </c>
      <c r="B27907" s="204">
        <v>61.33</v>
      </c>
    </row>
    <row r="27908" spans="1:2" x14ac:dyDescent="0.2">
      <c r="A27908" s="202" t="s">
        <v>41805</v>
      </c>
      <c r="B27908" s="204">
        <v>115.36</v>
      </c>
    </row>
    <row r="27909" spans="1:2" x14ac:dyDescent="0.2">
      <c r="A27909" s="202" t="s">
        <v>41806</v>
      </c>
      <c r="B27909" s="204">
        <v>140.08000000000001</v>
      </c>
    </row>
    <row r="27910" spans="1:2" x14ac:dyDescent="0.2">
      <c r="A27910" s="202" t="s">
        <v>41807</v>
      </c>
      <c r="B27910" s="204">
        <v>220</v>
      </c>
    </row>
    <row r="27911" spans="1:2" x14ac:dyDescent="0.2">
      <c r="A27911" s="202" t="s">
        <v>41808</v>
      </c>
      <c r="B27911" s="204">
        <v>298.7</v>
      </c>
    </row>
    <row r="27912" spans="1:2" x14ac:dyDescent="0.2">
      <c r="A27912" s="202" t="s">
        <v>41809</v>
      </c>
      <c r="B27912" s="204">
        <v>18.489999999999998</v>
      </c>
    </row>
    <row r="27913" spans="1:2" x14ac:dyDescent="0.2">
      <c r="A27913" s="202" t="s">
        <v>41810</v>
      </c>
      <c r="B27913" s="204">
        <v>37.729999999999997</v>
      </c>
    </row>
    <row r="27914" spans="1:2" x14ac:dyDescent="0.2">
      <c r="A27914" s="202" t="s">
        <v>41811</v>
      </c>
      <c r="B27914" s="204">
        <v>34.17</v>
      </c>
    </row>
    <row r="27915" spans="1:2" x14ac:dyDescent="0.2">
      <c r="A27915" s="202" t="s">
        <v>41812</v>
      </c>
      <c r="B27915" s="204">
        <v>45.56</v>
      </c>
    </row>
    <row r="27916" spans="1:2" x14ac:dyDescent="0.2">
      <c r="A27916" s="202" t="s">
        <v>41813</v>
      </c>
      <c r="B27916" s="204">
        <v>83.96</v>
      </c>
    </row>
    <row r="27917" spans="1:2" x14ac:dyDescent="0.2">
      <c r="A27917" s="202" t="s">
        <v>41814</v>
      </c>
      <c r="B27917" s="204">
        <v>69.36</v>
      </c>
    </row>
    <row r="27918" spans="1:2" x14ac:dyDescent="0.2">
      <c r="A27918" s="202" t="s">
        <v>41815</v>
      </c>
      <c r="B27918" s="204">
        <v>1843.7</v>
      </c>
    </row>
    <row r="27919" spans="1:2" x14ac:dyDescent="0.2">
      <c r="A27919" s="202" t="s">
        <v>41816</v>
      </c>
      <c r="B27919" s="204">
        <v>69.489999999999995</v>
      </c>
    </row>
    <row r="27920" spans="1:2" x14ac:dyDescent="0.2">
      <c r="A27920" s="202" t="s">
        <v>41817</v>
      </c>
      <c r="B27920" s="204">
        <v>81</v>
      </c>
    </row>
    <row r="27921" spans="1:2" x14ac:dyDescent="0.2">
      <c r="A27921" s="202" t="s">
        <v>41818</v>
      </c>
      <c r="B27921" s="204">
        <v>47.54</v>
      </c>
    </row>
    <row r="27922" spans="1:2" x14ac:dyDescent="0.2">
      <c r="A27922" s="202" t="s">
        <v>41819</v>
      </c>
      <c r="B27922" s="204">
        <v>73.650000000000006</v>
      </c>
    </row>
    <row r="27923" spans="1:2" x14ac:dyDescent="0.2">
      <c r="A27923" s="202" t="s">
        <v>41820</v>
      </c>
      <c r="B27923" s="204">
        <v>99.57</v>
      </c>
    </row>
    <row r="27924" spans="1:2" x14ac:dyDescent="0.2">
      <c r="A27924" s="202" t="s">
        <v>41821</v>
      </c>
      <c r="B27924" s="204">
        <v>118.85</v>
      </c>
    </row>
    <row r="27925" spans="1:2" x14ac:dyDescent="0.2">
      <c r="A27925" s="202" t="s">
        <v>41822</v>
      </c>
      <c r="B27925" s="204">
        <v>582267</v>
      </c>
    </row>
    <row r="27926" spans="1:2" x14ac:dyDescent="0.2">
      <c r="A27926" s="202" t="s">
        <v>41823</v>
      </c>
      <c r="B27926" s="204">
        <v>80.61</v>
      </c>
    </row>
    <row r="27927" spans="1:2" x14ac:dyDescent="0.2">
      <c r="A27927" s="202" t="s">
        <v>41824</v>
      </c>
      <c r="B27927" s="204">
        <v>37.5</v>
      </c>
    </row>
    <row r="27928" spans="1:2" x14ac:dyDescent="0.2">
      <c r="A27928" s="202" t="s">
        <v>41825</v>
      </c>
      <c r="B27928" s="204">
        <v>1000000</v>
      </c>
    </row>
    <row r="27929" spans="1:2" x14ac:dyDescent="0.2">
      <c r="A27929" s="202" t="s">
        <v>41826</v>
      </c>
      <c r="B27929" s="204">
        <v>2250000</v>
      </c>
    </row>
    <row r="27930" spans="1:2" x14ac:dyDescent="0.2">
      <c r="A27930" s="202" t="s">
        <v>41827</v>
      </c>
      <c r="B27930" s="204">
        <v>1442</v>
      </c>
    </row>
    <row r="27931" spans="1:2" x14ac:dyDescent="0.2">
      <c r="A27931" s="202" t="s">
        <v>41828</v>
      </c>
      <c r="B27931" s="204">
        <v>21.25</v>
      </c>
    </row>
    <row r="27932" spans="1:2" x14ac:dyDescent="0.2">
      <c r="A27932" s="202" t="s">
        <v>41829</v>
      </c>
      <c r="B27932" s="204">
        <v>17.940000000000001</v>
      </c>
    </row>
    <row r="27933" spans="1:2" x14ac:dyDescent="0.2">
      <c r="A27933" s="202" t="s">
        <v>41830</v>
      </c>
      <c r="B27933" s="204">
        <v>54000</v>
      </c>
    </row>
    <row r="27934" spans="1:2" x14ac:dyDescent="0.2">
      <c r="A27934" s="202" t="s">
        <v>41831</v>
      </c>
      <c r="B27934" s="204">
        <v>54000</v>
      </c>
    </row>
    <row r="27935" spans="1:2" x14ac:dyDescent="0.2">
      <c r="A27935" s="202" t="s">
        <v>41832</v>
      </c>
      <c r="B27935" s="204">
        <v>389</v>
      </c>
    </row>
    <row r="27936" spans="1:2" x14ac:dyDescent="0.2">
      <c r="A27936" s="202" t="s">
        <v>41833</v>
      </c>
      <c r="B27936" s="204">
        <v>558.26</v>
      </c>
    </row>
    <row r="27937" spans="1:2" x14ac:dyDescent="0.2">
      <c r="A27937" s="202" t="s">
        <v>41834</v>
      </c>
      <c r="B27937" s="204">
        <v>19308.759999999998</v>
      </c>
    </row>
    <row r="27938" spans="1:2" x14ac:dyDescent="0.2">
      <c r="A27938" s="202" t="s">
        <v>41835</v>
      </c>
      <c r="B27938" s="204">
        <v>3685000</v>
      </c>
    </row>
    <row r="27939" spans="1:2" x14ac:dyDescent="0.2">
      <c r="A27939" s="202" t="s">
        <v>41836</v>
      </c>
      <c r="B27939" s="204">
        <v>430540</v>
      </c>
    </row>
    <row r="27940" spans="1:2" x14ac:dyDescent="0.2">
      <c r="A27940" s="202" t="s">
        <v>41837</v>
      </c>
      <c r="B27940" s="204">
        <v>257.5</v>
      </c>
    </row>
    <row r="27941" spans="1:2" x14ac:dyDescent="0.2">
      <c r="A27941" s="202" t="s">
        <v>41838</v>
      </c>
      <c r="B27941" s="204">
        <v>200850</v>
      </c>
    </row>
    <row r="27942" spans="1:2" x14ac:dyDescent="0.2">
      <c r="A27942" s="202" t="s">
        <v>41839</v>
      </c>
      <c r="B27942" s="204">
        <v>214.78</v>
      </c>
    </row>
    <row r="27943" spans="1:2" x14ac:dyDescent="0.2">
      <c r="A27943" s="202" t="s">
        <v>41840</v>
      </c>
      <c r="B27943" s="204">
        <v>216.68</v>
      </c>
    </row>
    <row r="27944" spans="1:2" x14ac:dyDescent="0.2">
      <c r="A27944" s="202" t="s">
        <v>41841</v>
      </c>
      <c r="B27944" s="204">
        <v>208.97</v>
      </c>
    </row>
    <row r="27945" spans="1:2" x14ac:dyDescent="0.2">
      <c r="A27945" s="202" t="s">
        <v>41842</v>
      </c>
      <c r="B27945" s="204">
        <v>7.0000000000000007E-2</v>
      </c>
    </row>
    <row r="27946" spans="1:2" x14ac:dyDescent="0.2">
      <c r="A27946" s="202" t="s">
        <v>41843</v>
      </c>
      <c r="B27946" s="204">
        <v>165.59</v>
      </c>
    </row>
    <row r="27947" spans="1:2" x14ac:dyDescent="0.2">
      <c r="A27947" s="202" t="s">
        <v>41844</v>
      </c>
      <c r="B27947" s="204">
        <v>161.78</v>
      </c>
    </row>
    <row r="27948" spans="1:2" x14ac:dyDescent="0.2">
      <c r="A27948" s="202" t="s">
        <v>41845</v>
      </c>
      <c r="B27948" s="204">
        <v>89.51</v>
      </c>
    </row>
    <row r="27949" spans="1:2" x14ac:dyDescent="0.2">
      <c r="A27949" s="202" t="s">
        <v>41846</v>
      </c>
      <c r="B27949" s="204">
        <v>21.58</v>
      </c>
    </row>
    <row r="27950" spans="1:2" x14ac:dyDescent="0.2">
      <c r="A27950" s="202" t="s">
        <v>41847</v>
      </c>
      <c r="B27950" s="204">
        <v>203.94</v>
      </c>
    </row>
    <row r="27951" spans="1:2" x14ac:dyDescent="0.2">
      <c r="A27951" s="202" t="s">
        <v>41848</v>
      </c>
      <c r="B27951" s="204">
        <v>250.5</v>
      </c>
    </row>
    <row r="27952" spans="1:2" x14ac:dyDescent="0.2">
      <c r="A27952" s="202" t="s">
        <v>41849</v>
      </c>
      <c r="B27952" s="204">
        <v>20.52</v>
      </c>
    </row>
    <row r="27953" spans="1:2" x14ac:dyDescent="0.2">
      <c r="A27953" s="202" t="s">
        <v>41850</v>
      </c>
      <c r="B27953" s="204">
        <v>412</v>
      </c>
    </row>
    <row r="27954" spans="1:2" x14ac:dyDescent="0.2">
      <c r="A27954" s="202" t="s">
        <v>41851</v>
      </c>
      <c r="B27954" s="204">
        <v>3784.21</v>
      </c>
    </row>
    <row r="27955" spans="1:2" x14ac:dyDescent="0.2">
      <c r="A27955" s="202" t="s">
        <v>41852</v>
      </c>
      <c r="B27955" s="204">
        <v>2.5</v>
      </c>
    </row>
    <row r="27956" spans="1:2" x14ac:dyDescent="0.2">
      <c r="A27956" s="202" t="s">
        <v>41853</v>
      </c>
      <c r="B27956" s="204">
        <v>4.6399999999999997</v>
      </c>
    </row>
    <row r="27957" spans="1:2" x14ac:dyDescent="0.2">
      <c r="A27957" s="202" t="s">
        <v>41854</v>
      </c>
      <c r="B27957" s="204">
        <v>720.81</v>
      </c>
    </row>
    <row r="27958" spans="1:2" x14ac:dyDescent="0.2">
      <c r="A27958" s="202" t="s">
        <v>41855</v>
      </c>
      <c r="B27958" s="204">
        <v>86.95</v>
      </c>
    </row>
    <row r="27959" spans="1:2" x14ac:dyDescent="0.2">
      <c r="A27959" s="202" t="s">
        <v>41856</v>
      </c>
      <c r="B27959" s="204">
        <v>62.95</v>
      </c>
    </row>
    <row r="27960" spans="1:2" x14ac:dyDescent="0.2">
      <c r="A27960" s="202" t="s">
        <v>41857</v>
      </c>
      <c r="B27960" s="204">
        <v>94.2</v>
      </c>
    </row>
    <row r="27961" spans="1:2" x14ac:dyDescent="0.2">
      <c r="A27961" s="202" t="s">
        <v>41858</v>
      </c>
      <c r="B27961" s="204">
        <v>68</v>
      </c>
    </row>
    <row r="27962" spans="1:2" x14ac:dyDescent="0.2">
      <c r="A27962" s="202" t="s">
        <v>41859</v>
      </c>
      <c r="B27962" s="204">
        <v>33.99</v>
      </c>
    </row>
    <row r="27963" spans="1:2" x14ac:dyDescent="0.2">
      <c r="A27963" s="202" t="s">
        <v>41860</v>
      </c>
      <c r="B27963" s="204">
        <v>22.48</v>
      </c>
    </row>
    <row r="27964" spans="1:2" x14ac:dyDescent="0.2">
      <c r="A27964" s="202" t="s">
        <v>41861</v>
      </c>
      <c r="B27964" s="204">
        <v>2.83</v>
      </c>
    </row>
    <row r="27965" spans="1:2" x14ac:dyDescent="0.2">
      <c r="A27965" s="202" t="s">
        <v>41862</v>
      </c>
      <c r="B27965" s="204">
        <v>1853.04</v>
      </c>
    </row>
    <row r="27966" spans="1:2" x14ac:dyDescent="0.2">
      <c r="A27966" s="202" t="s">
        <v>41863</v>
      </c>
      <c r="B27966" s="204">
        <v>32953.64</v>
      </c>
    </row>
    <row r="27967" spans="1:2" x14ac:dyDescent="0.2">
      <c r="A27967" s="202" t="s">
        <v>41864</v>
      </c>
      <c r="B27967" s="204">
        <v>18082.68</v>
      </c>
    </row>
    <row r="27968" spans="1:2" x14ac:dyDescent="0.2">
      <c r="A27968" s="202" t="s">
        <v>41865</v>
      </c>
      <c r="B27968" s="204">
        <v>886.01</v>
      </c>
    </row>
    <row r="27969" spans="1:2" x14ac:dyDescent="0.2">
      <c r="A27969" s="202" t="s">
        <v>41866</v>
      </c>
      <c r="B27969" s="204">
        <v>12169.29</v>
      </c>
    </row>
    <row r="27970" spans="1:2" x14ac:dyDescent="0.2">
      <c r="A27970" s="202" t="s">
        <v>41867</v>
      </c>
      <c r="B27970" s="204">
        <v>10999.8</v>
      </c>
    </row>
    <row r="27971" spans="1:2" x14ac:dyDescent="0.2">
      <c r="A27971" s="202" t="s">
        <v>41868</v>
      </c>
      <c r="B27971" s="204">
        <v>18757.849999999999</v>
      </c>
    </row>
    <row r="27972" spans="1:2" x14ac:dyDescent="0.2">
      <c r="A27972" s="202" t="s">
        <v>41869</v>
      </c>
      <c r="B27972" s="204">
        <v>1966.74</v>
      </c>
    </row>
    <row r="27973" spans="1:2" x14ac:dyDescent="0.2">
      <c r="A27973" s="202" t="s">
        <v>41870</v>
      </c>
      <c r="B27973" s="204">
        <v>1151.24</v>
      </c>
    </row>
    <row r="27974" spans="1:2" x14ac:dyDescent="0.2">
      <c r="A27974" s="202" t="s">
        <v>41871</v>
      </c>
      <c r="B27974" s="204">
        <v>53360.52</v>
      </c>
    </row>
    <row r="27975" spans="1:2" x14ac:dyDescent="0.2">
      <c r="A27975" s="202" t="s">
        <v>41872</v>
      </c>
      <c r="B27975" s="204">
        <v>18333</v>
      </c>
    </row>
    <row r="27976" spans="1:2" x14ac:dyDescent="0.2">
      <c r="A27976" s="202" t="s">
        <v>41873</v>
      </c>
      <c r="B27976" s="204">
        <v>7367.4</v>
      </c>
    </row>
    <row r="27977" spans="1:2" x14ac:dyDescent="0.2">
      <c r="A27977" s="202" t="s">
        <v>41874</v>
      </c>
      <c r="B27977" s="204">
        <v>4123.91</v>
      </c>
    </row>
    <row r="27978" spans="1:2" x14ac:dyDescent="0.2">
      <c r="A27978" s="202" t="s">
        <v>41875</v>
      </c>
      <c r="B27978" s="204">
        <v>2126.16</v>
      </c>
    </row>
    <row r="27979" spans="1:2" x14ac:dyDescent="0.2">
      <c r="A27979" s="202" t="s">
        <v>41876</v>
      </c>
      <c r="B27979" s="204">
        <v>22823.279999999999</v>
      </c>
    </row>
    <row r="27980" spans="1:2" x14ac:dyDescent="0.2">
      <c r="A27980" s="202" t="s">
        <v>41877</v>
      </c>
      <c r="B27980" s="204">
        <v>415.29</v>
      </c>
    </row>
    <row r="27981" spans="1:2" x14ac:dyDescent="0.2">
      <c r="A27981" s="202" t="s">
        <v>41878</v>
      </c>
      <c r="B27981" s="204">
        <v>100.22</v>
      </c>
    </row>
    <row r="27982" spans="1:2" x14ac:dyDescent="0.2">
      <c r="A27982" s="202" t="s">
        <v>41879</v>
      </c>
      <c r="B27982" s="204">
        <v>95.79</v>
      </c>
    </row>
    <row r="27983" spans="1:2" x14ac:dyDescent="0.2">
      <c r="A27983" s="202" t="s">
        <v>41880</v>
      </c>
      <c r="B27983" s="204">
        <v>110.62</v>
      </c>
    </row>
    <row r="27984" spans="1:2" x14ac:dyDescent="0.2">
      <c r="A27984" s="202" t="s">
        <v>41881</v>
      </c>
      <c r="B27984" s="204">
        <v>155</v>
      </c>
    </row>
    <row r="27985" spans="1:2" x14ac:dyDescent="0.2">
      <c r="A27985" s="202" t="s">
        <v>41882</v>
      </c>
      <c r="B27985" s="204">
        <v>6</v>
      </c>
    </row>
    <row r="27986" spans="1:2" x14ac:dyDescent="0.2">
      <c r="A27986" s="202" t="s">
        <v>41883</v>
      </c>
      <c r="B27986" s="204">
        <v>6</v>
      </c>
    </row>
    <row r="27987" spans="1:2" x14ac:dyDescent="0.2">
      <c r="A27987" s="202" t="s">
        <v>41884</v>
      </c>
      <c r="B27987" s="204">
        <v>6</v>
      </c>
    </row>
    <row r="27988" spans="1:2" x14ac:dyDescent="0.2">
      <c r="A27988" s="202" t="s">
        <v>41885</v>
      </c>
      <c r="B27988" s="204">
        <v>383.14350000000002</v>
      </c>
    </row>
    <row r="27989" spans="1:2" x14ac:dyDescent="0.2">
      <c r="A27989" s="202" t="s">
        <v>41886</v>
      </c>
      <c r="B27989" s="204">
        <v>406</v>
      </c>
    </row>
    <row r="27990" spans="1:2" x14ac:dyDescent="0.2">
      <c r="A27990" s="202" t="s">
        <v>41887</v>
      </c>
      <c r="B27990" s="204">
        <v>5.83</v>
      </c>
    </row>
    <row r="27991" spans="1:2" x14ac:dyDescent="0.2">
      <c r="A27991" s="202" t="s">
        <v>41888</v>
      </c>
      <c r="B27991" s="204">
        <v>14.155799999999999</v>
      </c>
    </row>
    <row r="27992" spans="1:2" x14ac:dyDescent="0.2">
      <c r="A27992" s="202" t="s">
        <v>41889</v>
      </c>
      <c r="B27992" s="204">
        <v>64.58</v>
      </c>
    </row>
    <row r="27993" spans="1:2" x14ac:dyDescent="0.2">
      <c r="A27993" s="202" t="s">
        <v>41890</v>
      </c>
      <c r="B27993" s="204">
        <v>43.16</v>
      </c>
    </row>
    <row r="27994" spans="1:2" x14ac:dyDescent="0.2">
      <c r="A27994" s="202" t="s">
        <v>41891</v>
      </c>
      <c r="B27994" s="204">
        <v>28.84</v>
      </c>
    </row>
    <row r="27995" spans="1:2" x14ac:dyDescent="0.2">
      <c r="A27995" s="202" t="s">
        <v>41892</v>
      </c>
      <c r="B27995" s="204">
        <v>21.25</v>
      </c>
    </row>
    <row r="27996" spans="1:2" x14ac:dyDescent="0.2">
      <c r="A27996" s="202" t="s">
        <v>41893</v>
      </c>
      <c r="B27996" s="204">
        <v>32.950000000000003</v>
      </c>
    </row>
    <row r="27997" spans="1:2" x14ac:dyDescent="0.2">
      <c r="A27997" s="202" t="s">
        <v>41894</v>
      </c>
      <c r="B27997" s="204">
        <v>78.209999999999994</v>
      </c>
    </row>
    <row r="27998" spans="1:2" x14ac:dyDescent="0.2">
      <c r="A27998" s="202" t="s">
        <v>41895</v>
      </c>
      <c r="B27998" s="204">
        <v>3.22</v>
      </c>
    </row>
    <row r="27999" spans="1:2" x14ac:dyDescent="0.2">
      <c r="A27999" s="202" t="s">
        <v>41896</v>
      </c>
      <c r="B27999" s="204">
        <v>6.89</v>
      </c>
    </row>
    <row r="28000" spans="1:2" x14ac:dyDescent="0.2">
      <c r="A28000" s="202" t="s">
        <v>41897</v>
      </c>
      <c r="B28000" s="204">
        <v>3.39</v>
      </c>
    </row>
    <row r="28001" spans="1:2" x14ac:dyDescent="0.2">
      <c r="A28001" s="202" t="s">
        <v>41898</v>
      </c>
      <c r="B28001" s="204">
        <v>9.5500000000000007</v>
      </c>
    </row>
    <row r="28002" spans="1:2" x14ac:dyDescent="0.2">
      <c r="A28002" s="202" t="s">
        <v>41899</v>
      </c>
      <c r="B28002" s="204">
        <v>17.5</v>
      </c>
    </row>
    <row r="28003" spans="1:2" x14ac:dyDescent="0.2">
      <c r="A28003" s="202" t="s">
        <v>41900</v>
      </c>
      <c r="B28003" s="204">
        <v>8.2200000000000006</v>
      </c>
    </row>
    <row r="28004" spans="1:2" x14ac:dyDescent="0.2">
      <c r="A28004" s="202" t="s">
        <v>41901</v>
      </c>
      <c r="B28004" s="204">
        <v>17.18</v>
      </c>
    </row>
    <row r="28005" spans="1:2" x14ac:dyDescent="0.2">
      <c r="A28005" s="202" t="s">
        <v>41902</v>
      </c>
      <c r="B28005" s="204">
        <v>28.93</v>
      </c>
    </row>
    <row r="28006" spans="1:2" x14ac:dyDescent="0.2">
      <c r="A28006" s="202" t="s">
        <v>41903</v>
      </c>
      <c r="B28006" s="204">
        <v>57</v>
      </c>
    </row>
    <row r="28007" spans="1:2" x14ac:dyDescent="0.2">
      <c r="A28007" s="202" t="s">
        <v>41904</v>
      </c>
      <c r="B28007" s="204">
        <v>44.19</v>
      </c>
    </row>
    <row r="28008" spans="1:2" x14ac:dyDescent="0.2">
      <c r="A28008" s="202" t="s">
        <v>41905</v>
      </c>
      <c r="B28008" s="204">
        <v>34.53</v>
      </c>
    </row>
    <row r="28009" spans="1:2" x14ac:dyDescent="0.2">
      <c r="A28009" s="202" t="s">
        <v>41906</v>
      </c>
      <c r="B28009" s="204">
        <v>3733.38</v>
      </c>
    </row>
    <row r="28010" spans="1:2" x14ac:dyDescent="0.2">
      <c r="A28010" s="202" t="s">
        <v>41907</v>
      </c>
      <c r="B28010" s="204">
        <v>669.5</v>
      </c>
    </row>
    <row r="28011" spans="1:2" x14ac:dyDescent="0.2">
      <c r="A28011" s="202" t="s">
        <v>41908</v>
      </c>
      <c r="B28011" s="204">
        <v>274.75</v>
      </c>
    </row>
    <row r="28012" spans="1:2" x14ac:dyDescent="0.2">
      <c r="A28012" s="202" t="s">
        <v>41909</v>
      </c>
      <c r="B28012" s="204">
        <v>545.92999999999995</v>
      </c>
    </row>
    <row r="28013" spans="1:2" x14ac:dyDescent="0.2">
      <c r="A28013" s="202" t="s">
        <v>41910</v>
      </c>
      <c r="B28013" s="204">
        <v>609.70000000000005</v>
      </c>
    </row>
    <row r="28014" spans="1:2" x14ac:dyDescent="0.2">
      <c r="A28014" s="202" t="s">
        <v>41911</v>
      </c>
      <c r="B28014" s="204">
        <v>887</v>
      </c>
    </row>
    <row r="28015" spans="1:2" x14ac:dyDescent="0.2">
      <c r="A28015" s="202" t="s">
        <v>41912</v>
      </c>
      <c r="B28015" s="204">
        <v>871.39</v>
      </c>
    </row>
    <row r="28016" spans="1:2" x14ac:dyDescent="0.2">
      <c r="A28016" s="202" t="s">
        <v>41913</v>
      </c>
      <c r="B28016" s="204">
        <v>1092.3499999999999</v>
      </c>
    </row>
    <row r="28017" spans="1:2" x14ac:dyDescent="0.2">
      <c r="A28017" s="202" t="s">
        <v>41914</v>
      </c>
      <c r="B28017" s="204">
        <v>1242.25</v>
      </c>
    </row>
    <row r="28018" spans="1:2" x14ac:dyDescent="0.2">
      <c r="A28018" s="202" t="s">
        <v>41915</v>
      </c>
      <c r="B28018" s="204">
        <v>1626</v>
      </c>
    </row>
    <row r="28019" spans="1:2" x14ac:dyDescent="0.2">
      <c r="A28019" s="202" t="s">
        <v>41916</v>
      </c>
      <c r="B28019" s="204">
        <v>12</v>
      </c>
    </row>
    <row r="28020" spans="1:2" x14ac:dyDescent="0.2">
      <c r="A28020" s="202" t="s">
        <v>41917</v>
      </c>
      <c r="B28020" s="204">
        <v>1.8</v>
      </c>
    </row>
    <row r="28021" spans="1:2" x14ac:dyDescent="0.2">
      <c r="A28021" s="202" t="s">
        <v>41918</v>
      </c>
      <c r="B28021" s="204">
        <v>9</v>
      </c>
    </row>
    <row r="28022" spans="1:2" x14ac:dyDescent="0.2">
      <c r="A28022" s="202" t="s">
        <v>41919</v>
      </c>
      <c r="B28022" s="204">
        <v>55</v>
      </c>
    </row>
    <row r="28023" spans="1:2" x14ac:dyDescent="0.2">
      <c r="A28023" s="202" t="s">
        <v>41920</v>
      </c>
      <c r="B28023" s="204">
        <v>206</v>
      </c>
    </row>
    <row r="28024" spans="1:2" x14ac:dyDescent="0.2">
      <c r="A28024" s="202" t="s">
        <v>41921</v>
      </c>
      <c r="B28024" s="204">
        <v>412</v>
      </c>
    </row>
    <row r="28025" spans="1:2" x14ac:dyDescent="0.2">
      <c r="A28025" s="202" t="s">
        <v>41922</v>
      </c>
      <c r="B28025" s="204">
        <v>721</v>
      </c>
    </row>
    <row r="28026" spans="1:2" x14ac:dyDescent="0.2">
      <c r="A28026" s="202" t="s">
        <v>41923</v>
      </c>
      <c r="B28026" s="204">
        <v>60</v>
      </c>
    </row>
    <row r="28027" spans="1:2" x14ac:dyDescent="0.2">
      <c r="A28027" s="202" t="s">
        <v>41924</v>
      </c>
      <c r="B28027" s="204">
        <v>61.8</v>
      </c>
    </row>
    <row r="28028" spans="1:2" x14ac:dyDescent="0.2">
      <c r="A28028" s="202" t="s">
        <v>41925</v>
      </c>
      <c r="B28028" s="204">
        <v>16.48</v>
      </c>
    </row>
    <row r="28029" spans="1:2" x14ac:dyDescent="0.2">
      <c r="A28029" s="202" t="s">
        <v>41926</v>
      </c>
      <c r="B28029" s="204">
        <v>1.65</v>
      </c>
    </row>
    <row r="28030" spans="1:2" x14ac:dyDescent="0.2">
      <c r="A28030" s="202" t="s">
        <v>41927</v>
      </c>
      <c r="B28030" s="204">
        <v>10.82</v>
      </c>
    </row>
    <row r="28031" spans="1:2" x14ac:dyDescent="0.2">
      <c r="A28031" s="202" t="s">
        <v>41928</v>
      </c>
      <c r="B28031" s="204">
        <v>15</v>
      </c>
    </row>
    <row r="28032" spans="1:2" x14ac:dyDescent="0.2">
      <c r="A28032" s="202" t="s">
        <v>41929</v>
      </c>
      <c r="B28032" s="204">
        <v>18</v>
      </c>
    </row>
    <row r="28033" spans="1:2" x14ac:dyDescent="0.2">
      <c r="A28033" s="202" t="s">
        <v>41930</v>
      </c>
      <c r="B28033" s="204">
        <v>12</v>
      </c>
    </row>
    <row r="28034" spans="1:2" x14ac:dyDescent="0.2">
      <c r="A28034" s="202" t="s">
        <v>41931</v>
      </c>
      <c r="B28034" s="204">
        <v>4</v>
      </c>
    </row>
    <row r="28035" spans="1:2" x14ac:dyDescent="0.2">
      <c r="A28035" s="202" t="s">
        <v>41932</v>
      </c>
      <c r="B28035" s="204">
        <v>17.52</v>
      </c>
    </row>
    <row r="28036" spans="1:2" x14ac:dyDescent="0.2">
      <c r="A28036" s="202" t="s">
        <v>41933</v>
      </c>
      <c r="B28036" s="204">
        <v>8.8000000000000007</v>
      </c>
    </row>
    <row r="28037" spans="1:2" x14ac:dyDescent="0.2">
      <c r="A28037" s="202" t="s">
        <v>41934</v>
      </c>
      <c r="B28037" s="204">
        <v>15.45</v>
      </c>
    </row>
    <row r="28038" spans="1:2" x14ac:dyDescent="0.2">
      <c r="A28038" s="202" t="s">
        <v>41935</v>
      </c>
      <c r="B28038" s="204">
        <v>3.1</v>
      </c>
    </row>
    <row r="28039" spans="1:2" x14ac:dyDescent="0.2">
      <c r="A28039" s="202" t="s">
        <v>41936</v>
      </c>
      <c r="B28039" s="204">
        <v>6</v>
      </c>
    </row>
    <row r="28040" spans="1:2" x14ac:dyDescent="0.2">
      <c r="A28040" s="202" t="s">
        <v>41937</v>
      </c>
      <c r="B28040" s="204">
        <v>2.06</v>
      </c>
    </row>
    <row r="28041" spans="1:2" x14ac:dyDescent="0.2">
      <c r="A28041" s="202" t="s">
        <v>41938</v>
      </c>
      <c r="B28041" s="204">
        <v>1.84</v>
      </c>
    </row>
    <row r="28042" spans="1:2" x14ac:dyDescent="0.2">
      <c r="A28042" s="202" t="s">
        <v>41939</v>
      </c>
      <c r="B28042" s="204">
        <v>3.5</v>
      </c>
    </row>
    <row r="28043" spans="1:2" x14ac:dyDescent="0.2">
      <c r="A28043" s="202" t="s">
        <v>41940</v>
      </c>
      <c r="B28043" s="204">
        <v>2.57</v>
      </c>
    </row>
    <row r="28044" spans="1:2" x14ac:dyDescent="0.2">
      <c r="A28044" s="202" t="s">
        <v>41941</v>
      </c>
      <c r="B28044" s="204">
        <v>16.48</v>
      </c>
    </row>
    <row r="28045" spans="1:2" x14ac:dyDescent="0.2">
      <c r="A28045" s="202" t="s">
        <v>41942</v>
      </c>
      <c r="B28045" s="204">
        <v>48.83</v>
      </c>
    </row>
    <row r="28046" spans="1:2" x14ac:dyDescent="0.2">
      <c r="A28046" s="202" t="s">
        <v>41943</v>
      </c>
      <c r="B28046" s="204">
        <v>31.89</v>
      </c>
    </row>
    <row r="28047" spans="1:2" x14ac:dyDescent="0.2">
      <c r="A28047" s="202" t="s">
        <v>41944</v>
      </c>
      <c r="B28047" s="204">
        <v>1842.1</v>
      </c>
    </row>
    <row r="28048" spans="1:2" x14ac:dyDescent="0.2">
      <c r="A28048" s="202" t="s">
        <v>41945</v>
      </c>
      <c r="B28048" s="204">
        <v>2336.94</v>
      </c>
    </row>
    <row r="28049" spans="1:2" x14ac:dyDescent="0.2">
      <c r="A28049" s="202" t="s">
        <v>41946</v>
      </c>
      <c r="B28049" s="204">
        <v>82.72</v>
      </c>
    </row>
    <row r="28050" spans="1:2" x14ac:dyDescent="0.2">
      <c r="A28050" s="202" t="s">
        <v>41947</v>
      </c>
      <c r="B28050" s="204">
        <v>262.52510000000001</v>
      </c>
    </row>
    <row r="28051" spans="1:2" x14ac:dyDescent="0.2">
      <c r="A28051" s="202" t="s">
        <v>41948</v>
      </c>
      <c r="B28051" s="204">
        <v>1019.0914</v>
      </c>
    </row>
    <row r="28052" spans="1:2" x14ac:dyDescent="0.2">
      <c r="A28052" s="202" t="s">
        <v>41949</v>
      </c>
      <c r="B28052" s="204">
        <v>63.5807</v>
      </c>
    </row>
    <row r="28053" spans="1:2" x14ac:dyDescent="0.2">
      <c r="A28053" s="202" t="s">
        <v>41950</v>
      </c>
      <c r="B28053" s="204">
        <v>72.9178</v>
      </c>
    </row>
    <row r="28054" spans="1:2" x14ac:dyDescent="0.2">
      <c r="A28054" s="202" t="s">
        <v>41951</v>
      </c>
      <c r="B28054" s="204">
        <v>48.611800000000002</v>
      </c>
    </row>
    <row r="28055" spans="1:2" x14ac:dyDescent="0.2">
      <c r="A28055" s="202" t="s">
        <v>41952</v>
      </c>
      <c r="B28055" s="204">
        <v>19.761900000000001</v>
      </c>
    </row>
    <row r="28056" spans="1:2" x14ac:dyDescent="0.2">
      <c r="A28056" s="202" t="s">
        <v>41953</v>
      </c>
      <c r="B28056" s="204">
        <v>0.2525</v>
      </c>
    </row>
    <row r="28057" spans="1:2" x14ac:dyDescent="0.2">
      <c r="A28057" s="202" t="s">
        <v>41954</v>
      </c>
      <c r="B28057" s="204">
        <v>303.25970000000001</v>
      </c>
    </row>
    <row r="28058" spans="1:2" x14ac:dyDescent="0.2">
      <c r="A28058" s="202" t="s">
        <v>41955</v>
      </c>
      <c r="B28058" s="204">
        <v>133.0873</v>
      </c>
    </row>
    <row r="28059" spans="1:2" x14ac:dyDescent="0.2">
      <c r="A28059" s="202" t="s">
        <v>41956</v>
      </c>
      <c r="B28059" s="204">
        <v>366.93650000000002</v>
      </c>
    </row>
    <row r="28060" spans="1:2" x14ac:dyDescent="0.2">
      <c r="A28060" s="202" t="s">
        <v>41957</v>
      </c>
      <c r="B28060" s="204">
        <v>198.26</v>
      </c>
    </row>
    <row r="28061" spans="1:2" x14ac:dyDescent="0.2">
      <c r="A28061" s="202" t="s">
        <v>41958</v>
      </c>
      <c r="B28061" s="204">
        <v>323.42849999999999</v>
      </c>
    </row>
    <row r="28062" spans="1:2" x14ac:dyDescent="0.2">
      <c r="A28062" s="202" t="s">
        <v>41959</v>
      </c>
      <c r="B28062" s="204">
        <v>131.8706</v>
      </c>
    </row>
    <row r="28063" spans="1:2" x14ac:dyDescent="0.2">
      <c r="A28063" s="202" t="s">
        <v>41960</v>
      </c>
      <c r="B28063" s="204">
        <v>353.86309999999997</v>
      </c>
    </row>
    <row r="28064" spans="1:2" x14ac:dyDescent="0.2">
      <c r="A28064" s="202" t="s">
        <v>41961</v>
      </c>
      <c r="B28064" s="204">
        <v>152.26150000000001</v>
      </c>
    </row>
    <row r="28065" spans="1:2" x14ac:dyDescent="0.2">
      <c r="A28065" s="202" t="s">
        <v>41962</v>
      </c>
      <c r="B28065" s="204">
        <v>634.7672</v>
      </c>
    </row>
    <row r="28066" spans="1:2" x14ac:dyDescent="0.2">
      <c r="A28066" s="202" t="s">
        <v>41963</v>
      </c>
      <c r="B28066" s="204">
        <v>351.63249999999999</v>
      </c>
    </row>
    <row r="28067" spans="1:2" x14ac:dyDescent="0.2">
      <c r="A28067" s="202" t="s">
        <v>41964</v>
      </c>
      <c r="B28067" s="204">
        <v>2287.4657000000002</v>
      </c>
    </row>
    <row r="28068" spans="1:2" x14ac:dyDescent="0.2">
      <c r="A28068" s="202" t="s">
        <v>41965</v>
      </c>
      <c r="B28068" s="204">
        <v>820.02650000000006</v>
      </c>
    </row>
    <row r="28069" spans="1:2" x14ac:dyDescent="0.2">
      <c r="A28069" s="202" t="s">
        <v>41966</v>
      </c>
      <c r="B28069" s="204">
        <v>61.586300000000001</v>
      </c>
    </row>
    <row r="28070" spans="1:2" x14ac:dyDescent="0.2">
      <c r="A28070" s="202" t="s">
        <v>41967</v>
      </c>
      <c r="B28070" s="204">
        <v>16.318100000000001</v>
      </c>
    </row>
    <row r="28071" spans="1:2" x14ac:dyDescent="0.2">
      <c r="A28071" s="202" t="s">
        <v>41968</v>
      </c>
      <c r="B28071" s="204">
        <v>10.8207</v>
      </c>
    </row>
    <row r="28072" spans="1:2" x14ac:dyDescent="0.2">
      <c r="A28072" s="202" t="s">
        <v>41969</v>
      </c>
      <c r="B28072" s="204">
        <v>86.926299999999998</v>
      </c>
    </row>
    <row r="28073" spans="1:2" x14ac:dyDescent="0.2">
      <c r="A28073" s="202" t="s">
        <v>41970</v>
      </c>
      <c r="B28073" s="204">
        <v>41.658099999999997</v>
      </c>
    </row>
    <row r="28074" spans="1:2" x14ac:dyDescent="0.2">
      <c r="A28074" s="202" t="s">
        <v>41971</v>
      </c>
      <c r="B28074" s="204">
        <v>36.160699999999999</v>
      </c>
    </row>
    <row r="28075" spans="1:2" x14ac:dyDescent="0.2">
      <c r="A28075" s="202" t="s">
        <v>41972</v>
      </c>
      <c r="B28075" s="204">
        <v>19.5411</v>
      </c>
    </row>
    <row r="28076" spans="1:2" x14ac:dyDescent="0.2">
      <c r="A28076" s="202" t="s">
        <v>41973</v>
      </c>
      <c r="B28076" s="204">
        <v>13.0274</v>
      </c>
    </row>
    <row r="28077" spans="1:2" x14ac:dyDescent="0.2">
      <c r="A28077" s="202" t="s">
        <v>41974</v>
      </c>
      <c r="B28077" s="204">
        <v>92.216499999999996</v>
      </c>
    </row>
    <row r="28078" spans="1:2" x14ac:dyDescent="0.2">
      <c r="A28078" s="202" t="s">
        <v>41975</v>
      </c>
      <c r="B28078" s="204">
        <v>108.54389999999999</v>
      </c>
    </row>
    <row r="28079" spans="1:2" x14ac:dyDescent="0.2">
      <c r="A28079" s="202" t="s">
        <v>41976</v>
      </c>
      <c r="B28079" s="204">
        <v>158.7373</v>
      </c>
    </row>
    <row r="28080" spans="1:2" x14ac:dyDescent="0.2">
      <c r="A28080" s="202" t="s">
        <v>41977</v>
      </c>
      <c r="B28080" s="204">
        <v>228.51089999999999</v>
      </c>
    </row>
    <row r="28081" spans="1:2" x14ac:dyDescent="0.2">
      <c r="A28081" s="202" t="s">
        <v>41978</v>
      </c>
      <c r="B28081" s="204">
        <v>160.26840000000001</v>
      </c>
    </row>
    <row r="28082" spans="1:2" x14ac:dyDescent="0.2">
      <c r="A28082" s="202" t="s">
        <v>41979</v>
      </c>
      <c r="B28082" s="204">
        <v>181.2225</v>
      </c>
    </row>
    <row r="28083" spans="1:2" x14ac:dyDescent="0.2">
      <c r="A28083" s="202" t="s">
        <v>41980</v>
      </c>
      <c r="B28083" s="204">
        <v>1070.9445000000001</v>
      </c>
    </row>
    <row r="28084" spans="1:2" x14ac:dyDescent="0.2">
      <c r="A28084" s="202" t="s">
        <v>41981</v>
      </c>
      <c r="B28084" s="204">
        <v>71.899900000000002</v>
      </c>
    </row>
    <row r="28085" spans="1:2" x14ac:dyDescent="0.2">
      <c r="A28085" s="202" t="s">
        <v>41982</v>
      </c>
      <c r="B28085" s="204">
        <v>4.3963999999999999</v>
      </c>
    </row>
    <row r="28086" spans="1:2" x14ac:dyDescent="0.2">
      <c r="A28086" s="202" t="s">
        <v>41983</v>
      </c>
      <c r="B28086" s="204">
        <v>385.37009999999998</v>
      </c>
    </row>
    <row r="28087" spans="1:2" x14ac:dyDescent="0.2">
      <c r="A28087" s="202" t="s">
        <v>41984</v>
      </c>
      <c r="B28087" s="204">
        <v>112.86069999999999</v>
      </c>
    </row>
    <row r="28088" spans="1:2" x14ac:dyDescent="0.2">
      <c r="A28088" s="202" t="s">
        <v>41985</v>
      </c>
      <c r="B28088" s="204">
        <v>49.890999999999998</v>
      </c>
    </row>
    <row r="28089" spans="1:2" x14ac:dyDescent="0.2">
      <c r="A28089" s="202" t="s">
        <v>41986</v>
      </c>
      <c r="B28089" s="204">
        <v>6.3315000000000001</v>
      </c>
    </row>
    <row r="28090" spans="1:2" x14ac:dyDescent="0.2">
      <c r="A28090" s="202" t="s">
        <v>41987</v>
      </c>
      <c r="B28090" s="204">
        <v>0.70040000000000002</v>
      </c>
    </row>
    <row r="28091" spans="1:2" x14ac:dyDescent="0.2">
      <c r="A28091" s="202" t="s">
        <v>41988</v>
      </c>
      <c r="B28091" s="204">
        <v>78.083299999999994</v>
      </c>
    </row>
    <row r="28092" spans="1:2" x14ac:dyDescent="0.2">
      <c r="A28092" s="202" t="s">
        <v>41989</v>
      </c>
      <c r="B28092" s="204">
        <v>61.249000000000002</v>
      </c>
    </row>
    <row r="28093" spans="1:2" x14ac:dyDescent="0.2">
      <c r="A28093" s="202" t="s">
        <v>41990</v>
      </c>
      <c r="B28093" s="204">
        <v>78.139499999999998</v>
      </c>
    </row>
    <row r="28094" spans="1:2" x14ac:dyDescent="0.2">
      <c r="A28094" s="202" t="s">
        <v>41991</v>
      </c>
      <c r="B28094" s="204">
        <v>60.5565</v>
      </c>
    </row>
    <row r="28095" spans="1:2" x14ac:dyDescent="0.2">
      <c r="A28095" s="202" t="s">
        <v>41992</v>
      </c>
      <c r="B28095" s="204">
        <v>329.75369999999998</v>
      </c>
    </row>
    <row r="28096" spans="1:2" x14ac:dyDescent="0.2">
      <c r="A28096" s="202" t="s">
        <v>41993</v>
      </c>
      <c r="B28096" s="204">
        <v>138.94030000000001</v>
      </c>
    </row>
    <row r="28097" spans="1:2" x14ac:dyDescent="0.2">
      <c r="A28097" s="202" t="s">
        <v>41994</v>
      </c>
      <c r="B28097" s="204">
        <v>106.85</v>
      </c>
    </row>
    <row r="28098" spans="1:2" x14ac:dyDescent="0.2">
      <c r="A28098" s="202" t="s">
        <v>41995</v>
      </c>
      <c r="B28098" s="204">
        <v>308.45</v>
      </c>
    </row>
    <row r="28099" spans="1:2" x14ac:dyDescent="0.2">
      <c r="A28099" s="202" t="s">
        <v>41996</v>
      </c>
      <c r="B28099" s="204">
        <v>17.4893</v>
      </c>
    </row>
    <row r="28100" spans="1:2" x14ac:dyDescent="0.2">
      <c r="A28100" s="202" t="s">
        <v>41997</v>
      </c>
      <c r="B28100" s="204">
        <v>12.417</v>
      </c>
    </row>
    <row r="28101" spans="1:2" x14ac:dyDescent="0.2">
      <c r="A28101" s="202" t="s">
        <v>41998</v>
      </c>
      <c r="B28101" s="204">
        <v>11.2295</v>
      </c>
    </row>
    <row r="28102" spans="1:2" x14ac:dyDescent="0.2">
      <c r="A28102" s="202" t="s">
        <v>41999</v>
      </c>
      <c r="B28102" s="204">
        <v>80.644099999999995</v>
      </c>
    </row>
    <row r="28103" spans="1:2" x14ac:dyDescent="0.2">
      <c r="A28103" s="202" t="s">
        <v>42000</v>
      </c>
      <c r="B28103" s="204">
        <v>58.219799999999999</v>
      </c>
    </row>
    <row r="28104" spans="1:2" x14ac:dyDescent="0.2">
      <c r="A28104" s="202" t="s">
        <v>42001</v>
      </c>
      <c r="B28104" s="204">
        <v>52.795200000000001</v>
      </c>
    </row>
    <row r="28105" spans="1:2" x14ac:dyDescent="0.2">
      <c r="A28105" s="202" t="s">
        <v>42002</v>
      </c>
      <c r="B28105" s="204">
        <v>32.598300000000002</v>
      </c>
    </row>
    <row r="28106" spans="1:2" x14ac:dyDescent="0.2">
      <c r="A28106" s="202" t="s">
        <v>42003</v>
      </c>
      <c r="B28106" s="204">
        <v>21.732199999999999</v>
      </c>
    </row>
    <row r="28107" spans="1:2" x14ac:dyDescent="0.2">
      <c r="A28107" s="202" t="s">
        <v>42004</v>
      </c>
      <c r="B28107" s="204">
        <v>501.18630000000002</v>
      </c>
    </row>
    <row r="28108" spans="1:2" x14ac:dyDescent="0.2">
      <c r="A28108" s="202" t="s">
        <v>42005</v>
      </c>
      <c r="B28108" s="204">
        <v>250.02279999999999</v>
      </c>
    </row>
    <row r="28109" spans="1:2" x14ac:dyDescent="0.2">
      <c r="A28109" s="202" t="s">
        <v>42006</v>
      </c>
      <c r="B28109" s="204">
        <v>204.3244</v>
      </c>
    </row>
    <row r="28110" spans="1:2" x14ac:dyDescent="0.2">
      <c r="A28110" s="202" t="s">
        <v>42007</v>
      </c>
      <c r="B28110" s="204">
        <v>1513.3393000000001</v>
      </c>
    </row>
    <row r="28111" spans="1:2" x14ac:dyDescent="0.2">
      <c r="A28111" s="202" t="s">
        <v>42008</v>
      </c>
      <c r="B28111" s="204">
        <v>655.90779999999995</v>
      </c>
    </row>
    <row r="28112" spans="1:2" x14ac:dyDescent="0.2">
      <c r="A28112" s="202" t="s">
        <v>42009</v>
      </c>
      <c r="B28112" s="204">
        <v>509.39620000000002</v>
      </c>
    </row>
    <row r="28113" spans="1:2" x14ac:dyDescent="0.2">
      <c r="A28113" s="202" t="s">
        <v>42010</v>
      </c>
      <c r="B28113" s="204">
        <v>401.65039999999999</v>
      </c>
    </row>
    <row r="28114" spans="1:2" x14ac:dyDescent="0.2">
      <c r="A28114" s="202" t="s">
        <v>42011</v>
      </c>
      <c r="B28114" s="204">
        <v>119.5033</v>
      </c>
    </row>
    <row r="28115" spans="1:2" x14ac:dyDescent="0.2">
      <c r="A28115" s="202" t="s">
        <v>42012</v>
      </c>
      <c r="B28115" s="204">
        <v>83.724999999999994</v>
      </c>
    </row>
    <row r="28116" spans="1:2" x14ac:dyDescent="0.2">
      <c r="A28116" s="202" t="s">
        <v>42013</v>
      </c>
      <c r="B28116" s="204">
        <v>342.60199999999998</v>
      </c>
    </row>
    <row r="28117" spans="1:2" x14ac:dyDescent="0.2">
      <c r="A28117" s="202" t="s">
        <v>42014</v>
      </c>
      <c r="B28117" s="204">
        <v>141.86519999999999</v>
      </c>
    </row>
    <row r="28118" spans="1:2" x14ac:dyDescent="0.2">
      <c r="A28118" s="202" t="s">
        <v>42015</v>
      </c>
      <c r="B28118" s="204">
        <v>108.45</v>
      </c>
    </row>
    <row r="28119" spans="1:2" x14ac:dyDescent="0.2">
      <c r="A28119" s="202" t="s">
        <v>42016</v>
      </c>
      <c r="B28119" s="204">
        <v>559.21749999999997</v>
      </c>
    </row>
    <row r="28120" spans="1:2" x14ac:dyDescent="0.2">
      <c r="A28120" s="202" t="s">
        <v>42017</v>
      </c>
      <c r="B28120" s="204">
        <v>266.02670000000001</v>
      </c>
    </row>
    <row r="28121" spans="1:2" x14ac:dyDescent="0.2">
      <c r="A28121" s="202" t="s">
        <v>42018</v>
      </c>
      <c r="B28121" s="204">
        <v>208.45</v>
      </c>
    </row>
    <row r="28122" spans="1:2" x14ac:dyDescent="0.2">
      <c r="A28122" s="202" t="s">
        <v>42019</v>
      </c>
      <c r="B28122" s="204">
        <v>291.59640000000002</v>
      </c>
    </row>
    <row r="28123" spans="1:2" x14ac:dyDescent="0.2">
      <c r="A28123" s="202" t="s">
        <v>42020</v>
      </c>
      <c r="B28123" s="204">
        <v>135.0744</v>
      </c>
    </row>
    <row r="28124" spans="1:2" x14ac:dyDescent="0.2">
      <c r="A28124" s="202" t="s">
        <v>42021</v>
      </c>
      <c r="B28124" s="204">
        <v>108.1662</v>
      </c>
    </row>
    <row r="28125" spans="1:2" x14ac:dyDescent="0.2">
      <c r="A28125" s="202" t="s">
        <v>42022</v>
      </c>
      <c r="B28125" s="204">
        <v>458.7287</v>
      </c>
    </row>
    <row r="28126" spans="1:2" x14ac:dyDescent="0.2">
      <c r="A28126" s="202" t="s">
        <v>42023</v>
      </c>
      <c r="B28126" s="204">
        <v>253.17529999999999</v>
      </c>
    </row>
    <row r="28127" spans="1:2" x14ac:dyDescent="0.2">
      <c r="A28127" s="202" t="s">
        <v>42024</v>
      </c>
      <c r="B28127" s="204">
        <v>217.4</v>
      </c>
    </row>
    <row r="28128" spans="1:2" x14ac:dyDescent="0.2">
      <c r="A28128" s="202" t="s">
        <v>42025</v>
      </c>
      <c r="B28128" s="204">
        <v>444.24040000000002</v>
      </c>
    </row>
    <row r="28129" spans="1:2" x14ac:dyDescent="0.2">
      <c r="A28129" s="202" t="s">
        <v>42026</v>
      </c>
      <c r="B28129" s="204">
        <v>492.95260000000002</v>
      </c>
    </row>
    <row r="28130" spans="1:2" x14ac:dyDescent="0.2">
      <c r="A28130" s="202" t="s">
        <v>42027</v>
      </c>
      <c r="B28130" s="204">
        <v>403.07190000000003</v>
      </c>
    </row>
    <row r="28131" spans="1:2" x14ac:dyDescent="0.2">
      <c r="A28131" s="202" t="s">
        <v>42028</v>
      </c>
      <c r="B28131" s="204">
        <v>928.94600000000003</v>
      </c>
    </row>
    <row r="28132" spans="1:2" x14ac:dyDescent="0.2">
      <c r="A28132" s="202" t="s">
        <v>42029</v>
      </c>
      <c r="B28132" s="204">
        <v>1038.0751</v>
      </c>
    </row>
    <row r="28133" spans="1:2" x14ac:dyDescent="0.2">
      <c r="A28133" s="202" t="s">
        <v>42030</v>
      </c>
      <c r="B28133" s="204">
        <v>445.27839999999998</v>
      </c>
    </row>
    <row r="28134" spans="1:2" x14ac:dyDescent="0.2">
      <c r="A28134" s="202" t="s">
        <v>42031</v>
      </c>
      <c r="B28134" s="204">
        <v>867.55730000000005</v>
      </c>
    </row>
    <row r="28135" spans="1:2" x14ac:dyDescent="0.2">
      <c r="A28135" s="202" t="s">
        <v>42032</v>
      </c>
      <c r="B28135" s="204">
        <v>35.963999999999999</v>
      </c>
    </row>
    <row r="28136" spans="1:2" x14ac:dyDescent="0.2">
      <c r="A28136" s="202" t="s">
        <v>42033</v>
      </c>
      <c r="B28136" s="204">
        <v>1040.2382</v>
      </c>
    </row>
    <row r="28137" spans="1:2" x14ac:dyDescent="0.2">
      <c r="A28137" s="202" t="s">
        <v>42034</v>
      </c>
      <c r="B28137" s="204">
        <v>473.56970000000001</v>
      </c>
    </row>
    <row r="28138" spans="1:2" x14ac:dyDescent="0.2">
      <c r="A28138" s="202" t="s">
        <v>42035</v>
      </c>
      <c r="B28138" s="204">
        <v>483.56970000000001</v>
      </c>
    </row>
    <row r="28139" spans="1:2" x14ac:dyDescent="0.2">
      <c r="A28139" s="202" t="s">
        <v>42036</v>
      </c>
      <c r="B28139" s="204">
        <v>513.56970000000001</v>
      </c>
    </row>
    <row r="28140" spans="1:2" x14ac:dyDescent="0.2">
      <c r="A28140" s="202" t="s">
        <v>42037</v>
      </c>
      <c r="B28140" s="204">
        <v>519.56970000000001</v>
      </c>
    </row>
    <row r="28141" spans="1:2" x14ac:dyDescent="0.2">
      <c r="A28141" s="202" t="s">
        <v>42038</v>
      </c>
      <c r="B28141" s="204">
        <v>533.56970000000001</v>
      </c>
    </row>
    <row r="28142" spans="1:2" x14ac:dyDescent="0.2">
      <c r="A28142" s="202" t="s">
        <v>42039</v>
      </c>
      <c r="B28142" s="204">
        <v>553.56970000000001</v>
      </c>
    </row>
    <row r="28143" spans="1:2" x14ac:dyDescent="0.2">
      <c r="A28143" s="202" t="s">
        <v>42040</v>
      </c>
      <c r="B28143" s="204">
        <v>578.56970000000001</v>
      </c>
    </row>
    <row r="28144" spans="1:2" x14ac:dyDescent="0.2">
      <c r="A28144" s="202" t="s">
        <v>42041</v>
      </c>
      <c r="B28144" s="204">
        <v>81.81</v>
      </c>
    </row>
    <row r="28145" spans="1:2" x14ac:dyDescent="0.2">
      <c r="A28145" s="202" t="s">
        <v>42042</v>
      </c>
      <c r="B28145" s="204">
        <v>90.808000000000007</v>
      </c>
    </row>
    <row r="28146" spans="1:2" x14ac:dyDescent="0.2">
      <c r="A28146" s="202" t="s">
        <v>42043</v>
      </c>
      <c r="B28146" s="204">
        <v>8.7998999999999992</v>
      </c>
    </row>
    <row r="28147" spans="1:2" x14ac:dyDescent="0.2">
      <c r="A28147" s="202" t="s">
        <v>42044</v>
      </c>
      <c r="B28147" s="204">
        <v>5.1970000000000001</v>
      </c>
    </row>
    <row r="28148" spans="1:2" x14ac:dyDescent="0.2">
      <c r="A28148" s="202" t="s">
        <v>42045</v>
      </c>
      <c r="B28148" s="204">
        <v>572.4135</v>
      </c>
    </row>
    <row r="28149" spans="1:2" x14ac:dyDescent="0.2">
      <c r="A28149" s="202" t="s">
        <v>42046</v>
      </c>
      <c r="B28149" s="204">
        <v>464.75889999999998</v>
      </c>
    </row>
    <row r="28150" spans="1:2" x14ac:dyDescent="0.2">
      <c r="A28150" s="202" t="s">
        <v>42047</v>
      </c>
      <c r="B28150" s="204">
        <v>504.1712</v>
      </c>
    </row>
    <row r="28151" spans="1:2" x14ac:dyDescent="0.2">
      <c r="A28151" s="202" t="s">
        <v>42048</v>
      </c>
      <c r="B28151" s="204">
        <v>538.82249999999999</v>
      </c>
    </row>
    <row r="28152" spans="1:2" x14ac:dyDescent="0.2">
      <c r="A28152" s="202" t="s">
        <v>42049</v>
      </c>
      <c r="B28152" s="204">
        <v>415.33839999999998</v>
      </c>
    </row>
    <row r="28153" spans="1:2" x14ac:dyDescent="0.2">
      <c r="A28153" s="202" t="s">
        <v>42050</v>
      </c>
      <c r="B28153" s="204">
        <v>647.51530000000002</v>
      </c>
    </row>
    <row r="28154" spans="1:2" x14ac:dyDescent="0.2">
      <c r="A28154" s="202" t="s">
        <v>42051</v>
      </c>
      <c r="B28154" s="204">
        <v>16.590199999999999</v>
      </c>
    </row>
    <row r="28155" spans="1:2" x14ac:dyDescent="0.2">
      <c r="A28155" s="202" t="s">
        <v>42052</v>
      </c>
      <c r="B28155" s="204">
        <v>13.0777</v>
      </c>
    </row>
    <row r="28156" spans="1:2" x14ac:dyDescent="0.2">
      <c r="A28156" s="202" t="s">
        <v>42053</v>
      </c>
      <c r="B28156" s="204">
        <v>12.2105</v>
      </c>
    </row>
    <row r="28157" spans="1:2" x14ac:dyDescent="0.2">
      <c r="A28157" s="202" t="s">
        <v>42054</v>
      </c>
      <c r="B28157" s="204">
        <v>14.521100000000001</v>
      </c>
    </row>
    <row r="28158" spans="1:2" x14ac:dyDescent="0.2">
      <c r="A28158" s="202" t="s">
        <v>42055</v>
      </c>
      <c r="B28158" s="204">
        <v>15.537000000000001</v>
      </c>
    </row>
    <row r="28159" spans="1:2" x14ac:dyDescent="0.2">
      <c r="A28159" s="202" t="s">
        <v>42056</v>
      </c>
      <c r="B28159" s="204">
        <v>13.661099999999999</v>
      </c>
    </row>
    <row r="28160" spans="1:2" x14ac:dyDescent="0.2">
      <c r="A28160" s="202" t="s">
        <v>42057</v>
      </c>
      <c r="B28160" s="204">
        <v>12.5832</v>
      </c>
    </row>
    <row r="28161" spans="1:2" x14ac:dyDescent="0.2">
      <c r="A28161" s="202" t="s">
        <v>42058</v>
      </c>
      <c r="B28161" s="204">
        <v>10.9419</v>
      </c>
    </row>
    <row r="28162" spans="1:2" x14ac:dyDescent="0.2">
      <c r="A28162" s="202" t="s">
        <v>42059</v>
      </c>
      <c r="B28162" s="204">
        <v>17.3127</v>
      </c>
    </row>
    <row r="28163" spans="1:2" x14ac:dyDescent="0.2">
      <c r="A28163" s="202" t="s">
        <v>42060</v>
      </c>
      <c r="B28163" s="204">
        <v>14.025</v>
      </c>
    </row>
    <row r="28164" spans="1:2" x14ac:dyDescent="0.2">
      <c r="A28164" s="202" t="s">
        <v>42061</v>
      </c>
      <c r="B28164" s="204">
        <v>13.3826</v>
      </c>
    </row>
    <row r="28165" spans="1:2" x14ac:dyDescent="0.2">
      <c r="A28165" s="202" t="s">
        <v>42062</v>
      </c>
      <c r="B28165" s="204">
        <v>15.693199999999999</v>
      </c>
    </row>
    <row r="28166" spans="1:2" x14ac:dyDescent="0.2">
      <c r="A28166" s="202" t="s">
        <v>42063</v>
      </c>
      <c r="B28166" s="204">
        <v>16.484300000000001</v>
      </c>
    </row>
    <row r="28167" spans="1:2" x14ac:dyDescent="0.2">
      <c r="A28167" s="202" t="s">
        <v>42064</v>
      </c>
      <c r="B28167" s="204">
        <v>14.383599999999999</v>
      </c>
    </row>
    <row r="28168" spans="1:2" x14ac:dyDescent="0.2">
      <c r="A28168" s="202" t="s">
        <v>42065</v>
      </c>
      <c r="B28168" s="204">
        <v>13.3057</v>
      </c>
    </row>
    <row r="28169" spans="1:2" x14ac:dyDescent="0.2">
      <c r="A28169" s="202" t="s">
        <v>42066</v>
      </c>
      <c r="B28169" s="204">
        <v>11.664400000000001</v>
      </c>
    </row>
    <row r="28170" spans="1:2" x14ac:dyDescent="0.2">
      <c r="A28170" s="202" t="s">
        <v>42067</v>
      </c>
      <c r="B28170" s="204">
        <v>1912.8520000000001</v>
      </c>
    </row>
    <row r="28171" spans="1:2" x14ac:dyDescent="0.2">
      <c r="A28171" s="202" t="s">
        <v>42068</v>
      </c>
      <c r="B28171" s="204">
        <v>1607.9831999999999</v>
      </c>
    </row>
    <row r="28172" spans="1:2" x14ac:dyDescent="0.2">
      <c r="A28172" s="202" t="s">
        <v>42069</v>
      </c>
      <c r="B28172" s="204">
        <v>63.659100000000002</v>
      </c>
    </row>
    <row r="28173" spans="1:2" x14ac:dyDescent="0.2">
      <c r="A28173" s="202" t="s">
        <v>42070</v>
      </c>
      <c r="B28173" s="204">
        <v>74.527199999999993</v>
      </c>
    </row>
    <row r="28174" spans="1:2" x14ac:dyDescent="0.2">
      <c r="A28174" s="202" t="s">
        <v>42071</v>
      </c>
      <c r="B28174" s="204">
        <v>19.468699999999998</v>
      </c>
    </row>
    <row r="28175" spans="1:2" x14ac:dyDescent="0.2">
      <c r="A28175" s="202" t="s">
        <v>42072</v>
      </c>
      <c r="B28175" s="204">
        <v>13.0869</v>
      </c>
    </row>
    <row r="28176" spans="1:2" x14ac:dyDescent="0.2">
      <c r="A28176" s="202" t="s">
        <v>42073</v>
      </c>
      <c r="B28176" s="204">
        <v>85.15</v>
      </c>
    </row>
    <row r="28177" spans="1:2" x14ac:dyDescent="0.2">
      <c r="A28177" s="202" t="s">
        <v>42074</v>
      </c>
      <c r="B28177" s="204">
        <v>100.18</v>
      </c>
    </row>
    <row r="28178" spans="1:2" x14ac:dyDescent="0.2">
      <c r="A28178" s="202" t="s">
        <v>42075</v>
      </c>
      <c r="B28178" s="204">
        <v>147.63999999999999</v>
      </c>
    </row>
    <row r="28179" spans="1:2" x14ac:dyDescent="0.2">
      <c r="A28179" s="202" t="s">
        <v>42076</v>
      </c>
      <c r="B28179" s="204">
        <v>210.91</v>
      </c>
    </row>
    <row r="28180" spans="1:2" x14ac:dyDescent="0.2">
      <c r="A28180" s="202" t="s">
        <v>42077</v>
      </c>
      <c r="B28180" s="204">
        <v>15.87</v>
      </c>
    </row>
    <row r="28181" spans="1:2" x14ac:dyDescent="0.2">
      <c r="A28181" s="202" t="s">
        <v>42078</v>
      </c>
      <c r="B28181" s="204">
        <v>13.61</v>
      </c>
    </row>
    <row r="28182" spans="1:2" x14ac:dyDescent="0.2">
      <c r="A28182" s="202" t="s">
        <v>42079</v>
      </c>
      <c r="B28182" s="204">
        <v>16.73</v>
      </c>
    </row>
    <row r="28183" spans="1:2" x14ac:dyDescent="0.2">
      <c r="A28183" s="202" t="s">
        <v>42080</v>
      </c>
      <c r="B28183" s="204">
        <v>21.96</v>
      </c>
    </row>
    <row r="28184" spans="1:2" x14ac:dyDescent="0.2">
      <c r="A28184" s="202" t="s">
        <v>42081</v>
      </c>
      <c r="B28184" s="204">
        <v>25.98</v>
      </c>
    </row>
    <row r="28185" spans="1:2" x14ac:dyDescent="0.2">
      <c r="A28185" s="202" t="s">
        <v>42082</v>
      </c>
      <c r="B28185" s="204">
        <v>90.16</v>
      </c>
    </row>
    <row r="28186" spans="1:2" x14ac:dyDescent="0.2">
      <c r="A28186" s="202" t="s">
        <v>42083</v>
      </c>
      <c r="B28186" s="204">
        <v>56.1</v>
      </c>
    </row>
    <row r="28187" spans="1:2" x14ac:dyDescent="0.2">
      <c r="A28187" s="202" t="s">
        <v>42084</v>
      </c>
      <c r="B28187" s="204">
        <v>64.12</v>
      </c>
    </row>
    <row r="28188" spans="1:2" x14ac:dyDescent="0.2">
      <c r="A28188" s="202" t="s">
        <v>42085</v>
      </c>
      <c r="B28188" s="204">
        <v>80.150000000000006</v>
      </c>
    </row>
    <row r="28189" spans="1:2" x14ac:dyDescent="0.2">
      <c r="A28189" s="202" t="s">
        <v>42086</v>
      </c>
      <c r="B28189" s="204">
        <v>25.98</v>
      </c>
    </row>
    <row r="28190" spans="1:2" x14ac:dyDescent="0.2">
      <c r="A28190" s="202" t="s">
        <v>42087</v>
      </c>
      <c r="B28190" s="204">
        <v>25.98</v>
      </c>
    </row>
    <row r="28191" spans="1:2" x14ac:dyDescent="0.2">
      <c r="A28191" s="202" t="s">
        <v>42088</v>
      </c>
      <c r="B28191" s="204">
        <v>21.96</v>
      </c>
    </row>
    <row r="28192" spans="1:2" x14ac:dyDescent="0.2">
      <c r="A28192" s="202" t="s">
        <v>42089</v>
      </c>
      <c r="B28192" s="204">
        <v>242.55</v>
      </c>
    </row>
    <row r="28193" spans="1:2" x14ac:dyDescent="0.2">
      <c r="A28193" s="202" t="s">
        <v>42090</v>
      </c>
      <c r="B28193" s="204">
        <v>100.18</v>
      </c>
    </row>
    <row r="28194" spans="1:2" x14ac:dyDescent="0.2">
      <c r="A28194" s="202" t="s">
        <v>42091</v>
      </c>
      <c r="B28194" s="204">
        <v>147.63999999999999</v>
      </c>
    </row>
    <row r="28195" spans="1:2" x14ac:dyDescent="0.2">
      <c r="A28195" s="202" t="s">
        <v>42092</v>
      </c>
      <c r="B28195" s="204">
        <v>210.91</v>
      </c>
    </row>
    <row r="28196" spans="1:2" x14ac:dyDescent="0.2">
      <c r="A28196" s="202" t="s">
        <v>42093</v>
      </c>
      <c r="B28196" s="204">
        <v>23.62</v>
      </c>
    </row>
    <row r="28197" spans="1:2" x14ac:dyDescent="0.2">
      <c r="A28197" s="202" t="s">
        <v>42094</v>
      </c>
      <c r="B28197" s="204">
        <v>21.96</v>
      </c>
    </row>
    <row r="28198" spans="1:2" x14ac:dyDescent="0.2">
      <c r="A28198" s="202" t="s">
        <v>42095</v>
      </c>
      <c r="B28198" s="204">
        <v>21.96</v>
      </c>
    </row>
    <row r="28199" spans="1:2" x14ac:dyDescent="0.2">
      <c r="A28199" s="202" t="s">
        <v>42096</v>
      </c>
      <c r="B28199" s="204">
        <v>50.17</v>
      </c>
    </row>
    <row r="28200" spans="1:2" x14ac:dyDescent="0.2">
      <c r="A28200" s="202" t="s">
        <v>42097</v>
      </c>
      <c r="B28200" s="204">
        <v>36.520000000000003</v>
      </c>
    </row>
    <row r="28201" spans="1:2" x14ac:dyDescent="0.2">
      <c r="A28201" s="202" t="s">
        <v>42098</v>
      </c>
      <c r="B28201" s="204">
        <v>16.73</v>
      </c>
    </row>
    <row r="28202" spans="1:2" x14ac:dyDescent="0.2">
      <c r="A28202" s="202" t="s">
        <v>42099</v>
      </c>
      <c r="B28202" s="204">
        <v>20.100000000000001</v>
      </c>
    </row>
    <row r="28203" spans="1:2" x14ac:dyDescent="0.2">
      <c r="A28203" s="202" t="s">
        <v>42100</v>
      </c>
      <c r="B28203" s="204">
        <v>20.100000000000001</v>
      </c>
    </row>
    <row r="28204" spans="1:2" x14ac:dyDescent="0.2">
      <c r="A28204" s="202" t="s">
        <v>42101</v>
      </c>
      <c r="B28204" s="204">
        <v>20.100000000000001</v>
      </c>
    </row>
    <row r="28205" spans="1:2" x14ac:dyDescent="0.2">
      <c r="A28205" s="202" t="s">
        <v>42102</v>
      </c>
      <c r="B28205" s="204">
        <v>20.100000000000001</v>
      </c>
    </row>
    <row r="28206" spans="1:2" x14ac:dyDescent="0.2">
      <c r="A28206" s="202" t="s">
        <v>42103</v>
      </c>
      <c r="B28206" s="204">
        <v>20.100000000000001</v>
      </c>
    </row>
    <row r="28207" spans="1:2" x14ac:dyDescent="0.2">
      <c r="A28207" s="202" t="s">
        <v>42104</v>
      </c>
      <c r="B28207" s="204">
        <v>16.73</v>
      </c>
    </row>
    <row r="28208" spans="1:2" x14ac:dyDescent="0.2">
      <c r="A28208" s="202" t="s">
        <v>42105</v>
      </c>
      <c r="B28208" s="204">
        <v>16.73</v>
      </c>
    </row>
    <row r="28209" spans="1:2" x14ac:dyDescent="0.2">
      <c r="A28209" s="202" t="s">
        <v>42106</v>
      </c>
      <c r="B28209" s="204">
        <v>16.73</v>
      </c>
    </row>
    <row r="28210" spans="1:2" x14ac:dyDescent="0.2">
      <c r="A28210" s="202" t="s">
        <v>42107</v>
      </c>
      <c r="B28210" s="204">
        <v>22.04</v>
      </c>
    </row>
    <row r="28211" spans="1:2" x14ac:dyDescent="0.2">
      <c r="A28211" s="202" t="s">
        <v>42108</v>
      </c>
      <c r="B28211" s="204">
        <v>70.13</v>
      </c>
    </row>
    <row r="28212" spans="1:2" x14ac:dyDescent="0.2">
      <c r="A28212" s="202" t="s">
        <v>42109</v>
      </c>
      <c r="B28212" s="204">
        <v>103.35</v>
      </c>
    </row>
    <row r="28213" spans="1:2" x14ac:dyDescent="0.2">
      <c r="A28213" s="202" t="s">
        <v>42110</v>
      </c>
      <c r="B28213" s="204">
        <v>147.63999999999999</v>
      </c>
    </row>
    <row r="28214" spans="1:2" x14ac:dyDescent="0.2">
      <c r="A28214" s="202" t="s">
        <v>42111</v>
      </c>
      <c r="B28214" s="204">
        <v>30.34</v>
      </c>
    </row>
    <row r="28215" spans="1:2" x14ac:dyDescent="0.2">
      <c r="A28215" s="202" t="s">
        <v>42112</v>
      </c>
      <c r="B28215" s="204">
        <v>21.96</v>
      </c>
    </row>
    <row r="28216" spans="1:2" x14ac:dyDescent="0.2">
      <c r="A28216" s="202" t="s">
        <v>42113</v>
      </c>
      <c r="B28216" s="204">
        <v>16.73</v>
      </c>
    </row>
    <row r="28217" spans="1:2" x14ac:dyDescent="0.2">
      <c r="A28217" s="202" t="s">
        <v>42114</v>
      </c>
      <c r="B28217" s="204">
        <v>21.96</v>
      </c>
    </row>
    <row r="28218" spans="1:2" x14ac:dyDescent="0.2">
      <c r="A28218" s="202" t="s">
        <v>42115</v>
      </c>
      <c r="B28218" s="204">
        <v>21.96</v>
      </c>
    </row>
    <row r="28219" spans="1:2" x14ac:dyDescent="0.2">
      <c r="A28219" s="202" t="s">
        <v>42116</v>
      </c>
      <c r="B28219" s="204">
        <v>21.96</v>
      </c>
    </row>
    <row r="28220" spans="1:2" x14ac:dyDescent="0.2">
      <c r="A28220" s="202" t="s">
        <v>42117</v>
      </c>
      <c r="B28220" s="204">
        <v>21.96</v>
      </c>
    </row>
    <row r="28221" spans="1:2" x14ac:dyDescent="0.2">
      <c r="A28221" s="202" t="s">
        <v>42118</v>
      </c>
      <c r="B28221" s="204">
        <v>23.62</v>
      </c>
    </row>
    <row r="28222" spans="1:2" x14ac:dyDescent="0.2">
      <c r="A28222" s="202" t="s">
        <v>42119</v>
      </c>
      <c r="B28222" s="204">
        <v>21.96</v>
      </c>
    </row>
    <row r="28223" spans="1:2" x14ac:dyDescent="0.2">
      <c r="A28223" s="202" t="s">
        <v>42120</v>
      </c>
      <c r="B28223" s="204">
        <v>21.96</v>
      </c>
    </row>
    <row r="28224" spans="1:2" x14ac:dyDescent="0.2">
      <c r="A28224" s="202" t="s">
        <v>42121</v>
      </c>
      <c r="B28224" s="204">
        <v>35.06</v>
      </c>
    </row>
    <row r="28225" spans="1:2" x14ac:dyDescent="0.2">
      <c r="A28225" s="202" t="s">
        <v>42122</v>
      </c>
      <c r="B28225" s="204">
        <v>23.62</v>
      </c>
    </row>
    <row r="28226" spans="1:2" x14ac:dyDescent="0.2">
      <c r="A28226" s="202" t="s">
        <v>42123</v>
      </c>
      <c r="B28226" s="204">
        <v>284.73</v>
      </c>
    </row>
    <row r="28227" spans="1:2" x14ac:dyDescent="0.2">
      <c r="A28227" s="202" t="s">
        <v>42124</v>
      </c>
      <c r="B28227" s="204">
        <v>15.87</v>
      </c>
    </row>
    <row r="28228" spans="1:2" x14ac:dyDescent="0.2">
      <c r="A28228" s="202" t="s">
        <v>42125</v>
      </c>
      <c r="B28228" s="204">
        <v>23.62</v>
      </c>
    </row>
    <row r="28229" spans="1:2" x14ac:dyDescent="0.2">
      <c r="A28229" s="202" t="s">
        <v>42126</v>
      </c>
      <c r="B28229" s="204">
        <v>23.62</v>
      </c>
    </row>
    <row r="28230" spans="1:2" x14ac:dyDescent="0.2">
      <c r="A28230" s="202" t="s">
        <v>42127</v>
      </c>
      <c r="B28230" s="204">
        <v>30.34</v>
      </c>
    </row>
    <row r="28231" spans="1:2" x14ac:dyDescent="0.2">
      <c r="A28231" s="202" t="s">
        <v>42128</v>
      </c>
      <c r="B28231" s="204">
        <v>23.62</v>
      </c>
    </row>
    <row r="28232" spans="1:2" x14ac:dyDescent="0.2">
      <c r="A28232" s="202" t="s">
        <v>42129</v>
      </c>
      <c r="B28232" s="204">
        <v>27.35</v>
      </c>
    </row>
    <row r="28233" spans="1:2" x14ac:dyDescent="0.2">
      <c r="A28233" s="202" t="s">
        <v>42130</v>
      </c>
      <c r="B28233" s="204">
        <v>31.26</v>
      </c>
    </row>
    <row r="28234" spans="1:2" x14ac:dyDescent="0.2">
      <c r="A28234" s="202" t="s">
        <v>42131</v>
      </c>
      <c r="B28234" s="204">
        <v>39.07</v>
      </c>
    </row>
    <row r="28235" spans="1:2" x14ac:dyDescent="0.2">
      <c r="A28235" s="202" t="s">
        <v>42132</v>
      </c>
      <c r="B28235" s="204">
        <v>20.100000000000001</v>
      </c>
    </row>
    <row r="28236" spans="1:2" x14ac:dyDescent="0.2">
      <c r="A28236" s="202" t="s">
        <v>42133</v>
      </c>
      <c r="B28236" s="204">
        <v>21.96</v>
      </c>
    </row>
    <row r="28237" spans="1:2" x14ac:dyDescent="0.2">
      <c r="A28237" s="202" t="s">
        <v>42134</v>
      </c>
      <c r="B28237" s="204">
        <v>21.96</v>
      </c>
    </row>
    <row r="28238" spans="1:2" x14ac:dyDescent="0.2">
      <c r="A28238" s="202" t="s">
        <v>42135</v>
      </c>
      <c r="B28238" s="204">
        <v>25.98</v>
      </c>
    </row>
    <row r="28239" spans="1:2" x14ac:dyDescent="0.2">
      <c r="A28239" s="202" t="s">
        <v>42136</v>
      </c>
      <c r="B28239" s="204">
        <v>30.34</v>
      </c>
    </row>
    <row r="28240" spans="1:2" x14ac:dyDescent="0.2">
      <c r="A28240" s="202" t="s">
        <v>42137</v>
      </c>
      <c r="B28240" s="204">
        <v>30.34</v>
      </c>
    </row>
    <row r="28241" spans="1:2" x14ac:dyDescent="0.2">
      <c r="A28241" s="202" t="s">
        <v>42138</v>
      </c>
      <c r="B28241" s="204">
        <v>36.520000000000003</v>
      </c>
    </row>
    <row r="28242" spans="1:2" x14ac:dyDescent="0.2">
      <c r="A28242" s="202" t="s">
        <v>42139</v>
      </c>
      <c r="B28242" s="204">
        <v>21.96</v>
      </c>
    </row>
    <row r="28243" spans="1:2" x14ac:dyDescent="0.2">
      <c r="A28243" s="202" t="s">
        <v>42140</v>
      </c>
      <c r="B28243" s="204">
        <v>36.520000000000003</v>
      </c>
    </row>
    <row r="28244" spans="1:2" x14ac:dyDescent="0.2">
      <c r="A28244" s="202" t="s">
        <v>42141</v>
      </c>
      <c r="B28244" s="204">
        <v>96.29</v>
      </c>
    </row>
    <row r="28245" spans="1:2" x14ac:dyDescent="0.2">
      <c r="A28245" s="202" t="s">
        <v>42142</v>
      </c>
      <c r="B28245" s="204">
        <v>221.47</v>
      </c>
    </row>
    <row r="28246" spans="1:2" x14ac:dyDescent="0.2">
      <c r="A28246" s="202" t="s">
        <v>42143</v>
      </c>
      <c r="B28246" s="204">
        <v>96.29</v>
      </c>
    </row>
    <row r="28247" spans="1:2" x14ac:dyDescent="0.2">
      <c r="A28247" s="202" t="s">
        <v>42144</v>
      </c>
      <c r="B28247" s="204">
        <v>192.59</v>
      </c>
    </row>
    <row r="28248" spans="1:2" x14ac:dyDescent="0.2">
      <c r="A28248" s="202" t="s">
        <v>42145</v>
      </c>
      <c r="B28248" s="204">
        <v>147.63999999999999</v>
      </c>
    </row>
    <row r="28249" spans="1:2" x14ac:dyDescent="0.2">
      <c r="A28249" s="202" t="s">
        <v>42146</v>
      </c>
      <c r="B28249" s="204">
        <v>20.100000000000001</v>
      </c>
    </row>
    <row r="28250" spans="1:2" x14ac:dyDescent="0.2">
      <c r="A28250" s="202" t="s">
        <v>42147</v>
      </c>
      <c r="B28250" s="204">
        <v>11.33</v>
      </c>
    </row>
    <row r="28251" spans="1:2" x14ac:dyDescent="0.2">
      <c r="A28251" s="202" t="s">
        <v>42148</v>
      </c>
      <c r="B28251" s="204">
        <v>23.62</v>
      </c>
    </row>
    <row r="28252" spans="1:2" x14ac:dyDescent="0.2">
      <c r="A28252" s="202" t="s">
        <v>42149</v>
      </c>
      <c r="B28252" s="204">
        <v>21.96</v>
      </c>
    </row>
    <row r="28253" spans="1:2" x14ac:dyDescent="0.2">
      <c r="A28253" s="202" t="s">
        <v>42150</v>
      </c>
      <c r="B28253" s="204">
        <v>15.87</v>
      </c>
    </row>
    <row r="28254" spans="1:2" x14ac:dyDescent="0.2">
      <c r="A28254" s="202" t="s">
        <v>42151</v>
      </c>
      <c r="B28254" s="204">
        <v>21.96</v>
      </c>
    </row>
    <row r="28255" spans="1:2" x14ac:dyDescent="0.2">
      <c r="A28255" s="202" t="s">
        <v>42152</v>
      </c>
      <c r="B28255" s="204">
        <v>70.13</v>
      </c>
    </row>
    <row r="28256" spans="1:2" x14ac:dyDescent="0.2">
      <c r="A28256" s="202" t="s">
        <v>42153</v>
      </c>
      <c r="B28256" s="204">
        <v>103.35</v>
      </c>
    </row>
    <row r="28257" spans="1:2" x14ac:dyDescent="0.2">
      <c r="A28257" s="202" t="s">
        <v>42154</v>
      </c>
      <c r="B28257" s="204">
        <v>147.63999999999999</v>
      </c>
    </row>
    <row r="28258" spans="1:2" x14ac:dyDescent="0.2">
      <c r="A28258" s="202" t="s">
        <v>42155</v>
      </c>
      <c r="B28258" s="204">
        <v>21.96</v>
      </c>
    </row>
    <row r="28259" spans="1:2" x14ac:dyDescent="0.2">
      <c r="A28259" s="202" t="s">
        <v>42156</v>
      </c>
      <c r="B28259" s="204">
        <v>21.96</v>
      </c>
    </row>
    <row r="28260" spans="1:2" x14ac:dyDescent="0.2">
      <c r="A28260" s="202" t="s">
        <v>42157</v>
      </c>
      <c r="B28260" s="204">
        <v>20.399999999999999</v>
      </c>
    </row>
    <row r="28261" spans="1:2" x14ac:dyDescent="0.2">
      <c r="A28261" s="202" t="s">
        <v>42158</v>
      </c>
      <c r="B28261" s="204">
        <v>30.34</v>
      </c>
    </row>
    <row r="28262" spans="1:2" x14ac:dyDescent="0.2">
      <c r="A28262" s="202" t="s">
        <v>42159</v>
      </c>
      <c r="B28262" s="204">
        <v>21.96</v>
      </c>
    </row>
    <row r="28263" spans="1:2" x14ac:dyDescent="0.2">
      <c r="A28263" s="202" t="s">
        <v>42160</v>
      </c>
      <c r="B28263" s="204">
        <v>23.62</v>
      </c>
    </row>
    <row r="28264" spans="1:2" x14ac:dyDescent="0.2">
      <c r="A28264" s="202" t="s">
        <v>42161</v>
      </c>
      <c r="B28264" s="204">
        <v>21.96</v>
      </c>
    </row>
    <row r="28265" spans="1:2" x14ac:dyDescent="0.2">
      <c r="A28265" s="202" t="s">
        <v>42162</v>
      </c>
      <c r="B28265" s="204">
        <v>16.73</v>
      </c>
    </row>
    <row r="28266" spans="1:2" x14ac:dyDescent="0.2">
      <c r="A28266" s="202" t="s">
        <v>42163</v>
      </c>
      <c r="B28266" s="204">
        <v>30.34</v>
      </c>
    </row>
    <row r="28267" spans="1:2" x14ac:dyDescent="0.2">
      <c r="A28267" s="202" t="s">
        <v>42164</v>
      </c>
      <c r="B28267" s="204">
        <v>21.96</v>
      </c>
    </row>
    <row r="28268" spans="1:2" x14ac:dyDescent="0.2">
      <c r="A28268" s="202" t="s">
        <v>42165</v>
      </c>
      <c r="B28268" s="204">
        <v>21.96</v>
      </c>
    </row>
    <row r="28269" spans="1:2" x14ac:dyDescent="0.2">
      <c r="A28269" s="202" t="s">
        <v>42166</v>
      </c>
      <c r="B28269" s="204">
        <v>21.96</v>
      </c>
    </row>
    <row r="28270" spans="1:2" x14ac:dyDescent="0.2">
      <c r="A28270" s="202" t="s">
        <v>42167</v>
      </c>
      <c r="B28270" s="204">
        <v>21.96</v>
      </c>
    </row>
    <row r="28271" spans="1:2" x14ac:dyDescent="0.2">
      <c r="A28271" s="202" t="s">
        <v>42168</v>
      </c>
      <c r="B28271" s="204">
        <v>23.62</v>
      </c>
    </row>
    <row r="28272" spans="1:2" x14ac:dyDescent="0.2">
      <c r="A28272" s="202" t="s">
        <v>42169</v>
      </c>
      <c r="B28272" s="204">
        <v>24.65</v>
      </c>
    </row>
    <row r="28273" spans="1:2" x14ac:dyDescent="0.2">
      <c r="A28273" s="202" t="s">
        <v>42170</v>
      </c>
      <c r="B28273" s="204">
        <v>21.29</v>
      </c>
    </row>
    <row r="28274" spans="1:2" x14ac:dyDescent="0.2">
      <c r="A28274" s="202" t="s">
        <v>42171</v>
      </c>
      <c r="B28274" s="204">
        <v>96.29</v>
      </c>
    </row>
    <row r="28275" spans="1:2" x14ac:dyDescent="0.2">
      <c r="A28275" s="202" t="s">
        <v>42172</v>
      </c>
      <c r="B28275" s="204">
        <v>43.82</v>
      </c>
    </row>
    <row r="28276" spans="1:2" x14ac:dyDescent="0.2">
      <c r="A28276" s="202" t="s">
        <v>42173</v>
      </c>
      <c r="B28276" s="204">
        <v>50.17</v>
      </c>
    </row>
    <row r="28277" spans="1:2" x14ac:dyDescent="0.2">
      <c r="A28277" s="202" t="s">
        <v>42174</v>
      </c>
      <c r="B28277" s="204">
        <v>36.520000000000003</v>
      </c>
    </row>
    <row r="28278" spans="1:2" x14ac:dyDescent="0.2">
      <c r="A28278" s="202" t="s">
        <v>42175</v>
      </c>
      <c r="B28278" s="204">
        <v>23.62</v>
      </c>
    </row>
    <row r="28279" spans="1:2" x14ac:dyDescent="0.2">
      <c r="A28279" s="202" t="s">
        <v>42176</v>
      </c>
      <c r="B28279" s="204">
        <v>21.96</v>
      </c>
    </row>
    <row r="28280" spans="1:2" x14ac:dyDescent="0.2">
      <c r="A28280" s="202" t="s">
        <v>42177</v>
      </c>
      <c r="B28280" s="204">
        <v>22.07</v>
      </c>
    </row>
    <row r="28281" spans="1:2" x14ac:dyDescent="0.2">
      <c r="A28281" s="202" t="s">
        <v>42178</v>
      </c>
      <c r="B28281" s="204">
        <v>21.96</v>
      </c>
    </row>
    <row r="28282" spans="1:2" x14ac:dyDescent="0.2">
      <c r="A28282" s="202" t="s">
        <v>42179</v>
      </c>
      <c r="B28282" s="204">
        <v>23.62</v>
      </c>
    </row>
    <row r="28283" spans="1:2" x14ac:dyDescent="0.2">
      <c r="A28283" s="202" t="s">
        <v>42180</v>
      </c>
      <c r="B28283" s="204">
        <v>50.17</v>
      </c>
    </row>
    <row r="28284" spans="1:2" x14ac:dyDescent="0.2">
      <c r="A28284" s="202" t="s">
        <v>42181</v>
      </c>
      <c r="B28284" s="204">
        <v>21.96</v>
      </c>
    </row>
    <row r="28285" spans="1:2" x14ac:dyDescent="0.2">
      <c r="A28285" s="202" t="s">
        <v>42182</v>
      </c>
      <c r="B28285" s="204">
        <v>25.98</v>
      </c>
    </row>
    <row r="28286" spans="1:2" x14ac:dyDescent="0.2">
      <c r="A28286" s="202" t="s">
        <v>42183</v>
      </c>
      <c r="B28286" s="204">
        <v>20.100000000000001</v>
      </c>
    </row>
    <row r="28287" spans="1:2" x14ac:dyDescent="0.2">
      <c r="A28287" s="202" t="s">
        <v>42184</v>
      </c>
      <c r="B28287" s="204">
        <v>24.65</v>
      </c>
    </row>
    <row r="28288" spans="1:2" x14ac:dyDescent="0.2">
      <c r="A28288" s="202" t="s">
        <v>42185</v>
      </c>
      <c r="B28288" s="204">
        <v>21.96</v>
      </c>
    </row>
    <row r="28289" spans="1:2" x14ac:dyDescent="0.2">
      <c r="A28289" s="202" t="s">
        <v>42186</v>
      </c>
      <c r="B28289" s="204">
        <v>25.98</v>
      </c>
    </row>
    <row r="28290" spans="1:2" x14ac:dyDescent="0.2">
      <c r="A28290" s="202" t="s">
        <v>42187</v>
      </c>
      <c r="B28290" s="204">
        <v>23.62</v>
      </c>
    </row>
    <row r="28291" spans="1:2" x14ac:dyDescent="0.2">
      <c r="A28291" s="202" t="s">
        <v>42188</v>
      </c>
      <c r="B28291" s="204">
        <v>21.96</v>
      </c>
    </row>
    <row r="28292" spans="1:2" x14ac:dyDescent="0.2">
      <c r="A28292" s="202" t="s">
        <v>42189</v>
      </c>
      <c r="B28292" s="204">
        <v>21.96</v>
      </c>
    </row>
    <row r="28293" spans="1:2" x14ac:dyDescent="0.2">
      <c r="A28293" s="202" t="s">
        <v>42190</v>
      </c>
      <c r="B28293" s="204">
        <v>21.96</v>
      </c>
    </row>
    <row r="28294" spans="1:2" x14ac:dyDescent="0.2">
      <c r="A28294" s="202" t="s">
        <v>42191</v>
      </c>
      <c r="B28294" s="204">
        <v>21.96</v>
      </c>
    </row>
    <row r="28295" spans="1:2" x14ac:dyDescent="0.2">
      <c r="A28295" s="202" t="s">
        <v>42192</v>
      </c>
      <c r="B28295" s="204">
        <v>41.07</v>
      </c>
    </row>
    <row r="28296" spans="1:2" x14ac:dyDescent="0.2">
      <c r="A28296" s="202" t="s">
        <v>42193</v>
      </c>
      <c r="B28296" s="204">
        <v>47.09</v>
      </c>
    </row>
    <row r="28297" spans="1:2" x14ac:dyDescent="0.2">
      <c r="A28297" s="202" t="s">
        <v>42194</v>
      </c>
      <c r="B28297" s="204">
        <v>59.11</v>
      </c>
    </row>
    <row r="28298" spans="1:2" x14ac:dyDescent="0.2">
      <c r="A28298" s="202" t="s">
        <v>42195</v>
      </c>
      <c r="B28298" s="204">
        <v>45.58</v>
      </c>
    </row>
    <row r="28299" spans="1:2" x14ac:dyDescent="0.2">
      <c r="A28299" s="202" t="s">
        <v>42196</v>
      </c>
      <c r="B28299" s="204">
        <v>52.09</v>
      </c>
    </row>
    <row r="28300" spans="1:2" x14ac:dyDescent="0.2">
      <c r="A28300" s="202" t="s">
        <v>42197</v>
      </c>
      <c r="B28300" s="204">
        <v>65.12</v>
      </c>
    </row>
    <row r="28301" spans="1:2" x14ac:dyDescent="0.2">
      <c r="A28301" s="202" t="s">
        <v>42198</v>
      </c>
      <c r="B28301" s="204">
        <v>23.62</v>
      </c>
    </row>
    <row r="28302" spans="1:2" x14ac:dyDescent="0.2">
      <c r="A28302" s="202" t="s">
        <v>42199</v>
      </c>
      <c r="B28302" s="204">
        <v>23.62</v>
      </c>
    </row>
    <row r="28303" spans="1:2" x14ac:dyDescent="0.2">
      <c r="A28303" s="202" t="s">
        <v>42200</v>
      </c>
      <c r="B28303" s="204">
        <v>21.96</v>
      </c>
    </row>
    <row r="28304" spans="1:2" x14ac:dyDescent="0.2">
      <c r="A28304" s="202" t="s">
        <v>42201</v>
      </c>
      <c r="B28304" s="204">
        <v>25.98</v>
      </c>
    </row>
    <row r="28305" spans="1:2" x14ac:dyDescent="0.2">
      <c r="A28305" s="202" t="s">
        <v>42202</v>
      </c>
      <c r="B28305" s="204">
        <v>34.06</v>
      </c>
    </row>
    <row r="28306" spans="1:2" x14ac:dyDescent="0.2">
      <c r="A28306" s="202" t="s">
        <v>42203</v>
      </c>
      <c r="B28306" s="204">
        <v>18.8</v>
      </c>
    </row>
    <row r="28307" spans="1:2" x14ac:dyDescent="0.2">
      <c r="A28307" s="202" t="s">
        <v>42204</v>
      </c>
      <c r="B28307" s="204">
        <v>23.62</v>
      </c>
    </row>
    <row r="28308" spans="1:2" x14ac:dyDescent="0.2">
      <c r="A28308" s="202" t="s">
        <v>42205</v>
      </c>
      <c r="B28308" s="204">
        <v>15.87</v>
      </c>
    </row>
    <row r="28309" spans="1:2" x14ac:dyDescent="0.2">
      <c r="A28309" s="202" t="s">
        <v>42206</v>
      </c>
      <c r="B28309" s="204">
        <v>12.44</v>
      </c>
    </row>
    <row r="28310" spans="1:2" x14ac:dyDescent="0.2">
      <c r="A28310" s="202" t="s">
        <v>42207</v>
      </c>
      <c r="B28310" s="204">
        <v>23.62</v>
      </c>
    </row>
    <row r="28311" spans="1:2" x14ac:dyDescent="0.2">
      <c r="A28311" s="202" t="s">
        <v>42208</v>
      </c>
      <c r="B28311" s="204">
        <v>23.62</v>
      </c>
    </row>
    <row r="28312" spans="1:2" x14ac:dyDescent="0.2">
      <c r="A28312" s="202" t="s">
        <v>42209</v>
      </c>
      <c r="B28312" s="204">
        <v>23.62</v>
      </c>
    </row>
    <row r="28313" spans="1:2" x14ac:dyDescent="0.2">
      <c r="A28313" s="202" t="s">
        <v>42210</v>
      </c>
      <c r="B28313" s="204">
        <v>23.62</v>
      </c>
    </row>
    <row r="28314" spans="1:2" x14ac:dyDescent="0.2">
      <c r="A28314" s="202" t="s">
        <v>42211</v>
      </c>
      <c r="B28314" s="204">
        <v>21.96</v>
      </c>
    </row>
    <row r="28315" spans="1:2" x14ac:dyDescent="0.2">
      <c r="A28315" s="202" t="s">
        <v>42212</v>
      </c>
      <c r="B28315" s="204">
        <v>16.73</v>
      </c>
    </row>
    <row r="28316" spans="1:2" x14ac:dyDescent="0.2">
      <c r="A28316" s="202" t="s">
        <v>42213</v>
      </c>
      <c r="B28316" s="204">
        <v>15.87</v>
      </c>
    </row>
    <row r="28317" spans="1:2" x14ac:dyDescent="0.2">
      <c r="A28317" s="202" t="s">
        <v>42214</v>
      </c>
      <c r="B28317" s="204">
        <v>21.96</v>
      </c>
    </row>
    <row r="28318" spans="1:2" x14ac:dyDescent="0.2">
      <c r="A28318" s="202" t="s">
        <v>42215</v>
      </c>
      <c r="B28318" s="204">
        <v>36.520000000000003</v>
      </c>
    </row>
    <row r="28319" spans="1:2" x14ac:dyDescent="0.2">
      <c r="A28319" s="202" t="s">
        <v>42216</v>
      </c>
      <c r="B28319" s="204">
        <v>36.520000000000003</v>
      </c>
    </row>
    <row r="28320" spans="1:2" x14ac:dyDescent="0.2">
      <c r="A28320" s="202" t="s">
        <v>42217</v>
      </c>
      <c r="B28320" s="204">
        <v>36.520000000000003</v>
      </c>
    </row>
    <row r="28321" spans="1:2" x14ac:dyDescent="0.2">
      <c r="A28321" s="202" t="s">
        <v>42218</v>
      </c>
      <c r="B28321" s="204">
        <v>36.520000000000003</v>
      </c>
    </row>
    <row r="28322" spans="1:2" x14ac:dyDescent="0.2">
      <c r="A28322" s="202" t="s">
        <v>42219</v>
      </c>
      <c r="B28322" s="204">
        <v>36.520000000000003</v>
      </c>
    </row>
    <row r="28323" spans="1:2" x14ac:dyDescent="0.2">
      <c r="A28323" s="202" t="s">
        <v>42220</v>
      </c>
      <c r="B28323" s="204">
        <v>36.520000000000003</v>
      </c>
    </row>
    <row r="28324" spans="1:2" x14ac:dyDescent="0.2">
      <c r="A28324" s="202" t="s">
        <v>42221</v>
      </c>
      <c r="B28324" s="204">
        <v>47.09</v>
      </c>
    </row>
    <row r="28325" spans="1:2" x14ac:dyDescent="0.2">
      <c r="A28325" s="202" t="s">
        <v>42222</v>
      </c>
      <c r="B28325" s="204">
        <v>30.34</v>
      </c>
    </row>
    <row r="28326" spans="1:2" x14ac:dyDescent="0.2">
      <c r="A28326" s="202" t="s">
        <v>42223</v>
      </c>
      <c r="B28326" s="204">
        <v>23.62</v>
      </c>
    </row>
    <row r="28327" spans="1:2" x14ac:dyDescent="0.2">
      <c r="A28327" s="202" t="s">
        <v>42224</v>
      </c>
      <c r="B28327" s="204">
        <v>21.96</v>
      </c>
    </row>
    <row r="28328" spans="1:2" x14ac:dyDescent="0.2">
      <c r="A28328" s="202" t="s">
        <v>42225</v>
      </c>
      <c r="B28328" s="204">
        <v>21.96</v>
      </c>
    </row>
    <row r="28329" spans="1:2" x14ac:dyDescent="0.2">
      <c r="A28329" s="202" t="s">
        <v>42226</v>
      </c>
      <c r="B28329" s="204">
        <v>16.73</v>
      </c>
    </row>
    <row r="28330" spans="1:2" x14ac:dyDescent="0.2">
      <c r="A28330" s="202" t="s">
        <v>42227</v>
      </c>
      <c r="B28330" s="204">
        <v>135.94</v>
      </c>
    </row>
    <row r="28331" spans="1:2" x14ac:dyDescent="0.2">
      <c r="A28331" s="202" t="s">
        <v>42228</v>
      </c>
      <c r="B28331" s="204">
        <v>36.520000000000003</v>
      </c>
    </row>
    <row r="28332" spans="1:2" x14ac:dyDescent="0.2">
      <c r="A28332" s="202" t="s">
        <v>42229</v>
      </c>
      <c r="B28332" s="204">
        <v>12.259499999999999</v>
      </c>
    </row>
    <row r="28333" spans="1:2" x14ac:dyDescent="0.2">
      <c r="A28333" s="202" t="s">
        <v>42230</v>
      </c>
      <c r="B28333" s="204">
        <v>107.916</v>
      </c>
    </row>
    <row r="28334" spans="1:2" x14ac:dyDescent="0.2">
      <c r="A28334" s="202" t="s">
        <v>42231</v>
      </c>
      <c r="B28334" s="204">
        <v>493.19819999999999</v>
      </c>
    </row>
    <row r="28335" spans="1:2" x14ac:dyDescent="0.2">
      <c r="A28335" s="202" t="s">
        <v>42232</v>
      </c>
      <c r="B28335" s="204">
        <v>55.576700000000002</v>
      </c>
    </row>
    <row r="28336" spans="1:2" x14ac:dyDescent="0.2">
      <c r="A28336" s="202" t="s">
        <v>42233</v>
      </c>
      <c r="B28336" s="204">
        <v>70.288200000000003</v>
      </c>
    </row>
    <row r="28337" spans="1:2" x14ac:dyDescent="0.2">
      <c r="A28337" s="202" t="s">
        <v>42234</v>
      </c>
      <c r="B28337" s="204">
        <v>94.807299999999998</v>
      </c>
    </row>
    <row r="28338" spans="1:2" x14ac:dyDescent="0.2">
      <c r="A28338" s="202" t="s">
        <v>42235</v>
      </c>
      <c r="B28338" s="204">
        <v>127.4995</v>
      </c>
    </row>
    <row r="28339" spans="1:2" x14ac:dyDescent="0.2">
      <c r="A28339" s="202" t="s">
        <v>42236</v>
      </c>
      <c r="B28339" s="204">
        <v>158.55709999999999</v>
      </c>
    </row>
    <row r="28340" spans="1:2" x14ac:dyDescent="0.2">
      <c r="A28340" s="202" t="s">
        <v>42237</v>
      </c>
      <c r="B28340" s="204">
        <v>117.9498</v>
      </c>
    </row>
    <row r="28341" spans="1:2" x14ac:dyDescent="0.2">
      <c r="A28341" s="202" t="s">
        <v>42238</v>
      </c>
      <c r="B28341" s="204">
        <v>106.1549</v>
      </c>
    </row>
    <row r="28342" spans="1:2" x14ac:dyDescent="0.2">
      <c r="A28342" s="202" t="s">
        <v>42239</v>
      </c>
      <c r="B28342" s="204">
        <v>39.823799999999999</v>
      </c>
    </row>
    <row r="28343" spans="1:2" x14ac:dyDescent="0.2">
      <c r="A28343" s="202" t="s">
        <v>42240</v>
      </c>
      <c r="B28343" s="204">
        <v>39.230600000000003</v>
      </c>
    </row>
    <row r="28344" spans="1:2" x14ac:dyDescent="0.2">
      <c r="A28344" s="202" t="s">
        <v>42241</v>
      </c>
      <c r="B28344" s="204">
        <v>53.1248</v>
      </c>
    </row>
    <row r="28345" spans="1:2" x14ac:dyDescent="0.2">
      <c r="A28345" s="202" t="s">
        <v>42242</v>
      </c>
      <c r="B28345" s="204">
        <v>234.0532</v>
      </c>
    </row>
    <row r="28346" spans="1:2" x14ac:dyDescent="0.2">
      <c r="A28346" s="202" t="s">
        <v>42243</v>
      </c>
      <c r="B28346" s="204">
        <v>200.4743</v>
      </c>
    </row>
    <row r="28347" spans="1:2" x14ac:dyDescent="0.2">
      <c r="A28347" s="202" t="s">
        <v>42244</v>
      </c>
      <c r="B28347" s="204">
        <v>347.76159999999999</v>
      </c>
    </row>
    <row r="28348" spans="1:2" x14ac:dyDescent="0.2">
      <c r="A28348" s="202" t="s">
        <v>42245</v>
      </c>
      <c r="B28348" s="204">
        <v>123.8809</v>
      </c>
    </row>
    <row r="28349" spans="1:2" x14ac:dyDescent="0.2">
      <c r="A28349" s="202" t="s">
        <v>42246</v>
      </c>
      <c r="B28349" s="204">
        <v>145.33680000000001</v>
      </c>
    </row>
    <row r="28350" spans="1:2" x14ac:dyDescent="0.2">
      <c r="A28350" s="202" t="s">
        <v>42247</v>
      </c>
      <c r="B28350" s="204">
        <v>93.246600000000001</v>
      </c>
    </row>
    <row r="28351" spans="1:2" x14ac:dyDescent="0.2">
      <c r="A28351" s="202" t="s">
        <v>42248</v>
      </c>
      <c r="B28351" s="204">
        <v>189.19900000000001</v>
      </c>
    </row>
    <row r="28352" spans="1:2" x14ac:dyDescent="0.2">
      <c r="A28352" s="202" t="s">
        <v>42249</v>
      </c>
      <c r="B28352" s="204">
        <v>580.19629999999995</v>
      </c>
    </row>
    <row r="28353" spans="1:2" x14ac:dyDescent="0.2">
      <c r="A28353" s="202" t="s">
        <v>42250</v>
      </c>
      <c r="B28353" s="204">
        <v>612.0077</v>
      </c>
    </row>
    <row r="28354" spans="1:2" x14ac:dyDescent="0.2">
      <c r="A28354" s="202" t="s">
        <v>42251</v>
      </c>
      <c r="B28354" s="204">
        <v>1410.6790000000001</v>
      </c>
    </row>
    <row r="28355" spans="1:2" x14ac:dyDescent="0.2">
      <c r="A28355" s="202" t="s">
        <v>42252</v>
      </c>
      <c r="B28355" s="204">
        <v>367.20440000000002</v>
      </c>
    </row>
    <row r="28356" spans="1:2" x14ac:dyDescent="0.2">
      <c r="A28356" s="202" t="s">
        <v>42253</v>
      </c>
      <c r="B28356" s="204">
        <v>113.6908</v>
      </c>
    </row>
    <row r="28357" spans="1:2" x14ac:dyDescent="0.2">
      <c r="A28357" s="202" t="s">
        <v>42254</v>
      </c>
      <c r="B28357" s="204">
        <v>517.49390000000005</v>
      </c>
    </row>
    <row r="28358" spans="1:2" x14ac:dyDescent="0.2">
      <c r="A28358" s="202" t="s">
        <v>42255</v>
      </c>
      <c r="B28358" s="204">
        <v>168.53100000000001</v>
      </c>
    </row>
    <row r="28359" spans="1:2" x14ac:dyDescent="0.2">
      <c r="A28359" s="202" t="s">
        <v>42256</v>
      </c>
      <c r="B28359" s="204">
        <v>723.35940000000005</v>
      </c>
    </row>
    <row r="28360" spans="1:2" x14ac:dyDescent="0.2">
      <c r="A28360" s="202" t="s">
        <v>42257</v>
      </c>
      <c r="B28360" s="204">
        <v>45.768999999999998</v>
      </c>
    </row>
    <row r="28361" spans="1:2" x14ac:dyDescent="0.2">
      <c r="A28361" s="202" t="s">
        <v>42258</v>
      </c>
      <c r="B28361" s="204">
        <v>21.733699999999999</v>
      </c>
    </row>
    <row r="28362" spans="1:2" x14ac:dyDescent="0.2">
      <c r="A28362" s="202" t="s">
        <v>42259</v>
      </c>
      <c r="B28362" s="204">
        <v>34.326799999999999</v>
      </c>
    </row>
    <row r="28363" spans="1:2" x14ac:dyDescent="0.2">
      <c r="A28363" s="202" t="s">
        <v>42260</v>
      </c>
      <c r="B28363" s="204">
        <v>25.527899999999999</v>
      </c>
    </row>
    <row r="28364" spans="1:2" x14ac:dyDescent="0.2">
      <c r="A28364" s="202" t="s">
        <v>42261</v>
      </c>
      <c r="B28364" s="204">
        <v>31.061800000000002</v>
      </c>
    </row>
    <row r="28365" spans="1:2" x14ac:dyDescent="0.2">
      <c r="A28365" s="202" t="s">
        <v>42262</v>
      </c>
      <c r="B28365" s="204">
        <v>10.090199999999999</v>
      </c>
    </row>
    <row r="28366" spans="1:2" x14ac:dyDescent="0.2">
      <c r="A28366" s="202" t="s">
        <v>42263</v>
      </c>
      <c r="B28366" s="204">
        <v>12.2232</v>
      </c>
    </row>
    <row r="28367" spans="1:2" x14ac:dyDescent="0.2">
      <c r="A28367" s="202" t="s">
        <v>42264</v>
      </c>
      <c r="B28367" s="204">
        <v>31.315899999999999</v>
      </c>
    </row>
    <row r="28368" spans="1:2" x14ac:dyDescent="0.2">
      <c r="A28368" s="202" t="s">
        <v>42265</v>
      </c>
      <c r="B28368" s="204">
        <v>40.115400000000001</v>
      </c>
    </row>
    <row r="28369" spans="1:2" x14ac:dyDescent="0.2">
      <c r="A28369" s="202" t="s">
        <v>42266</v>
      </c>
      <c r="B28369" s="204">
        <v>11.7578</v>
      </c>
    </row>
    <row r="28370" spans="1:2" x14ac:dyDescent="0.2">
      <c r="A28370" s="202" t="s">
        <v>42267</v>
      </c>
      <c r="B28370" s="204">
        <v>14.9901</v>
      </c>
    </row>
    <row r="28371" spans="1:2" x14ac:dyDescent="0.2">
      <c r="A28371" s="202" t="s">
        <v>42268</v>
      </c>
      <c r="B28371" s="204">
        <v>18.207699999999999</v>
      </c>
    </row>
    <row r="28372" spans="1:2" x14ac:dyDescent="0.2">
      <c r="A28372" s="202" t="s">
        <v>42269</v>
      </c>
      <c r="B28372" s="204">
        <v>20.912400000000002</v>
      </c>
    </row>
    <row r="28373" spans="1:2" x14ac:dyDescent="0.2">
      <c r="A28373" s="202" t="s">
        <v>42270</v>
      </c>
      <c r="B28373" s="204">
        <v>23.783899999999999</v>
      </c>
    </row>
    <row r="28374" spans="1:2" x14ac:dyDescent="0.2">
      <c r="A28374" s="202" t="s">
        <v>42271</v>
      </c>
      <c r="B28374" s="204">
        <v>29.6966</v>
      </c>
    </row>
    <row r="28375" spans="1:2" x14ac:dyDescent="0.2">
      <c r="A28375" s="202" t="s">
        <v>42272</v>
      </c>
      <c r="B28375" s="204">
        <v>7.0713999999999997</v>
      </c>
    </row>
    <row r="28376" spans="1:2" x14ac:dyDescent="0.2">
      <c r="A28376" s="202" t="s">
        <v>42273</v>
      </c>
      <c r="B28376" s="204">
        <v>8.0126000000000008</v>
      </c>
    </row>
    <row r="28377" spans="1:2" x14ac:dyDescent="0.2">
      <c r="A28377" s="202" t="s">
        <v>42274</v>
      </c>
      <c r="B28377" s="204">
        <v>10.0566</v>
      </c>
    </row>
    <row r="28378" spans="1:2" x14ac:dyDescent="0.2">
      <c r="A28378" s="202" t="s">
        <v>42275</v>
      </c>
      <c r="B28378" s="204">
        <v>12.295</v>
      </c>
    </row>
    <row r="28379" spans="1:2" x14ac:dyDescent="0.2">
      <c r="A28379" s="202" t="s">
        <v>42276</v>
      </c>
      <c r="B28379" s="204">
        <v>22.727499999999999</v>
      </c>
    </row>
    <row r="28380" spans="1:2" x14ac:dyDescent="0.2">
      <c r="A28380" s="202" t="s">
        <v>42277</v>
      </c>
      <c r="B28380" s="204">
        <v>26.113800000000001</v>
      </c>
    </row>
    <row r="28381" spans="1:2" x14ac:dyDescent="0.2">
      <c r="A28381" s="202" t="s">
        <v>42278</v>
      </c>
      <c r="B28381" s="204">
        <v>35.955199999999998</v>
      </c>
    </row>
    <row r="28382" spans="1:2" x14ac:dyDescent="0.2">
      <c r="A28382" s="202" t="s">
        <v>42279</v>
      </c>
      <c r="B28382" s="204">
        <v>55.455100000000002</v>
      </c>
    </row>
    <row r="28383" spans="1:2" x14ac:dyDescent="0.2">
      <c r="A28383" s="202" t="s">
        <v>42280</v>
      </c>
      <c r="B28383" s="204">
        <v>8.6453000000000007</v>
      </c>
    </row>
    <row r="28384" spans="1:2" x14ac:dyDescent="0.2">
      <c r="A28384" s="202" t="s">
        <v>42281</v>
      </c>
      <c r="B28384" s="204">
        <v>9.8841000000000001</v>
      </c>
    </row>
    <row r="28385" spans="1:2" x14ac:dyDescent="0.2">
      <c r="A28385" s="202" t="s">
        <v>42282</v>
      </c>
      <c r="B28385" s="204">
        <v>14.579599999999999</v>
      </c>
    </row>
    <row r="28386" spans="1:2" x14ac:dyDescent="0.2">
      <c r="A28386" s="202" t="s">
        <v>42283</v>
      </c>
      <c r="B28386" s="204">
        <v>21.2685</v>
      </c>
    </row>
    <row r="28387" spans="1:2" x14ac:dyDescent="0.2">
      <c r="A28387" s="202" t="s">
        <v>42284</v>
      </c>
      <c r="B28387" s="204">
        <v>4.4896000000000003</v>
      </c>
    </row>
    <row r="28388" spans="1:2" x14ac:dyDescent="0.2">
      <c r="A28388" s="202" t="s">
        <v>42285</v>
      </c>
      <c r="B28388" s="204">
        <v>3.3847</v>
      </c>
    </row>
    <row r="28389" spans="1:2" x14ac:dyDescent="0.2">
      <c r="A28389" s="202" t="s">
        <v>42286</v>
      </c>
      <c r="B28389" s="204">
        <v>1.704</v>
      </c>
    </row>
    <row r="28390" spans="1:2" x14ac:dyDescent="0.2">
      <c r="A28390" s="202" t="s">
        <v>42287</v>
      </c>
      <c r="B28390" s="204">
        <v>3.4079999999999999</v>
      </c>
    </row>
    <row r="28391" spans="1:2" x14ac:dyDescent="0.2">
      <c r="A28391" s="202" t="s">
        <v>42288</v>
      </c>
      <c r="B28391" s="204">
        <v>1.6908000000000001</v>
      </c>
    </row>
    <row r="28392" spans="1:2" x14ac:dyDescent="0.2">
      <c r="A28392" s="202" t="s">
        <v>42289</v>
      </c>
      <c r="B28392" s="204">
        <v>1.4735</v>
      </c>
    </row>
    <row r="28393" spans="1:2" x14ac:dyDescent="0.2">
      <c r="A28393" s="202" t="s">
        <v>42290</v>
      </c>
      <c r="B28393" s="204">
        <v>2.3982999999999999</v>
      </c>
    </row>
    <row r="28394" spans="1:2" x14ac:dyDescent="0.2">
      <c r="A28394" s="202" t="s">
        <v>42291</v>
      </c>
      <c r="B28394" s="204">
        <v>37.042700000000004</v>
      </c>
    </row>
    <row r="28395" spans="1:2" x14ac:dyDescent="0.2">
      <c r="A28395" s="202" t="s">
        <v>42292</v>
      </c>
      <c r="B28395" s="204">
        <v>52.739800000000002</v>
      </c>
    </row>
    <row r="28396" spans="1:2" x14ac:dyDescent="0.2">
      <c r="A28396" s="202" t="s">
        <v>42293</v>
      </c>
      <c r="B28396" s="204">
        <v>94.5869</v>
      </c>
    </row>
    <row r="28397" spans="1:2" x14ac:dyDescent="0.2">
      <c r="A28397" s="202" t="s">
        <v>42294</v>
      </c>
      <c r="B28397" s="204">
        <v>13.410500000000001</v>
      </c>
    </row>
    <row r="28398" spans="1:2" x14ac:dyDescent="0.2">
      <c r="A28398" s="202" t="s">
        <v>42295</v>
      </c>
      <c r="B28398" s="204">
        <v>9.7225999999999999</v>
      </c>
    </row>
    <row r="28399" spans="1:2" x14ac:dyDescent="0.2">
      <c r="A28399" s="202" t="s">
        <v>42296</v>
      </c>
      <c r="B28399" s="204">
        <v>8.6563999999999997</v>
      </c>
    </row>
    <row r="28400" spans="1:2" x14ac:dyDescent="0.2">
      <c r="A28400" s="202" t="s">
        <v>42297</v>
      </c>
      <c r="B28400" s="204">
        <v>8.0823</v>
      </c>
    </row>
    <row r="28401" spans="1:2" x14ac:dyDescent="0.2">
      <c r="A28401" s="202" t="s">
        <v>42298</v>
      </c>
      <c r="B28401" s="204">
        <v>7.8361999999999998</v>
      </c>
    </row>
    <row r="28402" spans="1:2" x14ac:dyDescent="0.2">
      <c r="A28402" s="202" t="s">
        <v>42299</v>
      </c>
      <c r="B28402" s="204">
        <v>5.3639000000000001</v>
      </c>
    </row>
    <row r="28403" spans="1:2" x14ac:dyDescent="0.2">
      <c r="A28403" s="202" t="s">
        <v>42300</v>
      </c>
      <c r="B28403" s="204">
        <v>5.5612000000000004</v>
      </c>
    </row>
    <row r="28404" spans="1:2" x14ac:dyDescent="0.2">
      <c r="A28404" s="202" t="s">
        <v>42301</v>
      </c>
      <c r="B28404" s="204">
        <v>4.5772000000000004</v>
      </c>
    </row>
    <row r="28405" spans="1:2" x14ac:dyDescent="0.2">
      <c r="A28405" s="202" t="s">
        <v>42302</v>
      </c>
      <c r="B28405" s="204">
        <v>10.7171</v>
      </c>
    </row>
    <row r="28406" spans="1:2" x14ac:dyDescent="0.2">
      <c r="A28406" s="202" t="s">
        <v>42303</v>
      </c>
      <c r="B28406" s="204">
        <v>7.4366000000000003</v>
      </c>
    </row>
    <row r="28407" spans="1:2" x14ac:dyDescent="0.2">
      <c r="A28407" s="202" t="s">
        <v>42304</v>
      </c>
      <c r="B28407" s="204">
        <v>6.3704000000000001</v>
      </c>
    </row>
    <row r="28408" spans="1:2" x14ac:dyDescent="0.2">
      <c r="A28408" s="202" t="s">
        <v>42305</v>
      </c>
      <c r="B28408" s="204">
        <v>5.7962999999999996</v>
      </c>
    </row>
    <row r="28409" spans="1:2" x14ac:dyDescent="0.2">
      <c r="A28409" s="202" t="s">
        <v>42306</v>
      </c>
      <c r="B28409" s="204">
        <v>5.5502000000000002</v>
      </c>
    </row>
    <row r="28410" spans="1:2" x14ac:dyDescent="0.2">
      <c r="A28410" s="202" t="s">
        <v>42307</v>
      </c>
      <c r="B28410" s="204">
        <v>3.5215000000000001</v>
      </c>
    </row>
    <row r="28411" spans="1:2" x14ac:dyDescent="0.2">
      <c r="A28411" s="202" t="s">
        <v>42308</v>
      </c>
      <c r="B28411" s="204">
        <v>3.9089</v>
      </c>
    </row>
    <row r="28412" spans="1:2" x14ac:dyDescent="0.2">
      <c r="A28412" s="202" t="s">
        <v>42309</v>
      </c>
      <c r="B28412" s="204">
        <v>3.1271</v>
      </c>
    </row>
    <row r="28413" spans="1:2" x14ac:dyDescent="0.2">
      <c r="A28413" s="202" t="s">
        <v>42310</v>
      </c>
      <c r="B28413" s="204">
        <v>47.531500000000001</v>
      </c>
    </row>
    <row r="28414" spans="1:2" x14ac:dyDescent="0.2">
      <c r="A28414" s="202" t="s">
        <v>42311</v>
      </c>
      <c r="B28414" s="204">
        <v>0.93340000000000001</v>
      </c>
    </row>
    <row r="28415" spans="1:2" x14ac:dyDescent="0.2">
      <c r="A28415" s="202" t="s">
        <v>42312</v>
      </c>
      <c r="B28415" s="204">
        <v>309.16980000000001</v>
      </c>
    </row>
    <row r="28416" spans="1:2" x14ac:dyDescent="0.2">
      <c r="A28416" s="202" t="s">
        <v>42313</v>
      </c>
      <c r="B28416" s="204">
        <v>392.339</v>
      </c>
    </row>
    <row r="28417" spans="1:2" x14ac:dyDescent="0.2">
      <c r="A28417" s="202" t="s">
        <v>42314</v>
      </c>
      <c r="B28417" s="204">
        <v>25.293299999999999</v>
      </c>
    </row>
    <row r="28418" spans="1:2" x14ac:dyDescent="0.2">
      <c r="A28418" s="202" t="s">
        <v>42315</v>
      </c>
      <c r="B28418" s="204">
        <v>37.139699999999998</v>
      </c>
    </row>
    <row r="28419" spans="1:2" x14ac:dyDescent="0.2">
      <c r="A28419" s="202" t="s">
        <v>42316</v>
      </c>
      <c r="B28419" s="204">
        <v>26.507999999999999</v>
      </c>
    </row>
    <row r="28420" spans="1:2" x14ac:dyDescent="0.2">
      <c r="A28420" s="202" t="s">
        <v>42317</v>
      </c>
      <c r="B28420" s="204">
        <v>33.175400000000003</v>
      </c>
    </row>
    <row r="28421" spans="1:2" x14ac:dyDescent="0.2">
      <c r="A28421" s="202" t="s">
        <v>42318</v>
      </c>
      <c r="B28421" s="204">
        <v>73.557400000000001</v>
      </c>
    </row>
    <row r="28422" spans="1:2" x14ac:dyDescent="0.2">
      <c r="A28422" s="202" t="s">
        <v>42319</v>
      </c>
      <c r="B28422" s="204">
        <v>83.119100000000003</v>
      </c>
    </row>
    <row r="28423" spans="1:2" x14ac:dyDescent="0.2">
      <c r="A28423" s="202" t="s">
        <v>42320</v>
      </c>
      <c r="B28423" s="204">
        <v>120.6657</v>
      </c>
    </row>
    <row r="28424" spans="1:2" x14ac:dyDescent="0.2">
      <c r="A28424" s="202" t="s">
        <v>42321</v>
      </c>
      <c r="B28424" s="204">
        <v>158.49160000000001</v>
      </c>
    </row>
    <row r="28425" spans="1:2" x14ac:dyDescent="0.2">
      <c r="A28425" s="202" t="s">
        <v>42322</v>
      </c>
      <c r="B28425" s="204">
        <v>35.221800000000002</v>
      </c>
    </row>
    <row r="28426" spans="1:2" x14ac:dyDescent="0.2">
      <c r="A28426" s="202" t="s">
        <v>42323</v>
      </c>
      <c r="B28426" s="204">
        <v>71.121700000000004</v>
      </c>
    </row>
    <row r="28427" spans="1:2" x14ac:dyDescent="0.2">
      <c r="A28427" s="202" t="s">
        <v>42324</v>
      </c>
      <c r="B28427" s="204">
        <v>15.7309</v>
      </c>
    </row>
    <row r="28428" spans="1:2" x14ac:dyDescent="0.2">
      <c r="A28428" s="202" t="s">
        <v>42325</v>
      </c>
      <c r="B28428" s="204">
        <v>27.2181</v>
      </c>
    </row>
    <row r="28429" spans="1:2" x14ac:dyDescent="0.2">
      <c r="A28429" s="202" t="s">
        <v>42326</v>
      </c>
      <c r="B28429" s="204">
        <v>6.3140000000000001</v>
      </c>
    </row>
    <row r="28430" spans="1:2" x14ac:dyDescent="0.2">
      <c r="A28430" s="202" t="s">
        <v>42327</v>
      </c>
      <c r="B28430" s="204">
        <v>13</v>
      </c>
    </row>
    <row r="28431" spans="1:2" x14ac:dyDescent="0.2">
      <c r="A28431" s="202" t="s">
        <v>42328</v>
      </c>
      <c r="B28431" s="204">
        <v>28.2</v>
      </c>
    </row>
    <row r="28432" spans="1:2" x14ac:dyDescent="0.2">
      <c r="A28432" s="202" t="s">
        <v>42329</v>
      </c>
      <c r="B28432" s="204">
        <v>0.53939999999999999</v>
      </c>
    </row>
    <row r="28433" spans="1:2" x14ac:dyDescent="0.2">
      <c r="A28433" s="202" t="s">
        <v>42330</v>
      </c>
      <c r="B28433" s="204">
        <v>22.256499999999999</v>
      </c>
    </row>
    <row r="28434" spans="1:2" x14ac:dyDescent="0.2">
      <c r="A28434" s="202" t="s">
        <v>42331</v>
      </c>
      <c r="B28434" s="204">
        <v>108.8621</v>
      </c>
    </row>
    <row r="28435" spans="1:2" x14ac:dyDescent="0.2">
      <c r="A28435" s="202" t="s">
        <v>42332</v>
      </c>
      <c r="B28435" s="204">
        <v>136.0778</v>
      </c>
    </row>
    <row r="28436" spans="1:2" x14ac:dyDescent="0.2">
      <c r="A28436" s="202" t="s">
        <v>42333</v>
      </c>
      <c r="B28436" s="204">
        <v>184.01769999999999</v>
      </c>
    </row>
    <row r="28437" spans="1:2" x14ac:dyDescent="0.2">
      <c r="A28437" s="202" t="s">
        <v>42334</v>
      </c>
      <c r="B28437" s="204">
        <v>307.3426</v>
      </c>
    </row>
    <row r="28438" spans="1:2" x14ac:dyDescent="0.2">
      <c r="A28438" s="202" t="s">
        <v>42335</v>
      </c>
      <c r="B28438" s="204">
        <v>409.76150000000001</v>
      </c>
    </row>
    <row r="28439" spans="1:2" x14ac:dyDescent="0.2">
      <c r="A28439" s="202" t="s">
        <v>42336</v>
      </c>
      <c r="B28439" s="204">
        <v>532.82979999999998</v>
      </c>
    </row>
    <row r="28440" spans="1:2" x14ac:dyDescent="0.2">
      <c r="A28440" s="202" t="s">
        <v>42337</v>
      </c>
      <c r="B28440" s="204">
        <v>42.426499999999997</v>
      </c>
    </row>
    <row r="28441" spans="1:2" x14ac:dyDescent="0.2">
      <c r="A28441" s="202" t="s">
        <v>42338</v>
      </c>
      <c r="B28441" s="204">
        <v>57.212000000000003</v>
      </c>
    </row>
    <row r="28442" spans="1:2" x14ac:dyDescent="0.2">
      <c r="A28442" s="202" t="s">
        <v>42339</v>
      </c>
      <c r="B28442" s="204">
        <v>88.603999999999999</v>
      </c>
    </row>
    <row r="28443" spans="1:2" x14ac:dyDescent="0.2">
      <c r="A28443" s="202" t="s">
        <v>42340</v>
      </c>
      <c r="B28443" s="204">
        <v>161.3349</v>
      </c>
    </row>
    <row r="28444" spans="1:2" x14ac:dyDescent="0.2">
      <c r="A28444" s="202" t="s">
        <v>42341</v>
      </c>
      <c r="B28444" s="204">
        <v>186.17420000000001</v>
      </c>
    </row>
    <row r="28445" spans="1:2" x14ac:dyDescent="0.2">
      <c r="A28445" s="202" t="s">
        <v>42342</v>
      </c>
      <c r="B28445" s="204">
        <v>274.71050000000002</v>
      </c>
    </row>
    <row r="28446" spans="1:2" x14ac:dyDescent="0.2">
      <c r="A28446" s="202" t="s">
        <v>42343</v>
      </c>
      <c r="B28446" s="204">
        <v>338.42950000000002</v>
      </c>
    </row>
    <row r="28447" spans="1:2" x14ac:dyDescent="0.2">
      <c r="A28447" s="202" t="s">
        <v>42344</v>
      </c>
      <c r="B28447" s="204">
        <v>228.7407</v>
      </c>
    </row>
    <row r="28448" spans="1:2" x14ac:dyDescent="0.2">
      <c r="A28448" s="202" t="s">
        <v>42345</v>
      </c>
      <c r="B28448" s="204">
        <v>137.2568</v>
      </c>
    </row>
    <row r="28449" spans="1:2" x14ac:dyDescent="0.2">
      <c r="A28449" s="202" t="s">
        <v>42346</v>
      </c>
      <c r="B28449" s="204">
        <v>124.6397</v>
      </c>
    </row>
    <row r="28450" spans="1:2" x14ac:dyDescent="0.2">
      <c r="A28450" s="202" t="s">
        <v>42347</v>
      </c>
      <c r="B28450" s="204">
        <v>85.162800000000004</v>
      </c>
    </row>
    <row r="28451" spans="1:2" x14ac:dyDescent="0.2">
      <c r="A28451" s="202" t="s">
        <v>42348</v>
      </c>
      <c r="B28451" s="204">
        <v>189.0256</v>
      </c>
    </row>
    <row r="28452" spans="1:2" x14ac:dyDescent="0.2">
      <c r="A28452" s="202" t="s">
        <v>42349</v>
      </c>
      <c r="B28452" s="204">
        <v>866.96010000000001</v>
      </c>
    </row>
    <row r="28453" spans="1:2" x14ac:dyDescent="0.2">
      <c r="A28453" s="202" t="s">
        <v>42350</v>
      </c>
      <c r="B28453" s="204">
        <v>972.75940000000003</v>
      </c>
    </row>
    <row r="28454" spans="1:2" x14ac:dyDescent="0.2">
      <c r="A28454" s="202" t="s">
        <v>42351</v>
      </c>
      <c r="B28454" s="204">
        <v>2682.8930999999998</v>
      </c>
    </row>
    <row r="28455" spans="1:2" x14ac:dyDescent="0.2">
      <c r="A28455" s="202" t="s">
        <v>42352</v>
      </c>
      <c r="B28455" s="204">
        <v>364.6345</v>
      </c>
    </row>
    <row r="28456" spans="1:2" x14ac:dyDescent="0.2">
      <c r="A28456" s="202" t="s">
        <v>42353</v>
      </c>
      <c r="B28456" s="204">
        <v>849.86490000000003</v>
      </c>
    </row>
    <row r="28457" spans="1:2" x14ac:dyDescent="0.2">
      <c r="A28457" s="202" t="s">
        <v>42354</v>
      </c>
      <c r="B28457" s="204">
        <v>2959.6149</v>
      </c>
    </row>
    <row r="28458" spans="1:2" x14ac:dyDescent="0.2">
      <c r="A28458" s="202" t="s">
        <v>42355</v>
      </c>
      <c r="B28458" s="204">
        <v>832.41489999999999</v>
      </c>
    </row>
    <row r="28459" spans="1:2" x14ac:dyDescent="0.2">
      <c r="A28459" s="202" t="s">
        <v>42356</v>
      </c>
      <c r="B28459" s="204">
        <v>1419.0148999999999</v>
      </c>
    </row>
    <row r="28460" spans="1:2" x14ac:dyDescent="0.2">
      <c r="A28460" s="202" t="s">
        <v>42357</v>
      </c>
      <c r="B28460" s="204">
        <v>1896.0148999999999</v>
      </c>
    </row>
    <row r="28461" spans="1:2" x14ac:dyDescent="0.2">
      <c r="A28461" s="202" t="s">
        <v>42358</v>
      </c>
      <c r="B28461" s="204">
        <v>714.96450000000004</v>
      </c>
    </row>
    <row r="28462" spans="1:2" x14ac:dyDescent="0.2">
      <c r="A28462" s="202" t="s">
        <v>42359</v>
      </c>
      <c r="B28462" s="204">
        <v>672.50670000000002</v>
      </c>
    </row>
    <row r="28463" spans="1:2" x14ac:dyDescent="0.2">
      <c r="A28463" s="202" t="s">
        <v>42360</v>
      </c>
      <c r="B28463" s="204">
        <v>633.94050000000004</v>
      </c>
    </row>
    <row r="28464" spans="1:2" x14ac:dyDescent="0.2">
      <c r="A28464" s="202" t="s">
        <v>42361</v>
      </c>
      <c r="B28464" s="204">
        <v>572.44529999999997</v>
      </c>
    </row>
    <row r="28465" spans="1:2" x14ac:dyDescent="0.2">
      <c r="A28465" s="202" t="s">
        <v>42362</v>
      </c>
      <c r="B28465" s="204">
        <v>542.25149999999996</v>
      </c>
    </row>
    <row r="28466" spans="1:2" x14ac:dyDescent="0.2">
      <c r="A28466" s="202" t="s">
        <v>42363</v>
      </c>
      <c r="B28466" s="204">
        <v>514.38390000000004</v>
      </c>
    </row>
    <row r="28467" spans="1:2" x14ac:dyDescent="0.2">
      <c r="A28467" s="202" t="s">
        <v>42364</v>
      </c>
      <c r="B28467" s="204">
        <v>495.51150000000001</v>
      </c>
    </row>
    <row r="28468" spans="1:2" x14ac:dyDescent="0.2">
      <c r="A28468" s="202" t="s">
        <v>42365</v>
      </c>
      <c r="B28468" s="204">
        <v>469.95330000000001</v>
      </c>
    </row>
    <row r="28469" spans="1:2" x14ac:dyDescent="0.2">
      <c r="A28469" s="202" t="s">
        <v>42366</v>
      </c>
      <c r="B28469" s="204">
        <v>554.1069</v>
      </c>
    </row>
    <row r="28470" spans="1:2" x14ac:dyDescent="0.2">
      <c r="A28470" s="202" t="s">
        <v>42367</v>
      </c>
      <c r="B28470" s="204">
        <v>520.09770000000003</v>
      </c>
    </row>
    <row r="28471" spans="1:2" x14ac:dyDescent="0.2">
      <c r="A28471" s="202" t="s">
        <v>42368</v>
      </c>
      <c r="B28471" s="204">
        <v>645.55290000000002</v>
      </c>
    </row>
    <row r="28472" spans="1:2" x14ac:dyDescent="0.2">
      <c r="A28472" s="202" t="s">
        <v>42369</v>
      </c>
      <c r="B28472" s="204">
        <v>598.3655</v>
      </c>
    </row>
    <row r="28473" spans="1:2" x14ac:dyDescent="0.2">
      <c r="A28473" s="202" t="s">
        <v>42370</v>
      </c>
      <c r="B28473" s="204">
        <v>1535.6750999999999</v>
      </c>
    </row>
    <row r="28474" spans="1:2" x14ac:dyDescent="0.2">
      <c r="A28474" s="202" t="s">
        <v>42371</v>
      </c>
      <c r="B28474" s="204">
        <v>578.39509999999996</v>
      </c>
    </row>
    <row r="28475" spans="1:2" x14ac:dyDescent="0.2">
      <c r="A28475" s="202" t="s">
        <v>42372</v>
      </c>
      <c r="B28475" s="204">
        <v>481.51729999999998</v>
      </c>
    </row>
    <row r="28476" spans="1:2" x14ac:dyDescent="0.2">
      <c r="A28476" s="202" t="s">
        <v>42373</v>
      </c>
      <c r="B28476" s="204">
        <v>436.3571</v>
      </c>
    </row>
    <row r="28477" spans="1:2" x14ac:dyDescent="0.2">
      <c r="A28477" s="202" t="s">
        <v>42374</v>
      </c>
      <c r="B28477" s="204">
        <v>412.24709999999999</v>
      </c>
    </row>
    <row r="28478" spans="1:2" x14ac:dyDescent="0.2">
      <c r="A28478" s="202" t="s">
        <v>42375</v>
      </c>
      <c r="B28478" s="204">
        <v>464.94990000000001</v>
      </c>
    </row>
    <row r="28479" spans="1:2" x14ac:dyDescent="0.2">
      <c r="A28479" s="202" t="s">
        <v>42376</v>
      </c>
      <c r="B28479" s="204">
        <v>501.03429999999997</v>
      </c>
    </row>
    <row r="28480" spans="1:2" x14ac:dyDescent="0.2">
      <c r="A28480" s="202" t="s">
        <v>42377</v>
      </c>
      <c r="B28480" s="204">
        <v>483.18349999999998</v>
      </c>
    </row>
    <row r="28481" spans="1:2" x14ac:dyDescent="0.2">
      <c r="A28481" s="202" t="s">
        <v>42378</v>
      </c>
      <c r="B28481" s="204">
        <v>495.55970000000002</v>
      </c>
    </row>
    <row r="28482" spans="1:2" x14ac:dyDescent="0.2">
      <c r="A28482" s="202" t="s">
        <v>42379</v>
      </c>
      <c r="B28482" s="204">
        <v>519.09870000000001</v>
      </c>
    </row>
    <row r="28483" spans="1:2" x14ac:dyDescent="0.2">
      <c r="A28483" s="202" t="s">
        <v>42380</v>
      </c>
      <c r="B28483" s="204">
        <v>638.51710000000003</v>
      </c>
    </row>
    <row r="28484" spans="1:2" x14ac:dyDescent="0.2">
      <c r="A28484" s="202" t="s">
        <v>42381</v>
      </c>
      <c r="B28484" s="204">
        <v>520.45510000000002</v>
      </c>
    </row>
    <row r="28485" spans="1:2" x14ac:dyDescent="0.2">
      <c r="A28485" s="202" t="s">
        <v>42382</v>
      </c>
      <c r="B28485" s="204">
        <v>476.3571</v>
      </c>
    </row>
    <row r="28486" spans="1:2" x14ac:dyDescent="0.2">
      <c r="A28486" s="202" t="s">
        <v>42383</v>
      </c>
      <c r="B28486" s="204">
        <v>839.91210000000001</v>
      </c>
    </row>
    <row r="28487" spans="1:2" x14ac:dyDescent="0.2">
      <c r="A28487" s="202" t="s">
        <v>42384</v>
      </c>
      <c r="B28487" s="204">
        <v>575.62030000000004</v>
      </c>
    </row>
    <row r="28488" spans="1:2" x14ac:dyDescent="0.2">
      <c r="A28488" s="202" t="s">
        <v>42385</v>
      </c>
      <c r="B28488" s="204">
        <v>537.73940000000005</v>
      </c>
    </row>
    <row r="28489" spans="1:2" x14ac:dyDescent="0.2">
      <c r="A28489" s="202" t="s">
        <v>42386</v>
      </c>
      <c r="B28489" s="204">
        <v>503.58659999999998</v>
      </c>
    </row>
    <row r="28490" spans="1:2" x14ac:dyDescent="0.2">
      <c r="A28490" s="202" t="s">
        <v>42387</v>
      </c>
      <c r="B28490" s="204">
        <v>451.08179999999999</v>
      </c>
    </row>
    <row r="28491" spans="1:2" x14ac:dyDescent="0.2">
      <c r="A28491" s="202" t="s">
        <v>42388</v>
      </c>
      <c r="B28491" s="204">
        <v>429.87830000000002</v>
      </c>
    </row>
    <row r="28492" spans="1:2" x14ac:dyDescent="0.2">
      <c r="A28492" s="202" t="s">
        <v>42389</v>
      </c>
      <c r="B28492" s="204">
        <v>411.00110000000001</v>
      </c>
    </row>
    <row r="28493" spans="1:2" x14ac:dyDescent="0.2">
      <c r="A28493" s="202" t="s">
        <v>42390</v>
      </c>
      <c r="B28493" s="204">
        <v>400.30169999999998</v>
      </c>
    </row>
    <row r="28494" spans="1:2" x14ac:dyDescent="0.2">
      <c r="A28494" s="202" t="s">
        <v>42391</v>
      </c>
      <c r="B28494" s="204">
        <v>392.7242</v>
      </c>
    </row>
    <row r="28495" spans="1:2" x14ac:dyDescent="0.2">
      <c r="A28495" s="202" t="s">
        <v>42392</v>
      </c>
      <c r="B28495" s="204">
        <v>432.74340000000001</v>
      </c>
    </row>
    <row r="28496" spans="1:2" x14ac:dyDescent="0.2">
      <c r="A28496" s="202" t="s">
        <v>42393</v>
      </c>
      <c r="B28496" s="204">
        <v>407.72449999999998</v>
      </c>
    </row>
    <row r="28497" spans="1:2" x14ac:dyDescent="0.2">
      <c r="A28497" s="202" t="s">
        <v>42394</v>
      </c>
      <c r="B28497" s="204">
        <v>569.14110000000005</v>
      </c>
    </row>
    <row r="28498" spans="1:2" x14ac:dyDescent="0.2">
      <c r="A28498" s="202" t="s">
        <v>42395</v>
      </c>
      <c r="B28498" s="204">
        <v>548.9248</v>
      </c>
    </row>
    <row r="28499" spans="1:2" x14ac:dyDescent="0.2">
      <c r="A28499" s="202" t="s">
        <v>42396</v>
      </c>
      <c r="B28499" s="204">
        <v>1423.3018999999999</v>
      </c>
    </row>
    <row r="28500" spans="1:2" x14ac:dyDescent="0.2">
      <c r="A28500" s="202" t="s">
        <v>42397</v>
      </c>
      <c r="B28500" s="204">
        <v>432.4273</v>
      </c>
    </row>
    <row r="28501" spans="1:2" x14ac:dyDescent="0.2">
      <c r="A28501" s="202" t="s">
        <v>42398</v>
      </c>
      <c r="B28501" s="204">
        <v>481.89350000000002</v>
      </c>
    </row>
    <row r="28502" spans="1:2" x14ac:dyDescent="0.2">
      <c r="A28502" s="202" t="s">
        <v>42399</v>
      </c>
      <c r="B28502" s="204">
        <v>389.49959999999999</v>
      </c>
    </row>
    <row r="28503" spans="1:2" x14ac:dyDescent="0.2">
      <c r="A28503" s="202" t="s">
        <v>42400</v>
      </c>
      <c r="B28503" s="204">
        <v>448.0412</v>
      </c>
    </row>
    <row r="28504" spans="1:2" x14ac:dyDescent="0.2">
      <c r="A28504" s="202" t="s">
        <v>42401</v>
      </c>
      <c r="B28504" s="204">
        <v>369.14409999999998</v>
      </c>
    </row>
    <row r="28505" spans="1:2" x14ac:dyDescent="0.2">
      <c r="A28505" s="202" t="s">
        <v>42402</v>
      </c>
      <c r="B28505" s="204">
        <v>340.14729999999997</v>
      </c>
    </row>
    <row r="28506" spans="1:2" x14ac:dyDescent="0.2">
      <c r="A28506" s="202" t="s">
        <v>42403</v>
      </c>
      <c r="B28506" s="204">
        <v>335.01799999999997</v>
      </c>
    </row>
    <row r="28507" spans="1:2" x14ac:dyDescent="0.2">
      <c r="A28507" s="202" t="s">
        <v>42404</v>
      </c>
      <c r="B28507" s="204">
        <v>408.79669999999999</v>
      </c>
    </row>
    <row r="28508" spans="1:2" x14ac:dyDescent="0.2">
      <c r="A28508" s="202" t="s">
        <v>42405</v>
      </c>
      <c r="B28508" s="204">
        <v>397.6515</v>
      </c>
    </row>
    <row r="28509" spans="1:2" x14ac:dyDescent="0.2">
      <c r="A28509" s="202" t="s">
        <v>42406</v>
      </c>
      <c r="B28509" s="204">
        <v>387.97370000000001</v>
      </c>
    </row>
    <row r="28510" spans="1:2" x14ac:dyDescent="0.2">
      <c r="A28510" s="202" t="s">
        <v>42407</v>
      </c>
      <c r="B28510" s="204">
        <v>390.22059999999999</v>
      </c>
    </row>
    <row r="28511" spans="1:2" x14ac:dyDescent="0.2">
      <c r="A28511" s="202" t="s">
        <v>42408</v>
      </c>
      <c r="B28511" s="204">
        <v>459.85039999999998</v>
      </c>
    </row>
    <row r="28512" spans="1:2" x14ac:dyDescent="0.2">
      <c r="A28512" s="202" t="s">
        <v>42409</v>
      </c>
      <c r="B28512" s="204">
        <v>508.16320000000002</v>
      </c>
    </row>
    <row r="28513" spans="1:2" x14ac:dyDescent="0.2">
      <c r="A28513" s="202" t="s">
        <v>42410</v>
      </c>
      <c r="B28513" s="204">
        <v>408.08190000000002</v>
      </c>
    </row>
    <row r="28514" spans="1:2" x14ac:dyDescent="0.2">
      <c r="A28514" s="202" t="s">
        <v>42411</v>
      </c>
      <c r="B28514" s="204">
        <v>381.14729999999997</v>
      </c>
    </row>
    <row r="28515" spans="1:2" x14ac:dyDescent="0.2">
      <c r="A28515" s="202" t="s">
        <v>42412</v>
      </c>
      <c r="B28515" s="204">
        <v>212.0609</v>
      </c>
    </row>
    <row r="28516" spans="1:2" x14ac:dyDescent="0.2">
      <c r="A28516" s="202" t="s">
        <v>42413</v>
      </c>
      <c r="B28516" s="204">
        <v>703.56709999999998</v>
      </c>
    </row>
    <row r="28517" spans="1:2" x14ac:dyDescent="0.2">
      <c r="A28517" s="202" t="s">
        <v>42414</v>
      </c>
      <c r="B28517" s="204">
        <v>56.8583</v>
      </c>
    </row>
    <row r="28518" spans="1:2" x14ac:dyDescent="0.2">
      <c r="A28518" s="202" t="s">
        <v>42415</v>
      </c>
      <c r="B28518" s="204">
        <v>16.8872</v>
      </c>
    </row>
    <row r="28519" spans="1:2" x14ac:dyDescent="0.2">
      <c r="A28519" s="202" t="s">
        <v>42416</v>
      </c>
      <c r="B28519" s="204">
        <v>90.657399999999996</v>
      </c>
    </row>
    <row r="28520" spans="1:2" x14ac:dyDescent="0.2">
      <c r="A28520" s="202" t="s">
        <v>42417</v>
      </c>
      <c r="B28520" s="204">
        <v>76.297200000000004</v>
      </c>
    </row>
    <row r="28521" spans="1:2" x14ac:dyDescent="0.2">
      <c r="A28521" s="202" t="s">
        <v>42418</v>
      </c>
      <c r="B28521" s="204">
        <v>683.07870000000003</v>
      </c>
    </row>
    <row r="28522" spans="1:2" x14ac:dyDescent="0.2">
      <c r="A28522" s="202" t="s">
        <v>42419</v>
      </c>
      <c r="B28522" s="204">
        <v>218.6756</v>
      </c>
    </row>
    <row r="28523" spans="1:2" x14ac:dyDescent="0.2">
      <c r="A28523" s="202" t="s">
        <v>42420</v>
      </c>
      <c r="B28523" s="204">
        <v>16.096599999999999</v>
      </c>
    </row>
    <row r="28524" spans="1:2" x14ac:dyDescent="0.2">
      <c r="A28524" s="202" t="s">
        <v>42421</v>
      </c>
      <c r="B28524" s="204">
        <v>14.6686</v>
      </c>
    </row>
    <row r="28525" spans="1:2" x14ac:dyDescent="0.2">
      <c r="A28525" s="202" t="s">
        <v>42422</v>
      </c>
      <c r="B28525" s="204">
        <v>197.4879</v>
      </c>
    </row>
    <row r="28526" spans="1:2" x14ac:dyDescent="0.2">
      <c r="A28526" s="202" t="s">
        <v>42423</v>
      </c>
      <c r="B28526" s="204">
        <v>31.164200000000001</v>
      </c>
    </row>
    <row r="28527" spans="1:2" x14ac:dyDescent="0.2">
      <c r="A28527" s="202" t="s">
        <v>42424</v>
      </c>
      <c r="B28527" s="204">
        <v>373.33409999999998</v>
      </c>
    </row>
    <row r="28528" spans="1:2" x14ac:dyDescent="0.2">
      <c r="A28528" s="202" t="s">
        <v>42425</v>
      </c>
      <c r="B28528" s="204">
        <v>377.584</v>
      </c>
    </row>
    <row r="28529" spans="1:2" x14ac:dyDescent="0.2">
      <c r="A28529" s="202" t="s">
        <v>42426</v>
      </c>
      <c r="B28529" s="204">
        <v>345.37990000000002</v>
      </c>
    </row>
    <row r="28530" spans="1:2" x14ac:dyDescent="0.2">
      <c r="A28530" s="202" t="s">
        <v>42427</v>
      </c>
      <c r="B28530" s="204">
        <v>202.577</v>
      </c>
    </row>
    <row r="28531" spans="1:2" x14ac:dyDescent="0.2">
      <c r="A28531" s="202" t="s">
        <v>42428</v>
      </c>
      <c r="B28531" s="204">
        <v>311.75369999999998</v>
      </c>
    </row>
    <row r="28532" spans="1:2" x14ac:dyDescent="0.2">
      <c r="A28532" s="202" t="s">
        <v>42429</v>
      </c>
      <c r="B28532" s="204">
        <v>233.55930000000001</v>
      </c>
    </row>
    <row r="28533" spans="1:2" x14ac:dyDescent="0.2">
      <c r="A28533" s="202" t="s">
        <v>42430</v>
      </c>
      <c r="B28533" s="204">
        <v>357.36520000000002</v>
      </c>
    </row>
    <row r="28534" spans="1:2" x14ac:dyDescent="0.2">
      <c r="A28534" s="202" t="s">
        <v>42431</v>
      </c>
      <c r="B28534" s="204">
        <v>265.73329999999999</v>
      </c>
    </row>
    <row r="28535" spans="1:2" x14ac:dyDescent="0.2">
      <c r="A28535" s="202" t="s">
        <v>42432</v>
      </c>
      <c r="B28535" s="204">
        <v>406.91059999999999</v>
      </c>
    </row>
    <row r="28536" spans="1:2" x14ac:dyDescent="0.2">
      <c r="A28536" s="202" t="s">
        <v>42433</v>
      </c>
      <c r="B28536" s="204">
        <v>336.83390000000003</v>
      </c>
    </row>
    <row r="28537" spans="1:2" x14ac:dyDescent="0.2">
      <c r="A28537" s="202" t="s">
        <v>42434</v>
      </c>
      <c r="B28537" s="204">
        <v>515.06640000000004</v>
      </c>
    </row>
    <row r="28538" spans="1:2" x14ac:dyDescent="0.2">
      <c r="A28538" s="202" t="s">
        <v>42435</v>
      </c>
      <c r="B28538" s="204">
        <v>415.48149999999998</v>
      </c>
    </row>
    <row r="28539" spans="1:2" x14ac:dyDescent="0.2">
      <c r="A28539" s="202" t="s">
        <v>42436</v>
      </c>
      <c r="B28539" s="204">
        <v>635.59460000000001</v>
      </c>
    </row>
    <row r="28540" spans="1:2" x14ac:dyDescent="0.2">
      <c r="A28540" s="202" t="s">
        <v>42437</v>
      </c>
      <c r="B28540" s="204">
        <v>132.78559999999999</v>
      </c>
    </row>
    <row r="28541" spans="1:2" x14ac:dyDescent="0.2">
      <c r="A28541" s="202" t="s">
        <v>42438</v>
      </c>
      <c r="B28541" s="204">
        <v>257.45080000000002</v>
      </c>
    </row>
    <row r="28542" spans="1:2" x14ac:dyDescent="0.2">
      <c r="A28542" s="202" t="s">
        <v>42439</v>
      </c>
      <c r="B28542" s="204">
        <v>294.58080000000001</v>
      </c>
    </row>
    <row r="28543" spans="1:2" x14ac:dyDescent="0.2">
      <c r="A28543" s="202" t="s">
        <v>42440</v>
      </c>
      <c r="B28543" s="204">
        <v>319.66559999999998</v>
      </c>
    </row>
    <row r="28544" spans="1:2" x14ac:dyDescent="0.2">
      <c r="A28544" s="202" t="s">
        <v>42441</v>
      </c>
      <c r="B28544" s="204">
        <v>618.18690000000004</v>
      </c>
    </row>
    <row r="28545" spans="1:2" x14ac:dyDescent="0.2">
      <c r="A28545" s="202" t="s">
        <v>42442</v>
      </c>
      <c r="B28545" s="204">
        <v>703.4624</v>
      </c>
    </row>
    <row r="28546" spans="1:2" x14ac:dyDescent="0.2">
      <c r="A28546" s="202" t="s">
        <v>42443</v>
      </c>
      <c r="B28546" s="204">
        <v>126.1035</v>
      </c>
    </row>
    <row r="28547" spans="1:2" x14ac:dyDescent="0.2">
      <c r="A28547" s="202" t="s">
        <v>42444</v>
      </c>
      <c r="B28547" s="204">
        <v>214.3759</v>
      </c>
    </row>
    <row r="28548" spans="1:2" x14ac:dyDescent="0.2">
      <c r="A28548" s="202" t="s">
        <v>42445</v>
      </c>
      <c r="B28548" s="204">
        <v>678.84469999999999</v>
      </c>
    </row>
    <row r="28549" spans="1:2" x14ac:dyDescent="0.2">
      <c r="A28549" s="202" t="s">
        <v>42446</v>
      </c>
      <c r="B28549" s="204">
        <v>153.9666</v>
      </c>
    </row>
    <row r="28550" spans="1:2" x14ac:dyDescent="0.2">
      <c r="A28550" s="202" t="s">
        <v>42447</v>
      </c>
      <c r="B28550" s="204">
        <v>348.9699</v>
      </c>
    </row>
    <row r="28551" spans="1:2" x14ac:dyDescent="0.2">
      <c r="A28551" s="202" t="s">
        <v>42448</v>
      </c>
      <c r="B28551" s="204">
        <v>370.24720000000002</v>
      </c>
    </row>
    <row r="28552" spans="1:2" x14ac:dyDescent="0.2">
      <c r="A28552" s="202" t="s">
        <v>42449</v>
      </c>
      <c r="B28552" s="204">
        <v>393.66340000000002</v>
      </c>
    </row>
    <row r="28553" spans="1:2" x14ac:dyDescent="0.2">
      <c r="A28553" s="202" t="s">
        <v>42450</v>
      </c>
      <c r="B28553" s="204">
        <v>412.91289999999998</v>
      </c>
    </row>
    <row r="28554" spans="1:2" x14ac:dyDescent="0.2">
      <c r="A28554" s="202" t="s">
        <v>42451</v>
      </c>
      <c r="B28554" s="204">
        <v>441.08580000000001</v>
      </c>
    </row>
    <row r="28555" spans="1:2" x14ac:dyDescent="0.2">
      <c r="A28555" s="202" t="s">
        <v>42452</v>
      </c>
      <c r="B28555" s="204">
        <v>445.27839999999998</v>
      </c>
    </row>
    <row r="28556" spans="1:2" x14ac:dyDescent="0.2">
      <c r="A28556" s="202" t="s">
        <v>42453</v>
      </c>
      <c r="B28556" s="204">
        <v>306.15769999999998</v>
      </c>
    </row>
    <row r="28557" spans="1:2" x14ac:dyDescent="0.2">
      <c r="A28557" s="202" t="s">
        <v>42454</v>
      </c>
      <c r="B28557" s="204">
        <v>54.632800000000003</v>
      </c>
    </row>
    <row r="28558" spans="1:2" x14ac:dyDescent="0.2">
      <c r="A28558" s="202" t="s">
        <v>42455</v>
      </c>
      <c r="B28558" s="204">
        <v>64.095100000000002</v>
      </c>
    </row>
    <row r="28559" spans="1:2" x14ac:dyDescent="0.2">
      <c r="A28559" s="202" t="s">
        <v>42456</v>
      </c>
      <c r="B28559" s="204">
        <v>79.288899999999998</v>
      </c>
    </row>
    <row r="28560" spans="1:2" x14ac:dyDescent="0.2">
      <c r="A28560" s="202" t="s">
        <v>42457</v>
      </c>
      <c r="B28560" s="204">
        <v>95.148799999999994</v>
      </c>
    </row>
    <row r="28561" spans="1:2" x14ac:dyDescent="0.2">
      <c r="A28561" s="202" t="s">
        <v>42458</v>
      </c>
      <c r="B28561" s="204">
        <v>109.5397</v>
      </c>
    </row>
    <row r="28562" spans="1:2" x14ac:dyDescent="0.2">
      <c r="A28562" s="202" t="s">
        <v>42459</v>
      </c>
      <c r="B28562" s="204">
        <v>48.387099999999997</v>
      </c>
    </row>
    <row r="28563" spans="1:2" x14ac:dyDescent="0.2">
      <c r="A28563" s="202" t="s">
        <v>42460</v>
      </c>
      <c r="B28563" s="204">
        <v>93.672899999999998</v>
      </c>
    </row>
    <row r="28564" spans="1:2" x14ac:dyDescent="0.2">
      <c r="A28564" s="202" t="s">
        <v>42461</v>
      </c>
      <c r="B28564" s="204">
        <v>97.920199999999994</v>
      </c>
    </row>
    <row r="28565" spans="1:2" x14ac:dyDescent="0.2">
      <c r="A28565" s="202" t="s">
        <v>42462</v>
      </c>
      <c r="B28565" s="204">
        <v>119.05880000000001</v>
      </c>
    </row>
    <row r="28566" spans="1:2" x14ac:dyDescent="0.2">
      <c r="A28566" s="202" t="s">
        <v>42463</v>
      </c>
      <c r="B28566" s="204">
        <v>131.49719999999999</v>
      </c>
    </row>
    <row r="28567" spans="1:2" x14ac:dyDescent="0.2">
      <c r="A28567" s="202" t="s">
        <v>42464</v>
      </c>
      <c r="B28567" s="204">
        <v>173.9984</v>
      </c>
    </row>
    <row r="28568" spans="1:2" x14ac:dyDescent="0.2">
      <c r="A28568" s="202" t="s">
        <v>42465</v>
      </c>
      <c r="B28568" s="204">
        <v>82.211200000000005</v>
      </c>
    </row>
    <row r="28569" spans="1:2" x14ac:dyDescent="0.2">
      <c r="A28569" s="202" t="s">
        <v>42466</v>
      </c>
      <c r="B28569" s="204">
        <v>95.411699999999996</v>
      </c>
    </row>
    <row r="28570" spans="1:2" x14ac:dyDescent="0.2">
      <c r="A28570" s="202" t="s">
        <v>42467</v>
      </c>
      <c r="B28570" s="204">
        <v>107.637</v>
      </c>
    </row>
    <row r="28571" spans="1:2" x14ac:dyDescent="0.2">
      <c r="A28571" s="202" t="s">
        <v>42468</v>
      </c>
      <c r="B28571" s="204">
        <v>119.9426</v>
      </c>
    </row>
    <row r="28572" spans="1:2" x14ac:dyDescent="0.2">
      <c r="A28572" s="202" t="s">
        <v>42469</v>
      </c>
      <c r="B28572" s="204">
        <v>157.59610000000001</v>
      </c>
    </row>
    <row r="28573" spans="1:2" x14ac:dyDescent="0.2">
      <c r="A28573" s="202" t="s">
        <v>42470</v>
      </c>
      <c r="B28573" s="204">
        <v>71.351299999999995</v>
      </c>
    </row>
    <row r="28574" spans="1:2" x14ac:dyDescent="0.2">
      <c r="A28574" s="202" t="s">
        <v>42471</v>
      </c>
      <c r="B28574" s="204">
        <v>71.778700000000001</v>
      </c>
    </row>
    <row r="28575" spans="1:2" x14ac:dyDescent="0.2">
      <c r="A28575" s="202" t="s">
        <v>42472</v>
      </c>
      <c r="B28575" s="204">
        <v>72.432400000000001</v>
      </c>
    </row>
    <row r="28576" spans="1:2" x14ac:dyDescent="0.2">
      <c r="A28576" s="202" t="s">
        <v>42473</v>
      </c>
      <c r="B28576" s="204">
        <v>75.106300000000005</v>
      </c>
    </row>
    <row r="28577" spans="1:2" x14ac:dyDescent="0.2">
      <c r="A28577" s="202" t="s">
        <v>42474</v>
      </c>
      <c r="B28577" s="204">
        <v>86.653300000000002</v>
      </c>
    </row>
    <row r="28578" spans="1:2" x14ac:dyDescent="0.2">
      <c r="A28578" s="202" t="s">
        <v>42475</v>
      </c>
      <c r="B28578" s="204">
        <v>6.7351000000000001</v>
      </c>
    </row>
    <row r="28579" spans="1:2" x14ac:dyDescent="0.2">
      <c r="A28579" s="202" t="s">
        <v>42476</v>
      </c>
      <c r="B28579" s="204">
        <v>4.2892000000000001</v>
      </c>
    </row>
    <row r="28580" spans="1:2" x14ac:dyDescent="0.2">
      <c r="A28580" s="202" t="s">
        <v>42477</v>
      </c>
      <c r="B28580" s="204">
        <v>83.297200000000004</v>
      </c>
    </row>
    <row r="28581" spans="1:2" x14ac:dyDescent="0.2">
      <c r="A28581" s="202" t="s">
        <v>42478</v>
      </c>
      <c r="B28581" s="204">
        <v>547.31759999999997</v>
      </c>
    </row>
    <row r="28582" spans="1:2" x14ac:dyDescent="0.2">
      <c r="A28582" s="202" t="s">
        <v>42479</v>
      </c>
      <c r="B28582" s="204">
        <v>592.01110000000006</v>
      </c>
    </row>
    <row r="28583" spans="1:2" x14ac:dyDescent="0.2">
      <c r="A28583" s="202" t="s">
        <v>42480</v>
      </c>
      <c r="B28583" s="204">
        <v>611.26059999999995</v>
      </c>
    </row>
    <row r="28584" spans="1:2" x14ac:dyDescent="0.2">
      <c r="A28584" s="202" t="s">
        <v>42481</v>
      </c>
      <c r="B28584" s="204">
        <v>489.96719999999999</v>
      </c>
    </row>
    <row r="28585" spans="1:2" x14ac:dyDescent="0.2">
      <c r="A28585" s="202" t="s">
        <v>42482</v>
      </c>
      <c r="B28585" s="204">
        <v>34.137500000000003</v>
      </c>
    </row>
    <row r="28586" spans="1:2" x14ac:dyDescent="0.2">
      <c r="A28586" s="202" t="s">
        <v>42483</v>
      </c>
      <c r="B28586" s="204">
        <v>64.928899999999999</v>
      </c>
    </row>
    <row r="28587" spans="1:2" x14ac:dyDescent="0.2">
      <c r="A28587" s="202" t="s">
        <v>42484</v>
      </c>
      <c r="B28587" s="204">
        <v>74.063199999999995</v>
      </c>
    </row>
    <row r="28588" spans="1:2" x14ac:dyDescent="0.2">
      <c r="A28588" s="202" t="s">
        <v>42485</v>
      </c>
      <c r="B28588" s="204">
        <v>86.181299999999993</v>
      </c>
    </row>
    <row r="28589" spans="1:2" x14ac:dyDescent="0.2">
      <c r="A28589" s="202" t="s">
        <v>42486</v>
      </c>
      <c r="B28589" s="204">
        <v>102.1001</v>
      </c>
    </row>
    <row r="28590" spans="1:2" x14ac:dyDescent="0.2">
      <c r="A28590" s="202" t="s">
        <v>42487</v>
      </c>
      <c r="B28590" s="204">
        <v>122.4363</v>
      </c>
    </row>
    <row r="28591" spans="1:2" x14ac:dyDescent="0.2">
      <c r="A28591" s="202" t="s">
        <v>42488</v>
      </c>
      <c r="B28591" s="204">
        <v>107.6662</v>
      </c>
    </row>
    <row r="28592" spans="1:2" x14ac:dyDescent="0.2">
      <c r="A28592" s="202" t="s">
        <v>42489</v>
      </c>
      <c r="B28592" s="204">
        <v>67.604100000000003</v>
      </c>
    </row>
    <row r="28593" spans="1:2" x14ac:dyDescent="0.2">
      <c r="A28593" s="202" t="s">
        <v>42490</v>
      </c>
      <c r="B28593" s="204">
        <v>12.088100000000001</v>
      </c>
    </row>
    <row r="28594" spans="1:2" x14ac:dyDescent="0.2">
      <c r="A28594" s="202" t="s">
        <v>42491</v>
      </c>
      <c r="B28594" s="204">
        <v>24.325800000000001</v>
      </c>
    </row>
    <row r="28595" spans="1:2" x14ac:dyDescent="0.2">
      <c r="A28595" s="202" t="s">
        <v>42492</v>
      </c>
      <c r="B28595" s="204">
        <v>96.149600000000007</v>
      </c>
    </row>
    <row r="28596" spans="1:2" x14ac:dyDescent="0.2">
      <c r="A28596" s="202" t="s">
        <v>42493</v>
      </c>
      <c r="B28596" s="204">
        <v>51.442300000000003</v>
      </c>
    </row>
    <row r="28597" spans="1:2" x14ac:dyDescent="0.2">
      <c r="A28597" s="202" t="s">
        <v>42494</v>
      </c>
      <c r="B28597" s="204">
        <v>44.701799999999999</v>
      </c>
    </row>
    <row r="28598" spans="1:2" x14ac:dyDescent="0.2">
      <c r="A28598" s="202" t="s">
        <v>42495</v>
      </c>
      <c r="B28598" s="204">
        <v>79.538399999999996</v>
      </c>
    </row>
    <row r="28599" spans="1:2" x14ac:dyDescent="0.2">
      <c r="A28599" s="202" t="s">
        <v>42496</v>
      </c>
      <c r="B28599" s="204">
        <v>69.448300000000003</v>
      </c>
    </row>
    <row r="28600" spans="1:2" x14ac:dyDescent="0.2">
      <c r="A28600" s="202" t="s">
        <v>42497</v>
      </c>
      <c r="B28600" s="204">
        <v>79.172799999999995</v>
      </c>
    </row>
    <row r="28601" spans="1:2" x14ac:dyDescent="0.2">
      <c r="A28601" s="202" t="s">
        <v>42498</v>
      </c>
      <c r="B28601" s="204">
        <v>86.213399999999993</v>
      </c>
    </row>
    <row r="28602" spans="1:2" x14ac:dyDescent="0.2">
      <c r="A28602" s="202" t="s">
        <v>42499</v>
      </c>
      <c r="B28602" s="204">
        <v>133.23820000000001</v>
      </c>
    </row>
    <row r="28603" spans="1:2" x14ac:dyDescent="0.2">
      <c r="A28603" s="202" t="s">
        <v>42500</v>
      </c>
      <c r="B28603" s="204">
        <v>232.7576</v>
      </c>
    </row>
    <row r="28604" spans="1:2" x14ac:dyDescent="0.2">
      <c r="A28604" s="202" t="s">
        <v>42501</v>
      </c>
      <c r="B28604" s="204">
        <v>169.255</v>
      </c>
    </row>
    <row r="28605" spans="1:2" x14ac:dyDescent="0.2">
      <c r="A28605" s="202" t="s">
        <v>42502</v>
      </c>
      <c r="B28605" s="204">
        <v>11.1951</v>
      </c>
    </row>
    <row r="28606" spans="1:2" x14ac:dyDescent="0.2">
      <c r="A28606" s="202" t="s">
        <v>42503</v>
      </c>
      <c r="B28606" s="204">
        <v>8.6137999999999995</v>
      </c>
    </row>
    <row r="28607" spans="1:2" x14ac:dyDescent="0.2">
      <c r="A28607" s="202" t="s">
        <v>42504</v>
      </c>
      <c r="B28607" s="204">
        <v>7.8624999999999998</v>
      </c>
    </row>
    <row r="28608" spans="1:2" x14ac:dyDescent="0.2">
      <c r="A28608" s="202" t="s">
        <v>42505</v>
      </c>
      <c r="B28608" s="204">
        <v>6.8956</v>
      </c>
    </row>
    <row r="28609" spans="1:2" x14ac:dyDescent="0.2">
      <c r="A28609" s="202" t="s">
        <v>42506</v>
      </c>
      <c r="B28609" s="204">
        <v>4.6584000000000003</v>
      </c>
    </row>
    <row r="28610" spans="1:2" x14ac:dyDescent="0.2">
      <c r="A28610" s="202" t="s">
        <v>42507</v>
      </c>
      <c r="B28610" s="204">
        <v>4.6757</v>
      </c>
    </row>
    <row r="28611" spans="1:2" x14ac:dyDescent="0.2">
      <c r="A28611" s="202" t="s">
        <v>42508</v>
      </c>
      <c r="B28611" s="204">
        <v>3.8963999999999999</v>
      </c>
    </row>
    <row r="28612" spans="1:2" x14ac:dyDescent="0.2">
      <c r="A28612" s="202" t="s">
        <v>42509</v>
      </c>
      <c r="B28612" s="204">
        <v>3.1171000000000002</v>
      </c>
    </row>
    <row r="28613" spans="1:2" x14ac:dyDescent="0.2">
      <c r="A28613" s="202" t="s">
        <v>42510</v>
      </c>
      <c r="B28613" s="204">
        <v>4.0911999999999997</v>
      </c>
    </row>
    <row r="28614" spans="1:2" x14ac:dyDescent="0.2">
      <c r="A28614" s="202" t="s">
        <v>42511</v>
      </c>
      <c r="B28614" s="204">
        <v>3.5066999999999999</v>
      </c>
    </row>
    <row r="28615" spans="1:2" x14ac:dyDescent="0.2">
      <c r="A28615" s="202" t="s">
        <v>42512</v>
      </c>
      <c r="B28615" s="204">
        <v>1307.1424999999999</v>
      </c>
    </row>
    <row r="28616" spans="1:2" x14ac:dyDescent="0.2">
      <c r="A28616" s="202" t="s">
        <v>42513</v>
      </c>
      <c r="B28616" s="204">
        <v>2279.3144000000002</v>
      </c>
    </row>
    <row r="28617" spans="1:2" x14ac:dyDescent="0.2">
      <c r="A28617" s="202" t="s">
        <v>42514</v>
      </c>
      <c r="B28617" s="204">
        <v>2802.4067</v>
      </c>
    </row>
    <row r="28618" spans="1:2" x14ac:dyDescent="0.2">
      <c r="A28618" s="202" t="s">
        <v>42515</v>
      </c>
      <c r="B28618" s="204">
        <v>24828.042799999999</v>
      </c>
    </row>
    <row r="28619" spans="1:2" x14ac:dyDescent="0.2">
      <c r="A28619" s="202" t="s">
        <v>42516</v>
      </c>
      <c r="B28619" s="204">
        <v>19.174499999999998</v>
      </c>
    </row>
    <row r="28620" spans="1:2" x14ac:dyDescent="0.2">
      <c r="A28620" s="202" t="s">
        <v>42517</v>
      </c>
      <c r="B28620" s="204">
        <v>83.3964</v>
      </c>
    </row>
    <row r="28621" spans="1:2" x14ac:dyDescent="0.2">
      <c r="A28621" s="202" t="s">
        <v>42518</v>
      </c>
      <c r="B28621" s="204">
        <v>145.56620000000001</v>
      </c>
    </row>
    <row r="28622" spans="1:2" x14ac:dyDescent="0.2">
      <c r="A28622" s="202" t="s">
        <v>42519</v>
      </c>
      <c r="B28622" s="204">
        <v>39.973999999999997</v>
      </c>
    </row>
    <row r="28623" spans="1:2" x14ac:dyDescent="0.2">
      <c r="A28623" s="202" t="s">
        <v>42520</v>
      </c>
      <c r="B28623" s="204">
        <v>1775.2668000000001</v>
      </c>
    </row>
    <row r="28624" spans="1:2" x14ac:dyDescent="0.2">
      <c r="A28624" s="202" t="s">
        <v>42521</v>
      </c>
      <c r="B28624" s="204">
        <v>2459.3694</v>
      </c>
    </row>
    <row r="28625" spans="1:2" x14ac:dyDescent="0.2">
      <c r="A28625" s="202" t="s">
        <v>42522</v>
      </c>
      <c r="B28625" s="204">
        <v>15.9115</v>
      </c>
    </row>
    <row r="28626" spans="1:2" x14ac:dyDescent="0.2">
      <c r="A28626" s="202" t="s">
        <v>42523</v>
      </c>
      <c r="B28626" s="204">
        <v>13.360200000000001</v>
      </c>
    </row>
    <row r="28627" spans="1:2" x14ac:dyDescent="0.2">
      <c r="A28627" s="202" t="s">
        <v>42524</v>
      </c>
      <c r="B28627" s="204">
        <v>77.892899999999997</v>
      </c>
    </row>
    <row r="28628" spans="1:2" x14ac:dyDescent="0.2">
      <c r="A28628" s="202" t="s">
        <v>42525</v>
      </c>
      <c r="B28628" s="204">
        <v>102.0929</v>
      </c>
    </row>
    <row r="28629" spans="1:2" x14ac:dyDescent="0.2">
      <c r="A28629" s="202" t="s">
        <v>42526</v>
      </c>
      <c r="B28629" s="204">
        <v>175.6533</v>
      </c>
    </row>
    <row r="28630" spans="1:2" x14ac:dyDescent="0.2">
      <c r="A28630" s="202" t="s">
        <v>42527</v>
      </c>
      <c r="B28630" s="204">
        <v>234.62039999999999</v>
      </c>
    </row>
    <row r="28631" spans="1:2" x14ac:dyDescent="0.2">
      <c r="A28631" s="202" t="s">
        <v>42528</v>
      </c>
      <c r="B28631" s="204">
        <v>235.25389999999999</v>
      </c>
    </row>
    <row r="28632" spans="1:2" x14ac:dyDescent="0.2">
      <c r="A28632" s="202" t="s">
        <v>42529</v>
      </c>
      <c r="B28632" s="204">
        <v>308.3578</v>
      </c>
    </row>
    <row r="28633" spans="1:2" x14ac:dyDescent="0.2">
      <c r="A28633" s="202" t="s">
        <v>42530</v>
      </c>
      <c r="B28633" s="204">
        <v>437.31439999999998</v>
      </c>
    </row>
    <row r="28634" spans="1:2" x14ac:dyDescent="0.2">
      <c r="A28634" s="202" t="s">
        <v>42531</v>
      </c>
      <c r="B28634" s="204">
        <v>2255.0048000000002</v>
      </c>
    </row>
    <row r="28635" spans="1:2" x14ac:dyDescent="0.2">
      <c r="A28635" s="202" t="s">
        <v>42532</v>
      </c>
      <c r="B28635" s="204">
        <v>462.5487</v>
      </c>
    </row>
    <row r="28636" spans="1:2" x14ac:dyDescent="0.2">
      <c r="A28636" s="202" t="s">
        <v>42533</v>
      </c>
      <c r="B28636" s="204">
        <v>472.5487</v>
      </c>
    </row>
    <row r="28637" spans="1:2" x14ac:dyDescent="0.2">
      <c r="A28637" s="202" t="s">
        <v>42534</v>
      </c>
      <c r="B28637" s="204">
        <v>502.5487</v>
      </c>
    </row>
    <row r="28638" spans="1:2" x14ac:dyDescent="0.2">
      <c r="A28638" s="202" t="s">
        <v>42535</v>
      </c>
      <c r="B28638" s="204">
        <v>508.5487</v>
      </c>
    </row>
    <row r="28639" spans="1:2" x14ac:dyDescent="0.2">
      <c r="A28639" s="202" t="s">
        <v>42536</v>
      </c>
      <c r="B28639" s="204">
        <v>522.54870000000005</v>
      </c>
    </row>
    <row r="28640" spans="1:2" x14ac:dyDescent="0.2">
      <c r="A28640" s="202" t="s">
        <v>42537</v>
      </c>
      <c r="B28640" s="204">
        <v>542.54870000000005</v>
      </c>
    </row>
    <row r="28641" spans="1:2" x14ac:dyDescent="0.2">
      <c r="A28641" s="202" t="s">
        <v>42538</v>
      </c>
      <c r="B28641" s="204">
        <v>567.54870000000005</v>
      </c>
    </row>
    <row r="28642" spans="1:2" x14ac:dyDescent="0.2">
      <c r="A28642" s="202" t="s">
        <v>42539</v>
      </c>
      <c r="B28642" s="204">
        <v>19.45</v>
      </c>
    </row>
    <row r="28643" spans="1:2" x14ac:dyDescent="0.2">
      <c r="A28643" s="202" t="s">
        <v>42540</v>
      </c>
      <c r="B28643" s="204">
        <v>20.709299999999999</v>
      </c>
    </row>
    <row r="28644" spans="1:2" x14ac:dyDescent="0.2">
      <c r="A28644" s="202" t="s">
        <v>42541</v>
      </c>
      <c r="B28644" s="204">
        <v>147.36449999999999</v>
      </c>
    </row>
    <row r="28645" spans="1:2" x14ac:dyDescent="0.2">
      <c r="A28645" s="202" t="s">
        <v>42542</v>
      </c>
      <c r="B28645" s="204">
        <v>158.1182</v>
      </c>
    </row>
    <row r="28646" spans="1:2" x14ac:dyDescent="0.2">
      <c r="A28646" s="202" t="s">
        <v>42543</v>
      </c>
      <c r="B28646" s="204">
        <v>312.72289999999998</v>
      </c>
    </row>
    <row r="28647" spans="1:2" x14ac:dyDescent="0.2">
      <c r="A28647" s="202" t="s">
        <v>42544</v>
      </c>
      <c r="B28647" s="204">
        <v>343.10219999999998</v>
      </c>
    </row>
    <row r="28648" spans="1:2" x14ac:dyDescent="0.2">
      <c r="A28648" s="202" t="s">
        <v>42545</v>
      </c>
      <c r="B28648" s="204">
        <v>60.735399999999998</v>
      </c>
    </row>
    <row r="28649" spans="1:2" x14ac:dyDescent="0.2">
      <c r="A28649" s="202" t="s">
        <v>42546</v>
      </c>
      <c r="B28649" s="204">
        <v>108.1938</v>
      </c>
    </row>
    <row r="28650" spans="1:2" x14ac:dyDescent="0.2">
      <c r="A28650" s="202" t="s">
        <v>42547</v>
      </c>
      <c r="B28650" s="204">
        <v>127.67619999999999</v>
      </c>
    </row>
    <row r="28651" spans="1:2" x14ac:dyDescent="0.2">
      <c r="A28651" s="202" t="s">
        <v>42548</v>
      </c>
      <c r="B28651" s="204">
        <v>87.171499999999995</v>
      </c>
    </row>
    <row r="28652" spans="1:2" x14ac:dyDescent="0.2">
      <c r="A28652" s="202" t="s">
        <v>42549</v>
      </c>
      <c r="B28652" s="204">
        <v>144.2953</v>
      </c>
    </row>
    <row r="28653" spans="1:2" x14ac:dyDescent="0.2">
      <c r="A28653" s="202" t="s">
        <v>42550</v>
      </c>
      <c r="B28653" s="204">
        <v>152.0882</v>
      </c>
    </row>
    <row r="28654" spans="1:2" x14ac:dyDescent="0.2">
      <c r="A28654" s="202" t="s">
        <v>42551</v>
      </c>
      <c r="B28654" s="204">
        <v>6.1517999999999997</v>
      </c>
    </row>
    <row r="28655" spans="1:2" x14ac:dyDescent="0.2">
      <c r="A28655" s="202" t="s">
        <v>42552</v>
      </c>
      <c r="B28655" s="204">
        <v>30.2986</v>
      </c>
    </row>
    <row r="28656" spans="1:2" x14ac:dyDescent="0.2">
      <c r="A28656" s="202" t="s">
        <v>42553</v>
      </c>
      <c r="B28656" s="204">
        <v>29.405999999999999</v>
      </c>
    </row>
    <row r="28657" spans="1:2" x14ac:dyDescent="0.2">
      <c r="A28657" s="202" t="s">
        <v>42554</v>
      </c>
      <c r="B28657" s="204">
        <v>29.0456</v>
      </c>
    </row>
    <row r="28658" spans="1:2" x14ac:dyDescent="0.2">
      <c r="A28658" s="202" t="s">
        <v>42555</v>
      </c>
      <c r="B28658" s="204">
        <v>40.031500000000001</v>
      </c>
    </row>
    <row r="28659" spans="1:2" x14ac:dyDescent="0.2">
      <c r="A28659" s="202" t="s">
        <v>42556</v>
      </c>
      <c r="B28659" s="204">
        <v>36.428600000000003</v>
      </c>
    </row>
    <row r="28660" spans="1:2" x14ac:dyDescent="0.2">
      <c r="A28660" s="202" t="s">
        <v>42557</v>
      </c>
      <c r="B28660" s="204">
        <v>35.459000000000003</v>
      </c>
    </row>
    <row r="28661" spans="1:2" x14ac:dyDescent="0.2">
      <c r="A28661" s="202" t="s">
        <v>42558</v>
      </c>
      <c r="B28661" s="204">
        <v>38.089500000000001</v>
      </c>
    </row>
    <row r="28662" spans="1:2" x14ac:dyDescent="0.2">
      <c r="A28662" s="202" t="s">
        <v>42559</v>
      </c>
      <c r="B28662" s="204">
        <v>33.376899999999999</v>
      </c>
    </row>
    <row r="28663" spans="1:2" x14ac:dyDescent="0.2">
      <c r="A28663" s="202" t="s">
        <v>42560</v>
      </c>
      <c r="B28663" s="204">
        <v>37.256599999999999</v>
      </c>
    </row>
    <row r="28664" spans="1:2" x14ac:dyDescent="0.2">
      <c r="A28664" s="202" t="s">
        <v>42561</v>
      </c>
      <c r="B28664" s="204">
        <v>60</v>
      </c>
    </row>
    <row r="28665" spans="1:2" x14ac:dyDescent="0.2">
      <c r="A28665" s="202" t="s">
        <v>42562</v>
      </c>
      <c r="B28665" s="204">
        <v>110.7034</v>
      </c>
    </row>
    <row r="28666" spans="1:2" x14ac:dyDescent="0.2">
      <c r="A28666" s="202" t="s">
        <v>42563</v>
      </c>
      <c r="B28666" s="204">
        <v>37.447600000000001</v>
      </c>
    </row>
    <row r="28667" spans="1:2" x14ac:dyDescent="0.2">
      <c r="A28667" s="202" t="s">
        <v>42564</v>
      </c>
      <c r="B28667" s="204">
        <v>30.229299999999999</v>
      </c>
    </row>
    <row r="28668" spans="1:2" x14ac:dyDescent="0.2">
      <c r="A28668" s="202" t="s">
        <v>42565</v>
      </c>
      <c r="B28668" s="204">
        <v>34.326900000000002</v>
      </c>
    </row>
    <row r="28669" spans="1:2" x14ac:dyDescent="0.2">
      <c r="A28669" s="202" t="s">
        <v>42566</v>
      </c>
      <c r="B28669" s="204">
        <v>38.424500000000002</v>
      </c>
    </row>
    <row r="28670" spans="1:2" x14ac:dyDescent="0.2">
      <c r="A28670" s="202" t="s">
        <v>42567</v>
      </c>
      <c r="B28670" s="204">
        <v>228.6319</v>
      </c>
    </row>
    <row r="28671" spans="1:2" x14ac:dyDescent="0.2">
      <c r="A28671" s="202" t="s">
        <v>42568</v>
      </c>
      <c r="B28671" s="204">
        <v>1000.9231</v>
      </c>
    </row>
    <row r="28672" spans="1:2" x14ac:dyDescent="0.2">
      <c r="A28672" s="202" t="s">
        <v>42569</v>
      </c>
      <c r="B28672" s="204">
        <v>1552.635</v>
      </c>
    </row>
    <row r="28673" spans="1:2" x14ac:dyDescent="0.2">
      <c r="A28673" s="202" t="s">
        <v>42570</v>
      </c>
      <c r="B28673" s="204">
        <v>225.33709999999999</v>
      </c>
    </row>
    <row r="28674" spans="1:2" x14ac:dyDescent="0.2">
      <c r="A28674" s="202" t="s">
        <v>42571</v>
      </c>
      <c r="B28674" s="204">
        <v>87.996499999999997</v>
      </c>
    </row>
    <row r="28675" spans="1:2" x14ac:dyDescent="0.2">
      <c r="A28675" s="202" t="s">
        <v>42572</v>
      </c>
      <c r="B28675" s="204">
        <v>107.69119999999999</v>
      </c>
    </row>
    <row r="28676" spans="1:2" x14ac:dyDescent="0.2">
      <c r="A28676" s="202" t="s">
        <v>42573</v>
      </c>
      <c r="B28676" s="204">
        <v>134.35</v>
      </c>
    </row>
    <row r="28677" spans="1:2" x14ac:dyDescent="0.2">
      <c r="A28677" s="202" t="s">
        <v>42574</v>
      </c>
      <c r="B28677" s="204">
        <v>42.685899999999997</v>
      </c>
    </row>
    <row r="28678" spans="1:2" x14ac:dyDescent="0.2">
      <c r="A28678" s="202" t="s">
        <v>42575</v>
      </c>
      <c r="B28678" s="204">
        <v>51.648400000000002</v>
      </c>
    </row>
    <row r="28679" spans="1:2" x14ac:dyDescent="0.2">
      <c r="A28679" s="202" t="s">
        <v>42576</v>
      </c>
      <c r="B28679" s="204">
        <v>73.8172</v>
      </c>
    </row>
    <row r="28680" spans="1:2" x14ac:dyDescent="0.2">
      <c r="A28680" s="202" t="s">
        <v>42577</v>
      </c>
      <c r="B28680" s="204">
        <v>284.15929999999997</v>
      </c>
    </row>
    <row r="28681" spans="1:2" x14ac:dyDescent="0.2">
      <c r="A28681" s="202" t="s">
        <v>42578</v>
      </c>
      <c r="B28681" s="204">
        <v>389.94110000000001</v>
      </c>
    </row>
    <row r="28682" spans="1:2" x14ac:dyDescent="0.2">
      <c r="A28682" s="202" t="s">
        <v>42579</v>
      </c>
      <c r="B28682" s="204">
        <v>239.1627</v>
      </c>
    </row>
    <row r="28683" spans="1:2" x14ac:dyDescent="0.2">
      <c r="A28683" s="202" t="s">
        <v>42580</v>
      </c>
      <c r="B28683" s="204">
        <v>384.17430000000002</v>
      </c>
    </row>
    <row r="28684" spans="1:2" x14ac:dyDescent="0.2">
      <c r="A28684" s="202" t="s">
        <v>42581</v>
      </c>
      <c r="B28684" s="204">
        <v>4.8704999999999998</v>
      </c>
    </row>
    <row r="28685" spans="1:2" x14ac:dyDescent="0.2">
      <c r="A28685" s="202" t="s">
        <v>42582</v>
      </c>
      <c r="B28685" s="204">
        <v>5.8446999999999996</v>
      </c>
    </row>
    <row r="28686" spans="1:2" x14ac:dyDescent="0.2">
      <c r="A28686" s="202" t="s">
        <v>42583</v>
      </c>
      <c r="B28686" s="204">
        <v>7.2084000000000001</v>
      </c>
    </row>
    <row r="28687" spans="1:2" x14ac:dyDescent="0.2">
      <c r="A28687" s="202" t="s">
        <v>42584</v>
      </c>
      <c r="B28687" s="204">
        <v>8.5722000000000005</v>
      </c>
    </row>
    <row r="28688" spans="1:2" x14ac:dyDescent="0.2">
      <c r="A28688" s="202" t="s">
        <v>42585</v>
      </c>
      <c r="B28688" s="204">
        <v>9.7411999999999992</v>
      </c>
    </row>
    <row r="28689" spans="1:2" x14ac:dyDescent="0.2">
      <c r="A28689" s="202" t="s">
        <v>42586</v>
      </c>
      <c r="B28689" s="204">
        <v>15.585900000000001</v>
      </c>
    </row>
    <row r="28690" spans="1:2" x14ac:dyDescent="0.2">
      <c r="A28690" s="202" t="s">
        <v>42587</v>
      </c>
      <c r="B28690" s="204">
        <v>19.482399999999998</v>
      </c>
    </row>
    <row r="28691" spans="1:2" x14ac:dyDescent="0.2">
      <c r="A28691" s="202" t="s">
        <v>42588</v>
      </c>
      <c r="B28691" s="204">
        <v>29.223600000000001</v>
      </c>
    </row>
    <row r="28692" spans="1:2" x14ac:dyDescent="0.2">
      <c r="A28692" s="202" t="s">
        <v>42589</v>
      </c>
      <c r="B28692" s="204">
        <v>38.9649</v>
      </c>
    </row>
    <row r="28693" spans="1:2" x14ac:dyDescent="0.2">
      <c r="A28693" s="202" t="s">
        <v>42590</v>
      </c>
      <c r="B28693" s="204">
        <v>148.404</v>
      </c>
    </row>
    <row r="28694" spans="1:2" x14ac:dyDescent="0.2">
      <c r="A28694" s="202" t="s">
        <v>42591</v>
      </c>
      <c r="B28694" s="204">
        <v>207.17</v>
      </c>
    </row>
    <row r="28695" spans="1:2" x14ac:dyDescent="0.2">
      <c r="A28695" s="202" t="s">
        <v>42592</v>
      </c>
      <c r="B28695" s="204">
        <v>288.22649999999999</v>
      </c>
    </row>
    <row r="28696" spans="1:2" x14ac:dyDescent="0.2">
      <c r="A28696" s="202" t="s">
        <v>42593</v>
      </c>
      <c r="B28696" s="204">
        <v>667.22699999999998</v>
      </c>
    </row>
    <row r="28697" spans="1:2" x14ac:dyDescent="0.2">
      <c r="A28697" s="202" t="s">
        <v>42594</v>
      </c>
      <c r="B28697" s="204">
        <v>31.108899999999998</v>
      </c>
    </row>
    <row r="28698" spans="1:2" x14ac:dyDescent="0.2">
      <c r="A28698" s="202" t="s">
        <v>42595</v>
      </c>
      <c r="B28698" s="204">
        <v>7.9351000000000003</v>
      </c>
    </row>
    <row r="28699" spans="1:2" x14ac:dyDescent="0.2">
      <c r="A28699" s="202" t="s">
        <v>42596</v>
      </c>
      <c r="B28699" s="204">
        <v>19.347000000000001</v>
      </c>
    </row>
    <row r="28700" spans="1:2" x14ac:dyDescent="0.2">
      <c r="A28700" s="202" t="s">
        <v>42597</v>
      </c>
      <c r="B28700" s="204">
        <v>75.0017</v>
      </c>
    </row>
    <row r="28701" spans="1:2" x14ac:dyDescent="0.2">
      <c r="A28701" s="202" t="s">
        <v>42598</v>
      </c>
      <c r="B28701" s="204">
        <v>3.2841999999999998</v>
      </c>
    </row>
    <row r="28702" spans="1:2" x14ac:dyDescent="0.2">
      <c r="A28702" s="202" t="s">
        <v>42599</v>
      </c>
      <c r="B28702" s="204">
        <v>1418.5074999999999</v>
      </c>
    </row>
    <row r="28703" spans="1:2" x14ac:dyDescent="0.2">
      <c r="A28703" s="202" t="s">
        <v>42600</v>
      </c>
      <c r="B28703" s="204">
        <v>163.16470000000001</v>
      </c>
    </row>
    <row r="28704" spans="1:2" x14ac:dyDescent="0.2">
      <c r="A28704" s="202" t="s">
        <v>42601</v>
      </c>
      <c r="B28704" s="204">
        <v>66.054599999999994</v>
      </c>
    </row>
    <row r="28705" spans="1:2" x14ac:dyDescent="0.2">
      <c r="A28705" s="202" t="s">
        <v>42602</v>
      </c>
      <c r="B28705" s="204">
        <v>53.671799999999998</v>
      </c>
    </row>
    <row r="28706" spans="1:2" x14ac:dyDescent="0.2">
      <c r="A28706" s="202" t="s">
        <v>42603</v>
      </c>
      <c r="B28706" s="204">
        <v>191.4614</v>
      </c>
    </row>
    <row r="28707" spans="1:2" x14ac:dyDescent="0.2">
      <c r="A28707" s="202" t="s">
        <v>42604</v>
      </c>
      <c r="B28707" s="204">
        <v>74.701300000000003</v>
      </c>
    </row>
    <row r="28708" spans="1:2" x14ac:dyDescent="0.2">
      <c r="A28708" s="202" t="s">
        <v>42605</v>
      </c>
      <c r="B28708" s="204">
        <v>59.710500000000003</v>
      </c>
    </row>
    <row r="28709" spans="1:2" x14ac:dyDescent="0.2">
      <c r="A28709" s="202" t="s">
        <v>42606</v>
      </c>
      <c r="B28709" s="204">
        <v>234.8261</v>
      </c>
    </row>
    <row r="28710" spans="1:2" x14ac:dyDescent="0.2">
      <c r="A28710" s="202" t="s">
        <v>42607</v>
      </c>
      <c r="B28710" s="204">
        <v>87.896199999999993</v>
      </c>
    </row>
    <row r="28711" spans="1:2" x14ac:dyDescent="0.2">
      <c r="A28711" s="202" t="s">
        <v>42608</v>
      </c>
      <c r="B28711" s="204">
        <v>68.321799999999996</v>
      </c>
    </row>
    <row r="28712" spans="1:2" x14ac:dyDescent="0.2">
      <c r="A28712" s="202" t="s">
        <v>42609</v>
      </c>
      <c r="B28712" s="204">
        <v>179.4778</v>
      </c>
    </row>
    <row r="28713" spans="1:2" x14ac:dyDescent="0.2">
      <c r="A28713" s="202" t="s">
        <v>42610</v>
      </c>
      <c r="B28713" s="204">
        <v>73.7928</v>
      </c>
    </row>
    <row r="28714" spans="1:2" x14ac:dyDescent="0.2">
      <c r="A28714" s="202" t="s">
        <v>42611</v>
      </c>
      <c r="B28714" s="204">
        <v>59.180900000000001</v>
      </c>
    </row>
    <row r="28715" spans="1:2" x14ac:dyDescent="0.2">
      <c r="A28715" s="202" t="s">
        <v>42612</v>
      </c>
      <c r="B28715" s="204">
        <v>203.72</v>
      </c>
    </row>
    <row r="28716" spans="1:2" x14ac:dyDescent="0.2">
      <c r="A28716" s="202" t="s">
        <v>42613</v>
      </c>
      <c r="B28716" s="204">
        <v>80.359300000000005</v>
      </c>
    </row>
    <row r="28717" spans="1:2" x14ac:dyDescent="0.2">
      <c r="A28717" s="202" t="s">
        <v>42614</v>
      </c>
      <c r="B28717" s="204">
        <v>63.372300000000003</v>
      </c>
    </row>
    <row r="28718" spans="1:2" x14ac:dyDescent="0.2">
      <c r="A28718" s="202" t="s">
        <v>42615</v>
      </c>
      <c r="B28718" s="204">
        <v>235.9845</v>
      </c>
    </row>
    <row r="28719" spans="1:2" x14ac:dyDescent="0.2">
      <c r="A28719" s="202" t="s">
        <v>42616</v>
      </c>
      <c r="B28719" s="204">
        <v>94.575900000000004</v>
      </c>
    </row>
    <row r="28720" spans="1:2" x14ac:dyDescent="0.2">
      <c r="A28720" s="202" t="s">
        <v>42617</v>
      </c>
      <c r="B28720" s="204">
        <v>74.522599999999997</v>
      </c>
    </row>
    <row r="28721" spans="1:2" x14ac:dyDescent="0.2">
      <c r="A28721" s="202" t="s">
        <v>42618</v>
      </c>
      <c r="B28721" s="204">
        <v>263.14010000000002</v>
      </c>
    </row>
    <row r="28722" spans="1:2" x14ac:dyDescent="0.2">
      <c r="A28722" s="202" t="s">
        <v>42619</v>
      </c>
      <c r="B28722" s="204">
        <v>95.426400000000001</v>
      </c>
    </row>
    <row r="28723" spans="1:2" x14ac:dyDescent="0.2">
      <c r="A28723" s="202" t="s">
        <v>42620</v>
      </c>
      <c r="B28723" s="204">
        <v>73.656899999999993</v>
      </c>
    </row>
    <row r="28724" spans="1:2" x14ac:dyDescent="0.2">
      <c r="A28724" s="202" t="s">
        <v>42621</v>
      </c>
      <c r="B28724" s="204">
        <v>502.68040000000002</v>
      </c>
    </row>
    <row r="28725" spans="1:2" x14ac:dyDescent="0.2">
      <c r="A28725" s="202" t="s">
        <v>42622</v>
      </c>
      <c r="B28725" s="204">
        <v>218.92570000000001</v>
      </c>
    </row>
    <row r="28726" spans="1:2" x14ac:dyDescent="0.2">
      <c r="A28726" s="202" t="s">
        <v>42623</v>
      </c>
      <c r="B28726" s="204">
        <v>176.0419</v>
      </c>
    </row>
    <row r="28727" spans="1:2" x14ac:dyDescent="0.2">
      <c r="A28727" s="202" t="s">
        <v>42624</v>
      </c>
      <c r="B28727" s="204">
        <v>260.01679999999999</v>
      </c>
    </row>
    <row r="28728" spans="1:2" x14ac:dyDescent="0.2">
      <c r="A28728" s="202" t="s">
        <v>42625</v>
      </c>
      <c r="B28728" s="204">
        <v>103.9691</v>
      </c>
    </row>
    <row r="28729" spans="1:2" x14ac:dyDescent="0.2">
      <c r="A28729" s="202" t="s">
        <v>42626</v>
      </c>
      <c r="B28729" s="204">
        <v>82.049700000000001</v>
      </c>
    </row>
    <row r="28730" spans="1:2" x14ac:dyDescent="0.2">
      <c r="A28730" s="202" t="s">
        <v>42627</v>
      </c>
      <c r="B28730" s="204">
        <v>197.136</v>
      </c>
    </row>
    <row r="28731" spans="1:2" x14ac:dyDescent="0.2">
      <c r="A28731" s="202" t="s">
        <v>42628</v>
      </c>
      <c r="B28731" s="204">
        <v>76.7102</v>
      </c>
    </row>
    <row r="28732" spans="1:2" x14ac:dyDescent="0.2">
      <c r="A28732" s="202" t="s">
        <v>42629</v>
      </c>
      <c r="B28732" s="204">
        <v>60.364100000000001</v>
      </c>
    </row>
    <row r="28733" spans="1:2" x14ac:dyDescent="0.2">
      <c r="A28733" s="202" t="s">
        <v>42630</v>
      </c>
      <c r="B28733" s="204">
        <v>215.0907</v>
      </c>
    </row>
    <row r="28734" spans="1:2" x14ac:dyDescent="0.2">
      <c r="A28734" s="202" t="s">
        <v>42631</v>
      </c>
      <c r="B28734" s="204">
        <v>85.357200000000006</v>
      </c>
    </row>
    <row r="28735" spans="1:2" x14ac:dyDescent="0.2">
      <c r="A28735" s="202" t="s">
        <v>42632</v>
      </c>
      <c r="B28735" s="204">
        <v>67.750900000000001</v>
      </c>
    </row>
    <row r="28736" spans="1:2" x14ac:dyDescent="0.2">
      <c r="A28736" s="202" t="s">
        <v>42633</v>
      </c>
      <c r="B28736" s="204">
        <v>225.3947</v>
      </c>
    </row>
    <row r="28737" spans="1:2" x14ac:dyDescent="0.2">
      <c r="A28737" s="202" t="s">
        <v>42634</v>
      </c>
      <c r="B28737" s="204">
        <v>91.930400000000006</v>
      </c>
    </row>
    <row r="28738" spans="1:2" x14ac:dyDescent="0.2">
      <c r="A28738" s="202" t="s">
        <v>42635</v>
      </c>
      <c r="B28738" s="204">
        <v>73.366100000000003</v>
      </c>
    </row>
    <row r="28739" spans="1:2" x14ac:dyDescent="0.2">
      <c r="A28739" s="202" t="s">
        <v>42636</v>
      </c>
      <c r="B28739" s="204">
        <v>288.75099999999998</v>
      </c>
    </row>
    <row r="28740" spans="1:2" x14ac:dyDescent="0.2">
      <c r="A28740" s="202" t="s">
        <v>42637</v>
      </c>
      <c r="B28740" s="204">
        <v>100.55889999999999</v>
      </c>
    </row>
    <row r="28741" spans="1:2" x14ac:dyDescent="0.2">
      <c r="A28741" s="202" t="s">
        <v>42638</v>
      </c>
      <c r="B28741" s="204">
        <v>75.672399999999996</v>
      </c>
    </row>
    <row r="28742" spans="1:2" x14ac:dyDescent="0.2">
      <c r="A28742" s="202" t="s">
        <v>42639</v>
      </c>
      <c r="B28742" s="204">
        <v>398.42309999999998</v>
      </c>
    </row>
    <row r="28743" spans="1:2" x14ac:dyDescent="0.2">
      <c r="A28743" s="202" t="s">
        <v>42640</v>
      </c>
      <c r="B28743" s="204">
        <v>122.00230000000001</v>
      </c>
    </row>
    <row r="28744" spans="1:2" x14ac:dyDescent="0.2">
      <c r="A28744" s="202" t="s">
        <v>42641</v>
      </c>
      <c r="B28744" s="204">
        <v>103.35080000000001</v>
      </c>
    </row>
    <row r="28745" spans="1:2" x14ac:dyDescent="0.2">
      <c r="A28745" s="202" t="s">
        <v>42642</v>
      </c>
      <c r="B28745" s="204">
        <v>285.17430000000002</v>
      </c>
    </row>
    <row r="28746" spans="1:2" x14ac:dyDescent="0.2">
      <c r="A28746" s="202" t="s">
        <v>42643</v>
      </c>
      <c r="B28746" s="204">
        <v>111.4952</v>
      </c>
    </row>
    <row r="28747" spans="1:2" x14ac:dyDescent="0.2">
      <c r="A28747" s="202" t="s">
        <v>42644</v>
      </c>
      <c r="B28747" s="204">
        <v>88.3947</v>
      </c>
    </row>
    <row r="28748" spans="1:2" x14ac:dyDescent="0.2">
      <c r="A28748" s="202" t="s">
        <v>42645</v>
      </c>
      <c r="B28748" s="204">
        <v>323.20679999999999</v>
      </c>
    </row>
    <row r="28749" spans="1:2" x14ac:dyDescent="0.2">
      <c r="A28749" s="202" t="s">
        <v>42646</v>
      </c>
      <c r="B28749" s="204">
        <v>130.6865</v>
      </c>
    </row>
    <row r="28750" spans="1:2" x14ac:dyDescent="0.2">
      <c r="A28750" s="202" t="s">
        <v>42647</v>
      </c>
      <c r="B28750" s="204">
        <v>103.553</v>
      </c>
    </row>
    <row r="28751" spans="1:2" x14ac:dyDescent="0.2">
      <c r="A28751" s="202" t="s">
        <v>42648</v>
      </c>
      <c r="B28751" s="204">
        <v>479.6737</v>
      </c>
    </row>
    <row r="28752" spans="1:2" x14ac:dyDescent="0.2">
      <c r="A28752" s="202" t="s">
        <v>42649</v>
      </c>
      <c r="B28752" s="204">
        <v>194.4119</v>
      </c>
    </row>
    <row r="28753" spans="1:2" x14ac:dyDescent="0.2">
      <c r="A28753" s="202" t="s">
        <v>42650</v>
      </c>
      <c r="B28753" s="204">
        <v>151.44569999999999</v>
      </c>
    </row>
    <row r="28754" spans="1:2" x14ac:dyDescent="0.2">
      <c r="A28754" s="202" t="s">
        <v>42651</v>
      </c>
      <c r="B28754" s="204">
        <v>358.47449999999998</v>
      </c>
    </row>
    <row r="28755" spans="1:2" x14ac:dyDescent="0.2">
      <c r="A28755" s="202" t="s">
        <v>42652</v>
      </c>
      <c r="B28755" s="204">
        <v>130.19919999999999</v>
      </c>
    </row>
    <row r="28756" spans="1:2" x14ac:dyDescent="0.2">
      <c r="A28756" s="202" t="s">
        <v>42653</v>
      </c>
      <c r="B28756" s="204">
        <v>98.662199999999999</v>
      </c>
    </row>
    <row r="28757" spans="1:2" x14ac:dyDescent="0.2">
      <c r="A28757" s="202" t="s">
        <v>42654</v>
      </c>
      <c r="B28757" s="204">
        <v>105.47920000000001</v>
      </c>
    </row>
    <row r="28758" spans="1:2" x14ac:dyDescent="0.2">
      <c r="A28758" s="202" t="s">
        <v>42655</v>
      </c>
      <c r="B28758" s="204">
        <v>51.536499999999997</v>
      </c>
    </row>
    <row r="28759" spans="1:2" x14ac:dyDescent="0.2">
      <c r="A28759" s="202" t="s">
        <v>42656</v>
      </c>
      <c r="B28759" s="204">
        <v>44.376899999999999</v>
      </c>
    </row>
    <row r="28760" spans="1:2" x14ac:dyDescent="0.2">
      <c r="A28760" s="202" t="s">
        <v>42657</v>
      </c>
      <c r="B28760" s="204">
        <v>61.586300000000001</v>
      </c>
    </row>
    <row r="28761" spans="1:2" x14ac:dyDescent="0.2">
      <c r="A28761" s="202" t="s">
        <v>42658</v>
      </c>
      <c r="B28761" s="204">
        <v>16.318100000000001</v>
      </c>
    </row>
    <row r="28762" spans="1:2" x14ac:dyDescent="0.2">
      <c r="A28762" s="202" t="s">
        <v>42659</v>
      </c>
      <c r="B28762" s="204">
        <v>10.8207</v>
      </c>
    </row>
    <row r="28763" spans="1:2" x14ac:dyDescent="0.2">
      <c r="A28763" s="202" t="s">
        <v>42660</v>
      </c>
      <c r="B28763" s="204">
        <v>83.546300000000002</v>
      </c>
    </row>
    <row r="28764" spans="1:2" x14ac:dyDescent="0.2">
      <c r="A28764" s="202" t="s">
        <v>42661</v>
      </c>
      <c r="B28764" s="204">
        <v>38.278100000000002</v>
      </c>
    </row>
    <row r="28765" spans="1:2" x14ac:dyDescent="0.2">
      <c r="A28765" s="202" t="s">
        <v>42662</v>
      </c>
      <c r="B28765" s="204">
        <v>32.780700000000003</v>
      </c>
    </row>
    <row r="28766" spans="1:2" x14ac:dyDescent="0.2">
      <c r="A28766" s="202" t="s">
        <v>42663</v>
      </c>
      <c r="B28766" s="204">
        <v>68.646799999999999</v>
      </c>
    </row>
    <row r="28767" spans="1:2" x14ac:dyDescent="0.2">
      <c r="A28767" s="202" t="s">
        <v>42664</v>
      </c>
      <c r="B28767" s="204">
        <v>33.1526</v>
      </c>
    </row>
    <row r="28768" spans="1:2" x14ac:dyDescent="0.2">
      <c r="A28768" s="202" t="s">
        <v>42665</v>
      </c>
      <c r="B28768" s="204">
        <v>29.061299999999999</v>
      </c>
    </row>
    <row r="28769" spans="1:2" x14ac:dyDescent="0.2">
      <c r="A28769" s="202" t="s">
        <v>42666</v>
      </c>
      <c r="B28769" s="204">
        <v>46.686799999999998</v>
      </c>
    </row>
    <row r="28770" spans="1:2" x14ac:dyDescent="0.2">
      <c r="A28770" s="202" t="s">
        <v>42667</v>
      </c>
      <c r="B28770" s="204">
        <v>11.192600000000001</v>
      </c>
    </row>
    <row r="28771" spans="1:2" x14ac:dyDescent="0.2">
      <c r="A28771" s="202" t="s">
        <v>42668</v>
      </c>
      <c r="B28771" s="204">
        <v>7.1013000000000002</v>
      </c>
    </row>
    <row r="28772" spans="1:2" x14ac:dyDescent="0.2">
      <c r="A28772" s="202" t="s">
        <v>42669</v>
      </c>
      <c r="B28772" s="204">
        <v>83.319800000000001</v>
      </c>
    </row>
    <row r="28773" spans="1:2" x14ac:dyDescent="0.2">
      <c r="A28773" s="202" t="s">
        <v>42670</v>
      </c>
      <c r="B28773" s="204">
        <v>36.532400000000003</v>
      </c>
    </row>
    <row r="28774" spans="1:2" x14ac:dyDescent="0.2">
      <c r="A28774" s="202" t="s">
        <v>42671</v>
      </c>
      <c r="B28774" s="204">
        <v>31.169499999999999</v>
      </c>
    </row>
    <row r="28775" spans="1:2" x14ac:dyDescent="0.2">
      <c r="A28775" s="202" t="s">
        <v>42672</v>
      </c>
      <c r="B28775" s="204">
        <v>86.385800000000003</v>
      </c>
    </row>
    <row r="28776" spans="1:2" x14ac:dyDescent="0.2">
      <c r="A28776" s="202" t="s">
        <v>42673</v>
      </c>
      <c r="B28776" s="204">
        <v>38.547199999999997</v>
      </c>
    </row>
    <row r="28777" spans="1:2" x14ac:dyDescent="0.2">
      <c r="A28777" s="202" t="s">
        <v>42674</v>
      </c>
      <c r="B28777" s="204">
        <v>32.921500000000002</v>
      </c>
    </row>
    <row r="28778" spans="1:2" x14ac:dyDescent="0.2">
      <c r="A28778" s="202" t="s">
        <v>42675</v>
      </c>
      <c r="B28778" s="204">
        <v>121.9074</v>
      </c>
    </row>
    <row r="28779" spans="1:2" x14ac:dyDescent="0.2">
      <c r="A28779" s="202" t="s">
        <v>42676</v>
      </c>
      <c r="B28779" s="204">
        <v>49.7012</v>
      </c>
    </row>
    <row r="28780" spans="1:2" x14ac:dyDescent="0.2">
      <c r="A28780" s="202" t="s">
        <v>42677</v>
      </c>
      <c r="B28780" s="204">
        <v>40.6417</v>
      </c>
    </row>
    <row r="28781" spans="1:2" x14ac:dyDescent="0.2">
      <c r="A28781" s="202" t="s">
        <v>42678</v>
      </c>
      <c r="B28781" s="204">
        <v>131.88249999999999</v>
      </c>
    </row>
    <row r="28782" spans="1:2" x14ac:dyDescent="0.2">
      <c r="A28782" s="202" t="s">
        <v>42679</v>
      </c>
      <c r="B28782" s="204">
        <v>57.017400000000002</v>
      </c>
    </row>
    <row r="28783" spans="1:2" x14ac:dyDescent="0.2">
      <c r="A28783" s="202" t="s">
        <v>42680</v>
      </c>
      <c r="B28783" s="204">
        <v>47.1556</v>
      </c>
    </row>
    <row r="28784" spans="1:2" x14ac:dyDescent="0.2">
      <c r="A28784" s="202" t="s">
        <v>42681</v>
      </c>
      <c r="B28784" s="204">
        <v>6.3315000000000001</v>
      </c>
    </row>
    <row r="28785" spans="1:2" x14ac:dyDescent="0.2">
      <c r="A28785" s="202" t="s">
        <v>42682</v>
      </c>
      <c r="B28785" s="204">
        <v>0.70040000000000002</v>
      </c>
    </row>
    <row r="28786" spans="1:2" x14ac:dyDescent="0.2">
      <c r="A28786" s="202" t="s">
        <v>42683</v>
      </c>
      <c r="B28786" s="204">
        <v>398.18200000000002</v>
      </c>
    </row>
    <row r="28787" spans="1:2" x14ac:dyDescent="0.2">
      <c r="A28787" s="202" t="s">
        <v>42684</v>
      </c>
      <c r="B28787" s="204">
        <v>243.49449999999999</v>
      </c>
    </row>
    <row r="28788" spans="1:2" x14ac:dyDescent="0.2">
      <c r="A28788" s="202" t="s">
        <v>42685</v>
      </c>
      <c r="B28788" s="204">
        <v>211.81020000000001</v>
      </c>
    </row>
    <row r="28789" spans="1:2" x14ac:dyDescent="0.2">
      <c r="A28789" s="202" t="s">
        <v>42686</v>
      </c>
      <c r="B28789" s="204">
        <v>440.05309999999997</v>
      </c>
    </row>
    <row r="28790" spans="1:2" x14ac:dyDescent="0.2">
      <c r="A28790" s="202" t="s">
        <v>42687</v>
      </c>
      <c r="B28790" s="204">
        <v>256.7328</v>
      </c>
    </row>
    <row r="28791" spans="1:2" x14ac:dyDescent="0.2">
      <c r="A28791" s="202" t="s">
        <v>42688</v>
      </c>
      <c r="B28791" s="204">
        <v>222.03100000000001</v>
      </c>
    </row>
    <row r="28792" spans="1:2" x14ac:dyDescent="0.2">
      <c r="A28792" s="202" t="s">
        <v>42689</v>
      </c>
      <c r="B28792" s="204">
        <v>299.36799999999999</v>
      </c>
    </row>
    <row r="28793" spans="1:2" x14ac:dyDescent="0.2">
      <c r="A28793" s="202" t="s">
        <v>42690</v>
      </c>
      <c r="B28793" s="204">
        <v>125.9649</v>
      </c>
    </row>
    <row r="28794" spans="1:2" x14ac:dyDescent="0.2">
      <c r="A28794" s="202" t="s">
        <v>42691</v>
      </c>
      <c r="B28794" s="204">
        <v>103.19880000000001</v>
      </c>
    </row>
    <row r="28795" spans="1:2" x14ac:dyDescent="0.2">
      <c r="A28795" s="202" t="s">
        <v>42692</v>
      </c>
      <c r="B28795" s="204">
        <v>155.22659999999999</v>
      </c>
    </row>
    <row r="28796" spans="1:2" x14ac:dyDescent="0.2">
      <c r="A28796" s="202" t="s">
        <v>42693</v>
      </c>
      <c r="B28796" s="204">
        <v>95.947299999999998</v>
      </c>
    </row>
    <row r="28797" spans="1:2" x14ac:dyDescent="0.2">
      <c r="A28797" s="202" t="s">
        <v>42694</v>
      </c>
      <c r="B28797" s="204">
        <v>82.825000000000003</v>
      </c>
    </row>
    <row r="28798" spans="1:2" x14ac:dyDescent="0.2">
      <c r="A28798" s="202" t="s">
        <v>42695</v>
      </c>
      <c r="B28798" s="204">
        <v>37.513599999999997</v>
      </c>
    </row>
    <row r="28799" spans="1:2" x14ac:dyDescent="0.2">
      <c r="A28799" s="202" t="s">
        <v>42696</v>
      </c>
      <c r="B28799" s="204">
        <v>22.7364</v>
      </c>
    </row>
    <row r="28800" spans="1:2" x14ac:dyDescent="0.2">
      <c r="A28800" s="202" t="s">
        <v>42697</v>
      </c>
      <c r="B28800" s="204">
        <v>19.162199999999999</v>
      </c>
    </row>
    <row r="28801" spans="1:2" x14ac:dyDescent="0.2">
      <c r="A28801" s="202" t="s">
        <v>42698</v>
      </c>
      <c r="B28801" s="204">
        <v>57.020800000000001</v>
      </c>
    </row>
    <row r="28802" spans="1:2" x14ac:dyDescent="0.2">
      <c r="A28802" s="202" t="s">
        <v>42699</v>
      </c>
      <c r="B28802" s="204">
        <v>35.637999999999998</v>
      </c>
    </row>
    <row r="28803" spans="1:2" x14ac:dyDescent="0.2">
      <c r="A28803" s="202" t="s">
        <v>42700</v>
      </c>
      <c r="B28803" s="204">
        <v>51.527099999999997</v>
      </c>
    </row>
    <row r="28804" spans="1:2" x14ac:dyDescent="0.2">
      <c r="A28804" s="202" t="s">
        <v>42701</v>
      </c>
      <c r="B28804" s="204">
        <v>43.278300000000002</v>
      </c>
    </row>
    <row r="28805" spans="1:2" x14ac:dyDescent="0.2">
      <c r="A28805" s="202" t="s">
        <v>42702</v>
      </c>
      <c r="B28805" s="204">
        <v>56.269399999999997</v>
      </c>
    </row>
    <row r="28806" spans="1:2" x14ac:dyDescent="0.2">
      <c r="A28806" s="202" t="s">
        <v>42703</v>
      </c>
      <c r="B28806" s="204">
        <v>45.808799999999998</v>
      </c>
    </row>
    <row r="28807" spans="1:2" x14ac:dyDescent="0.2">
      <c r="A28807" s="202" t="s">
        <v>42704</v>
      </c>
      <c r="B28807" s="204">
        <v>73.203299999999999</v>
      </c>
    </row>
    <row r="28808" spans="1:2" x14ac:dyDescent="0.2">
      <c r="A28808" s="202" t="s">
        <v>42705</v>
      </c>
      <c r="B28808" s="204">
        <v>56.369</v>
      </c>
    </row>
    <row r="28809" spans="1:2" x14ac:dyDescent="0.2">
      <c r="A28809" s="202" t="s">
        <v>42706</v>
      </c>
      <c r="B28809" s="204">
        <v>73.259500000000003</v>
      </c>
    </row>
    <row r="28810" spans="1:2" x14ac:dyDescent="0.2">
      <c r="A28810" s="202" t="s">
        <v>42707</v>
      </c>
      <c r="B28810" s="204">
        <v>55.676499999999997</v>
      </c>
    </row>
    <row r="28811" spans="1:2" x14ac:dyDescent="0.2">
      <c r="A28811" s="202" t="s">
        <v>42708</v>
      </c>
      <c r="B28811" s="204">
        <v>94.096800000000002</v>
      </c>
    </row>
    <row r="28812" spans="1:2" x14ac:dyDescent="0.2">
      <c r="A28812" s="202" t="s">
        <v>42709</v>
      </c>
      <c r="B28812" s="204">
        <v>50.274099999999997</v>
      </c>
    </row>
    <row r="28813" spans="1:2" x14ac:dyDescent="0.2">
      <c r="A28813" s="202" t="s">
        <v>42710</v>
      </c>
      <c r="B28813" s="204">
        <v>44.031300000000002</v>
      </c>
    </row>
    <row r="28814" spans="1:2" x14ac:dyDescent="0.2">
      <c r="A28814" s="202" t="s">
        <v>42711</v>
      </c>
      <c r="B28814" s="204">
        <v>95.356800000000007</v>
      </c>
    </row>
    <row r="28815" spans="1:2" x14ac:dyDescent="0.2">
      <c r="A28815" s="202" t="s">
        <v>42712</v>
      </c>
      <c r="B28815" s="204">
        <v>51.1021</v>
      </c>
    </row>
    <row r="28816" spans="1:2" x14ac:dyDescent="0.2">
      <c r="A28816" s="202" t="s">
        <v>42713</v>
      </c>
      <c r="B28816" s="204">
        <v>44.751300000000001</v>
      </c>
    </row>
    <row r="28817" spans="1:2" x14ac:dyDescent="0.2">
      <c r="A28817" s="202" t="s">
        <v>42714</v>
      </c>
      <c r="B28817" s="204">
        <v>141.38030000000001</v>
      </c>
    </row>
    <row r="28818" spans="1:2" x14ac:dyDescent="0.2">
      <c r="A28818" s="202" t="s">
        <v>42715</v>
      </c>
      <c r="B28818" s="204">
        <v>78.922300000000007</v>
      </c>
    </row>
    <row r="28819" spans="1:2" x14ac:dyDescent="0.2">
      <c r="A28819" s="202" t="s">
        <v>42716</v>
      </c>
      <c r="B28819" s="204">
        <v>68.357600000000005</v>
      </c>
    </row>
    <row r="28820" spans="1:2" x14ac:dyDescent="0.2">
      <c r="A28820" s="202" t="s">
        <v>42717</v>
      </c>
      <c r="B28820" s="204">
        <v>168.31739999999999</v>
      </c>
    </row>
    <row r="28821" spans="1:2" x14ac:dyDescent="0.2">
      <c r="A28821" s="202" t="s">
        <v>42718</v>
      </c>
      <c r="B28821" s="204">
        <v>89.484899999999996</v>
      </c>
    </row>
    <row r="28822" spans="1:2" x14ac:dyDescent="0.2">
      <c r="A28822" s="202" t="s">
        <v>42719</v>
      </c>
      <c r="B28822" s="204">
        <v>76.423299999999998</v>
      </c>
    </row>
    <row r="28823" spans="1:2" x14ac:dyDescent="0.2">
      <c r="A28823" s="202" t="s">
        <v>42720</v>
      </c>
      <c r="B28823" s="204">
        <v>195.0616</v>
      </c>
    </row>
    <row r="28824" spans="1:2" x14ac:dyDescent="0.2">
      <c r="A28824" s="202" t="s">
        <v>42721</v>
      </c>
      <c r="B28824" s="204">
        <v>107.05970000000001</v>
      </c>
    </row>
    <row r="28825" spans="1:2" x14ac:dyDescent="0.2">
      <c r="A28825" s="202" t="s">
        <v>42722</v>
      </c>
      <c r="B28825" s="204">
        <v>91.705799999999996</v>
      </c>
    </row>
    <row r="28826" spans="1:2" x14ac:dyDescent="0.2">
      <c r="A28826" s="202" t="s">
        <v>42723</v>
      </c>
      <c r="B28826" s="204">
        <v>34.059199999999997</v>
      </c>
    </row>
    <row r="28827" spans="1:2" x14ac:dyDescent="0.2">
      <c r="A28827" s="202" t="s">
        <v>42724</v>
      </c>
      <c r="B28827" s="204">
        <v>20.516999999999999</v>
      </c>
    </row>
    <row r="28828" spans="1:2" x14ac:dyDescent="0.2">
      <c r="A28828" s="202" t="s">
        <v>42725</v>
      </c>
      <c r="B28828" s="204">
        <v>633.75310000000002</v>
      </c>
    </row>
    <row r="28829" spans="1:2" x14ac:dyDescent="0.2">
      <c r="A28829" s="202" t="s">
        <v>42726</v>
      </c>
      <c r="B28829" s="204">
        <v>295.97000000000003</v>
      </c>
    </row>
    <row r="28830" spans="1:2" x14ac:dyDescent="0.2">
      <c r="A28830" s="202" t="s">
        <v>42727</v>
      </c>
      <c r="B28830" s="204">
        <v>273.08120000000002</v>
      </c>
    </row>
    <row r="28831" spans="1:2" x14ac:dyDescent="0.2">
      <c r="A28831" s="202" t="s">
        <v>42728</v>
      </c>
      <c r="B28831" s="204">
        <v>50.118000000000002</v>
      </c>
    </row>
    <row r="28832" spans="1:2" x14ac:dyDescent="0.2">
      <c r="A28832" s="202" t="s">
        <v>42729</v>
      </c>
      <c r="B28832" s="204">
        <v>34.520400000000002</v>
      </c>
    </row>
    <row r="28833" spans="1:2" x14ac:dyDescent="0.2">
      <c r="A28833" s="202" t="s">
        <v>42730</v>
      </c>
      <c r="B28833" s="204">
        <v>32.336799999999997</v>
      </c>
    </row>
    <row r="28834" spans="1:2" x14ac:dyDescent="0.2">
      <c r="A28834" s="202" t="s">
        <v>42731</v>
      </c>
      <c r="B28834" s="204">
        <v>272.72750000000002</v>
      </c>
    </row>
    <row r="28835" spans="1:2" x14ac:dyDescent="0.2">
      <c r="A28835" s="202" t="s">
        <v>42732</v>
      </c>
      <c r="B28835" s="204">
        <v>117.9277</v>
      </c>
    </row>
    <row r="28836" spans="1:2" x14ac:dyDescent="0.2">
      <c r="A28836" s="202" t="s">
        <v>42733</v>
      </c>
      <c r="B28836" s="204">
        <v>91.45</v>
      </c>
    </row>
    <row r="28837" spans="1:2" x14ac:dyDescent="0.2">
      <c r="A28837" s="202" t="s">
        <v>42734</v>
      </c>
      <c r="B28837" s="204">
        <v>325.95370000000003</v>
      </c>
    </row>
    <row r="28838" spans="1:2" x14ac:dyDescent="0.2">
      <c r="A28838" s="202" t="s">
        <v>42735</v>
      </c>
      <c r="B28838" s="204">
        <v>135.1403</v>
      </c>
    </row>
    <row r="28839" spans="1:2" x14ac:dyDescent="0.2">
      <c r="A28839" s="202" t="s">
        <v>42736</v>
      </c>
      <c r="B28839" s="204">
        <v>103.05</v>
      </c>
    </row>
    <row r="28840" spans="1:2" x14ac:dyDescent="0.2">
      <c r="A28840" s="202" t="s">
        <v>42737</v>
      </c>
      <c r="B28840" s="204">
        <v>333.9975</v>
      </c>
    </row>
    <row r="28841" spans="1:2" x14ac:dyDescent="0.2">
      <c r="A28841" s="202" t="s">
        <v>42738</v>
      </c>
      <c r="B28841" s="204">
        <v>146.25800000000001</v>
      </c>
    </row>
    <row r="28842" spans="1:2" x14ac:dyDescent="0.2">
      <c r="A28842" s="202" t="s">
        <v>42739</v>
      </c>
      <c r="B28842" s="204">
        <v>116.4033</v>
      </c>
    </row>
    <row r="28843" spans="1:2" x14ac:dyDescent="0.2">
      <c r="A28843" s="202" t="s">
        <v>42740</v>
      </c>
      <c r="B28843" s="204">
        <v>408.476</v>
      </c>
    </row>
    <row r="28844" spans="1:2" x14ac:dyDescent="0.2">
      <c r="A28844" s="202" t="s">
        <v>42741</v>
      </c>
      <c r="B28844" s="204">
        <v>128.81899999999999</v>
      </c>
    </row>
    <row r="28845" spans="1:2" x14ac:dyDescent="0.2">
      <c r="A28845" s="202" t="s">
        <v>42742</v>
      </c>
      <c r="B28845" s="204">
        <v>92.413700000000006</v>
      </c>
    </row>
    <row r="28846" spans="1:2" x14ac:dyDescent="0.2">
      <c r="A28846" s="202" t="s">
        <v>42743</v>
      </c>
      <c r="B28846" s="204">
        <v>6.2249999999999996</v>
      </c>
    </row>
    <row r="28847" spans="1:2" x14ac:dyDescent="0.2">
      <c r="A28847" s="202" t="s">
        <v>42744</v>
      </c>
      <c r="B28847" s="204">
        <v>2.6640000000000001</v>
      </c>
    </row>
    <row r="28848" spans="1:2" x14ac:dyDescent="0.2">
      <c r="A28848" s="202" t="s">
        <v>42745</v>
      </c>
      <c r="B28848" s="204">
        <v>115.33029999999999</v>
      </c>
    </row>
    <row r="28849" spans="1:2" x14ac:dyDescent="0.2">
      <c r="A28849" s="202" t="s">
        <v>42746</v>
      </c>
      <c r="B28849" s="204">
        <v>51.284500000000001</v>
      </c>
    </row>
    <row r="28850" spans="1:2" x14ac:dyDescent="0.2">
      <c r="A28850" s="202" t="s">
        <v>42747</v>
      </c>
      <c r="B28850" s="204">
        <v>43.081699999999998</v>
      </c>
    </row>
    <row r="28851" spans="1:2" x14ac:dyDescent="0.2">
      <c r="A28851" s="202" t="s">
        <v>42748</v>
      </c>
      <c r="B28851" s="204">
        <v>346.69470000000001</v>
      </c>
    </row>
    <row r="28852" spans="1:2" x14ac:dyDescent="0.2">
      <c r="A28852" s="202" t="s">
        <v>42749</v>
      </c>
      <c r="B28852" s="204">
        <v>173.46340000000001</v>
      </c>
    </row>
    <row r="28853" spans="1:2" x14ac:dyDescent="0.2">
      <c r="A28853" s="202" t="s">
        <v>42750</v>
      </c>
      <c r="B28853" s="204">
        <v>138.41</v>
      </c>
    </row>
    <row r="28854" spans="1:2" x14ac:dyDescent="0.2">
      <c r="A28854" s="202" t="s">
        <v>42751</v>
      </c>
      <c r="B28854" s="204">
        <v>454.19900000000001</v>
      </c>
    </row>
    <row r="28855" spans="1:2" x14ac:dyDescent="0.2">
      <c r="A28855" s="202" t="s">
        <v>42752</v>
      </c>
      <c r="B28855" s="204">
        <v>208.22309999999999</v>
      </c>
    </row>
    <row r="28856" spans="1:2" x14ac:dyDescent="0.2">
      <c r="A28856" s="202" t="s">
        <v>42753</v>
      </c>
      <c r="B28856" s="204">
        <v>161.83840000000001</v>
      </c>
    </row>
    <row r="28857" spans="1:2" x14ac:dyDescent="0.2">
      <c r="A28857" s="202" t="s">
        <v>42754</v>
      </c>
      <c r="B28857" s="204">
        <v>562.79920000000004</v>
      </c>
    </row>
    <row r="28858" spans="1:2" x14ac:dyDescent="0.2">
      <c r="A28858" s="202" t="s">
        <v>42755</v>
      </c>
      <c r="B28858" s="204">
        <v>241.92699999999999</v>
      </c>
    </row>
    <row r="28859" spans="1:2" x14ac:dyDescent="0.2">
      <c r="A28859" s="202" t="s">
        <v>42756</v>
      </c>
      <c r="B28859" s="204">
        <v>184.12520000000001</v>
      </c>
    </row>
    <row r="28860" spans="1:2" x14ac:dyDescent="0.2">
      <c r="A28860" s="202" t="s">
        <v>42757</v>
      </c>
      <c r="B28860" s="204">
        <v>1125.4297999999999</v>
      </c>
    </row>
    <row r="28861" spans="1:2" x14ac:dyDescent="0.2">
      <c r="A28861" s="202" t="s">
        <v>42758</v>
      </c>
      <c r="B28861" s="204">
        <v>515.45000000000005</v>
      </c>
    </row>
    <row r="28862" spans="1:2" x14ac:dyDescent="0.2">
      <c r="A28862" s="202" t="s">
        <v>42759</v>
      </c>
      <c r="B28862" s="204">
        <v>396.08609999999999</v>
      </c>
    </row>
    <row r="28863" spans="1:2" x14ac:dyDescent="0.2">
      <c r="A28863" s="202" t="s">
        <v>42760</v>
      </c>
      <c r="B28863" s="204">
        <v>1219.4824000000001</v>
      </c>
    </row>
    <row r="28864" spans="1:2" x14ac:dyDescent="0.2">
      <c r="A28864" s="202" t="s">
        <v>42761</v>
      </c>
      <c r="B28864" s="204">
        <v>556.83090000000004</v>
      </c>
    </row>
    <row r="28865" spans="1:2" x14ac:dyDescent="0.2">
      <c r="A28865" s="202" t="s">
        <v>42762</v>
      </c>
      <c r="B28865" s="204">
        <v>427.28190000000001</v>
      </c>
    </row>
    <row r="28866" spans="1:2" x14ac:dyDescent="0.2">
      <c r="A28866" s="202" t="s">
        <v>42763</v>
      </c>
      <c r="B28866" s="204">
        <v>1186.3805</v>
      </c>
    </row>
    <row r="28867" spans="1:2" x14ac:dyDescent="0.2">
      <c r="A28867" s="202" t="s">
        <v>42764</v>
      </c>
      <c r="B28867" s="204">
        <v>535.78970000000004</v>
      </c>
    </row>
    <row r="28868" spans="1:2" x14ac:dyDescent="0.2">
      <c r="A28868" s="202" t="s">
        <v>42765</v>
      </c>
      <c r="B28868" s="204">
        <v>409.98329999999999</v>
      </c>
    </row>
    <row r="28869" spans="1:2" x14ac:dyDescent="0.2">
      <c r="A28869" s="202" t="s">
        <v>42766</v>
      </c>
      <c r="B28869" s="204">
        <v>185.5342</v>
      </c>
    </row>
    <row r="28870" spans="1:2" x14ac:dyDescent="0.2">
      <c r="A28870" s="202" t="s">
        <v>42767</v>
      </c>
      <c r="B28870" s="204">
        <v>74.952200000000005</v>
      </c>
    </row>
    <row r="28871" spans="1:2" x14ac:dyDescent="0.2">
      <c r="A28871" s="202" t="s">
        <v>42768</v>
      </c>
      <c r="B28871" s="204">
        <v>58.460599999999999</v>
      </c>
    </row>
    <row r="28872" spans="1:2" x14ac:dyDescent="0.2">
      <c r="A28872" s="202" t="s">
        <v>42769</v>
      </c>
      <c r="B28872" s="204">
        <v>248.81450000000001</v>
      </c>
    </row>
    <row r="28873" spans="1:2" x14ac:dyDescent="0.2">
      <c r="A28873" s="202" t="s">
        <v>42770</v>
      </c>
      <c r="B28873" s="204">
        <v>102.4529</v>
      </c>
    </row>
    <row r="28874" spans="1:2" x14ac:dyDescent="0.2">
      <c r="A28874" s="202" t="s">
        <v>42771</v>
      </c>
      <c r="B28874" s="204">
        <v>82.0137</v>
      </c>
    </row>
    <row r="28875" spans="1:2" x14ac:dyDescent="0.2">
      <c r="A28875" s="202" t="s">
        <v>42772</v>
      </c>
      <c r="B28875" s="204">
        <v>381.47449999999998</v>
      </c>
    </row>
    <row r="28876" spans="1:2" x14ac:dyDescent="0.2">
      <c r="A28876" s="202" t="s">
        <v>42773</v>
      </c>
      <c r="B28876" s="204">
        <v>151.53909999999999</v>
      </c>
    </row>
    <row r="28877" spans="1:2" x14ac:dyDescent="0.2">
      <c r="A28877" s="202" t="s">
        <v>42774</v>
      </c>
      <c r="B28877" s="204">
        <v>117.8339</v>
      </c>
    </row>
    <row r="28878" spans="1:2" x14ac:dyDescent="0.2">
      <c r="A28878" s="202" t="s">
        <v>42775</v>
      </c>
      <c r="B28878" s="204">
        <v>117.3232</v>
      </c>
    </row>
    <row r="28879" spans="1:2" x14ac:dyDescent="0.2">
      <c r="A28879" s="202" t="s">
        <v>42776</v>
      </c>
      <c r="B28879" s="204">
        <v>58.698099999999997</v>
      </c>
    </row>
    <row r="28880" spans="1:2" x14ac:dyDescent="0.2">
      <c r="A28880" s="202" t="s">
        <v>42777</v>
      </c>
      <c r="B28880" s="204">
        <v>43.902500000000003</v>
      </c>
    </row>
    <row r="28881" spans="1:2" x14ac:dyDescent="0.2">
      <c r="A28881" s="202" t="s">
        <v>42778</v>
      </c>
      <c r="B28881" s="204">
        <v>19.5411</v>
      </c>
    </row>
    <row r="28882" spans="1:2" x14ac:dyDescent="0.2">
      <c r="A28882" s="202" t="s">
        <v>42779</v>
      </c>
      <c r="B28882" s="204">
        <v>13.0274</v>
      </c>
    </row>
    <row r="28883" spans="1:2" x14ac:dyDescent="0.2">
      <c r="A28883" s="202" t="s">
        <v>42780</v>
      </c>
      <c r="B28883" s="204">
        <v>72.9178</v>
      </c>
    </row>
    <row r="28884" spans="1:2" x14ac:dyDescent="0.2">
      <c r="A28884" s="202" t="s">
        <v>42781</v>
      </c>
      <c r="B28884" s="204">
        <v>48.611800000000002</v>
      </c>
    </row>
    <row r="28885" spans="1:2" x14ac:dyDescent="0.2">
      <c r="A28885" s="202" t="s">
        <v>42782</v>
      </c>
      <c r="B28885" s="204">
        <v>2.8820999999999999</v>
      </c>
    </row>
    <row r="28886" spans="1:2" x14ac:dyDescent="0.2">
      <c r="A28886" s="202" t="s">
        <v>42783</v>
      </c>
      <c r="B28886" s="204">
        <v>1.9214</v>
      </c>
    </row>
    <row r="28887" spans="1:2" x14ac:dyDescent="0.2">
      <c r="A28887" s="202" t="s">
        <v>42784</v>
      </c>
      <c r="B28887" s="204">
        <v>4.0564</v>
      </c>
    </row>
    <row r="28888" spans="1:2" x14ac:dyDescent="0.2">
      <c r="A28888" s="202" t="s">
        <v>42785</v>
      </c>
      <c r="B28888" s="204">
        <v>2.7042000000000002</v>
      </c>
    </row>
    <row r="28889" spans="1:2" x14ac:dyDescent="0.2">
      <c r="A28889" s="202" t="s">
        <v>42786</v>
      </c>
      <c r="B28889" s="204">
        <v>3.0488</v>
      </c>
    </row>
    <row r="28890" spans="1:2" x14ac:dyDescent="0.2">
      <c r="A28890" s="202" t="s">
        <v>42787</v>
      </c>
      <c r="B28890" s="204">
        <v>2.1798000000000002</v>
      </c>
    </row>
    <row r="28891" spans="1:2" x14ac:dyDescent="0.2">
      <c r="A28891" s="202" t="s">
        <v>42788</v>
      </c>
      <c r="B28891" s="204">
        <v>3.6000999999999999</v>
      </c>
    </row>
    <row r="28892" spans="1:2" x14ac:dyDescent="0.2">
      <c r="A28892" s="202" t="s">
        <v>42789</v>
      </c>
      <c r="B28892" s="204">
        <v>1.4701</v>
      </c>
    </row>
    <row r="28893" spans="1:2" x14ac:dyDescent="0.2">
      <c r="A28893" s="202" t="s">
        <v>42790</v>
      </c>
      <c r="B28893" s="204">
        <v>1015.2914</v>
      </c>
    </row>
    <row r="28894" spans="1:2" x14ac:dyDescent="0.2">
      <c r="A28894" s="202" t="s">
        <v>42791</v>
      </c>
      <c r="B28894" s="204">
        <v>88.416499999999999</v>
      </c>
    </row>
    <row r="28895" spans="1:2" x14ac:dyDescent="0.2">
      <c r="A28895" s="202" t="s">
        <v>42792</v>
      </c>
      <c r="B28895" s="204">
        <v>59.780700000000003</v>
      </c>
    </row>
    <row r="28896" spans="1:2" x14ac:dyDescent="0.2">
      <c r="A28896" s="202" t="s">
        <v>42793</v>
      </c>
      <c r="B28896" s="204">
        <v>3.5510000000000002</v>
      </c>
    </row>
    <row r="28897" spans="1:2" x14ac:dyDescent="0.2">
      <c r="A28897" s="202" t="s">
        <v>42794</v>
      </c>
      <c r="B28897" s="204">
        <v>1.1919999999999999</v>
      </c>
    </row>
    <row r="28898" spans="1:2" x14ac:dyDescent="0.2">
      <c r="A28898" s="202" t="s">
        <v>42795</v>
      </c>
      <c r="B28898" s="204">
        <v>1.643</v>
      </c>
    </row>
    <row r="28899" spans="1:2" x14ac:dyDescent="0.2">
      <c r="A28899" s="202" t="s">
        <v>42796</v>
      </c>
      <c r="B28899" s="204">
        <v>0.37319999999999998</v>
      </c>
    </row>
    <row r="28900" spans="1:2" x14ac:dyDescent="0.2">
      <c r="A28900" s="202" t="s">
        <v>42797</v>
      </c>
      <c r="B28900" s="204">
        <v>3.0478000000000001</v>
      </c>
    </row>
    <row r="28901" spans="1:2" x14ac:dyDescent="0.2">
      <c r="A28901" s="202" t="s">
        <v>42798</v>
      </c>
      <c r="B28901" s="204">
        <v>2.1768000000000001</v>
      </c>
    </row>
    <row r="28902" spans="1:2" x14ac:dyDescent="0.2">
      <c r="A28902" s="202" t="s">
        <v>42799</v>
      </c>
      <c r="B28902" s="204">
        <v>169.614</v>
      </c>
    </row>
    <row r="28903" spans="1:2" x14ac:dyDescent="0.2">
      <c r="A28903" s="202" t="s">
        <v>42800</v>
      </c>
      <c r="B28903" s="204">
        <v>88.575500000000005</v>
      </c>
    </row>
    <row r="28904" spans="1:2" x14ac:dyDescent="0.2">
      <c r="A28904" s="202" t="s">
        <v>42801</v>
      </c>
      <c r="B28904" s="204">
        <v>74.05</v>
      </c>
    </row>
    <row r="28905" spans="1:2" x14ac:dyDescent="0.2">
      <c r="A28905" s="202" t="s">
        <v>42802</v>
      </c>
      <c r="B28905" s="204">
        <v>153.6893</v>
      </c>
    </row>
    <row r="28906" spans="1:2" x14ac:dyDescent="0.2">
      <c r="A28906" s="202" t="s">
        <v>42803</v>
      </c>
      <c r="B28906" s="204">
        <v>75.063000000000002</v>
      </c>
    </row>
    <row r="28907" spans="1:2" x14ac:dyDescent="0.2">
      <c r="A28907" s="202" t="s">
        <v>42804</v>
      </c>
      <c r="B28907" s="204">
        <v>62.159100000000002</v>
      </c>
    </row>
    <row r="28908" spans="1:2" x14ac:dyDescent="0.2">
      <c r="A28908" s="202" t="s">
        <v>42805</v>
      </c>
      <c r="B28908" s="204">
        <v>163.65530000000001</v>
      </c>
    </row>
    <row r="28909" spans="1:2" x14ac:dyDescent="0.2">
      <c r="A28909" s="202" t="s">
        <v>42806</v>
      </c>
      <c r="B28909" s="204">
        <v>83.543400000000005</v>
      </c>
    </row>
    <row r="28910" spans="1:2" x14ac:dyDescent="0.2">
      <c r="A28910" s="202" t="s">
        <v>42807</v>
      </c>
      <c r="B28910" s="204">
        <v>69.642899999999997</v>
      </c>
    </row>
    <row r="28911" spans="1:2" x14ac:dyDescent="0.2">
      <c r="A28911" s="202" t="s">
        <v>42808</v>
      </c>
      <c r="B28911" s="204">
        <v>164.851</v>
      </c>
    </row>
    <row r="28912" spans="1:2" x14ac:dyDescent="0.2">
      <c r="A28912" s="202" t="s">
        <v>42809</v>
      </c>
      <c r="B28912" s="204">
        <v>79.945099999999996</v>
      </c>
    </row>
    <row r="28913" spans="1:2" x14ac:dyDescent="0.2">
      <c r="A28913" s="202" t="s">
        <v>42810</v>
      </c>
      <c r="B28913" s="204">
        <v>65.924999999999997</v>
      </c>
    </row>
    <row r="28914" spans="1:2" x14ac:dyDescent="0.2">
      <c r="A28914" s="202" t="s">
        <v>42811</v>
      </c>
      <c r="B28914" s="204">
        <v>189.6369</v>
      </c>
    </row>
    <row r="28915" spans="1:2" x14ac:dyDescent="0.2">
      <c r="A28915" s="202" t="s">
        <v>42812</v>
      </c>
      <c r="B28915" s="204">
        <v>99.132300000000001</v>
      </c>
    </row>
    <row r="28916" spans="1:2" x14ac:dyDescent="0.2">
      <c r="A28916" s="202" t="s">
        <v>42813</v>
      </c>
      <c r="B28916" s="204">
        <v>82.633700000000005</v>
      </c>
    </row>
    <row r="28917" spans="1:2" x14ac:dyDescent="0.2">
      <c r="A28917" s="202" t="s">
        <v>42814</v>
      </c>
      <c r="B28917" s="204">
        <v>78.981999999999999</v>
      </c>
    </row>
    <row r="28918" spans="1:2" x14ac:dyDescent="0.2">
      <c r="A28918" s="202" t="s">
        <v>42815</v>
      </c>
      <c r="B28918" s="204">
        <v>49.382899999999999</v>
      </c>
    </row>
    <row r="28919" spans="1:2" x14ac:dyDescent="0.2">
      <c r="A28919" s="202" t="s">
        <v>42816</v>
      </c>
      <c r="B28919" s="204">
        <v>43.9497</v>
      </c>
    </row>
    <row r="28920" spans="1:2" x14ac:dyDescent="0.2">
      <c r="A28920" s="202" t="s">
        <v>42817</v>
      </c>
      <c r="B28920" s="204">
        <v>198.98949999999999</v>
      </c>
    </row>
    <row r="28921" spans="1:2" x14ac:dyDescent="0.2">
      <c r="A28921" s="202" t="s">
        <v>42818</v>
      </c>
      <c r="B28921" s="204">
        <v>104.7439</v>
      </c>
    </row>
    <row r="28922" spans="1:2" x14ac:dyDescent="0.2">
      <c r="A28922" s="202" t="s">
        <v>42819</v>
      </c>
      <c r="B28922" s="204">
        <v>87.31</v>
      </c>
    </row>
    <row r="28923" spans="1:2" x14ac:dyDescent="0.2">
      <c r="A28923" s="202" t="s">
        <v>42820</v>
      </c>
      <c r="B28923" s="204">
        <v>32.075299999999999</v>
      </c>
    </row>
    <row r="28924" spans="1:2" x14ac:dyDescent="0.2">
      <c r="A28924" s="202" t="s">
        <v>42821</v>
      </c>
      <c r="B28924" s="204">
        <v>10.3634</v>
      </c>
    </row>
    <row r="28925" spans="1:2" x14ac:dyDescent="0.2">
      <c r="A28925" s="202" t="s">
        <v>42822</v>
      </c>
      <c r="B28925" s="204">
        <v>650.51499999999999</v>
      </c>
    </row>
    <row r="28926" spans="1:2" x14ac:dyDescent="0.2">
      <c r="A28926" s="202" t="s">
        <v>42823</v>
      </c>
      <c r="B28926" s="204">
        <v>388.83</v>
      </c>
    </row>
    <row r="28927" spans="1:2" x14ac:dyDescent="0.2">
      <c r="A28927" s="202" t="s">
        <v>42824</v>
      </c>
      <c r="B28927" s="204">
        <v>367.13</v>
      </c>
    </row>
    <row r="28928" spans="1:2" x14ac:dyDescent="0.2">
      <c r="A28928" s="202" t="s">
        <v>42825</v>
      </c>
      <c r="B28928" s="204">
        <v>3354.0048999999999</v>
      </c>
    </row>
    <row r="28929" spans="1:2" x14ac:dyDescent="0.2">
      <c r="A28929" s="202" t="s">
        <v>42826</v>
      </c>
      <c r="B28929" s="204">
        <v>1362.6362999999999</v>
      </c>
    </row>
    <row r="28930" spans="1:2" x14ac:dyDescent="0.2">
      <c r="A28930" s="202" t="s">
        <v>42827</v>
      </c>
      <c r="B28930" s="204">
        <v>975.6069</v>
      </c>
    </row>
    <row r="28931" spans="1:2" x14ac:dyDescent="0.2">
      <c r="A28931" s="202" t="s">
        <v>42828</v>
      </c>
      <c r="B28931" s="204">
        <v>585.02769999999998</v>
      </c>
    </row>
    <row r="28932" spans="1:2" x14ac:dyDescent="0.2">
      <c r="A28932" s="202" t="s">
        <v>42829</v>
      </c>
      <c r="B28932" s="204">
        <v>241.87299999999999</v>
      </c>
    </row>
    <row r="28933" spans="1:2" x14ac:dyDescent="0.2">
      <c r="A28933" s="202" t="s">
        <v>42830</v>
      </c>
      <c r="B28933" s="204">
        <v>178.36199999999999</v>
      </c>
    </row>
    <row r="28934" spans="1:2" x14ac:dyDescent="0.2">
      <c r="A28934" s="202" t="s">
        <v>42831</v>
      </c>
      <c r="B28934" s="204">
        <v>218.43</v>
      </c>
    </row>
    <row r="28935" spans="1:2" x14ac:dyDescent="0.2">
      <c r="A28935" s="202" t="s">
        <v>42832</v>
      </c>
      <c r="B28935" s="204">
        <v>46.89</v>
      </c>
    </row>
    <row r="28936" spans="1:2" x14ac:dyDescent="0.2">
      <c r="A28936" s="202" t="s">
        <v>42833</v>
      </c>
      <c r="B28936" s="204">
        <v>152.5933</v>
      </c>
    </row>
    <row r="28937" spans="1:2" x14ac:dyDescent="0.2">
      <c r="A28937" s="202" t="s">
        <v>42834</v>
      </c>
      <c r="B28937" s="204">
        <v>87.018500000000003</v>
      </c>
    </row>
    <row r="28938" spans="1:2" x14ac:dyDescent="0.2">
      <c r="A28938" s="202" t="s">
        <v>42835</v>
      </c>
      <c r="B28938" s="204">
        <v>78.468000000000004</v>
      </c>
    </row>
    <row r="28939" spans="1:2" x14ac:dyDescent="0.2">
      <c r="A28939" s="202" t="s">
        <v>42836</v>
      </c>
      <c r="B28939" s="204">
        <v>72.904499999999999</v>
      </c>
    </row>
    <row r="28940" spans="1:2" x14ac:dyDescent="0.2">
      <c r="A28940" s="202" t="s">
        <v>42837</v>
      </c>
      <c r="B28940" s="204">
        <v>19.8339</v>
      </c>
    </row>
    <row r="28941" spans="1:2" x14ac:dyDescent="0.2">
      <c r="A28941" s="202" t="s">
        <v>42838</v>
      </c>
      <c r="B28941" s="204">
        <v>12.946300000000001</v>
      </c>
    </row>
    <row r="28942" spans="1:2" x14ac:dyDescent="0.2">
      <c r="A28942" s="202" t="s">
        <v>42839</v>
      </c>
      <c r="B28942" s="204">
        <v>356.56209999999999</v>
      </c>
    </row>
    <row r="28943" spans="1:2" x14ac:dyDescent="0.2">
      <c r="A28943" s="202" t="s">
        <v>42840</v>
      </c>
      <c r="B28943" s="204">
        <v>137.83090000000001</v>
      </c>
    </row>
    <row r="28944" spans="1:2" x14ac:dyDescent="0.2">
      <c r="A28944" s="202" t="s">
        <v>42841</v>
      </c>
      <c r="B28944" s="204">
        <v>109.23050000000001</v>
      </c>
    </row>
    <row r="28945" spans="1:2" x14ac:dyDescent="0.2">
      <c r="A28945" s="202" t="s">
        <v>42842</v>
      </c>
      <c r="B28945" s="204">
        <v>13.0129</v>
      </c>
    </row>
    <row r="28946" spans="1:2" x14ac:dyDescent="0.2">
      <c r="A28946" s="202" t="s">
        <v>42843</v>
      </c>
      <c r="B28946" s="204">
        <v>7.2704000000000004</v>
      </c>
    </row>
    <row r="28947" spans="1:2" x14ac:dyDescent="0.2">
      <c r="A28947" s="202" t="s">
        <v>42844</v>
      </c>
      <c r="B28947" s="204">
        <v>345.87299999999999</v>
      </c>
    </row>
    <row r="28948" spans="1:2" x14ac:dyDescent="0.2">
      <c r="A28948" s="202" t="s">
        <v>42845</v>
      </c>
      <c r="B28948" s="204">
        <v>194.80520000000001</v>
      </c>
    </row>
    <row r="28949" spans="1:2" x14ac:dyDescent="0.2">
      <c r="A28949" s="202" t="s">
        <v>42846</v>
      </c>
      <c r="B28949" s="204">
        <v>164.27</v>
      </c>
    </row>
    <row r="28950" spans="1:2" x14ac:dyDescent="0.2">
      <c r="A28950" s="202" t="s">
        <v>42847</v>
      </c>
      <c r="B28950" s="204">
        <v>297.0197</v>
      </c>
    </row>
    <row r="28951" spans="1:2" x14ac:dyDescent="0.2">
      <c r="A28951" s="202" t="s">
        <v>42848</v>
      </c>
      <c r="B28951" s="204">
        <v>152.4973</v>
      </c>
    </row>
    <row r="28952" spans="1:2" x14ac:dyDescent="0.2">
      <c r="A28952" s="202" t="s">
        <v>42849</v>
      </c>
      <c r="B28952" s="204">
        <v>126.8473</v>
      </c>
    </row>
    <row r="28953" spans="1:2" x14ac:dyDescent="0.2">
      <c r="A28953" s="202" t="s">
        <v>42850</v>
      </c>
      <c r="B28953" s="204">
        <v>80.836399999999998</v>
      </c>
    </row>
    <row r="28954" spans="1:2" x14ac:dyDescent="0.2">
      <c r="A28954" s="202" t="s">
        <v>42851</v>
      </c>
      <c r="B28954" s="204">
        <v>26.607900000000001</v>
      </c>
    </row>
    <row r="28955" spans="1:2" x14ac:dyDescent="0.2">
      <c r="A28955" s="202" t="s">
        <v>42852</v>
      </c>
      <c r="B28955" s="204">
        <v>25.317299999999999</v>
      </c>
    </row>
    <row r="28956" spans="1:2" x14ac:dyDescent="0.2">
      <c r="A28956" s="202" t="s">
        <v>42853</v>
      </c>
      <c r="B28956" s="204">
        <v>24.346399999999999</v>
      </c>
    </row>
    <row r="28957" spans="1:2" x14ac:dyDescent="0.2">
      <c r="A28957" s="202" t="s">
        <v>42854</v>
      </c>
      <c r="B28957" s="204">
        <v>10.5945</v>
      </c>
    </row>
    <row r="28958" spans="1:2" x14ac:dyDescent="0.2">
      <c r="A28958" s="202" t="s">
        <v>42855</v>
      </c>
      <c r="B28958" s="204">
        <v>363.13650000000001</v>
      </c>
    </row>
    <row r="28959" spans="1:2" x14ac:dyDescent="0.2">
      <c r="A28959" s="202" t="s">
        <v>42856</v>
      </c>
      <c r="B28959" s="204">
        <v>224.71090000000001</v>
      </c>
    </row>
    <row r="28960" spans="1:2" x14ac:dyDescent="0.2">
      <c r="A28960" s="202" t="s">
        <v>42857</v>
      </c>
      <c r="B28960" s="204">
        <v>194.46</v>
      </c>
    </row>
    <row r="28961" spans="1:2" x14ac:dyDescent="0.2">
      <c r="A28961" s="202" t="s">
        <v>42858</v>
      </c>
      <c r="B28961" s="204">
        <v>319.62849999999997</v>
      </c>
    </row>
    <row r="28962" spans="1:2" x14ac:dyDescent="0.2">
      <c r="A28962" s="202" t="s">
        <v>42859</v>
      </c>
      <c r="B28962" s="204">
        <v>156.4684</v>
      </c>
    </row>
    <row r="28963" spans="1:2" x14ac:dyDescent="0.2">
      <c r="A28963" s="202" t="s">
        <v>42860</v>
      </c>
      <c r="B28963" s="204">
        <v>128.07060000000001</v>
      </c>
    </row>
    <row r="28964" spans="1:2" x14ac:dyDescent="0.2">
      <c r="A28964" s="202" t="s">
        <v>42861</v>
      </c>
      <c r="B28964" s="204">
        <v>350.48309999999998</v>
      </c>
    </row>
    <row r="28965" spans="1:2" x14ac:dyDescent="0.2">
      <c r="A28965" s="202" t="s">
        <v>42862</v>
      </c>
      <c r="B28965" s="204">
        <v>177.8425</v>
      </c>
    </row>
    <row r="28966" spans="1:2" x14ac:dyDescent="0.2">
      <c r="A28966" s="202" t="s">
        <v>42863</v>
      </c>
      <c r="B28966" s="204">
        <v>148.88149999999999</v>
      </c>
    </row>
    <row r="28967" spans="1:2" x14ac:dyDescent="0.2">
      <c r="A28967" s="202" t="s">
        <v>42864</v>
      </c>
      <c r="B28967" s="204">
        <v>2283.6657</v>
      </c>
    </row>
    <row r="28968" spans="1:2" x14ac:dyDescent="0.2">
      <c r="A28968" s="202" t="s">
        <v>42865</v>
      </c>
      <c r="B28968" s="204">
        <v>1067.1445000000001</v>
      </c>
    </row>
    <row r="28969" spans="1:2" x14ac:dyDescent="0.2">
      <c r="A28969" s="202" t="s">
        <v>42866</v>
      </c>
      <c r="B28969" s="204">
        <v>816.22649999999999</v>
      </c>
    </row>
    <row r="28970" spans="1:2" x14ac:dyDescent="0.2">
      <c r="A28970" s="202" t="s">
        <v>42867</v>
      </c>
      <c r="B28970" s="204">
        <v>8.4391999999999996</v>
      </c>
    </row>
    <row r="28971" spans="1:2" x14ac:dyDescent="0.2">
      <c r="A28971" s="202" t="s">
        <v>42868</v>
      </c>
      <c r="B28971" s="204">
        <v>2.1779999999999999</v>
      </c>
    </row>
    <row r="28972" spans="1:2" x14ac:dyDescent="0.2">
      <c r="A28972" s="202" t="s">
        <v>42869</v>
      </c>
      <c r="B28972" s="204">
        <v>4.8300999999999998</v>
      </c>
    </row>
    <row r="28973" spans="1:2" x14ac:dyDescent="0.2">
      <c r="A28973" s="202" t="s">
        <v>42870</v>
      </c>
      <c r="B28973" s="204">
        <v>2.0110999999999999</v>
      </c>
    </row>
    <row r="28974" spans="1:2" x14ac:dyDescent="0.2">
      <c r="A28974" s="202" t="s">
        <v>42871</v>
      </c>
      <c r="B28974" s="204">
        <v>3.3349000000000002</v>
      </c>
    </row>
    <row r="28975" spans="1:2" x14ac:dyDescent="0.2">
      <c r="A28975" s="202" t="s">
        <v>42872</v>
      </c>
      <c r="B28975" s="204">
        <v>1.0765</v>
      </c>
    </row>
    <row r="28976" spans="1:2" x14ac:dyDescent="0.2">
      <c r="A28976" s="202" t="s">
        <v>42873</v>
      </c>
      <c r="B28976" s="204">
        <v>140.91550000000001</v>
      </c>
    </row>
    <row r="28977" spans="1:2" x14ac:dyDescent="0.2">
      <c r="A28977" s="202" t="s">
        <v>42874</v>
      </c>
      <c r="B28977" s="204">
        <v>63.7333</v>
      </c>
    </row>
    <row r="28978" spans="1:2" x14ac:dyDescent="0.2">
      <c r="A28978" s="202" t="s">
        <v>42875</v>
      </c>
      <c r="B28978" s="204">
        <v>179.87860000000001</v>
      </c>
    </row>
    <row r="28979" spans="1:2" x14ac:dyDescent="0.2">
      <c r="A28979" s="202" t="s">
        <v>42876</v>
      </c>
      <c r="B28979" s="204">
        <v>81.355500000000006</v>
      </c>
    </row>
    <row r="28980" spans="1:2" x14ac:dyDescent="0.2">
      <c r="A28980" s="202" t="s">
        <v>42877</v>
      </c>
      <c r="B28980" s="204">
        <v>17.350000000000001</v>
      </c>
    </row>
    <row r="28981" spans="1:2" x14ac:dyDescent="0.2">
      <c r="A28981" s="202" t="s">
        <v>42878</v>
      </c>
      <c r="B28981" s="204">
        <v>3.3239999999999998</v>
      </c>
    </row>
    <row r="28982" spans="1:2" x14ac:dyDescent="0.2">
      <c r="A28982" s="202" t="s">
        <v>42879</v>
      </c>
      <c r="B28982" s="204">
        <v>1.6345000000000001</v>
      </c>
    </row>
    <row r="28983" spans="1:2" x14ac:dyDescent="0.2">
      <c r="A28983" s="202" t="s">
        <v>42880</v>
      </c>
      <c r="B28983" s="204">
        <v>5.4623999999999997</v>
      </c>
    </row>
    <row r="28984" spans="1:2" x14ac:dyDescent="0.2">
      <c r="A28984" s="202" t="s">
        <v>42881</v>
      </c>
      <c r="B28984" s="204">
        <v>1.339</v>
      </c>
    </row>
    <row r="28985" spans="1:2" x14ac:dyDescent="0.2">
      <c r="A28985" s="202" t="s">
        <v>42882</v>
      </c>
      <c r="B28985" s="204">
        <v>4.2878999999999996</v>
      </c>
    </row>
    <row r="28986" spans="1:2" x14ac:dyDescent="0.2">
      <c r="A28986" s="202" t="s">
        <v>42883</v>
      </c>
      <c r="B28986" s="204">
        <v>0.66990000000000005</v>
      </c>
    </row>
    <row r="28987" spans="1:2" x14ac:dyDescent="0.2">
      <c r="A28987" s="202" t="s">
        <v>42884</v>
      </c>
      <c r="B28987" s="204">
        <v>11.463100000000001</v>
      </c>
    </row>
    <row r="28988" spans="1:2" x14ac:dyDescent="0.2">
      <c r="A28988" s="202" t="s">
        <v>42885</v>
      </c>
      <c r="B28988" s="204">
        <v>1.6454</v>
      </c>
    </row>
    <row r="28989" spans="1:2" x14ac:dyDescent="0.2">
      <c r="A28989" s="202" t="s">
        <v>42886</v>
      </c>
      <c r="B28989" s="204">
        <v>12.1197</v>
      </c>
    </row>
    <row r="28990" spans="1:2" x14ac:dyDescent="0.2">
      <c r="A28990" s="202" t="s">
        <v>42887</v>
      </c>
      <c r="B28990" s="204">
        <v>4.9748000000000001</v>
      </c>
    </row>
    <row r="28991" spans="1:2" x14ac:dyDescent="0.2">
      <c r="A28991" s="202" t="s">
        <v>42888</v>
      </c>
      <c r="B28991" s="204">
        <v>28.3948</v>
      </c>
    </row>
    <row r="28992" spans="1:2" x14ac:dyDescent="0.2">
      <c r="A28992" s="202" t="s">
        <v>42889</v>
      </c>
      <c r="B28992" s="204">
        <v>7.3066000000000004</v>
      </c>
    </row>
    <row r="28993" spans="1:2" x14ac:dyDescent="0.2">
      <c r="A28993" s="202" t="s">
        <v>42890</v>
      </c>
      <c r="B28993" s="204">
        <v>18.646899999999999</v>
      </c>
    </row>
    <row r="28994" spans="1:2" x14ac:dyDescent="0.2">
      <c r="A28994" s="202" t="s">
        <v>42891</v>
      </c>
      <c r="B28994" s="204">
        <v>7.6555999999999997</v>
      </c>
    </row>
    <row r="28995" spans="1:2" x14ac:dyDescent="0.2">
      <c r="A28995" s="202" t="s">
        <v>42892</v>
      </c>
      <c r="B28995" s="204">
        <v>422.1327</v>
      </c>
    </row>
    <row r="28996" spans="1:2" x14ac:dyDescent="0.2">
      <c r="A28996" s="202" t="s">
        <v>42893</v>
      </c>
      <c r="B28996" s="204">
        <v>317.86130000000003</v>
      </c>
    </row>
    <row r="28997" spans="1:2" x14ac:dyDescent="0.2">
      <c r="A28997" s="202" t="s">
        <v>42894</v>
      </c>
      <c r="B28997" s="204">
        <v>280.33789999999999</v>
      </c>
    </row>
    <row r="28998" spans="1:2" x14ac:dyDescent="0.2">
      <c r="A28998" s="202" t="s">
        <v>42895</v>
      </c>
      <c r="B28998" s="204">
        <v>450.72519999999997</v>
      </c>
    </row>
    <row r="28999" spans="1:2" x14ac:dyDescent="0.2">
      <c r="A28999" s="202" t="s">
        <v>42896</v>
      </c>
      <c r="B28999" s="204">
        <v>345.19220000000001</v>
      </c>
    </row>
    <row r="29000" spans="1:2" x14ac:dyDescent="0.2">
      <c r="A29000" s="202" t="s">
        <v>42897</v>
      </c>
      <c r="B29000" s="204">
        <v>307.35340000000002</v>
      </c>
    </row>
    <row r="29001" spans="1:2" x14ac:dyDescent="0.2">
      <c r="A29001" s="202" t="s">
        <v>42898</v>
      </c>
      <c r="B29001" s="204">
        <v>507.67599999999999</v>
      </c>
    </row>
    <row r="29002" spans="1:2" x14ac:dyDescent="0.2">
      <c r="A29002" s="202" t="s">
        <v>42899</v>
      </c>
      <c r="B29002" s="204">
        <v>395.30270000000002</v>
      </c>
    </row>
    <row r="29003" spans="1:2" x14ac:dyDescent="0.2">
      <c r="A29003" s="202" t="s">
        <v>42900</v>
      </c>
      <c r="B29003" s="204">
        <v>356.5838</v>
      </c>
    </row>
    <row r="29004" spans="1:2" x14ac:dyDescent="0.2">
      <c r="A29004" s="202" t="s">
        <v>42901</v>
      </c>
      <c r="B29004" s="204">
        <v>553.74779999999998</v>
      </c>
    </row>
    <row r="29005" spans="1:2" x14ac:dyDescent="0.2">
      <c r="A29005" s="202" t="s">
        <v>42902</v>
      </c>
      <c r="B29005" s="204">
        <v>429.44110000000001</v>
      </c>
    </row>
    <row r="29006" spans="1:2" x14ac:dyDescent="0.2">
      <c r="A29006" s="202" t="s">
        <v>42903</v>
      </c>
      <c r="B29006" s="204">
        <v>387.7389</v>
      </c>
    </row>
    <row r="29007" spans="1:2" x14ac:dyDescent="0.2">
      <c r="A29007" s="202" t="s">
        <v>42904</v>
      </c>
      <c r="B29007" s="204">
        <v>1.5621</v>
      </c>
    </row>
    <row r="29008" spans="1:2" x14ac:dyDescent="0.2">
      <c r="A29008" s="202" t="s">
        <v>42905</v>
      </c>
      <c r="B29008" s="204">
        <v>0.43819999999999998</v>
      </c>
    </row>
    <row r="29009" spans="1:2" x14ac:dyDescent="0.2">
      <c r="A29009" s="202" t="s">
        <v>42906</v>
      </c>
      <c r="B29009" s="204">
        <v>4.0155000000000003</v>
      </c>
    </row>
    <row r="29010" spans="1:2" x14ac:dyDescent="0.2">
      <c r="A29010" s="202" t="s">
        <v>42907</v>
      </c>
      <c r="B29010" s="204">
        <v>0.4884</v>
      </c>
    </row>
    <row r="29011" spans="1:2" x14ac:dyDescent="0.2">
      <c r="A29011" s="202" t="s">
        <v>42908</v>
      </c>
      <c r="B29011" s="204">
        <v>9.6233000000000004</v>
      </c>
    </row>
    <row r="29012" spans="1:2" x14ac:dyDescent="0.2">
      <c r="A29012" s="202" t="s">
        <v>42909</v>
      </c>
      <c r="B29012" s="204">
        <v>0.96150000000000002</v>
      </c>
    </row>
    <row r="29013" spans="1:2" x14ac:dyDescent="0.2">
      <c r="A29013" s="202" t="s">
        <v>42910</v>
      </c>
      <c r="B29013" s="204">
        <v>41.665100000000002</v>
      </c>
    </row>
    <row r="29014" spans="1:2" x14ac:dyDescent="0.2">
      <c r="A29014" s="202" t="s">
        <v>42911</v>
      </c>
      <c r="B29014" s="204">
        <v>16.874300000000002</v>
      </c>
    </row>
    <row r="29015" spans="1:2" x14ac:dyDescent="0.2">
      <c r="A29015" s="202" t="s">
        <v>42912</v>
      </c>
      <c r="B29015" s="204">
        <v>10.4162</v>
      </c>
    </row>
    <row r="29016" spans="1:2" x14ac:dyDescent="0.2">
      <c r="A29016" s="202" t="s">
        <v>42913</v>
      </c>
      <c r="B29016" s="204">
        <v>79.771799999999999</v>
      </c>
    </row>
    <row r="29017" spans="1:2" x14ac:dyDescent="0.2">
      <c r="A29017" s="202" t="s">
        <v>42914</v>
      </c>
      <c r="B29017" s="204">
        <v>52.92</v>
      </c>
    </row>
    <row r="29018" spans="1:2" x14ac:dyDescent="0.2">
      <c r="A29018" s="202" t="s">
        <v>42915</v>
      </c>
      <c r="B29018" s="204">
        <v>4.4062000000000001</v>
      </c>
    </row>
    <row r="29019" spans="1:2" x14ac:dyDescent="0.2">
      <c r="A29019" s="202" t="s">
        <v>42916</v>
      </c>
      <c r="B29019" s="204">
        <v>0.5998</v>
      </c>
    </row>
    <row r="29020" spans="1:2" x14ac:dyDescent="0.2">
      <c r="A29020" s="202" t="s">
        <v>42917</v>
      </c>
      <c r="B29020" s="204">
        <v>12.6927</v>
      </c>
    </row>
    <row r="29021" spans="1:2" x14ac:dyDescent="0.2">
      <c r="A29021" s="202" t="s">
        <v>42918</v>
      </c>
      <c r="B29021" s="204">
        <v>0.96350000000000002</v>
      </c>
    </row>
    <row r="29022" spans="1:2" x14ac:dyDescent="0.2">
      <c r="A29022" s="202" t="s">
        <v>42919</v>
      </c>
      <c r="B29022" s="204">
        <v>18.798400000000001</v>
      </c>
    </row>
    <row r="29023" spans="1:2" x14ac:dyDescent="0.2">
      <c r="A29023" s="202" t="s">
        <v>42920</v>
      </c>
      <c r="B29023" s="204">
        <v>1.2615000000000001</v>
      </c>
    </row>
    <row r="29024" spans="1:2" x14ac:dyDescent="0.2">
      <c r="A29024" s="202" t="s">
        <v>42921</v>
      </c>
      <c r="B29024" s="204">
        <v>24.773399999999999</v>
      </c>
    </row>
    <row r="29025" spans="1:2" x14ac:dyDescent="0.2">
      <c r="A29025" s="202" t="s">
        <v>42922</v>
      </c>
      <c r="B29025" s="204">
        <v>1.5326</v>
      </c>
    </row>
    <row r="29026" spans="1:2" x14ac:dyDescent="0.2">
      <c r="A29026" s="202" t="s">
        <v>42923</v>
      </c>
      <c r="B29026" s="204">
        <v>4.0728999999999997</v>
      </c>
    </row>
    <row r="29027" spans="1:2" x14ac:dyDescent="0.2">
      <c r="A29027" s="202" t="s">
        <v>42924</v>
      </c>
      <c r="B29027" s="204">
        <v>0.50190000000000001</v>
      </c>
    </row>
    <row r="29028" spans="1:2" x14ac:dyDescent="0.2">
      <c r="A29028" s="202" t="s">
        <v>42925</v>
      </c>
      <c r="B29028" s="204">
        <v>6.3872999999999998</v>
      </c>
    </row>
    <row r="29029" spans="1:2" x14ac:dyDescent="0.2">
      <c r="A29029" s="202" t="s">
        <v>42926</v>
      </c>
      <c r="B29029" s="204">
        <v>1.3617999999999999</v>
      </c>
    </row>
    <row r="29030" spans="1:2" x14ac:dyDescent="0.2">
      <c r="A29030" s="202" t="s">
        <v>42927</v>
      </c>
      <c r="B29030" s="204">
        <v>71.899900000000002</v>
      </c>
    </row>
    <row r="29031" spans="1:2" x14ac:dyDescent="0.2">
      <c r="A29031" s="202" t="s">
        <v>42928</v>
      </c>
      <c r="B29031" s="204">
        <v>4.3963999999999999</v>
      </c>
    </row>
    <row r="29032" spans="1:2" x14ac:dyDescent="0.2">
      <c r="A29032" s="202" t="s">
        <v>42929</v>
      </c>
      <c r="B29032" s="204">
        <v>245.5626</v>
      </c>
    </row>
    <row r="29033" spans="1:2" x14ac:dyDescent="0.2">
      <c r="A29033" s="202" t="s">
        <v>42930</v>
      </c>
      <c r="B29033" s="204">
        <v>135.05179999999999</v>
      </c>
    </row>
    <row r="29034" spans="1:2" x14ac:dyDescent="0.2">
      <c r="A29034" s="202" t="s">
        <v>42931</v>
      </c>
      <c r="B29034" s="204">
        <v>115.4846</v>
      </c>
    </row>
    <row r="29035" spans="1:2" x14ac:dyDescent="0.2">
      <c r="A29035" s="202" t="s">
        <v>42932</v>
      </c>
      <c r="B29035" s="204">
        <v>266.08909999999997</v>
      </c>
    </row>
    <row r="29036" spans="1:2" x14ac:dyDescent="0.2">
      <c r="A29036" s="202" t="s">
        <v>42933</v>
      </c>
      <c r="B29036" s="204">
        <v>137.1044</v>
      </c>
    </row>
    <row r="29037" spans="1:2" x14ac:dyDescent="0.2">
      <c r="A29037" s="202" t="s">
        <v>42934</v>
      </c>
      <c r="B29037" s="204">
        <v>115.4846</v>
      </c>
    </row>
    <row r="29038" spans="1:2" x14ac:dyDescent="0.2">
      <c r="A29038" s="202" t="s">
        <v>42935</v>
      </c>
      <c r="B29038" s="204">
        <v>353.27589999999998</v>
      </c>
    </row>
    <row r="29039" spans="1:2" x14ac:dyDescent="0.2">
      <c r="A29039" s="202" t="s">
        <v>42936</v>
      </c>
      <c r="B29039" s="204">
        <v>165.56379999999999</v>
      </c>
    </row>
    <row r="29040" spans="1:2" x14ac:dyDescent="0.2">
      <c r="A29040" s="202" t="s">
        <v>42937</v>
      </c>
      <c r="B29040" s="204">
        <v>135.4751</v>
      </c>
    </row>
    <row r="29041" spans="1:2" x14ac:dyDescent="0.2">
      <c r="A29041" s="202" t="s">
        <v>42938</v>
      </c>
      <c r="B29041" s="204">
        <v>332.54599999999999</v>
      </c>
    </row>
    <row r="29042" spans="1:2" x14ac:dyDescent="0.2">
      <c r="A29042" s="202" t="s">
        <v>42939</v>
      </c>
      <c r="B29042" s="204">
        <v>138.3262</v>
      </c>
    </row>
    <row r="29043" spans="1:2" x14ac:dyDescent="0.2">
      <c r="A29043" s="202" t="s">
        <v>42940</v>
      </c>
      <c r="B29043" s="204">
        <v>109.992</v>
      </c>
    </row>
    <row r="29044" spans="1:2" x14ac:dyDescent="0.2">
      <c r="A29044" s="202" t="s">
        <v>42941</v>
      </c>
      <c r="B29044" s="204">
        <v>251.64830000000001</v>
      </c>
    </row>
    <row r="29045" spans="1:2" x14ac:dyDescent="0.2">
      <c r="A29045" s="202" t="s">
        <v>42942</v>
      </c>
      <c r="B29045" s="204">
        <v>297.57319999999999</v>
      </c>
    </row>
    <row r="29046" spans="1:2" x14ac:dyDescent="0.2">
      <c r="A29046" s="202" t="s">
        <v>42943</v>
      </c>
      <c r="B29046" s="204">
        <v>109.0074</v>
      </c>
    </row>
    <row r="29047" spans="1:2" x14ac:dyDescent="0.2">
      <c r="A29047" s="202" t="s">
        <v>42944</v>
      </c>
      <c r="B29047" s="204">
        <v>23.243300000000001</v>
      </c>
    </row>
    <row r="29048" spans="1:2" x14ac:dyDescent="0.2">
      <c r="A29048" s="202" t="s">
        <v>42945</v>
      </c>
      <c r="B29048" s="204">
        <v>12.6591</v>
      </c>
    </row>
    <row r="29049" spans="1:2" x14ac:dyDescent="0.2">
      <c r="A29049" s="202" t="s">
        <v>42946</v>
      </c>
      <c r="B29049" s="204">
        <v>154.56979999999999</v>
      </c>
    </row>
    <row r="29050" spans="1:2" x14ac:dyDescent="0.2">
      <c r="A29050" s="202" t="s">
        <v>42947</v>
      </c>
      <c r="B29050" s="204">
        <v>30.500800000000002</v>
      </c>
    </row>
    <row r="29051" spans="1:2" x14ac:dyDescent="0.2">
      <c r="A29051" s="202" t="s">
        <v>42948</v>
      </c>
      <c r="B29051" s="204">
        <v>15.429600000000001</v>
      </c>
    </row>
    <row r="29052" spans="1:2" x14ac:dyDescent="0.2">
      <c r="A29052" s="202" t="s">
        <v>42949</v>
      </c>
      <c r="B29052" s="204">
        <v>194.44909999999999</v>
      </c>
    </row>
    <row r="29053" spans="1:2" x14ac:dyDescent="0.2">
      <c r="A29053" s="202" t="s">
        <v>42950</v>
      </c>
      <c r="B29053" s="204">
        <v>50.291400000000003</v>
      </c>
    </row>
    <row r="29054" spans="1:2" x14ac:dyDescent="0.2">
      <c r="A29054" s="202" t="s">
        <v>42951</v>
      </c>
      <c r="B29054" s="204">
        <v>31.637499999999999</v>
      </c>
    </row>
    <row r="29055" spans="1:2" x14ac:dyDescent="0.2">
      <c r="A29055" s="202" t="s">
        <v>42952</v>
      </c>
      <c r="B29055" s="204">
        <v>302.97309999999999</v>
      </c>
    </row>
    <row r="29056" spans="1:2" x14ac:dyDescent="0.2">
      <c r="A29056" s="202" t="s">
        <v>42953</v>
      </c>
      <c r="B29056" s="204">
        <v>84.624200000000002</v>
      </c>
    </row>
    <row r="29057" spans="1:2" x14ac:dyDescent="0.2">
      <c r="A29057" s="202" t="s">
        <v>42954</v>
      </c>
      <c r="B29057" s="204">
        <v>55.973599999999998</v>
      </c>
    </row>
    <row r="29058" spans="1:2" x14ac:dyDescent="0.2">
      <c r="A29058" s="202" t="s">
        <v>42955</v>
      </c>
      <c r="B29058" s="204">
        <v>6.9671000000000003</v>
      </c>
    </row>
    <row r="29059" spans="1:2" x14ac:dyDescent="0.2">
      <c r="A29059" s="202" t="s">
        <v>42956</v>
      </c>
      <c r="B29059" s="204">
        <v>0.83299999999999996</v>
      </c>
    </row>
    <row r="29060" spans="1:2" x14ac:dyDescent="0.2">
      <c r="A29060" s="202" t="s">
        <v>42957</v>
      </c>
      <c r="B29060" s="204">
        <v>0.1479</v>
      </c>
    </row>
    <row r="29061" spans="1:2" x14ac:dyDescent="0.2">
      <c r="A29061" s="202" t="s">
        <v>42958</v>
      </c>
      <c r="B29061" s="204">
        <v>88.890500000000003</v>
      </c>
    </row>
    <row r="29062" spans="1:2" x14ac:dyDescent="0.2">
      <c r="A29062" s="202" t="s">
        <v>42959</v>
      </c>
      <c r="B29062" s="204">
        <v>13.9208</v>
      </c>
    </row>
    <row r="29063" spans="1:2" x14ac:dyDescent="0.2">
      <c r="A29063" s="202" t="s">
        <v>42960</v>
      </c>
      <c r="B29063" s="204">
        <v>5.2854999999999999</v>
      </c>
    </row>
    <row r="29064" spans="1:2" x14ac:dyDescent="0.2">
      <c r="A29064" s="202" t="s">
        <v>42961</v>
      </c>
      <c r="B29064" s="204">
        <v>201.33580000000001</v>
      </c>
    </row>
    <row r="29065" spans="1:2" x14ac:dyDescent="0.2">
      <c r="A29065" s="202" t="s">
        <v>42962</v>
      </c>
      <c r="B29065" s="204">
        <v>26.576899999999998</v>
      </c>
    </row>
    <row r="29066" spans="1:2" x14ac:dyDescent="0.2">
      <c r="A29066" s="202" t="s">
        <v>42963</v>
      </c>
      <c r="B29066" s="204">
        <v>6.7682000000000002</v>
      </c>
    </row>
    <row r="29067" spans="1:2" x14ac:dyDescent="0.2">
      <c r="A29067" s="202" t="s">
        <v>42964</v>
      </c>
      <c r="B29067" s="204">
        <v>12.9747</v>
      </c>
    </row>
    <row r="29068" spans="1:2" x14ac:dyDescent="0.2">
      <c r="A29068" s="202" t="s">
        <v>42965</v>
      </c>
      <c r="B29068" s="204">
        <v>1.6395999999999999</v>
      </c>
    </row>
    <row r="29069" spans="1:2" x14ac:dyDescent="0.2">
      <c r="A29069" s="202" t="s">
        <v>42966</v>
      </c>
      <c r="B29069" s="204">
        <v>0.37069999999999997</v>
      </c>
    </row>
    <row r="29070" spans="1:2" x14ac:dyDescent="0.2">
      <c r="A29070" s="202" t="s">
        <v>42967</v>
      </c>
      <c r="B29070" s="204">
        <v>74.279700000000005</v>
      </c>
    </row>
    <row r="29071" spans="1:2" x14ac:dyDescent="0.2">
      <c r="A29071" s="202" t="s">
        <v>42968</v>
      </c>
      <c r="B29071" s="204">
        <v>15.6005</v>
      </c>
    </row>
    <row r="29072" spans="1:2" x14ac:dyDescent="0.2">
      <c r="A29072" s="202" t="s">
        <v>42969</v>
      </c>
      <c r="B29072" s="204">
        <v>8.6028000000000002</v>
      </c>
    </row>
    <row r="29073" spans="1:2" x14ac:dyDescent="0.2">
      <c r="A29073" s="202" t="s">
        <v>42970</v>
      </c>
      <c r="B29073" s="204">
        <v>1428.5148999999999</v>
      </c>
    </row>
    <row r="29074" spans="1:2" x14ac:dyDescent="0.2">
      <c r="A29074" s="202" t="s">
        <v>42971</v>
      </c>
      <c r="B29074" s="204">
        <v>772.74429999999995</v>
      </c>
    </row>
    <row r="29075" spans="1:2" x14ac:dyDescent="0.2">
      <c r="A29075" s="202" t="s">
        <v>42972</v>
      </c>
      <c r="B29075" s="204">
        <v>632.68269999999995</v>
      </c>
    </row>
    <row r="29076" spans="1:2" x14ac:dyDescent="0.2">
      <c r="A29076" s="202" t="s">
        <v>42973</v>
      </c>
      <c r="B29076" s="204">
        <v>36.481499999999997</v>
      </c>
    </row>
    <row r="29077" spans="1:2" x14ac:dyDescent="0.2">
      <c r="A29077" s="202" t="s">
        <v>42974</v>
      </c>
      <c r="B29077" s="204">
        <v>30.401199999999999</v>
      </c>
    </row>
    <row r="29078" spans="1:2" x14ac:dyDescent="0.2">
      <c r="A29078" s="202" t="s">
        <v>42975</v>
      </c>
      <c r="B29078" s="204">
        <v>69.649500000000003</v>
      </c>
    </row>
    <row r="29079" spans="1:2" x14ac:dyDescent="0.2">
      <c r="A29079" s="202" t="s">
        <v>42976</v>
      </c>
      <c r="B29079" s="204">
        <v>58.041200000000003</v>
      </c>
    </row>
    <row r="29080" spans="1:2" x14ac:dyDescent="0.2">
      <c r="A29080" s="202" t="s">
        <v>42977</v>
      </c>
      <c r="B29080" s="204">
        <v>0.44469999999999998</v>
      </c>
    </row>
    <row r="29081" spans="1:2" x14ac:dyDescent="0.2">
      <c r="A29081" s="202" t="s">
        <v>42978</v>
      </c>
      <c r="B29081" s="204">
        <v>0.44469999999999998</v>
      </c>
    </row>
    <row r="29082" spans="1:2" x14ac:dyDescent="0.2">
      <c r="A29082" s="202" t="s">
        <v>42979</v>
      </c>
      <c r="B29082" s="204">
        <v>1.1993</v>
      </c>
    </row>
    <row r="29083" spans="1:2" x14ac:dyDescent="0.2">
      <c r="A29083" s="202" t="s">
        <v>42980</v>
      </c>
      <c r="B29083" s="204">
        <v>1.1993</v>
      </c>
    </row>
    <row r="29084" spans="1:2" x14ac:dyDescent="0.2">
      <c r="A29084" s="202" t="s">
        <v>42981</v>
      </c>
      <c r="B29084" s="204">
        <v>3.7892999999999999</v>
      </c>
    </row>
    <row r="29085" spans="1:2" x14ac:dyDescent="0.2">
      <c r="A29085" s="202" t="s">
        <v>42982</v>
      </c>
      <c r="B29085" s="204">
        <v>0.59140000000000004</v>
      </c>
    </row>
    <row r="29086" spans="1:2" x14ac:dyDescent="0.2">
      <c r="A29086" s="202" t="s">
        <v>42983</v>
      </c>
      <c r="B29086" s="204">
        <v>0.2069</v>
      </c>
    </row>
    <row r="29087" spans="1:2" x14ac:dyDescent="0.2">
      <c r="A29087" s="202" t="s">
        <v>42984</v>
      </c>
      <c r="B29087" s="204">
        <v>1.2067000000000001</v>
      </c>
    </row>
    <row r="29088" spans="1:2" x14ac:dyDescent="0.2">
      <c r="A29088" s="202" t="s">
        <v>42985</v>
      </c>
      <c r="B29088" s="204">
        <v>0.8206</v>
      </c>
    </row>
    <row r="29089" spans="1:2" x14ac:dyDescent="0.2">
      <c r="A29089" s="202" t="s">
        <v>42986</v>
      </c>
      <c r="B29089" s="204">
        <v>4.8936000000000002</v>
      </c>
    </row>
    <row r="29090" spans="1:2" x14ac:dyDescent="0.2">
      <c r="A29090" s="202" t="s">
        <v>42987</v>
      </c>
      <c r="B29090" s="204">
        <v>0.14960000000000001</v>
      </c>
    </row>
    <row r="29091" spans="1:2" x14ac:dyDescent="0.2">
      <c r="A29091" s="202" t="s">
        <v>42988</v>
      </c>
      <c r="B29091" s="204">
        <v>4.8352000000000004</v>
      </c>
    </row>
    <row r="29092" spans="1:2" x14ac:dyDescent="0.2">
      <c r="A29092" s="202" t="s">
        <v>42989</v>
      </c>
      <c r="B29092" s="204">
        <v>0.11360000000000001</v>
      </c>
    </row>
    <row r="29093" spans="1:2" x14ac:dyDescent="0.2">
      <c r="A29093" s="202" t="s">
        <v>42990</v>
      </c>
      <c r="B29093" s="204">
        <v>620.33720000000005</v>
      </c>
    </row>
    <row r="29094" spans="1:2" x14ac:dyDescent="0.2">
      <c r="A29094" s="202" t="s">
        <v>42991</v>
      </c>
      <c r="B29094" s="204">
        <v>370.94009999999997</v>
      </c>
    </row>
    <row r="29095" spans="1:2" x14ac:dyDescent="0.2">
      <c r="A29095" s="202" t="s">
        <v>42992</v>
      </c>
      <c r="B29095" s="204">
        <v>337.20249999999999</v>
      </c>
    </row>
    <row r="29096" spans="1:2" x14ac:dyDescent="0.2">
      <c r="A29096" s="202" t="s">
        <v>42993</v>
      </c>
      <c r="B29096" s="204">
        <v>19.761900000000001</v>
      </c>
    </row>
    <row r="29097" spans="1:2" x14ac:dyDescent="0.2">
      <c r="A29097" s="202" t="s">
        <v>42994</v>
      </c>
      <c r="B29097" s="204">
        <v>0.2525</v>
      </c>
    </row>
    <row r="29098" spans="1:2" x14ac:dyDescent="0.2">
      <c r="A29098" s="202" t="s">
        <v>42995</v>
      </c>
      <c r="B29098" s="204">
        <v>109.4807</v>
      </c>
    </row>
    <row r="29099" spans="1:2" x14ac:dyDescent="0.2">
      <c r="A29099" s="202" t="s">
        <v>42996</v>
      </c>
      <c r="B29099" s="204">
        <v>46.511000000000003</v>
      </c>
    </row>
    <row r="29100" spans="1:2" x14ac:dyDescent="0.2">
      <c r="A29100" s="202" t="s">
        <v>42997</v>
      </c>
      <c r="B29100" s="204">
        <v>2.7349000000000001</v>
      </c>
    </row>
    <row r="29101" spans="1:2" x14ac:dyDescent="0.2">
      <c r="A29101" s="202" t="s">
        <v>42998</v>
      </c>
      <c r="B29101" s="204">
        <v>15.1334</v>
      </c>
    </row>
    <row r="29102" spans="1:2" x14ac:dyDescent="0.2">
      <c r="A29102" s="202" t="s">
        <v>42999</v>
      </c>
      <c r="B29102" s="204">
        <v>16.61</v>
      </c>
    </row>
    <row r="29103" spans="1:2" x14ac:dyDescent="0.2">
      <c r="A29103" s="202" t="s">
        <v>43000</v>
      </c>
      <c r="B29103" s="204">
        <v>0.53900000000000003</v>
      </c>
    </row>
    <row r="29104" spans="1:2" x14ac:dyDescent="0.2">
      <c r="A29104" s="202" t="s">
        <v>43001</v>
      </c>
      <c r="B29104" s="204">
        <v>0.35489999999999999</v>
      </c>
    </row>
    <row r="29105" spans="1:2" x14ac:dyDescent="0.2">
      <c r="A29105" s="202" t="s">
        <v>43002</v>
      </c>
      <c r="B29105" s="204">
        <v>87.247799999999998</v>
      </c>
    </row>
    <row r="29106" spans="1:2" x14ac:dyDescent="0.2">
      <c r="A29106" s="202" t="s">
        <v>43003</v>
      </c>
      <c r="B29106" s="204">
        <v>31.744599999999998</v>
      </c>
    </row>
    <row r="29107" spans="1:2" x14ac:dyDescent="0.2">
      <c r="A29107" s="202" t="s">
        <v>43004</v>
      </c>
      <c r="B29107" s="204">
        <v>8.6228999999999996</v>
      </c>
    </row>
    <row r="29108" spans="1:2" x14ac:dyDescent="0.2">
      <c r="A29108" s="202" t="s">
        <v>43005</v>
      </c>
      <c r="B29108" s="204">
        <v>549.35029999999995</v>
      </c>
    </row>
    <row r="29109" spans="1:2" x14ac:dyDescent="0.2">
      <c r="A29109" s="202" t="s">
        <v>43006</v>
      </c>
      <c r="B29109" s="204">
        <v>8174.8427000000001</v>
      </c>
    </row>
    <row r="29110" spans="1:2" x14ac:dyDescent="0.2">
      <c r="A29110" s="202" t="s">
        <v>43007</v>
      </c>
      <c r="B29110" s="204">
        <v>10682.647800000001</v>
      </c>
    </row>
    <row r="29111" spans="1:2" x14ac:dyDescent="0.2">
      <c r="A29111" s="202" t="s">
        <v>43008</v>
      </c>
      <c r="B29111" s="204">
        <v>38.237400000000001</v>
      </c>
    </row>
    <row r="29112" spans="1:2" x14ac:dyDescent="0.2">
      <c r="A29112" s="202" t="s">
        <v>43009</v>
      </c>
      <c r="B29112" s="204">
        <v>1.3544</v>
      </c>
    </row>
    <row r="29113" spans="1:2" x14ac:dyDescent="0.2">
      <c r="A29113" s="202" t="s">
        <v>43010</v>
      </c>
      <c r="B29113" s="204">
        <v>8.7998999999999992</v>
      </c>
    </row>
    <row r="29114" spans="1:2" x14ac:dyDescent="0.2">
      <c r="A29114" s="202" t="s">
        <v>43011</v>
      </c>
      <c r="B29114" s="204">
        <v>8.7998999999999992</v>
      </c>
    </row>
    <row r="29115" spans="1:2" x14ac:dyDescent="0.2">
      <c r="A29115" s="202" t="s">
        <v>43012</v>
      </c>
      <c r="B29115" s="204">
        <v>8.4033999999999995</v>
      </c>
    </row>
    <row r="29116" spans="1:2" x14ac:dyDescent="0.2">
      <c r="A29116" s="202" t="s">
        <v>43013</v>
      </c>
      <c r="B29116" s="204">
        <v>141.26259999999999</v>
      </c>
    </row>
    <row r="29117" spans="1:2" x14ac:dyDescent="0.2">
      <c r="A29117" s="202" t="s">
        <v>43014</v>
      </c>
      <c r="B29117" s="204">
        <v>21.054600000000001</v>
      </c>
    </row>
    <row r="29118" spans="1:2" x14ac:dyDescent="0.2">
      <c r="A29118" s="202" t="s">
        <v>43015</v>
      </c>
      <c r="B29118" s="204">
        <v>306.03680000000003</v>
      </c>
    </row>
    <row r="29119" spans="1:2" x14ac:dyDescent="0.2">
      <c r="A29119" s="202" t="s">
        <v>43016</v>
      </c>
      <c r="B29119" s="204">
        <v>37.502000000000002</v>
      </c>
    </row>
    <row r="29120" spans="1:2" x14ac:dyDescent="0.2">
      <c r="A29120" s="202" t="s">
        <v>43017</v>
      </c>
      <c r="B29120" s="204">
        <v>109.3793</v>
      </c>
    </row>
    <row r="29121" spans="1:2" x14ac:dyDescent="0.2">
      <c r="A29121" s="202" t="s">
        <v>43018</v>
      </c>
      <c r="B29121" s="204">
        <v>47.646999999999998</v>
      </c>
    </row>
    <row r="29122" spans="1:2" x14ac:dyDescent="0.2">
      <c r="A29122" s="202" t="s">
        <v>43019</v>
      </c>
      <c r="B29122" s="204">
        <v>326.8605</v>
      </c>
    </row>
    <row r="29123" spans="1:2" x14ac:dyDescent="0.2">
      <c r="A29123" s="202" t="s">
        <v>43020</v>
      </c>
      <c r="B29123" s="204">
        <v>340.45080000000002</v>
      </c>
    </row>
    <row r="29124" spans="1:2" x14ac:dyDescent="0.2">
      <c r="A29124" s="202" t="s">
        <v>43021</v>
      </c>
      <c r="B29124" s="204">
        <v>107.93980000000001</v>
      </c>
    </row>
    <row r="29125" spans="1:2" x14ac:dyDescent="0.2">
      <c r="A29125" s="202" t="s">
        <v>43022</v>
      </c>
      <c r="B29125" s="204">
        <v>1228253.4839000001</v>
      </c>
    </row>
    <row r="29126" spans="1:2" x14ac:dyDescent="0.2">
      <c r="A29126" s="202" t="s">
        <v>43023</v>
      </c>
      <c r="B29126" s="204">
        <v>40427.2071</v>
      </c>
    </row>
    <row r="29127" spans="1:2" x14ac:dyDescent="0.2">
      <c r="A29127" s="202" t="s">
        <v>43024</v>
      </c>
      <c r="B29127" s="204">
        <v>1088743.422</v>
      </c>
    </row>
    <row r="29128" spans="1:2" x14ac:dyDescent="0.2">
      <c r="A29128" s="202" t="s">
        <v>43025</v>
      </c>
      <c r="B29128" s="204">
        <v>937057.88060000003</v>
      </c>
    </row>
    <row r="29129" spans="1:2" x14ac:dyDescent="0.2">
      <c r="A29129" s="202" t="s">
        <v>43026</v>
      </c>
      <c r="B29129" s="204">
        <v>937057.88060000003</v>
      </c>
    </row>
    <row r="29130" spans="1:2" x14ac:dyDescent="0.2">
      <c r="A29130" s="202" t="s">
        <v>43027</v>
      </c>
      <c r="B29130" s="204">
        <v>1186939.4749</v>
      </c>
    </row>
    <row r="29131" spans="1:2" x14ac:dyDescent="0.2">
      <c r="A29131" s="202" t="s">
        <v>43028</v>
      </c>
      <c r="B29131" s="204">
        <v>32.073999999999998</v>
      </c>
    </row>
    <row r="29132" spans="1:2" x14ac:dyDescent="0.2">
      <c r="A29132" s="202" t="s">
        <v>43029</v>
      </c>
      <c r="B29132" s="204">
        <v>35.229999999999997</v>
      </c>
    </row>
    <row r="29133" spans="1:2" x14ac:dyDescent="0.2">
      <c r="A29133" s="202" t="s">
        <v>43030</v>
      </c>
      <c r="B29133" s="204">
        <v>36.723999999999997</v>
      </c>
    </row>
    <row r="29134" spans="1:2" x14ac:dyDescent="0.2">
      <c r="A29134" s="202" t="s">
        <v>43031</v>
      </c>
      <c r="B29134" s="204">
        <v>42.097999999999999</v>
      </c>
    </row>
    <row r="29135" spans="1:2" x14ac:dyDescent="0.2">
      <c r="A29135" s="202" t="s">
        <v>43032</v>
      </c>
      <c r="B29135" s="204">
        <v>42.97</v>
      </c>
    </row>
    <row r="29136" spans="1:2" x14ac:dyDescent="0.2">
      <c r="A29136" s="202" t="s">
        <v>43033</v>
      </c>
      <c r="B29136" s="204">
        <v>51.671999999999997</v>
      </c>
    </row>
    <row r="29137" spans="1:2" x14ac:dyDescent="0.2">
      <c r="A29137" s="202" t="s">
        <v>43034</v>
      </c>
      <c r="B29137" s="204">
        <v>56.295999999999999</v>
      </c>
    </row>
    <row r="29138" spans="1:2" x14ac:dyDescent="0.2">
      <c r="A29138" s="202" t="s">
        <v>43035</v>
      </c>
      <c r="B29138" s="204">
        <v>66.358000000000004</v>
      </c>
    </row>
    <row r="29139" spans="1:2" x14ac:dyDescent="0.2">
      <c r="A29139" s="202" t="s">
        <v>43036</v>
      </c>
      <c r="B29139" s="204">
        <v>73.701999999999998</v>
      </c>
    </row>
    <row r="29140" spans="1:2" x14ac:dyDescent="0.2">
      <c r="A29140" s="202" t="s">
        <v>43037</v>
      </c>
      <c r="B29140" s="204">
        <v>15.8916</v>
      </c>
    </row>
    <row r="29141" spans="1:2" x14ac:dyDescent="0.2">
      <c r="A29141" s="202" t="s">
        <v>43038</v>
      </c>
      <c r="B29141" s="204">
        <v>21.586400000000001</v>
      </c>
    </row>
    <row r="29142" spans="1:2" x14ac:dyDescent="0.2">
      <c r="A29142" s="202" t="s">
        <v>43039</v>
      </c>
      <c r="B29142" s="204">
        <v>48.867699999999999</v>
      </c>
    </row>
    <row r="29143" spans="1:2" x14ac:dyDescent="0.2">
      <c r="A29143" s="202" t="s">
        <v>43040</v>
      </c>
      <c r="B29143" s="204">
        <v>56.945799999999998</v>
      </c>
    </row>
    <row r="29144" spans="1:2" x14ac:dyDescent="0.2">
      <c r="A29144" s="202" t="s">
        <v>43041</v>
      </c>
      <c r="B29144" s="204">
        <v>73.102099999999993</v>
      </c>
    </row>
    <row r="29145" spans="1:2" x14ac:dyDescent="0.2">
      <c r="A29145" s="202" t="s">
        <v>43042</v>
      </c>
      <c r="B29145" s="204">
        <v>89.259299999999996</v>
      </c>
    </row>
    <row r="29146" spans="1:2" x14ac:dyDescent="0.2">
      <c r="A29146" s="202" t="s">
        <v>43043</v>
      </c>
      <c r="B29146" s="204">
        <v>154.15100000000001</v>
      </c>
    </row>
    <row r="29147" spans="1:2" x14ac:dyDescent="0.2">
      <c r="A29147" s="202" t="s">
        <v>43044</v>
      </c>
      <c r="B29147" s="204">
        <v>35.963999999999999</v>
      </c>
    </row>
    <row r="29148" spans="1:2" x14ac:dyDescent="0.2">
      <c r="A29148" s="202" t="s">
        <v>43045</v>
      </c>
      <c r="B29148" s="204">
        <v>81.81</v>
      </c>
    </row>
    <row r="29149" spans="1:2" x14ac:dyDescent="0.2">
      <c r="A29149" s="202" t="s">
        <v>43046</v>
      </c>
      <c r="B29149" s="204">
        <v>90.808000000000007</v>
      </c>
    </row>
    <row r="29150" spans="1:2" x14ac:dyDescent="0.2">
      <c r="A29150" s="202" t="s">
        <v>43047</v>
      </c>
      <c r="B29150" s="204">
        <v>5.1970000000000001</v>
      </c>
    </row>
    <row r="29151" spans="1:2" x14ac:dyDescent="0.2">
      <c r="A29151" s="202" t="s">
        <v>43048</v>
      </c>
      <c r="B29151" s="204">
        <v>1.79</v>
      </c>
    </row>
    <row r="29152" spans="1:2" x14ac:dyDescent="0.2">
      <c r="A29152" s="202" t="s">
        <v>43049</v>
      </c>
      <c r="B29152" s="204">
        <v>1.9393</v>
      </c>
    </row>
    <row r="29153" spans="1:2" x14ac:dyDescent="0.2">
      <c r="A29153" s="202" t="s">
        <v>43050</v>
      </c>
      <c r="B29153" s="204">
        <v>3.9630000000000001</v>
      </c>
    </row>
    <row r="29154" spans="1:2" x14ac:dyDescent="0.2">
      <c r="A29154" s="202" t="s">
        <v>43051</v>
      </c>
      <c r="B29154" s="204">
        <v>1778.3857</v>
      </c>
    </row>
    <row r="29155" spans="1:2" x14ac:dyDescent="0.2">
      <c r="A29155" s="202" t="s">
        <v>43052</v>
      </c>
      <c r="B29155" s="204">
        <v>1998.6258</v>
      </c>
    </row>
    <row r="29156" spans="1:2" x14ac:dyDescent="0.2">
      <c r="A29156" s="202" t="s">
        <v>43053</v>
      </c>
      <c r="B29156" s="204">
        <v>248.82060000000001</v>
      </c>
    </row>
    <row r="29157" spans="1:2" x14ac:dyDescent="0.2">
      <c r="A29157" s="202" t="s">
        <v>43054</v>
      </c>
      <c r="B29157" s="204">
        <v>98.076599999999999</v>
      </c>
    </row>
    <row r="29158" spans="1:2" x14ac:dyDescent="0.2">
      <c r="A29158" s="202" t="s">
        <v>43055</v>
      </c>
      <c r="B29158" s="204">
        <v>138.97559999999999</v>
      </c>
    </row>
    <row r="29159" spans="1:2" x14ac:dyDescent="0.2">
      <c r="A29159" s="202" t="s">
        <v>43056</v>
      </c>
      <c r="B29159" s="204">
        <v>98.953699999999998</v>
      </c>
    </row>
    <row r="29160" spans="1:2" x14ac:dyDescent="0.2">
      <c r="A29160" s="202" t="s">
        <v>43057</v>
      </c>
      <c r="B29160" s="204">
        <v>105.1879</v>
      </c>
    </row>
    <row r="29161" spans="1:2" x14ac:dyDescent="0.2">
      <c r="A29161" s="202" t="s">
        <v>43058</v>
      </c>
      <c r="B29161" s="204">
        <v>442.96379999999999</v>
      </c>
    </row>
    <row r="29162" spans="1:2" x14ac:dyDescent="0.2">
      <c r="A29162" s="202" t="s">
        <v>43059</v>
      </c>
      <c r="B29162" s="204">
        <v>10134.806</v>
      </c>
    </row>
    <row r="29163" spans="1:2" x14ac:dyDescent="0.2">
      <c r="A29163" s="202" t="s">
        <v>43060</v>
      </c>
      <c r="B29163" s="204">
        <v>475.84840000000003</v>
      </c>
    </row>
    <row r="29164" spans="1:2" x14ac:dyDescent="0.2">
      <c r="A29164" s="202" t="s">
        <v>43061</v>
      </c>
      <c r="B29164" s="204">
        <v>1117.7307000000001</v>
      </c>
    </row>
    <row r="29165" spans="1:2" x14ac:dyDescent="0.2">
      <c r="A29165" s="202" t="s">
        <v>43062</v>
      </c>
      <c r="B29165" s="204">
        <v>985.54390000000001</v>
      </c>
    </row>
    <row r="29166" spans="1:2" x14ac:dyDescent="0.2">
      <c r="A29166" s="202" t="s">
        <v>43063</v>
      </c>
      <c r="B29166" s="204">
        <v>600.50130000000001</v>
      </c>
    </row>
    <row r="29167" spans="1:2" x14ac:dyDescent="0.2">
      <c r="A29167" s="202" t="s">
        <v>43064</v>
      </c>
      <c r="B29167" s="204">
        <v>1354.9046000000001</v>
      </c>
    </row>
    <row r="29168" spans="1:2" x14ac:dyDescent="0.2">
      <c r="A29168" s="202" t="s">
        <v>43065</v>
      </c>
      <c r="B29168" s="204">
        <v>249.80090000000001</v>
      </c>
    </row>
    <row r="29169" spans="1:2" x14ac:dyDescent="0.2">
      <c r="A29169" s="202" t="s">
        <v>43066</v>
      </c>
      <c r="B29169" s="204">
        <v>259.00700000000001</v>
      </c>
    </row>
    <row r="29170" spans="1:2" x14ac:dyDescent="0.2">
      <c r="A29170" s="202" t="s">
        <v>43067</v>
      </c>
      <c r="B29170" s="204">
        <v>231.7594</v>
      </c>
    </row>
    <row r="29171" spans="1:2" x14ac:dyDescent="0.2">
      <c r="A29171" s="202" t="s">
        <v>43068</v>
      </c>
      <c r="B29171" s="204">
        <v>132.26310000000001</v>
      </c>
    </row>
    <row r="29172" spans="1:2" x14ac:dyDescent="0.2">
      <c r="A29172" s="202" t="s">
        <v>43069</v>
      </c>
      <c r="B29172" s="204">
        <v>333.86630000000002</v>
      </c>
    </row>
    <row r="29173" spans="1:2" x14ac:dyDescent="0.2">
      <c r="A29173" s="202" t="s">
        <v>43070</v>
      </c>
      <c r="B29173" s="204">
        <v>156.0103</v>
      </c>
    </row>
    <row r="29174" spans="1:2" x14ac:dyDescent="0.2">
      <c r="A29174" s="202" t="s">
        <v>43071</v>
      </c>
      <c r="B29174" s="204">
        <v>757.50099999999998</v>
      </c>
    </row>
    <row r="29175" spans="1:2" x14ac:dyDescent="0.2">
      <c r="A29175" s="202" t="s">
        <v>43072</v>
      </c>
      <c r="B29175" s="204">
        <v>234.02549999999999</v>
      </c>
    </row>
    <row r="29176" spans="1:2" x14ac:dyDescent="0.2">
      <c r="A29176" s="202" t="s">
        <v>43073</v>
      </c>
      <c r="B29176" s="204">
        <v>2118.5230000000001</v>
      </c>
    </row>
    <row r="29177" spans="1:2" x14ac:dyDescent="0.2">
      <c r="A29177" s="202" t="s">
        <v>43074</v>
      </c>
      <c r="B29177" s="204">
        <v>2798.2629999999999</v>
      </c>
    </row>
    <row r="29178" spans="1:2" x14ac:dyDescent="0.2">
      <c r="A29178" s="202" t="s">
        <v>43075</v>
      </c>
      <c r="B29178" s="204">
        <v>1291.5060000000001</v>
      </c>
    </row>
    <row r="29179" spans="1:2" x14ac:dyDescent="0.2">
      <c r="A29179" s="202" t="s">
        <v>43076</v>
      </c>
      <c r="B29179" s="204">
        <v>1552.0730000000001</v>
      </c>
    </row>
    <row r="29180" spans="1:2" x14ac:dyDescent="0.2">
      <c r="A29180" s="202" t="s">
        <v>43077</v>
      </c>
      <c r="B29180" s="204">
        <v>1959.9169999999999</v>
      </c>
    </row>
    <row r="29181" spans="1:2" x14ac:dyDescent="0.2">
      <c r="A29181" s="202" t="s">
        <v>43078</v>
      </c>
      <c r="B29181" s="204">
        <v>1092.2635</v>
      </c>
    </row>
    <row r="29182" spans="1:2" x14ac:dyDescent="0.2">
      <c r="A29182" s="202" t="s">
        <v>43079</v>
      </c>
      <c r="B29182" s="204">
        <v>418.69959999999998</v>
      </c>
    </row>
    <row r="29183" spans="1:2" x14ac:dyDescent="0.2">
      <c r="A29183" s="202" t="s">
        <v>43080</v>
      </c>
      <c r="B29183" s="204">
        <v>1118.3063999999999</v>
      </c>
    </row>
    <row r="29184" spans="1:2" x14ac:dyDescent="0.2">
      <c r="A29184" s="202" t="s">
        <v>43081</v>
      </c>
      <c r="B29184" s="204">
        <v>203.24760000000001</v>
      </c>
    </row>
    <row r="29185" spans="1:2" x14ac:dyDescent="0.2">
      <c r="A29185" s="202" t="s">
        <v>43082</v>
      </c>
      <c r="B29185" s="204">
        <v>88.244299999999996</v>
      </c>
    </row>
    <row r="29186" spans="1:2" x14ac:dyDescent="0.2">
      <c r="A29186" s="202" t="s">
        <v>43083</v>
      </c>
      <c r="B29186" s="204">
        <v>73.794200000000004</v>
      </c>
    </row>
    <row r="29187" spans="1:2" x14ac:dyDescent="0.2">
      <c r="A29187" s="202" t="s">
        <v>43084</v>
      </c>
      <c r="B29187" s="204">
        <v>40.954999999999998</v>
      </c>
    </row>
    <row r="29188" spans="1:2" x14ac:dyDescent="0.2">
      <c r="A29188" s="202" t="s">
        <v>43085</v>
      </c>
      <c r="B29188" s="204">
        <v>14.046200000000001</v>
      </c>
    </row>
    <row r="29189" spans="1:2" x14ac:dyDescent="0.2">
      <c r="A29189" s="202" t="s">
        <v>43086</v>
      </c>
      <c r="B29189" s="204">
        <v>3.0766</v>
      </c>
    </row>
    <row r="29190" spans="1:2" x14ac:dyDescent="0.2">
      <c r="A29190" s="202" t="s">
        <v>43087</v>
      </c>
      <c r="B29190" s="204">
        <v>2802.4067</v>
      </c>
    </row>
    <row r="29191" spans="1:2" x14ac:dyDescent="0.2">
      <c r="A29191" s="202" t="s">
        <v>43088</v>
      </c>
      <c r="B29191" s="204">
        <v>5.1058000000000003</v>
      </c>
    </row>
    <row r="29192" spans="1:2" x14ac:dyDescent="0.2">
      <c r="A29192" s="202" t="s">
        <v>43089</v>
      </c>
      <c r="B29192" s="204">
        <v>4.9747000000000003</v>
      </c>
    </row>
    <row r="29193" spans="1:2" x14ac:dyDescent="0.2">
      <c r="A29193" s="202" t="s">
        <v>43090</v>
      </c>
      <c r="B29193" s="204">
        <v>4.6059000000000001</v>
      </c>
    </row>
    <row r="29194" spans="1:2" x14ac:dyDescent="0.2">
      <c r="A29194" s="202" t="s">
        <v>43091</v>
      </c>
      <c r="B29194" s="204">
        <v>47.690199999999997</v>
      </c>
    </row>
    <row r="29195" spans="1:2" x14ac:dyDescent="0.2">
      <c r="A29195" s="202" t="s">
        <v>43092</v>
      </c>
      <c r="B29195" s="204">
        <v>67.547499999999999</v>
      </c>
    </row>
    <row r="29196" spans="1:2" x14ac:dyDescent="0.2">
      <c r="A29196" s="202" t="s">
        <v>43093</v>
      </c>
      <c r="B29196" s="204">
        <v>7.1135000000000002</v>
      </c>
    </row>
    <row r="29197" spans="1:2" x14ac:dyDescent="0.2">
      <c r="A29197" s="202" t="s">
        <v>43094</v>
      </c>
      <c r="B29197" s="204">
        <v>50.554099999999998</v>
      </c>
    </row>
    <row r="29198" spans="1:2" x14ac:dyDescent="0.2">
      <c r="A29198" s="202" t="s">
        <v>43095</v>
      </c>
      <c r="B29198" s="204">
        <v>74.648700000000005</v>
      </c>
    </row>
    <row r="29199" spans="1:2" x14ac:dyDescent="0.2">
      <c r="A29199" s="202" t="s">
        <v>43096</v>
      </c>
      <c r="B29199" s="204">
        <v>147.41579999999999</v>
      </c>
    </row>
    <row r="29200" spans="1:2" x14ac:dyDescent="0.2">
      <c r="A29200" s="202" t="s">
        <v>43097</v>
      </c>
      <c r="B29200" s="204">
        <v>3.6200999999999999</v>
      </c>
    </row>
    <row r="29201" spans="1:2" x14ac:dyDescent="0.2">
      <c r="A29201" s="202" t="s">
        <v>43098</v>
      </c>
      <c r="B29201" s="204">
        <v>0.3982</v>
      </c>
    </row>
    <row r="29202" spans="1:2" x14ac:dyDescent="0.2">
      <c r="A29202" s="202" t="s">
        <v>43099</v>
      </c>
      <c r="B29202" s="204">
        <v>75.697199999999995</v>
      </c>
    </row>
    <row r="29203" spans="1:2" x14ac:dyDescent="0.2">
      <c r="A29203" s="202" t="s">
        <v>43100</v>
      </c>
      <c r="B29203" s="204">
        <v>139.85470000000001</v>
      </c>
    </row>
    <row r="29204" spans="1:2" x14ac:dyDescent="0.2">
      <c r="A29204" s="202" t="s">
        <v>43101</v>
      </c>
      <c r="B29204" s="204">
        <v>51.122999999999998</v>
      </c>
    </row>
    <row r="29205" spans="1:2" x14ac:dyDescent="0.2">
      <c r="A29205" s="202" t="s">
        <v>43102</v>
      </c>
      <c r="B29205" s="204">
        <v>2.0038</v>
      </c>
    </row>
    <row r="29206" spans="1:2" x14ac:dyDescent="0.2">
      <c r="A29206" s="202" t="s">
        <v>43103</v>
      </c>
      <c r="B29206" s="204">
        <v>8.9587000000000003</v>
      </c>
    </row>
    <row r="29207" spans="1:2" x14ac:dyDescent="0.2">
      <c r="A29207" s="202" t="s">
        <v>43104</v>
      </c>
      <c r="B29207" s="204">
        <v>133.19040000000001</v>
      </c>
    </row>
    <row r="29208" spans="1:2" x14ac:dyDescent="0.2">
      <c r="A29208" s="202" t="s">
        <v>43105</v>
      </c>
      <c r="B29208" s="204">
        <v>6.2366000000000001</v>
      </c>
    </row>
    <row r="29209" spans="1:2" x14ac:dyDescent="0.2">
      <c r="A29209" s="202" t="s">
        <v>43106</v>
      </c>
      <c r="B29209" s="204">
        <v>2.2250000000000001</v>
      </c>
    </row>
    <row r="29210" spans="1:2" x14ac:dyDescent="0.2">
      <c r="A29210" s="202" t="s">
        <v>43107</v>
      </c>
      <c r="B29210" s="204">
        <v>109.62009999999999</v>
      </c>
    </row>
    <row r="29211" spans="1:2" x14ac:dyDescent="0.2">
      <c r="A29211" s="202" t="s">
        <v>43108</v>
      </c>
      <c r="B29211" s="204">
        <v>74.760000000000005</v>
      </c>
    </row>
    <row r="29212" spans="1:2" x14ac:dyDescent="0.2">
      <c r="A29212" s="202" t="s">
        <v>43109</v>
      </c>
      <c r="B29212" s="204">
        <v>107.6174</v>
      </c>
    </row>
    <row r="29213" spans="1:2" x14ac:dyDescent="0.2">
      <c r="A29213" s="202" t="s">
        <v>43110</v>
      </c>
      <c r="B29213" s="204">
        <v>120.80119999999999</v>
      </c>
    </row>
    <row r="29214" spans="1:2" x14ac:dyDescent="0.2">
      <c r="A29214" s="202" t="s">
        <v>43111</v>
      </c>
      <c r="B29214" s="204">
        <v>58.754199999999997</v>
      </c>
    </row>
    <row r="29215" spans="1:2" x14ac:dyDescent="0.2">
      <c r="A29215" s="202" t="s">
        <v>43112</v>
      </c>
      <c r="B29215" s="204">
        <v>95.671899999999994</v>
      </c>
    </row>
    <row r="29216" spans="1:2" x14ac:dyDescent="0.2">
      <c r="A29216" s="202" t="s">
        <v>43113</v>
      </c>
      <c r="B29216" s="204">
        <v>207.74359999999999</v>
      </c>
    </row>
    <row r="29217" spans="1:2" x14ac:dyDescent="0.2">
      <c r="A29217" s="202" t="s">
        <v>43114</v>
      </c>
      <c r="B29217" s="204">
        <v>42.110799999999998</v>
      </c>
    </row>
    <row r="29218" spans="1:2" x14ac:dyDescent="0.2">
      <c r="A29218" s="202" t="s">
        <v>43115</v>
      </c>
      <c r="B29218" s="204">
        <v>3.5861000000000001</v>
      </c>
    </row>
    <row r="29219" spans="1:2" x14ac:dyDescent="0.2">
      <c r="A29219" s="202" t="s">
        <v>43116</v>
      </c>
      <c r="B29219" s="204">
        <v>11.020200000000001</v>
      </c>
    </row>
    <row r="29220" spans="1:2" x14ac:dyDescent="0.2">
      <c r="A29220" s="202" t="s">
        <v>43117</v>
      </c>
      <c r="B29220" s="204">
        <v>36.500999999999998</v>
      </c>
    </row>
    <row r="29221" spans="1:2" x14ac:dyDescent="0.2">
      <c r="A29221" s="202" t="s">
        <v>43118</v>
      </c>
      <c r="B29221" s="204">
        <v>91.784199999999998</v>
      </c>
    </row>
    <row r="29222" spans="1:2" x14ac:dyDescent="0.2">
      <c r="A29222" s="202" t="s">
        <v>43119</v>
      </c>
      <c r="B29222" s="204">
        <v>867.14200000000005</v>
      </c>
    </row>
    <row r="29223" spans="1:2" x14ac:dyDescent="0.2">
      <c r="A29223" s="202" t="s">
        <v>43120</v>
      </c>
      <c r="B29223" s="204">
        <v>111.1095</v>
      </c>
    </row>
    <row r="29224" spans="1:2" x14ac:dyDescent="0.2">
      <c r="A29224" s="202" t="s">
        <v>43121</v>
      </c>
      <c r="B29224" s="204">
        <v>94.462500000000006</v>
      </c>
    </row>
    <row r="29225" spans="1:2" x14ac:dyDescent="0.2">
      <c r="A29225" s="202" t="s">
        <v>43122</v>
      </c>
      <c r="B29225" s="204">
        <v>156.36369999999999</v>
      </c>
    </row>
    <row r="29226" spans="1:2" x14ac:dyDescent="0.2">
      <c r="A29226" s="202" t="s">
        <v>43123</v>
      </c>
      <c r="B29226" s="204">
        <v>150.96100000000001</v>
      </c>
    </row>
    <row r="29227" spans="1:2" x14ac:dyDescent="0.2">
      <c r="A29227" s="202" t="s">
        <v>43124</v>
      </c>
      <c r="B29227" s="204">
        <v>273.8152</v>
      </c>
    </row>
    <row r="29228" spans="1:2" x14ac:dyDescent="0.2">
      <c r="A29228" s="202" t="s">
        <v>43125</v>
      </c>
      <c r="B29228" s="204">
        <v>500.02589999999998</v>
      </c>
    </row>
    <row r="29229" spans="1:2" x14ac:dyDescent="0.2">
      <c r="A29229" s="202" t="s">
        <v>43126</v>
      </c>
      <c r="B29229" s="204">
        <v>20.415500000000002</v>
      </c>
    </row>
    <row r="29230" spans="1:2" x14ac:dyDescent="0.2">
      <c r="A29230" s="202" t="s">
        <v>43127</v>
      </c>
      <c r="B29230" s="204">
        <v>2.7088999999999999</v>
      </c>
    </row>
    <row r="29231" spans="1:2" x14ac:dyDescent="0.2">
      <c r="A29231" s="202" t="s">
        <v>43128</v>
      </c>
      <c r="B29231" s="204">
        <v>27.920300000000001</v>
      </c>
    </row>
    <row r="29232" spans="1:2" x14ac:dyDescent="0.2">
      <c r="A29232" s="202" t="s">
        <v>43129</v>
      </c>
      <c r="B29232" s="204">
        <v>94.155600000000007</v>
      </c>
    </row>
    <row r="29233" spans="1:2" x14ac:dyDescent="0.2">
      <c r="A29233" s="202" t="s">
        <v>43130</v>
      </c>
      <c r="B29233" s="204">
        <v>5.1959999999999997</v>
      </c>
    </row>
    <row r="29234" spans="1:2" x14ac:dyDescent="0.2">
      <c r="A29234" s="202" t="s">
        <v>43131</v>
      </c>
      <c r="B29234" s="204">
        <v>20.0901</v>
      </c>
    </row>
    <row r="29235" spans="1:2" x14ac:dyDescent="0.2">
      <c r="A29235" s="202" t="s">
        <v>43132</v>
      </c>
      <c r="B29235" s="204">
        <v>18.420000000000002</v>
      </c>
    </row>
    <row r="29236" spans="1:2" x14ac:dyDescent="0.2">
      <c r="A29236" s="202" t="s">
        <v>43133</v>
      </c>
      <c r="B29236" s="204">
        <v>151.536</v>
      </c>
    </row>
    <row r="29237" spans="1:2" x14ac:dyDescent="0.2">
      <c r="A29237" s="202" t="s">
        <v>43134</v>
      </c>
      <c r="B29237" s="204">
        <v>22.992000000000001</v>
      </c>
    </row>
    <row r="29238" spans="1:2" x14ac:dyDescent="0.2">
      <c r="A29238" s="202" t="s">
        <v>43135</v>
      </c>
      <c r="B29238" s="204">
        <v>46.716000000000001</v>
      </c>
    </row>
    <row r="29239" spans="1:2" x14ac:dyDescent="0.2">
      <c r="A29239" s="202" t="s">
        <v>43136</v>
      </c>
      <c r="B29239" s="204">
        <v>67.86</v>
      </c>
    </row>
    <row r="29240" spans="1:2" x14ac:dyDescent="0.2">
      <c r="A29240" s="202" t="s">
        <v>43137</v>
      </c>
      <c r="B29240" s="204">
        <v>24.4986</v>
      </c>
    </row>
    <row r="29241" spans="1:2" x14ac:dyDescent="0.2">
      <c r="A29241" s="202" t="s">
        <v>43138</v>
      </c>
      <c r="B29241" s="204">
        <v>38.664000000000001</v>
      </c>
    </row>
    <row r="29242" spans="1:2" x14ac:dyDescent="0.2">
      <c r="A29242" s="202" t="s">
        <v>43139</v>
      </c>
      <c r="B29242" s="204">
        <v>2.0047999999999999</v>
      </c>
    </row>
    <row r="29243" spans="1:2" x14ac:dyDescent="0.2">
      <c r="A29243" s="202" t="s">
        <v>43140</v>
      </c>
      <c r="B29243" s="204">
        <v>325.83229999999998</v>
      </c>
    </row>
    <row r="29244" spans="1:2" x14ac:dyDescent="0.2">
      <c r="A29244" s="202" t="s">
        <v>43141</v>
      </c>
      <c r="B29244" s="204">
        <v>415.33839999999998</v>
      </c>
    </row>
    <row r="29245" spans="1:2" x14ac:dyDescent="0.2">
      <c r="A29245" s="202" t="s">
        <v>43142</v>
      </c>
      <c r="B29245" s="204">
        <v>572.4135</v>
      </c>
    </row>
    <row r="29246" spans="1:2" x14ac:dyDescent="0.2">
      <c r="A29246" s="202" t="s">
        <v>43143</v>
      </c>
      <c r="B29246" s="204">
        <v>464.75889999999998</v>
      </c>
    </row>
    <row r="29247" spans="1:2" x14ac:dyDescent="0.2">
      <c r="A29247" s="202" t="s">
        <v>43144</v>
      </c>
      <c r="B29247" s="204">
        <v>504.1712</v>
      </c>
    </row>
    <row r="29248" spans="1:2" x14ac:dyDescent="0.2">
      <c r="A29248" s="202" t="s">
        <v>43145</v>
      </c>
      <c r="B29248" s="204">
        <v>538.82249999999999</v>
      </c>
    </row>
    <row r="29249" spans="1:2" x14ac:dyDescent="0.2">
      <c r="A29249" s="202" t="s">
        <v>43146</v>
      </c>
      <c r="B29249" s="204">
        <v>622.40819999999997</v>
      </c>
    </row>
    <row r="29250" spans="1:2" x14ac:dyDescent="0.2">
      <c r="A29250" s="202" t="s">
        <v>43147</v>
      </c>
      <c r="B29250" s="204">
        <v>15.870799999999999</v>
      </c>
    </row>
    <row r="29251" spans="1:2" x14ac:dyDescent="0.2">
      <c r="A29251" s="202" t="s">
        <v>43148</v>
      </c>
      <c r="B29251" s="204">
        <v>12.478199999999999</v>
      </c>
    </row>
    <row r="29252" spans="1:2" x14ac:dyDescent="0.2">
      <c r="A29252" s="202" t="s">
        <v>43149</v>
      </c>
      <c r="B29252" s="204">
        <v>11.7309</v>
      </c>
    </row>
    <row r="29253" spans="1:2" x14ac:dyDescent="0.2">
      <c r="A29253" s="202" t="s">
        <v>43150</v>
      </c>
      <c r="B29253" s="204">
        <v>13.861599999999999</v>
      </c>
    </row>
    <row r="29254" spans="1:2" x14ac:dyDescent="0.2">
      <c r="A29254" s="202" t="s">
        <v>43151</v>
      </c>
      <c r="B29254" s="204">
        <v>14.9375</v>
      </c>
    </row>
    <row r="29255" spans="1:2" x14ac:dyDescent="0.2">
      <c r="A29255" s="202" t="s">
        <v>43152</v>
      </c>
      <c r="B29255" s="204">
        <v>12.941700000000001</v>
      </c>
    </row>
    <row r="29256" spans="1:2" x14ac:dyDescent="0.2">
      <c r="A29256" s="202" t="s">
        <v>43153</v>
      </c>
      <c r="B29256" s="204">
        <v>11.9537</v>
      </c>
    </row>
    <row r="29257" spans="1:2" x14ac:dyDescent="0.2">
      <c r="A29257" s="202" t="s">
        <v>43154</v>
      </c>
      <c r="B29257" s="204">
        <v>10.4023</v>
      </c>
    </row>
    <row r="29258" spans="1:2" x14ac:dyDescent="0.2">
      <c r="A29258" s="202" t="s">
        <v>43155</v>
      </c>
      <c r="B29258" s="204">
        <v>16.577999999999999</v>
      </c>
    </row>
    <row r="29259" spans="1:2" x14ac:dyDescent="0.2">
      <c r="A29259" s="202" t="s">
        <v>43156</v>
      </c>
      <c r="B29259" s="204">
        <v>13.3802</v>
      </c>
    </row>
    <row r="29260" spans="1:2" x14ac:dyDescent="0.2">
      <c r="A29260" s="202" t="s">
        <v>43157</v>
      </c>
      <c r="B29260" s="204">
        <v>12.8277</v>
      </c>
    </row>
    <row r="29261" spans="1:2" x14ac:dyDescent="0.2">
      <c r="A29261" s="202" t="s">
        <v>43158</v>
      </c>
      <c r="B29261" s="204">
        <v>14.958500000000001</v>
      </c>
    </row>
    <row r="29262" spans="1:2" x14ac:dyDescent="0.2">
      <c r="A29262" s="202" t="s">
        <v>43159</v>
      </c>
      <c r="B29262" s="204">
        <v>15.839499999999999</v>
      </c>
    </row>
    <row r="29263" spans="1:2" x14ac:dyDescent="0.2">
      <c r="A29263" s="202" t="s">
        <v>43160</v>
      </c>
      <c r="B29263" s="204">
        <v>13.648899999999999</v>
      </c>
    </row>
    <row r="29264" spans="1:2" x14ac:dyDescent="0.2">
      <c r="A29264" s="202" t="s">
        <v>43161</v>
      </c>
      <c r="B29264" s="204">
        <v>12.6609</v>
      </c>
    </row>
    <row r="29265" spans="1:2" x14ac:dyDescent="0.2">
      <c r="A29265" s="202" t="s">
        <v>43162</v>
      </c>
      <c r="B29265" s="204">
        <v>11.109500000000001</v>
      </c>
    </row>
    <row r="29266" spans="1:2" x14ac:dyDescent="0.2">
      <c r="A29266" s="202" t="s">
        <v>43163</v>
      </c>
      <c r="B29266" s="204">
        <v>1885.2067999999999</v>
      </c>
    </row>
    <row r="29267" spans="1:2" x14ac:dyDescent="0.2">
      <c r="A29267" s="202" t="s">
        <v>43164</v>
      </c>
      <c r="B29267" s="204">
        <v>17.4893</v>
      </c>
    </row>
    <row r="29268" spans="1:2" x14ac:dyDescent="0.2">
      <c r="A29268" s="202" t="s">
        <v>43165</v>
      </c>
      <c r="B29268" s="204">
        <v>12.417</v>
      </c>
    </row>
    <row r="29269" spans="1:2" x14ac:dyDescent="0.2">
      <c r="A29269" s="202" t="s">
        <v>43166</v>
      </c>
      <c r="B29269" s="204">
        <v>11.2295</v>
      </c>
    </row>
    <row r="29270" spans="1:2" x14ac:dyDescent="0.2">
      <c r="A29270" s="202" t="s">
        <v>43167</v>
      </c>
      <c r="B29270" s="204">
        <v>80.644099999999995</v>
      </c>
    </row>
    <row r="29271" spans="1:2" x14ac:dyDescent="0.2">
      <c r="A29271" s="202" t="s">
        <v>43168</v>
      </c>
      <c r="B29271" s="204">
        <v>58.219799999999999</v>
      </c>
    </row>
    <row r="29272" spans="1:2" x14ac:dyDescent="0.2">
      <c r="A29272" s="202" t="s">
        <v>43169</v>
      </c>
      <c r="B29272" s="204">
        <v>52.795200000000001</v>
      </c>
    </row>
    <row r="29273" spans="1:2" x14ac:dyDescent="0.2">
      <c r="A29273" s="202" t="s">
        <v>43170</v>
      </c>
      <c r="B29273" s="204">
        <v>32.598300000000002</v>
      </c>
    </row>
    <row r="29274" spans="1:2" x14ac:dyDescent="0.2">
      <c r="A29274" s="202" t="s">
        <v>43171</v>
      </c>
      <c r="B29274" s="204">
        <v>21.732199999999999</v>
      </c>
    </row>
    <row r="29275" spans="1:2" x14ac:dyDescent="0.2">
      <c r="A29275" s="202" t="s">
        <v>43172</v>
      </c>
      <c r="B29275" s="204">
        <v>497.80630000000002</v>
      </c>
    </row>
    <row r="29276" spans="1:2" x14ac:dyDescent="0.2">
      <c r="A29276" s="202" t="s">
        <v>43173</v>
      </c>
      <c r="B29276" s="204">
        <v>246.64279999999999</v>
      </c>
    </row>
    <row r="29277" spans="1:2" x14ac:dyDescent="0.2">
      <c r="A29277" s="202" t="s">
        <v>43174</v>
      </c>
      <c r="B29277" s="204">
        <v>200.9444</v>
      </c>
    </row>
    <row r="29278" spans="1:2" x14ac:dyDescent="0.2">
      <c r="A29278" s="202" t="s">
        <v>43175</v>
      </c>
      <c r="B29278" s="204">
        <v>1509.5392999999999</v>
      </c>
    </row>
    <row r="29279" spans="1:2" x14ac:dyDescent="0.2">
      <c r="A29279" s="202" t="s">
        <v>43176</v>
      </c>
      <c r="B29279" s="204">
        <v>652.1078</v>
      </c>
    </row>
    <row r="29280" spans="1:2" x14ac:dyDescent="0.2">
      <c r="A29280" s="202" t="s">
        <v>43177</v>
      </c>
      <c r="B29280" s="204">
        <v>505.59620000000001</v>
      </c>
    </row>
    <row r="29281" spans="1:2" x14ac:dyDescent="0.2">
      <c r="A29281" s="202" t="s">
        <v>43178</v>
      </c>
      <c r="B29281" s="204">
        <v>31.0364</v>
      </c>
    </row>
    <row r="29282" spans="1:2" x14ac:dyDescent="0.2">
      <c r="A29282" s="202" t="s">
        <v>43179</v>
      </c>
      <c r="B29282" s="204">
        <v>8.1835000000000004</v>
      </c>
    </row>
    <row r="29283" spans="1:2" x14ac:dyDescent="0.2">
      <c r="A29283" s="202" t="s">
        <v>43180</v>
      </c>
      <c r="B29283" s="204">
        <v>398.2704</v>
      </c>
    </row>
    <row r="29284" spans="1:2" x14ac:dyDescent="0.2">
      <c r="A29284" s="202" t="s">
        <v>43181</v>
      </c>
      <c r="B29284" s="204">
        <v>116.1233</v>
      </c>
    </row>
    <row r="29285" spans="1:2" x14ac:dyDescent="0.2">
      <c r="A29285" s="202" t="s">
        <v>43182</v>
      </c>
      <c r="B29285" s="204">
        <v>80.344999999999999</v>
      </c>
    </row>
    <row r="29286" spans="1:2" x14ac:dyDescent="0.2">
      <c r="A29286" s="202" t="s">
        <v>43183</v>
      </c>
      <c r="B29286" s="204">
        <v>338.80200000000002</v>
      </c>
    </row>
    <row r="29287" spans="1:2" x14ac:dyDescent="0.2">
      <c r="A29287" s="202" t="s">
        <v>43184</v>
      </c>
      <c r="B29287" s="204">
        <v>138.0652</v>
      </c>
    </row>
    <row r="29288" spans="1:2" x14ac:dyDescent="0.2">
      <c r="A29288" s="202" t="s">
        <v>43185</v>
      </c>
      <c r="B29288" s="204">
        <v>104.65</v>
      </c>
    </row>
    <row r="29289" spans="1:2" x14ac:dyDescent="0.2">
      <c r="A29289" s="202" t="s">
        <v>43186</v>
      </c>
      <c r="B29289" s="204">
        <v>555.41750000000002</v>
      </c>
    </row>
    <row r="29290" spans="1:2" x14ac:dyDescent="0.2">
      <c r="A29290" s="202" t="s">
        <v>43187</v>
      </c>
      <c r="B29290" s="204">
        <v>262.22669999999999</v>
      </c>
    </row>
    <row r="29291" spans="1:2" x14ac:dyDescent="0.2">
      <c r="A29291" s="202" t="s">
        <v>43188</v>
      </c>
      <c r="B29291" s="204">
        <v>204.65</v>
      </c>
    </row>
    <row r="29292" spans="1:2" x14ac:dyDescent="0.2">
      <c r="A29292" s="202" t="s">
        <v>43189</v>
      </c>
      <c r="B29292" s="204">
        <v>1543.931</v>
      </c>
    </row>
    <row r="29293" spans="1:2" x14ac:dyDescent="0.2">
      <c r="A29293" s="202" t="s">
        <v>43190</v>
      </c>
      <c r="B29293" s="204">
        <v>60.606000000000002</v>
      </c>
    </row>
    <row r="29294" spans="1:2" x14ac:dyDescent="0.2">
      <c r="A29294" s="202" t="s">
        <v>43191</v>
      </c>
      <c r="B29294" s="204">
        <v>71.280299999999997</v>
      </c>
    </row>
    <row r="29295" spans="1:2" x14ac:dyDescent="0.2">
      <c r="A29295" s="202" t="s">
        <v>43192</v>
      </c>
      <c r="B29295" s="204">
        <v>17.747599999999998</v>
      </c>
    </row>
    <row r="29296" spans="1:2" x14ac:dyDescent="0.2">
      <c r="A29296" s="202" t="s">
        <v>43193</v>
      </c>
      <c r="B29296" s="204">
        <v>12.2166</v>
      </c>
    </row>
    <row r="29297" spans="1:2" x14ac:dyDescent="0.2">
      <c r="A29297" s="202" t="s">
        <v>43194</v>
      </c>
      <c r="B29297" s="204">
        <v>14.701599999999999</v>
      </c>
    </row>
    <row r="29298" spans="1:2" x14ac:dyDescent="0.2">
      <c r="A29298" s="202" t="s">
        <v>43195</v>
      </c>
      <c r="B29298" s="204">
        <v>24.508600000000001</v>
      </c>
    </row>
    <row r="29299" spans="1:2" x14ac:dyDescent="0.2">
      <c r="A29299" s="202" t="s">
        <v>43196</v>
      </c>
      <c r="B29299" s="204">
        <v>15.5472</v>
      </c>
    </row>
    <row r="29300" spans="1:2" x14ac:dyDescent="0.2">
      <c r="A29300" s="202" t="s">
        <v>43197</v>
      </c>
      <c r="B29300" s="204">
        <v>287.79640000000001</v>
      </c>
    </row>
    <row r="29301" spans="1:2" x14ac:dyDescent="0.2">
      <c r="A29301" s="202" t="s">
        <v>43198</v>
      </c>
      <c r="B29301" s="204">
        <v>131.27440000000001</v>
      </c>
    </row>
    <row r="29302" spans="1:2" x14ac:dyDescent="0.2">
      <c r="A29302" s="202" t="s">
        <v>43199</v>
      </c>
      <c r="B29302" s="204">
        <v>104.36620000000001</v>
      </c>
    </row>
    <row r="29303" spans="1:2" x14ac:dyDescent="0.2">
      <c r="A29303" s="202" t="s">
        <v>43200</v>
      </c>
      <c r="B29303" s="204">
        <v>454.92869999999999</v>
      </c>
    </row>
    <row r="29304" spans="1:2" x14ac:dyDescent="0.2">
      <c r="A29304" s="202" t="s">
        <v>43201</v>
      </c>
      <c r="B29304" s="204">
        <v>249.37530000000001</v>
      </c>
    </row>
    <row r="29305" spans="1:2" x14ac:dyDescent="0.2">
      <c r="A29305" s="202" t="s">
        <v>43202</v>
      </c>
      <c r="B29305" s="204">
        <v>213.6</v>
      </c>
    </row>
    <row r="29306" spans="1:2" x14ac:dyDescent="0.2">
      <c r="A29306" s="202" t="s">
        <v>43203</v>
      </c>
      <c r="B29306" s="204">
        <v>89.57</v>
      </c>
    </row>
    <row r="29307" spans="1:2" x14ac:dyDescent="0.2">
      <c r="A29307" s="202" t="s">
        <v>43204</v>
      </c>
      <c r="B29307" s="204">
        <v>146.61000000000001</v>
      </c>
    </row>
    <row r="29308" spans="1:2" x14ac:dyDescent="0.2">
      <c r="A29308" s="202" t="s">
        <v>43205</v>
      </c>
      <c r="B29308" s="204">
        <v>98.02</v>
      </c>
    </row>
    <row r="29309" spans="1:2" x14ac:dyDescent="0.2">
      <c r="A29309" s="202" t="s">
        <v>43206</v>
      </c>
      <c r="B29309" s="204">
        <v>84.84</v>
      </c>
    </row>
    <row r="29310" spans="1:2" x14ac:dyDescent="0.2">
      <c r="A29310" s="202" t="s">
        <v>43207</v>
      </c>
      <c r="B29310" s="204">
        <v>1.0900000000000001</v>
      </c>
    </row>
    <row r="29311" spans="1:2" x14ac:dyDescent="0.2">
      <c r="A29311" s="202" t="s">
        <v>43208</v>
      </c>
      <c r="B29311" s="204">
        <v>23.18</v>
      </c>
    </row>
  </sheetData>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pageSetUpPr fitToPage="1"/>
  </sheetPr>
  <dimension ref="A1:AMK35"/>
  <sheetViews>
    <sheetView view="pageBreakPreview" zoomScaleNormal="100" workbookViewId="0">
      <pane ySplit="11" topLeftCell="A12" activePane="bottomLeft" state="frozen"/>
      <selection activeCell="A12" sqref="A12"/>
      <selection pane="bottomLeft" activeCell="C15" sqref="C15"/>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1" spans="1:10" x14ac:dyDescent="0.2">
      <c r="A1" s="38"/>
      <c r="G1" s="110" t="s">
        <v>34905</v>
      </c>
      <c r="H1" s="135">
        <f>Item.02.02.01</f>
        <v>1.82</v>
      </c>
      <c r="I1" s="134" t="s">
        <v>35156</v>
      </c>
    </row>
    <row r="2" spans="1:10" x14ac:dyDescent="0.2">
      <c r="A2" s="5"/>
      <c r="G2" s="110" t="s">
        <v>11</v>
      </c>
      <c r="H2" s="134"/>
      <c r="I2" s="134">
        <f>SUMIF($J$14:$J$15,"MDO",$I$14:$I$15)</f>
        <v>70</v>
      </c>
    </row>
    <row r="3" spans="1:10" x14ac:dyDescent="0.2">
      <c r="A3" s="38"/>
      <c r="G3" s="112"/>
    </row>
    <row r="4" spans="1:10" x14ac:dyDescent="0.2">
      <c r="A4" s="5"/>
      <c r="I4" s="134" t="s">
        <v>35157</v>
      </c>
    </row>
    <row r="5" spans="1:10" x14ac:dyDescent="0.2">
      <c r="I5" s="134">
        <f>SUMIF($J$14:$J$15,"EQP",$I$14:$I$15)</f>
        <v>0</v>
      </c>
    </row>
    <row r="6" spans="1:10" x14ac:dyDescent="0.2">
      <c r="G6" s="110"/>
    </row>
    <row r="7" spans="1:10" x14ac:dyDescent="0.2">
      <c r="A7" s="250" t="s">
        <v>35061</v>
      </c>
      <c r="B7" s="250"/>
      <c r="C7" s="3"/>
      <c r="D7" s="113"/>
      <c r="E7" s="135" t="s">
        <v>34908</v>
      </c>
      <c r="F7" s="137">
        <f>'Premissas básicas'!$F$9</f>
        <v>44986</v>
      </c>
      <c r="G7" s="110"/>
      <c r="I7" s="134">
        <f>SUM(I1:I5)</f>
        <v>70</v>
      </c>
    </row>
    <row r="8" spans="1:10" x14ac:dyDescent="0.2">
      <c r="A8" s="138"/>
      <c r="B8" s="138"/>
      <c r="C8" s="53"/>
      <c r="G8" s="110"/>
      <c r="I8" s="134">
        <f>SUM(I14:I15)</f>
        <v>70</v>
      </c>
    </row>
    <row r="9" spans="1:10" x14ac:dyDescent="0.2">
      <c r="A9" s="1" t="s">
        <v>35170</v>
      </c>
      <c r="B9" s="250" t="s">
        <v>35171</v>
      </c>
      <c r="C9" s="250"/>
      <c r="D9" s="250"/>
      <c r="E9" s="250"/>
      <c r="F9" s="157" t="s">
        <v>35172</v>
      </c>
      <c r="G9" s="110"/>
      <c r="I9" s="134" t="b">
        <f>I7=I8</f>
        <v>1</v>
      </c>
    </row>
    <row r="10" spans="1:10" x14ac:dyDescent="0.2">
      <c r="A10" s="1"/>
      <c r="B10" s="113"/>
      <c r="F10" s="139"/>
      <c r="G10" s="110"/>
    </row>
    <row r="11" spans="1:10" x14ac:dyDescent="0.2">
      <c r="A11" s="138"/>
      <c r="B11" s="138"/>
      <c r="C11" s="53"/>
      <c r="G11" s="110"/>
    </row>
    <row r="12" spans="1:10" x14ac:dyDescent="0.2">
      <c r="A12" s="113" t="s">
        <v>35159</v>
      </c>
      <c r="G12" s="110"/>
    </row>
    <row r="13" spans="1:10" x14ac:dyDescent="0.2">
      <c r="D13" s="54" t="s">
        <v>35149</v>
      </c>
      <c r="E13" s="54" t="s">
        <v>35075</v>
      </c>
      <c r="F13" s="25" t="s">
        <v>35068</v>
      </c>
      <c r="G13" s="110"/>
    </row>
    <row r="14" spans="1:10" x14ac:dyDescent="0.2">
      <c r="A14" s="18" t="s">
        <v>59</v>
      </c>
      <c r="C14" s="53"/>
      <c r="D14" s="29">
        <v>0</v>
      </c>
      <c r="E14" s="29">
        <f>encarregado</f>
        <v>7188.4600000000009</v>
      </c>
      <c r="F14" s="19">
        <f t="shared" ref="F14:F19" si="0">TRUNC(D14*E14,2)</f>
        <v>0</v>
      </c>
      <c r="G14" s="110" t="str">
        <f>IFERROR(HYPERLINK("#"&amp;"encarregado!F"&amp;MATCH($E14,encarregado!$F:$F,0),$A14),"")</f>
        <v>Encarregado</v>
      </c>
      <c r="I14" s="134">
        <f>ROUNDUP(D14,0)</f>
        <v>0</v>
      </c>
      <c r="J14" s="18" t="s">
        <v>35160</v>
      </c>
    </row>
    <row r="15" spans="1:10" x14ac:dyDescent="0.2">
      <c r="A15" s="18" t="s">
        <v>43228</v>
      </c>
      <c r="C15" s="53"/>
      <c r="D15" s="29">
        <v>70</v>
      </c>
      <c r="E15" s="29">
        <f>ajudante</f>
        <v>4339.9399999999996</v>
      </c>
      <c r="F15" s="19">
        <f t="shared" si="0"/>
        <v>303795.8</v>
      </c>
      <c r="G15" s="110" t="str">
        <f>IFERROR(HYPERLINK("#"&amp;"ajudante!F"&amp;MATCH($E15,ajudante!$F:$F,0),$A15),"")</f>
        <v>Gari - Limpeza Urbana</v>
      </c>
      <c r="I15" s="134">
        <f>ROUNDUP(D15,0)</f>
        <v>70</v>
      </c>
      <c r="J15" s="18" t="s">
        <v>35160</v>
      </c>
    </row>
    <row r="16" spans="1:10" x14ac:dyDescent="0.2">
      <c r="A16" s="18" t="s">
        <v>64</v>
      </c>
      <c r="C16" s="53"/>
      <c r="D16" s="29">
        <v>0</v>
      </c>
      <c r="E16" s="29">
        <f>oper.retro</f>
        <v>3952.5899999999997</v>
      </c>
      <c r="F16" s="19">
        <f t="shared" si="0"/>
        <v>0</v>
      </c>
      <c r="G16" s="110"/>
    </row>
    <row r="17" spans="1:7" x14ac:dyDescent="0.2">
      <c r="A17" s="18" t="s">
        <v>68</v>
      </c>
      <c r="C17" s="53"/>
      <c r="D17" s="29">
        <v>0</v>
      </c>
      <c r="E17" s="29">
        <f>oper.retro</f>
        <v>3952.5899999999997</v>
      </c>
      <c r="F17" s="19">
        <f t="shared" si="0"/>
        <v>0</v>
      </c>
      <c r="G17" s="110"/>
    </row>
    <row r="18" spans="1:7" x14ac:dyDescent="0.2">
      <c r="A18" s="18" t="s">
        <v>35129</v>
      </c>
      <c r="C18" s="53"/>
      <c r="D18" s="29">
        <v>0</v>
      </c>
      <c r="E18" s="29">
        <f>micro.ônibus</f>
        <v>6194.77</v>
      </c>
      <c r="F18" s="19">
        <f t="shared" si="0"/>
        <v>0</v>
      </c>
      <c r="G18" s="110"/>
    </row>
    <row r="19" spans="1:7" x14ac:dyDescent="0.2">
      <c r="A19" s="18" t="s">
        <v>43231</v>
      </c>
      <c r="C19" s="53"/>
      <c r="D19" s="29">
        <v>0</v>
      </c>
      <c r="E19" s="29">
        <f>retro</f>
        <v>10664.88</v>
      </c>
      <c r="F19" s="19">
        <f t="shared" si="0"/>
        <v>0</v>
      </c>
      <c r="G19" s="110"/>
    </row>
    <row r="20" spans="1:7" x14ac:dyDescent="0.2">
      <c r="C20" s="53"/>
      <c r="D20" s="29"/>
      <c r="E20" s="156" t="s">
        <v>10</v>
      </c>
      <c r="F20" s="19">
        <f>SUM(F13:J19)</f>
        <v>303865.8</v>
      </c>
      <c r="G20" s="110"/>
    </row>
    <row r="21" spans="1:7" x14ac:dyDescent="0.2">
      <c r="C21" s="53"/>
      <c r="D21" s="29"/>
      <c r="E21" s="29"/>
      <c r="G21" s="110"/>
    </row>
    <row r="22" spans="1:7" x14ac:dyDescent="0.2">
      <c r="A22" s="18" t="s">
        <v>35173</v>
      </c>
      <c r="C22" s="53"/>
      <c r="E22" s="29">
        <v>166666.6666</v>
      </c>
      <c r="F22" s="19" t="s">
        <v>34977</v>
      </c>
      <c r="G22" s="110"/>
    </row>
    <row r="23" spans="1:7" x14ac:dyDescent="0.2">
      <c r="A23" s="18" t="s">
        <v>35165</v>
      </c>
      <c r="C23" s="53"/>
      <c r="D23" s="29"/>
      <c r="E23" s="29">
        <f>ROUND(E22/E29,2)</f>
        <v>6944.44</v>
      </c>
      <c r="F23" s="19" t="s">
        <v>34977</v>
      </c>
      <c r="G23" s="110"/>
    </row>
    <row r="24" spans="1:7" x14ac:dyDescent="0.2">
      <c r="A24" s="18" t="s">
        <v>35174</v>
      </c>
      <c r="C24" s="53"/>
      <c r="D24" s="29"/>
      <c r="E24" s="29">
        <v>100</v>
      </c>
      <c r="F24" s="19" t="s">
        <v>34977</v>
      </c>
      <c r="G24" s="110"/>
    </row>
    <row r="25" spans="1:7" x14ac:dyDescent="0.2">
      <c r="A25" s="18" t="s">
        <v>35175</v>
      </c>
      <c r="C25" s="53"/>
      <c r="E25" s="18">
        <f>ROUNDUP(E23/E24,0)</f>
        <v>70</v>
      </c>
      <c r="F25" s="19" t="s">
        <v>35168</v>
      </c>
      <c r="G25" s="110"/>
    </row>
    <row r="26" spans="1:7" x14ac:dyDescent="0.2">
      <c r="A26" s="138"/>
      <c r="B26" s="138"/>
      <c r="C26" s="53"/>
      <c r="G26" s="110"/>
    </row>
    <row r="27" spans="1:7" x14ac:dyDescent="0.2">
      <c r="A27" s="250" t="str">
        <f>"Custo total para "&amp;$B$9</f>
        <v>Custo total para Capina manual</v>
      </c>
      <c r="B27" s="250"/>
      <c r="C27" s="250"/>
      <c r="D27" s="250"/>
      <c r="E27" s="250"/>
      <c r="F27" s="144">
        <f>TRUNC(F20/E30,2)</f>
        <v>1.82</v>
      </c>
    </row>
    <row r="28" spans="1:7" x14ac:dyDescent="0.2">
      <c r="G28" s="110"/>
    </row>
    <row r="29" spans="1:7" x14ac:dyDescent="0.2">
      <c r="A29" s="146" t="s">
        <v>34910</v>
      </c>
      <c r="E29" s="25">
        <f>VLOOKUP(A29,'Premissas básicas'!$A:$F,5,0)</f>
        <v>24</v>
      </c>
      <c r="F29" s="19" t="s">
        <v>35079</v>
      </c>
      <c r="G29" s="110" t="str">
        <f>IFERROR(HYPERLINK("#"&amp;"'Premissas básicas'!E"&amp;MATCH($A29,'Premissas básicas'!$A:$A,0),$A29),"")</f>
        <v>Dias trabalhados no mês¹</v>
      </c>
    </row>
    <row r="30" spans="1:7" x14ac:dyDescent="0.2">
      <c r="A30" s="18" t="s">
        <v>35162</v>
      </c>
      <c r="E30" s="25">
        <f>E22</f>
        <v>166666.6666</v>
      </c>
      <c r="F30" s="19" t="s">
        <v>35172</v>
      </c>
      <c r="G30" s="110"/>
    </row>
    <row r="31" spans="1:7" x14ac:dyDescent="0.2">
      <c r="A31" s="18" t="s">
        <v>35251</v>
      </c>
      <c r="E31" s="25">
        <f>E30*12</f>
        <v>1999999.9992</v>
      </c>
      <c r="F31" s="19" t="s">
        <v>35172</v>
      </c>
      <c r="G31" s="110"/>
    </row>
    <row r="33" spans="1:6" x14ac:dyDescent="0.2">
      <c r="A33" s="18" t="s">
        <v>35311</v>
      </c>
    </row>
    <row r="34" spans="1:6" x14ac:dyDescent="0.2">
      <c r="A34" s="256" t="s">
        <v>35312</v>
      </c>
      <c r="B34" s="257"/>
      <c r="C34" s="257"/>
      <c r="D34" s="257"/>
      <c r="E34" s="257"/>
      <c r="F34" s="257"/>
    </row>
    <row r="35" spans="1:6" x14ac:dyDescent="0.2">
      <c r="A35" s="257"/>
      <c r="B35" s="257"/>
      <c r="C35" s="257"/>
      <c r="D35" s="257"/>
      <c r="E35" s="257"/>
      <c r="F35" s="257"/>
    </row>
  </sheetData>
  <mergeCells count="4">
    <mergeCell ref="A7:B7"/>
    <mergeCell ref="B9:E9"/>
    <mergeCell ref="A27:E27"/>
    <mergeCell ref="A34:F35"/>
  </mergeCells>
  <hyperlinks>
    <hyperlink ref="G1" location="Premissas%20b%C3%A1sicas!A10" display="Premissas" xr:uid="{00000000-0004-0000-3100-000000000000}"/>
    <hyperlink ref="G2" location="Planilha!A9" display="Planilha" xr:uid="{00000000-0004-0000-3100-000001000000}"/>
  </hyperlinks>
  <printOptions horizontalCentered="1"/>
  <pageMargins left="0.39374999999999999" right="0.39374999999999999" top="0.78749999999999998" bottom="0.78749999999999998" header="0.51180555555555496" footer="0.51180555555555496"/>
  <pageSetup paperSize="9" firstPageNumber="0" orientation="portrait"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pageSetUpPr fitToPage="1"/>
  </sheetPr>
  <dimension ref="A1:AMK35"/>
  <sheetViews>
    <sheetView view="pageBreakPreview" zoomScaleNormal="100" workbookViewId="0">
      <pane ySplit="11" topLeftCell="A12" activePane="bottomLeft" state="frozen"/>
      <selection activeCell="A12" sqref="A12"/>
      <selection pane="bottomLeft" activeCell="A9" sqref="A9"/>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1" spans="1:10" x14ac:dyDescent="0.2">
      <c r="A1" s="38"/>
      <c r="G1" s="110" t="s">
        <v>34905</v>
      </c>
      <c r="H1" s="135">
        <f>Item.02.02.02</f>
        <v>0.76</v>
      </c>
      <c r="I1" s="134" t="s">
        <v>35156</v>
      </c>
    </row>
    <row r="2" spans="1:10" x14ac:dyDescent="0.2">
      <c r="A2" s="5"/>
      <c r="G2" s="110" t="s">
        <v>11</v>
      </c>
      <c r="H2" s="134"/>
      <c r="I2" s="134">
        <f>SUMIF($J$14:$J$20,"MDO",$I$14:$I$20)</f>
        <v>19</v>
      </c>
    </row>
    <row r="3" spans="1:10" x14ac:dyDescent="0.2">
      <c r="A3" s="38"/>
      <c r="G3" s="112"/>
    </row>
    <row r="4" spans="1:10" x14ac:dyDescent="0.2">
      <c r="A4" s="5"/>
      <c r="I4" s="134" t="s">
        <v>35157</v>
      </c>
    </row>
    <row r="5" spans="1:10" x14ac:dyDescent="0.2">
      <c r="I5" s="134">
        <f>SUMIF($J$14:$J$20,"EQP",$I$14:$I$20)</f>
        <v>9</v>
      </c>
    </row>
    <row r="6" spans="1:10" x14ac:dyDescent="0.2">
      <c r="G6" s="110"/>
    </row>
    <row r="7" spans="1:10" x14ac:dyDescent="0.2">
      <c r="A7" s="250" t="s">
        <v>35061</v>
      </c>
      <c r="B7" s="250"/>
      <c r="C7" s="3"/>
      <c r="D7" s="113"/>
      <c r="E7" s="135" t="s">
        <v>34908</v>
      </c>
      <c r="F7" s="137">
        <f>'Premissas básicas'!$F$9</f>
        <v>44986</v>
      </c>
      <c r="G7" s="110"/>
      <c r="I7" s="134">
        <f>SUM(I1:I5)</f>
        <v>28</v>
      </c>
    </row>
    <row r="8" spans="1:10" x14ac:dyDescent="0.2">
      <c r="A8" s="138"/>
      <c r="B8" s="138"/>
      <c r="C8" s="53"/>
      <c r="G8" s="110"/>
      <c r="I8" s="134">
        <f>SUM(I14:I20)</f>
        <v>28</v>
      </c>
    </row>
    <row r="9" spans="1:10" x14ac:dyDescent="0.2">
      <c r="A9" s="1" t="s">
        <v>35176</v>
      </c>
      <c r="B9" s="250" t="s">
        <v>43211</v>
      </c>
      <c r="C9" s="250"/>
      <c r="D9" s="250"/>
      <c r="E9" s="250"/>
      <c r="F9" s="157" t="s">
        <v>35172</v>
      </c>
      <c r="G9" s="110"/>
      <c r="I9" s="134" t="b">
        <f>I7=I8</f>
        <v>1</v>
      </c>
    </row>
    <row r="10" spans="1:10" x14ac:dyDescent="0.2">
      <c r="A10" s="1"/>
      <c r="B10" s="113"/>
      <c r="F10" s="139"/>
      <c r="G10" s="110"/>
    </row>
    <row r="11" spans="1:10" x14ac:dyDescent="0.2">
      <c r="A11" s="138"/>
      <c r="B11" s="138"/>
      <c r="C11" s="53"/>
      <c r="G11" s="110"/>
    </row>
    <row r="12" spans="1:10" x14ac:dyDescent="0.2">
      <c r="A12" s="113" t="s">
        <v>35159</v>
      </c>
      <c r="G12" s="110"/>
    </row>
    <row r="13" spans="1:10" x14ac:dyDescent="0.2">
      <c r="D13" s="54" t="s">
        <v>35149</v>
      </c>
      <c r="E13" s="54" t="s">
        <v>35075</v>
      </c>
      <c r="F13" s="25" t="s">
        <v>35068</v>
      </c>
      <c r="G13" s="110"/>
    </row>
    <row r="14" spans="1:10" x14ac:dyDescent="0.2">
      <c r="A14" s="18" t="s">
        <v>59</v>
      </c>
      <c r="C14" s="53"/>
      <c r="D14" s="29">
        <v>1</v>
      </c>
      <c r="E14" s="29">
        <f>encarregado</f>
        <v>7188.4600000000009</v>
      </c>
      <c r="F14" s="19">
        <f>TRUNC(D14*E14,2)</f>
        <v>7188.46</v>
      </c>
      <c r="G14" s="110" t="str">
        <f>IFERROR(HYPERLINK("#"&amp;"encarregado!F"&amp;MATCH($E14,encarregado!$F:$F,0),$A14),"")</f>
        <v>Encarregado</v>
      </c>
      <c r="I14" s="134">
        <f>ROUNDUP(D14,0)</f>
        <v>1</v>
      </c>
      <c r="J14" s="18" t="s">
        <v>35160</v>
      </c>
    </row>
    <row r="15" spans="1:10" x14ac:dyDescent="0.2">
      <c r="A15" s="18" t="s">
        <v>69</v>
      </c>
      <c r="C15" s="53"/>
      <c r="D15" s="29">
        <f>E31</f>
        <v>8</v>
      </c>
      <c r="E15" s="29">
        <f>oper.roçad.</f>
        <v>5701.27</v>
      </c>
      <c r="F15" s="19">
        <f>TRUNC(D15*E15,2)</f>
        <v>45610.16</v>
      </c>
      <c r="G15" s="110" t="str">
        <f>IFERROR(HYPERLINK("#"&amp;"'oper. roçad.'!F"&amp;MATCH($E15,'oper. roçad.'!$F:$F,0),$A15),"")</f>
        <v>Operador de roçadeira</v>
      </c>
      <c r="I15" s="134">
        <f>ROUNDUP(D15,0)</f>
        <v>8</v>
      </c>
      <c r="J15" s="18" t="s">
        <v>35160</v>
      </c>
    </row>
    <row r="16" spans="1:10" x14ac:dyDescent="0.2">
      <c r="A16" s="18" t="s">
        <v>35177</v>
      </c>
      <c r="C16" s="53"/>
      <c r="D16" s="29">
        <f>D15</f>
        <v>8</v>
      </c>
      <c r="E16" s="29">
        <f>roçad.costal</f>
        <v>517.78</v>
      </c>
      <c r="F16" s="19">
        <f>TRUNC(D16*E16,2)</f>
        <v>4142.24</v>
      </c>
      <c r="G16" s="110" t="str">
        <f>IFERROR(HYPERLINK("#"&amp;"'roçad. costal'!F"&amp;MATCH($E16,'roçad. costal'!$F:$F,0),$A16),"")</f>
        <v>Roçadeira costal</v>
      </c>
      <c r="I16" s="134">
        <f>ROUNDUP(D16,0)</f>
        <v>8</v>
      </c>
      <c r="J16" s="18" t="s">
        <v>35161</v>
      </c>
    </row>
    <row r="17" spans="1:10" x14ac:dyDescent="0.2">
      <c r="A17" s="18" t="s">
        <v>53</v>
      </c>
      <c r="C17" s="53"/>
      <c r="D17" s="29">
        <v>9</v>
      </c>
      <c r="E17" s="29">
        <f>ajud.roçad.</f>
        <v>4469.6899999999996</v>
      </c>
      <c r="F17" s="19">
        <f>TRUNC(D17*E17,2)</f>
        <v>40227.21</v>
      </c>
      <c r="G17" s="110" t="str">
        <f>IFERROR(HYPERLINK("#"&amp;"'ajud. roçad.'!F"&amp;MATCH($E17,'ajud. roçad.'!$F:$F,0),$A17),"")</f>
        <v>Ajudante de roçador</v>
      </c>
      <c r="I17" s="134">
        <f>ROUNDUP(D17,0)</f>
        <v>9</v>
      </c>
      <c r="J17" s="18" t="s">
        <v>35160</v>
      </c>
    </row>
    <row r="18" spans="1:10" x14ac:dyDescent="0.2">
      <c r="A18" s="18" t="s">
        <v>35178</v>
      </c>
      <c r="C18" s="53"/>
      <c r="D18" s="29"/>
      <c r="E18" s="29"/>
      <c r="G18" s="110"/>
    </row>
    <row r="19" spans="1:10" x14ac:dyDescent="0.2">
      <c r="A19" s="18" t="s">
        <v>64</v>
      </c>
      <c r="C19" s="53"/>
      <c r="D19" s="29">
        <v>1</v>
      </c>
      <c r="E19" s="29">
        <f>motorista</f>
        <v>5506.8</v>
      </c>
      <c r="F19" s="19">
        <f>TRUNC(D19*E19,2)</f>
        <v>5506.8</v>
      </c>
      <c r="G19" s="110" t="str">
        <f>IFERROR(HYPERLINK("#"&amp;"motorista!F"&amp;MATCH($E19,motorista!$F:$F,0),$A19),"")</f>
        <v>Motorista</v>
      </c>
      <c r="I19" s="134">
        <f>ROUNDUP(D19,0)</f>
        <v>1</v>
      </c>
      <c r="J19" s="18" t="s">
        <v>35160</v>
      </c>
    </row>
    <row r="20" spans="1:10" x14ac:dyDescent="0.2">
      <c r="A20" s="18" t="s">
        <v>35129</v>
      </c>
      <c r="C20" s="53"/>
      <c r="D20" s="29">
        <v>1</v>
      </c>
      <c r="E20" s="29">
        <f>micro.ônibus</f>
        <v>6194.77</v>
      </c>
      <c r="F20" s="19">
        <f>TRUNC(D20*E20,2)</f>
        <v>6194.77</v>
      </c>
      <c r="G20" s="110" t="str">
        <f>IFERROR(HYPERLINK("#"&amp;"'micro-ônibus'!F"&amp;MATCH($E20,'micro-ônibus'!$F:$F,0),$A20),"")</f>
        <v>Micro-ônibus com capacidade mínima de 15 lugares</v>
      </c>
      <c r="I20" s="134">
        <f>ROUNDUP(D20,0)</f>
        <v>1</v>
      </c>
      <c r="J20" s="18" t="s">
        <v>35161</v>
      </c>
    </row>
    <row r="21" spans="1:10" x14ac:dyDescent="0.2">
      <c r="C21" s="53"/>
      <c r="D21" s="29"/>
      <c r="E21" s="29"/>
      <c r="G21" s="110"/>
    </row>
    <row r="22" spans="1:10" x14ac:dyDescent="0.2">
      <c r="C22" s="53"/>
      <c r="D22" s="29"/>
      <c r="E22" s="156" t="s">
        <v>10</v>
      </c>
      <c r="F22" s="19">
        <f>SUM(F13:F20)</f>
        <v>108869.64000000001</v>
      </c>
      <c r="G22" s="110"/>
    </row>
    <row r="23" spans="1:10" x14ac:dyDescent="0.2">
      <c r="C23" s="53"/>
      <c r="D23" s="29"/>
      <c r="E23" s="29"/>
      <c r="G23" s="110"/>
    </row>
    <row r="24" spans="1:10" x14ac:dyDescent="0.2">
      <c r="A24" s="250" t="str">
        <f>"Custo total para "&amp;$B$9</f>
        <v>Custo total para Roçada mecanizada (ou manual) com roçadeira costal em áreas públicas</v>
      </c>
      <c r="B24" s="250"/>
      <c r="C24" s="250"/>
      <c r="D24" s="250"/>
      <c r="E24" s="250"/>
      <c r="F24" s="144">
        <f>TRUNC(F22/E29,2)</f>
        <v>0.76</v>
      </c>
    </row>
    <row r="25" spans="1:10" x14ac:dyDescent="0.2">
      <c r="G25" s="110"/>
    </row>
    <row r="26" spans="1:10" x14ac:dyDescent="0.2">
      <c r="A26" s="146" t="s">
        <v>34910</v>
      </c>
      <c r="E26" s="25">
        <f>VLOOKUP(A26,'Premissas básicas'!$A:$F,5,0)</f>
        <v>24</v>
      </c>
      <c r="F26" s="19" t="s">
        <v>35079</v>
      </c>
      <c r="G26" s="110" t="str">
        <f>IFERROR(HYPERLINK("#"&amp;"'Premissas básicas'!E"&amp;MATCH($A26,'Premissas básicas'!$A:$A,0),$A26),"")</f>
        <v>Dias trabalhados no mês¹</v>
      </c>
    </row>
    <row r="27" spans="1:10" x14ac:dyDescent="0.2">
      <c r="A27" s="18" t="s">
        <v>35174</v>
      </c>
      <c r="E27" s="25">
        <v>800</v>
      </c>
      <c r="F27" s="19" t="s">
        <v>35327</v>
      </c>
      <c r="G27" s="110"/>
    </row>
    <row r="28" spans="1:10" x14ac:dyDescent="0.2">
      <c r="A28" s="18" t="s">
        <v>35165</v>
      </c>
      <c r="E28" s="25">
        <f>ROUND(E29/E26,2)</f>
        <v>5902.78</v>
      </c>
      <c r="F28" s="19" t="s">
        <v>35327</v>
      </c>
      <c r="G28" s="110"/>
    </row>
    <row r="29" spans="1:10" x14ac:dyDescent="0.2">
      <c r="A29" s="18" t="s">
        <v>35162</v>
      </c>
      <c r="E29" s="25">
        <v>141666.66665999999</v>
      </c>
      <c r="F29" s="19" t="s">
        <v>35172</v>
      </c>
      <c r="G29" s="110"/>
    </row>
    <row r="30" spans="1:10" x14ac:dyDescent="0.2">
      <c r="A30" s="18" t="s">
        <v>35313</v>
      </c>
      <c r="E30" s="175">
        <f>E29*12</f>
        <v>1699999.9999199999</v>
      </c>
      <c r="F30" s="19" t="s">
        <v>35172</v>
      </c>
    </row>
    <row r="31" spans="1:10" x14ac:dyDescent="0.2">
      <c r="A31" s="18" t="s">
        <v>35175</v>
      </c>
      <c r="E31" s="175">
        <f>ROUNDUP(E28/E27,0)</f>
        <v>8</v>
      </c>
      <c r="F31" s="19" t="s">
        <v>35168</v>
      </c>
    </row>
    <row r="33" spans="1:6" x14ac:dyDescent="0.2">
      <c r="A33" s="18" t="s">
        <v>35314</v>
      </c>
    </row>
    <row r="34" spans="1:6" x14ac:dyDescent="0.2">
      <c r="A34" s="256" t="s">
        <v>35315</v>
      </c>
      <c r="B34" s="257"/>
      <c r="C34" s="257"/>
      <c r="D34" s="257"/>
      <c r="E34" s="257"/>
      <c r="F34" s="257"/>
    </row>
    <row r="35" spans="1:6" x14ac:dyDescent="0.2">
      <c r="A35" s="257"/>
      <c r="B35" s="257"/>
      <c r="C35" s="257"/>
      <c r="D35" s="257"/>
      <c r="E35" s="257"/>
      <c r="F35" s="257"/>
    </row>
  </sheetData>
  <mergeCells count="4">
    <mergeCell ref="A7:B7"/>
    <mergeCell ref="B9:E9"/>
    <mergeCell ref="A24:E24"/>
    <mergeCell ref="A34:F35"/>
  </mergeCells>
  <phoneticPr fontId="15" type="noConversion"/>
  <hyperlinks>
    <hyperlink ref="G1" location="Premissas%20b%C3%A1sicas!A10" display="Premissas" xr:uid="{00000000-0004-0000-3200-000000000000}"/>
    <hyperlink ref="G2" location="Planilha!A9" display="Planilha" xr:uid="{00000000-0004-0000-3200-000001000000}"/>
  </hyperlinks>
  <printOptions horizontalCentered="1"/>
  <pageMargins left="0.39374999999999999" right="0.39374999999999999" top="0.78749999999999998" bottom="0.78749999999999998" header="0.51180555555555496" footer="0.51180555555555496"/>
  <pageSetup paperSize="9" firstPageNumber="0" orientation="portrait"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pageSetUpPr fitToPage="1"/>
  </sheetPr>
  <dimension ref="A1:AMK38"/>
  <sheetViews>
    <sheetView view="pageBreakPreview" zoomScaleNormal="100" workbookViewId="0">
      <pane ySplit="12" topLeftCell="A13" activePane="bottomLeft" state="frozen"/>
      <selection activeCell="A12" sqref="A12"/>
      <selection pane="bottomLeft" activeCell="N18" sqref="N18"/>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1" spans="1:10" x14ac:dyDescent="0.2">
      <c r="A1" s="259"/>
      <c r="B1" s="260"/>
      <c r="C1" s="260"/>
      <c r="D1" s="260"/>
      <c r="E1" s="260"/>
      <c r="F1" s="260"/>
      <c r="G1" s="110" t="s">
        <v>34905</v>
      </c>
      <c r="H1" s="135">
        <f>Item.02.02.03</f>
        <v>0.52</v>
      </c>
      <c r="I1" s="134" t="s">
        <v>35156</v>
      </c>
    </row>
    <row r="2" spans="1:10" x14ac:dyDescent="0.2">
      <c r="A2" s="38"/>
      <c r="B2" s="189"/>
      <c r="C2" s="189"/>
      <c r="D2" s="189"/>
      <c r="E2" s="189"/>
      <c r="F2" s="189"/>
      <c r="G2" s="110"/>
      <c r="H2" s="135"/>
    </row>
    <row r="3" spans="1:10" x14ac:dyDescent="0.2">
      <c r="A3" s="38"/>
      <c r="B3" s="189"/>
      <c r="C3" s="189"/>
      <c r="D3" s="189"/>
      <c r="E3" s="189"/>
      <c r="F3" s="189"/>
      <c r="G3" s="110"/>
      <c r="H3" s="135"/>
    </row>
    <row r="4" spans="1:10" x14ac:dyDescent="0.2">
      <c r="A4" s="248"/>
      <c r="B4" s="258"/>
      <c r="C4" s="258"/>
      <c r="D4" s="258"/>
      <c r="E4" s="258"/>
      <c r="F4" s="258"/>
      <c r="G4" s="110" t="s">
        <v>11</v>
      </c>
      <c r="H4" s="134"/>
      <c r="I4" s="134">
        <f>SUMIF($J$15:$J$23,"MDO",$I$15:$I$23)</f>
        <v>1</v>
      </c>
    </row>
    <row r="5" spans="1:10" ht="12" customHeight="1" x14ac:dyDescent="0.2">
      <c r="A5" s="248"/>
      <c r="B5" s="258"/>
      <c r="C5" s="258"/>
      <c r="D5" s="258"/>
      <c r="E5" s="258"/>
      <c r="F5" s="258"/>
      <c r="G5" s="112"/>
    </row>
    <row r="6" spans="1:10" x14ac:dyDescent="0.2">
      <c r="I6" s="134">
        <f>SUMIF($J$15:$J$23,"EQP",$I$15:$I$23)</f>
        <v>1</v>
      </c>
    </row>
    <row r="7" spans="1:10" x14ac:dyDescent="0.2">
      <c r="G7" s="110"/>
    </row>
    <row r="8" spans="1:10" x14ac:dyDescent="0.2">
      <c r="A8" s="250" t="s">
        <v>35061</v>
      </c>
      <c r="B8" s="250"/>
      <c r="C8" s="3"/>
      <c r="D8" s="113"/>
      <c r="E8" s="135" t="s">
        <v>34908</v>
      </c>
      <c r="F8" s="137">
        <f>'Premissas básicas'!$F$9</f>
        <v>44986</v>
      </c>
      <c r="G8" s="110"/>
      <c r="I8" s="134">
        <f>SUM(I1:I6)</f>
        <v>2</v>
      </c>
    </row>
    <row r="9" spans="1:10" x14ac:dyDescent="0.2">
      <c r="A9" s="138"/>
      <c r="B9" s="138"/>
      <c r="C9" s="53"/>
      <c r="G9" s="110"/>
      <c r="I9" s="134">
        <f>SUM(I15:I23)</f>
        <v>2</v>
      </c>
    </row>
    <row r="10" spans="1:10" x14ac:dyDescent="0.2">
      <c r="A10" s="1" t="s">
        <v>35179</v>
      </c>
      <c r="B10" s="250" t="s">
        <v>35247</v>
      </c>
      <c r="C10" s="250"/>
      <c r="D10" s="250"/>
      <c r="E10" s="250"/>
      <c r="F10" s="157" t="s">
        <v>35172</v>
      </c>
      <c r="G10" s="110"/>
      <c r="I10" s="134" t="b">
        <f>I8=I9</f>
        <v>1</v>
      </c>
    </row>
    <row r="11" spans="1:10" x14ac:dyDescent="0.2">
      <c r="A11" s="1"/>
      <c r="B11" s="113"/>
      <c r="F11" s="139"/>
      <c r="G11" s="110"/>
    </row>
    <row r="12" spans="1:10" x14ac:dyDescent="0.2">
      <c r="A12" s="138"/>
      <c r="B12" s="138"/>
      <c r="C12" s="53"/>
      <c r="G12" s="110"/>
    </row>
    <row r="13" spans="1:10" x14ac:dyDescent="0.2">
      <c r="A13" s="113" t="s">
        <v>35159</v>
      </c>
      <c r="G13" s="110"/>
    </row>
    <row r="14" spans="1:10" x14ac:dyDescent="0.2">
      <c r="D14" s="54" t="s">
        <v>35149</v>
      </c>
      <c r="E14" s="54" t="s">
        <v>35075</v>
      </c>
      <c r="F14" s="25" t="s">
        <v>35068</v>
      </c>
      <c r="G14" s="110"/>
    </row>
    <row r="15" spans="1:10" x14ac:dyDescent="0.2">
      <c r="A15" s="18" t="s">
        <v>66</v>
      </c>
      <c r="C15" s="53"/>
      <c r="D15" s="29">
        <v>1</v>
      </c>
      <c r="E15" s="29">
        <f>oper.máq.</f>
        <v>5681.2300000000005</v>
      </c>
      <c r="F15" s="19">
        <f>TRUNC(D15*E15,2)</f>
        <v>5681.23</v>
      </c>
      <c r="G15" s="110" t="str">
        <f>IFERROR(HYPERLINK("#"&amp;"'oper. máq.'!F"&amp;MATCH($E15,'oper. máq.'!$F:$F,0),$A15),"")</f>
        <v>Operador</v>
      </c>
      <c r="I15" s="134">
        <f>ROUNDUP(D15,0)</f>
        <v>1</v>
      </c>
      <c r="J15" s="18" t="s">
        <v>35160</v>
      </c>
    </row>
    <row r="16" spans="1:10" x14ac:dyDescent="0.2">
      <c r="A16" s="18" t="s">
        <v>64</v>
      </c>
      <c r="C16" s="53"/>
      <c r="D16" s="29">
        <v>1</v>
      </c>
      <c r="E16" s="29">
        <f>motorista</f>
        <v>5506.8</v>
      </c>
      <c r="F16" s="19">
        <f t="shared" ref="F16:F18" si="0">TRUNC(D16*E16,2)</f>
        <v>5506.8</v>
      </c>
      <c r="G16" s="110"/>
    </row>
    <row r="17" spans="1:11" x14ac:dyDescent="0.2">
      <c r="A17" s="18" t="s">
        <v>49</v>
      </c>
      <c r="C17" s="53"/>
      <c r="D17" s="29">
        <v>2</v>
      </c>
      <c r="E17" s="29">
        <f>ajudante</f>
        <v>4339.9399999999996</v>
      </c>
      <c r="F17" s="19">
        <f>TRUNC(D17*E17,2)</f>
        <v>8679.8799999999992</v>
      </c>
      <c r="G17" s="110"/>
    </row>
    <row r="18" spans="1:11" x14ac:dyDescent="0.2">
      <c r="A18" s="18" t="s">
        <v>35180</v>
      </c>
      <c r="C18" s="53"/>
      <c r="D18" s="29">
        <v>1</v>
      </c>
      <c r="E18" s="29">
        <f>trator</f>
        <v>10973.169999999998</v>
      </c>
      <c r="F18" s="19">
        <f t="shared" si="0"/>
        <v>10973.17</v>
      </c>
      <c r="G18" s="110" t="str">
        <f>IFERROR(HYPERLINK("#"&amp;"trator!F"&amp;MATCH($E18,trator!$F:$F,0),$A18),"")</f>
        <v>Trator de pneus</v>
      </c>
      <c r="I18" s="134">
        <f>ROUNDUP(D18,0)</f>
        <v>1</v>
      </c>
      <c r="J18" s="145" t="s">
        <v>35161</v>
      </c>
      <c r="K18" s="35"/>
    </row>
    <row r="19" spans="1:11" ht="11.25" customHeight="1" x14ac:dyDescent="0.2">
      <c r="A19" s="252" t="s">
        <v>35242</v>
      </c>
      <c r="B19" s="252"/>
      <c r="C19" s="53" t="s">
        <v>30658</v>
      </c>
      <c r="D19" s="29">
        <f>TRUNC($D$18*$E$29*0.6,2)</f>
        <v>105.6</v>
      </c>
      <c r="E19" s="25">
        <f>VLOOKUP(C19,'Premissas básicas'!$C:$F,3,0)</f>
        <v>8.4600000000000009</v>
      </c>
      <c r="F19" s="19">
        <f>TRUNC(D19*E19,2)</f>
        <v>893.37</v>
      </c>
      <c r="G19" s="110" t="str">
        <f>IFERROR(HYPERLINK("#"&amp;"'Premissas básicas'!E"&amp;MATCH($C19,'Premissas básicas'!$C:$C,0),INDEX('Premissas básicas'!$A:$C,MATCH($C19,'Premissas básicas'!$C:$C,0),1)),"")</f>
        <v>Roçadeira hidráulica articulada (CP)</v>
      </c>
      <c r="J19" s="145"/>
      <c r="K19" s="35"/>
    </row>
    <row r="20" spans="1:11" x14ac:dyDescent="0.2">
      <c r="A20" s="252"/>
      <c r="B20" s="252"/>
      <c r="C20" s="154"/>
      <c r="D20" s="29"/>
      <c r="E20" s="156" t="s">
        <v>35181</v>
      </c>
      <c r="F20" s="29"/>
      <c r="G20" s="110"/>
    </row>
    <row r="21" spans="1:11" ht="11.25" customHeight="1" x14ac:dyDescent="0.2">
      <c r="A21" s="252" t="s">
        <v>35243</v>
      </c>
      <c r="B21" s="252"/>
      <c r="C21" s="53" t="s">
        <v>30660</v>
      </c>
      <c r="D21" s="29">
        <f>TRUNC($D$18*$E$29*0.4,2)</f>
        <v>70.400000000000006</v>
      </c>
      <c r="E21" s="25">
        <f>VLOOKUP(C21,'Premissas básicas'!$C:$F,3,0)</f>
        <v>4</v>
      </c>
      <c r="F21" s="19">
        <f>TRUNC(D21*E21,2)</f>
        <v>281.60000000000002</v>
      </c>
      <c r="G21" s="110" t="str">
        <f>IFERROR(HYPERLINK("#"&amp;"'Premissas básicas'!E"&amp;MATCH($C21,'Premissas básicas'!$C:$C,0),INDEX('Premissas básicas'!$A:$C,MATCH($C21,'Premissas básicas'!$C:$C,0),1)),"")</f>
        <v>Roçadeira hidráulica articulada (CI)</v>
      </c>
      <c r="J21" s="134"/>
      <c r="K21" s="35"/>
    </row>
    <row r="22" spans="1:11" x14ac:dyDescent="0.2">
      <c r="A22" s="252"/>
      <c r="B22" s="252"/>
      <c r="C22" s="154"/>
      <c r="D22" s="29"/>
      <c r="E22" s="156" t="s">
        <v>35181</v>
      </c>
      <c r="G22" s="110"/>
    </row>
    <row r="23" spans="1:11" x14ac:dyDescent="0.2">
      <c r="A23" s="252" t="s">
        <v>43224</v>
      </c>
      <c r="B23" s="252"/>
      <c r="C23" s="53"/>
      <c r="D23" s="29">
        <v>1</v>
      </c>
      <c r="E23" s="25">
        <f>carroceria</f>
        <v>20656.7</v>
      </c>
      <c r="F23" s="19">
        <f t="shared" ref="F23" si="1">TRUNC(D23*E23,2)</f>
        <v>20656.7</v>
      </c>
      <c r="G23" s="110"/>
    </row>
    <row r="24" spans="1:11" x14ac:dyDescent="0.2">
      <c r="C24" s="53"/>
      <c r="D24" s="29"/>
      <c r="E24" s="29"/>
      <c r="G24" s="110"/>
    </row>
    <row r="25" spans="1:11" x14ac:dyDescent="0.2">
      <c r="C25" s="53"/>
      <c r="D25" s="29"/>
      <c r="E25" s="156" t="s">
        <v>10</v>
      </c>
      <c r="F25" s="19">
        <f>SUM(F14:F23)</f>
        <v>52672.749999999993</v>
      </c>
      <c r="G25" s="110"/>
    </row>
    <row r="26" spans="1:11" x14ac:dyDescent="0.2">
      <c r="C26" s="53"/>
      <c r="D26" s="29"/>
      <c r="E26" s="29"/>
      <c r="G26" s="110"/>
    </row>
    <row r="27" spans="1:11" x14ac:dyDescent="0.2">
      <c r="A27" s="250" t="str">
        <f>"Custo total para "&amp;$B$10</f>
        <v>Custo total para Roçada mecanizada com roçadeira hidráulica articulada</v>
      </c>
      <c r="B27" s="250"/>
      <c r="C27" s="250"/>
      <c r="D27" s="250"/>
      <c r="E27" s="250"/>
      <c r="F27" s="144">
        <f>TRUNC(F25/E33,2)</f>
        <v>0.52</v>
      </c>
    </row>
    <row r="28" spans="1:11" x14ac:dyDescent="0.2">
      <c r="G28" s="110"/>
    </row>
    <row r="29" spans="1:11" x14ac:dyDescent="0.2">
      <c r="A29" s="146" t="s">
        <v>34913</v>
      </c>
      <c r="E29" s="25">
        <f>VLOOKUP(A29,'Premissas básicas'!$A:$F,5,0)</f>
        <v>176</v>
      </c>
      <c r="F29" s="19" t="s">
        <v>35078</v>
      </c>
      <c r="G29" s="110" t="str">
        <f>IFERROR(HYPERLINK("#"&amp;"'Premissas básicas'!E"&amp;MATCH($A29,'Premissas básicas'!$A:$A,0),$A29),"")</f>
        <v>Horas trabalhadas no mês¹</v>
      </c>
    </row>
    <row r="30" spans="1:11" x14ac:dyDescent="0.2">
      <c r="A30" s="147" t="s">
        <v>34910</v>
      </c>
      <c r="E30" s="25">
        <f>VLOOKUP(A30,'Premissas básicas'!$A:$F,5,0)</f>
        <v>24</v>
      </c>
      <c r="F30" s="19" t="s">
        <v>35079</v>
      </c>
      <c r="G30" s="110" t="str">
        <f>IFERROR(HYPERLINK("#"&amp;"'Premissas básicas'!E"&amp;MATCH($A30,'Premissas básicas'!$A:$A,0),$A30),"")</f>
        <v>Dias trabalhados no mês¹</v>
      </c>
    </row>
    <row r="31" spans="1:11" x14ac:dyDescent="0.2">
      <c r="A31" s="159" t="s">
        <v>35182</v>
      </c>
      <c r="E31" s="25">
        <f>ROUND(E33/(E30*D15),2)</f>
        <v>4166.67</v>
      </c>
      <c r="F31" s="19" t="s">
        <v>35183</v>
      </c>
      <c r="G31" s="110"/>
    </row>
    <row r="32" spans="1:11" x14ac:dyDescent="0.2">
      <c r="A32" s="18" t="s">
        <v>35241</v>
      </c>
      <c r="E32" s="25">
        <v>1200000</v>
      </c>
      <c r="F32" s="19" t="s">
        <v>35172</v>
      </c>
      <c r="G32" s="110"/>
    </row>
    <row r="33" spans="1:7" x14ac:dyDescent="0.2">
      <c r="A33" s="18" t="s">
        <v>35184</v>
      </c>
      <c r="E33" s="25">
        <f>ROUND(E32/12,2)</f>
        <v>100000</v>
      </c>
      <c r="F33" s="19" t="s">
        <v>35172</v>
      </c>
      <c r="G33" s="110"/>
    </row>
    <row r="35" spans="1:7" x14ac:dyDescent="0.2">
      <c r="A35" s="18" t="s">
        <v>35316</v>
      </c>
    </row>
    <row r="36" spans="1:7" x14ac:dyDescent="0.2">
      <c r="A36" s="256" t="s">
        <v>35317</v>
      </c>
      <c r="B36" s="257"/>
      <c r="C36" s="257"/>
      <c r="D36" s="257"/>
      <c r="E36" s="257"/>
      <c r="F36" s="257"/>
    </row>
    <row r="37" spans="1:7" x14ac:dyDescent="0.2">
      <c r="A37" s="257"/>
      <c r="B37" s="257"/>
      <c r="C37" s="257"/>
      <c r="D37" s="257"/>
      <c r="E37" s="257"/>
      <c r="F37" s="257"/>
    </row>
    <row r="38" spans="1:7" x14ac:dyDescent="0.2">
      <c r="A38" s="257"/>
      <c r="B38" s="257"/>
      <c r="C38" s="257"/>
      <c r="D38" s="257"/>
      <c r="E38" s="257"/>
      <c r="F38" s="257"/>
    </row>
  </sheetData>
  <mergeCells count="10">
    <mergeCell ref="A27:E27"/>
    <mergeCell ref="A36:F38"/>
    <mergeCell ref="A4:F4"/>
    <mergeCell ref="A5:F5"/>
    <mergeCell ref="A1:F1"/>
    <mergeCell ref="A8:B8"/>
    <mergeCell ref="B10:E10"/>
    <mergeCell ref="A19:B20"/>
    <mergeCell ref="A21:B22"/>
    <mergeCell ref="A23:B23"/>
  </mergeCells>
  <hyperlinks>
    <hyperlink ref="G1" location="Premissas%20b%C3%A1sicas!A10" display="Premissas" xr:uid="{00000000-0004-0000-3300-000000000000}"/>
    <hyperlink ref="G4" location="Planilha!A9" display="Planilha" xr:uid="{00000000-0004-0000-3300-000001000000}"/>
  </hyperlinks>
  <printOptions horizontalCentered="1"/>
  <pageMargins left="0.39374999999999999" right="0.39374999999999999" top="0.78749999999999998" bottom="0.78749999999999998" header="0.51180555555555496" footer="0.51180555555555496"/>
  <pageSetup paperSize="9" firstPageNumber="0" orientation="portrait"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1:AMK37"/>
  <sheetViews>
    <sheetView view="pageBreakPreview" zoomScaleNormal="100" workbookViewId="0">
      <pane ySplit="11" topLeftCell="A12" activePane="bottomLeft" state="frozen"/>
      <selection activeCell="A12" sqref="A12"/>
      <selection pane="bottomLeft" activeCell="F17" sqref="F17"/>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1" spans="1:11" x14ac:dyDescent="0.2">
      <c r="A1" s="38"/>
      <c r="G1" s="110" t="s">
        <v>34905</v>
      </c>
      <c r="H1" s="135">
        <f>Item.03.01.01</f>
        <v>0</v>
      </c>
      <c r="I1" s="134" t="s">
        <v>35156</v>
      </c>
    </row>
    <row r="2" spans="1:11" x14ac:dyDescent="0.2">
      <c r="A2" s="5"/>
      <c r="G2" s="110" t="s">
        <v>11</v>
      </c>
      <c r="H2" s="134"/>
      <c r="I2" s="134">
        <f>SUMIF($J$14:$J$27,"MDO",$I$14:$I$27)</f>
        <v>20</v>
      </c>
    </row>
    <row r="3" spans="1:11" x14ac:dyDescent="0.2">
      <c r="A3" s="38"/>
      <c r="G3" s="112"/>
    </row>
    <row r="4" spans="1:11" x14ac:dyDescent="0.2">
      <c r="A4" s="5"/>
      <c r="I4" s="134" t="s">
        <v>35157</v>
      </c>
    </row>
    <row r="5" spans="1:11" x14ac:dyDescent="0.2">
      <c r="I5" s="134">
        <f>SUMIF($J$14:$J$27,"EQP",$I$14:$I$27)</f>
        <v>0</v>
      </c>
    </row>
    <row r="6" spans="1:11" x14ac:dyDescent="0.2">
      <c r="G6" s="110"/>
    </row>
    <row r="7" spans="1:11" x14ac:dyDescent="0.2">
      <c r="A7" s="250" t="s">
        <v>35061</v>
      </c>
      <c r="B7" s="250"/>
      <c r="C7" s="3"/>
      <c r="D7" s="113"/>
      <c r="E7" s="135" t="s">
        <v>34908</v>
      </c>
      <c r="F7" s="137">
        <f>'Premissas básicas'!$F$9</f>
        <v>44986</v>
      </c>
      <c r="G7" s="110"/>
      <c r="I7" s="134">
        <f>SUM(I1:I5)</f>
        <v>20</v>
      </c>
    </row>
    <row r="8" spans="1:11" x14ac:dyDescent="0.2">
      <c r="A8" s="138"/>
      <c r="B8" s="138"/>
      <c r="C8" s="53"/>
      <c r="G8" s="110"/>
      <c r="I8" s="134">
        <f>SUM(I14:I27)</f>
        <v>20</v>
      </c>
    </row>
    <row r="9" spans="1:11" x14ac:dyDescent="0.2">
      <c r="A9" s="1" t="s">
        <v>43238</v>
      </c>
      <c r="B9" s="250" t="s">
        <v>35261</v>
      </c>
      <c r="C9" s="250"/>
      <c r="D9" s="250"/>
      <c r="E9" s="250"/>
      <c r="F9" s="157" t="s">
        <v>201</v>
      </c>
      <c r="G9" s="110"/>
      <c r="I9" s="134" t="b">
        <f>I7=I8</f>
        <v>1</v>
      </c>
    </row>
    <row r="10" spans="1:11" x14ac:dyDescent="0.2">
      <c r="A10" s="1"/>
      <c r="B10" s="113"/>
      <c r="F10" s="139"/>
      <c r="G10" s="110"/>
    </row>
    <row r="11" spans="1:11" x14ac:dyDescent="0.2">
      <c r="A11" s="138"/>
      <c r="B11" s="138"/>
      <c r="C11" s="53"/>
      <c r="G11" s="110"/>
    </row>
    <row r="12" spans="1:11" x14ac:dyDescent="0.2">
      <c r="A12" s="113" t="s">
        <v>35159</v>
      </c>
      <c r="G12" s="110"/>
    </row>
    <row r="13" spans="1:11" x14ac:dyDescent="0.2">
      <c r="D13" s="54" t="s">
        <v>35149</v>
      </c>
      <c r="E13" s="54" t="s">
        <v>35075</v>
      </c>
      <c r="F13" s="25" t="s">
        <v>35068</v>
      </c>
      <c r="G13" s="110"/>
    </row>
    <row r="14" spans="1:11" x14ac:dyDescent="0.2">
      <c r="A14" s="18" t="s">
        <v>59</v>
      </c>
      <c r="C14" s="53"/>
      <c r="D14" s="29">
        <v>0</v>
      </c>
      <c r="E14" s="29">
        <f>encarregado</f>
        <v>7188.4600000000009</v>
      </c>
      <c r="F14" s="19">
        <f>TRUNC(D14*E14,2)</f>
        <v>0</v>
      </c>
      <c r="G14" s="110" t="str">
        <f>IFERROR(HYPERLINK("#"&amp;"'eng. oper.'!F"&amp;MATCH($E14,'eng. oper.'!$F:$F,0),$A14),"")</f>
        <v/>
      </c>
      <c r="I14" s="134">
        <f>ROUNDUP(D14,0)</f>
        <v>0</v>
      </c>
      <c r="J14" s="18" t="s">
        <v>35160</v>
      </c>
    </row>
    <row r="15" spans="1:11" x14ac:dyDescent="0.2">
      <c r="A15" s="18" t="s">
        <v>43236</v>
      </c>
      <c r="C15" s="53"/>
      <c r="D15" s="29">
        <f>E24</f>
        <v>20</v>
      </c>
      <c r="E15" s="29">
        <f>ajudante</f>
        <v>4339.9399999999996</v>
      </c>
      <c r="F15" s="19">
        <f>TRUNC(D15*E15,2)</f>
        <v>86798.8</v>
      </c>
      <c r="G15" s="110" t="str">
        <f>IFERROR(HYPERLINK("#"&amp;"encarregado!F"&amp;MATCH($E15,encarregado!$F:$F,0),$A15),"")</f>
        <v/>
      </c>
      <c r="I15" s="134">
        <f>ROUNDUP(D15,0)</f>
        <v>20</v>
      </c>
      <c r="J15" s="18" t="s">
        <v>35160</v>
      </c>
    </row>
    <row r="16" spans="1:11" ht="11.25" customHeight="1" x14ac:dyDescent="0.2">
      <c r="C16" s="53"/>
      <c r="D16" s="29"/>
      <c r="E16" s="29"/>
      <c r="G16" s="110" t="str">
        <f>IFERROR(HYPERLINK("#"&amp;"camioneta!F"&amp;MATCH($E16,camioneta!$F:$F,0),$A16),"")</f>
        <v/>
      </c>
      <c r="I16" s="134">
        <f>ROUNDUP(D16,0)</f>
        <v>0</v>
      </c>
      <c r="J16" s="145" t="s">
        <v>35161</v>
      </c>
      <c r="K16" s="35"/>
    </row>
    <row r="17" spans="1:10" x14ac:dyDescent="0.2">
      <c r="C17" s="53"/>
      <c r="D17" s="29"/>
      <c r="E17" s="156" t="s">
        <v>10</v>
      </c>
      <c r="F17" s="19">
        <f>SUM(F13:F15)</f>
        <v>86798.8</v>
      </c>
      <c r="G17" s="110"/>
    </row>
    <row r="18" spans="1:10" x14ac:dyDescent="0.2">
      <c r="C18" s="53"/>
      <c r="D18" s="29"/>
      <c r="E18" s="29"/>
      <c r="G18" s="110" t="str">
        <f>IFERROR(HYPERLINK("#"&amp;"bombeiro!F"&amp;MATCH($E18,bombeiro!$F:$F,0),$A18),"")</f>
        <v/>
      </c>
      <c r="I18" s="134">
        <f>ROUNDUP(D18,0)</f>
        <v>0</v>
      </c>
      <c r="J18" s="18" t="s">
        <v>35160</v>
      </c>
    </row>
    <row r="19" spans="1:10" x14ac:dyDescent="0.2">
      <c r="A19" s="18" t="s">
        <v>35173</v>
      </c>
      <c r="C19" s="53"/>
      <c r="E19" s="29">
        <v>150000</v>
      </c>
      <c r="F19" s="19" t="s">
        <v>43214</v>
      </c>
      <c r="G19" s="110" t="str">
        <f>IFERROR(HYPERLINK("#"&amp;"pedreiro!F"&amp;MATCH($E19,pedreiro!$F:$F,0),$A19),"")</f>
        <v/>
      </c>
      <c r="I19" s="134">
        <f>ROUNDUP(D19,0)</f>
        <v>0</v>
      </c>
      <c r="J19" s="18" t="s">
        <v>35160</v>
      </c>
    </row>
    <row r="20" spans="1:10" x14ac:dyDescent="0.2">
      <c r="A20" s="18" t="s">
        <v>35165</v>
      </c>
      <c r="C20" s="53"/>
      <c r="D20" s="29"/>
      <c r="E20" s="29">
        <f>ROUND(E19/E28,2)</f>
        <v>6250</v>
      </c>
      <c r="F20" s="19" t="s">
        <v>43213</v>
      </c>
      <c r="G20" s="110" t="str">
        <f>IFERROR(HYPERLINK("#"&amp;"ajudante!F"&amp;MATCH($E20,ajudante!$F:$F,0),$A20),"")</f>
        <v/>
      </c>
      <c r="I20" s="134">
        <f>ROUNDUP(D20,0)</f>
        <v>0</v>
      </c>
      <c r="J20" s="18" t="s">
        <v>35160</v>
      </c>
    </row>
    <row r="21" spans="1:10" x14ac:dyDescent="0.2">
      <c r="A21" s="18" t="s">
        <v>35165</v>
      </c>
      <c r="C21" s="53"/>
      <c r="D21" s="29"/>
      <c r="E21" s="29">
        <v>1562.5</v>
      </c>
      <c r="F21" s="19" t="s">
        <v>43215</v>
      </c>
      <c r="G21" s="110"/>
    </row>
    <row r="22" spans="1:10" x14ac:dyDescent="0.2">
      <c r="A22" s="18" t="s">
        <v>35174</v>
      </c>
      <c r="C22" s="53"/>
      <c r="D22" s="29"/>
      <c r="E22" s="29">
        <v>80</v>
      </c>
      <c r="F22" s="19" t="s">
        <v>43215</v>
      </c>
      <c r="G22" s="110"/>
    </row>
    <row r="23" spans="1:10" x14ac:dyDescent="0.2">
      <c r="A23" s="18" t="s">
        <v>35174</v>
      </c>
      <c r="C23" s="53"/>
      <c r="D23" s="29"/>
      <c r="E23" s="29">
        <v>320</v>
      </c>
      <c r="F23" s="19" t="s">
        <v>43213</v>
      </c>
      <c r="G23" s="110" t="str">
        <f>IFERROR(HYPERLINK("#"&amp;"motorista!F"&amp;MATCH($E23,motorista!$F:$F,0),$A23),"")</f>
        <v/>
      </c>
      <c r="I23" s="134">
        <f>ROUNDUP(D23,0)</f>
        <v>0</v>
      </c>
      <c r="J23" s="18" t="s">
        <v>35160</v>
      </c>
    </row>
    <row r="24" spans="1:10" x14ac:dyDescent="0.2">
      <c r="A24" s="18" t="s">
        <v>35175</v>
      </c>
      <c r="C24" s="53"/>
      <c r="E24" s="18">
        <f>ROUNDUP(E20/E23,0)</f>
        <v>20</v>
      </c>
      <c r="F24" s="19" t="s">
        <v>35168</v>
      </c>
      <c r="G24" s="110"/>
    </row>
    <row r="25" spans="1:10" x14ac:dyDescent="0.2">
      <c r="A25" s="138"/>
      <c r="B25" s="138"/>
      <c r="C25" s="53"/>
      <c r="G25" s="110" t="str">
        <f>IFERROR(HYPERLINK("#"&amp;"'oper. máq.'!F"&amp;MATCH($E25,'oper. máq.'!$F:$F,0),$A25),"")</f>
        <v/>
      </c>
      <c r="I25" s="134">
        <f>ROUNDUP(D25,0)</f>
        <v>0</v>
      </c>
      <c r="J25" s="18" t="s">
        <v>35160</v>
      </c>
    </row>
    <row r="26" spans="1:10" x14ac:dyDescent="0.2">
      <c r="A26" s="250" t="str">
        <f>"Custo total para "&amp;$B$9</f>
        <v>Custo total para Pintura de meio fio (caiação)</v>
      </c>
      <c r="B26" s="250"/>
      <c r="C26" s="250"/>
      <c r="D26" s="250"/>
      <c r="E26" s="250"/>
      <c r="F26" s="144">
        <f>TRUNC(F17/E29,2)</f>
        <v>0.56999999999999995</v>
      </c>
      <c r="G26" s="110" t="str">
        <f>IFERROR(HYPERLINK("#"&amp;"hidrojato!F"&amp;MATCH($E26,hidrojato!$F:$F,0),$A26),"")</f>
        <v/>
      </c>
      <c r="I26" s="134">
        <f>ROUNDUP(D26,0)</f>
        <v>0</v>
      </c>
      <c r="J26" s="145" t="s">
        <v>35161</v>
      </c>
    </row>
    <row r="27" spans="1:10" x14ac:dyDescent="0.2">
      <c r="G27" s="110" t="str">
        <f>IFERROR(HYPERLINK("#"&amp;"ajudante!F"&amp;MATCH($E27,ajudante!$F:$F,0),$A27),"")</f>
        <v/>
      </c>
      <c r="I27" s="134">
        <f>ROUNDUP(D27,0)</f>
        <v>0</v>
      </c>
      <c r="J27" s="18" t="s">
        <v>35160</v>
      </c>
    </row>
    <row r="28" spans="1:10" x14ac:dyDescent="0.2">
      <c r="A28" s="146" t="s">
        <v>34910</v>
      </c>
      <c r="E28" s="25">
        <f>VLOOKUP(A28,'Premissas básicas'!$A:$F,5,0)</f>
        <v>24</v>
      </c>
      <c r="F28" s="19" t="s">
        <v>35079</v>
      </c>
      <c r="G28" s="110"/>
    </row>
    <row r="29" spans="1:10" x14ac:dyDescent="0.2">
      <c r="A29" s="18" t="s">
        <v>35162</v>
      </c>
      <c r="E29" s="25">
        <f>E19</f>
        <v>150000</v>
      </c>
      <c r="F29" s="19" t="s">
        <v>35172</v>
      </c>
      <c r="G29" s="110"/>
    </row>
    <row r="30" spans="1:10" x14ac:dyDescent="0.2">
      <c r="A30" s="18" t="s">
        <v>35251</v>
      </c>
      <c r="E30" s="175">
        <f>E19*12</f>
        <v>1800000</v>
      </c>
      <c r="F30" s="19" t="s">
        <v>35172</v>
      </c>
      <c r="G30" s="110"/>
    </row>
    <row r="32" spans="1:10" x14ac:dyDescent="0.2">
      <c r="G32" s="110"/>
    </row>
    <row r="33" spans="1:7" x14ac:dyDescent="0.2">
      <c r="G33" s="110" t="str">
        <f>IFERROR(HYPERLINK("#"&amp;"'Premissas básicas'!E"&amp;MATCH($A30,'Premissas básicas'!$A:$A,0),$A30),"")</f>
        <v/>
      </c>
    </row>
    <row r="35" spans="1:7" x14ac:dyDescent="0.2">
      <c r="A35" s="18" t="s">
        <v>35318</v>
      </c>
    </row>
    <row r="36" spans="1:7" x14ac:dyDescent="0.2">
      <c r="A36" s="256" t="s">
        <v>35319</v>
      </c>
      <c r="B36" s="257"/>
      <c r="C36" s="257"/>
      <c r="D36" s="257"/>
      <c r="E36" s="257"/>
      <c r="F36" s="257"/>
    </row>
    <row r="37" spans="1:7" x14ac:dyDescent="0.2">
      <c r="A37" s="257"/>
      <c r="B37" s="257"/>
      <c r="C37" s="257"/>
      <c r="D37" s="257"/>
      <c r="E37" s="257"/>
      <c r="F37" s="257"/>
    </row>
  </sheetData>
  <mergeCells count="4">
    <mergeCell ref="A7:B7"/>
    <mergeCell ref="B9:E9"/>
    <mergeCell ref="A26:E26"/>
    <mergeCell ref="A36:F37"/>
  </mergeCells>
  <hyperlinks>
    <hyperlink ref="G1" location="Premissas%20b%C3%A1sicas!A10" display="Premissas" xr:uid="{00000000-0004-0000-3400-000000000000}"/>
    <hyperlink ref="G2" location="Planilha!A9" display="Planilha" xr:uid="{00000000-0004-0000-3400-000001000000}"/>
  </hyperlinks>
  <printOptions horizontalCentered="1"/>
  <pageMargins left="0.39374999999999999" right="0.39374999999999999" top="0.78749999999999998" bottom="0.78749999999999998" header="0.51180555555555496" footer="0.51180555555555496"/>
  <pageSetup paperSize="9" firstPageNumber="0" orientation="portrait"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sheetPr>
  <dimension ref="A1:H39"/>
  <sheetViews>
    <sheetView view="pageBreakPreview" zoomScaleNormal="100" zoomScaleSheetLayoutView="100" workbookViewId="0">
      <selection activeCell="E21" sqref="E21"/>
    </sheetView>
  </sheetViews>
  <sheetFormatPr defaultRowHeight="12.75" x14ac:dyDescent="0.2"/>
  <cols>
    <col min="1" max="1" width="24.140625" customWidth="1"/>
    <col min="2" max="2" width="11.85546875" customWidth="1"/>
    <col min="3" max="3" width="21.42578125" customWidth="1"/>
    <col min="4" max="4" width="9.5703125" customWidth="1"/>
    <col min="5" max="5" width="11.42578125" customWidth="1"/>
    <col min="6" max="6" width="14.5703125" customWidth="1"/>
  </cols>
  <sheetData>
    <row r="1" spans="1:6" x14ac:dyDescent="0.2">
      <c r="A1" s="38"/>
      <c r="B1" s="18"/>
      <c r="C1" s="54"/>
      <c r="D1" s="18"/>
      <c r="E1" s="18"/>
      <c r="F1" s="19"/>
    </row>
    <row r="2" spans="1:6" x14ac:dyDescent="0.2">
      <c r="A2" s="5"/>
      <c r="B2" s="18"/>
      <c r="C2" s="54"/>
      <c r="D2" s="18"/>
      <c r="E2" s="18"/>
      <c r="F2" s="19"/>
    </row>
    <row r="3" spans="1:6" x14ac:dyDescent="0.2">
      <c r="A3" s="38"/>
      <c r="B3" s="18"/>
      <c r="C3" s="54"/>
      <c r="D3" s="18"/>
      <c r="E3" s="18"/>
      <c r="F3" s="19"/>
    </row>
    <row r="4" spans="1:6" x14ac:dyDescent="0.2">
      <c r="A4" s="5"/>
      <c r="B4" s="18"/>
      <c r="C4" s="54"/>
      <c r="D4" s="18"/>
      <c r="E4" s="18"/>
      <c r="F4" s="19"/>
    </row>
    <row r="5" spans="1:6" x14ac:dyDescent="0.2">
      <c r="A5" s="18"/>
      <c r="B5" s="18"/>
      <c r="C5" s="54"/>
      <c r="D5" s="18"/>
      <c r="E5" s="18"/>
      <c r="F5" s="19"/>
    </row>
    <row r="6" spans="1:6" x14ac:dyDescent="0.2">
      <c r="A6" s="18"/>
      <c r="B6" s="18"/>
      <c r="C6" s="54"/>
      <c r="D6" s="18"/>
      <c r="E6" s="18"/>
      <c r="F6" s="19"/>
    </row>
    <row r="7" spans="1:6" x14ac:dyDescent="0.2">
      <c r="A7" s="250" t="s">
        <v>35061</v>
      </c>
      <c r="B7" s="250"/>
      <c r="C7" s="3"/>
      <c r="D7" s="113"/>
      <c r="E7" s="135" t="s">
        <v>34908</v>
      </c>
      <c r="F7" s="137">
        <f>'Premissas básicas'!$F$9</f>
        <v>44986</v>
      </c>
    </row>
    <row r="8" spans="1:6" x14ac:dyDescent="0.2">
      <c r="A8" s="138"/>
      <c r="B8" s="138"/>
      <c r="C8" s="53"/>
      <c r="D8" s="18"/>
      <c r="E8" s="18"/>
      <c r="F8" s="19"/>
    </row>
    <row r="9" spans="1:6" x14ac:dyDescent="0.2">
      <c r="A9" s="1" t="s">
        <v>35185</v>
      </c>
      <c r="B9" s="250" t="s">
        <v>35248</v>
      </c>
      <c r="C9" s="250"/>
      <c r="D9" s="250"/>
      <c r="E9" s="250"/>
      <c r="F9" s="157" t="s">
        <v>35172</v>
      </c>
    </row>
    <row r="10" spans="1:6" x14ac:dyDescent="0.2">
      <c r="A10" s="1"/>
      <c r="B10" s="113"/>
      <c r="C10" s="54"/>
      <c r="D10" s="18"/>
      <c r="E10" s="18"/>
      <c r="F10" s="139"/>
    </row>
    <row r="11" spans="1:6" x14ac:dyDescent="0.2">
      <c r="A11" s="138"/>
      <c r="B11" s="138"/>
      <c r="C11" s="53"/>
      <c r="D11" s="18"/>
      <c r="E11" s="18"/>
      <c r="F11" s="19"/>
    </row>
    <row r="12" spans="1:6" x14ac:dyDescent="0.2">
      <c r="A12" s="113" t="s">
        <v>35159</v>
      </c>
      <c r="B12" s="18"/>
      <c r="C12" s="54"/>
      <c r="D12" s="18"/>
      <c r="E12" s="18"/>
      <c r="F12" s="19"/>
    </row>
    <row r="13" spans="1:6" x14ac:dyDescent="0.2">
      <c r="A13" s="18"/>
      <c r="B13" s="18"/>
      <c r="C13" s="54"/>
      <c r="D13" s="54" t="s">
        <v>35149</v>
      </c>
      <c r="E13" s="54" t="s">
        <v>35075</v>
      </c>
      <c r="F13" s="25" t="s">
        <v>35068</v>
      </c>
    </row>
    <row r="14" spans="1:6" x14ac:dyDescent="0.2">
      <c r="A14" s="18" t="s">
        <v>59</v>
      </c>
      <c r="B14" s="18"/>
      <c r="C14" s="54"/>
      <c r="D14" s="29">
        <v>1</v>
      </c>
      <c r="E14" s="54">
        <f>encarregado</f>
        <v>7188.4600000000009</v>
      </c>
      <c r="F14" s="19">
        <f t="shared" ref="F14:F16" si="0">TRUNC(D14*E14,2)</f>
        <v>7188.46</v>
      </c>
    </row>
    <row r="15" spans="1:6" x14ac:dyDescent="0.2">
      <c r="A15" s="18" t="s">
        <v>49</v>
      </c>
      <c r="B15" s="18"/>
      <c r="C15" s="54"/>
      <c r="D15" s="29">
        <v>4</v>
      </c>
      <c r="E15" s="181">
        <f>ajudante</f>
        <v>4339.9399999999996</v>
      </c>
      <c r="F15" s="19">
        <f t="shared" si="0"/>
        <v>17359.759999999998</v>
      </c>
    </row>
    <row r="16" spans="1:6" x14ac:dyDescent="0.2">
      <c r="A16" s="18" t="s">
        <v>69</v>
      </c>
      <c r="B16" s="18"/>
      <c r="C16" s="54"/>
      <c r="D16" s="29">
        <v>1</v>
      </c>
      <c r="E16" s="181">
        <f>oper.roçad.</f>
        <v>5701.27</v>
      </c>
      <c r="F16" s="19">
        <f t="shared" si="0"/>
        <v>5701.27</v>
      </c>
    </row>
    <row r="17" spans="1:8" x14ac:dyDescent="0.2">
      <c r="A17" s="18" t="s">
        <v>35090</v>
      </c>
      <c r="B17" s="18"/>
      <c r="C17" s="53"/>
      <c r="D17" s="29">
        <v>1</v>
      </c>
      <c r="E17" s="29">
        <f>oper.máq.</f>
        <v>5681.2300000000005</v>
      </c>
      <c r="F17" s="19">
        <f>TRUNC(D17*E17,2)</f>
        <v>5681.23</v>
      </c>
    </row>
    <row r="18" spans="1:8" x14ac:dyDescent="0.2">
      <c r="A18" s="18" t="s">
        <v>35262</v>
      </c>
      <c r="B18" s="18"/>
      <c r="C18" s="53"/>
      <c r="D18" s="29">
        <v>1</v>
      </c>
      <c r="E18" s="29">
        <f>motor.bascul.</f>
        <v>3479.6</v>
      </c>
      <c r="F18" s="19">
        <f>TRUNC(D18*E18,2)</f>
        <v>3479.6</v>
      </c>
      <c r="G18">
        <v>1500</v>
      </c>
    </row>
    <row r="19" spans="1:8" x14ac:dyDescent="0.2">
      <c r="A19" s="18" t="s">
        <v>35180</v>
      </c>
      <c r="B19" s="18"/>
      <c r="C19" s="53"/>
      <c r="D19" s="29">
        <v>1</v>
      </c>
      <c r="E19" s="29">
        <f>trator</f>
        <v>10973.169999999998</v>
      </c>
      <c r="F19" s="19">
        <f>TRUNC(D19*E19,2)</f>
        <v>10973.17</v>
      </c>
    </row>
    <row r="20" spans="1:8" x14ac:dyDescent="0.2">
      <c r="A20" s="18" t="s">
        <v>35252</v>
      </c>
      <c r="B20" s="18"/>
      <c r="C20" s="53"/>
      <c r="D20" s="29">
        <v>1</v>
      </c>
      <c r="E20" s="29">
        <f>basculante</f>
        <v>14445.749999999998</v>
      </c>
      <c r="F20" s="19">
        <f>TRUNC(D20*E20,2)</f>
        <v>14445.75</v>
      </c>
    </row>
    <row r="21" spans="1:8" ht="22.5" customHeight="1" x14ac:dyDescent="0.2">
      <c r="A21" s="252" t="s">
        <v>35265</v>
      </c>
      <c r="B21" s="252"/>
      <c r="C21" s="53" t="s">
        <v>35264</v>
      </c>
      <c r="D21" s="29">
        <f>TRUNC($D$19*$E$30*0.6,2)</f>
        <v>105.6</v>
      </c>
      <c r="E21" s="25">
        <v>750</v>
      </c>
      <c r="F21" s="19">
        <f>TRUNC(D21*E21,2)</f>
        <v>79200</v>
      </c>
    </row>
    <row r="22" spans="1:8" ht="15" customHeight="1" x14ac:dyDescent="0.2">
      <c r="A22" s="252"/>
      <c r="B22" s="252"/>
      <c r="C22" s="154"/>
      <c r="D22" s="29"/>
      <c r="E22" s="156" t="s">
        <v>35181</v>
      </c>
      <c r="F22" s="29"/>
      <c r="G22" s="201">
        <f>E21+E23</f>
        <v>950</v>
      </c>
      <c r="H22" s="279">
        <f>E21/G22</f>
        <v>0.78947368421052633</v>
      </c>
    </row>
    <row r="23" spans="1:8" x14ac:dyDescent="0.2">
      <c r="A23" s="252" t="s">
        <v>35326</v>
      </c>
      <c r="B23" s="252"/>
      <c r="C23" s="53" t="s">
        <v>35264</v>
      </c>
      <c r="D23" s="29">
        <f>TRUNC($D$19*$E$30*0.4,2)</f>
        <v>70.400000000000006</v>
      </c>
      <c r="E23" s="25">
        <v>200</v>
      </c>
      <c r="F23" s="19">
        <f>TRUNC(D23*E23,2)</f>
        <v>14080</v>
      </c>
      <c r="H23" s="279">
        <f>E23/G22</f>
        <v>0.21052631578947367</v>
      </c>
    </row>
    <row r="24" spans="1:8" ht="24" customHeight="1" x14ac:dyDescent="0.2">
      <c r="A24" s="252"/>
      <c r="B24" s="252"/>
      <c r="C24" s="154"/>
      <c r="D24" s="29"/>
      <c r="E24" s="156" t="s">
        <v>35181</v>
      </c>
      <c r="F24" s="29"/>
      <c r="H24" s="280">
        <f>SUM(H22:H23)</f>
        <v>1</v>
      </c>
    </row>
    <row r="25" spans="1:8" x14ac:dyDescent="0.2">
      <c r="A25" s="18"/>
      <c r="B25" s="18"/>
      <c r="C25" s="53"/>
      <c r="D25" s="29"/>
      <c r="E25" s="29"/>
      <c r="F25" s="19"/>
    </row>
    <row r="26" spans="1:8" x14ac:dyDescent="0.2">
      <c r="A26" s="18"/>
      <c r="B26" s="18"/>
      <c r="C26" s="53"/>
      <c r="D26" s="29"/>
      <c r="E26" s="156" t="s">
        <v>10</v>
      </c>
      <c r="F26" s="19">
        <f>SUM(F13:F24)</f>
        <v>158109.24</v>
      </c>
    </row>
    <row r="27" spans="1:8" x14ac:dyDescent="0.2">
      <c r="A27" s="18"/>
      <c r="B27" s="18"/>
      <c r="C27" s="53"/>
      <c r="D27" s="29"/>
      <c r="E27" s="29"/>
      <c r="F27" s="19"/>
    </row>
    <row r="28" spans="1:8" x14ac:dyDescent="0.2">
      <c r="A28" s="250" t="str">
        <f>"Custo total para "&amp;$B$9</f>
        <v>Custo total para Capina elétrica com equipamento de comutação eletrônica</v>
      </c>
      <c r="B28" s="250"/>
      <c r="C28" s="250"/>
      <c r="D28" s="250"/>
      <c r="E28" s="250"/>
      <c r="F28" s="144">
        <f>TRUNC(F26/E34,2)</f>
        <v>1.58</v>
      </c>
      <c r="G28">
        <v>1.56</v>
      </c>
      <c r="H28" s="201">
        <f>F28*1.2</f>
        <v>1.8959999999999999</v>
      </c>
    </row>
    <row r="29" spans="1:8" x14ac:dyDescent="0.2">
      <c r="A29" s="18"/>
      <c r="B29" s="18"/>
      <c r="C29" s="54"/>
      <c r="D29" s="18"/>
      <c r="E29" s="18"/>
      <c r="F29" s="19"/>
    </row>
    <row r="30" spans="1:8" x14ac:dyDescent="0.2">
      <c r="A30" s="146" t="s">
        <v>34913</v>
      </c>
      <c r="B30" s="18"/>
      <c r="C30" s="54"/>
      <c r="D30" s="18"/>
      <c r="E30" s="25">
        <f>VLOOKUP(A30,'Premissas básicas'!$A:$F,5,0)</f>
        <v>176</v>
      </c>
      <c r="F30" s="19" t="s">
        <v>35078</v>
      </c>
    </row>
    <row r="31" spans="1:8" x14ac:dyDescent="0.2">
      <c r="A31" s="147" t="s">
        <v>34910</v>
      </c>
      <c r="B31" s="18"/>
      <c r="C31" s="54"/>
      <c r="D31" s="18"/>
      <c r="E31" s="25">
        <f>VLOOKUP(A31,'Premissas básicas'!$A:$F,5,0)</f>
        <v>24</v>
      </c>
      <c r="F31" s="19" t="s">
        <v>35079</v>
      </c>
    </row>
    <row r="32" spans="1:8" x14ac:dyDescent="0.2">
      <c r="A32" s="159" t="s">
        <v>35182</v>
      </c>
      <c r="B32" s="18"/>
      <c r="C32" s="54"/>
      <c r="D32" s="18"/>
      <c r="E32" s="25">
        <f>ROUND(E34/(E31*D17),2)</f>
        <v>4166.67</v>
      </c>
      <c r="F32" s="19" t="s">
        <v>35183</v>
      </c>
    </row>
    <row r="33" spans="1:6" x14ac:dyDescent="0.2">
      <c r="A33" s="18" t="s">
        <v>35241</v>
      </c>
      <c r="B33" s="18"/>
      <c r="C33" s="54"/>
      <c r="D33" s="18"/>
      <c r="E33" s="25">
        <v>1200000</v>
      </c>
      <c r="F33" s="19" t="s">
        <v>35172</v>
      </c>
    </row>
    <row r="34" spans="1:6" x14ac:dyDescent="0.2">
      <c r="A34" s="18" t="s">
        <v>35184</v>
      </c>
      <c r="B34" s="18"/>
      <c r="C34" s="54"/>
      <c r="D34" s="18"/>
      <c r="E34" s="25">
        <f>ROUND(E33/12,2)</f>
        <v>100000</v>
      </c>
      <c r="F34" s="19" t="s">
        <v>35172</v>
      </c>
    </row>
    <row r="36" spans="1:6" x14ac:dyDescent="0.2">
      <c r="A36" s="199" t="s">
        <v>35320</v>
      </c>
    </row>
    <row r="37" spans="1:6" x14ac:dyDescent="0.2">
      <c r="A37" s="261" t="s">
        <v>35321</v>
      </c>
      <c r="B37" s="262"/>
      <c r="C37" s="262"/>
      <c r="D37" s="262"/>
      <c r="E37" s="262"/>
      <c r="F37" s="262"/>
    </row>
    <row r="38" spans="1:6" x14ac:dyDescent="0.2">
      <c r="A38" s="262"/>
      <c r="B38" s="262"/>
      <c r="C38" s="262"/>
      <c r="D38" s="262"/>
      <c r="E38" s="262"/>
      <c r="F38" s="262"/>
    </row>
    <row r="39" spans="1:6" x14ac:dyDescent="0.2">
      <c r="A39" s="262"/>
      <c r="B39" s="262"/>
      <c r="C39" s="262"/>
      <c r="D39" s="262"/>
      <c r="E39" s="262"/>
      <c r="F39" s="262"/>
    </row>
  </sheetData>
  <mergeCells count="6">
    <mergeCell ref="A37:F39"/>
    <mergeCell ref="A7:B7"/>
    <mergeCell ref="B9:E9"/>
    <mergeCell ref="A21:B22"/>
    <mergeCell ref="A23:B24"/>
    <mergeCell ref="A28:E28"/>
  </mergeCells>
  <pageMargins left="0.511811024" right="0.511811024" top="0.78740157499999996" bottom="0.78740157499999996" header="0.31496062000000002" footer="0.31496062000000002"/>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pageSetUpPr fitToPage="1"/>
  </sheetPr>
  <dimension ref="A1:AMK32"/>
  <sheetViews>
    <sheetView view="pageBreakPreview" zoomScaleNormal="100" workbookViewId="0">
      <pane ySplit="11" topLeftCell="A12" activePane="bottomLeft" state="frozen"/>
      <selection activeCell="A12" sqref="A12"/>
      <selection pane="bottomLeft" activeCell="F25" sqref="F25"/>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1" spans="1:10" x14ac:dyDescent="0.2">
      <c r="A1" s="38"/>
      <c r="G1" s="110" t="s">
        <v>34905</v>
      </c>
      <c r="H1" s="135">
        <f>Item.02.02.01</f>
        <v>1.82</v>
      </c>
      <c r="I1" s="134" t="s">
        <v>35156</v>
      </c>
    </row>
    <row r="2" spans="1:10" x14ac:dyDescent="0.2">
      <c r="A2" s="5"/>
      <c r="G2" s="110" t="s">
        <v>11</v>
      </c>
      <c r="H2" s="134"/>
      <c r="I2" s="134">
        <f>SUMIF($J$14:$J$14,"MDO",$I$14:$I$14)</f>
        <v>7</v>
      </c>
    </row>
    <row r="3" spans="1:10" x14ac:dyDescent="0.2">
      <c r="A3" s="38"/>
      <c r="G3" s="112"/>
    </row>
    <row r="4" spans="1:10" x14ac:dyDescent="0.2">
      <c r="A4" s="5"/>
      <c r="I4" s="134" t="s">
        <v>35157</v>
      </c>
    </row>
    <row r="5" spans="1:10" x14ac:dyDescent="0.2">
      <c r="I5" s="134">
        <f>SUMIF($J$14:$J$14,"EQP",$I$14:$I$14)</f>
        <v>0</v>
      </c>
    </row>
    <row r="6" spans="1:10" x14ac:dyDescent="0.2">
      <c r="G6" s="110"/>
    </row>
    <row r="7" spans="1:10" x14ac:dyDescent="0.2">
      <c r="A7" s="250" t="s">
        <v>35061</v>
      </c>
      <c r="B7" s="250"/>
      <c r="C7" s="3"/>
      <c r="D7" s="113"/>
      <c r="E7" s="135" t="s">
        <v>34908</v>
      </c>
      <c r="F7" s="137">
        <f>'Premissas básicas'!$F$9</f>
        <v>44986</v>
      </c>
      <c r="G7" s="110"/>
      <c r="I7" s="134">
        <f>SUM(I1:I5)</f>
        <v>7</v>
      </c>
    </row>
    <row r="8" spans="1:10" x14ac:dyDescent="0.2">
      <c r="A8" s="138"/>
      <c r="B8" s="138"/>
      <c r="C8" s="53"/>
      <c r="G8" s="110"/>
      <c r="I8" s="134">
        <f>SUM(I14:I14)</f>
        <v>7</v>
      </c>
    </row>
    <row r="9" spans="1:10" x14ac:dyDescent="0.2">
      <c r="A9" s="1" t="s">
        <v>35186</v>
      </c>
      <c r="B9" s="250" t="s">
        <v>43216</v>
      </c>
      <c r="C9" s="250"/>
      <c r="D9" s="250"/>
      <c r="E9" s="250"/>
      <c r="F9" s="157" t="s">
        <v>83</v>
      </c>
      <c r="G9" s="110"/>
      <c r="I9" s="134" t="b">
        <f>I7=I8</f>
        <v>1</v>
      </c>
    </row>
    <row r="10" spans="1:10" x14ac:dyDescent="0.2">
      <c r="A10" s="1"/>
      <c r="B10" s="113"/>
      <c r="F10" s="139"/>
      <c r="G10" s="110"/>
    </row>
    <row r="11" spans="1:10" x14ac:dyDescent="0.2">
      <c r="A11" s="138"/>
      <c r="B11" s="138"/>
      <c r="C11" s="53"/>
      <c r="G11" s="110"/>
    </row>
    <row r="12" spans="1:10" x14ac:dyDescent="0.2">
      <c r="A12" s="113" t="s">
        <v>35159</v>
      </c>
      <c r="G12" s="110"/>
    </row>
    <row r="13" spans="1:10" x14ac:dyDescent="0.2">
      <c r="D13" s="54" t="s">
        <v>35149</v>
      </c>
      <c r="E13" s="54" t="s">
        <v>35075</v>
      </c>
      <c r="F13" s="25" t="s">
        <v>35068</v>
      </c>
      <c r="G13" s="110"/>
    </row>
    <row r="14" spans="1:10" x14ac:dyDescent="0.2">
      <c r="A14" s="18" t="s">
        <v>43230</v>
      </c>
      <c r="C14" s="53"/>
      <c r="D14" s="29">
        <f>E23</f>
        <v>7</v>
      </c>
      <c r="E14" s="29">
        <f>ajudante</f>
        <v>4339.9399999999996</v>
      </c>
      <c r="F14" s="19">
        <f>TRUNC(D14*E14,2)</f>
        <v>30379.58</v>
      </c>
      <c r="G14" s="110" t="str">
        <f>IFERROR(HYPERLINK("#"&amp;"ajudante!F"&amp;MATCH($E14,ajudante!$F:$F,0),$A14),"")</f>
        <v>Limp. Ralo, bueiro e mata burro</v>
      </c>
      <c r="I14" s="134">
        <f>ROUNDUP(D14,0)</f>
        <v>7</v>
      </c>
      <c r="J14" s="18" t="s">
        <v>35160</v>
      </c>
    </row>
    <row r="15" spans="1:10" x14ac:dyDescent="0.2">
      <c r="A15" s="18" t="s">
        <v>35262</v>
      </c>
      <c r="C15" s="53"/>
      <c r="D15" s="29">
        <v>1</v>
      </c>
      <c r="E15" s="29">
        <f>motor.bascul.</f>
        <v>3479.6</v>
      </c>
      <c r="F15" s="19">
        <f>TRUNC(D15*E15,2)</f>
        <v>3479.6</v>
      </c>
      <c r="G15" s="110"/>
    </row>
    <row r="16" spans="1:10" x14ac:dyDescent="0.2">
      <c r="A16" s="18" t="s">
        <v>35252</v>
      </c>
      <c r="C16" s="53"/>
      <c r="D16" s="29">
        <v>1</v>
      </c>
      <c r="E16" s="29">
        <f>basculante</f>
        <v>14445.749999999998</v>
      </c>
      <c r="F16" s="19">
        <f>TRUNC(D16*E16,2)</f>
        <v>14445.75</v>
      </c>
      <c r="G16" s="110"/>
    </row>
    <row r="17" spans="1:7" x14ac:dyDescent="0.2">
      <c r="C17" s="53"/>
      <c r="D17" s="29"/>
      <c r="E17" s="29"/>
      <c r="G17" s="110"/>
    </row>
    <row r="18" spans="1:7" x14ac:dyDescent="0.2">
      <c r="C18" s="53"/>
      <c r="D18" s="29"/>
      <c r="E18" s="156" t="s">
        <v>10</v>
      </c>
      <c r="F18" s="19">
        <f>SUM(F14:F17)</f>
        <v>48304.93</v>
      </c>
      <c r="G18" s="110"/>
    </row>
    <row r="19" spans="1:7" x14ac:dyDescent="0.2">
      <c r="C19" s="53"/>
      <c r="D19" s="29"/>
      <c r="E19" s="29"/>
      <c r="G19" s="110"/>
    </row>
    <row r="20" spans="1:7" x14ac:dyDescent="0.2">
      <c r="A20" s="18" t="s">
        <v>35173</v>
      </c>
      <c r="C20" s="53"/>
      <c r="E20" s="29">
        <v>666.66666599999996</v>
      </c>
      <c r="F20" s="19" t="s">
        <v>83</v>
      </c>
      <c r="G20" s="110"/>
    </row>
    <row r="21" spans="1:7" x14ac:dyDescent="0.2">
      <c r="A21" s="18" t="s">
        <v>35165</v>
      </c>
      <c r="C21" s="53"/>
      <c r="D21" s="29"/>
      <c r="E21" s="29">
        <f>ROUND(E20/E27,2)</f>
        <v>27.78</v>
      </c>
      <c r="F21" s="19" t="s">
        <v>83</v>
      </c>
      <c r="G21" s="110"/>
    </row>
    <row r="22" spans="1:7" x14ac:dyDescent="0.2">
      <c r="A22" s="18" t="s">
        <v>35174</v>
      </c>
      <c r="C22" s="53"/>
      <c r="D22" s="29"/>
      <c r="E22" s="29">
        <v>4</v>
      </c>
      <c r="F22" s="19" t="s">
        <v>83</v>
      </c>
      <c r="G22" s="110"/>
    </row>
    <row r="23" spans="1:7" x14ac:dyDescent="0.2">
      <c r="A23" s="18" t="s">
        <v>35175</v>
      </c>
      <c r="C23" s="53"/>
      <c r="E23" s="18">
        <f>ROUNDUP(E21/E22,0)</f>
        <v>7</v>
      </c>
      <c r="F23" s="19" t="s">
        <v>35168</v>
      </c>
      <c r="G23" s="110"/>
    </row>
    <row r="24" spans="1:7" x14ac:dyDescent="0.2">
      <c r="A24" s="138"/>
      <c r="B24" s="138"/>
      <c r="C24" s="53"/>
      <c r="G24" s="110"/>
    </row>
    <row r="25" spans="1:7" x14ac:dyDescent="0.2">
      <c r="A25" s="250" t="str">
        <f>"Custo total para "&amp;$B$9</f>
        <v>Custo total para Limpeza manual de caixa de ralo, bueiro e mata-burros</v>
      </c>
      <c r="B25" s="250"/>
      <c r="C25" s="250"/>
      <c r="D25" s="250"/>
      <c r="E25" s="250"/>
      <c r="F25" s="144">
        <f>TRUNC(F18/E28,2)</f>
        <v>72.45</v>
      </c>
    </row>
    <row r="26" spans="1:7" x14ac:dyDescent="0.2">
      <c r="G26" s="110"/>
    </row>
    <row r="27" spans="1:7" x14ac:dyDescent="0.2">
      <c r="A27" s="146" t="s">
        <v>34910</v>
      </c>
      <c r="E27" s="25">
        <f>VLOOKUP(A27,'Premissas básicas'!$A:$F,5,0)</f>
        <v>24</v>
      </c>
      <c r="F27" s="19" t="s">
        <v>35079</v>
      </c>
      <c r="G27" s="110" t="str">
        <f>IFERROR(HYPERLINK("#"&amp;"'Premissas básicas'!E"&amp;MATCH($A27,'Premissas básicas'!$A:$A,0),$A27),"")</f>
        <v>Dias trabalhados no mês¹</v>
      </c>
    </row>
    <row r="28" spans="1:7" x14ac:dyDescent="0.2">
      <c r="A28" s="18" t="s">
        <v>35162</v>
      </c>
      <c r="E28" s="25">
        <f>E20</f>
        <v>666.66666599999996</v>
      </c>
      <c r="F28" s="19" t="s">
        <v>35172</v>
      </c>
      <c r="G28" s="110"/>
    </row>
    <row r="29" spans="1:7" x14ac:dyDescent="0.2">
      <c r="A29" s="18" t="s">
        <v>35251</v>
      </c>
      <c r="E29" s="175">
        <f>E28*12</f>
        <v>7999.9999919999991</v>
      </c>
      <c r="F29" s="19" t="s">
        <v>83</v>
      </c>
    </row>
    <row r="31" spans="1:7" x14ac:dyDescent="0.2">
      <c r="A31" s="18" t="s">
        <v>35322</v>
      </c>
    </row>
    <row r="32" spans="1:7" x14ac:dyDescent="0.2">
      <c r="A32" s="263" t="s">
        <v>35323</v>
      </c>
      <c r="B32" s="257"/>
      <c r="C32" s="257"/>
      <c r="D32" s="257"/>
      <c r="E32" s="257"/>
      <c r="F32" s="257"/>
    </row>
  </sheetData>
  <mergeCells count="4">
    <mergeCell ref="A7:B7"/>
    <mergeCell ref="B9:E9"/>
    <mergeCell ref="A25:E25"/>
    <mergeCell ref="A32:F32"/>
  </mergeCells>
  <hyperlinks>
    <hyperlink ref="G1" location="Premissas%20b%C3%A1sicas!A10" display="Premissas" xr:uid="{00000000-0004-0000-3600-000000000000}"/>
    <hyperlink ref="G2" location="Planilha!A9" display="Planilha" xr:uid="{00000000-0004-0000-3600-000001000000}"/>
  </hyperlinks>
  <printOptions horizontalCentered="1"/>
  <pageMargins left="0.39374999999999999" right="0.39374999999999999" top="0.78749999999999998" bottom="0.78749999999999998" header="0.51180555555555496" footer="0.51180555555555496"/>
  <pageSetup paperSize="9" firstPageNumber="0" orientation="portrait"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pageSetUpPr fitToPage="1"/>
  </sheetPr>
  <dimension ref="A1:AMK34"/>
  <sheetViews>
    <sheetView view="pageBreakPreview" zoomScaleNormal="100" workbookViewId="0">
      <pane ySplit="11" topLeftCell="A12" activePane="bottomLeft" state="frozen"/>
      <selection activeCell="A12" sqref="A12"/>
      <selection pane="bottomLeft" activeCell="E26" sqref="E26"/>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1" spans="1:10" x14ac:dyDescent="0.2">
      <c r="A1" s="38"/>
      <c r="G1" s="110" t="s">
        <v>34905</v>
      </c>
      <c r="H1" s="135">
        <f>Item.02.02.01</f>
        <v>1.82</v>
      </c>
      <c r="I1" s="134" t="s">
        <v>35156</v>
      </c>
    </row>
    <row r="2" spans="1:10" x14ac:dyDescent="0.2">
      <c r="A2" s="5"/>
      <c r="G2" s="110" t="s">
        <v>11</v>
      </c>
      <c r="H2" s="134"/>
      <c r="I2" s="134">
        <f>SUMIF($J$15:$J$15,"MDO",$I$15:$I$15)</f>
        <v>7</v>
      </c>
    </row>
    <row r="3" spans="1:10" x14ac:dyDescent="0.2">
      <c r="A3" s="38"/>
      <c r="G3" s="112"/>
    </row>
    <row r="4" spans="1:10" x14ac:dyDescent="0.2">
      <c r="A4" s="5"/>
      <c r="I4" s="134" t="s">
        <v>35157</v>
      </c>
    </row>
    <row r="5" spans="1:10" x14ac:dyDescent="0.2">
      <c r="I5" s="134">
        <f>SUMIF($J$15:$J$15,"EQP",$I$15:$I$15)</f>
        <v>0</v>
      </c>
    </row>
    <row r="6" spans="1:10" x14ac:dyDescent="0.2">
      <c r="G6" s="110"/>
    </row>
    <row r="7" spans="1:10" x14ac:dyDescent="0.2">
      <c r="A7" s="250" t="s">
        <v>35061</v>
      </c>
      <c r="B7" s="250"/>
      <c r="C7" s="3"/>
      <c r="D7" s="113"/>
      <c r="E7" s="135" t="s">
        <v>34908</v>
      </c>
      <c r="F7" s="137">
        <f>'Premissas básicas'!$F$9</f>
        <v>44986</v>
      </c>
      <c r="G7" s="110"/>
      <c r="I7" s="134">
        <f>SUM(I1:I5)</f>
        <v>7</v>
      </c>
    </row>
    <row r="8" spans="1:10" x14ac:dyDescent="0.2">
      <c r="A8" s="138"/>
      <c r="B8" s="138"/>
      <c r="C8" s="53"/>
      <c r="G8" s="110"/>
      <c r="I8" s="134">
        <f>SUM(I15:I15)</f>
        <v>7</v>
      </c>
    </row>
    <row r="9" spans="1:10" x14ac:dyDescent="0.2">
      <c r="A9" s="1" t="s">
        <v>43217</v>
      </c>
      <c r="B9" s="250" t="s">
        <v>35254</v>
      </c>
      <c r="C9" s="250"/>
      <c r="D9" s="250"/>
      <c r="E9" s="250"/>
      <c r="F9" s="157" t="s">
        <v>35172</v>
      </c>
      <c r="G9" s="110"/>
      <c r="I9" s="134" t="b">
        <f>I7=I8</f>
        <v>1</v>
      </c>
    </row>
    <row r="10" spans="1:10" x14ac:dyDescent="0.2">
      <c r="A10" s="1"/>
      <c r="B10" s="113"/>
      <c r="F10" s="139"/>
      <c r="G10" s="110"/>
    </row>
    <row r="11" spans="1:10" x14ac:dyDescent="0.2">
      <c r="A11" s="138"/>
      <c r="B11" s="138"/>
      <c r="C11" s="53"/>
      <c r="G11" s="110"/>
    </row>
    <row r="12" spans="1:10" x14ac:dyDescent="0.2">
      <c r="A12" s="113" t="s">
        <v>35159</v>
      </c>
      <c r="G12" s="110"/>
    </row>
    <row r="13" spans="1:10" x14ac:dyDescent="0.2">
      <c r="D13" s="54" t="s">
        <v>35149</v>
      </c>
      <c r="E13" s="54" t="s">
        <v>35075</v>
      </c>
      <c r="F13" s="25" t="s">
        <v>35068</v>
      </c>
      <c r="G13" s="110"/>
    </row>
    <row r="14" spans="1:10" x14ac:dyDescent="0.2">
      <c r="A14" s="18" t="s">
        <v>59</v>
      </c>
      <c r="D14" s="29">
        <v>1</v>
      </c>
      <c r="E14" s="54">
        <f>encarregado</f>
        <v>7188.4600000000009</v>
      </c>
      <c r="F14" s="19">
        <f>TRUNC(D14*E14,2)</f>
        <v>7188.46</v>
      </c>
      <c r="G14" s="110"/>
    </row>
    <row r="15" spans="1:10" x14ac:dyDescent="0.2">
      <c r="A15" s="18" t="s">
        <v>43229</v>
      </c>
      <c r="C15" s="53"/>
      <c r="D15" s="29">
        <v>7</v>
      </c>
      <c r="E15" s="29">
        <f>ajudante</f>
        <v>4339.9399999999996</v>
      </c>
      <c r="F15" s="19">
        <f>TRUNC(D15*E15,2)</f>
        <v>30379.58</v>
      </c>
      <c r="G15" s="110" t="str">
        <f>IFERROR(HYPERLINK("#"&amp;"ajudante!F"&amp;MATCH($E15,ajudante!$F:$F,0),$A15),"")</f>
        <v>Limpeza Valas Córregos Rios Gari</v>
      </c>
      <c r="I15" s="134">
        <f>ROUNDUP(D15,0)</f>
        <v>7</v>
      </c>
      <c r="J15" s="18" t="s">
        <v>35160</v>
      </c>
    </row>
    <row r="16" spans="1:10" x14ac:dyDescent="0.2">
      <c r="A16" s="18" t="s">
        <v>35123</v>
      </c>
      <c r="C16" s="53"/>
      <c r="D16" s="29">
        <v>1</v>
      </c>
      <c r="E16" s="29">
        <f>basculante</f>
        <v>14445.749999999998</v>
      </c>
      <c r="F16" s="19">
        <f>TRUNC(D16*E16,2)</f>
        <v>14445.75</v>
      </c>
      <c r="G16" s="110"/>
    </row>
    <row r="17" spans="1:7" x14ac:dyDescent="0.2">
      <c r="A17" s="18" t="s">
        <v>35253</v>
      </c>
      <c r="C17" s="53"/>
      <c r="D17" s="29">
        <v>1</v>
      </c>
      <c r="E17" s="29">
        <f>motor.bascul.</f>
        <v>3479.6</v>
      </c>
      <c r="F17" s="19">
        <f>TRUNC(D17*E17,2)</f>
        <v>3479.6</v>
      </c>
      <c r="G17" s="110"/>
    </row>
    <row r="18" spans="1:7" x14ac:dyDescent="0.2">
      <c r="C18" s="53"/>
      <c r="D18" s="29"/>
      <c r="E18" s="156" t="s">
        <v>10</v>
      </c>
      <c r="F18" s="19">
        <f>SUM(F14:J17)</f>
        <v>55500.39</v>
      </c>
      <c r="G18" s="110"/>
    </row>
    <row r="19" spans="1:7" x14ac:dyDescent="0.2">
      <c r="C19" s="53"/>
      <c r="D19" s="29"/>
      <c r="E19" s="29"/>
      <c r="G19" s="110"/>
    </row>
    <row r="20" spans="1:7" x14ac:dyDescent="0.2">
      <c r="A20" s="18" t="s">
        <v>35173</v>
      </c>
      <c r="C20" s="53"/>
      <c r="E20" s="29">
        <v>15000</v>
      </c>
      <c r="F20" s="19" t="s">
        <v>34977</v>
      </c>
      <c r="G20" s="110"/>
    </row>
    <row r="21" spans="1:7" x14ac:dyDescent="0.2">
      <c r="A21" s="18" t="s">
        <v>35165</v>
      </c>
      <c r="C21" s="53"/>
      <c r="D21" s="29"/>
      <c r="E21" s="29">
        <f>ROUND(E20/E27,2)</f>
        <v>625</v>
      </c>
      <c r="F21" s="19" t="s">
        <v>34977</v>
      </c>
      <c r="G21" s="110"/>
    </row>
    <row r="22" spans="1:7" x14ac:dyDescent="0.2">
      <c r="A22" s="18" t="s">
        <v>35174</v>
      </c>
      <c r="C22" s="53"/>
      <c r="D22" s="29"/>
      <c r="E22" s="29">
        <v>100</v>
      </c>
      <c r="F22" s="19" t="s">
        <v>34977</v>
      </c>
      <c r="G22" s="110"/>
    </row>
    <row r="23" spans="1:7" x14ac:dyDescent="0.2">
      <c r="A23" s="18" t="s">
        <v>35175</v>
      </c>
      <c r="C23" s="53"/>
      <c r="E23" s="18">
        <f>ROUNDUP(E21/E22,0)</f>
        <v>7</v>
      </c>
      <c r="F23" s="19" t="s">
        <v>35168</v>
      </c>
      <c r="G23" s="110"/>
    </row>
    <row r="24" spans="1:7" x14ac:dyDescent="0.2">
      <c r="A24" s="138"/>
      <c r="B24" s="138"/>
      <c r="C24" s="53"/>
      <c r="G24" s="110"/>
    </row>
    <row r="25" spans="1:7" x14ac:dyDescent="0.2">
      <c r="A25" s="250" t="str">
        <f>"Custo total para "&amp;$B$9</f>
        <v>Custo total para Limpeza manual de valas, córregos e rios</v>
      </c>
      <c r="B25" s="250"/>
      <c r="C25" s="250"/>
      <c r="D25" s="250"/>
      <c r="E25" s="250"/>
      <c r="F25" s="144">
        <f>TRUNC(F18/E28,2)</f>
        <v>3.7</v>
      </c>
    </row>
    <row r="26" spans="1:7" x14ac:dyDescent="0.2">
      <c r="G26" s="110"/>
    </row>
    <row r="27" spans="1:7" x14ac:dyDescent="0.2">
      <c r="A27" s="146" t="s">
        <v>34910</v>
      </c>
      <c r="E27" s="25">
        <f>VLOOKUP(A27,'Premissas básicas'!$A:$F,5,0)</f>
        <v>24</v>
      </c>
      <c r="F27" s="19" t="s">
        <v>35079</v>
      </c>
      <c r="G27" s="110" t="str">
        <f>IFERROR(HYPERLINK("#"&amp;"'Premissas básicas'!E"&amp;MATCH($A27,'Premissas básicas'!$A:$A,0),$A27),"")</f>
        <v>Dias trabalhados no mês¹</v>
      </c>
    </row>
    <row r="28" spans="1:7" x14ac:dyDescent="0.2">
      <c r="A28" s="18" t="s">
        <v>35162</v>
      </c>
      <c r="E28" s="25">
        <f>E20</f>
        <v>15000</v>
      </c>
      <c r="F28" s="19" t="s">
        <v>35172</v>
      </c>
      <c r="G28" s="110"/>
    </row>
    <row r="29" spans="1:7" x14ac:dyDescent="0.2">
      <c r="A29" s="18" t="s">
        <v>35251</v>
      </c>
      <c r="E29" s="175">
        <f>E20*12</f>
        <v>180000</v>
      </c>
      <c r="F29" s="19" t="s">
        <v>35172</v>
      </c>
    </row>
    <row r="31" spans="1:7" x14ac:dyDescent="0.2">
      <c r="A31" s="18" t="s">
        <v>35324</v>
      </c>
    </row>
    <row r="32" spans="1:7" x14ac:dyDescent="0.2">
      <c r="A32" s="264" t="s">
        <v>35325</v>
      </c>
      <c r="B32" s="265"/>
      <c r="C32" s="265"/>
      <c r="D32" s="265"/>
      <c r="E32" s="265"/>
      <c r="F32" s="265"/>
    </row>
    <row r="33" spans="1:6" x14ac:dyDescent="0.2">
      <c r="A33" s="265"/>
      <c r="B33" s="265"/>
      <c r="C33" s="265"/>
      <c r="D33" s="265"/>
      <c r="E33" s="265"/>
      <c r="F33" s="265"/>
    </row>
    <row r="34" spans="1:6" x14ac:dyDescent="0.2">
      <c r="A34" s="200"/>
      <c r="B34" s="200"/>
      <c r="C34" s="200"/>
      <c r="D34" s="200"/>
      <c r="E34" s="200"/>
      <c r="F34" s="200"/>
    </row>
  </sheetData>
  <mergeCells count="4">
    <mergeCell ref="A25:E25"/>
    <mergeCell ref="A7:B7"/>
    <mergeCell ref="B9:E9"/>
    <mergeCell ref="A32:F33"/>
  </mergeCells>
  <phoneticPr fontId="15" type="noConversion"/>
  <hyperlinks>
    <hyperlink ref="G1" location="Premissas%20b%C3%A1sicas!A10" display="Premissas" xr:uid="{00000000-0004-0000-3700-000000000000}"/>
    <hyperlink ref="G2" location="Planilha!A9" display="Planilha" xr:uid="{00000000-0004-0000-3700-000001000000}"/>
  </hyperlinks>
  <printOptions horizontalCentered="1"/>
  <pageMargins left="0.39374999999999999" right="0.39374999999999999" top="0.78749999999999998" bottom="0.78749999999999998" header="0.51180555555555496" footer="0.51180555555555496"/>
  <pageSetup paperSize="9" firstPageNumber="0" orientation="portrait"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5:AMK63"/>
  <sheetViews>
    <sheetView view="pageBreakPreview" topLeftCell="A22" zoomScaleNormal="100" zoomScaleSheetLayoutView="100" workbookViewId="0">
      <selection activeCell="E19" sqref="E19"/>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08" hidden="1" customWidth="1"/>
    <col min="8" max="8" width="11.42578125" style="19" hidden="1" customWidth="1"/>
    <col min="9" max="9" width="12.85546875" style="134" hidden="1" customWidth="1"/>
    <col min="10" max="10" width="11.42578125" style="18" hidden="1" customWidth="1"/>
    <col min="11" max="1025" width="11.42578125" style="18" customWidth="1"/>
  </cols>
  <sheetData>
    <row r="5" spans="1:10" x14ac:dyDescent="0.2">
      <c r="A5" s="38"/>
      <c r="G5" s="110" t="s">
        <v>34905</v>
      </c>
      <c r="H5" s="135" t="e">
        <f>Item.05.01.01</f>
        <v>#REF!</v>
      </c>
      <c r="I5" s="134" t="s">
        <v>35156</v>
      </c>
    </row>
    <row r="6" spans="1:10" x14ac:dyDescent="0.2">
      <c r="G6" s="110"/>
    </row>
    <row r="7" spans="1:10" x14ac:dyDescent="0.2">
      <c r="A7" s="250" t="s">
        <v>35061</v>
      </c>
      <c r="B7" s="250"/>
      <c r="C7" s="3"/>
      <c r="D7" s="113"/>
      <c r="E7" s="135" t="s">
        <v>34908</v>
      </c>
      <c r="F7" s="137">
        <f>'Premissas básicas'!$F$9</f>
        <v>44986</v>
      </c>
      <c r="G7" s="110"/>
      <c r="I7" s="134">
        <f>SUM(I5:I5)</f>
        <v>0</v>
      </c>
    </row>
    <row r="8" spans="1:10" x14ac:dyDescent="0.2">
      <c r="A8" s="138"/>
      <c r="B8" s="138"/>
      <c r="C8" s="53"/>
      <c r="G8" s="110"/>
      <c r="I8" s="134">
        <f>SUM(I15:I44)</f>
        <v>19</v>
      </c>
    </row>
    <row r="9" spans="1:10" ht="11.25" customHeight="1" x14ac:dyDescent="0.2">
      <c r="A9" s="1" t="s">
        <v>35266</v>
      </c>
      <c r="B9" s="253" t="s">
        <v>35267</v>
      </c>
      <c r="C9" s="253"/>
      <c r="D9" s="253"/>
      <c r="E9" s="253"/>
      <c r="F9" s="157" t="s">
        <v>50</v>
      </c>
      <c r="G9" s="110"/>
      <c r="I9" s="134" t="b">
        <f>I7=I8</f>
        <v>0</v>
      </c>
    </row>
    <row r="10" spans="1:10" x14ac:dyDescent="0.2">
      <c r="A10" s="138"/>
      <c r="B10" s="138"/>
      <c r="C10" s="53"/>
      <c r="G10" s="110"/>
    </row>
    <row r="11" spans="1:10" x14ac:dyDescent="0.2">
      <c r="A11" s="113" t="s">
        <v>35159</v>
      </c>
      <c r="G11" s="110"/>
    </row>
    <row r="12" spans="1:10" x14ac:dyDescent="0.2">
      <c r="A12" s="113"/>
      <c r="G12" s="110"/>
    </row>
    <row r="13" spans="1:10" x14ac:dyDescent="0.2">
      <c r="A13" s="5" t="s">
        <v>35268</v>
      </c>
      <c r="D13" s="54" t="s">
        <v>35149</v>
      </c>
      <c r="E13" s="54" t="s">
        <v>35075</v>
      </c>
      <c r="F13" s="25" t="s">
        <v>35068</v>
      </c>
      <c r="G13" s="110"/>
    </row>
    <row r="14" spans="1:10" x14ac:dyDescent="0.2">
      <c r="A14" s="18" t="s">
        <v>61</v>
      </c>
      <c r="C14" s="53"/>
      <c r="D14" s="29">
        <v>0.5</v>
      </c>
      <c r="E14" s="29">
        <f>eng.coord.</f>
        <v>45658.48</v>
      </c>
      <c r="F14" s="19">
        <f t="shared" ref="F14" si="0">TRUNC(D14*E14,2)</f>
        <v>22829.24</v>
      </c>
      <c r="G14" s="110"/>
    </row>
    <row r="15" spans="1:10" x14ac:dyDescent="0.2">
      <c r="A15" s="18" t="s">
        <v>62</v>
      </c>
      <c r="C15" s="53"/>
      <c r="D15" s="29">
        <v>0.5</v>
      </c>
      <c r="E15" s="29">
        <f>eng.oper.</f>
        <v>20233.520000000004</v>
      </c>
      <c r="F15" s="19">
        <f t="shared" ref="F15:F23" si="1">TRUNC(D15*E15,2)</f>
        <v>10116.76</v>
      </c>
      <c r="G15" s="110" t="str">
        <f>IFERROR(HYPERLINK("#"&amp;"'eng. oper.'!F"&amp;MATCH($E15,'[1]eng. oper.'!$F:$F,0),$A15),"")</f>
        <v/>
      </c>
      <c r="I15" s="134">
        <f t="shared" ref="I15:I23" si="2">ROUNDUP(D15,0)</f>
        <v>1</v>
      </c>
      <c r="J15" s="18" t="s">
        <v>35160</v>
      </c>
    </row>
    <row r="16" spans="1:10" x14ac:dyDescent="0.2">
      <c r="A16" s="18" t="s">
        <v>74</v>
      </c>
      <c r="C16" s="53"/>
      <c r="D16" s="29">
        <v>1</v>
      </c>
      <c r="E16" s="25">
        <f>técn.traf.</f>
        <v>7993.14</v>
      </c>
      <c r="F16" s="19">
        <f t="shared" si="1"/>
        <v>7993.14</v>
      </c>
      <c r="G16" s="110" t="str">
        <f>IFERROR(HYPERLINK("#"&amp;"'técn. traf.'!F"&amp;MATCH($E16,'[1]técn. traf.'!$F:$F,0),$A16),"")</f>
        <v/>
      </c>
      <c r="I16" s="134">
        <f t="shared" si="2"/>
        <v>1</v>
      </c>
      <c r="J16" s="18" t="s">
        <v>35160</v>
      </c>
    </row>
    <row r="17" spans="1:10" x14ac:dyDescent="0.2">
      <c r="A17" s="18" t="s">
        <v>73</v>
      </c>
      <c r="C17" s="53"/>
      <c r="D17" s="29">
        <v>1</v>
      </c>
      <c r="E17" s="25">
        <f>técn.segur.</f>
        <v>8095.83</v>
      </c>
      <c r="F17" s="19">
        <f t="shared" si="1"/>
        <v>8095.83</v>
      </c>
      <c r="G17" s="110" t="str">
        <f>IFERROR(HYPERLINK("#"&amp;"'técn. segur.'!F"&amp;MATCH($E17,'[1]técn. segur.'!$F:$F,0),$A17),"")</f>
        <v/>
      </c>
      <c r="I17" s="134">
        <f t="shared" si="2"/>
        <v>1</v>
      </c>
      <c r="J17" s="18" t="s">
        <v>35160</v>
      </c>
    </row>
    <row r="18" spans="1:10" x14ac:dyDescent="0.2">
      <c r="A18" s="18" t="s">
        <v>56</v>
      </c>
      <c r="C18" s="53"/>
      <c r="D18" s="29">
        <v>1</v>
      </c>
      <c r="E18" s="29">
        <f>aux.técn.</f>
        <v>3973.2999999999997</v>
      </c>
      <c r="F18" s="19">
        <f t="shared" si="1"/>
        <v>3973.3</v>
      </c>
      <c r="G18" s="110" t="str">
        <f>IFERROR(HYPERLINK("#"&amp;"'aux. técn.'!F"&amp;MATCH($E18,'[1]aux. técn.'!$F:$F,0),$A18),"")</f>
        <v/>
      </c>
      <c r="I18" s="134">
        <f t="shared" si="2"/>
        <v>1</v>
      </c>
      <c r="J18" s="18" t="s">
        <v>35160</v>
      </c>
    </row>
    <row r="19" spans="1:10" x14ac:dyDescent="0.2">
      <c r="A19" s="18" t="s">
        <v>60</v>
      </c>
      <c r="C19" s="53"/>
      <c r="D19" s="29">
        <v>1</v>
      </c>
      <c r="E19" s="29">
        <f>enc.geral</f>
        <v>7495.1600000000008</v>
      </c>
      <c r="F19" s="19">
        <f t="shared" si="1"/>
        <v>7495.16</v>
      </c>
      <c r="G19" s="110" t="str">
        <f>IFERROR(HYPERLINK("#"&amp;"'enc. geral'!F"&amp;MATCH($E19,'[1]enc. geral'!$F:$F,0),$A19),"")</f>
        <v/>
      </c>
      <c r="I19" s="134">
        <f t="shared" si="2"/>
        <v>1</v>
      </c>
      <c r="J19" s="18" t="s">
        <v>35160</v>
      </c>
    </row>
    <row r="20" spans="1:10" x14ac:dyDescent="0.2">
      <c r="A20" s="18" t="s">
        <v>72</v>
      </c>
      <c r="C20" s="53"/>
      <c r="D20" s="29">
        <v>1</v>
      </c>
      <c r="E20" s="29">
        <f>secretária</f>
        <v>5851.22</v>
      </c>
      <c r="F20" s="19">
        <f t="shared" si="1"/>
        <v>5851.22</v>
      </c>
      <c r="G20" s="110" t="str">
        <f>IFERROR(HYPERLINK("#"&amp;"secretária!F"&amp;MATCH($E20,[1]secretária!$F:$F,0),$A20),"")</f>
        <v/>
      </c>
      <c r="I20" s="134">
        <f t="shared" si="2"/>
        <v>1</v>
      </c>
      <c r="J20" s="18" t="s">
        <v>35160</v>
      </c>
    </row>
    <row r="21" spans="1:10" x14ac:dyDescent="0.2">
      <c r="A21" s="18" t="s">
        <v>55</v>
      </c>
      <c r="C21" s="53"/>
      <c r="D21" s="29">
        <v>1</v>
      </c>
      <c r="E21" s="29">
        <f>aux.escrit.</f>
        <v>4657.9400000000005</v>
      </c>
      <c r="F21" s="19">
        <f t="shared" si="1"/>
        <v>4657.9399999999996</v>
      </c>
      <c r="G21" s="110" t="str">
        <f>IFERROR(HYPERLINK("#"&amp;"'aux. escrit.'!F"&amp;MATCH($E21,'[1]aux. escrit.'!$F:$F,0),$A21),"")</f>
        <v/>
      </c>
      <c r="I21" s="134">
        <f t="shared" si="2"/>
        <v>1</v>
      </c>
      <c r="J21" s="18" t="s">
        <v>35160</v>
      </c>
    </row>
    <row r="22" spans="1:10" x14ac:dyDescent="0.2">
      <c r="A22" s="18" t="s">
        <v>54</v>
      </c>
      <c r="C22" s="53"/>
      <c r="D22" s="29">
        <v>1</v>
      </c>
      <c r="E22" s="29">
        <f>almox.</f>
        <v>5851.22</v>
      </c>
      <c r="F22" s="19">
        <f t="shared" si="1"/>
        <v>5851.22</v>
      </c>
      <c r="G22" s="110" t="str">
        <f>IFERROR(HYPERLINK("#"&amp;"almox.!F"&amp;MATCH($E22,[1]almox.!$F:$F,0),$A22),"")</f>
        <v/>
      </c>
      <c r="I22" s="134">
        <f t="shared" si="2"/>
        <v>1</v>
      </c>
      <c r="J22" s="18" t="s">
        <v>35160</v>
      </c>
    </row>
    <row r="23" spans="1:10" x14ac:dyDescent="0.2">
      <c r="A23" s="18" t="s">
        <v>76</v>
      </c>
      <c r="C23" s="53"/>
      <c r="D23" s="29">
        <v>1</v>
      </c>
      <c r="E23" s="29">
        <f>vigia</f>
        <v>3976.09</v>
      </c>
      <c r="F23" s="19">
        <f t="shared" si="1"/>
        <v>3976.09</v>
      </c>
      <c r="G23" s="110" t="str">
        <f>IFERROR(HYPERLINK("#"&amp;"vigia!F"&amp;MATCH($E23,[1]vigia!$F:$F,0),$A23),"")</f>
        <v/>
      </c>
      <c r="I23" s="134">
        <f t="shared" si="2"/>
        <v>1</v>
      </c>
      <c r="J23" s="18" t="s">
        <v>35160</v>
      </c>
    </row>
    <row r="24" spans="1:10" x14ac:dyDescent="0.2">
      <c r="C24" s="53"/>
      <c r="D24" s="29"/>
      <c r="E24" s="29"/>
      <c r="G24" s="110"/>
    </row>
    <row r="25" spans="1:10" x14ac:dyDescent="0.2">
      <c r="D25" s="54" t="s">
        <v>35149</v>
      </c>
      <c r="E25" s="54" t="s">
        <v>35075</v>
      </c>
      <c r="F25" s="25" t="s">
        <v>35068</v>
      </c>
      <c r="G25" s="110"/>
    </row>
    <row r="26" spans="1:10" ht="11.25" customHeight="1" x14ac:dyDescent="0.2">
      <c r="A26" s="254" t="s">
        <v>35269</v>
      </c>
      <c r="B26" s="254"/>
      <c r="C26" s="53" t="s">
        <v>30274</v>
      </c>
      <c r="D26" s="29">
        <f>TRUNC(1*$E$61*0.6,2)</f>
        <v>105.6</v>
      </c>
      <c r="E26" s="29">
        <f>VLOOKUP(C26,'[1]Premissas básicas'!$C:$F,3,0)</f>
        <v>35.17</v>
      </c>
      <c r="F26" s="19">
        <f>TRUNC(D26*E26,2)</f>
        <v>3713.95</v>
      </c>
      <c r="G26" s="110" t="str">
        <f>IFERROR(HYPERLINK("#"&amp;"'Premissas básicas'!E"&amp;MATCH($C26,'[1]Premissas básicas'!$C:$C,0),INDEX('[1]Premissas básicas'!$A:$C,MATCH($C26,'[1]Premissas básicas'!$C:$C,0),1)),"")</f>
        <v>Veículo 1.0 (CP)</v>
      </c>
      <c r="I26" s="134">
        <f>ROUNDUP(SUM(D26:D29)/$E$61,0)</f>
        <v>1</v>
      </c>
      <c r="J26" s="18" t="s">
        <v>35161</v>
      </c>
    </row>
    <row r="27" spans="1:10" x14ac:dyDescent="0.2">
      <c r="A27" s="254"/>
      <c r="B27" s="254"/>
      <c r="C27" s="53"/>
      <c r="D27" s="29"/>
      <c r="E27" s="29"/>
      <c r="G27" s="110"/>
    </row>
    <row r="28" spans="1:10" x14ac:dyDescent="0.2">
      <c r="A28" s="254"/>
      <c r="B28" s="254"/>
      <c r="D28" s="29"/>
      <c r="E28" s="29"/>
      <c r="G28" s="110"/>
    </row>
    <row r="29" spans="1:10" ht="11.25" customHeight="1" x14ac:dyDescent="0.2">
      <c r="A29" s="254" t="s">
        <v>35270</v>
      </c>
      <c r="B29" s="254"/>
      <c r="C29" s="53" t="s">
        <v>30277</v>
      </c>
      <c r="D29" s="29">
        <f>TRUNC(1*$E$61*0.4,2)</f>
        <v>70.400000000000006</v>
      </c>
      <c r="E29" s="29">
        <f>VLOOKUP(C29,'[1]Premissas básicas'!$C:$F,3,0)</f>
        <v>4.2300000000000004</v>
      </c>
      <c r="F29" s="19">
        <f>TRUNC(D29*E29,2)</f>
        <v>297.79000000000002</v>
      </c>
      <c r="G29" s="110" t="str">
        <f>IFERROR(HYPERLINK("#"&amp;"'Premissas básicas'!E"&amp;MATCH($C29,'[1]Premissas básicas'!$C:$C,0),INDEX('[1]Premissas básicas'!$A:$C,MATCH($C29,'[1]Premissas básicas'!$C:$C,0),1)),"")</f>
        <v>Veículo 1.0 (CI)</v>
      </c>
    </row>
    <row r="30" spans="1:10" x14ac:dyDescent="0.2">
      <c r="A30" s="254"/>
      <c r="B30" s="254"/>
      <c r="D30" s="29"/>
      <c r="E30" s="29"/>
      <c r="G30" s="110"/>
    </row>
    <row r="31" spans="1:10" x14ac:dyDescent="0.2">
      <c r="A31" s="254"/>
      <c r="B31" s="254"/>
      <c r="D31" s="29"/>
      <c r="E31" s="29"/>
      <c r="G31" s="110"/>
    </row>
    <row r="32" spans="1:10" ht="11.25" customHeight="1" x14ac:dyDescent="0.2">
      <c r="A32" s="254" t="s">
        <v>35271</v>
      </c>
      <c r="B32" s="254"/>
      <c r="C32" s="53" t="s">
        <v>30281</v>
      </c>
      <c r="D32" s="29">
        <f>TRUNC(1*$E$61*0.6,2)</f>
        <v>105.6</v>
      </c>
      <c r="E32" s="29">
        <f>VLOOKUP(C32,'[1]Premissas básicas'!$C:$F,3,0)</f>
        <v>70.91</v>
      </c>
      <c r="F32" s="19">
        <f>TRUNC(D32*E32,2)</f>
        <v>7488.09</v>
      </c>
      <c r="G32" s="110" t="str">
        <f>IFERROR(HYPERLINK("#"&amp;"'Premissas básicas'!E"&amp;MATCH($C32,'[1]Premissas básicas'!$C:$C,0),INDEX('[1]Premissas básicas'!$A:$C,MATCH($C32,'[1]Premissas básicas'!$C:$C,0),1)),"")</f>
        <v>Camionete hospitalar (CP)</v>
      </c>
      <c r="I32" s="134">
        <f>ROUNDUP(SUM(D32:D35)/$E$61,0)</f>
        <v>1</v>
      </c>
      <c r="J32" s="18" t="s">
        <v>35161</v>
      </c>
    </row>
    <row r="33" spans="1:11" x14ac:dyDescent="0.2">
      <c r="A33" s="254"/>
      <c r="B33" s="254"/>
      <c r="C33" s="53"/>
      <c r="D33" s="29"/>
      <c r="E33" s="29"/>
      <c r="G33" s="110"/>
    </row>
    <row r="34" spans="1:11" x14ac:dyDescent="0.2">
      <c r="A34" s="254"/>
      <c r="B34" s="254"/>
      <c r="C34" s="53"/>
      <c r="D34" s="29"/>
      <c r="E34" s="29"/>
      <c r="G34" s="110"/>
    </row>
    <row r="35" spans="1:11" ht="11.25" customHeight="1" x14ac:dyDescent="0.2">
      <c r="A35" s="254" t="s">
        <v>35272</v>
      </c>
      <c r="B35" s="254"/>
      <c r="C35" s="53" t="s">
        <v>30284</v>
      </c>
      <c r="D35" s="29">
        <f>TRUNC(1*$E$61*0.4,2)</f>
        <v>70.400000000000006</v>
      </c>
      <c r="E35" s="29">
        <f>VLOOKUP(C35,'[1]Premissas básicas'!$C:$F,3,0)</f>
        <v>27.29</v>
      </c>
      <c r="F35" s="19">
        <f>TRUNC(D35*E35,2)</f>
        <v>1921.21</v>
      </c>
      <c r="G35" s="110" t="str">
        <f>IFERROR(HYPERLINK("#"&amp;"'Premissas básicas'!E"&amp;MATCH($C35,'[1]Premissas básicas'!$C:$C,0),INDEX('[1]Premissas básicas'!$A:$C,MATCH($C35,'[1]Premissas básicas'!$C:$C,0),1)),"")</f>
        <v>Camionete hospitalar (CI)</v>
      </c>
      <c r="J35" s="134"/>
      <c r="K35" s="35"/>
    </row>
    <row r="36" spans="1:11" x14ac:dyDescent="0.2">
      <c r="A36" s="254"/>
      <c r="B36" s="254"/>
      <c r="C36" s="53"/>
      <c r="D36" s="29"/>
      <c r="E36" s="29"/>
      <c r="G36" s="110"/>
    </row>
    <row r="37" spans="1:11" x14ac:dyDescent="0.2">
      <c r="A37" s="254"/>
      <c r="B37" s="254"/>
      <c r="C37" s="53"/>
      <c r="D37" s="29"/>
      <c r="E37" s="29"/>
      <c r="G37" s="110"/>
    </row>
    <row r="38" spans="1:11" x14ac:dyDescent="0.2">
      <c r="A38" s="138"/>
      <c r="B38" s="138"/>
      <c r="C38" s="53"/>
      <c r="D38" s="29"/>
      <c r="E38" s="29"/>
      <c r="G38" s="110"/>
    </row>
    <row r="39" spans="1:11" x14ac:dyDescent="0.2">
      <c r="A39" s="113" t="s">
        <v>35281</v>
      </c>
      <c r="B39" s="2"/>
      <c r="C39" s="53"/>
      <c r="D39" s="54" t="s">
        <v>35283</v>
      </c>
      <c r="E39" s="54" t="s">
        <v>35282</v>
      </c>
      <c r="F39" s="25" t="s">
        <v>35068</v>
      </c>
      <c r="G39" s="110"/>
    </row>
    <row r="40" spans="1:11" x14ac:dyDescent="0.2">
      <c r="A40" s="254" t="s">
        <v>35280</v>
      </c>
      <c r="B40" s="254"/>
      <c r="C40" s="53"/>
      <c r="D40" s="29">
        <v>50</v>
      </c>
      <c r="E40" s="29">
        <v>75</v>
      </c>
      <c r="F40" s="19">
        <f>TRUNC(D40*E40,2)</f>
        <v>3750</v>
      </c>
      <c r="G40" s="110" t="str">
        <f>IFERROR(HYPERLINK("#"&amp;"'Premissas básicas'!E"&amp;MATCH($C40,'[1]Premissas básicas'!$C:$C,0),INDEX('[1]Premissas básicas'!$A:$C,MATCH($C40,'[1]Premissas básicas'!$C:$C,0),1)),"")</f>
        <v/>
      </c>
    </row>
    <row r="41" spans="1:11" x14ac:dyDescent="0.2">
      <c r="A41" s="254"/>
      <c r="B41" s="254"/>
      <c r="C41" s="53"/>
      <c r="D41" s="29"/>
      <c r="E41" s="29"/>
      <c r="G41" s="110"/>
    </row>
    <row r="42" spans="1:11" x14ac:dyDescent="0.2">
      <c r="A42" s="113" t="s">
        <v>35273</v>
      </c>
      <c r="B42" s="2"/>
      <c r="C42" s="53"/>
      <c r="D42" s="54" t="s">
        <v>35149</v>
      </c>
      <c r="E42" s="54" t="s">
        <v>35075</v>
      </c>
      <c r="F42" s="25" t="s">
        <v>35068</v>
      </c>
      <c r="G42" s="110"/>
    </row>
    <row r="43" spans="1:11" ht="11.25" customHeight="1" x14ac:dyDescent="0.2">
      <c r="A43" s="254" t="s">
        <v>35285</v>
      </c>
      <c r="B43" s="254"/>
      <c r="C43" s="79" t="s">
        <v>2766</v>
      </c>
      <c r="D43" s="29">
        <v>8</v>
      </c>
      <c r="E43" s="29">
        <f>'Premissas básicas'!E87</f>
        <v>1250</v>
      </c>
      <c r="F43" s="19">
        <f>TRUNC(D43*E43,2)</f>
        <v>10000</v>
      </c>
      <c r="G43" s="110" t="str">
        <f>IFERROR(HYPERLINK("#"&amp;"'Premissas básicas'!E"&amp;MATCH($C43,'[1]Premissas básicas'!$C:$C,0),INDEX('[1]Premissas básicas'!$A:$C,MATCH($C43,'[1]Premissas básicas'!$C:$C,0),1)),"")</f>
        <v/>
      </c>
      <c r="I43" s="134">
        <f>ROUNDUP(D43,0)</f>
        <v>8</v>
      </c>
      <c r="J43" s="18" t="s">
        <v>35161</v>
      </c>
    </row>
    <row r="44" spans="1:11" x14ac:dyDescent="0.2">
      <c r="A44" s="254"/>
      <c r="B44" s="254"/>
      <c r="C44" s="53"/>
      <c r="D44" s="29"/>
      <c r="E44" s="54"/>
      <c r="G44" s="110"/>
    </row>
    <row r="45" spans="1:11" x14ac:dyDescent="0.2">
      <c r="A45" s="138"/>
      <c r="B45" s="138"/>
      <c r="C45" s="53"/>
      <c r="D45" s="29"/>
      <c r="E45" s="54"/>
      <c r="G45" s="110"/>
    </row>
    <row r="46" spans="1:11" x14ac:dyDescent="0.2">
      <c r="A46" s="113" t="s">
        <v>35274</v>
      </c>
      <c r="B46" s="138"/>
      <c r="C46" s="53"/>
      <c r="D46" s="29"/>
      <c r="E46" s="54"/>
      <c r="G46" s="110"/>
    </row>
    <row r="47" spans="1:11" x14ac:dyDescent="0.2">
      <c r="A47" s="259" t="s">
        <v>35275</v>
      </c>
      <c r="B47" s="259"/>
      <c r="C47" s="259"/>
      <c r="D47" s="29"/>
      <c r="E47" s="54"/>
      <c r="F47" s="19">
        <f>SUM(F13:F37)</f>
        <v>94260.94</v>
      </c>
      <c r="G47" s="110"/>
    </row>
    <row r="48" spans="1:11" ht="11.25" customHeight="1" x14ac:dyDescent="0.2">
      <c r="A48" s="259" t="s">
        <v>35276</v>
      </c>
      <c r="B48" s="259"/>
      <c r="C48" s="259"/>
      <c r="D48" s="259"/>
      <c r="E48" s="259"/>
      <c r="F48" s="19">
        <f>TRUNC(F47*0.05,2)</f>
        <v>4713.04</v>
      </c>
      <c r="G48" s="110"/>
    </row>
    <row r="49" spans="1:7" x14ac:dyDescent="0.2">
      <c r="A49" s="259" t="s">
        <v>35277</v>
      </c>
      <c r="B49" s="259"/>
      <c r="C49" s="79" t="s">
        <v>5701</v>
      </c>
      <c r="D49" s="29"/>
      <c r="E49" s="29"/>
      <c r="F49" s="29">
        <v>32.64</v>
      </c>
      <c r="G49" s="110"/>
    </row>
    <row r="50" spans="1:7" x14ac:dyDescent="0.2">
      <c r="A50" s="259" t="s">
        <v>35278</v>
      </c>
      <c r="B50" s="259"/>
      <c r="C50" s="259"/>
      <c r="D50" s="259"/>
      <c r="E50" s="29"/>
      <c r="F50" s="183">
        <f>ROUND(F48/F49,2)</f>
        <v>144.38999999999999</v>
      </c>
      <c r="G50" s="110"/>
    </row>
    <row r="51" spans="1:7" x14ac:dyDescent="0.2">
      <c r="A51" s="138"/>
      <c r="B51" s="138"/>
      <c r="C51" s="53"/>
      <c r="D51" s="29"/>
      <c r="E51" s="29"/>
      <c r="G51" s="110"/>
    </row>
    <row r="52" spans="1:7" x14ac:dyDescent="0.2">
      <c r="A52" s="259" t="s">
        <v>35275</v>
      </c>
      <c r="B52" s="259"/>
      <c r="C52" s="259"/>
      <c r="D52" s="29"/>
      <c r="E52" s="29"/>
      <c r="F52" s="19">
        <f>F47</f>
        <v>94260.94</v>
      </c>
      <c r="G52" s="110"/>
    </row>
    <row r="53" spans="1:7" x14ac:dyDescent="0.2">
      <c r="A53" s="259" t="s">
        <v>35279</v>
      </c>
      <c r="B53" s="259"/>
      <c r="C53" s="259"/>
      <c r="D53" s="29"/>
      <c r="E53" s="29"/>
      <c r="F53" s="19">
        <f>TRUNC(F49*F50,2)</f>
        <v>4712.88</v>
      </c>
      <c r="G53" s="110"/>
    </row>
    <row r="54" spans="1:7" x14ac:dyDescent="0.2">
      <c r="A54" s="18" t="s">
        <v>35287</v>
      </c>
      <c r="B54" s="2"/>
      <c r="C54" s="53"/>
      <c r="D54" s="29"/>
      <c r="E54" s="54"/>
      <c r="F54" s="19">
        <f>F40</f>
        <v>3750</v>
      </c>
      <c r="G54" s="110"/>
    </row>
    <row r="55" spans="1:7" x14ac:dyDescent="0.2">
      <c r="A55" s="18" t="s">
        <v>35286</v>
      </c>
      <c r="B55" s="2"/>
      <c r="C55" s="53"/>
      <c r="D55" s="29"/>
      <c r="E55" s="54"/>
      <c r="F55" s="19">
        <f>SUM(F43:F44)</f>
        <v>10000</v>
      </c>
      <c r="G55" s="110"/>
    </row>
    <row r="56" spans="1:7" x14ac:dyDescent="0.2">
      <c r="B56" s="2"/>
      <c r="C56" s="53"/>
      <c r="D56" s="29"/>
      <c r="E56" s="54"/>
      <c r="G56" s="110"/>
    </row>
    <row r="57" spans="1:7" x14ac:dyDescent="0.2">
      <c r="A57" s="138"/>
      <c r="B57" s="138"/>
      <c r="C57" s="53"/>
      <c r="D57" s="29"/>
      <c r="E57" s="156" t="s">
        <v>10</v>
      </c>
      <c r="F57" s="19">
        <f>SUM(F52:F55)</f>
        <v>112723.82</v>
      </c>
      <c r="G57" s="110"/>
    </row>
    <row r="58" spans="1:7" x14ac:dyDescent="0.2">
      <c r="C58" s="53"/>
      <c r="D58" s="29"/>
      <c r="E58" s="29"/>
      <c r="G58" s="110"/>
    </row>
    <row r="59" spans="1:7" x14ac:dyDescent="0.2">
      <c r="A59" s="250" t="str">
        <f>"Custo total para "&amp;$B$9</f>
        <v>Custo total para Mão de obra, veículos, apoio operacional e infraestrutura para operação</v>
      </c>
      <c r="B59" s="250"/>
      <c r="C59" s="250"/>
      <c r="D59" s="250"/>
      <c r="E59" s="250"/>
      <c r="F59" s="184">
        <f>F57</f>
        <v>112723.82</v>
      </c>
    </row>
    <row r="60" spans="1:7" x14ac:dyDescent="0.2">
      <c r="G60" s="110"/>
    </row>
    <row r="61" spans="1:7" x14ac:dyDescent="0.2">
      <c r="A61" s="146" t="s">
        <v>34919</v>
      </c>
      <c r="E61" s="25">
        <f>VLOOKUP(A61,'[1]Premissas básicas'!$A:$F,5,0)</f>
        <v>176</v>
      </c>
      <c r="F61" s="19" t="s">
        <v>35078</v>
      </c>
      <c r="G61" s="110" t="str">
        <f>IFERROR(HYPERLINK("#"&amp;"'Premissas básicas'!E"&amp;MATCH($A61,'[1]Premissas básicas'!$A:$A,0),$A61),"")</f>
        <v>Horas trabalhadas no mês²</v>
      </c>
    </row>
    <row r="62" spans="1:7" x14ac:dyDescent="0.2">
      <c r="A62" s="147" t="s">
        <v>34917</v>
      </c>
      <c r="E62" s="25">
        <f>VLOOKUP(A62,'[1]Premissas básicas'!$A:$F,5,0)</f>
        <v>22</v>
      </c>
      <c r="F62" s="19" t="s">
        <v>35079</v>
      </c>
      <c r="G62" s="110" t="str">
        <f>IFERROR(HYPERLINK("#"&amp;"'Premissas básicas'!E"&amp;MATCH($A62,'[1]Premissas básicas'!$A:$A,0),$A62),"")</f>
        <v>Dias trabalhados no mês²</v>
      </c>
    </row>
    <row r="63" spans="1:7" x14ac:dyDescent="0.2">
      <c r="A63" s="18" t="s">
        <v>35162</v>
      </c>
      <c r="E63" s="25">
        <f>ROUND(D15,2)</f>
        <v>0.5</v>
      </c>
      <c r="F63" s="19" t="s">
        <v>50</v>
      </c>
      <c r="G63" s="110"/>
    </row>
  </sheetData>
  <mergeCells count="15">
    <mergeCell ref="A59:E59"/>
    <mergeCell ref="A43:B44"/>
    <mergeCell ref="A47:C47"/>
    <mergeCell ref="A40:B41"/>
    <mergeCell ref="A7:B7"/>
    <mergeCell ref="B9:E9"/>
    <mergeCell ref="A26:B28"/>
    <mergeCell ref="A29:B31"/>
    <mergeCell ref="A32:B34"/>
    <mergeCell ref="A35:B37"/>
    <mergeCell ref="A48:E48"/>
    <mergeCell ref="A49:B49"/>
    <mergeCell ref="A50:D50"/>
    <mergeCell ref="A52:C52"/>
    <mergeCell ref="A53:C53"/>
  </mergeCells>
  <hyperlinks>
    <hyperlink ref="G5" location="Premissas%20b%C3%A1sicas!A10" display="Premissas" xr:uid="{00000000-0004-0000-3800-000000000000}"/>
  </hyperlinks>
  <pageMargins left="0.511811024" right="0.511811024" top="0.78740157499999996" bottom="0.78740157499999996" header="0.31496062000000002" footer="0.31496062000000002"/>
  <pageSetup paperSize="9" scale="94"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AMK59"/>
  <sheetViews>
    <sheetView view="pageBreakPreview" zoomScaleNormal="100" workbookViewId="0">
      <pane ySplit="11" topLeftCell="A12" activePane="bottomLeft" state="frozen"/>
      <selection activeCell="A12" sqref="A12"/>
      <selection pane="bottomLeft" activeCell="D4" sqref="D4"/>
    </sheetView>
  </sheetViews>
  <sheetFormatPr defaultRowHeight="12.75" x14ac:dyDescent="0.2"/>
  <cols>
    <col min="1" max="1" width="7.140625" style="18" customWidth="1"/>
    <col min="2" max="2" width="28.42578125" style="18" customWidth="1"/>
    <col min="3" max="3" width="7.140625" style="18" customWidth="1"/>
    <col min="4" max="4" width="7.140625" style="54" customWidth="1"/>
    <col min="5" max="6" width="7.140625" style="18" customWidth="1"/>
    <col min="7" max="7" width="7.140625" style="19" customWidth="1"/>
    <col min="8" max="8" width="7.140625" style="108" customWidth="1"/>
    <col min="9" max="9" width="7.140625" style="18" customWidth="1"/>
    <col min="10" max="10" width="15.7109375" style="18" customWidth="1"/>
    <col min="11" max="11" width="11.5703125" style="18" hidden="1"/>
    <col min="12" max="1025" width="11.42578125" style="18" customWidth="1"/>
  </cols>
  <sheetData>
    <row r="1" spans="1:12" x14ac:dyDescent="0.2">
      <c r="A1" s="38"/>
      <c r="H1" s="18"/>
      <c r="K1" s="110" t="s">
        <v>34905</v>
      </c>
    </row>
    <row r="2" spans="1:12" x14ac:dyDescent="0.2">
      <c r="A2" s="5"/>
      <c r="K2" s="110" t="s">
        <v>11</v>
      </c>
      <c r="L2" s="160"/>
    </row>
    <row r="3" spans="1:12" x14ac:dyDescent="0.2">
      <c r="A3" s="38"/>
      <c r="H3" s="112"/>
    </row>
    <row r="4" spans="1:12" x14ac:dyDescent="0.2">
      <c r="A4" s="5"/>
      <c r="I4" s="161"/>
    </row>
    <row r="6" spans="1:12" x14ac:dyDescent="0.2">
      <c r="H6" s="110"/>
    </row>
    <row r="7" spans="1:12" x14ac:dyDescent="0.2">
      <c r="A7" s="113"/>
      <c r="B7" s="113"/>
      <c r="C7" s="5"/>
      <c r="D7" s="3"/>
      <c r="E7" s="113"/>
      <c r="F7" s="135"/>
      <c r="G7" s="137"/>
      <c r="H7" s="110"/>
    </row>
    <row r="8" spans="1:12" x14ac:dyDescent="0.2">
      <c r="A8" s="138"/>
      <c r="B8" s="138"/>
      <c r="C8" s="138"/>
      <c r="D8" s="53"/>
      <c r="H8" s="110"/>
    </row>
    <row r="9" spans="1:12" x14ac:dyDescent="0.2">
      <c r="A9" s="113" t="s">
        <v>35187</v>
      </c>
      <c r="B9" s="158"/>
      <c r="C9" s="158"/>
      <c r="D9" s="158"/>
      <c r="E9" s="158"/>
      <c r="F9" s="158"/>
      <c r="G9" s="139"/>
      <c r="H9" s="110"/>
    </row>
    <row r="10" spans="1:12" x14ac:dyDescent="0.2">
      <c r="A10" s="1"/>
      <c r="B10" s="158"/>
      <c r="C10" s="158"/>
      <c r="D10" s="158"/>
      <c r="E10" s="158"/>
      <c r="F10" s="158"/>
      <c r="G10" s="139"/>
      <c r="H10" s="110"/>
    </row>
    <row r="11" spans="1:12" x14ac:dyDescent="0.2">
      <c r="A11" s="138"/>
      <c r="B11" s="138"/>
      <c r="C11" s="138"/>
      <c r="D11" s="53"/>
      <c r="H11" s="110"/>
    </row>
    <row r="12" spans="1:12" x14ac:dyDescent="0.2">
      <c r="A12" s="276" t="s">
        <v>35188</v>
      </c>
      <c r="B12" s="276"/>
      <c r="C12" s="276"/>
      <c r="D12" s="276"/>
      <c r="E12" s="276"/>
      <c r="F12" s="276"/>
      <c r="G12" s="276"/>
      <c r="H12" s="276"/>
      <c r="I12" s="276"/>
    </row>
    <row r="13" spans="1:12" x14ac:dyDescent="0.2">
      <c r="A13" s="277" t="s">
        <v>35189</v>
      </c>
      <c r="B13" s="277"/>
      <c r="C13" s="277"/>
      <c r="D13" s="277"/>
      <c r="E13" s="277"/>
      <c r="F13" s="277"/>
      <c r="G13" s="277"/>
      <c r="H13" s="277"/>
      <c r="I13" s="277"/>
    </row>
    <row r="14" spans="1:12" x14ac:dyDescent="0.2">
      <c r="A14" s="276" t="s">
        <v>35190</v>
      </c>
      <c r="B14" s="276"/>
      <c r="C14" s="276"/>
      <c r="D14" s="276"/>
      <c r="E14" s="276"/>
      <c r="F14" s="276"/>
      <c r="G14" s="276"/>
      <c r="H14" s="276"/>
      <c r="I14" s="276"/>
    </row>
    <row r="15" spans="1:12" x14ac:dyDescent="0.2">
      <c r="A15" s="276" t="s">
        <v>35191</v>
      </c>
      <c r="B15" s="276"/>
      <c r="C15" s="276"/>
      <c r="D15" s="276"/>
      <c r="E15" s="276"/>
      <c r="F15" s="276"/>
      <c r="G15" s="276"/>
      <c r="H15" s="276"/>
      <c r="I15" s="276"/>
    </row>
    <row r="16" spans="1:12" x14ac:dyDescent="0.2">
      <c r="D16" s="53"/>
      <c r="E16" s="29"/>
      <c r="F16" s="29"/>
      <c r="H16" s="110"/>
      <c r="I16" s="29"/>
    </row>
    <row r="17" spans="1:10" x14ac:dyDescent="0.2">
      <c r="A17" s="162" t="s">
        <v>35192</v>
      </c>
      <c r="B17" s="278" t="s">
        <v>35193</v>
      </c>
      <c r="C17" s="278"/>
      <c r="D17" s="278"/>
      <c r="E17" s="278"/>
      <c r="F17" s="278"/>
      <c r="G17" s="278"/>
      <c r="H17" s="278"/>
      <c r="I17" s="163" t="s">
        <v>35194</v>
      </c>
    </row>
    <row r="18" spans="1:10" x14ac:dyDescent="0.2">
      <c r="A18" s="21" t="s">
        <v>35195</v>
      </c>
      <c r="B18" s="274" t="s">
        <v>35196</v>
      </c>
      <c r="C18" s="274"/>
      <c r="D18" s="274"/>
      <c r="E18" s="274"/>
      <c r="F18" s="274"/>
      <c r="G18" s="274"/>
      <c r="H18" s="274"/>
      <c r="I18" s="274"/>
    </row>
    <row r="19" spans="1:10" x14ac:dyDescent="0.2">
      <c r="A19" s="21">
        <v>38</v>
      </c>
      <c r="B19" s="274" t="s">
        <v>35197</v>
      </c>
      <c r="C19" s="274"/>
      <c r="D19" s="274"/>
      <c r="E19" s="274"/>
      <c r="F19" s="274"/>
      <c r="G19" s="274"/>
      <c r="H19" s="274"/>
      <c r="I19" s="274"/>
    </row>
    <row r="20" spans="1:10" x14ac:dyDescent="0.2">
      <c r="A20" s="21" t="s">
        <v>35198</v>
      </c>
      <c r="B20" s="274" t="s">
        <v>35199</v>
      </c>
      <c r="C20" s="274"/>
      <c r="D20" s="274"/>
      <c r="E20" s="274"/>
      <c r="F20" s="274"/>
      <c r="G20" s="274"/>
      <c r="H20" s="274"/>
      <c r="I20" s="274"/>
    </row>
    <row r="21" spans="1:10" x14ac:dyDescent="0.2">
      <c r="A21" s="21" t="s">
        <v>35200</v>
      </c>
      <c r="B21" s="274" t="s">
        <v>35201</v>
      </c>
      <c r="C21" s="274"/>
      <c r="D21" s="274"/>
      <c r="E21" s="274"/>
      <c r="F21" s="274"/>
      <c r="G21" s="274"/>
      <c r="H21" s="274"/>
      <c r="I21" s="162">
        <v>3</v>
      </c>
    </row>
    <row r="22" spans="1:10" x14ac:dyDescent="0.2">
      <c r="A22" s="21" t="s">
        <v>35202</v>
      </c>
      <c r="B22" s="274" t="s">
        <v>35203</v>
      </c>
      <c r="C22" s="274"/>
      <c r="D22" s="274"/>
      <c r="E22" s="274"/>
      <c r="F22" s="274"/>
      <c r="G22" s="274"/>
      <c r="H22" s="274"/>
      <c r="I22" s="162">
        <v>3</v>
      </c>
    </row>
    <row r="23" spans="1:10" x14ac:dyDescent="0.2">
      <c r="A23" s="21" t="s">
        <v>35204</v>
      </c>
      <c r="B23" s="274" t="s">
        <v>35205</v>
      </c>
      <c r="C23" s="274"/>
      <c r="D23" s="274"/>
      <c r="E23" s="274"/>
      <c r="F23" s="274"/>
      <c r="G23" s="274"/>
      <c r="H23" s="274"/>
      <c r="I23" s="274"/>
    </row>
    <row r="24" spans="1:10" x14ac:dyDescent="0.2">
      <c r="A24" s="21" t="s">
        <v>35206</v>
      </c>
      <c r="B24" s="274" t="s">
        <v>35207</v>
      </c>
      <c r="C24" s="274"/>
      <c r="D24" s="274"/>
      <c r="E24" s="274"/>
      <c r="F24" s="274"/>
      <c r="G24" s="274"/>
      <c r="H24" s="274"/>
      <c r="I24" s="162">
        <v>3</v>
      </c>
    </row>
    <row r="25" spans="1:10" x14ac:dyDescent="0.2">
      <c r="A25" s="21" t="s">
        <v>35208</v>
      </c>
      <c r="B25" s="274" t="s">
        <v>35209</v>
      </c>
      <c r="C25" s="274"/>
      <c r="D25" s="274"/>
      <c r="E25" s="274"/>
      <c r="F25" s="274"/>
      <c r="G25" s="274"/>
      <c r="H25" s="274"/>
      <c r="I25" s="162">
        <v>3</v>
      </c>
    </row>
    <row r="26" spans="1:10" x14ac:dyDescent="0.2">
      <c r="D26" s="53"/>
      <c r="E26" s="29"/>
      <c r="F26" s="29"/>
      <c r="H26" s="110"/>
      <c r="I26" s="29"/>
    </row>
    <row r="27" spans="1:10" x14ac:dyDescent="0.2">
      <c r="D27" s="53"/>
      <c r="E27" s="29"/>
      <c r="F27" s="29"/>
      <c r="H27" s="110"/>
      <c r="I27" s="29"/>
    </row>
    <row r="28" spans="1:10" x14ac:dyDescent="0.2">
      <c r="A28" s="272" t="s">
        <v>35210</v>
      </c>
      <c r="B28" s="272"/>
      <c r="C28" s="272"/>
      <c r="D28" s="272"/>
      <c r="E28" s="272"/>
      <c r="F28" s="272"/>
      <c r="G28" s="272"/>
      <c r="H28" s="272"/>
      <c r="I28" s="272"/>
      <c r="J28" s="272"/>
    </row>
    <row r="29" spans="1:10" x14ac:dyDescent="0.2">
      <c r="A29" s="275" t="s">
        <v>35211</v>
      </c>
      <c r="B29" s="275"/>
      <c r="C29" s="275"/>
      <c r="D29" s="275"/>
      <c r="E29" s="275"/>
      <c r="F29" s="275"/>
      <c r="G29" s="275"/>
      <c r="H29" s="275"/>
      <c r="I29" s="275"/>
      <c r="J29" s="275"/>
    </row>
    <row r="30" spans="1:10" x14ac:dyDescent="0.2">
      <c r="A30" s="272" t="s">
        <v>35212</v>
      </c>
      <c r="B30" s="272"/>
      <c r="C30" s="272"/>
      <c r="D30" s="272"/>
      <c r="E30" s="272"/>
      <c r="F30" s="272"/>
      <c r="G30" s="272"/>
      <c r="H30" s="272"/>
      <c r="I30" s="272"/>
      <c r="J30" s="272"/>
    </row>
    <row r="31" spans="1:10" x14ac:dyDescent="0.2">
      <c r="D31" s="53"/>
      <c r="E31" s="29"/>
      <c r="F31" s="29"/>
      <c r="H31" s="110"/>
      <c r="I31" s="29"/>
    </row>
    <row r="32" spans="1:10" ht="45" customHeight="1" x14ac:dyDescent="0.2">
      <c r="A32" s="164" t="s">
        <v>35213</v>
      </c>
      <c r="B32" s="165" t="s">
        <v>35214</v>
      </c>
      <c r="C32" s="164" t="s">
        <v>35215</v>
      </c>
      <c r="D32" s="164" t="s">
        <v>35216</v>
      </c>
      <c r="E32" s="164" t="s">
        <v>35217</v>
      </c>
      <c r="F32" s="164" t="s">
        <v>35218</v>
      </c>
      <c r="G32" s="166" t="s">
        <v>35219</v>
      </c>
      <c r="H32" s="166" t="s">
        <v>35220</v>
      </c>
      <c r="I32" s="166" t="s">
        <v>35221</v>
      </c>
      <c r="J32" s="167" t="s">
        <v>35222</v>
      </c>
    </row>
    <row r="33" spans="1:10" x14ac:dyDescent="0.2">
      <c r="A33" s="273">
        <v>1</v>
      </c>
      <c r="B33" s="168" t="s">
        <v>35223</v>
      </c>
      <c r="C33" s="169"/>
      <c r="D33" s="169"/>
      <c r="E33" s="169"/>
      <c r="F33" s="169">
        <v>1</v>
      </c>
      <c r="G33" s="169">
        <v>1</v>
      </c>
      <c r="H33" s="169">
        <v>1</v>
      </c>
      <c r="I33" s="169">
        <v>2</v>
      </c>
      <c r="J33" s="169">
        <v>1</v>
      </c>
    </row>
    <row r="34" spans="1:10" x14ac:dyDescent="0.2">
      <c r="A34" s="273"/>
      <c r="B34" s="170" t="s">
        <v>35224</v>
      </c>
      <c r="C34" s="171"/>
      <c r="D34" s="171"/>
      <c r="E34" s="171"/>
      <c r="F34" s="171"/>
      <c r="G34" s="171"/>
      <c r="H34" s="171" t="s">
        <v>35225</v>
      </c>
      <c r="I34" s="171">
        <v>1</v>
      </c>
      <c r="J34" s="171" t="s">
        <v>35225</v>
      </c>
    </row>
    <row r="35" spans="1:10" x14ac:dyDescent="0.2">
      <c r="A35" s="273"/>
      <c r="B35" s="170" t="s">
        <v>35226</v>
      </c>
      <c r="C35" s="171"/>
      <c r="D35" s="171"/>
      <c r="E35" s="171"/>
      <c r="F35" s="171"/>
      <c r="G35" s="171"/>
      <c r="H35" s="171">
        <v>1</v>
      </c>
      <c r="I35" s="171">
        <v>1</v>
      </c>
      <c r="J35" s="171">
        <v>1</v>
      </c>
    </row>
    <row r="36" spans="1:10" x14ac:dyDescent="0.2">
      <c r="A36" s="273"/>
      <c r="B36" s="170" t="s">
        <v>35227</v>
      </c>
      <c r="C36" s="171"/>
      <c r="D36" s="171"/>
      <c r="E36" s="171"/>
      <c r="F36" s="171"/>
      <c r="G36" s="171"/>
      <c r="H36" s="171"/>
      <c r="I36" s="171" t="s">
        <v>35225</v>
      </c>
      <c r="J36" s="171"/>
    </row>
    <row r="37" spans="1:10" x14ac:dyDescent="0.2">
      <c r="A37" s="273"/>
      <c r="B37" s="172" t="s">
        <v>35228</v>
      </c>
      <c r="C37" s="173"/>
      <c r="D37" s="173"/>
      <c r="E37" s="173"/>
      <c r="F37" s="173"/>
      <c r="G37" s="173" t="s">
        <v>35225</v>
      </c>
      <c r="H37" s="173" t="s">
        <v>35225</v>
      </c>
      <c r="I37" s="173">
        <v>1</v>
      </c>
      <c r="J37" s="173" t="s">
        <v>35225</v>
      </c>
    </row>
    <row r="38" spans="1:10" x14ac:dyDescent="0.2">
      <c r="A38" s="273">
        <v>2</v>
      </c>
      <c r="B38" s="168" t="s">
        <v>35223</v>
      </c>
      <c r="C38" s="169"/>
      <c r="D38" s="169"/>
      <c r="E38" s="169"/>
      <c r="F38" s="169">
        <v>1</v>
      </c>
      <c r="G38" s="169">
        <v>1</v>
      </c>
      <c r="H38" s="169">
        <v>2</v>
      </c>
      <c r="I38" s="169">
        <v>5</v>
      </c>
      <c r="J38" s="169">
        <v>1</v>
      </c>
    </row>
    <row r="39" spans="1:10" x14ac:dyDescent="0.2">
      <c r="A39" s="273"/>
      <c r="B39" s="170" t="s">
        <v>35224</v>
      </c>
      <c r="C39" s="171"/>
      <c r="D39" s="171"/>
      <c r="E39" s="171"/>
      <c r="F39" s="171"/>
      <c r="G39" s="171" t="s">
        <v>35225</v>
      </c>
      <c r="H39" s="171">
        <v>1</v>
      </c>
      <c r="I39" s="171">
        <v>1</v>
      </c>
      <c r="J39" s="171" t="s">
        <v>35225</v>
      </c>
    </row>
    <row r="40" spans="1:10" x14ac:dyDescent="0.2">
      <c r="A40" s="273"/>
      <c r="B40" s="170" t="s">
        <v>35226</v>
      </c>
      <c r="C40" s="171"/>
      <c r="D40" s="171"/>
      <c r="E40" s="171"/>
      <c r="F40" s="171"/>
      <c r="G40" s="171">
        <v>1</v>
      </c>
      <c r="H40" s="171">
        <v>1</v>
      </c>
      <c r="I40" s="171">
        <v>1</v>
      </c>
      <c r="J40" s="171">
        <v>1</v>
      </c>
    </row>
    <row r="41" spans="1:10" x14ac:dyDescent="0.2">
      <c r="A41" s="273"/>
      <c r="B41" s="170" t="s">
        <v>35227</v>
      </c>
      <c r="C41" s="171"/>
      <c r="D41" s="171"/>
      <c r="E41" s="171"/>
      <c r="F41" s="171"/>
      <c r="G41" s="171"/>
      <c r="H41" s="171"/>
      <c r="I41" s="171">
        <v>1</v>
      </c>
      <c r="J41" s="171"/>
    </row>
    <row r="42" spans="1:10" x14ac:dyDescent="0.2">
      <c r="A42" s="273"/>
      <c r="B42" s="172" t="s">
        <v>35228</v>
      </c>
      <c r="C42" s="173"/>
      <c r="D42" s="173"/>
      <c r="E42" s="173"/>
      <c r="F42" s="173"/>
      <c r="G42" s="173" t="s">
        <v>35225</v>
      </c>
      <c r="H42" s="173">
        <v>1</v>
      </c>
      <c r="I42" s="173">
        <v>1</v>
      </c>
      <c r="J42" s="173">
        <v>1</v>
      </c>
    </row>
    <row r="43" spans="1:10" x14ac:dyDescent="0.2">
      <c r="A43" s="273">
        <v>3</v>
      </c>
      <c r="B43" s="168" t="s">
        <v>35223</v>
      </c>
      <c r="C43" s="169"/>
      <c r="D43" s="169">
        <v>1</v>
      </c>
      <c r="E43" s="169">
        <v>2</v>
      </c>
      <c r="F43" s="169">
        <v>3</v>
      </c>
      <c r="G43" s="169">
        <v>4</v>
      </c>
      <c r="H43" s="169">
        <v>6</v>
      </c>
      <c r="I43" s="169">
        <v>8</v>
      </c>
      <c r="J43" s="169">
        <v>3</v>
      </c>
    </row>
    <row r="44" spans="1:10" x14ac:dyDescent="0.2">
      <c r="A44" s="273"/>
      <c r="B44" s="170" t="s">
        <v>35224</v>
      </c>
      <c r="C44" s="171"/>
      <c r="D44" s="171"/>
      <c r="E44" s="171"/>
      <c r="F44" s="171" t="s">
        <v>35225</v>
      </c>
      <c r="G44" s="171">
        <v>1</v>
      </c>
      <c r="H44" s="171">
        <v>1</v>
      </c>
      <c r="I44" s="171">
        <v>2</v>
      </c>
      <c r="J44" s="171">
        <v>1</v>
      </c>
    </row>
    <row r="45" spans="1:10" x14ac:dyDescent="0.2">
      <c r="A45" s="273"/>
      <c r="B45" s="170" t="s">
        <v>35226</v>
      </c>
      <c r="C45" s="171"/>
      <c r="D45" s="171"/>
      <c r="E45" s="171"/>
      <c r="F45" s="171"/>
      <c r="G45" s="171">
        <v>1</v>
      </c>
      <c r="H45" s="171">
        <v>2</v>
      </c>
      <c r="I45" s="171">
        <v>1</v>
      </c>
      <c r="J45" s="171">
        <v>1</v>
      </c>
    </row>
    <row r="46" spans="1:10" x14ac:dyDescent="0.2">
      <c r="A46" s="273"/>
      <c r="B46" s="170" t="s">
        <v>35227</v>
      </c>
      <c r="C46" s="171"/>
      <c r="D46" s="171"/>
      <c r="E46" s="171"/>
      <c r="F46" s="171"/>
      <c r="G46" s="171"/>
      <c r="H46" s="171"/>
      <c r="I46" s="171">
        <v>1</v>
      </c>
      <c r="J46" s="171"/>
    </row>
    <row r="47" spans="1:10" x14ac:dyDescent="0.2">
      <c r="A47" s="273"/>
      <c r="B47" s="172" t="s">
        <v>35228</v>
      </c>
      <c r="C47" s="173"/>
      <c r="D47" s="173"/>
      <c r="E47" s="173"/>
      <c r="F47" s="173" t="s">
        <v>35225</v>
      </c>
      <c r="G47" s="173">
        <v>1</v>
      </c>
      <c r="H47" s="173">
        <v>1</v>
      </c>
      <c r="I47" s="173">
        <v>2</v>
      </c>
      <c r="J47" s="173">
        <v>1</v>
      </c>
    </row>
    <row r="48" spans="1:10" x14ac:dyDescent="0.2">
      <c r="A48" s="273">
        <v>4</v>
      </c>
      <c r="B48" s="168" t="s">
        <v>35223</v>
      </c>
      <c r="C48" s="180">
        <v>1</v>
      </c>
      <c r="D48" s="169">
        <v>2</v>
      </c>
      <c r="E48" s="169">
        <v>3</v>
      </c>
      <c r="F48" s="169">
        <v>4</v>
      </c>
      <c r="G48" s="169">
        <v>5</v>
      </c>
      <c r="H48" s="169">
        <v>8</v>
      </c>
      <c r="I48" s="169">
        <v>10</v>
      </c>
      <c r="J48" s="169">
        <v>3</v>
      </c>
    </row>
    <row r="49" spans="1:10" x14ac:dyDescent="0.2">
      <c r="A49" s="273"/>
      <c r="B49" s="170" t="s">
        <v>35224</v>
      </c>
      <c r="C49" s="171"/>
      <c r="D49" s="171" t="s">
        <v>35225</v>
      </c>
      <c r="E49" s="171" t="s">
        <v>35225</v>
      </c>
      <c r="F49" s="171">
        <v>1</v>
      </c>
      <c r="G49" s="171">
        <v>1</v>
      </c>
      <c r="H49" s="171">
        <v>2</v>
      </c>
      <c r="I49" s="171">
        <v>3</v>
      </c>
      <c r="J49" s="171">
        <v>1</v>
      </c>
    </row>
    <row r="50" spans="1:10" x14ac:dyDescent="0.2">
      <c r="A50" s="273"/>
      <c r="B50" s="170" t="s">
        <v>35226</v>
      </c>
      <c r="C50" s="171"/>
      <c r="D50" s="171"/>
      <c r="E50" s="171"/>
      <c r="F50" s="171">
        <v>1</v>
      </c>
      <c r="G50" s="171">
        <v>1</v>
      </c>
      <c r="H50" s="171">
        <v>2</v>
      </c>
      <c r="I50" s="171">
        <v>1</v>
      </c>
      <c r="J50" s="171">
        <v>1</v>
      </c>
    </row>
    <row r="51" spans="1:10" x14ac:dyDescent="0.2">
      <c r="A51" s="273"/>
      <c r="B51" s="170" t="s">
        <v>35227</v>
      </c>
      <c r="C51" s="171"/>
      <c r="D51" s="171"/>
      <c r="E51" s="171"/>
      <c r="F51" s="171"/>
      <c r="G51" s="171"/>
      <c r="H51" s="171"/>
      <c r="I51" s="171">
        <v>1</v>
      </c>
      <c r="J51" s="171"/>
    </row>
    <row r="52" spans="1:10" x14ac:dyDescent="0.2">
      <c r="A52" s="273"/>
      <c r="B52" s="172" t="s">
        <v>35228</v>
      </c>
      <c r="C52" s="173"/>
      <c r="D52" s="173" t="s">
        <v>35225</v>
      </c>
      <c r="E52" s="173" t="s">
        <v>35225</v>
      </c>
      <c r="F52" s="173">
        <v>1</v>
      </c>
      <c r="G52" s="173">
        <v>1</v>
      </c>
      <c r="H52" s="173">
        <v>2</v>
      </c>
      <c r="I52" s="173">
        <v>3</v>
      </c>
      <c r="J52" s="173">
        <v>1</v>
      </c>
    </row>
    <row r="53" spans="1:10" x14ac:dyDescent="0.2">
      <c r="A53" s="270" t="s">
        <v>35229</v>
      </c>
      <c r="B53" s="270"/>
      <c r="C53" s="270"/>
      <c r="D53" s="270"/>
      <c r="E53" s="271" t="s">
        <v>35230</v>
      </c>
      <c r="F53" s="271"/>
      <c r="G53" s="271"/>
      <c r="H53" s="271"/>
      <c r="I53" s="271"/>
      <c r="J53" s="271"/>
    </row>
    <row r="54" spans="1:10" x14ac:dyDescent="0.2">
      <c r="A54" s="266" t="s">
        <v>35231</v>
      </c>
      <c r="B54" s="266"/>
      <c r="C54" s="266"/>
      <c r="D54" s="266"/>
      <c r="E54" s="267" t="s">
        <v>35232</v>
      </c>
      <c r="F54" s="267"/>
      <c r="G54" s="267"/>
      <c r="H54" s="267"/>
      <c r="I54" s="267"/>
      <c r="J54" s="267"/>
    </row>
    <row r="55" spans="1:10" x14ac:dyDescent="0.2">
      <c r="A55" s="266" t="s">
        <v>35233</v>
      </c>
      <c r="B55" s="266"/>
      <c r="C55" s="266"/>
      <c r="D55" s="266"/>
      <c r="E55" s="267" t="s">
        <v>35234</v>
      </c>
      <c r="F55" s="267"/>
      <c r="G55" s="267"/>
      <c r="H55" s="267"/>
      <c r="I55" s="267"/>
      <c r="J55" s="267"/>
    </row>
    <row r="56" spans="1:10" x14ac:dyDescent="0.2">
      <c r="A56" s="266" t="s">
        <v>35235</v>
      </c>
      <c r="B56" s="266"/>
      <c r="C56" s="266"/>
      <c r="D56" s="266"/>
      <c r="E56" s="267" t="s">
        <v>35236</v>
      </c>
      <c r="F56" s="267"/>
      <c r="G56" s="267"/>
      <c r="H56" s="267"/>
      <c r="I56" s="267"/>
      <c r="J56" s="267"/>
    </row>
    <row r="57" spans="1:10" x14ac:dyDescent="0.2">
      <c r="A57" s="268" t="s">
        <v>35237</v>
      </c>
      <c r="B57" s="268"/>
      <c r="C57" s="268"/>
      <c r="D57" s="268"/>
      <c r="E57" s="269"/>
      <c r="F57" s="269"/>
      <c r="G57" s="269"/>
      <c r="H57" s="269"/>
      <c r="I57" s="269"/>
      <c r="J57" s="269"/>
    </row>
    <row r="58" spans="1:10" x14ac:dyDescent="0.2">
      <c r="F58" s="25"/>
      <c r="H58" s="110"/>
    </row>
    <row r="59" spans="1:10" x14ac:dyDescent="0.2">
      <c r="A59" s="174" t="s">
        <v>35238</v>
      </c>
    </row>
  </sheetData>
  <mergeCells count="30">
    <mergeCell ref="A12:I12"/>
    <mergeCell ref="A13:I13"/>
    <mergeCell ref="A14:I14"/>
    <mergeCell ref="A15:I15"/>
    <mergeCell ref="B17:H17"/>
    <mergeCell ref="B18:I18"/>
    <mergeCell ref="B19:I19"/>
    <mergeCell ref="B20:I20"/>
    <mergeCell ref="B21:H21"/>
    <mergeCell ref="B22:H22"/>
    <mergeCell ref="B23:I23"/>
    <mergeCell ref="B24:H24"/>
    <mergeCell ref="B25:H25"/>
    <mergeCell ref="A28:J28"/>
    <mergeCell ref="A29:J29"/>
    <mergeCell ref="A30:J30"/>
    <mergeCell ref="A33:A37"/>
    <mergeCell ref="A38:A42"/>
    <mergeCell ref="A43:A47"/>
    <mergeCell ref="A48:A52"/>
    <mergeCell ref="A56:D56"/>
    <mergeCell ref="E56:J56"/>
    <mergeCell ref="A57:D57"/>
    <mergeCell ref="E57:J57"/>
    <mergeCell ref="A53:D53"/>
    <mergeCell ref="E53:J53"/>
    <mergeCell ref="A54:D54"/>
    <mergeCell ref="E54:J54"/>
    <mergeCell ref="A55:D55"/>
    <mergeCell ref="E55:J55"/>
  </mergeCells>
  <hyperlinks>
    <hyperlink ref="K1" location="Premissas%20b%C3%A1sicas!A10" display="Premissas" xr:uid="{00000000-0004-0000-3900-000000000000}"/>
    <hyperlink ref="K2" location="Planilha!A9" display="Planilha" xr:uid="{00000000-0004-0000-3900-000001000000}"/>
  </hyperlinks>
  <printOptions horizontalCentered="1"/>
  <pageMargins left="0.39374999999999999" right="0.39374999999999999" top="0.78749999999999998" bottom="0.78749999999999998" header="0.51180555555555496" footer="0.51180555555555496"/>
  <pageSetup paperSize="9" scale="93" firstPageNumber="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00"/>
    <pageSetUpPr fitToPage="1"/>
  </sheetPr>
  <dimension ref="A1:AMK139"/>
  <sheetViews>
    <sheetView view="pageBreakPreview" zoomScaleNormal="100" zoomScaleSheetLayoutView="100" workbookViewId="0">
      <pane ySplit="7" topLeftCell="A83" activePane="bottomLeft" state="frozen"/>
      <selection activeCell="A19" sqref="A19"/>
      <selection pane="bottomLeft" activeCell="C29" sqref="C29"/>
    </sheetView>
  </sheetViews>
  <sheetFormatPr defaultRowHeight="12.75" x14ac:dyDescent="0.2"/>
  <cols>
    <col min="1" max="1" width="24.28515625" style="39" customWidth="1"/>
    <col min="2" max="2" width="16" style="39" customWidth="1"/>
    <col min="3" max="3" width="21.42578125" style="39" customWidth="1"/>
    <col min="4" max="4" width="4.28515625" style="39" customWidth="1"/>
    <col min="5" max="5" width="11.42578125" style="39" customWidth="1"/>
    <col min="6" max="6" width="14.28515625" style="60" customWidth="1"/>
    <col min="7" max="8" width="11.42578125" style="39" customWidth="1"/>
    <col min="9" max="9" width="14" style="39" customWidth="1"/>
    <col min="10" max="1025" width="11.42578125" style="39" customWidth="1"/>
  </cols>
  <sheetData>
    <row r="1" spans="1:9" x14ac:dyDescent="0.2">
      <c r="A1" s="61"/>
      <c r="C1" s="62"/>
      <c r="G1" s="63" t="s">
        <v>34905</v>
      </c>
      <c r="I1" s="28"/>
    </row>
    <row r="2" spans="1:9" x14ac:dyDescent="0.2">
      <c r="A2" s="6"/>
      <c r="C2" s="62"/>
      <c r="G2" s="63" t="s">
        <v>11</v>
      </c>
      <c r="I2" s="28"/>
    </row>
    <row r="3" spans="1:9" x14ac:dyDescent="0.2">
      <c r="A3" s="61"/>
      <c r="C3" s="62"/>
      <c r="G3" s="64"/>
      <c r="I3" s="28"/>
    </row>
    <row r="4" spans="1:9" x14ac:dyDescent="0.2">
      <c r="A4" s="6"/>
      <c r="C4" s="62"/>
      <c r="G4" s="65"/>
    </row>
    <row r="5" spans="1:9" x14ac:dyDescent="0.2">
      <c r="C5" s="62"/>
      <c r="G5" s="65"/>
    </row>
    <row r="6" spans="1:9" x14ac:dyDescent="0.2">
      <c r="C6" s="62"/>
      <c r="G6" s="63"/>
    </row>
    <row r="7" spans="1:9" x14ac:dyDescent="0.2">
      <c r="A7" s="224" t="s">
        <v>34906</v>
      </c>
      <c r="B7" s="224"/>
      <c r="C7" s="224"/>
      <c r="D7" s="66"/>
      <c r="F7" s="67"/>
    </row>
    <row r="8" spans="1:9" x14ac:dyDescent="0.2">
      <c r="A8" s="6"/>
      <c r="B8" s="6"/>
      <c r="C8" s="6"/>
      <c r="D8" s="66"/>
      <c r="F8" s="67"/>
    </row>
    <row r="9" spans="1:9" x14ac:dyDescent="0.2">
      <c r="A9" s="224" t="s">
        <v>34907</v>
      </c>
      <c r="B9" s="224"/>
      <c r="C9" s="40"/>
      <c r="D9" s="40"/>
      <c r="E9" s="68" t="s">
        <v>34908</v>
      </c>
      <c r="F9" s="69">
        <v>44986</v>
      </c>
    </row>
    <row r="10" spans="1:9" x14ac:dyDescent="0.2">
      <c r="A10" s="70"/>
      <c r="B10" s="70"/>
      <c r="C10" s="71"/>
    </row>
    <row r="11" spans="1:9" x14ac:dyDescent="0.2">
      <c r="A11" s="61" t="s">
        <v>34909</v>
      </c>
      <c r="B11" s="70"/>
      <c r="C11" s="71"/>
    </row>
    <row r="12" spans="1:9" x14ac:dyDescent="0.2">
      <c r="A12" s="39" t="s">
        <v>34910</v>
      </c>
      <c r="C12" s="62"/>
      <c r="E12" s="48">
        <f>22+(4*0.5)</f>
        <v>24</v>
      </c>
      <c r="F12" s="60" t="s">
        <v>34911</v>
      </c>
    </row>
    <row r="13" spans="1:9" x14ac:dyDescent="0.2">
      <c r="A13" s="39" t="s">
        <v>34912</v>
      </c>
      <c r="C13" s="62"/>
      <c r="E13" s="48"/>
    </row>
    <row r="14" spans="1:9" x14ac:dyDescent="0.2">
      <c r="A14" s="39" t="s">
        <v>34913</v>
      </c>
      <c r="B14" s="39" t="s">
        <v>34914</v>
      </c>
      <c r="C14" s="62"/>
      <c r="E14" s="48">
        <f>ROUND(E12*7.33,0)</f>
        <v>176</v>
      </c>
      <c r="F14" s="60" t="s">
        <v>34915</v>
      </c>
    </row>
    <row r="15" spans="1:9" x14ac:dyDescent="0.2">
      <c r="C15" s="62"/>
      <c r="E15" s="48"/>
    </row>
    <row r="16" spans="1:9" x14ac:dyDescent="0.2">
      <c r="A16" s="61" t="s">
        <v>34916</v>
      </c>
      <c r="B16" s="70"/>
      <c r="C16" s="71"/>
    </row>
    <row r="17" spans="1:8" x14ac:dyDescent="0.2">
      <c r="A17" s="39" t="s">
        <v>34917</v>
      </c>
      <c r="C17" s="62"/>
      <c r="E17" s="48">
        <v>22</v>
      </c>
      <c r="F17" s="60" t="s">
        <v>34911</v>
      </c>
    </row>
    <row r="18" spans="1:8" x14ac:dyDescent="0.2">
      <c r="A18" s="39" t="s">
        <v>34918</v>
      </c>
      <c r="C18" s="62"/>
      <c r="E18" s="48"/>
    </row>
    <row r="19" spans="1:8" x14ac:dyDescent="0.2">
      <c r="A19" s="39" t="s">
        <v>34919</v>
      </c>
      <c r="B19" s="39" t="s">
        <v>34920</v>
      </c>
      <c r="C19" s="62"/>
      <c r="E19" s="48">
        <f>E17*8</f>
        <v>176</v>
      </c>
      <c r="F19" s="60" t="s">
        <v>34915</v>
      </c>
    </row>
    <row r="20" spans="1:8" x14ac:dyDescent="0.2">
      <c r="C20" s="62"/>
      <c r="E20" s="72" t="s">
        <v>34921</v>
      </c>
      <c r="F20" s="73"/>
      <c r="G20" s="41"/>
      <c r="H20" s="41"/>
    </row>
    <row r="21" spans="1:8" x14ac:dyDescent="0.2">
      <c r="A21" s="6" t="s">
        <v>34922</v>
      </c>
      <c r="B21" s="66"/>
      <c r="C21" s="74"/>
      <c r="E21" s="75"/>
      <c r="F21" s="76"/>
      <c r="G21" s="62"/>
      <c r="H21" s="62"/>
    </row>
    <row r="22" spans="1:8" x14ac:dyDescent="0.2">
      <c r="A22" s="39" t="s">
        <v>34923</v>
      </c>
      <c r="B22" s="66"/>
      <c r="C22" s="74" t="s">
        <v>34924</v>
      </c>
      <c r="E22" s="77">
        <v>21</v>
      </c>
      <c r="F22" s="60" t="s">
        <v>34925</v>
      </c>
      <c r="G22" s="60"/>
      <c r="H22" s="78"/>
    </row>
    <row r="23" spans="1:8" x14ac:dyDescent="0.2">
      <c r="A23" s="66" t="s">
        <v>34926</v>
      </c>
      <c r="B23" s="66"/>
      <c r="C23" s="79" t="s">
        <v>34927</v>
      </c>
      <c r="E23" s="77">
        <v>4.4000000000000004</v>
      </c>
      <c r="F23" s="60" t="s">
        <v>34925</v>
      </c>
      <c r="G23" s="60"/>
      <c r="H23" s="78"/>
    </row>
    <row r="24" spans="1:8" x14ac:dyDescent="0.2">
      <c r="A24" s="66"/>
      <c r="B24" s="66"/>
      <c r="C24" s="79"/>
      <c r="E24" s="77"/>
      <c r="G24" s="60"/>
      <c r="H24" s="78"/>
    </row>
    <row r="25" spans="1:8" x14ac:dyDescent="0.2">
      <c r="A25" s="6" t="s">
        <v>34928</v>
      </c>
      <c r="B25" s="70"/>
      <c r="C25" s="74"/>
      <c r="E25" s="77"/>
      <c r="G25" s="60"/>
      <c r="H25" s="78"/>
    </row>
    <row r="26" spans="1:8" x14ac:dyDescent="0.2">
      <c r="A26" s="66" t="s">
        <v>34929</v>
      </c>
      <c r="B26" s="70"/>
      <c r="C26" s="80" t="s">
        <v>34924</v>
      </c>
      <c r="E26" s="77">
        <v>1430</v>
      </c>
      <c r="F26" s="60" t="s">
        <v>34930</v>
      </c>
      <c r="G26" s="60"/>
      <c r="H26" s="78"/>
    </row>
    <row r="27" spans="1:8" x14ac:dyDescent="0.2">
      <c r="A27" s="66" t="s">
        <v>49</v>
      </c>
      <c r="B27" s="80" t="s">
        <v>5968</v>
      </c>
      <c r="C27" s="80" t="s">
        <v>36934</v>
      </c>
      <c r="E27" s="77">
        <f t="shared" ref="E27:E44" si="0">VLOOKUP($C27,EMOP,2,0)</f>
        <v>18.309999999999999</v>
      </c>
      <c r="F27" s="60" t="s">
        <v>34931</v>
      </c>
      <c r="G27" s="77">
        <f>VLOOKUP($C27,EMOP,2,0)</f>
        <v>18.309999999999999</v>
      </c>
      <c r="H27" s="78"/>
    </row>
    <row r="28" spans="1:8" x14ac:dyDescent="0.2">
      <c r="A28" s="39" t="s">
        <v>59</v>
      </c>
      <c r="B28" s="80" t="s">
        <v>5789</v>
      </c>
      <c r="C28" s="80" t="s">
        <v>36997</v>
      </c>
      <c r="E28" s="77">
        <f t="shared" si="0"/>
        <v>35.01</v>
      </c>
      <c r="F28" s="60" t="s">
        <v>34931</v>
      </c>
      <c r="G28" s="77">
        <v>35.01</v>
      </c>
      <c r="H28" s="78"/>
    </row>
    <row r="29" spans="1:8" x14ac:dyDescent="0.2">
      <c r="A29" s="39" t="s">
        <v>64</v>
      </c>
      <c r="B29" s="80" t="s">
        <v>6044</v>
      </c>
      <c r="C29" s="80" t="s">
        <v>36992</v>
      </c>
      <c r="E29" s="77">
        <f t="shared" si="0"/>
        <v>25.34</v>
      </c>
      <c r="F29" s="60" t="s">
        <v>34931</v>
      </c>
      <c r="G29" s="77">
        <v>25.34</v>
      </c>
      <c r="H29" s="78"/>
    </row>
    <row r="30" spans="1:8" x14ac:dyDescent="0.2">
      <c r="A30" s="39" t="s">
        <v>43210</v>
      </c>
      <c r="B30" s="80" t="s">
        <v>5768</v>
      </c>
      <c r="C30" s="80" t="s">
        <v>36980</v>
      </c>
      <c r="E30" s="77">
        <f t="shared" si="0"/>
        <v>25.34</v>
      </c>
      <c r="F30" s="60" t="s">
        <v>34931</v>
      </c>
      <c r="G30" s="77">
        <v>25.34</v>
      </c>
      <c r="H30" s="78"/>
    </row>
    <row r="31" spans="1:8" x14ac:dyDescent="0.2">
      <c r="A31" s="39" t="s">
        <v>43209</v>
      </c>
      <c r="B31" s="80" t="s">
        <v>5978</v>
      </c>
      <c r="C31" s="80" t="s">
        <v>36981</v>
      </c>
      <c r="E31" s="77">
        <f t="shared" si="0"/>
        <v>28.45</v>
      </c>
      <c r="F31" s="60" t="s">
        <v>34931</v>
      </c>
      <c r="G31" s="77"/>
      <c r="H31" s="78"/>
    </row>
    <row r="32" spans="1:8" x14ac:dyDescent="0.2">
      <c r="A32" s="39" t="s">
        <v>71</v>
      </c>
      <c r="B32" s="80" t="s">
        <v>5954</v>
      </c>
      <c r="C32" s="80" t="s">
        <v>36979</v>
      </c>
      <c r="E32" s="77">
        <f t="shared" si="0"/>
        <v>25.34</v>
      </c>
      <c r="F32" s="60" t="s">
        <v>34931</v>
      </c>
      <c r="G32" s="77">
        <v>25.34</v>
      </c>
      <c r="H32" s="78"/>
    </row>
    <row r="33" spans="1:8" x14ac:dyDescent="0.2">
      <c r="A33" s="39" t="s">
        <v>57</v>
      </c>
      <c r="B33" s="80" t="s">
        <v>5958</v>
      </c>
      <c r="C33" s="80" t="s">
        <v>37004</v>
      </c>
      <c r="E33" s="77">
        <f t="shared" si="0"/>
        <v>25.34</v>
      </c>
      <c r="F33" s="60" t="s">
        <v>34931</v>
      </c>
      <c r="G33" s="77">
        <v>18.309999999999999</v>
      </c>
      <c r="H33" s="78"/>
    </row>
    <row r="34" spans="1:8" x14ac:dyDescent="0.2">
      <c r="A34" s="39" t="s">
        <v>63</v>
      </c>
      <c r="B34" s="80" t="s">
        <v>5976</v>
      </c>
      <c r="C34" s="80" t="s">
        <v>36965</v>
      </c>
      <c r="E34" s="77">
        <f t="shared" si="0"/>
        <v>23.54</v>
      </c>
      <c r="F34" s="60" t="s">
        <v>34931</v>
      </c>
      <c r="G34" s="77">
        <v>23.54</v>
      </c>
      <c r="H34" s="78"/>
    </row>
    <row r="35" spans="1:8" x14ac:dyDescent="0.2">
      <c r="A35" s="39" t="s">
        <v>34932</v>
      </c>
      <c r="B35" s="80" t="s">
        <v>6005</v>
      </c>
      <c r="C35" s="80" t="s">
        <v>36957</v>
      </c>
      <c r="E35" s="77">
        <f t="shared" si="0"/>
        <v>255.59</v>
      </c>
      <c r="F35" s="60" t="s">
        <v>34931</v>
      </c>
      <c r="G35" s="77">
        <v>221.47</v>
      </c>
      <c r="H35" s="78"/>
    </row>
    <row r="36" spans="1:8" x14ac:dyDescent="0.2">
      <c r="A36" s="39" t="s">
        <v>62</v>
      </c>
      <c r="B36" s="80" t="s">
        <v>6001</v>
      </c>
      <c r="C36" s="80" t="s">
        <v>36928</v>
      </c>
      <c r="E36" s="77">
        <f t="shared" si="0"/>
        <v>111.13</v>
      </c>
      <c r="F36" s="60" t="s">
        <v>34931</v>
      </c>
      <c r="G36" s="77">
        <v>111.13</v>
      </c>
      <c r="H36" s="78"/>
    </row>
    <row r="37" spans="1:8" x14ac:dyDescent="0.2">
      <c r="A37" s="39" t="s">
        <v>34933</v>
      </c>
      <c r="B37" s="80" t="s">
        <v>6033</v>
      </c>
      <c r="C37" s="80" t="s">
        <v>36954</v>
      </c>
      <c r="E37" s="77">
        <f t="shared" si="0"/>
        <v>42.15</v>
      </c>
      <c r="F37" s="60" t="s">
        <v>34931</v>
      </c>
      <c r="G37" s="77">
        <v>42.15</v>
      </c>
      <c r="H37" s="78"/>
    </row>
    <row r="38" spans="1:8" x14ac:dyDescent="0.2">
      <c r="A38" s="39" t="s">
        <v>34934</v>
      </c>
      <c r="B38" s="80" t="s">
        <v>6071</v>
      </c>
      <c r="C38" s="80" t="s">
        <v>39143</v>
      </c>
      <c r="E38" s="77">
        <f t="shared" si="0"/>
        <v>42.15</v>
      </c>
      <c r="F38" s="60" t="s">
        <v>34931</v>
      </c>
      <c r="G38" s="77">
        <v>36.520000000000003</v>
      </c>
      <c r="H38" s="78"/>
    </row>
    <row r="39" spans="1:8" x14ac:dyDescent="0.2">
      <c r="A39" s="39" t="s">
        <v>56</v>
      </c>
      <c r="B39" s="80" t="s">
        <v>5989</v>
      </c>
      <c r="C39" s="80" t="s">
        <v>36936</v>
      </c>
      <c r="E39" s="77">
        <f t="shared" si="0"/>
        <v>19.309999999999999</v>
      </c>
      <c r="F39" s="60" t="s">
        <v>34931</v>
      </c>
      <c r="G39" s="77">
        <v>19.309999999999999</v>
      </c>
      <c r="H39" s="78"/>
    </row>
    <row r="40" spans="1:8" x14ac:dyDescent="0.2">
      <c r="A40" s="39" t="s">
        <v>60</v>
      </c>
      <c r="B40" s="80" t="s">
        <v>5991</v>
      </c>
      <c r="C40" s="80" t="s">
        <v>36997</v>
      </c>
      <c r="E40" s="77">
        <f t="shared" si="0"/>
        <v>35.01</v>
      </c>
      <c r="F40" s="60" t="s">
        <v>34931</v>
      </c>
      <c r="G40" s="77">
        <v>35.01</v>
      </c>
      <c r="H40" s="78"/>
    </row>
    <row r="41" spans="1:8" x14ac:dyDescent="0.2">
      <c r="A41" s="39" t="s">
        <v>72</v>
      </c>
      <c r="B41" s="80" t="s">
        <v>6015</v>
      </c>
      <c r="C41" s="80" t="s">
        <v>36922</v>
      </c>
      <c r="E41" s="77">
        <f t="shared" si="0"/>
        <v>29.98</v>
      </c>
      <c r="F41" s="60" t="s">
        <v>34931</v>
      </c>
      <c r="G41" s="77">
        <v>29.98</v>
      </c>
      <c r="H41" s="78"/>
    </row>
    <row r="42" spans="1:8" x14ac:dyDescent="0.2">
      <c r="A42" s="39" t="s">
        <v>55</v>
      </c>
      <c r="B42" s="80" t="s">
        <v>6022</v>
      </c>
      <c r="C42" s="80" t="s">
        <v>36916</v>
      </c>
      <c r="E42" s="77">
        <f t="shared" si="0"/>
        <v>23.2</v>
      </c>
      <c r="F42" s="60" t="s">
        <v>34931</v>
      </c>
      <c r="G42" s="77">
        <v>23.2</v>
      </c>
      <c r="H42" s="78"/>
    </row>
    <row r="43" spans="1:8" x14ac:dyDescent="0.2">
      <c r="A43" s="39" t="s">
        <v>54</v>
      </c>
      <c r="B43" s="80" t="s">
        <v>5982</v>
      </c>
      <c r="C43" s="80" t="s">
        <v>36925</v>
      </c>
      <c r="E43" s="77">
        <f t="shared" si="0"/>
        <v>29.98</v>
      </c>
      <c r="F43" s="60" t="s">
        <v>34931</v>
      </c>
      <c r="G43" s="77">
        <v>29.98</v>
      </c>
      <c r="H43" s="78"/>
    </row>
    <row r="44" spans="1:8" x14ac:dyDescent="0.2">
      <c r="A44" s="39" t="s">
        <v>76</v>
      </c>
      <c r="B44" s="80" t="s">
        <v>5936</v>
      </c>
      <c r="C44" s="80" t="s">
        <v>37006</v>
      </c>
      <c r="E44" s="77">
        <f t="shared" si="0"/>
        <v>19.309999999999999</v>
      </c>
      <c r="F44" s="60" t="s">
        <v>34931</v>
      </c>
      <c r="G44" s="77">
        <v>19.309999999999999</v>
      </c>
      <c r="H44" s="78"/>
    </row>
    <row r="45" spans="1:8" x14ac:dyDescent="0.2">
      <c r="B45" s="70"/>
      <c r="C45" s="80"/>
      <c r="E45" s="77"/>
      <c r="G45" s="77"/>
      <c r="H45" s="78"/>
    </row>
    <row r="46" spans="1:8" x14ac:dyDescent="0.2">
      <c r="A46" s="6" t="s">
        <v>34935</v>
      </c>
      <c r="B46" s="70"/>
      <c r="C46" s="74"/>
      <c r="E46" s="77"/>
      <c r="G46" s="77"/>
      <c r="H46" s="78"/>
    </row>
    <row r="47" spans="1:8" x14ac:dyDescent="0.2">
      <c r="A47" s="39" t="s">
        <v>34936</v>
      </c>
      <c r="B47" s="70"/>
      <c r="C47" s="80" t="s">
        <v>30252</v>
      </c>
      <c r="E47" s="77">
        <f t="shared" ref="E47:E60" si="1">VLOOKUP($C47,EMOP,2,0)</f>
        <v>61.58</v>
      </c>
      <c r="F47" s="60" t="s">
        <v>34931</v>
      </c>
      <c r="G47" s="77">
        <v>61.58</v>
      </c>
      <c r="H47" s="78"/>
    </row>
    <row r="48" spans="1:8" x14ac:dyDescent="0.2">
      <c r="A48" s="39" t="s">
        <v>34937</v>
      </c>
      <c r="B48" s="70"/>
      <c r="C48" s="80" t="s">
        <v>30256</v>
      </c>
      <c r="E48" s="77">
        <f t="shared" si="1"/>
        <v>10.82</v>
      </c>
      <c r="F48" s="60" t="s">
        <v>34931</v>
      </c>
      <c r="G48" s="77">
        <v>10.82</v>
      </c>
      <c r="H48" s="78"/>
    </row>
    <row r="49" spans="1:8" x14ac:dyDescent="0.2">
      <c r="A49" s="39" t="s">
        <v>34938</v>
      </c>
      <c r="B49" s="70"/>
      <c r="C49" s="80" t="s">
        <v>30274</v>
      </c>
      <c r="E49" s="77">
        <f t="shared" si="1"/>
        <v>46.68</v>
      </c>
      <c r="F49" s="60" t="s">
        <v>34931</v>
      </c>
      <c r="G49" s="77">
        <v>46.68</v>
      </c>
      <c r="H49" s="78"/>
    </row>
    <row r="50" spans="1:8" x14ac:dyDescent="0.2">
      <c r="A50" s="39" t="s">
        <v>34939</v>
      </c>
      <c r="B50" s="70"/>
      <c r="C50" s="80" t="s">
        <v>30277</v>
      </c>
      <c r="E50" s="77">
        <f t="shared" si="1"/>
        <v>7.1</v>
      </c>
      <c r="F50" s="60" t="s">
        <v>34931</v>
      </c>
      <c r="G50" s="77">
        <v>7.1</v>
      </c>
      <c r="H50" s="78"/>
    </row>
    <row r="51" spans="1:8" x14ac:dyDescent="0.2">
      <c r="A51" s="39" t="s">
        <v>34940</v>
      </c>
      <c r="B51" s="70"/>
      <c r="C51" s="80" t="s">
        <v>30281</v>
      </c>
      <c r="E51" s="77">
        <f t="shared" si="1"/>
        <v>86.69</v>
      </c>
      <c r="F51" s="60" t="s">
        <v>34931</v>
      </c>
      <c r="G51" s="77">
        <v>86.69</v>
      </c>
      <c r="H51" s="78"/>
    </row>
    <row r="52" spans="1:8" x14ac:dyDescent="0.2">
      <c r="A52" s="39" t="s">
        <v>34941</v>
      </c>
      <c r="B52" s="70"/>
      <c r="C52" s="80" t="s">
        <v>30284</v>
      </c>
      <c r="E52" s="77">
        <f t="shared" si="1"/>
        <v>34.54</v>
      </c>
      <c r="F52" s="60" t="s">
        <v>34931</v>
      </c>
      <c r="G52" s="77">
        <v>34.54</v>
      </c>
      <c r="H52" s="78"/>
    </row>
    <row r="53" spans="1:8" x14ac:dyDescent="0.2">
      <c r="A53" s="39" t="s">
        <v>34942</v>
      </c>
      <c r="B53" s="70"/>
      <c r="C53" s="80" t="s">
        <v>30126</v>
      </c>
      <c r="E53" s="77">
        <f t="shared" si="1"/>
        <v>194.84</v>
      </c>
      <c r="F53" s="60" t="s">
        <v>34931</v>
      </c>
      <c r="G53" s="77">
        <v>194.84</v>
      </c>
      <c r="H53" s="78"/>
    </row>
    <row r="54" spans="1:8" x14ac:dyDescent="0.2">
      <c r="A54" s="39" t="s">
        <v>34943</v>
      </c>
      <c r="B54" s="70"/>
      <c r="C54" s="80" t="s">
        <v>30129</v>
      </c>
      <c r="E54" s="77">
        <f t="shared" si="1"/>
        <v>63.09</v>
      </c>
      <c r="F54" s="60" t="s">
        <v>34931</v>
      </c>
      <c r="G54" s="77">
        <v>63.09</v>
      </c>
      <c r="H54" s="78"/>
    </row>
    <row r="55" spans="1:8" x14ac:dyDescent="0.2">
      <c r="A55" s="39" t="s">
        <v>34944</v>
      </c>
      <c r="B55" s="70"/>
      <c r="C55" s="80" t="s">
        <v>30154</v>
      </c>
      <c r="E55" s="77">
        <f t="shared" si="1"/>
        <v>239.36</v>
      </c>
      <c r="F55" s="60" t="s">
        <v>34931</v>
      </c>
      <c r="G55" s="77">
        <v>263.39</v>
      </c>
      <c r="H55" s="78"/>
    </row>
    <row r="56" spans="1:8" x14ac:dyDescent="0.2">
      <c r="A56" s="39" t="s">
        <v>34945</v>
      </c>
      <c r="B56" s="70"/>
      <c r="C56" s="80" t="s">
        <v>30157</v>
      </c>
      <c r="E56" s="77">
        <f t="shared" si="1"/>
        <v>77.900000000000006</v>
      </c>
      <c r="F56" s="60" t="s">
        <v>34931</v>
      </c>
      <c r="G56" s="77">
        <v>85.43</v>
      </c>
      <c r="H56" s="78"/>
    </row>
    <row r="57" spans="1:8" x14ac:dyDescent="0.2">
      <c r="A57" s="39" t="s">
        <v>34946</v>
      </c>
      <c r="B57" s="70"/>
      <c r="C57" s="80" t="s">
        <v>30189</v>
      </c>
      <c r="E57" s="77">
        <f t="shared" si="1"/>
        <v>218.47</v>
      </c>
      <c r="F57" s="60" t="s">
        <v>34931</v>
      </c>
      <c r="G57" s="77">
        <v>218.47</v>
      </c>
      <c r="H57" s="78"/>
    </row>
    <row r="58" spans="1:8" x14ac:dyDescent="0.2">
      <c r="A58" s="39" t="s">
        <v>34947</v>
      </c>
      <c r="B58" s="70"/>
      <c r="C58" s="80" t="s">
        <v>30192</v>
      </c>
      <c r="E58" s="77">
        <f t="shared" si="1"/>
        <v>71.13</v>
      </c>
      <c r="F58" s="60" t="s">
        <v>34931</v>
      </c>
      <c r="G58" s="77">
        <v>71.13</v>
      </c>
      <c r="H58" s="78"/>
    </row>
    <row r="59" spans="1:8" x14ac:dyDescent="0.2">
      <c r="A59" s="39" t="s">
        <v>34948</v>
      </c>
      <c r="B59" s="70"/>
      <c r="C59" s="80" t="s">
        <v>30310</v>
      </c>
      <c r="E59" s="77">
        <f t="shared" si="1"/>
        <v>6.33</v>
      </c>
      <c r="F59" s="60" t="s">
        <v>34931</v>
      </c>
      <c r="G59" s="77">
        <f t="shared" ref="G59:G60" si="2">VLOOKUP($C59,EMOP,2,0)</f>
        <v>6.33</v>
      </c>
      <c r="H59" s="78"/>
    </row>
    <row r="60" spans="1:8" x14ac:dyDescent="0.2">
      <c r="A60" s="39" t="s">
        <v>34949</v>
      </c>
      <c r="B60" s="70"/>
      <c r="C60" s="80" t="s">
        <v>30312</v>
      </c>
      <c r="E60" s="77">
        <f t="shared" si="1"/>
        <v>0.7</v>
      </c>
      <c r="F60" s="60" t="s">
        <v>34931</v>
      </c>
      <c r="G60" s="77">
        <f t="shared" si="2"/>
        <v>0.7</v>
      </c>
      <c r="H60" s="78"/>
    </row>
    <row r="61" spans="1:8" x14ac:dyDescent="0.2">
      <c r="A61" s="39" t="s">
        <v>34950</v>
      </c>
      <c r="B61" s="70"/>
      <c r="C61" s="79" t="s">
        <v>34927</v>
      </c>
      <c r="E61" s="77">
        <v>60</v>
      </c>
      <c r="F61" s="60" t="s">
        <v>34931</v>
      </c>
      <c r="G61" s="77">
        <v>60</v>
      </c>
      <c r="H61" s="78"/>
    </row>
    <row r="62" spans="1:8" x14ac:dyDescent="0.2">
      <c r="A62" s="39" t="s">
        <v>34951</v>
      </c>
      <c r="B62" s="70"/>
      <c r="C62" s="80" t="s">
        <v>30133</v>
      </c>
      <c r="E62" s="77">
        <f>VLOOKUP($C62,EMOP,2,0)</f>
        <v>238.2</v>
      </c>
      <c r="F62" s="60" t="s">
        <v>34931</v>
      </c>
      <c r="G62" s="77">
        <f>VLOOKUP($C62,EMOP,2,0)</f>
        <v>238.2</v>
      </c>
      <c r="H62" s="78"/>
    </row>
    <row r="63" spans="1:8" x14ac:dyDescent="0.2">
      <c r="A63" s="39" t="s">
        <v>34952</v>
      </c>
      <c r="B63" s="70"/>
      <c r="C63" s="80" t="s">
        <v>30136</v>
      </c>
      <c r="E63" s="77">
        <f>VLOOKUP($C63,EMOP,2,0)</f>
        <v>71.7</v>
      </c>
      <c r="F63" s="60" t="s">
        <v>34931</v>
      </c>
      <c r="G63" s="77">
        <f>VLOOKUP($C63,EMOP,2,0)</f>
        <v>71.7</v>
      </c>
      <c r="H63" s="78"/>
    </row>
    <row r="64" spans="1:8" x14ac:dyDescent="0.2">
      <c r="A64" s="39" t="s">
        <v>34953</v>
      </c>
      <c r="B64" s="70"/>
      <c r="C64" s="80" t="s">
        <v>34954</v>
      </c>
      <c r="E64" s="77">
        <v>947.69</v>
      </c>
      <c r="F64" s="60" t="s">
        <v>34955</v>
      </c>
      <c r="G64" s="77">
        <v>947.69</v>
      </c>
      <c r="H64" s="78"/>
    </row>
    <row r="65" spans="1:8" x14ac:dyDescent="0.2">
      <c r="A65" s="39" t="s">
        <v>34956</v>
      </c>
      <c r="B65" s="70"/>
      <c r="C65" s="80" t="s">
        <v>30372</v>
      </c>
      <c r="E65" s="77">
        <f t="shared" ref="E65:E70" si="3">VLOOKUP($C65,EMOP,2,0)</f>
        <v>78.08</v>
      </c>
      <c r="F65" s="60" t="s">
        <v>34931</v>
      </c>
      <c r="G65" s="77">
        <f>VLOOKUP($C65,EMOP,2,0)</f>
        <v>78.08</v>
      </c>
      <c r="H65" s="78"/>
    </row>
    <row r="66" spans="1:8" x14ac:dyDescent="0.2">
      <c r="A66" s="39" t="s">
        <v>34957</v>
      </c>
      <c r="B66" s="70"/>
      <c r="C66" s="80" t="s">
        <v>30374</v>
      </c>
      <c r="E66" s="77">
        <f t="shared" si="3"/>
        <v>61.24</v>
      </c>
      <c r="F66" s="60" t="s">
        <v>34931</v>
      </c>
      <c r="G66" s="77">
        <f>VLOOKUP($C66,EMOP,2,0)</f>
        <v>61.24</v>
      </c>
      <c r="H66" s="78"/>
    </row>
    <row r="67" spans="1:8" x14ac:dyDescent="0.2">
      <c r="A67" s="39" t="s">
        <v>34958</v>
      </c>
      <c r="B67" s="70"/>
      <c r="C67" s="80" t="s">
        <v>3815</v>
      </c>
      <c r="E67" s="77">
        <f t="shared" si="3"/>
        <v>27.72</v>
      </c>
      <c r="F67" s="60" t="s">
        <v>34959</v>
      </c>
      <c r="G67" s="77">
        <f>VLOOKUP($C67,EMOP,2,0)</f>
        <v>27.72</v>
      </c>
      <c r="H67" s="78"/>
    </row>
    <row r="68" spans="1:8" x14ac:dyDescent="0.2">
      <c r="A68" s="39" t="s">
        <v>34960</v>
      </c>
      <c r="B68" s="70"/>
      <c r="C68" s="80" t="s">
        <v>3926</v>
      </c>
      <c r="E68" s="77">
        <f t="shared" si="3"/>
        <v>311.31</v>
      </c>
      <c r="F68" s="60" t="s">
        <v>34955</v>
      </c>
      <c r="G68" s="77">
        <f>VLOOKUP($C68,EMOP,2,0)</f>
        <v>311.31</v>
      </c>
      <c r="H68" s="78"/>
    </row>
    <row r="69" spans="1:8" x14ac:dyDescent="0.2">
      <c r="A69" s="39" t="s">
        <v>34961</v>
      </c>
      <c r="B69" s="70"/>
      <c r="C69" s="80" t="s">
        <v>30543</v>
      </c>
      <c r="E69" s="77">
        <f t="shared" si="3"/>
        <v>119.13</v>
      </c>
      <c r="F69" s="60" t="s">
        <v>34931</v>
      </c>
      <c r="G69" s="77">
        <v>119.13</v>
      </c>
      <c r="H69" s="78"/>
    </row>
    <row r="70" spans="1:8" x14ac:dyDescent="0.2">
      <c r="A70" s="39" t="s">
        <v>34962</v>
      </c>
      <c r="B70" s="70"/>
      <c r="C70" s="80" t="s">
        <v>30546</v>
      </c>
      <c r="E70" s="77">
        <f t="shared" si="3"/>
        <v>46.88</v>
      </c>
      <c r="F70" s="60" t="s">
        <v>34931</v>
      </c>
      <c r="G70" s="77">
        <v>46.88</v>
      </c>
      <c r="H70" s="78"/>
    </row>
    <row r="71" spans="1:8" x14ac:dyDescent="0.2">
      <c r="A71" s="39" t="s">
        <v>34963</v>
      </c>
      <c r="C71" s="79" t="s">
        <v>34927</v>
      </c>
      <c r="E71" s="77">
        <v>3900</v>
      </c>
      <c r="F71" s="60" t="s">
        <v>34964</v>
      </c>
      <c r="G71" s="77">
        <v>3900</v>
      </c>
      <c r="H71" s="78"/>
    </row>
    <row r="72" spans="1:8" x14ac:dyDescent="0.2">
      <c r="A72" s="39" t="s">
        <v>35239</v>
      </c>
      <c r="B72" s="70"/>
      <c r="C72" s="80" t="s">
        <v>30658</v>
      </c>
      <c r="E72" s="77">
        <v>8.4600000000000009</v>
      </c>
      <c r="F72" s="60" t="s">
        <v>34931</v>
      </c>
      <c r="G72" s="77">
        <v>8.4600000000000009</v>
      </c>
      <c r="H72" s="78"/>
    </row>
    <row r="73" spans="1:8" x14ac:dyDescent="0.2">
      <c r="A73" s="39" t="s">
        <v>35240</v>
      </c>
      <c r="B73" s="70"/>
      <c r="C73" s="80" t="s">
        <v>30660</v>
      </c>
      <c r="E73" s="77">
        <v>4</v>
      </c>
      <c r="F73" s="60" t="s">
        <v>34931</v>
      </c>
      <c r="G73" s="77">
        <v>4</v>
      </c>
      <c r="H73" s="78"/>
    </row>
    <row r="74" spans="1:8" x14ac:dyDescent="0.2">
      <c r="A74" s="39" t="s">
        <v>34965</v>
      </c>
      <c r="B74" s="70"/>
      <c r="C74" s="80" t="s">
        <v>30245</v>
      </c>
      <c r="E74" s="77">
        <f>VLOOKUP($C74,EMOP,2,0)</f>
        <v>108.85</v>
      </c>
      <c r="F74" s="60" t="s">
        <v>34931</v>
      </c>
      <c r="G74" s="77">
        <v>108.85</v>
      </c>
      <c r="H74" s="78"/>
    </row>
    <row r="75" spans="1:8" x14ac:dyDescent="0.2">
      <c r="A75" s="39" t="s">
        <v>34966</v>
      </c>
      <c r="B75" s="70"/>
      <c r="C75" s="80" t="s">
        <v>30248</v>
      </c>
      <c r="E75" s="77">
        <f>VLOOKUP($C75,EMOP,2,0)</f>
        <v>47.75</v>
      </c>
      <c r="F75" s="60" t="s">
        <v>34931</v>
      </c>
      <c r="G75" s="77">
        <v>47.75</v>
      </c>
      <c r="H75" s="78"/>
    </row>
    <row r="76" spans="1:8" x14ac:dyDescent="0.2">
      <c r="A76" s="39" t="s">
        <v>34967</v>
      </c>
      <c r="B76" s="70"/>
      <c r="C76" s="80" t="s">
        <v>31171</v>
      </c>
      <c r="E76" s="77">
        <f>VLOOKUP($C76,EMOP,2,0)</f>
        <v>4.8899999999999997</v>
      </c>
      <c r="F76" s="60" t="s">
        <v>34931</v>
      </c>
      <c r="G76" s="77">
        <f>VLOOKUP($C76,EMOP,2,0)</f>
        <v>4.8899999999999997</v>
      </c>
      <c r="H76" s="78"/>
    </row>
    <row r="77" spans="1:8" x14ac:dyDescent="0.2">
      <c r="A77" s="39" t="s">
        <v>34968</v>
      </c>
      <c r="B77" s="70"/>
      <c r="C77" s="80" t="s">
        <v>31173</v>
      </c>
      <c r="E77" s="77">
        <f>VLOOKUP($C77,EMOP,2,0)</f>
        <v>0.14000000000000001</v>
      </c>
      <c r="F77" s="60" t="s">
        <v>34931</v>
      </c>
      <c r="G77" s="77">
        <f>VLOOKUP($C77,EMOP,2,0)</f>
        <v>0.14000000000000001</v>
      </c>
      <c r="H77" s="78"/>
    </row>
    <row r="78" spans="1:8" x14ac:dyDescent="0.2">
      <c r="A78" s="39" t="s">
        <v>34969</v>
      </c>
      <c r="C78" s="79" t="s">
        <v>34927</v>
      </c>
      <c r="E78" s="77">
        <v>7000</v>
      </c>
      <c r="F78" s="60" t="s">
        <v>34964</v>
      </c>
      <c r="G78" s="77">
        <v>7000</v>
      </c>
      <c r="H78" s="78"/>
    </row>
    <row r="79" spans="1:8" x14ac:dyDescent="0.2">
      <c r="A79" s="39" t="s">
        <v>34970</v>
      </c>
      <c r="C79" s="80" t="s">
        <v>31176</v>
      </c>
      <c r="E79" s="77">
        <f>VLOOKUP($C79,EMOP,2,0)</f>
        <v>4.83</v>
      </c>
      <c r="F79" s="60" t="s">
        <v>34931</v>
      </c>
      <c r="G79" s="77">
        <v>4.83</v>
      </c>
      <c r="H79" s="78"/>
    </row>
    <row r="80" spans="1:8" x14ac:dyDescent="0.2">
      <c r="A80" s="39" t="s">
        <v>34971</v>
      </c>
      <c r="C80" s="80" t="s">
        <v>31178</v>
      </c>
      <c r="E80" s="77">
        <f>VLOOKUP($C80,EMOP,2,0)</f>
        <v>0.11</v>
      </c>
      <c r="F80" s="60" t="s">
        <v>34931</v>
      </c>
      <c r="G80" s="77">
        <v>0.11</v>
      </c>
      <c r="H80" s="78"/>
    </row>
    <row r="81" spans="1:8" x14ac:dyDescent="0.2">
      <c r="A81" s="39" t="s">
        <v>34972</v>
      </c>
      <c r="B81" s="70"/>
      <c r="C81" s="80" t="s">
        <v>30592</v>
      </c>
      <c r="E81" s="77">
        <f>VLOOKUP($C81,EMOP,2,0)</f>
        <v>189.33</v>
      </c>
      <c r="F81" s="60" t="s">
        <v>34931</v>
      </c>
      <c r="G81" s="77">
        <v>189.33</v>
      </c>
      <c r="H81" s="78"/>
    </row>
    <row r="82" spans="1:8" x14ac:dyDescent="0.2">
      <c r="A82" s="39" t="s">
        <v>34973</v>
      </c>
      <c r="B82" s="70"/>
      <c r="C82" s="80" t="s">
        <v>30595</v>
      </c>
      <c r="E82" s="77">
        <f>VLOOKUP($C82,EMOP,2,0)</f>
        <v>62.26</v>
      </c>
      <c r="F82" s="60" t="s">
        <v>34931</v>
      </c>
      <c r="G82" s="77">
        <v>62.26</v>
      </c>
      <c r="H82" s="78"/>
    </row>
    <row r="83" spans="1:8" x14ac:dyDescent="0.2">
      <c r="A83" s="39" t="s">
        <v>34974</v>
      </c>
      <c r="B83" s="70"/>
      <c r="C83" s="80" t="s">
        <v>31066</v>
      </c>
      <c r="E83" s="77">
        <f>VLOOKUP($C83,EMOP,2,0)</f>
        <v>308.45</v>
      </c>
      <c r="F83" s="60" t="s">
        <v>34931</v>
      </c>
      <c r="G83" s="77">
        <v>308.45</v>
      </c>
      <c r="H83" s="78"/>
    </row>
    <row r="84" spans="1:8" x14ac:dyDescent="0.2">
      <c r="A84" s="39" t="s">
        <v>34975</v>
      </c>
      <c r="B84" s="70"/>
      <c r="C84" s="79" t="s">
        <v>34927</v>
      </c>
      <c r="E84" s="77">
        <v>99.9</v>
      </c>
      <c r="F84" s="60" t="s">
        <v>34930</v>
      </c>
      <c r="G84" s="77">
        <v>99.9</v>
      </c>
      <c r="H84" s="78"/>
    </row>
    <row r="85" spans="1:8" ht="45" x14ac:dyDescent="0.2">
      <c r="A85" s="182" t="s">
        <v>35263</v>
      </c>
      <c r="B85" s="70"/>
      <c r="C85" s="79" t="s">
        <v>34927</v>
      </c>
      <c r="E85" s="77"/>
      <c r="F85" s="60" t="s">
        <v>34930</v>
      </c>
      <c r="G85" s="77"/>
      <c r="H85" s="78"/>
    </row>
    <row r="86" spans="1:8" x14ac:dyDescent="0.2">
      <c r="A86" s="39" t="s">
        <v>34976</v>
      </c>
      <c r="B86" s="70"/>
      <c r="C86" s="79" t="s">
        <v>3896</v>
      </c>
      <c r="E86" s="77">
        <f>VLOOKUP($C86,EMOP,2,0)</f>
        <v>11.05</v>
      </c>
      <c r="F86" s="60" t="s">
        <v>34959</v>
      </c>
      <c r="G86" s="77">
        <v>11.05</v>
      </c>
      <c r="H86" s="78"/>
    </row>
    <row r="87" spans="1:8" ht="22.5" x14ac:dyDescent="0.2">
      <c r="A87" s="66" t="s">
        <v>35284</v>
      </c>
      <c r="B87" s="70"/>
      <c r="C87" s="74" t="s">
        <v>2766</v>
      </c>
      <c r="E87" s="77">
        <f>VLOOKUP($C87,EMOP,2,0)</f>
        <v>1250</v>
      </c>
      <c r="F87" s="60" t="s">
        <v>34930</v>
      </c>
      <c r="G87" s="77">
        <v>1250</v>
      </c>
      <c r="H87" s="78"/>
    </row>
    <row r="88" spans="1:8" x14ac:dyDescent="0.2">
      <c r="C88" s="79"/>
      <c r="E88" s="77"/>
      <c r="G88" s="77"/>
      <c r="H88" s="78"/>
    </row>
    <row r="89" spans="1:8" x14ac:dyDescent="0.2">
      <c r="A89" s="6" t="s">
        <v>34979</v>
      </c>
      <c r="B89" s="66"/>
      <c r="C89" s="74"/>
      <c r="E89" s="77"/>
      <c r="G89" s="77"/>
      <c r="H89" s="78"/>
    </row>
    <row r="90" spans="1:8" x14ac:dyDescent="0.2">
      <c r="A90" s="39" t="s">
        <v>34980</v>
      </c>
      <c r="B90" s="39" t="s">
        <v>34981</v>
      </c>
      <c r="C90" s="79" t="s">
        <v>34927</v>
      </c>
      <c r="E90" s="77">
        <v>12</v>
      </c>
      <c r="F90" s="60" t="s">
        <v>34964</v>
      </c>
      <c r="G90" s="77">
        <v>12</v>
      </c>
      <c r="H90" s="78"/>
    </row>
    <row r="91" spans="1:8" x14ac:dyDescent="0.2">
      <c r="A91" s="39" t="s">
        <v>34982</v>
      </c>
      <c r="B91" s="39" t="s">
        <v>34981</v>
      </c>
      <c r="C91" s="79" t="s">
        <v>34927</v>
      </c>
      <c r="E91" s="77">
        <v>21.98</v>
      </c>
      <c r="F91" s="60" t="s">
        <v>34964</v>
      </c>
      <c r="G91" s="77">
        <v>21.98</v>
      </c>
      <c r="H91" s="78"/>
    </row>
    <row r="92" spans="1:8" x14ac:dyDescent="0.2">
      <c r="A92" s="39" t="s">
        <v>34983</v>
      </c>
      <c r="B92" s="39" t="s">
        <v>34981</v>
      </c>
      <c r="C92" s="79" t="s">
        <v>34927</v>
      </c>
      <c r="E92" s="77">
        <v>8.4</v>
      </c>
      <c r="F92" s="60" t="s">
        <v>34964</v>
      </c>
      <c r="G92" s="77">
        <v>8.4</v>
      </c>
      <c r="H92" s="78"/>
    </row>
    <row r="93" spans="1:8" x14ac:dyDescent="0.2">
      <c r="A93" s="39" t="s">
        <v>34984</v>
      </c>
      <c r="B93" s="39" t="s">
        <v>34981</v>
      </c>
      <c r="C93" s="79" t="s">
        <v>34927</v>
      </c>
      <c r="E93" s="77">
        <v>42.5</v>
      </c>
      <c r="F93" s="60" t="s">
        <v>34964</v>
      </c>
      <c r="G93" s="77">
        <v>42.5</v>
      </c>
      <c r="H93" s="78"/>
    </row>
    <row r="94" spans="1:8" x14ac:dyDescent="0.2">
      <c r="A94" s="39" t="s">
        <v>34985</v>
      </c>
      <c r="B94" s="39" t="s">
        <v>34981</v>
      </c>
      <c r="C94" s="79" t="s">
        <v>34927</v>
      </c>
      <c r="E94" s="77">
        <v>33.5</v>
      </c>
      <c r="F94" s="60" t="s">
        <v>34964</v>
      </c>
      <c r="G94" s="77">
        <v>33.5</v>
      </c>
      <c r="H94" s="78"/>
    </row>
    <row r="95" spans="1:8" x14ac:dyDescent="0.2">
      <c r="A95" s="39" t="s">
        <v>34986</v>
      </c>
      <c r="B95" s="39" t="s">
        <v>34981</v>
      </c>
      <c r="C95" s="79" t="s">
        <v>34927</v>
      </c>
      <c r="E95" s="77">
        <v>31</v>
      </c>
      <c r="F95" s="60" t="s">
        <v>34964</v>
      </c>
      <c r="G95" s="77">
        <v>31</v>
      </c>
      <c r="H95" s="78"/>
    </row>
    <row r="96" spans="1:8" x14ac:dyDescent="0.2">
      <c r="A96" s="39" t="s">
        <v>34987</v>
      </c>
      <c r="B96" s="39" t="s">
        <v>34981</v>
      </c>
      <c r="C96" s="79" t="s">
        <v>34927</v>
      </c>
      <c r="E96" s="77">
        <v>34.9</v>
      </c>
      <c r="F96" s="60" t="s">
        <v>34964</v>
      </c>
      <c r="G96" s="77">
        <v>34.9</v>
      </c>
      <c r="H96" s="78"/>
    </row>
    <row r="97" spans="1:8" x14ac:dyDescent="0.2">
      <c r="A97" s="39" t="s">
        <v>34988</v>
      </c>
      <c r="B97" s="39" t="s">
        <v>34981</v>
      </c>
      <c r="C97" s="79" t="s">
        <v>34927</v>
      </c>
      <c r="E97" s="77">
        <v>13.5</v>
      </c>
      <c r="F97" s="60" t="s">
        <v>34964</v>
      </c>
      <c r="G97" s="77">
        <v>13.5</v>
      </c>
      <c r="H97" s="78"/>
    </row>
    <row r="98" spans="1:8" x14ac:dyDescent="0.2">
      <c r="A98" s="39" t="s">
        <v>34989</v>
      </c>
      <c r="B98" s="39" t="s">
        <v>34981</v>
      </c>
      <c r="C98" s="79" t="s">
        <v>34927</v>
      </c>
      <c r="E98" s="77">
        <v>16.3</v>
      </c>
      <c r="F98" s="60" t="s">
        <v>34964</v>
      </c>
      <c r="G98" s="77">
        <v>16.3</v>
      </c>
      <c r="H98" s="78"/>
    </row>
    <row r="99" spans="1:8" x14ac:dyDescent="0.2">
      <c r="A99" s="39" t="s">
        <v>34990</v>
      </c>
      <c r="B99" s="39" t="s">
        <v>34981</v>
      </c>
      <c r="C99" s="79" t="s">
        <v>34927</v>
      </c>
      <c r="E99" s="77">
        <v>10.29</v>
      </c>
      <c r="F99" s="60" t="s">
        <v>34991</v>
      </c>
      <c r="G99" s="77">
        <v>10.29</v>
      </c>
      <c r="H99" s="78"/>
    </row>
    <row r="100" spans="1:8" x14ac:dyDescent="0.2">
      <c r="A100" s="39" t="s">
        <v>34992</v>
      </c>
      <c r="B100" s="39" t="s">
        <v>34981</v>
      </c>
      <c r="C100" s="79" t="s">
        <v>34927</v>
      </c>
      <c r="E100" s="77">
        <v>1.95</v>
      </c>
      <c r="F100" s="60" t="s">
        <v>34991</v>
      </c>
      <c r="G100" s="77">
        <v>1.95</v>
      </c>
      <c r="H100" s="78"/>
    </row>
    <row r="101" spans="1:8" x14ac:dyDescent="0.2">
      <c r="A101" s="39" t="s">
        <v>34993</v>
      </c>
      <c r="B101" s="39" t="s">
        <v>34981</v>
      </c>
      <c r="C101" s="79" t="s">
        <v>34927</v>
      </c>
      <c r="E101" s="77">
        <v>19.3</v>
      </c>
      <c r="F101" s="60" t="s">
        <v>34964</v>
      </c>
      <c r="G101" s="77">
        <v>19.3</v>
      </c>
      <c r="H101" s="78"/>
    </row>
    <row r="102" spans="1:8" x14ac:dyDescent="0.2">
      <c r="A102" s="39" t="s">
        <v>34994</v>
      </c>
      <c r="B102" s="39" t="s">
        <v>34981</v>
      </c>
      <c r="C102" s="79" t="s">
        <v>34927</v>
      </c>
      <c r="E102" s="77">
        <v>4.0999999999999996</v>
      </c>
      <c r="F102" s="60" t="s">
        <v>34964</v>
      </c>
      <c r="G102" s="77">
        <v>4.0999999999999996</v>
      </c>
      <c r="H102" s="78"/>
    </row>
    <row r="103" spans="1:8" x14ac:dyDescent="0.2">
      <c r="A103" s="39" t="s">
        <v>34995</v>
      </c>
      <c r="B103" s="39" t="s">
        <v>34981</v>
      </c>
      <c r="C103" s="79" t="s">
        <v>34927</v>
      </c>
      <c r="E103" s="77">
        <v>5.99</v>
      </c>
      <c r="F103" s="60" t="s">
        <v>34964</v>
      </c>
      <c r="G103" s="77">
        <v>5.99</v>
      </c>
      <c r="H103" s="78"/>
    </row>
    <row r="104" spans="1:8" x14ac:dyDescent="0.2">
      <c r="A104" s="39" t="s">
        <v>34996</v>
      </c>
      <c r="B104" s="39" t="s">
        <v>34981</v>
      </c>
      <c r="C104" s="79" t="s">
        <v>34927</v>
      </c>
      <c r="E104" s="77">
        <v>20.74</v>
      </c>
      <c r="F104" s="60" t="s">
        <v>34964</v>
      </c>
      <c r="G104" s="77">
        <v>20.74</v>
      </c>
      <c r="H104" s="78"/>
    </row>
    <row r="105" spans="1:8" x14ac:dyDescent="0.2">
      <c r="A105" s="39" t="s">
        <v>34997</v>
      </c>
      <c r="B105" s="39" t="s">
        <v>34981</v>
      </c>
      <c r="C105" s="79" t="s">
        <v>34927</v>
      </c>
      <c r="E105" s="77">
        <v>4.8600000000000003</v>
      </c>
      <c r="F105" s="60" t="s">
        <v>34964</v>
      </c>
      <c r="G105" s="77">
        <v>4.8600000000000003</v>
      </c>
      <c r="H105" s="78"/>
    </row>
    <row r="106" spans="1:8" x14ac:dyDescent="0.2">
      <c r="A106" s="39" t="s">
        <v>34998</v>
      </c>
      <c r="B106" s="39" t="s">
        <v>34981</v>
      </c>
      <c r="C106" s="79" t="s">
        <v>34927</v>
      </c>
      <c r="E106" s="77">
        <v>24.03</v>
      </c>
      <c r="F106" s="60" t="s">
        <v>34964</v>
      </c>
      <c r="G106" s="77">
        <v>24.03</v>
      </c>
      <c r="H106" s="78"/>
    </row>
    <row r="107" spans="1:8" x14ac:dyDescent="0.2">
      <c r="A107" s="39" t="s">
        <v>34999</v>
      </c>
      <c r="B107" s="39" t="s">
        <v>34981</v>
      </c>
      <c r="C107" s="79" t="s">
        <v>34927</v>
      </c>
      <c r="E107" s="77">
        <v>37.5</v>
      </c>
      <c r="F107" s="60" t="s">
        <v>34964</v>
      </c>
      <c r="G107" s="77">
        <v>37.5</v>
      </c>
      <c r="H107" s="78"/>
    </row>
    <row r="108" spans="1:8" x14ac:dyDescent="0.2">
      <c r="C108" s="79"/>
      <c r="E108" s="77"/>
      <c r="G108" s="77"/>
      <c r="H108" s="78"/>
    </row>
    <row r="109" spans="1:8" x14ac:dyDescent="0.2">
      <c r="A109" s="6" t="s">
        <v>35000</v>
      </c>
      <c r="C109" s="62"/>
      <c r="H109" s="78"/>
    </row>
    <row r="110" spans="1:8" x14ac:dyDescent="0.2">
      <c r="A110" s="39" t="s">
        <v>35001</v>
      </c>
      <c r="B110" s="39" t="s">
        <v>34981</v>
      </c>
      <c r="C110" s="79" t="s">
        <v>34927</v>
      </c>
      <c r="E110" s="77">
        <v>13.9</v>
      </c>
      <c r="F110" s="60" t="s">
        <v>34964</v>
      </c>
      <c r="G110" s="77">
        <v>13.9</v>
      </c>
      <c r="H110" s="78"/>
    </row>
    <row r="111" spans="1:8" x14ac:dyDescent="0.2">
      <c r="A111" s="39" t="s">
        <v>35002</v>
      </c>
      <c r="B111" s="39" t="s">
        <v>34981</v>
      </c>
      <c r="C111" s="79" t="s">
        <v>34927</v>
      </c>
      <c r="E111" s="77">
        <v>150</v>
      </c>
      <c r="F111" s="60" t="s">
        <v>34964</v>
      </c>
      <c r="G111" s="77">
        <v>150</v>
      </c>
      <c r="H111" s="78"/>
    </row>
    <row r="112" spans="1:8" x14ac:dyDescent="0.2">
      <c r="A112" s="39" t="s">
        <v>35003</v>
      </c>
      <c r="B112" s="39" t="s">
        <v>34981</v>
      </c>
      <c r="C112" s="79" t="s">
        <v>34927</v>
      </c>
      <c r="E112" s="77">
        <v>16.899999999999999</v>
      </c>
      <c r="F112" s="60" t="s">
        <v>34964</v>
      </c>
      <c r="G112" s="77">
        <v>16.899999999999999</v>
      </c>
      <c r="H112" s="78"/>
    </row>
    <row r="113" spans="1:8" x14ac:dyDescent="0.2">
      <c r="A113" s="39" t="s">
        <v>35004</v>
      </c>
      <c r="B113" s="39" t="s">
        <v>34981</v>
      </c>
      <c r="C113" s="79" t="s">
        <v>34927</v>
      </c>
      <c r="E113" s="77">
        <v>0.86</v>
      </c>
      <c r="F113" s="60" t="s">
        <v>35005</v>
      </c>
      <c r="G113" s="77">
        <v>0.86</v>
      </c>
      <c r="H113" s="78"/>
    </row>
    <row r="114" spans="1:8" x14ac:dyDescent="0.2">
      <c r="A114" s="39" t="s">
        <v>35249</v>
      </c>
      <c r="B114" s="39" t="s">
        <v>34981</v>
      </c>
      <c r="C114" s="79" t="s">
        <v>34927</v>
      </c>
      <c r="E114" s="77">
        <v>27.64</v>
      </c>
      <c r="F114" s="60" t="s">
        <v>35250</v>
      </c>
      <c r="G114" s="77">
        <v>27.64</v>
      </c>
      <c r="H114" s="78"/>
    </row>
    <row r="115" spans="1:8" x14ac:dyDescent="0.2">
      <c r="A115" s="39" t="s">
        <v>35006</v>
      </c>
      <c r="B115" s="39" t="s">
        <v>34981</v>
      </c>
      <c r="C115" s="79" t="s">
        <v>34927</v>
      </c>
      <c r="E115" s="77">
        <v>150</v>
      </c>
      <c r="F115" s="60" t="s">
        <v>34964</v>
      </c>
      <c r="G115" s="77">
        <v>150</v>
      </c>
      <c r="H115" s="78"/>
    </row>
    <row r="116" spans="1:8" x14ac:dyDescent="0.2">
      <c r="A116" s="39" t="s">
        <v>35007</v>
      </c>
      <c r="B116" s="39" t="s">
        <v>34981</v>
      </c>
      <c r="C116" s="79" t="s">
        <v>34927</v>
      </c>
      <c r="E116" s="77">
        <v>23.9</v>
      </c>
      <c r="F116" s="60" t="s">
        <v>34964</v>
      </c>
      <c r="G116" s="77">
        <v>23.9</v>
      </c>
      <c r="H116" s="78"/>
    </row>
    <row r="117" spans="1:8" x14ac:dyDescent="0.2">
      <c r="A117" s="39" t="s">
        <v>35008</v>
      </c>
      <c r="B117" s="39" t="s">
        <v>34981</v>
      </c>
      <c r="C117" s="79" t="s">
        <v>34927</v>
      </c>
      <c r="E117" s="77">
        <v>41.16</v>
      </c>
      <c r="F117" s="60" t="s">
        <v>34964</v>
      </c>
      <c r="G117" s="77">
        <v>41.16</v>
      </c>
      <c r="H117" s="78"/>
    </row>
    <row r="118" spans="1:8" x14ac:dyDescent="0.2">
      <c r="A118" s="39" t="s">
        <v>35328</v>
      </c>
      <c r="B118" s="39" t="s">
        <v>34981</v>
      </c>
      <c r="C118" s="79" t="s">
        <v>34927</v>
      </c>
      <c r="E118" s="77">
        <v>408</v>
      </c>
      <c r="F118" s="60" t="s">
        <v>34964</v>
      </c>
      <c r="G118" s="77">
        <v>408</v>
      </c>
      <c r="H118" s="78"/>
    </row>
    <row r="119" spans="1:8" x14ac:dyDescent="0.2">
      <c r="A119" s="39" t="s">
        <v>35009</v>
      </c>
      <c r="B119" s="39" t="s">
        <v>34981</v>
      </c>
      <c r="C119" s="79" t="s">
        <v>34927</v>
      </c>
      <c r="E119" s="77">
        <v>93.9</v>
      </c>
      <c r="F119" s="60" t="s">
        <v>34964</v>
      </c>
      <c r="G119" s="77">
        <v>93.9</v>
      </c>
      <c r="H119" s="78"/>
    </row>
    <row r="120" spans="1:8" x14ac:dyDescent="0.2">
      <c r="A120" s="39" t="s">
        <v>35010</v>
      </c>
      <c r="B120" s="39" t="s">
        <v>34981</v>
      </c>
      <c r="C120" s="79" t="s">
        <v>34927</v>
      </c>
      <c r="E120" s="77">
        <v>58.9</v>
      </c>
      <c r="F120" s="60" t="s">
        <v>34964</v>
      </c>
      <c r="G120" s="77">
        <v>58.9</v>
      </c>
      <c r="H120" s="78"/>
    </row>
    <row r="121" spans="1:8" x14ac:dyDescent="0.2">
      <c r="A121" s="39" t="s">
        <v>35011</v>
      </c>
      <c r="B121" s="39" t="s">
        <v>34981</v>
      </c>
      <c r="C121" s="79" t="s">
        <v>34927</v>
      </c>
      <c r="E121" s="77">
        <v>31.14</v>
      </c>
      <c r="F121" s="60" t="s">
        <v>34964</v>
      </c>
      <c r="G121" s="77">
        <v>31.14</v>
      </c>
      <c r="H121" s="78"/>
    </row>
    <row r="122" spans="1:8" x14ac:dyDescent="0.2">
      <c r="A122" s="39" t="s">
        <v>35012</v>
      </c>
      <c r="B122" s="39" t="s">
        <v>34981</v>
      </c>
      <c r="C122" s="79" t="s">
        <v>34927</v>
      </c>
      <c r="E122" s="77">
        <v>56.34</v>
      </c>
      <c r="F122" s="60" t="s">
        <v>34964</v>
      </c>
      <c r="G122" s="77">
        <v>56.34</v>
      </c>
      <c r="H122" s="78"/>
    </row>
    <row r="123" spans="1:8" x14ac:dyDescent="0.2">
      <c r="A123" s="39" t="s">
        <v>35013</v>
      </c>
      <c r="B123" s="39" t="s">
        <v>34981</v>
      </c>
      <c r="C123" s="79" t="s">
        <v>34927</v>
      </c>
      <c r="E123" s="77">
        <v>169</v>
      </c>
      <c r="F123" s="60" t="s">
        <v>34964</v>
      </c>
      <c r="G123" s="77">
        <v>169</v>
      </c>
      <c r="H123" s="78"/>
    </row>
    <row r="124" spans="1:8" x14ac:dyDescent="0.2">
      <c r="A124" s="39" t="s">
        <v>35014</v>
      </c>
      <c r="B124" s="39" t="s">
        <v>34981</v>
      </c>
      <c r="C124" s="79" t="s">
        <v>34927</v>
      </c>
      <c r="E124" s="77">
        <v>62.99</v>
      </c>
      <c r="F124" s="60" t="s">
        <v>34964</v>
      </c>
      <c r="G124" s="77">
        <v>62.99</v>
      </c>
      <c r="H124" s="78"/>
    </row>
    <row r="125" spans="1:8" x14ac:dyDescent="0.2">
      <c r="A125" s="39" t="s">
        <v>35015</v>
      </c>
      <c r="B125" s="39" t="s">
        <v>34981</v>
      </c>
      <c r="C125" s="79" t="s">
        <v>34927</v>
      </c>
      <c r="E125" s="77">
        <v>72.900000000000006</v>
      </c>
      <c r="F125" s="60" t="s">
        <v>34964</v>
      </c>
      <c r="G125" s="77">
        <v>72.900000000000006</v>
      </c>
      <c r="H125" s="78"/>
    </row>
    <row r="126" spans="1:8" x14ac:dyDescent="0.2">
      <c r="A126" s="39" t="s">
        <v>35016</v>
      </c>
      <c r="B126" s="39" t="s">
        <v>34981</v>
      </c>
      <c r="C126" s="79" t="s">
        <v>34927</v>
      </c>
      <c r="E126" s="77">
        <v>34.9</v>
      </c>
      <c r="F126" s="60" t="s">
        <v>34964</v>
      </c>
      <c r="G126" s="77">
        <v>34.9</v>
      </c>
      <c r="H126" s="78"/>
    </row>
    <row r="127" spans="1:8" x14ac:dyDescent="0.2">
      <c r="A127" s="39" t="s">
        <v>35017</v>
      </c>
      <c r="B127" s="39" t="s">
        <v>34981</v>
      </c>
      <c r="C127" s="79" t="s">
        <v>34927</v>
      </c>
      <c r="E127" s="77">
        <v>31.09</v>
      </c>
      <c r="F127" s="60" t="s">
        <v>34964</v>
      </c>
      <c r="G127" s="77">
        <v>31.09</v>
      </c>
      <c r="H127" s="78"/>
    </row>
    <row r="128" spans="1:8" x14ac:dyDescent="0.2">
      <c r="A128" s="39" t="s">
        <v>43212</v>
      </c>
      <c r="B128" s="39" t="s">
        <v>34981</v>
      </c>
      <c r="C128" s="79" t="s">
        <v>34927</v>
      </c>
      <c r="E128" s="77">
        <v>55.9</v>
      </c>
      <c r="F128" s="60" t="s">
        <v>34964</v>
      </c>
    </row>
    <row r="129" spans="1:6" x14ac:dyDescent="0.2">
      <c r="A129" s="18" t="s">
        <v>43219</v>
      </c>
      <c r="B129" s="39" t="s">
        <v>34981</v>
      </c>
      <c r="C129" s="79" t="s">
        <v>34927</v>
      </c>
      <c r="E129" s="77">
        <v>6.89</v>
      </c>
      <c r="F129" s="60" t="s">
        <v>34964</v>
      </c>
    </row>
    <row r="130" spans="1:6" x14ac:dyDescent="0.2">
      <c r="A130" s="18" t="s">
        <v>43220</v>
      </c>
      <c r="B130" s="39" t="s">
        <v>34981</v>
      </c>
      <c r="C130" s="79" t="s">
        <v>34927</v>
      </c>
      <c r="E130" s="77">
        <v>36.06</v>
      </c>
      <c r="F130" s="60" t="s">
        <v>34964</v>
      </c>
    </row>
    <row r="131" spans="1:6" x14ac:dyDescent="0.2">
      <c r="A131" s="18" t="s">
        <v>43221</v>
      </c>
      <c r="B131" s="39" t="s">
        <v>34981</v>
      </c>
      <c r="C131" s="79" t="s">
        <v>34927</v>
      </c>
      <c r="E131" s="77">
        <v>12.9</v>
      </c>
      <c r="F131" s="60" t="s">
        <v>34964</v>
      </c>
    </row>
    <row r="132" spans="1:6" x14ac:dyDescent="0.2">
      <c r="A132" s="18" t="s">
        <v>43222</v>
      </c>
      <c r="B132" s="39" t="s">
        <v>34981</v>
      </c>
      <c r="C132" s="79" t="s">
        <v>34927</v>
      </c>
      <c r="E132" s="77">
        <v>22.8</v>
      </c>
      <c r="F132" s="60" t="s">
        <v>34964</v>
      </c>
    </row>
    <row r="133" spans="1:6" x14ac:dyDescent="0.2">
      <c r="A133" s="18" t="s">
        <v>43223</v>
      </c>
      <c r="B133" s="39" t="s">
        <v>34981</v>
      </c>
      <c r="C133" s="79" t="s">
        <v>34927</v>
      </c>
      <c r="E133" s="77">
        <v>36.590000000000003</v>
      </c>
      <c r="F133" s="60" t="s">
        <v>34964</v>
      </c>
    </row>
    <row r="134" spans="1:6" x14ac:dyDescent="0.2">
      <c r="C134" s="79"/>
      <c r="E134" s="77"/>
    </row>
    <row r="135" spans="1:6" x14ac:dyDescent="0.2">
      <c r="A135" s="39" t="s">
        <v>35018</v>
      </c>
    </row>
    <row r="136" spans="1:6" x14ac:dyDescent="0.2">
      <c r="A136" s="39" t="s">
        <v>35019</v>
      </c>
      <c r="B136" s="39">
        <f>6.9/8</f>
        <v>0.86250000000000004</v>
      </c>
      <c r="C136" s="39" t="s">
        <v>35020</v>
      </c>
    </row>
    <row r="137" spans="1:6" x14ac:dyDescent="0.2">
      <c r="A137" s="39" t="s">
        <v>35021</v>
      </c>
    </row>
    <row r="138" spans="1:6" x14ac:dyDescent="0.2">
      <c r="A138" s="39" t="s">
        <v>35022</v>
      </c>
    </row>
    <row r="139" spans="1:6" x14ac:dyDescent="0.2">
      <c r="A139" s="39" t="s">
        <v>35023</v>
      </c>
    </row>
  </sheetData>
  <mergeCells count="2">
    <mergeCell ref="A7:C7"/>
    <mergeCell ref="A9:B9"/>
  </mergeCells>
  <phoneticPr fontId="15" type="noConversion"/>
  <hyperlinks>
    <hyperlink ref="G1" location="Premissas%20b%C3%A1sicas!A10" display="Premissas" xr:uid="{00000000-0004-0000-0500-000000000000}"/>
    <hyperlink ref="G2" location="Planilha!A9" display="Planilha" xr:uid="{00000000-0004-0000-0500-000001000000}"/>
  </hyperlinks>
  <printOptions horizontalCentered="1"/>
  <pageMargins left="0.51181102362204722" right="0.39370078740157483" top="0.78740157480314965" bottom="0.78740157480314965" header="0.51181102362204722" footer="0.51181102362204722"/>
  <pageSetup paperSize="9" firstPageNumber="0" fitToHeight="0" orientation="portrait" horizontalDpi="300" verticalDpi="300"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66FF"/>
  </sheetPr>
  <dimension ref="A1:AMJ38"/>
  <sheetViews>
    <sheetView showGridLines="0" tabSelected="1" view="pageBreakPreview" zoomScaleNormal="100" zoomScaleSheetLayoutView="100" zoomScalePageLayoutView="85" workbookViewId="0">
      <pane ySplit="7" topLeftCell="A8" activePane="bottomLeft" state="frozen"/>
      <selection pane="bottomLeft" activeCell="C14" sqref="C14"/>
    </sheetView>
  </sheetViews>
  <sheetFormatPr defaultRowHeight="12.75" x14ac:dyDescent="0.2"/>
  <cols>
    <col min="1" max="1" width="8.42578125" style="10" customWidth="1"/>
    <col min="2" max="2" width="11.42578125" style="10" customWidth="1"/>
    <col min="3" max="3" width="35.5703125" style="10" customWidth="1"/>
    <col min="4" max="4" width="8.42578125" style="11" customWidth="1"/>
    <col min="5" max="5" width="12.28515625" style="12" customWidth="1"/>
    <col min="6" max="6" width="13.42578125" style="12" customWidth="1"/>
    <col min="7" max="7" width="12" style="12" customWidth="1"/>
    <col min="8" max="8" width="15.7109375" style="12" customWidth="1"/>
    <col min="9" max="9" width="1.42578125" style="12" customWidth="1"/>
    <col min="10" max="10" width="8.42578125" style="12" hidden="1" customWidth="1"/>
    <col min="11" max="11" width="9.140625" style="11" customWidth="1"/>
    <col min="12" max="12" width="15.28515625" style="11" customWidth="1"/>
    <col min="13" max="1024" width="9.140625" style="11" customWidth="1"/>
  </cols>
  <sheetData>
    <row r="1" spans="1:1024" ht="78" customHeight="1" x14ac:dyDescent="0.2">
      <c r="A1" s="228" t="s">
        <v>43235</v>
      </c>
      <c r="B1" s="229"/>
      <c r="C1" s="229"/>
      <c r="D1" s="229"/>
      <c r="E1" s="229"/>
      <c r="F1" s="229"/>
      <c r="G1" s="230"/>
      <c r="H1" s="23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x14ac:dyDescent="0.25">
      <c r="A2" s="232" t="s">
        <v>35297</v>
      </c>
      <c r="B2" s="233"/>
      <c r="C2" s="233"/>
      <c r="D2" s="233"/>
      <c r="E2" s="233"/>
      <c r="F2" s="233"/>
      <c r="G2" s="234"/>
      <c r="H2" s="235"/>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x14ac:dyDescent="0.25">
      <c r="A3" s="236" t="s">
        <v>35298</v>
      </c>
      <c r="B3" s="237"/>
      <c r="C3" s="237"/>
      <c r="D3" s="237"/>
      <c r="E3" s="237"/>
      <c r="F3" s="237"/>
      <c r="G3" s="238"/>
      <c r="H3" s="239"/>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3.25" customHeight="1" x14ac:dyDescent="0.35">
      <c r="A4" s="240" t="s">
        <v>35301</v>
      </c>
      <c r="B4" s="241"/>
      <c r="C4" s="241"/>
      <c r="D4" s="241"/>
      <c r="E4" s="241"/>
      <c r="F4" s="241"/>
      <c r="G4" s="242"/>
      <c r="H4" s="243"/>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2.5" customHeight="1" x14ac:dyDescent="0.2">
      <c r="A5" s="244" t="s">
        <v>35299</v>
      </c>
      <c r="B5" s="245"/>
      <c r="C5" s="246"/>
      <c r="D5" s="225" t="s">
        <v>35300</v>
      </c>
      <c r="E5" s="226"/>
      <c r="F5" s="226"/>
      <c r="G5" s="226"/>
      <c r="H5" s="227"/>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2">
      <c r="A6" s="81"/>
      <c r="B6" s="82"/>
      <c r="C6" s="82"/>
      <c r="D6" s="82"/>
      <c r="E6" s="82"/>
      <c r="F6" s="82"/>
      <c r="G6" s="83" t="s">
        <v>35024</v>
      </c>
      <c r="H6" s="84">
        <f>'Premissas básicas'!$F$9</f>
        <v>44986</v>
      </c>
      <c r="I6" s="85"/>
      <c r="L6" s="86"/>
    </row>
    <row r="7" spans="1:1024" ht="25.5" x14ac:dyDescent="0.2">
      <c r="A7" s="87" t="s">
        <v>35025</v>
      </c>
      <c r="B7" s="87" t="s">
        <v>35026</v>
      </c>
      <c r="C7" s="87" t="s">
        <v>35027</v>
      </c>
      <c r="D7" s="87" t="s">
        <v>35028</v>
      </c>
      <c r="E7" s="88" t="s">
        <v>35029</v>
      </c>
      <c r="F7" s="88" t="s">
        <v>35245</v>
      </c>
      <c r="G7" s="88" t="s">
        <v>35030</v>
      </c>
      <c r="H7" s="88" t="s">
        <v>35031</v>
      </c>
      <c r="I7" s="89"/>
      <c r="K7" s="11" t="s">
        <v>43237</v>
      </c>
    </row>
    <row r="8" spans="1:1024" x14ac:dyDescent="0.2">
      <c r="A8" s="90"/>
      <c r="B8" s="91"/>
      <c r="C8" s="92"/>
      <c r="D8" s="91"/>
      <c r="E8" s="93"/>
      <c r="F8" s="93"/>
      <c r="G8" s="94"/>
      <c r="H8" s="95"/>
      <c r="J8" s="85"/>
    </row>
    <row r="9" spans="1:1024" x14ac:dyDescent="0.2">
      <c r="A9" s="96" t="s">
        <v>9</v>
      </c>
      <c r="B9" s="97"/>
      <c r="C9" s="97" t="s">
        <v>35034</v>
      </c>
      <c r="D9" s="82"/>
      <c r="E9" s="94"/>
      <c r="F9" s="94"/>
      <c r="G9" s="94"/>
      <c r="H9" s="98">
        <f>SUM(H10,H12)</f>
        <v>8418000</v>
      </c>
      <c r="I9" s="99"/>
      <c r="J9" s="104"/>
    </row>
    <row r="10" spans="1:1024" x14ac:dyDescent="0.2">
      <c r="A10" s="96" t="s">
        <v>35032</v>
      </c>
      <c r="B10" s="97"/>
      <c r="C10" s="97" t="s">
        <v>35036</v>
      </c>
      <c r="D10" s="82"/>
      <c r="E10" s="94"/>
      <c r="F10" s="94"/>
      <c r="G10" s="94"/>
      <c r="H10" s="100">
        <f>SUM(H11:H11)</f>
        <v>2862000</v>
      </c>
      <c r="I10" s="101"/>
      <c r="J10" s="104"/>
    </row>
    <row r="11" spans="1:1024" x14ac:dyDescent="0.2">
      <c r="A11" s="102" t="s">
        <v>27</v>
      </c>
      <c r="B11" s="102" t="s">
        <v>35033</v>
      </c>
      <c r="C11" s="188" t="str">
        <f>'01.01.01'!$B$9</f>
        <v>Varrição de Vias Públicas</v>
      </c>
      <c r="D11" s="102" t="str">
        <f>'01.01.01'!$F$9</f>
        <v>Km</v>
      </c>
      <c r="E11" s="103">
        <f>'01.01.01'!$E$29</f>
        <v>1875</v>
      </c>
      <c r="F11" s="281">
        <f>ROUND(E11*12,2)</f>
        <v>22500</v>
      </c>
      <c r="G11" s="281">
        <f>Item.02.01.01</f>
        <v>127.2</v>
      </c>
      <c r="H11" s="103">
        <f>TRUNC(F11*G11,2)</f>
        <v>2862000</v>
      </c>
      <c r="J11" s="104" t="str">
        <f>IFERROR(HYPERLINK("#"&amp;"02.01.01!F"&amp;MATCH($G11,'01.01.01'!$F:$F,0),$A11),"")</f>
        <v>01.01.01</v>
      </c>
    </row>
    <row r="12" spans="1:1024" x14ac:dyDescent="0.2">
      <c r="A12" s="96" t="s">
        <v>35037</v>
      </c>
      <c r="B12" s="97"/>
      <c r="C12" s="97" t="s">
        <v>35038</v>
      </c>
      <c r="D12" s="82"/>
      <c r="E12" s="94"/>
      <c r="F12" s="282"/>
      <c r="G12" s="282"/>
      <c r="H12" s="100">
        <f>SUM(H13:H15)</f>
        <v>5556000</v>
      </c>
      <c r="I12" s="101"/>
      <c r="J12" s="104"/>
    </row>
    <row r="13" spans="1:1024" ht="13.5" customHeight="1" x14ac:dyDescent="0.2">
      <c r="A13" s="102" t="s">
        <v>37</v>
      </c>
      <c r="B13" s="102" t="s">
        <v>35033</v>
      </c>
      <c r="C13" s="188" t="str">
        <f>'02.02.01'!$B$9</f>
        <v>Capina manual</v>
      </c>
      <c r="D13" s="102" t="str">
        <f>'02.02.01'!$F$9</f>
        <v>M²</v>
      </c>
      <c r="E13" s="103">
        <f>'02.02.01'!$E$30</f>
        <v>166666.6666</v>
      </c>
      <c r="F13" s="281">
        <f>ROUND(E13*12,2)</f>
        <v>2000000</v>
      </c>
      <c r="G13" s="281">
        <f>Item.02.02.01</f>
        <v>1.82</v>
      </c>
      <c r="H13" s="103">
        <f>TRUNC(F13*G13,2)</f>
        <v>3640000</v>
      </c>
      <c r="J13" s="104" t="str">
        <f>IFERROR(HYPERLINK("#"&amp;"02.02.01!F"&amp;MATCH($G13,'02.02.01'!$F:$F,0),$A13),"")</f>
        <v>02.02.01</v>
      </c>
      <c r="K13" s="11">
        <v>1.07</v>
      </c>
    </row>
    <row r="14" spans="1:1024" ht="25.5" x14ac:dyDescent="0.2">
      <c r="A14" s="102" t="s">
        <v>38</v>
      </c>
      <c r="B14" s="102" t="s">
        <v>35033</v>
      </c>
      <c r="C14" s="188" t="str">
        <f>'02.02.02'!$B$9</f>
        <v>Roçada mecanizada (ou manual) com roçadeira costal em áreas públicas</v>
      </c>
      <c r="D14" s="102" t="str">
        <f>'02.02.02'!$F$9</f>
        <v>M²</v>
      </c>
      <c r="E14" s="103">
        <f>'02.02.02'!$E$29</f>
        <v>141666.66665999999</v>
      </c>
      <c r="F14" s="281">
        <f>ROUND(E14*12,2)</f>
        <v>1700000</v>
      </c>
      <c r="G14" s="281">
        <f>Item.02.02.02</f>
        <v>0.76</v>
      </c>
      <c r="H14" s="103">
        <f>TRUNC(F14*G14,2)</f>
        <v>1292000</v>
      </c>
      <c r="J14" s="104" t="str">
        <f>IFERROR(HYPERLINK("#"&amp;"02.02.02!F"&amp;MATCH($G14,'02.02.02'!$F:$F,0),$A14),"")</f>
        <v>02.02.02</v>
      </c>
      <c r="K14" s="11">
        <v>0.82</v>
      </c>
    </row>
    <row r="15" spans="1:1024" ht="27" customHeight="1" x14ac:dyDescent="0.2">
      <c r="A15" s="102" t="s">
        <v>39</v>
      </c>
      <c r="B15" s="102" t="s">
        <v>35033</v>
      </c>
      <c r="C15" s="188" t="str">
        <f>'02.02.03'!$B$10</f>
        <v>Roçada mecanizada com roçadeira hidráulica articulada</v>
      </c>
      <c r="D15" s="102" t="str">
        <f>'02.02.03'!$F$10</f>
        <v>M²</v>
      </c>
      <c r="E15" s="103">
        <f>'02.02.03'!$E$33</f>
        <v>100000</v>
      </c>
      <c r="F15" s="281">
        <f>ROUND(E15*12,2)</f>
        <v>1200000</v>
      </c>
      <c r="G15" s="281">
        <f>Item.02.02.03</f>
        <v>0.52</v>
      </c>
      <c r="H15" s="103">
        <f>TRUNC(F15*G15,2)</f>
        <v>624000</v>
      </c>
      <c r="J15" s="104" t="str">
        <f>IFERROR(HYPERLINK("#"&amp;"02.02.03!F"&amp;MATCH($G15,'02.02.03'!$F:$F,0),$A15),"")</f>
        <v>02.02.03</v>
      </c>
    </row>
    <row r="16" spans="1:1024" x14ac:dyDescent="0.2">
      <c r="A16" s="90"/>
      <c r="B16" s="91"/>
      <c r="C16" s="92"/>
      <c r="D16" s="91"/>
      <c r="E16" s="93"/>
      <c r="F16" s="283"/>
      <c r="G16" s="282"/>
      <c r="H16" s="95"/>
      <c r="J16" s="85"/>
    </row>
    <row r="17" spans="1:11" x14ac:dyDescent="0.2">
      <c r="A17" s="96" t="s">
        <v>12</v>
      </c>
      <c r="B17" s="97"/>
      <c r="C17" s="97" t="s">
        <v>35256</v>
      </c>
      <c r="D17" s="82"/>
      <c r="E17" s="94"/>
      <c r="F17" s="282"/>
      <c r="G17" s="282"/>
      <c r="H17" s="98">
        <f>SUM(H18)</f>
        <v>1026000</v>
      </c>
      <c r="I17" s="99"/>
      <c r="J17" s="104"/>
    </row>
    <row r="18" spans="1:11" x14ac:dyDescent="0.2">
      <c r="A18" s="96" t="s">
        <v>35035</v>
      </c>
      <c r="B18" s="97"/>
      <c r="C18" s="97" t="s">
        <v>35244</v>
      </c>
      <c r="D18" s="82"/>
      <c r="E18" s="94"/>
      <c r="F18" s="282"/>
      <c r="G18" s="282"/>
      <c r="H18" s="100">
        <f>SUM(H19:H19)</f>
        <v>1026000</v>
      </c>
      <c r="I18" s="101"/>
      <c r="J18" s="104"/>
    </row>
    <row r="19" spans="1:11" x14ac:dyDescent="0.2">
      <c r="A19" s="102" t="s">
        <v>36</v>
      </c>
      <c r="B19" s="102" t="s">
        <v>35033</v>
      </c>
      <c r="C19" s="188" t="str">
        <f>'02.01.01'!$B$9</f>
        <v>Pintura de meio fio (caiação)</v>
      </c>
      <c r="D19" s="102" t="str">
        <f>'02.01.01'!$F$9</f>
        <v>M</v>
      </c>
      <c r="E19" s="103">
        <f>'02.01.01'!$E$29</f>
        <v>150000</v>
      </c>
      <c r="F19" s="281">
        <f>ROUND(E19*12,2)</f>
        <v>1800000</v>
      </c>
      <c r="G19" s="281">
        <f>'02.01.01'!F26</f>
        <v>0.56999999999999995</v>
      </c>
      <c r="H19" s="103">
        <f>TRUNC(F19*G19,2)</f>
        <v>1026000</v>
      </c>
      <c r="J19" s="104" t="str">
        <f>IFERROR(HYPERLINK("#"&amp;"03.01.01!F"&amp;MATCH($G19,'02.01.01'!$F:$F,0),$A19),"")</f>
        <v>02.01.01</v>
      </c>
      <c r="K19" s="11">
        <v>0.44</v>
      </c>
    </row>
    <row r="20" spans="1:11" x14ac:dyDescent="0.2">
      <c r="A20" s="90"/>
      <c r="B20" s="91"/>
      <c r="C20" s="92"/>
      <c r="D20" s="91"/>
      <c r="E20" s="93"/>
      <c r="F20" s="283"/>
      <c r="G20" s="282"/>
      <c r="H20" s="95"/>
      <c r="J20" s="85"/>
    </row>
    <row r="21" spans="1:11" x14ac:dyDescent="0.2">
      <c r="A21" s="96" t="s">
        <v>13</v>
      </c>
      <c r="B21" s="97"/>
      <c r="C21" s="97" t="s">
        <v>35255</v>
      </c>
      <c r="D21" s="82"/>
      <c r="E21" s="94"/>
      <c r="F21" s="282"/>
      <c r="G21" s="282"/>
      <c r="H21" s="98">
        <f>SUM(H22)</f>
        <v>1896000</v>
      </c>
      <c r="I21" s="99"/>
      <c r="J21" s="104"/>
    </row>
    <row r="22" spans="1:11" x14ac:dyDescent="0.2">
      <c r="A22" s="96" t="s">
        <v>35039</v>
      </c>
      <c r="B22" s="97"/>
      <c r="C22" s="97" t="s">
        <v>35246</v>
      </c>
      <c r="D22" s="82"/>
      <c r="E22" s="94"/>
      <c r="F22" s="282"/>
      <c r="G22" s="282"/>
      <c r="H22" s="100">
        <f>SUM(H23)</f>
        <v>1896000</v>
      </c>
      <c r="I22" s="101"/>
      <c r="J22" s="104"/>
    </row>
    <row r="23" spans="1:11" ht="25.5" x14ac:dyDescent="0.2">
      <c r="A23" s="102" t="s">
        <v>40</v>
      </c>
      <c r="B23" s="102" t="s">
        <v>35033</v>
      </c>
      <c r="C23" s="188" t="str">
        <f>'03.01.01'!$B$9</f>
        <v>Capina elétrica com equipamento de comutação eletrônica</v>
      </c>
      <c r="D23" s="102" t="str">
        <f>'03.01.01'!$F$9</f>
        <v>M²</v>
      </c>
      <c r="E23" s="103">
        <f>'03.01.01'!$E$34</f>
        <v>100000</v>
      </c>
      <c r="F23" s="281">
        <f>ROUND(E23*12,2)</f>
        <v>1200000</v>
      </c>
      <c r="G23" s="281">
        <f>'03.01.01'!F28</f>
        <v>1.58</v>
      </c>
      <c r="H23" s="103">
        <f>TRUNC(F23*G23,2)</f>
        <v>1896000</v>
      </c>
      <c r="J23" s="104" t="str">
        <f>IFERROR(HYPERLINK("#"&amp;"04.01.01!F"&amp;MATCH($G23,#REF!,0),$A23),"")</f>
        <v/>
      </c>
      <c r="K23" s="11">
        <v>1.74</v>
      </c>
    </row>
    <row r="24" spans="1:11" x14ac:dyDescent="0.2">
      <c r="A24" s="90"/>
      <c r="B24" s="91"/>
      <c r="C24" s="92"/>
      <c r="D24" s="91"/>
      <c r="E24" s="93"/>
      <c r="F24" s="283"/>
      <c r="G24" s="283"/>
      <c r="H24" s="95"/>
      <c r="J24" s="104"/>
    </row>
    <row r="25" spans="1:11" x14ac:dyDescent="0.2">
      <c r="A25" s="96" t="s">
        <v>14</v>
      </c>
      <c r="B25" s="97"/>
      <c r="C25" s="97" t="s">
        <v>35257</v>
      </c>
      <c r="D25" s="82"/>
      <c r="E25" s="94"/>
      <c r="F25" s="282"/>
      <c r="G25" s="282"/>
      <c r="H25" s="98">
        <f>SUM(H26)</f>
        <v>1245600</v>
      </c>
      <c r="J25" s="104"/>
    </row>
    <row r="26" spans="1:11" x14ac:dyDescent="0.2">
      <c r="A26" s="96" t="s">
        <v>35040</v>
      </c>
      <c r="B26" s="97"/>
      <c r="C26" s="97" t="s">
        <v>35258</v>
      </c>
      <c r="D26" s="82"/>
      <c r="E26" s="94"/>
      <c r="F26" s="282"/>
      <c r="G26" s="282"/>
      <c r="H26" s="100">
        <f>SUM(H27:H28)</f>
        <v>1245600</v>
      </c>
      <c r="I26" s="101"/>
      <c r="J26" s="104"/>
    </row>
    <row r="27" spans="1:11" ht="25.5" x14ac:dyDescent="0.2">
      <c r="A27" s="102" t="s">
        <v>41</v>
      </c>
      <c r="B27" s="102" t="s">
        <v>35033</v>
      </c>
      <c r="C27" s="188" t="str">
        <f>'04.01.01'!$B$9</f>
        <v>Limpeza manual de caixa de ralo, bueiro e mata-burros</v>
      </c>
      <c r="D27" s="102" t="str">
        <f>'04.01.01'!$F$9</f>
        <v>UN</v>
      </c>
      <c r="E27" s="103">
        <f>'04.01.01'!$E$28</f>
        <v>666.66666599999996</v>
      </c>
      <c r="F27" s="281">
        <f>ROUND(E27*12,2)</f>
        <v>8000</v>
      </c>
      <c r="G27" s="281">
        <f>'04.01.01'!F25</f>
        <v>72.45</v>
      </c>
      <c r="H27" s="103">
        <f>TRUNC(F27*G27,2)</f>
        <v>579600</v>
      </c>
      <c r="J27" s="104" t="str">
        <f>IFERROR(HYPERLINK("#"&amp;"04.02.01!F"&amp;MATCH($G27,'04.01.01'!$F:$F,0),$A27),"")</f>
        <v>04.01.01</v>
      </c>
      <c r="K27" s="11">
        <v>7.3</v>
      </c>
    </row>
    <row r="28" spans="1:11" x14ac:dyDescent="0.2">
      <c r="A28" s="102" t="s">
        <v>35259</v>
      </c>
      <c r="B28" s="102" t="s">
        <v>35033</v>
      </c>
      <c r="C28" s="188" t="str">
        <f>'04.01.02'!$B$9</f>
        <v>Limpeza manual de valas, córregos e rios</v>
      </c>
      <c r="D28" s="102" t="str">
        <f>'04.01.02'!$F$9</f>
        <v>M²</v>
      </c>
      <c r="E28" s="103">
        <f>'04.01.02'!$E$28</f>
        <v>15000</v>
      </c>
      <c r="F28" s="281">
        <f>ROUND(E28*12,2)</f>
        <v>180000</v>
      </c>
      <c r="G28" s="281">
        <f>'04.01.02'!F25</f>
        <v>3.7</v>
      </c>
      <c r="H28" s="103">
        <f>TRUNC(F28*G28,2)</f>
        <v>666000</v>
      </c>
      <c r="J28" s="104" t="str">
        <f>IFERROR(HYPERLINK("#"&amp;"04.02.02!F"&amp;MATCH($G28,'04.01.02'!$F:$F,0),$A28),"")</f>
        <v>04.01.02</v>
      </c>
      <c r="K28" s="11">
        <v>1.73</v>
      </c>
    </row>
    <row r="29" spans="1:11" x14ac:dyDescent="0.2">
      <c r="A29" s="90"/>
      <c r="B29" s="91"/>
      <c r="C29" s="92"/>
      <c r="D29" s="91"/>
      <c r="E29" s="93"/>
      <c r="F29" s="283"/>
      <c r="G29" s="283"/>
      <c r="H29" s="95"/>
      <c r="J29" s="104"/>
    </row>
    <row r="30" spans="1:11" x14ac:dyDescent="0.2">
      <c r="A30" s="96" t="s">
        <v>15</v>
      </c>
      <c r="B30" s="97"/>
      <c r="C30" s="97" t="s">
        <v>35289</v>
      </c>
      <c r="D30" s="82"/>
      <c r="E30" s="94"/>
      <c r="F30" s="282"/>
      <c r="G30" s="282"/>
      <c r="H30" s="98">
        <f>SUM(H31)</f>
        <v>1352685.84</v>
      </c>
      <c r="J30" s="104"/>
    </row>
    <row r="31" spans="1:11" x14ac:dyDescent="0.2">
      <c r="A31" s="96" t="s">
        <v>35288</v>
      </c>
      <c r="B31" s="97"/>
      <c r="C31" s="97" t="s">
        <v>35290</v>
      </c>
      <c r="D31" s="82"/>
      <c r="E31" s="94"/>
      <c r="F31" s="282"/>
      <c r="G31" s="282"/>
      <c r="H31" s="100">
        <f>SUM(H32:H33)</f>
        <v>1352685.84</v>
      </c>
      <c r="J31" s="104"/>
    </row>
    <row r="32" spans="1:11" ht="25.5" x14ac:dyDescent="0.2">
      <c r="A32" s="102" t="s">
        <v>44</v>
      </c>
      <c r="B32" s="102" t="s">
        <v>35033</v>
      </c>
      <c r="C32" s="188" t="str">
        <f>'05.01.01'!$B$9</f>
        <v>Mão de obra, veículos, apoio operacional e infraestrutura para operação</v>
      </c>
      <c r="D32" s="102" t="str">
        <f>'05.01.01'!$F$9</f>
        <v>Un x Mês</v>
      </c>
      <c r="E32" s="103">
        <v>1</v>
      </c>
      <c r="F32" s="281">
        <f>ROUND(E32*12,2)</f>
        <v>12</v>
      </c>
      <c r="G32" s="281">
        <f>'05.01.01'!F59</f>
        <v>112723.82</v>
      </c>
      <c r="H32" s="103">
        <f>TRUNC(F32*G32,2)</f>
        <v>1352685.84</v>
      </c>
      <c r="J32" s="104"/>
    </row>
    <row r="33" spans="1:10" x14ac:dyDescent="0.2">
      <c r="A33" s="90"/>
      <c r="B33" s="91"/>
      <c r="C33" s="92"/>
      <c r="D33" s="91"/>
      <c r="E33" s="93"/>
      <c r="F33" s="93"/>
      <c r="G33" s="94"/>
      <c r="H33" s="95"/>
      <c r="J33" s="85"/>
    </row>
    <row r="34" spans="1:10" x14ac:dyDescent="0.2">
      <c r="A34" s="96"/>
      <c r="B34" s="97"/>
      <c r="C34" s="97" t="s">
        <v>16</v>
      </c>
      <c r="D34" s="82"/>
      <c r="E34" s="94"/>
      <c r="F34" s="94"/>
      <c r="G34" s="94"/>
      <c r="H34" s="98">
        <f>SUM(H9,H17,H25,H21,H30)</f>
        <v>13938285.84</v>
      </c>
      <c r="I34" s="99"/>
    </row>
    <row r="35" spans="1:10" x14ac:dyDescent="0.2">
      <c r="A35" s="90"/>
      <c r="B35" s="91"/>
      <c r="C35" s="92"/>
      <c r="D35" s="91"/>
      <c r="E35" s="93"/>
      <c r="F35" s="93"/>
      <c r="G35" s="94"/>
      <c r="H35" s="95"/>
      <c r="J35" s="105"/>
    </row>
    <row r="36" spans="1:10" x14ac:dyDescent="0.2">
      <c r="A36" s="96"/>
      <c r="B36" s="97"/>
      <c r="C36" s="97" t="str">
        <f>"BDI ("&amp;TEXT(BDI,"0,00%"&amp;")")</f>
        <v>BDI (23,38%)</v>
      </c>
      <c r="D36" s="82"/>
      <c r="E36" s="94"/>
      <c r="F36" s="94"/>
      <c r="G36" s="94"/>
      <c r="H36" s="98">
        <f>TRUNC(H34*BDI,2)</f>
        <v>3258771.22</v>
      </c>
      <c r="I36" s="99"/>
      <c r="J36" s="106"/>
    </row>
    <row r="37" spans="1:10" x14ac:dyDescent="0.2">
      <c r="A37" s="90"/>
      <c r="B37" s="91"/>
      <c r="C37" s="92"/>
      <c r="D37" s="91"/>
      <c r="E37" s="93"/>
      <c r="F37" s="93"/>
      <c r="G37" s="94"/>
      <c r="H37" s="95"/>
      <c r="J37" s="105"/>
    </row>
    <row r="38" spans="1:10" x14ac:dyDescent="0.2">
      <c r="A38" s="96"/>
      <c r="B38" s="97"/>
      <c r="C38" s="97" t="s">
        <v>77</v>
      </c>
      <c r="D38" s="82"/>
      <c r="E38" s="94"/>
      <c r="F38" s="94"/>
      <c r="G38" s="94"/>
      <c r="H38" s="98">
        <f>SUM(H34,H36)</f>
        <v>17197057.059999999</v>
      </c>
      <c r="I38" s="99"/>
      <c r="J38" s="106"/>
    </row>
  </sheetData>
  <mergeCells count="6">
    <mergeCell ref="D5:H5"/>
    <mergeCell ref="A1:H1"/>
    <mergeCell ref="A2:H2"/>
    <mergeCell ref="A3:H3"/>
    <mergeCell ref="A4:H4"/>
    <mergeCell ref="A5:C5"/>
  </mergeCells>
  <printOptions horizontalCentered="1"/>
  <pageMargins left="0.47244094488188981" right="0.39370078740157483" top="0.78740157480314965" bottom="0.78740157480314965" header="0.51181102362204722" footer="0.51181102362204722"/>
  <pageSetup paperSize="9" scale="80" firstPageNumber="0" orientation="portrait" horizontalDpi="300" verticalDpi="300" r:id="rId1"/>
  <headerFooter>
    <oddFoote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30"/>
  <sheetViews>
    <sheetView view="pageBreakPreview" zoomScaleNormal="100" zoomScaleSheetLayoutView="100" workbookViewId="0">
      <pane ySplit="11" topLeftCell="A12" activePane="bottomLeft" state="frozen"/>
      <selection pane="bottomLeft" activeCell="B39" sqref="B39"/>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07" customWidth="1"/>
    <col min="7" max="7" width="35.7109375" style="108" hidden="1" customWidth="1"/>
    <col min="8" max="8" width="11.42578125" style="109" customWidth="1"/>
    <col min="9" max="1025" width="11.42578125" style="18" customWidth="1"/>
  </cols>
  <sheetData>
    <row r="1" spans="1:8" x14ac:dyDescent="0.2">
      <c r="A1" s="38"/>
      <c r="G1" s="110" t="s">
        <v>34905</v>
      </c>
      <c r="H1" s="111"/>
    </row>
    <row r="2" spans="1:8" x14ac:dyDescent="0.2">
      <c r="A2" s="5"/>
      <c r="G2" s="110" t="s">
        <v>11</v>
      </c>
    </row>
    <row r="3" spans="1:8" x14ac:dyDescent="0.2">
      <c r="A3" s="38"/>
      <c r="G3" s="112"/>
    </row>
    <row r="4" spans="1:8" x14ac:dyDescent="0.2">
      <c r="A4" s="5"/>
    </row>
    <row r="6" spans="1:8" x14ac:dyDescent="0.2">
      <c r="G6" s="110"/>
    </row>
    <row r="7" spans="1:8" x14ac:dyDescent="0.2">
      <c r="A7" s="113" t="s">
        <v>35041</v>
      </c>
      <c r="B7" s="113"/>
      <c r="C7" s="3"/>
      <c r="D7" s="113"/>
      <c r="E7" s="111"/>
      <c r="F7" s="5"/>
      <c r="G7" s="110"/>
    </row>
    <row r="8" spans="1:8" x14ac:dyDescent="0.2">
      <c r="A8" s="38"/>
      <c r="B8" s="38"/>
      <c r="G8" s="110"/>
    </row>
    <row r="9" spans="1:8" x14ac:dyDescent="0.2">
      <c r="A9" s="5"/>
      <c r="B9" s="250"/>
      <c r="C9" s="250"/>
      <c r="D9" s="250"/>
      <c r="E9" s="250"/>
      <c r="F9" s="114"/>
    </row>
    <row r="10" spans="1:8" x14ac:dyDescent="0.2">
      <c r="A10" s="38"/>
      <c r="B10" s="38"/>
      <c r="G10" s="110"/>
    </row>
    <row r="11" spans="1:8" x14ac:dyDescent="0.2">
      <c r="A11" s="115"/>
      <c r="B11" s="115"/>
      <c r="C11" s="116"/>
      <c r="D11" s="117"/>
      <c r="E11" s="117"/>
      <c r="F11" s="118"/>
      <c r="G11" s="110"/>
    </row>
    <row r="12" spans="1:8" x14ac:dyDescent="0.2">
      <c r="A12" s="251" t="s">
        <v>35042</v>
      </c>
      <c r="B12" s="251"/>
      <c r="C12" s="251"/>
      <c r="D12" s="251"/>
      <c r="E12" s="251"/>
      <c r="F12" s="119"/>
      <c r="G12" s="110"/>
    </row>
    <row r="13" spans="1:8" x14ac:dyDescent="0.2">
      <c r="A13" s="247" t="s">
        <v>35043</v>
      </c>
      <c r="B13" s="247"/>
      <c r="C13" s="247"/>
      <c r="D13" s="247"/>
      <c r="E13" s="120"/>
      <c r="F13" s="176">
        <v>3.8</v>
      </c>
      <c r="G13" s="110"/>
    </row>
    <row r="14" spans="1:8" x14ac:dyDescent="0.2">
      <c r="A14" s="247" t="s">
        <v>35044</v>
      </c>
      <c r="B14" s="247"/>
      <c r="C14" s="247"/>
      <c r="D14" s="247"/>
      <c r="E14" s="122"/>
      <c r="F14" s="176">
        <v>0.32</v>
      </c>
      <c r="G14" s="110"/>
    </row>
    <row r="15" spans="1:8" x14ac:dyDescent="0.2">
      <c r="A15" s="247" t="s">
        <v>35045</v>
      </c>
      <c r="B15" s="247"/>
      <c r="C15" s="247"/>
      <c r="D15" s="247"/>
      <c r="E15" s="120"/>
      <c r="F15" s="176">
        <v>0.5</v>
      </c>
      <c r="G15" s="110"/>
    </row>
    <row r="16" spans="1:8" s="54" customFormat="1" ht="11.25" x14ac:dyDescent="0.2">
      <c r="A16" s="123"/>
      <c r="B16" s="123"/>
      <c r="C16" s="123"/>
      <c r="D16" s="123"/>
      <c r="E16" s="124" t="s">
        <v>35046</v>
      </c>
      <c r="F16" s="125">
        <f>SUM(F13:F15)</f>
        <v>4.62</v>
      </c>
      <c r="G16" s="110"/>
      <c r="H16" s="109"/>
    </row>
    <row r="17" spans="1:8" x14ac:dyDescent="0.2">
      <c r="A17" s="249" t="s">
        <v>35047</v>
      </c>
      <c r="B17" s="249"/>
      <c r="C17" s="249"/>
      <c r="D17" s="249"/>
      <c r="E17" s="249"/>
      <c r="F17" s="121"/>
      <c r="G17" s="110"/>
    </row>
    <row r="18" spans="1:8" x14ac:dyDescent="0.2">
      <c r="A18" s="247" t="s">
        <v>35048</v>
      </c>
      <c r="B18" s="247"/>
      <c r="C18" s="247"/>
      <c r="D18" s="247"/>
      <c r="E18" s="4"/>
      <c r="F18" s="176">
        <v>1.02</v>
      </c>
      <c r="G18" s="110"/>
    </row>
    <row r="19" spans="1:8" s="54" customFormat="1" ht="11.25" x14ac:dyDescent="0.2">
      <c r="A19" s="123"/>
      <c r="B19" s="123"/>
      <c r="C19" s="123"/>
      <c r="D19" s="123"/>
      <c r="E19" s="124" t="s">
        <v>35049</v>
      </c>
      <c r="F19" s="125">
        <f>SUM(F18)</f>
        <v>1.02</v>
      </c>
      <c r="G19" s="110"/>
      <c r="H19" s="109"/>
    </row>
    <row r="20" spans="1:8" x14ac:dyDescent="0.2">
      <c r="A20" s="249" t="s">
        <v>35050</v>
      </c>
      <c r="B20" s="249"/>
      <c r="C20" s="249"/>
      <c r="D20" s="249"/>
      <c r="E20" s="249"/>
      <c r="F20" s="121"/>
      <c r="G20" s="110"/>
    </row>
    <row r="21" spans="1:8" x14ac:dyDescent="0.2">
      <c r="A21" s="247" t="s">
        <v>35051</v>
      </c>
      <c r="B21" s="247"/>
      <c r="C21" s="247"/>
      <c r="D21" s="247"/>
      <c r="E21" s="126"/>
      <c r="F21" s="176">
        <v>6.64</v>
      </c>
      <c r="G21" s="110"/>
    </row>
    <row r="22" spans="1:8" x14ac:dyDescent="0.2">
      <c r="A22" s="123"/>
      <c r="B22" s="123"/>
      <c r="C22" s="123"/>
      <c r="D22" s="123"/>
      <c r="E22" s="124" t="s">
        <v>35052</v>
      </c>
      <c r="F22" s="125">
        <f>SUM(F21)</f>
        <v>6.64</v>
      </c>
      <c r="G22" s="110"/>
    </row>
    <row r="23" spans="1:8" x14ac:dyDescent="0.2">
      <c r="A23" s="249" t="s">
        <v>35053</v>
      </c>
      <c r="B23" s="249"/>
      <c r="C23" s="249"/>
      <c r="D23" s="249"/>
      <c r="E23" s="249"/>
      <c r="F23" s="121"/>
      <c r="G23" s="110"/>
    </row>
    <row r="24" spans="1:8" x14ac:dyDescent="0.2">
      <c r="A24" s="247" t="s">
        <v>35054</v>
      </c>
      <c r="B24" s="247"/>
      <c r="C24" s="247"/>
      <c r="D24" s="247"/>
      <c r="E24" s="126"/>
      <c r="F24" s="176">
        <v>5</v>
      </c>
      <c r="G24" s="110"/>
    </row>
    <row r="25" spans="1:8" x14ac:dyDescent="0.2">
      <c r="A25" s="247" t="s">
        <v>35055</v>
      </c>
      <c r="B25" s="247"/>
      <c r="C25" s="247"/>
      <c r="D25" s="247"/>
      <c r="E25" s="126"/>
      <c r="F25" s="176">
        <v>3</v>
      </c>
      <c r="G25" s="110"/>
    </row>
    <row r="26" spans="1:8" x14ac:dyDescent="0.2">
      <c r="A26" s="247" t="s">
        <v>35056</v>
      </c>
      <c r="B26" s="247"/>
      <c r="C26" s="247"/>
      <c r="D26" s="247"/>
      <c r="E26" s="120"/>
      <c r="F26" s="176">
        <v>0.65</v>
      </c>
      <c r="G26" s="110"/>
    </row>
    <row r="27" spans="1:8" x14ac:dyDescent="0.2">
      <c r="A27" s="127"/>
      <c r="B27" s="127"/>
      <c r="C27" s="128"/>
      <c r="D27" s="128"/>
      <c r="E27" s="124" t="s">
        <v>35057</v>
      </c>
      <c r="F27" s="125">
        <f>SUM(F24:F26)</f>
        <v>8.65</v>
      </c>
      <c r="G27" s="110"/>
    </row>
    <row r="28" spans="1:8" x14ac:dyDescent="0.2">
      <c r="A28" s="38"/>
      <c r="B28" s="129"/>
      <c r="C28" s="129"/>
      <c r="D28" s="129"/>
      <c r="E28" s="129"/>
      <c r="F28" s="130"/>
      <c r="G28" s="110"/>
    </row>
    <row r="29" spans="1:8" s="109" customFormat="1" ht="11.25" x14ac:dyDescent="0.2">
      <c r="B29" s="248" t="s">
        <v>35058</v>
      </c>
      <c r="C29" s="248"/>
      <c r="D29" s="129"/>
      <c r="E29" s="131" t="s">
        <v>35059</v>
      </c>
      <c r="F29" s="132">
        <f>ROUND(((1+(F16/100))*(1+(F19/100))*(1+(F22/100)))/(1-(F27/100))-1,4)</f>
        <v>0.23380000000000001</v>
      </c>
      <c r="G29" s="110"/>
    </row>
    <row r="30" spans="1:8" x14ac:dyDescent="0.2">
      <c r="A30" s="109"/>
      <c r="B30" s="248" t="s">
        <v>35060</v>
      </c>
      <c r="C30" s="248"/>
      <c r="D30" s="129"/>
      <c r="E30" s="129"/>
      <c r="F30" s="129"/>
      <c r="G30" s="110"/>
    </row>
  </sheetData>
  <mergeCells count="15">
    <mergeCell ref="B9:E9"/>
    <mergeCell ref="A12:E12"/>
    <mergeCell ref="A13:D13"/>
    <mergeCell ref="A14:D14"/>
    <mergeCell ref="A15:D15"/>
    <mergeCell ref="A17:E17"/>
    <mergeCell ref="A18:D18"/>
    <mergeCell ref="A20:E20"/>
    <mergeCell ref="A21:D21"/>
    <mergeCell ref="A23:E23"/>
    <mergeCell ref="A24:D24"/>
    <mergeCell ref="A25:D25"/>
    <mergeCell ref="A26:D26"/>
    <mergeCell ref="B29:C29"/>
    <mergeCell ref="B30:C30"/>
  </mergeCells>
  <hyperlinks>
    <hyperlink ref="G1" location="Premissas%20b%C3%A1sicas!A10" display="Premissas" xr:uid="{00000000-0004-0000-0700-000000000000}"/>
    <hyperlink ref="G2" location="Planilha!A9" display="Planilha" xr:uid="{00000000-0004-0000-0700-000001000000}"/>
  </hyperlinks>
  <printOptions horizontalCentered="1"/>
  <pageMargins left="0.58680555555555602" right="0.39374999999999999" top="0.78749999999999998" bottom="0.78749999999999998"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AMK46"/>
  <sheetViews>
    <sheetView view="pageBreakPreview" zoomScaleNormal="100" workbookViewId="0">
      <pane ySplit="11" topLeftCell="A12" activePane="bottomLeft" state="frozen"/>
      <selection pane="bottomLeft" activeCell="B19" sqref="B19"/>
    </sheetView>
  </sheetViews>
  <sheetFormatPr defaultRowHeight="12.75" x14ac:dyDescent="0.2"/>
  <cols>
    <col min="1" max="1" width="24.28515625" style="18" customWidth="1"/>
    <col min="2" max="2" width="11.42578125" style="18" customWidth="1"/>
    <col min="3" max="3" width="21.42578125" style="54" customWidth="1"/>
    <col min="4" max="5" width="11.42578125" style="18" customWidth="1"/>
    <col min="6" max="6" width="14.28515625" style="19" customWidth="1"/>
    <col min="7" max="7" width="35.7109375" style="133" hidden="1" customWidth="1"/>
    <col min="8" max="8" width="11.42578125" style="134" hidden="1" customWidth="1"/>
    <col min="9" max="1025" width="11.42578125" style="18" customWidth="1"/>
  </cols>
  <sheetData>
    <row r="1" spans="1:9" x14ac:dyDescent="0.2">
      <c r="A1" s="38"/>
      <c r="G1" s="110" t="s">
        <v>34905</v>
      </c>
      <c r="H1" s="135">
        <f>F43</f>
        <v>4339.9399999999996</v>
      </c>
    </row>
    <row r="2" spans="1:9" x14ac:dyDescent="0.2">
      <c r="A2" s="5"/>
      <c r="G2" s="110" t="s">
        <v>11</v>
      </c>
    </row>
    <row r="3" spans="1:9" x14ac:dyDescent="0.2">
      <c r="A3" s="38"/>
      <c r="G3" s="136"/>
    </row>
    <row r="4" spans="1:9" x14ac:dyDescent="0.2">
      <c r="A4" s="5"/>
    </row>
    <row r="6" spans="1:9" x14ac:dyDescent="0.2">
      <c r="G6" s="110"/>
    </row>
    <row r="7" spans="1:9" x14ac:dyDescent="0.2">
      <c r="A7" s="250" t="s">
        <v>35061</v>
      </c>
      <c r="B7" s="250"/>
      <c r="C7" s="3"/>
      <c r="D7" s="113"/>
      <c r="E7" s="135" t="s">
        <v>34908</v>
      </c>
      <c r="F7" s="137">
        <f>'Premissas básicas'!$F$9</f>
        <v>44986</v>
      </c>
      <c r="G7" s="110"/>
    </row>
    <row r="8" spans="1:9" x14ac:dyDescent="0.2">
      <c r="A8" s="138"/>
      <c r="B8" s="138"/>
      <c r="C8" s="53"/>
      <c r="G8" s="110"/>
    </row>
    <row r="9" spans="1:9" x14ac:dyDescent="0.2">
      <c r="A9" s="1" t="s">
        <v>35062</v>
      </c>
      <c r="B9" s="250" t="s">
        <v>49</v>
      </c>
      <c r="C9" s="250"/>
      <c r="D9" s="250"/>
      <c r="E9" s="250"/>
      <c r="F9" s="139" t="s">
        <v>35063</v>
      </c>
    </row>
    <row r="10" spans="1:9" x14ac:dyDescent="0.2">
      <c r="A10" s="138"/>
      <c r="B10" s="138"/>
      <c r="C10" s="53"/>
      <c r="G10" s="110"/>
    </row>
    <row r="11" spans="1:9" x14ac:dyDescent="0.2">
      <c r="A11" s="138"/>
      <c r="B11" s="138"/>
      <c r="C11" s="53"/>
      <c r="G11" s="110"/>
    </row>
    <row r="12" spans="1:9" x14ac:dyDescent="0.2">
      <c r="A12" s="54" t="s">
        <v>35064</v>
      </c>
      <c r="B12" s="54"/>
      <c r="C12" s="54" t="s">
        <v>35065</v>
      </c>
      <c r="D12" s="54" t="s">
        <v>35066</v>
      </c>
      <c r="E12" s="54" t="s">
        <v>35067</v>
      </c>
      <c r="F12" s="25" t="s">
        <v>35068</v>
      </c>
      <c r="G12" s="110"/>
    </row>
    <row r="13" spans="1:9" x14ac:dyDescent="0.2">
      <c r="A13" s="18" t="s">
        <v>49</v>
      </c>
      <c r="C13" s="53" t="str">
        <f>VLOOKUP($A13,'Premissas básicas'!$A:$F,3,0)</f>
        <v>01921</v>
      </c>
      <c r="D13" s="29">
        <v>1</v>
      </c>
      <c r="E13" s="29">
        <f>VLOOKUP($A13,'Premissas básicas'!$A:$F,5,0)</f>
        <v>18.309999999999999</v>
      </c>
      <c r="F13" s="19">
        <f>TRUNC(D13*E13*$E$45,2)</f>
        <v>3222.56</v>
      </c>
      <c r="G13" s="110" t="str">
        <f>IFERROR(HYPERLINK("#"&amp;"'Premissas básicas'!E"&amp;MATCH($A13,'Premissas básicas'!$A:$A,0),$A13),"")</f>
        <v>Ajudante</v>
      </c>
      <c r="I13" s="35"/>
    </row>
    <row r="14" spans="1:9" x14ac:dyDescent="0.2">
      <c r="A14" s="18" t="s">
        <v>35069</v>
      </c>
      <c r="B14" s="2"/>
      <c r="C14" s="53"/>
      <c r="F14" s="134" t="s">
        <v>35070</v>
      </c>
      <c r="G14" s="110" t="str">
        <f>IFERROR(HYPERLINK("#"&amp;"'Premissas básicas'!E"&amp;MATCH($A14,'Premissas básicas'!$A:$A,0),$A14),"")</f>
        <v/>
      </c>
    </row>
    <row r="15" spans="1:9" x14ac:dyDescent="0.2">
      <c r="A15" s="140" t="s">
        <v>35071</v>
      </c>
      <c r="B15" s="2"/>
      <c r="C15" s="53"/>
      <c r="D15" s="141">
        <v>0.2</v>
      </c>
      <c r="E15" s="25">
        <f>VLOOKUP(A15,'Premissas básicas'!$A:$F,5,0)</f>
        <v>1430</v>
      </c>
      <c r="F15" s="19">
        <f>TRUNC(D15*E15,2)</f>
        <v>286</v>
      </c>
      <c r="G15" s="110" t="str">
        <f>IFERROR(HYPERLINK("#"&amp;"'Premissas básicas'!E"&amp;MATCH($A15,'Premissas básicas'!$A:$A,0),$A15),"")</f>
        <v>salário base de ajudante</v>
      </c>
    </row>
    <row r="16" spans="1:9" x14ac:dyDescent="0.2">
      <c r="B16" s="2"/>
      <c r="C16" s="53"/>
      <c r="D16" s="141"/>
      <c r="E16" s="29"/>
      <c r="G16" s="110" t="str">
        <f>IFERROR(HYPERLINK("#"&amp;"'Premissas básicas'!E"&amp;MATCH($A16,'Premissas básicas'!$A:$A,0),$A16),"")</f>
        <v/>
      </c>
    </row>
    <row r="17" spans="1:8" s="54" customFormat="1" ht="11.25" x14ac:dyDescent="0.2">
      <c r="B17" s="142"/>
      <c r="C17" s="53"/>
      <c r="D17" s="54" t="s">
        <v>35066</v>
      </c>
      <c r="E17" s="54" t="s">
        <v>35072</v>
      </c>
      <c r="F17" s="25" t="s">
        <v>35068</v>
      </c>
      <c r="G17" s="110" t="str">
        <f>IFERROR(HYPERLINK("#"&amp;"'Premissas básicas'!E"&amp;MATCH($A17,'Premissas básicas'!$A:$A,0),$A17),"")</f>
        <v/>
      </c>
      <c r="H17" s="134"/>
    </row>
    <row r="18" spans="1:8" x14ac:dyDescent="0.2">
      <c r="A18" s="18" t="s">
        <v>34923</v>
      </c>
      <c r="B18" s="2"/>
      <c r="C18" s="53"/>
      <c r="D18" s="29">
        <v>1</v>
      </c>
      <c r="E18" s="29">
        <f>VLOOKUP($A18,'Premissas básicas'!$A:$F,5,0)</f>
        <v>21</v>
      </c>
      <c r="F18" s="19">
        <f>TRUNC(D18*E18*$E$46,2)</f>
        <v>504</v>
      </c>
      <c r="G18" s="110" t="str">
        <f>IFERROR(HYPERLINK("#"&amp;"'Premissas básicas'!E"&amp;MATCH($A18,'Premissas básicas'!$A:$A,0),$A18),"")</f>
        <v>Alimentação</v>
      </c>
    </row>
    <row r="19" spans="1:8" x14ac:dyDescent="0.2">
      <c r="A19" s="2" t="s">
        <v>34926</v>
      </c>
      <c r="B19" s="138"/>
      <c r="C19" s="53"/>
      <c r="D19" s="29">
        <v>1</v>
      </c>
      <c r="E19" s="29">
        <f>VLOOKUP($A19,'Premissas básicas'!$A:$F,5,0)</f>
        <v>4.4000000000000004</v>
      </c>
      <c r="F19" s="19">
        <f>TRUNC(D19*E19*$E$46,2)</f>
        <v>105.6</v>
      </c>
      <c r="G19" s="110" t="str">
        <f>IFERROR(HYPERLINK("#"&amp;"'Premissas básicas'!E"&amp;MATCH($A19,'Premissas básicas'!$A:$A,0),$A19),"")</f>
        <v>Transporte</v>
      </c>
    </row>
    <row r="20" spans="1:8" x14ac:dyDescent="0.2">
      <c r="A20" s="2"/>
      <c r="B20" s="138"/>
      <c r="C20" s="53"/>
      <c r="D20" s="29"/>
      <c r="E20" s="29"/>
      <c r="G20" s="110" t="str">
        <f>IFERROR(HYPERLINK("#"&amp;"'Premissas básicas'!E"&amp;MATCH($A20,'Premissas básicas'!$A:$A,0),$A20),"")</f>
        <v/>
      </c>
    </row>
    <row r="21" spans="1:8" s="54" customFormat="1" ht="11.25" x14ac:dyDescent="0.2">
      <c r="A21" s="142"/>
      <c r="B21" s="54" t="s">
        <v>35073</v>
      </c>
      <c r="C21" s="54" t="s">
        <v>35065</v>
      </c>
      <c r="D21" s="54" t="s">
        <v>35074</v>
      </c>
      <c r="E21" s="54" t="s">
        <v>35075</v>
      </c>
      <c r="F21" s="25" t="s">
        <v>35068</v>
      </c>
      <c r="G21" s="110" t="str">
        <f>IFERROR(HYPERLINK("#"&amp;"'Premissas básicas'!E"&amp;MATCH($A21,'Premissas básicas'!$A:$A,0),$A21),"")</f>
        <v/>
      </c>
      <c r="H21" s="134"/>
    </row>
    <row r="22" spans="1:8" x14ac:dyDescent="0.2">
      <c r="A22" s="18" t="s">
        <v>34985</v>
      </c>
      <c r="B22" s="143">
        <v>4</v>
      </c>
      <c r="C22" s="25" t="s">
        <v>35076</v>
      </c>
      <c r="D22" s="25">
        <f t="shared" ref="D22:D29" si="0">ROUND(B22/12,2)</f>
        <v>0.33</v>
      </c>
      <c r="E22" s="25">
        <f>VLOOKUP($A22,'Premissas básicas'!$A:$F,5,0)</f>
        <v>33.5</v>
      </c>
      <c r="F22" s="25">
        <f t="shared" ref="F22:F29" si="1">TRUNC(D22*E22,2)</f>
        <v>11.05</v>
      </c>
      <c r="G22" s="110" t="str">
        <f>IFERROR(HYPERLINK("#"&amp;"'Premissas básicas'!E"&amp;MATCH($A22,'Premissas básicas'!$A:$A,0),$A22),"")</f>
        <v>Calça de brim</v>
      </c>
    </row>
    <row r="23" spans="1:8" x14ac:dyDescent="0.2">
      <c r="A23" s="18" t="s">
        <v>34986</v>
      </c>
      <c r="B23" s="143">
        <v>6</v>
      </c>
      <c r="C23" s="25" t="s">
        <v>35076</v>
      </c>
      <c r="D23" s="25">
        <f t="shared" si="0"/>
        <v>0.5</v>
      </c>
      <c r="E23" s="25">
        <f>VLOOKUP($A23,'Premissas básicas'!$A:$F,5,0)</f>
        <v>31</v>
      </c>
      <c r="F23" s="25">
        <f t="shared" si="1"/>
        <v>15.5</v>
      </c>
      <c r="G23" s="110" t="str">
        <f>IFERROR(HYPERLINK("#"&amp;"'Premissas básicas'!E"&amp;MATCH($A23,'Premissas básicas'!$A:$A,0),$A23),"")</f>
        <v>Camisa de brim</v>
      </c>
    </row>
    <row r="24" spans="1:8" x14ac:dyDescent="0.2">
      <c r="A24" s="18" t="s">
        <v>34984</v>
      </c>
      <c r="B24" s="143">
        <v>6</v>
      </c>
      <c r="C24" s="25" t="s">
        <v>35076</v>
      </c>
      <c r="D24" s="25">
        <f t="shared" si="0"/>
        <v>0.5</v>
      </c>
      <c r="E24" s="25">
        <f>VLOOKUP($A24,'Premissas básicas'!$A:$F,5,0)</f>
        <v>42.5</v>
      </c>
      <c r="F24" s="25">
        <f t="shared" si="1"/>
        <v>21.25</v>
      </c>
      <c r="G24" s="110" t="str">
        <f>IFERROR(HYPERLINK("#"&amp;"'Premissas básicas'!E"&amp;MATCH($A24,'Premissas básicas'!$A:$A,0),$A24),"")</f>
        <v>Bota de couro</v>
      </c>
    </row>
    <row r="25" spans="1:8" x14ac:dyDescent="0.2">
      <c r="A25" s="18" t="s">
        <v>34983</v>
      </c>
      <c r="B25" s="143">
        <v>4</v>
      </c>
      <c r="C25" s="25" t="s">
        <v>35076</v>
      </c>
      <c r="D25" s="25">
        <f t="shared" si="0"/>
        <v>0.33</v>
      </c>
      <c r="E25" s="25">
        <f>VLOOKUP($A25,'Premissas básicas'!$A:$F,5,0)</f>
        <v>8.4</v>
      </c>
      <c r="F25" s="25">
        <f t="shared" si="1"/>
        <v>2.77</v>
      </c>
      <c r="G25" s="110" t="str">
        <f>IFERROR(HYPERLINK("#"&amp;"'Premissas básicas'!E"&amp;MATCH($A25,'Premissas básicas'!$A:$A,0),$A25),"")</f>
        <v>Boné</v>
      </c>
    </row>
    <row r="26" spans="1:8" x14ac:dyDescent="0.2">
      <c r="A26" s="18" t="s">
        <v>34998</v>
      </c>
      <c r="B26" s="143">
        <v>4</v>
      </c>
      <c r="C26" s="25" t="s">
        <v>35076</v>
      </c>
      <c r="D26" s="25">
        <f t="shared" si="0"/>
        <v>0.33</v>
      </c>
      <c r="E26" s="25">
        <f>VLOOKUP($A26,'Premissas básicas'!$A:$F,5,0)</f>
        <v>24.03</v>
      </c>
      <c r="F26" s="25">
        <f t="shared" si="1"/>
        <v>7.92</v>
      </c>
      <c r="G26" s="110" t="str">
        <f>IFERROR(HYPERLINK("#"&amp;"'Premissas básicas'!E"&amp;MATCH($A26,'Premissas básicas'!$A:$A,0),$A26),"")</f>
        <v>Protetor solar</v>
      </c>
    </row>
    <row r="27" spans="1:8" x14ac:dyDescent="0.2">
      <c r="A27" s="18" t="s">
        <v>34988</v>
      </c>
      <c r="B27" s="143">
        <v>4</v>
      </c>
      <c r="C27" s="25" t="s">
        <v>35076</v>
      </c>
      <c r="D27" s="25">
        <f t="shared" si="0"/>
        <v>0.33</v>
      </c>
      <c r="E27" s="25">
        <f>VLOOKUP($A27,'Premissas básicas'!$A:$F,5,0)</f>
        <v>13.5</v>
      </c>
      <c r="F27" s="25">
        <f t="shared" si="1"/>
        <v>4.45</v>
      </c>
      <c r="G27" s="110" t="str">
        <f>IFERROR(HYPERLINK("#"&amp;"'Premissas básicas'!E"&amp;MATCH($A27,'Premissas básicas'!$A:$A,0),$A27),"")</f>
        <v>Capa de chuva</v>
      </c>
    </row>
    <row r="28" spans="1:8" x14ac:dyDescent="0.2">
      <c r="A28" s="18" t="s">
        <v>34990</v>
      </c>
      <c r="B28" s="143">
        <v>12</v>
      </c>
      <c r="C28" s="25" t="s">
        <v>35076</v>
      </c>
      <c r="D28" s="25">
        <f t="shared" si="0"/>
        <v>1</v>
      </c>
      <c r="E28" s="25">
        <f>VLOOKUP($A28,'Premissas básicas'!$A:$F,5,0)</f>
        <v>10.29</v>
      </c>
      <c r="F28" s="25">
        <f t="shared" si="1"/>
        <v>10.29</v>
      </c>
      <c r="G28" s="110" t="str">
        <f>IFERROR(HYPERLINK("#"&amp;"'Premissas básicas'!E"&amp;MATCH($A28,'Premissas básicas'!$A:$A,0),$A28),"")</f>
        <v>Luva de raspa</v>
      </c>
    </row>
    <row r="29" spans="1:8" x14ac:dyDescent="0.2">
      <c r="A29" s="18" t="s">
        <v>34997</v>
      </c>
      <c r="B29" s="143">
        <v>12</v>
      </c>
      <c r="C29" s="25" t="s">
        <v>35076</v>
      </c>
      <c r="D29" s="25">
        <f t="shared" si="0"/>
        <v>1</v>
      </c>
      <c r="E29" s="25">
        <f>VLOOKUP($A29,'Premissas básicas'!$A:$F,5,0)</f>
        <v>4.8600000000000003</v>
      </c>
      <c r="F29" s="25">
        <f t="shared" si="1"/>
        <v>4.8600000000000003</v>
      </c>
      <c r="G29" s="110" t="str">
        <f>IFERROR(HYPERLINK("#"&amp;"'Premissas básicas'!E"&amp;MATCH($A29,'Premissas básicas'!$A:$A,0),$A29),"")</f>
        <v>Protetor auricular</v>
      </c>
    </row>
    <row r="30" spans="1:8" x14ac:dyDescent="0.2">
      <c r="B30" s="25"/>
      <c r="C30" s="25"/>
      <c r="D30" s="25"/>
      <c r="E30" s="25"/>
      <c r="F30" s="25"/>
      <c r="G30" s="110" t="str">
        <f>IFERROR(HYPERLINK("#"&amp;"'Premissas básicas'!E"&amp;MATCH($A30,'Premissas básicas'!$A:$A,0),$A30),"")</f>
        <v/>
      </c>
    </row>
    <row r="31" spans="1:8" x14ac:dyDescent="0.2">
      <c r="A31" s="18" t="s">
        <v>35006</v>
      </c>
      <c r="B31" s="143">
        <v>2</v>
      </c>
      <c r="C31" s="25" t="s">
        <v>35076</v>
      </c>
      <c r="D31" s="25">
        <f t="shared" ref="D31:D41" si="2">ROUND(B31/12,2)</f>
        <v>0.17</v>
      </c>
      <c r="E31" s="25">
        <f>VLOOKUP($A31,'Premissas básicas'!$A:$F,5,0)</f>
        <v>150</v>
      </c>
      <c r="F31" s="25">
        <f t="shared" ref="F31:F41" si="3">TRUNC(D31*E31,2)</f>
        <v>25.5</v>
      </c>
      <c r="G31" s="110" t="str">
        <f>IFERROR(HYPERLINK("#"&amp;"'Premissas básicas'!E"&amp;MATCH($A31,'Premissas básicas'!$A:$A,0),$A31),"")</f>
        <v>Carrinho de mão</v>
      </c>
    </row>
    <row r="32" spans="1:8" x14ac:dyDescent="0.2">
      <c r="A32" s="18" t="s">
        <v>35017</v>
      </c>
      <c r="B32" s="143">
        <v>6</v>
      </c>
      <c r="C32" s="25" t="s">
        <v>35076</v>
      </c>
      <c r="D32" s="25">
        <f t="shared" si="2"/>
        <v>0.5</v>
      </c>
      <c r="E32" s="25">
        <f>VLOOKUP($A32,'Premissas básicas'!$A:$F,5,0)</f>
        <v>31.09</v>
      </c>
      <c r="F32" s="25">
        <f t="shared" si="3"/>
        <v>15.54</v>
      </c>
      <c r="G32" s="110" t="str">
        <f>IFERROR(HYPERLINK("#"&amp;"'Premissas básicas'!E"&amp;MATCH($A32,'Premissas básicas'!$A:$A,0),$A32),"")</f>
        <v>Vassourão</v>
      </c>
    </row>
    <row r="33" spans="1:7" x14ac:dyDescent="0.2">
      <c r="A33" s="18" t="s">
        <v>35014</v>
      </c>
      <c r="B33" s="25">
        <v>3</v>
      </c>
      <c r="C33" s="25" t="s">
        <v>35076</v>
      </c>
      <c r="D33" s="25">
        <f t="shared" si="2"/>
        <v>0.25</v>
      </c>
      <c r="E33" s="25">
        <f>VLOOKUP($A33,'Premissas básicas'!$A:$F,5,0)</f>
        <v>62.99</v>
      </c>
      <c r="F33" s="25">
        <f t="shared" si="3"/>
        <v>15.74</v>
      </c>
      <c r="G33" s="110" t="str">
        <f>IFERROR(HYPERLINK("#"&amp;"'Premissas básicas'!E"&amp;MATCH($A33,'Premissas básicas'!$A:$A,0),$A33),"")</f>
        <v>Pá quadrada c/ cabo</v>
      </c>
    </row>
    <row r="34" spans="1:7" x14ac:dyDescent="0.2">
      <c r="A34" s="18" t="s">
        <v>35010</v>
      </c>
      <c r="B34" s="25">
        <v>4</v>
      </c>
      <c r="C34" s="25" t="s">
        <v>35076</v>
      </c>
      <c r="D34" s="25">
        <f t="shared" si="2"/>
        <v>0.33</v>
      </c>
      <c r="E34" s="25">
        <f>VLOOKUP($A34,'Premissas básicas'!$A:$F,5,0)</f>
        <v>58.9</v>
      </c>
      <c r="F34" s="25">
        <f t="shared" si="3"/>
        <v>19.43</v>
      </c>
      <c r="G34" s="110" t="str">
        <f>IFERROR(HYPERLINK("#"&amp;"'Premissas básicas'!E"&amp;MATCH($A34,'Premissas básicas'!$A:$A,0),$A34),"")</f>
        <v>Enxada</v>
      </c>
    </row>
    <row r="35" spans="1:7" x14ac:dyDescent="0.2">
      <c r="A35" s="18" t="s">
        <v>35012</v>
      </c>
      <c r="B35" s="25">
        <v>1</v>
      </c>
      <c r="C35" s="25" t="s">
        <v>35076</v>
      </c>
      <c r="D35" s="25">
        <f t="shared" si="2"/>
        <v>0.08</v>
      </c>
      <c r="E35" s="25">
        <f>VLOOKUP($A35,'Premissas básicas'!$A:$F,5,0)</f>
        <v>56.34</v>
      </c>
      <c r="F35" s="25">
        <f t="shared" si="3"/>
        <v>4.5</v>
      </c>
      <c r="G35" s="110" t="str">
        <f>IFERROR(HYPERLINK("#"&amp;"'Premissas básicas'!E"&amp;MATCH($A35,'Premissas básicas'!$A:$A,0),$A35),"")</f>
        <v>Foice</v>
      </c>
    </row>
    <row r="36" spans="1:7" x14ac:dyDescent="0.2">
      <c r="A36" s="18" t="s">
        <v>35011</v>
      </c>
      <c r="B36" s="25">
        <v>1</v>
      </c>
      <c r="C36" s="25" t="s">
        <v>35076</v>
      </c>
      <c r="D36" s="25">
        <f t="shared" si="2"/>
        <v>0.08</v>
      </c>
      <c r="E36" s="25">
        <f>VLOOKUP($A36,'Premissas básicas'!$A:$F,5,0)</f>
        <v>31.14</v>
      </c>
      <c r="F36" s="25">
        <f t="shared" si="3"/>
        <v>2.4900000000000002</v>
      </c>
      <c r="G36" s="110" t="str">
        <f>IFERROR(HYPERLINK("#"&amp;"'Premissas básicas'!E"&amp;MATCH($A36,'Premissas básicas'!$A:$A,0),$A36),"")</f>
        <v>Facão</v>
      </c>
    </row>
    <row r="37" spans="1:7" x14ac:dyDescent="0.2">
      <c r="A37" s="18" t="s">
        <v>35015</v>
      </c>
      <c r="B37" s="25">
        <v>2</v>
      </c>
      <c r="C37" s="25" t="s">
        <v>35076</v>
      </c>
      <c r="D37" s="25">
        <f t="shared" si="2"/>
        <v>0.17</v>
      </c>
      <c r="E37" s="25">
        <f>VLOOKUP($A37,'Premissas básicas'!$A:$F,5,0)</f>
        <v>72.900000000000006</v>
      </c>
      <c r="F37" s="25">
        <f t="shared" si="3"/>
        <v>12.39</v>
      </c>
      <c r="G37" s="110" t="str">
        <f>IFERROR(HYPERLINK("#"&amp;"'Premissas básicas'!E"&amp;MATCH($A37,'Premissas básicas'!$A:$A,0),$A37),"")</f>
        <v>Rastilho</v>
      </c>
    </row>
    <row r="38" spans="1:7" x14ac:dyDescent="0.2">
      <c r="A38" s="18" t="s">
        <v>35001</v>
      </c>
      <c r="B38" s="25">
        <v>4</v>
      </c>
      <c r="C38" s="25" t="s">
        <v>35076</v>
      </c>
      <c r="D38" s="25">
        <f t="shared" si="2"/>
        <v>0.33</v>
      </c>
      <c r="E38" s="25">
        <f>VLOOKUP($A38,'Premissas básicas'!$A:$F,5,0)</f>
        <v>13.9</v>
      </c>
      <c r="F38" s="25">
        <f t="shared" si="3"/>
        <v>4.58</v>
      </c>
      <c r="G38" s="110" t="str">
        <f>IFERROR(HYPERLINK("#"&amp;"'Premissas básicas'!E"&amp;MATCH($A38,'Premissas básicas'!$A:$A,0),$A38),"")</f>
        <v>Balde de plástico</v>
      </c>
    </row>
    <row r="39" spans="1:7" x14ac:dyDescent="0.2">
      <c r="A39" s="18" t="s">
        <v>35003</v>
      </c>
      <c r="B39" s="25">
        <v>4</v>
      </c>
      <c r="C39" s="25" t="s">
        <v>35076</v>
      </c>
      <c r="D39" s="25">
        <f t="shared" si="2"/>
        <v>0.33</v>
      </c>
      <c r="E39" s="25">
        <f>VLOOKUP($A39,'Premissas básicas'!$A:$F,5,0)</f>
        <v>16.899999999999999</v>
      </c>
      <c r="F39" s="25">
        <f t="shared" si="3"/>
        <v>5.57</v>
      </c>
      <c r="G39" s="110" t="str">
        <f>IFERROR(HYPERLINK("#"&amp;"'Premissas básicas'!E"&amp;MATCH($A39,'Premissas básicas'!$A:$A,0),$A39),"")</f>
        <v>Brocha</v>
      </c>
    </row>
    <row r="40" spans="1:7" x14ac:dyDescent="0.2">
      <c r="A40" s="18" t="s">
        <v>35004</v>
      </c>
      <c r="B40" s="25">
        <f>12*E46*12/8</f>
        <v>432</v>
      </c>
      <c r="C40" s="25" t="s">
        <v>35076</v>
      </c>
      <c r="D40" s="25">
        <f t="shared" si="2"/>
        <v>36</v>
      </c>
      <c r="E40" s="25">
        <f>VLOOKUP($A40,'Premissas básicas'!$A:$F,5,0)</f>
        <v>0.86</v>
      </c>
      <c r="F40" s="25">
        <f t="shared" si="3"/>
        <v>30.96</v>
      </c>
      <c r="G40" s="110" t="str">
        <f>IFERROR(HYPERLINK("#"&amp;"'Premissas básicas'!E"&amp;MATCH($A40,'Premissas básicas'!$A:$A,0),$A40),"")</f>
        <v>Cal</v>
      </c>
    </row>
    <row r="41" spans="1:7" x14ac:dyDescent="0.2">
      <c r="A41" s="18" t="s">
        <v>35008</v>
      </c>
      <c r="B41" s="25">
        <v>2</v>
      </c>
      <c r="C41" s="25" t="s">
        <v>35076</v>
      </c>
      <c r="D41" s="25">
        <f t="shared" si="2"/>
        <v>0.17</v>
      </c>
      <c r="E41" s="25">
        <f>VLOOKUP($A41,'Premissas básicas'!$A:$F,5,0)</f>
        <v>41.16</v>
      </c>
      <c r="F41" s="25">
        <f t="shared" si="3"/>
        <v>6.99</v>
      </c>
      <c r="G41" s="110" t="str">
        <f>IFERROR(HYPERLINK("#"&amp;"'Premissas básicas'!E"&amp;MATCH($A41,'Premissas básicas'!$A:$A,0),$A41),"")</f>
        <v>Cone de sinalização</v>
      </c>
    </row>
    <row r="43" spans="1:7" x14ac:dyDescent="0.2">
      <c r="A43" s="250" t="s">
        <v>35077</v>
      </c>
      <c r="B43" s="250"/>
      <c r="C43" s="250"/>
      <c r="D43" s="250"/>
      <c r="E43" s="250"/>
      <c r="F43" s="144">
        <f>SUM(F12:F42)</f>
        <v>4339.9399999999996</v>
      </c>
      <c r="G43" s="145"/>
    </row>
    <row r="45" spans="1:7" x14ac:dyDescent="0.2">
      <c r="A45" s="146" t="s">
        <v>34913</v>
      </c>
      <c r="E45" s="25">
        <f>VLOOKUP(A45,'Premissas básicas'!$A:$F,5,0)</f>
        <v>176</v>
      </c>
      <c r="F45" s="19" t="s">
        <v>35078</v>
      </c>
      <c r="G45" s="110" t="str">
        <f>IFERROR(HYPERLINK("#"&amp;"'Premissas básicas'!E"&amp;MATCH($A45,'Premissas básicas'!$A:$A,0),$A45),"")</f>
        <v>Horas trabalhadas no mês¹</v>
      </c>
    </row>
    <row r="46" spans="1:7" x14ac:dyDescent="0.2">
      <c r="A46" s="147" t="s">
        <v>34910</v>
      </c>
      <c r="E46" s="25">
        <f>VLOOKUP(A46,'Premissas básicas'!$A:$F,5,0)</f>
        <v>24</v>
      </c>
      <c r="F46" s="19" t="s">
        <v>35079</v>
      </c>
      <c r="G46" s="110" t="str">
        <f>IFERROR(HYPERLINK("#"&amp;"'Premissas básicas'!E"&amp;MATCH($A46,'Premissas básicas'!$A:$A,0),$A46),"")</f>
        <v>Dias trabalhados no mês¹</v>
      </c>
    </row>
  </sheetData>
  <mergeCells count="3">
    <mergeCell ref="A7:B7"/>
    <mergeCell ref="B9:E9"/>
    <mergeCell ref="A43:E43"/>
  </mergeCells>
  <hyperlinks>
    <hyperlink ref="G1" location="Premissas%20b%C3%A1sicas!A10" display="Premissas" xr:uid="{00000000-0004-0000-0800-000000000000}"/>
    <hyperlink ref="G2" location="Planilha!A9" display="Planilha" xr:uid="{00000000-0004-0000-0800-000001000000}"/>
  </hyperlinks>
  <printOptions horizontalCentered="1"/>
  <pageMargins left="0.59055118110236227" right="0.39370078740157483" top="0.78740157480314965" bottom="0.78740157480314965" header="0.51181102362204722" footer="0.51181102362204722"/>
  <pageSetup paperSize="9" firstPageNumber="0" orientation="portrait" horizontalDpi="300" verticalDpi="300"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Template/>
  <TotalTime>495</TotalTime>
  <Application>Microsoft Excel</Application>
  <DocSecurity>0</DocSecurity>
  <ScaleCrop>false</ScaleCrop>
  <HeadingPairs>
    <vt:vector size="4" baseType="variant">
      <vt:variant>
        <vt:lpstr>Planilhas</vt:lpstr>
      </vt:variant>
      <vt:variant>
        <vt:i4>58</vt:i4>
      </vt:variant>
      <vt:variant>
        <vt:lpstr>Intervalos Nomeados</vt:lpstr>
      </vt:variant>
      <vt:variant>
        <vt:i4>108</vt:i4>
      </vt:variant>
    </vt:vector>
  </HeadingPairs>
  <TitlesOfParts>
    <vt:vector size="166" baseType="lpstr">
      <vt:lpstr>Capa-Cronog</vt:lpstr>
      <vt:lpstr>Cronograma</vt:lpstr>
      <vt:lpstr>Capa-Comp</vt:lpstr>
      <vt:lpstr>Mão de obra</vt:lpstr>
      <vt:lpstr>EMOP</vt:lpstr>
      <vt:lpstr>Premissas básicas</vt:lpstr>
      <vt:lpstr>Planilha</vt:lpstr>
      <vt:lpstr>BDI</vt:lpstr>
      <vt:lpstr>ajudante</vt:lpstr>
      <vt:lpstr>ajud.lavação</vt:lpstr>
      <vt:lpstr>ajud. retro</vt:lpstr>
      <vt:lpstr>ajud. roçad.</vt:lpstr>
      <vt:lpstr>ajud. motos.</vt:lpstr>
      <vt:lpstr>encarregado</vt:lpstr>
      <vt:lpstr>motorista</vt:lpstr>
      <vt:lpstr>motor. basc.</vt:lpstr>
      <vt:lpstr>bombeiro</vt:lpstr>
      <vt:lpstr>oper. máq.</vt:lpstr>
      <vt:lpstr>oper. trator</vt:lpstr>
      <vt:lpstr>oper. retro</vt:lpstr>
      <vt:lpstr>oper. roçad.</vt:lpstr>
      <vt:lpstr>oper. motos.</vt:lpstr>
      <vt:lpstr>pedreiro</vt:lpstr>
      <vt:lpstr>varredor</vt:lpstr>
      <vt:lpstr>jardineiro</vt:lpstr>
      <vt:lpstr>eng. coord.</vt:lpstr>
      <vt:lpstr>eng. oper.</vt:lpstr>
      <vt:lpstr>técn. traf.</vt:lpstr>
      <vt:lpstr>técn. segur.</vt:lpstr>
      <vt:lpstr>aux. técn.</vt:lpstr>
      <vt:lpstr>enc. geral</vt:lpstr>
      <vt:lpstr>secretária</vt:lpstr>
      <vt:lpstr>aux. escrit.</vt:lpstr>
      <vt:lpstr>almox.</vt:lpstr>
      <vt:lpstr>vigia</vt:lpstr>
      <vt:lpstr>camioneta</vt:lpstr>
      <vt:lpstr>carroceria</vt:lpstr>
      <vt:lpstr>carroc. transp.</vt:lpstr>
      <vt:lpstr>basculante</vt:lpstr>
      <vt:lpstr>pipa</vt:lpstr>
      <vt:lpstr>micro-ônibus</vt:lpstr>
      <vt:lpstr>motocana</vt:lpstr>
      <vt:lpstr>motosserra</vt:lpstr>
      <vt:lpstr>retro</vt:lpstr>
      <vt:lpstr>roçad. costal</vt:lpstr>
      <vt:lpstr>trator</vt:lpstr>
      <vt:lpstr>trator carreta</vt:lpstr>
      <vt:lpstr>hidrojato</vt:lpstr>
      <vt:lpstr>01.01.01</vt:lpstr>
      <vt:lpstr>02.02.01</vt:lpstr>
      <vt:lpstr>02.02.02</vt:lpstr>
      <vt:lpstr>02.02.03</vt:lpstr>
      <vt:lpstr>02.01.01</vt:lpstr>
      <vt:lpstr>03.01.01</vt:lpstr>
      <vt:lpstr>04.01.01</vt:lpstr>
      <vt:lpstr>04.01.02</vt:lpstr>
      <vt:lpstr>05.01.01</vt:lpstr>
      <vt:lpstr>NR 4</vt:lpstr>
      <vt:lpstr>ajud.motos.</vt:lpstr>
      <vt:lpstr>ajud.retro</vt:lpstr>
      <vt:lpstr>ajud.roçad.</vt:lpstr>
      <vt:lpstr>ajudante</vt:lpstr>
      <vt:lpstr>almox.</vt:lpstr>
      <vt:lpstr>'01.01.01'!Area_de_impressao</vt:lpstr>
      <vt:lpstr>'02.01.01'!Area_de_impressao</vt:lpstr>
      <vt:lpstr>'02.02.01'!Area_de_impressao</vt:lpstr>
      <vt:lpstr>'02.02.02'!Area_de_impressao</vt:lpstr>
      <vt:lpstr>'02.02.03'!Area_de_impressao</vt:lpstr>
      <vt:lpstr>'03.01.01'!Area_de_impressao</vt:lpstr>
      <vt:lpstr>'04.01.01'!Area_de_impressao</vt:lpstr>
      <vt:lpstr>'04.01.02'!Area_de_impressao</vt:lpstr>
      <vt:lpstr>'ajud. motos.'!Area_de_impressao</vt:lpstr>
      <vt:lpstr>'ajud. retro'!Area_de_impressao</vt:lpstr>
      <vt:lpstr>'ajud. roçad.'!Area_de_impressao</vt:lpstr>
      <vt:lpstr>ajudante!Area_de_impressao</vt:lpstr>
      <vt:lpstr>almox.!Area_de_impressao</vt:lpstr>
      <vt:lpstr>'aux. escrit.'!Area_de_impressao</vt:lpstr>
      <vt:lpstr>'aux. técn.'!Area_de_impressao</vt:lpstr>
      <vt:lpstr>basculante!Area_de_impressao</vt:lpstr>
      <vt:lpstr>BDI!Area_de_impressao</vt:lpstr>
      <vt:lpstr>bombeiro!Area_de_impressao</vt:lpstr>
      <vt:lpstr>camioneta!Area_de_impressao</vt:lpstr>
      <vt:lpstr>'Capa-Comp'!Area_de_impressao</vt:lpstr>
      <vt:lpstr>'Capa-Cronog'!Area_de_impressao</vt:lpstr>
      <vt:lpstr>'carroc. transp.'!Area_de_impressao</vt:lpstr>
      <vt:lpstr>carroceria!Area_de_impressao</vt:lpstr>
      <vt:lpstr>Cronograma!Area_de_impressao</vt:lpstr>
      <vt:lpstr>'enc. geral'!Area_de_impressao</vt:lpstr>
      <vt:lpstr>encarregado!Area_de_impressao</vt:lpstr>
      <vt:lpstr>'eng. coord.'!Area_de_impressao</vt:lpstr>
      <vt:lpstr>'eng. oper.'!Area_de_impressao</vt:lpstr>
      <vt:lpstr>hidrojato!Area_de_impressao</vt:lpstr>
      <vt:lpstr>jardineiro!Area_de_impressao</vt:lpstr>
      <vt:lpstr>'Mão de obra'!Area_de_impressao</vt:lpstr>
      <vt:lpstr>'micro-ônibus'!Area_de_impressao</vt:lpstr>
      <vt:lpstr>motocana!Area_de_impressao</vt:lpstr>
      <vt:lpstr>'motor. basc.'!Area_de_impressao</vt:lpstr>
      <vt:lpstr>motorista!Area_de_impressao</vt:lpstr>
      <vt:lpstr>motosserra!Area_de_impressao</vt:lpstr>
      <vt:lpstr>'NR 4'!Area_de_impressao</vt:lpstr>
      <vt:lpstr>'oper. máq.'!Area_de_impressao</vt:lpstr>
      <vt:lpstr>'oper. motos.'!Area_de_impressao</vt:lpstr>
      <vt:lpstr>'oper. retro'!Area_de_impressao</vt:lpstr>
      <vt:lpstr>'oper. roçad.'!Area_de_impressao</vt:lpstr>
      <vt:lpstr>'oper. trator'!Area_de_impressao</vt:lpstr>
      <vt:lpstr>pedreiro!Area_de_impressao</vt:lpstr>
      <vt:lpstr>pipa!Area_de_impressao</vt:lpstr>
      <vt:lpstr>Planilha!Area_de_impressao</vt:lpstr>
      <vt:lpstr>'Premissas básicas'!Area_de_impressao</vt:lpstr>
      <vt:lpstr>retro!Area_de_impressao</vt:lpstr>
      <vt:lpstr>'roçad. costal'!Area_de_impressao</vt:lpstr>
      <vt:lpstr>secretária!Area_de_impressao</vt:lpstr>
      <vt:lpstr>'técn. segur.'!Area_de_impressao</vt:lpstr>
      <vt:lpstr>'técn. traf.'!Area_de_impressao</vt:lpstr>
      <vt:lpstr>trator!Area_de_impressao</vt:lpstr>
      <vt:lpstr>'trator carreta'!Area_de_impressao</vt:lpstr>
      <vt:lpstr>varredor!Area_de_impressao</vt:lpstr>
      <vt:lpstr>vigia!Area_de_impressao</vt:lpstr>
      <vt:lpstr>aux.escrit.</vt:lpstr>
      <vt:lpstr>aux.técn.</vt:lpstr>
      <vt:lpstr>basculante</vt:lpstr>
      <vt:lpstr>BDI</vt:lpstr>
      <vt:lpstr>bombeiro</vt:lpstr>
      <vt:lpstr>camioneta</vt:lpstr>
      <vt:lpstr>carroc.transp.</vt:lpstr>
      <vt:lpstr>carroceria</vt:lpstr>
      <vt:lpstr>EMOP</vt:lpstr>
      <vt:lpstr>EMOP_TXT</vt:lpstr>
      <vt:lpstr>enc.geral</vt:lpstr>
      <vt:lpstr>encarregado</vt:lpstr>
      <vt:lpstr>eng.coord.</vt:lpstr>
      <vt:lpstr>eng.oper.</vt:lpstr>
      <vt:lpstr>hidrojato</vt:lpstr>
      <vt:lpstr>Item.02.01.01</vt:lpstr>
      <vt:lpstr>Item.02.02.01</vt:lpstr>
      <vt:lpstr>Item.02.02.02</vt:lpstr>
      <vt:lpstr>Item.02.02.03</vt:lpstr>
      <vt:lpstr>Item.03.01.01</vt:lpstr>
      <vt:lpstr>Item.04.02.01</vt:lpstr>
      <vt:lpstr>Item.04.02.02</vt:lpstr>
      <vt:lpstr>jardineiro</vt:lpstr>
      <vt:lpstr>micro.ônibus</vt:lpstr>
      <vt:lpstr>motocana</vt:lpstr>
      <vt:lpstr>motor.bascul.</vt:lpstr>
      <vt:lpstr>motorista</vt:lpstr>
      <vt:lpstr>motosserra</vt:lpstr>
      <vt:lpstr>oper.máq.</vt:lpstr>
      <vt:lpstr>oper.motos.</vt:lpstr>
      <vt:lpstr>oper.retro</vt:lpstr>
      <vt:lpstr>oper.roçad.</vt:lpstr>
      <vt:lpstr>oper.trator.carreta</vt:lpstr>
      <vt:lpstr>pedreiro</vt:lpstr>
      <vt:lpstr>pipa</vt:lpstr>
      <vt:lpstr>retro</vt:lpstr>
      <vt:lpstr>roçad.costal</vt:lpstr>
      <vt:lpstr>secretária</vt:lpstr>
      <vt:lpstr>técn.segur.</vt:lpstr>
      <vt:lpstr>técn.traf.</vt:lpstr>
      <vt:lpstr>'Capa-Comp'!Titulos_de_impressao</vt:lpstr>
      <vt:lpstr>'Capa-Cronog'!Titulos_de_impressao</vt:lpstr>
      <vt:lpstr>Planilha!Titulos_de_impressao</vt:lpstr>
      <vt:lpstr>'Premissas básicas'!Titulos_de_impressao</vt:lpstr>
      <vt:lpstr>trator</vt:lpstr>
      <vt:lpstr>trator.carreta</vt:lpstr>
      <vt:lpstr>varredor</vt:lpstr>
      <vt:lpstr>vigia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Paulo Sérgio Leone</dc:creator>
  <dc:description/>
  <cp:lastModifiedBy>Paulo Sérgio Leone</cp:lastModifiedBy>
  <cp:revision>1</cp:revision>
  <cp:lastPrinted>2023-11-08T18:53:48Z</cp:lastPrinted>
  <dcterms:created xsi:type="dcterms:W3CDTF">2005-03-04T17:18:00Z</dcterms:created>
  <dcterms:modified xsi:type="dcterms:W3CDTF">2023-11-08T19:57:00Z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